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- Completed all constellations\"/>
    </mc:Choice>
  </mc:AlternateContent>
  <xr:revisionPtr revIDLastSave="0" documentId="13_ncr:1_{38CA05DF-A6CD-49F6-BB63-0437F3B607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2" sheetId="7" r:id="rId2"/>
    <sheet name="Active 3" sheetId="5" r:id="rId3"/>
    <sheet name="Active 4" sheetId="6" r:id="rId4"/>
    <sheet name="Q_fit" sheetId="9" r:id="rId5"/>
    <sheet name="BAV" sheetId="3" r:id="rId6"/>
    <sheet name="O-C Gateway" sheetId="2" r:id="rId7"/>
    <sheet name="A (old)" sheetId="4" r:id="rId8"/>
  </sheets>
  <definedNames>
    <definedName name="solver_adj" localSheetId="0" hidden="1">'Active 1'!$AC$3:$AC$5</definedName>
    <definedName name="solver_adj" localSheetId="1" hidden="1">'Active 2'!$AC$3:$AC$10</definedName>
    <definedName name="solver_adj" localSheetId="2" hidden="1">'Active 3'!$AC$9:$AC$10</definedName>
    <definedName name="solver_adj" localSheetId="3" hidden="1">'Active 4'!$AC$9:$AC$10</definedName>
    <definedName name="solver_cvg" localSheetId="0" hidden="1">0.0001</definedName>
    <definedName name="solver_cvg" localSheetId="1" hidden="1">0.0001</definedName>
    <definedName name="solver_cvg" localSheetId="2" hidden="1">0.0001</definedName>
    <definedName name="solver_cvg" localSheetId="3" hidden="1">0.0001</definedName>
    <definedName name="solver_drv" localSheetId="0" hidden="1">1</definedName>
    <definedName name="solver_drv" localSheetId="1" hidden="1">1</definedName>
    <definedName name="solver_drv" localSheetId="2" hidden="1">1</definedName>
    <definedName name="solver_drv" localSheetId="3" hidden="1">1</definedName>
    <definedName name="solver_est" localSheetId="0" hidden="1">1</definedName>
    <definedName name="solver_est" localSheetId="1" hidden="1">1</definedName>
    <definedName name="solver_est" localSheetId="2" hidden="1">1</definedName>
    <definedName name="solver_est" localSheetId="3" hidden="1">1</definedName>
    <definedName name="solver_itr" localSheetId="0" hidden="1">100</definedName>
    <definedName name="solver_itr" localSheetId="1" hidden="1">100</definedName>
    <definedName name="solver_itr" localSheetId="2" hidden="1">100</definedName>
    <definedName name="solver_itr" localSheetId="3" hidden="1">100</definedName>
    <definedName name="solver_lin" localSheetId="0" hidden="1">2</definedName>
    <definedName name="solver_lin" localSheetId="1" hidden="1">2</definedName>
    <definedName name="solver_lin" localSheetId="2" hidden="1">2</definedName>
    <definedName name="solver_lin" localSheetId="3" hidden="1">2</definedName>
    <definedName name="solver_neg" localSheetId="0" hidden="1">2</definedName>
    <definedName name="solver_neg" localSheetId="1" hidden="1">2</definedName>
    <definedName name="solver_neg" localSheetId="2" hidden="1">2</definedName>
    <definedName name="solver_neg" localSheetId="3" hidden="1">2</definedName>
    <definedName name="solver_num" localSheetId="0" hidden="1">0</definedName>
    <definedName name="solver_num" localSheetId="1" hidden="1">0</definedName>
    <definedName name="solver_num" localSheetId="2" hidden="1">0</definedName>
    <definedName name="solver_num" localSheetId="3" hidden="1">0</definedName>
    <definedName name="solver_nwt" localSheetId="0" hidden="1">1</definedName>
    <definedName name="solver_nwt" localSheetId="1" hidden="1">1</definedName>
    <definedName name="solver_nwt" localSheetId="2" hidden="1">1</definedName>
    <definedName name="solver_nwt" localSheetId="3" hidden="1">1</definedName>
    <definedName name="solver_opt" localSheetId="0" hidden="1">'Active 1'!$AC$11</definedName>
    <definedName name="solver_opt" localSheetId="1" hidden="1">'Active 2'!$AC$11</definedName>
    <definedName name="solver_opt" localSheetId="2" hidden="1">'Active 3'!$AC$11</definedName>
    <definedName name="solver_opt" localSheetId="3" hidden="1">'Active 4'!$AC$11</definedName>
    <definedName name="solver_pre" localSheetId="0" hidden="1">0.000001</definedName>
    <definedName name="solver_pre" localSheetId="1" hidden="1">0.000001</definedName>
    <definedName name="solver_pre" localSheetId="2" hidden="1">0.000001</definedName>
    <definedName name="solver_pre" localSheetId="3" hidden="1">0.000001</definedName>
    <definedName name="solver_scl" localSheetId="0" hidden="1">2</definedName>
    <definedName name="solver_scl" localSheetId="1" hidden="1">2</definedName>
    <definedName name="solver_scl" localSheetId="2" hidden="1">2</definedName>
    <definedName name="solver_scl" localSheetId="3" hidden="1">2</definedName>
    <definedName name="solver_sho" localSheetId="0" hidden="1">2</definedName>
    <definedName name="solver_sho" localSheetId="1" hidden="1">2</definedName>
    <definedName name="solver_sho" localSheetId="2" hidden="1">2</definedName>
    <definedName name="solver_sho" localSheetId="3" hidden="1">2</definedName>
    <definedName name="solver_tim" localSheetId="0" hidden="1">100</definedName>
    <definedName name="solver_tim" localSheetId="1" hidden="1">100</definedName>
    <definedName name="solver_tim" localSheetId="2" hidden="1">100</definedName>
    <definedName name="solver_tim" localSheetId="3" hidden="1">100</definedName>
    <definedName name="solver_tol" localSheetId="0" hidden="1">0.05</definedName>
    <definedName name="solver_tol" localSheetId="1" hidden="1">0.05</definedName>
    <definedName name="solver_tol" localSheetId="2" hidden="1">0.05</definedName>
    <definedName name="solver_tol" localSheetId="3" hidden="1">0.05</definedName>
    <definedName name="solver_typ" localSheetId="0" hidden="1">2</definedName>
    <definedName name="solver_typ" localSheetId="1" hidden="1">2</definedName>
    <definedName name="solver_typ" localSheetId="2" hidden="1">2</definedName>
    <definedName name="solver_typ" localSheetId="3" hidden="1">2</definedName>
    <definedName name="solver_val" localSheetId="0" hidden="1">0</definedName>
    <definedName name="solver_val" localSheetId="1" hidden="1">0</definedName>
    <definedName name="solver_val" localSheetId="2" hidden="1">0</definedName>
    <definedName name="solver_val" localSheetId="3" hidden="1">0</definedName>
  </definedNames>
  <calcPr calcId="181029"/>
</workbook>
</file>

<file path=xl/calcChain.xml><?xml version="1.0" encoding="utf-8"?>
<calcChain xmlns="http://schemas.openxmlformats.org/spreadsheetml/2006/main">
  <c r="E440" i="6" l="1"/>
  <c r="F440" i="6" s="1"/>
  <c r="Q440" i="6"/>
  <c r="E441" i="6"/>
  <c r="F441" i="6"/>
  <c r="Q441" i="6"/>
  <c r="AU441" i="6"/>
  <c r="E442" i="6"/>
  <c r="F442" i="6" s="1"/>
  <c r="Q442" i="6"/>
  <c r="E447" i="6"/>
  <c r="F447" i="6" s="1"/>
  <c r="Q447" i="6"/>
  <c r="E448" i="6"/>
  <c r="F448" i="6" s="1"/>
  <c r="Q448" i="6"/>
  <c r="E449" i="6"/>
  <c r="F449" i="6" s="1"/>
  <c r="Q449" i="6"/>
  <c r="E450" i="6"/>
  <c r="F450" i="6" s="1"/>
  <c r="Q450" i="6"/>
  <c r="Q440" i="5"/>
  <c r="Q441" i="5"/>
  <c r="Q442" i="5"/>
  <c r="Q443" i="5"/>
  <c r="Q447" i="5"/>
  <c r="Q448" i="5"/>
  <c r="Q449" i="5"/>
  <c r="Q450" i="5"/>
  <c r="E443" i="7"/>
  <c r="F443" i="7" s="1"/>
  <c r="Q443" i="7"/>
  <c r="E444" i="7"/>
  <c r="F444" i="7"/>
  <c r="Q444" i="7"/>
  <c r="E445" i="7"/>
  <c r="F445" i="7" s="1"/>
  <c r="Q445" i="7"/>
  <c r="E450" i="7"/>
  <c r="F450" i="7" s="1"/>
  <c r="Q450" i="7"/>
  <c r="E451" i="7"/>
  <c r="F451" i="7" s="1"/>
  <c r="Q451" i="7"/>
  <c r="E452" i="7"/>
  <c r="F452" i="7"/>
  <c r="Q452" i="7"/>
  <c r="E453" i="7"/>
  <c r="F453" i="7" s="1"/>
  <c r="Q453" i="7"/>
  <c r="Q444" i="1"/>
  <c r="Q445" i="1"/>
  <c r="Q446" i="1"/>
  <c r="E451" i="1"/>
  <c r="F451" i="1" s="1"/>
  <c r="Q451" i="1"/>
  <c r="Q452" i="1"/>
  <c r="Q453" i="1"/>
  <c r="Q454" i="1"/>
  <c r="E425" i="6"/>
  <c r="F425" i="6" s="1"/>
  <c r="Q425" i="6"/>
  <c r="E426" i="6"/>
  <c r="F426" i="6" s="1"/>
  <c r="Q426" i="6"/>
  <c r="E427" i="6"/>
  <c r="F427" i="6" s="1"/>
  <c r="Q427" i="6"/>
  <c r="E428" i="6"/>
  <c r="F428" i="6"/>
  <c r="Q428" i="6"/>
  <c r="E429" i="6"/>
  <c r="F429" i="6" s="1"/>
  <c r="Q429" i="6"/>
  <c r="E430" i="6"/>
  <c r="F430" i="6" s="1"/>
  <c r="Q430" i="6"/>
  <c r="E431" i="6"/>
  <c r="F431" i="6"/>
  <c r="Q431" i="6"/>
  <c r="E432" i="6"/>
  <c r="F432" i="6" s="1"/>
  <c r="Q432" i="6"/>
  <c r="E433" i="6"/>
  <c r="F433" i="6" s="1"/>
  <c r="Q433" i="6"/>
  <c r="E434" i="6"/>
  <c r="F434" i="6" s="1"/>
  <c r="Q434" i="6"/>
  <c r="E435" i="6"/>
  <c r="F435" i="6" s="1"/>
  <c r="Q435" i="6"/>
  <c r="E436" i="6"/>
  <c r="F436" i="6"/>
  <c r="Q436" i="6"/>
  <c r="E437" i="6"/>
  <c r="F437" i="6"/>
  <c r="Q437" i="6"/>
  <c r="E438" i="6"/>
  <c r="F438" i="6" s="1"/>
  <c r="Q438" i="6"/>
  <c r="E439" i="6"/>
  <c r="F439" i="6"/>
  <c r="Q439" i="6"/>
  <c r="E443" i="6"/>
  <c r="F443" i="6" s="1"/>
  <c r="Q443" i="6"/>
  <c r="E444" i="6"/>
  <c r="F444" i="6"/>
  <c r="Q444" i="6"/>
  <c r="E445" i="6"/>
  <c r="F445" i="6"/>
  <c r="Q445" i="6"/>
  <c r="E446" i="6"/>
  <c r="F446" i="6" s="1"/>
  <c r="Q446" i="6"/>
  <c r="Q425" i="5"/>
  <c r="E426" i="5"/>
  <c r="F426" i="5" s="1"/>
  <c r="Q426" i="5"/>
  <c r="Q427" i="5"/>
  <c r="Q428" i="5"/>
  <c r="Q429" i="5"/>
  <c r="Q430" i="5"/>
  <c r="Q431" i="5"/>
  <c r="Q432" i="5"/>
  <c r="Q433" i="5"/>
  <c r="Q434" i="5"/>
  <c r="Q435" i="5"/>
  <c r="Q436" i="5"/>
  <c r="Q437" i="5"/>
  <c r="E438" i="5"/>
  <c r="F438" i="5" s="1"/>
  <c r="Q438" i="5"/>
  <c r="Q439" i="5"/>
  <c r="Q444" i="5"/>
  <c r="Q445" i="5"/>
  <c r="E446" i="5"/>
  <c r="F446" i="5" s="1"/>
  <c r="Z446" i="5" s="1"/>
  <c r="Q446" i="5"/>
  <c r="Q429" i="1"/>
  <c r="Q430" i="1"/>
  <c r="E431" i="1"/>
  <c r="F431" i="1" s="1"/>
  <c r="Q431" i="1"/>
  <c r="Q432" i="1"/>
  <c r="Q433" i="1"/>
  <c r="Q434" i="1"/>
  <c r="Q435" i="1"/>
  <c r="Q436" i="1"/>
  <c r="E437" i="1"/>
  <c r="F437" i="1" s="1"/>
  <c r="Z437" i="1" s="1"/>
  <c r="Q437" i="1"/>
  <c r="Q438" i="1"/>
  <c r="E439" i="1"/>
  <c r="F439" i="1" s="1"/>
  <c r="Q439" i="1"/>
  <c r="Q440" i="1"/>
  <c r="Q441" i="1"/>
  <c r="Q442" i="1"/>
  <c r="Q443" i="1"/>
  <c r="E447" i="1"/>
  <c r="F447" i="1" s="1"/>
  <c r="Q447" i="1"/>
  <c r="Q448" i="1"/>
  <c r="Q449" i="1"/>
  <c r="Q450" i="1"/>
  <c r="E446" i="7"/>
  <c r="F446" i="7" s="1"/>
  <c r="Q446" i="7"/>
  <c r="E447" i="7"/>
  <c r="F447" i="7" s="1"/>
  <c r="Q447" i="7"/>
  <c r="E448" i="7"/>
  <c r="F448" i="7"/>
  <c r="G448" i="7" s="1"/>
  <c r="Q448" i="7"/>
  <c r="E449" i="7"/>
  <c r="F449" i="7" s="1"/>
  <c r="Q449" i="7"/>
  <c r="E436" i="7"/>
  <c r="F436" i="7"/>
  <c r="E437" i="7"/>
  <c r="F437" i="7" s="1"/>
  <c r="Z437" i="7" s="1"/>
  <c r="E438" i="7"/>
  <c r="F438" i="7" s="1"/>
  <c r="E439" i="7"/>
  <c r="F439" i="7" s="1"/>
  <c r="E410" i="7"/>
  <c r="F410" i="7" s="1"/>
  <c r="E411" i="7"/>
  <c r="F411" i="7" s="1"/>
  <c r="G411" i="7"/>
  <c r="K411" i="7" s="1"/>
  <c r="E412" i="7"/>
  <c r="F412" i="7" s="1"/>
  <c r="G412" i="7" s="1"/>
  <c r="E413" i="7"/>
  <c r="F413" i="7" s="1"/>
  <c r="G413" i="7" s="1"/>
  <c r="E414" i="7"/>
  <c r="F414" i="7" s="1"/>
  <c r="E415" i="7"/>
  <c r="F415" i="7" s="1"/>
  <c r="E416" i="7"/>
  <c r="F416" i="7"/>
  <c r="G416" i="7" s="1"/>
  <c r="E417" i="7"/>
  <c r="F417" i="7" s="1"/>
  <c r="G417" i="7" s="1"/>
  <c r="E418" i="7"/>
  <c r="F418" i="7" s="1"/>
  <c r="E419" i="7"/>
  <c r="F419" i="7" s="1"/>
  <c r="G419" i="7" s="1"/>
  <c r="K419" i="7" s="1"/>
  <c r="E420" i="7"/>
  <c r="F420" i="7"/>
  <c r="G420" i="7"/>
  <c r="E421" i="7"/>
  <c r="F421" i="7"/>
  <c r="E422" i="7"/>
  <c r="F422" i="7" s="1"/>
  <c r="G422" i="7" s="1"/>
  <c r="E423" i="7"/>
  <c r="F423" i="7" s="1"/>
  <c r="E424" i="7"/>
  <c r="F424" i="7" s="1"/>
  <c r="G424" i="7" s="1"/>
  <c r="K424" i="7" s="1"/>
  <c r="E425" i="7"/>
  <c r="F425" i="7" s="1"/>
  <c r="G425" i="7" s="1"/>
  <c r="E426" i="7"/>
  <c r="F426" i="7" s="1"/>
  <c r="G426" i="7" s="1"/>
  <c r="E427" i="7"/>
  <c r="F427" i="7" s="1"/>
  <c r="E428" i="7"/>
  <c r="F428" i="7" s="1"/>
  <c r="E429" i="7"/>
  <c r="F429" i="7"/>
  <c r="G429" i="7" s="1"/>
  <c r="E430" i="7"/>
  <c r="F430" i="7" s="1"/>
  <c r="G430" i="7" s="1"/>
  <c r="E431" i="7"/>
  <c r="F431" i="7" s="1"/>
  <c r="E432" i="7"/>
  <c r="F432" i="7" s="1"/>
  <c r="E433" i="7"/>
  <c r="F433" i="7" s="1"/>
  <c r="G433" i="7" s="1"/>
  <c r="E434" i="7"/>
  <c r="F434" i="7" s="1"/>
  <c r="E435" i="7"/>
  <c r="F435" i="7" s="1"/>
  <c r="G435" i="7" s="1"/>
  <c r="J435" i="7" s="1"/>
  <c r="E440" i="7"/>
  <c r="F440" i="7" s="1"/>
  <c r="E441" i="7"/>
  <c r="F441" i="7" s="1"/>
  <c r="G441" i="7" s="1"/>
  <c r="E442" i="7"/>
  <c r="F442" i="7" s="1"/>
  <c r="AB3" i="7"/>
  <c r="AB4" i="7"/>
  <c r="D12" i="7"/>
  <c r="AB5" i="7"/>
  <c r="D13" i="7"/>
  <c r="Q436" i="7"/>
  <c r="AB9" i="7"/>
  <c r="AB8" i="7"/>
  <c r="AB10" i="7"/>
  <c r="AB7" i="7"/>
  <c r="AB6" i="7"/>
  <c r="AB11" i="7"/>
  <c r="AB12" i="7"/>
  <c r="Q437" i="7"/>
  <c r="Q438" i="7"/>
  <c r="Q439" i="7"/>
  <c r="Q430" i="7"/>
  <c r="Q433" i="7"/>
  <c r="Q434" i="7"/>
  <c r="Q435" i="7"/>
  <c r="Q440" i="7"/>
  <c r="Q441" i="7"/>
  <c r="Q442" i="7"/>
  <c r="E409" i="7"/>
  <c r="F409" i="7" s="1"/>
  <c r="Q431" i="7"/>
  <c r="Q432" i="7"/>
  <c r="Q428" i="7"/>
  <c r="Q421" i="7"/>
  <c r="Q419" i="7"/>
  <c r="Q418" i="7"/>
  <c r="Q429" i="7"/>
  <c r="B10" i="9"/>
  <c r="A9" i="9"/>
  <c r="C9" i="9" s="1"/>
  <c r="D21" i="9"/>
  <c r="H21" i="9" s="1"/>
  <c r="F21" i="9"/>
  <c r="D22" i="9"/>
  <c r="D23" i="9"/>
  <c r="I23" i="9"/>
  <c r="D24" i="9"/>
  <c r="D25" i="9"/>
  <c r="F25" i="9"/>
  <c r="D26" i="9"/>
  <c r="D27" i="9"/>
  <c r="F27" i="9"/>
  <c r="D28" i="9"/>
  <c r="F28" i="9"/>
  <c r="D29" i="9"/>
  <c r="F29" i="9"/>
  <c r="D30" i="9"/>
  <c r="D31" i="9"/>
  <c r="I31" i="9"/>
  <c r="F31" i="9"/>
  <c r="D32" i="9"/>
  <c r="D33" i="9"/>
  <c r="F33" i="9"/>
  <c r="D34" i="9"/>
  <c r="D35" i="9"/>
  <c r="F35" i="9"/>
  <c r="D36" i="9"/>
  <c r="F36" i="9"/>
  <c r="D37" i="9"/>
  <c r="F37" i="9"/>
  <c r="D38" i="9"/>
  <c r="D39" i="9"/>
  <c r="I39" i="9"/>
  <c r="D40" i="9"/>
  <c r="D41" i="9"/>
  <c r="F41" i="9"/>
  <c r="D42" i="9"/>
  <c r="D43" i="9"/>
  <c r="F43" i="9"/>
  <c r="D44" i="9"/>
  <c r="D45" i="9"/>
  <c r="F45" i="9"/>
  <c r="D46" i="9"/>
  <c r="D47" i="9"/>
  <c r="I47" i="9"/>
  <c r="D48" i="9"/>
  <c r="D49" i="9"/>
  <c r="F49" i="9"/>
  <c r="D50" i="9"/>
  <c r="D51" i="9"/>
  <c r="D52" i="9"/>
  <c r="F52" i="9"/>
  <c r="D53" i="9"/>
  <c r="F53" i="9"/>
  <c r="D54" i="9"/>
  <c r="D55" i="9"/>
  <c r="I55" i="9"/>
  <c r="D56" i="9"/>
  <c r="D57" i="9"/>
  <c r="F57" i="9"/>
  <c r="D58" i="9"/>
  <c r="D59" i="9"/>
  <c r="F59" i="9"/>
  <c r="D60" i="9"/>
  <c r="F60" i="9"/>
  <c r="D61" i="9"/>
  <c r="F61" i="9"/>
  <c r="D62" i="9"/>
  <c r="D63" i="9"/>
  <c r="I63" i="9"/>
  <c r="F63" i="9"/>
  <c r="D64" i="9"/>
  <c r="D65" i="9"/>
  <c r="F65" i="9"/>
  <c r="D66" i="9"/>
  <c r="H66" i="9"/>
  <c r="D67" i="9"/>
  <c r="F67" i="9"/>
  <c r="D68" i="9"/>
  <c r="F68" i="9"/>
  <c r="D69" i="9"/>
  <c r="F69" i="9"/>
  <c r="D70" i="9"/>
  <c r="D71" i="9"/>
  <c r="I71" i="9"/>
  <c r="D72" i="9"/>
  <c r="H72" i="9"/>
  <c r="D73" i="9"/>
  <c r="F73" i="9"/>
  <c r="D74" i="9"/>
  <c r="D75" i="9"/>
  <c r="F75" i="9"/>
  <c r="D76" i="9"/>
  <c r="D77" i="9"/>
  <c r="F77" i="9"/>
  <c r="D78" i="9"/>
  <c r="D79" i="9"/>
  <c r="I79" i="9"/>
  <c r="D80" i="9"/>
  <c r="D81" i="9"/>
  <c r="F81" i="9"/>
  <c r="D82" i="9"/>
  <c r="D83" i="9"/>
  <c r="D84" i="9"/>
  <c r="F84" i="9"/>
  <c r="D85" i="9"/>
  <c r="F85" i="9"/>
  <c r="D86" i="9"/>
  <c r="D87" i="9"/>
  <c r="I87" i="9"/>
  <c r="D88" i="9"/>
  <c r="D89" i="9"/>
  <c r="F89" i="9"/>
  <c r="D90" i="9"/>
  <c r="D91" i="9"/>
  <c r="F91" i="9"/>
  <c r="D92" i="9"/>
  <c r="F92" i="9"/>
  <c r="D93" i="9"/>
  <c r="F93" i="9"/>
  <c r="D94" i="9"/>
  <c r="D95" i="9"/>
  <c r="I95" i="9"/>
  <c r="F95" i="9"/>
  <c r="D96" i="9"/>
  <c r="D97" i="9"/>
  <c r="F97" i="9"/>
  <c r="D98" i="9"/>
  <c r="H98" i="9"/>
  <c r="D99" i="9"/>
  <c r="F99" i="9"/>
  <c r="D100" i="9"/>
  <c r="F100" i="9"/>
  <c r="D101" i="9"/>
  <c r="F101" i="9"/>
  <c r="D102" i="9"/>
  <c r="D103" i="9"/>
  <c r="I103" i="9"/>
  <c r="D104" i="9"/>
  <c r="H104" i="9"/>
  <c r="D105" i="9"/>
  <c r="F105" i="9"/>
  <c r="D106" i="9"/>
  <c r="D107" i="9"/>
  <c r="F107" i="9"/>
  <c r="D108" i="9"/>
  <c r="D109" i="9"/>
  <c r="F109" i="9"/>
  <c r="D110" i="9"/>
  <c r="D111" i="9"/>
  <c r="I111" i="9"/>
  <c r="D112" i="9"/>
  <c r="D113" i="9"/>
  <c r="F113" i="9"/>
  <c r="D114" i="9"/>
  <c r="D115" i="9"/>
  <c r="D116" i="9"/>
  <c r="F116" i="9"/>
  <c r="D117" i="9"/>
  <c r="F117" i="9"/>
  <c r="D118" i="9"/>
  <c r="D119" i="9"/>
  <c r="I119" i="9"/>
  <c r="D120" i="9"/>
  <c r="D121" i="9"/>
  <c r="F121" i="9"/>
  <c r="D122" i="9"/>
  <c r="D123" i="9"/>
  <c r="F123" i="9"/>
  <c r="D124" i="9"/>
  <c r="F124" i="9"/>
  <c r="D125" i="9"/>
  <c r="F125" i="9"/>
  <c r="D126" i="9"/>
  <c r="D127" i="9"/>
  <c r="F127" i="9"/>
  <c r="D128" i="9"/>
  <c r="F128" i="9"/>
  <c r="D129" i="9"/>
  <c r="F129" i="9"/>
  <c r="D130" i="9"/>
  <c r="H130" i="9"/>
  <c r="D131" i="9"/>
  <c r="F131" i="9"/>
  <c r="D132" i="9"/>
  <c r="F132" i="9"/>
  <c r="D133" i="9"/>
  <c r="F133" i="9"/>
  <c r="D134" i="9"/>
  <c r="D135" i="9"/>
  <c r="F135" i="9"/>
  <c r="D136" i="9"/>
  <c r="F136" i="9"/>
  <c r="D137" i="9"/>
  <c r="F137" i="9"/>
  <c r="D138" i="9"/>
  <c r="D139" i="9"/>
  <c r="F139" i="9"/>
  <c r="D140" i="9"/>
  <c r="F140" i="9"/>
  <c r="D141" i="9"/>
  <c r="F141" i="9"/>
  <c r="D142" i="9"/>
  <c r="F142" i="9"/>
  <c r="D143" i="9"/>
  <c r="F143" i="9"/>
  <c r="D144" i="9"/>
  <c r="F144" i="9"/>
  <c r="D145" i="9"/>
  <c r="F145" i="9"/>
  <c r="D146" i="9"/>
  <c r="D147" i="9"/>
  <c r="F147" i="9"/>
  <c r="D148" i="9"/>
  <c r="F148" i="9"/>
  <c r="D149" i="9"/>
  <c r="F149" i="9"/>
  <c r="D150" i="9"/>
  <c r="F150" i="9"/>
  <c r="D151" i="9"/>
  <c r="F151" i="9"/>
  <c r="D152" i="9"/>
  <c r="D153" i="9"/>
  <c r="F153" i="9"/>
  <c r="D154" i="9"/>
  <c r="F154" i="9"/>
  <c r="D155" i="9"/>
  <c r="F155" i="9"/>
  <c r="D156" i="9"/>
  <c r="F156" i="9"/>
  <c r="D157" i="9"/>
  <c r="F157" i="9"/>
  <c r="D158" i="9"/>
  <c r="F158" i="9"/>
  <c r="D159" i="9"/>
  <c r="D160" i="9"/>
  <c r="F160" i="9"/>
  <c r="D161" i="9"/>
  <c r="F161" i="9"/>
  <c r="D162" i="9"/>
  <c r="F162" i="9"/>
  <c r="D163" i="9"/>
  <c r="I163" i="9"/>
  <c r="D164" i="9"/>
  <c r="F164" i="9"/>
  <c r="D165" i="9"/>
  <c r="F165" i="9"/>
  <c r="D166" i="9"/>
  <c r="F166" i="9"/>
  <c r="D167" i="9"/>
  <c r="F167" i="9"/>
  <c r="D168" i="9"/>
  <c r="F168" i="9"/>
  <c r="D169" i="9"/>
  <c r="F169" i="9"/>
  <c r="D170" i="9"/>
  <c r="F170" i="9"/>
  <c r="D171" i="9"/>
  <c r="F171" i="9"/>
  <c r="D172" i="9"/>
  <c r="F172" i="9"/>
  <c r="D173" i="9"/>
  <c r="F173" i="9"/>
  <c r="D174" i="9"/>
  <c r="F174" i="9"/>
  <c r="D175" i="9"/>
  <c r="F175" i="9"/>
  <c r="D176" i="9"/>
  <c r="F176" i="9"/>
  <c r="D177" i="9"/>
  <c r="F177" i="9"/>
  <c r="D178" i="9"/>
  <c r="D179" i="9"/>
  <c r="F179" i="9"/>
  <c r="D180" i="9"/>
  <c r="F180" i="9"/>
  <c r="D181" i="9"/>
  <c r="F181" i="9"/>
  <c r="D182" i="9"/>
  <c r="F182" i="9"/>
  <c r="D183" i="9"/>
  <c r="F183" i="9"/>
  <c r="D184" i="9"/>
  <c r="D185" i="9"/>
  <c r="F185" i="9"/>
  <c r="D186" i="9"/>
  <c r="F186" i="9"/>
  <c r="D187" i="9"/>
  <c r="F187" i="9"/>
  <c r="D188" i="9"/>
  <c r="F188" i="9"/>
  <c r="D189" i="9"/>
  <c r="F189" i="9"/>
  <c r="D190" i="9"/>
  <c r="F190" i="9"/>
  <c r="D191" i="9"/>
  <c r="D192" i="9"/>
  <c r="F192" i="9"/>
  <c r="D193" i="9"/>
  <c r="F193" i="9"/>
  <c r="D194" i="9"/>
  <c r="F194" i="9"/>
  <c r="D195" i="9"/>
  <c r="I195" i="9"/>
  <c r="D196" i="9"/>
  <c r="F196" i="9"/>
  <c r="D197" i="9"/>
  <c r="F197" i="9"/>
  <c r="D198" i="9"/>
  <c r="F198" i="9"/>
  <c r="D199" i="9"/>
  <c r="F199" i="9"/>
  <c r="D200" i="9"/>
  <c r="F200" i="9"/>
  <c r="D201" i="9"/>
  <c r="F201" i="9"/>
  <c r="D202" i="9"/>
  <c r="F202" i="9"/>
  <c r="D203" i="9"/>
  <c r="F203" i="9"/>
  <c r="D204" i="9"/>
  <c r="F204" i="9"/>
  <c r="D205" i="9"/>
  <c r="F205" i="9"/>
  <c r="D206" i="9"/>
  <c r="F206" i="9"/>
  <c r="D207" i="9"/>
  <c r="F207" i="9"/>
  <c r="I21" i="9"/>
  <c r="I25" i="9"/>
  <c r="I27" i="9"/>
  <c r="I28" i="9"/>
  <c r="I29" i="9"/>
  <c r="I33" i="9"/>
  <c r="I35" i="9"/>
  <c r="I36" i="9"/>
  <c r="I37" i="9"/>
  <c r="I41" i="9"/>
  <c r="I43" i="9"/>
  <c r="I45" i="9"/>
  <c r="I49" i="9"/>
  <c r="I52" i="9"/>
  <c r="I53" i="9"/>
  <c r="I57" i="9"/>
  <c r="I59" i="9"/>
  <c r="I60" i="9"/>
  <c r="I61" i="9"/>
  <c r="I65" i="9"/>
  <c r="I67" i="9"/>
  <c r="I68" i="9"/>
  <c r="I69" i="9"/>
  <c r="I73" i="9"/>
  <c r="I75" i="9"/>
  <c r="I77" i="9"/>
  <c r="I81" i="9"/>
  <c r="I84" i="9"/>
  <c r="I85" i="9"/>
  <c r="I89" i="9"/>
  <c r="I91" i="9"/>
  <c r="I92" i="9"/>
  <c r="I93" i="9"/>
  <c r="I97" i="9"/>
  <c r="I99" i="9"/>
  <c r="I100" i="9"/>
  <c r="I101" i="9"/>
  <c r="I105" i="9"/>
  <c r="I107" i="9"/>
  <c r="I109" i="9"/>
  <c r="I113" i="9"/>
  <c r="I116" i="9"/>
  <c r="I117" i="9"/>
  <c r="I121" i="9"/>
  <c r="I123" i="9"/>
  <c r="I124" i="9"/>
  <c r="I125" i="9"/>
  <c r="I127" i="9"/>
  <c r="I129" i="9"/>
  <c r="I131" i="9"/>
  <c r="I132" i="9"/>
  <c r="I133" i="9"/>
  <c r="I135" i="9"/>
  <c r="I136" i="9"/>
  <c r="I137" i="9"/>
  <c r="I139" i="9"/>
  <c r="I141" i="9"/>
  <c r="I143" i="9"/>
  <c r="I144" i="9"/>
  <c r="I145" i="9"/>
  <c r="I149" i="9"/>
  <c r="I150" i="9"/>
  <c r="I151" i="9"/>
  <c r="I153" i="9"/>
  <c r="I154" i="9"/>
  <c r="I156" i="9"/>
  <c r="I157" i="9"/>
  <c r="I158" i="9"/>
  <c r="I159" i="9"/>
  <c r="I160" i="9"/>
  <c r="I161" i="9"/>
  <c r="I162" i="9"/>
  <c r="I164" i="9"/>
  <c r="I165" i="9"/>
  <c r="I167" i="9"/>
  <c r="I168" i="9"/>
  <c r="I169" i="9"/>
  <c r="I170" i="9"/>
  <c r="I171" i="9"/>
  <c r="I173" i="9"/>
  <c r="I175" i="9"/>
  <c r="I176" i="9"/>
  <c r="I177" i="9"/>
  <c r="I181" i="9"/>
  <c r="I182" i="9"/>
  <c r="I183" i="9"/>
  <c r="I185" i="9"/>
  <c r="I186" i="9"/>
  <c r="I188" i="9"/>
  <c r="I189" i="9"/>
  <c r="I190" i="9"/>
  <c r="I192" i="9"/>
  <c r="I193" i="9"/>
  <c r="I194" i="9"/>
  <c r="I196" i="9"/>
  <c r="I197" i="9"/>
  <c r="I199" i="9"/>
  <c r="I200" i="9"/>
  <c r="I201" i="9"/>
  <c r="I202" i="9"/>
  <c r="I203" i="9"/>
  <c r="I205" i="9"/>
  <c r="I207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9" i="9"/>
  <c r="H40" i="9"/>
  <c r="H41" i="9"/>
  <c r="H42" i="9"/>
  <c r="H43" i="9"/>
  <c r="H44" i="9"/>
  <c r="H45" i="9"/>
  <c r="H46" i="9"/>
  <c r="H47" i="9"/>
  <c r="H48" i="9"/>
  <c r="H49" i="9"/>
  <c r="H50" i="9"/>
  <c r="H52" i="9"/>
  <c r="H53" i="9"/>
  <c r="H54" i="9"/>
  <c r="H55" i="9"/>
  <c r="H56" i="9"/>
  <c r="H57" i="9"/>
  <c r="H59" i="9"/>
  <c r="H60" i="9"/>
  <c r="H61" i="9"/>
  <c r="H62" i="9"/>
  <c r="H63" i="9"/>
  <c r="H65" i="9"/>
  <c r="H67" i="9"/>
  <c r="H68" i="9"/>
  <c r="H69" i="9"/>
  <c r="H71" i="9"/>
  <c r="H73" i="9"/>
  <c r="H74" i="9"/>
  <c r="H75" i="9"/>
  <c r="H76" i="9"/>
  <c r="H77" i="9"/>
  <c r="H78" i="9"/>
  <c r="H79" i="9"/>
  <c r="H80" i="9"/>
  <c r="H81" i="9"/>
  <c r="H82" i="9"/>
  <c r="H84" i="9"/>
  <c r="H85" i="9"/>
  <c r="H86" i="9"/>
  <c r="H87" i="9"/>
  <c r="H88" i="9"/>
  <c r="H89" i="9"/>
  <c r="H91" i="9"/>
  <c r="H92" i="9"/>
  <c r="H93" i="9"/>
  <c r="H94" i="9"/>
  <c r="H95" i="9"/>
  <c r="H97" i="9"/>
  <c r="H99" i="9"/>
  <c r="H100" i="9"/>
  <c r="H101" i="9"/>
  <c r="H103" i="9"/>
  <c r="H105" i="9"/>
  <c r="H106" i="9"/>
  <c r="H107" i="9"/>
  <c r="H108" i="9"/>
  <c r="H109" i="9"/>
  <c r="H110" i="9"/>
  <c r="H111" i="9"/>
  <c r="H112" i="9"/>
  <c r="H113" i="9"/>
  <c r="H114" i="9"/>
  <c r="H116" i="9"/>
  <c r="H117" i="9"/>
  <c r="H118" i="9"/>
  <c r="H119" i="9"/>
  <c r="H120" i="9"/>
  <c r="H121" i="9"/>
  <c r="H123" i="9"/>
  <c r="H124" i="9"/>
  <c r="H125" i="9"/>
  <c r="H126" i="9"/>
  <c r="H127" i="9"/>
  <c r="H129" i="9"/>
  <c r="H131" i="9"/>
  <c r="H132" i="9"/>
  <c r="H133" i="9"/>
  <c r="H135" i="9"/>
  <c r="H136" i="9"/>
  <c r="H137" i="9"/>
  <c r="H138" i="9"/>
  <c r="H139" i="9"/>
  <c r="H140" i="9"/>
  <c r="H141" i="9"/>
  <c r="H143" i="9"/>
  <c r="H144" i="9"/>
  <c r="H145" i="9"/>
  <c r="H147" i="9"/>
  <c r="H148" i="9"/>
  <c r="H149" i="9"/>
  <c r="H150" i="9"/>
  <c r="H151" i="9"/>
  <c r="H153" i="9"/>
  <c r="H154" i="9"/>
  <c r="H156" i="9"/>
  <c r="H157" i="9"/>
  <c r="H158" i="9"/>
  <c r="H160" i="9"/>
  <c r="H161" i="9"/>
  <c r="H162" i="9"/>
  <c r="H163" i="9"/>
  <c r="H164" i="9"/>
  <c r="H165" i="9"/>
  <c r="H167" i="9"/>
  <c r="H168" i="9"/>
  <c r="H169" i="9"/>
  <c r="H170" i="9"/>
  <c r="H171" i="9"/>
  <c r="H172" i="9"/>
  <c r="H173" i="9"/>
  <c r="H175" i="9"/>
  <c r="H176" i="9"/>
  <c r="H177" i="9"/>
  <c r="H179" i="9"/>
  <c r="H180" i="9"/>
  <c r="H181" i="9"/>
  <c r="H182" i="9"/>
  <c r="H183" i="9"/>
  <c r="H185" i="9"/>
  <c r="H186" i="9"/>
  <c r="H188" i="9"/>
  <c r="H189" i="9"/>
  <c r="H190" i="9"/>
  <c r="H192" i="9"/>
  <c r="H193" i="9"/>
  <c r="H194" i="9"/>
  <c r="H195" i="9"/>
  <c r="H196" i="9"/>
  <c r="H197" i="9"/>
  <c r="H199" i="9"/>
  <c r="H200" i="9"/>
  <c r="H201" i="9"/>
  <c r="H202" i="9"/>
  <c r="H203" i="9"/>
  <c r="H204" i="9"/>
  <c r="H205" i="9"/>
  <c r="H207" i="9"/>
  <c r="E21" i="9"/>
  <c r="G21" i="9"/>
  <c r="E22" i="9"/>
  <c r="G22" i="9"/>
  <c r="E23" i="9"/>
  <c r="E24" i="9"/>
  <c r="G24" i="9"/>
  <c r="E25" i="9"/>
  <c r="G25" i="9"/>
  <c r="E26" i="9"/>
  <c r="G26" i="9"/>
  <c r="E27" i="9"/>
  <c r="E28" i="9"/>
  <c r="G28" i="9"/>
  <c r="E29" i="9"/>
  <c r="G29" i="9"/>
  <c r="E30" i="9"/>
  <c r="G30" i="9"/>
  <c r="E31" i="9"/>
  <c r="E32" i="9"/>
  <c r="G32" i="9"/>
  <c r="E33" i="9"/>
  <c r="G33" i="9"/>
  <c r="E34" i="9"/>
  <c r="G34" i="9"/>
  <c r="E35" i="9"/>
  <c r="E36" i="9"/>
  <c r="G36" i="9"/>
  <c r="E37" i="9"/>
  <c r="G37" i="9"/>
  <c r="E38" i="9"/>
  <c r="G38" i="9"/>
  <c r="E39" i="9"/>
  <c r="E40" i="9"/>
  <c r="G40" i="9"/>
  <c r="E41" i="9"/>
  <c r="G41" i="9"/>
  <c r="E42" i="9"/>
  <c r="G42" i="9"/>
  <c r="E43" i="9"/>
  <c r="E44" i="9"/>
  <c r="G44" i="9"/>
  <c r="E45" i="9"/>
  <c r="G45" i="9"/>
  <c r="E46" i="9"/>
  <c r="G46" i="9"/>
  <c r="E47" i="9"/>
  <c r="E48" i="9"/>
  <c r="G48" i="9"/>
  <c r="E49" i="9"/>
  <c r="G49" i="9"/>
  <c r="E50" i="9"/>
  <c r="G50" i="9"/>
  <c r="E51" i="9"/>
  <c r="E52" i="9"/>
  <c r="G52" i="9"/>
  <c r="E53" i="9"/>
  <c r="G53" i="9"/>
  <c r="E54" i="9"/>
  <c r="G54" i="9"/>
  <c r="E55" i="9"/>
  <c r="E56" i="9"/>
  <c r="G56" i="9"/>
  <c r="E57" i="9"/>
  <c r="G57" i="9"/>
  <c r="E58" i="9"/>
  <c r="G58" i="9"/>
  <c r="E59" i="9"/>
  <c r="E60" i="9"/>
  <c r="G60" i="9"/>
  <c r="E61" i="9"/>
  <c r="G61" i="9"/>
  <c r="E62" i="9"/>
  <c r="G62" i="9"/>
  <c r="E63" i="9"/>
  <c r="E64" i="9"/>
  <c r="G64" i="9"/>
  <c r="E65" i="9"/>
  <c r="G65" i="9"/>
  <c r="E66" i="9"/>
  <c r="G66" i="9"/>
  <c r="E67" i="9"/>
  <c r="E68" i="9"/>
  <c r="G68" i="9"/>
  <c r="E69" i="9"/>
  <c r="G69" i="9"/>
  <c r="E70" i="9"/>
  <c r="G70" i="9"/>
  <c r="E71" i="9"/>
  <c r="E72" i="9"/>
  <c r="G72" i="9"/>
  <c r="E73" i="9"/>
  <c r="G73" i="9"/>
  <c r="E74" i="9"/>
  <c r="G74" i="9"/>
  <c r="E75" i="9"/>
  <c r="E76" i="9"/>
  <c r="G76" i="9"/>
  <c r="E77" i="9"/>
  <c r="G77" i="9"/>
  <c r="E78" i="9"/>
  <c r="G78" i="9"/>
  <c r="E79" i="9"/>
  <c r="E80" i="9"/>
  <c r="G80" i="9"/>
  <c r="E81" i="9"/>
  <c r="G81" i="9"/>
  <c r="E82" i="9"/>
  <c r="G82" i="9"/>
  <c r="E83" i="9"/>
  <c r="E84" i="9"/>
  <c r="G84" i="9"/>
  <c r="E85" i="9"/>
  <c r="G85" i="9"/>
  <c r="E86" i="9"/>
  <c r="G86" i="9"/>
  <c r="E87" i="9"/>
  <c r="E88" i="9"/>
  <c r="G88" i="9"/>
  <c r="E89" i="9"/>
  <c r="G89" i="9"/>
  <c r="E90" i="9"/>
  <c r="G90" i="9"/>
  <c r="E91" i="9"/>
  <c r="E92" i="9"/>
  <c r="G92" i="9"/>
  <c r="E93" i="9"/>
  <c r="G93" i="9"/>
  <c r="E94" i="9"/>
  <c r="G94" i="9"/>
  <c r="E95" i="9"/>
  <c r="E96" i="9"/>
  <c r="G96" i="9"/>
  <c r="E97" i="9"/>
  <c r="G97" i="9"/>
  <c r="E98" i="9"/>
  <c r="G98" i="9"/>
  <c r="E99" i="9"/>
  <c r="E100" i="9"/>
  <c r="G100" i="9"/>
  <c r="E101" i="9"/>
  <c r="G101" i="9"/>
  <c r="E102" i="9"/>
  <c r="G102" i="9"/>
  <c r="E103" i="9"/>
  <c r="E104" i="9"/>
  <c r="G104" i="9"/>
  <c r="E105" i="9"/>
  <c r="G105" i="9"/>
  <c r="E106" i="9"/>
  <c r="G106" i="9"/>
  <c r="E107" i="9"/>
  <c r="E108" i="9"/>
  <c r="G108" i="9"/>
  <c r="E109" i="9"/>
  <c r="G109" i="9"/>
  <c r="E110" i="9"/>
  <c r="G110" i="9"/>
  <c r="E111" i="9"/>
  <c r="E112" i="9"/>
  <c r="G112" i="9"/>
  <c r="E113" i="9"/>
  <c r="G113" i="9"/>
  <c r="E114" i="9"/>
  <c r="G114" i="9"/>
  <c r="E115" i="9"/>
  <c r="E116" i="9"/>
  <c r="G116" i="9"/>
  <c r="E117" i="9"/>
  <c r="G117" i="9"/>
  <c r="E118" i="9"/>
  <c r="G118" i="9"/>
  <c r="E119" i="9"/>
  <c r="E120" i="9"/>
  <c r="G120" i="9"/>
  <c r="E121" i="9"/>
  <c r="G121" i="9"/>
  <c r="E122" i="9"/>
  <c r="G122" i="9"/>
  <c r="E123" i="9"/>
  <c r="E124" i="9"/>
  <c r="G124" i="9"/>
  <c r="E125" i="9"/>
  <c r="G125" i="9"/>
  <c r="E126" i="9"/>
  <c r="G126" i="9"/>
  <c r="E127" i="9"/>
  <c r="E128" i="9"/>
  <c r="G128" i="9"/>
  <c r="E129" i="9"/>
  <c r="G129" i="9"/>
  <c r="E130" i="9"/>
  <c r="G130" i="9"/>
  <c r="E131" i="9"/>
  <c r="E132" i="9"/>
  <c r="G132" i="9"/>
  <c r="E133" i="9"/>
  <c r="G133" i="9"/>
  <c r="E134" i="9"/>
  <c r="G134" i="9"/>
  <c r="E135" i="9"/>
  <c r="E136" i="9"/>
  <c r="G136" i="9"/>
  <c r="E137" i="9"/>
  <c r="G137" i="9"/>
  <c r="E138" i="9"/>
  <c r="G138" i="9"/>
  <c r="E139" i="9"/>
  <c r="E140" i="9"/>
  <c r="G140" i="9"/>
  <c r="E141" i="9"/>
  <c r="G141" i="9"/>
  <c r="E142" i="9"/>
  <c r="G142" i="9"/>
  <c r="E143" i="9"/>
  <c r="E144" i="9"/>
  <c r="G144" i="9"/>
  <c r="E145" i="9"/>
  <c r="G145" i="9"/>
  <c r="E146" i="9"/>
  <c r="G146" i="9"/>
  <c r="E147" i="9"/>
  <c r="E148" i="9"/>
  <c r="G148" i="9"/>
  <c r="E149" i="9"/>
  <c r="G149" i="9"/>
  <c r="E150" i="9"/>
  <c r="G150" i="9"/>
  <c r="E151" i="9"/>
  <c r="E152" i="9"/>
  <c r="G152" i="9"/>
  <c r="E153" i="9"/>
  <c r="G153" i="9"/>
  <c r="E154" i="9"/>
  <c r="G154" i="9"/>
  <c r="E155" i="9"/>
  <c r="E156" i="9"/>
  <c r="G156" i="9"/>
  <c r="E157" i="9"/>
  <c r="G157" i="9"/>
  <c r="E158" i="9"/>
  <c r="G158" i="9"/>
  <c r="E159" i="9"/>
  <c r="E160" i="9"/>
  <c r="G160" i="9"/>
  <c r="E161" i="9"/>
  <c r="G161" i="9"/>
  <c r="E162" i="9"/>
  <c r="G162" i="9"/>
  <c r="E163" i="9"/>
  <c r="E164" i="9"/>
  <c r="G164" i="9"/>
  <c r="E165" i="9"/>
  <c r="G165" i="9"/>
  <c r="E166" i="9"/>
  <c r="G166" i="9"/>
  <c r="E167" i="9"/>
  <c r="E168" i="9"/>
  <c r="G168" i="9"/>
  <c r="E169" i="9"/>
  <c r="G169" i="9"/>
  <c r="E170" i="9"/>
  <c r="G170" i="9"/>
  <c r="E171" i="9"/>
  <c r="E172" i="9"/>
  <c r="G172" i="9"/>
  <c r="E173" i="9"/>
  <c r="G173" i="9"/>
  <c r="E174" i="9"/>
  <c r="G174" i="9"/>
  <c r="E175" i="9"/>
  <c r="E176" i="9"/>
  <c r="G176" i="9"/>
  <c r="E177" i="9"/>
  <c r="G177" i="9"/>
  <c r="E178" i="9"/>
  <c r="G178" i="9"/>
  <c r="E179" i="9"/>
  <c r="E180" i="9"/>
  <c r="G180" i="9"/>
  <c r="E181" i="9"/>
  <c r="G181" i="9"/>
  <c r="E182" i="9"/>
  <c r="G182" i="9"/>
  <c r="E183" i="9"/>
  <c r="E184" i="9"/>
  <c r="G184" i="9"/>
  <c r="E185" i="9"/>
  <c r="G185" i="9"/>
  <c r="E186" i="9"/>
  <c r="G186" i="9"/>
  <c r="E187" i="9"/>
  <c r="E188" i="9"/>
  <c r="G188" i="9"/>
  <c r="E189" i="9"/>
  <c r="G189" i="9"/>
  <c r="E190" i="9"/>
  <c r="G190" i="9"/>
  <c r="E191" i="9"/>
  <c r="E192" i="9"/>
  <c r="G192" i="9"/>
  <c r="E193" i="9"/>
  <c r="G193" i="9"/>
  <c r="E194" i="9"/>
  <c r="G194" i="9"/>
  <c r="E195" i="9"/>
  <c r="E196" i="9"/>
  <c r="G196" i="9"/>
  <c r="E197" i="9"/>
  <c r="G197" i="9"/>
  <c r="E198" i="9"/>
  <c r="G198" i="9"/>
  <c r="E199" i="9"/>
  <c r="E200" i="9"/>
  <c r="G200" i="9"/>
  <c r="E201" i="9"/>
  <c r="G201" i="9"/>
  <c r="E202" i="9"/>
  <c r="G202" i="9"/>
  <c r="E203" i="9"/>
  <c r="E204" i="9"/>
  <c r="G204" i="9"/>
  <c r="E205" i="9"/>
  <c r="G205" i="9"/>
  <c r="E206" i="9"/>
  <c r="G206" i="9"/>
  <c r="E207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5" i="9"/>
  <c r="J46" i="9"/>
  <c r="J47" i="9"/>
  <c r="J48" i="9"/>
  <c r="J49" i="9"/>
  <c r="J50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7" i="9"/>
  <c r="J68" i="9"/>
  <c r="J69" i="9"/>
  <c r="J70" i="9"/>
  <c r="J71" i="9"/>
  <c r="J73" i="9"/>
  <c r="J74" i="9"/>
  <c r="J75" i="9"/>
  <c r="J77" i="9"/>
  <c r="J78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9" i="9"/>
  <c r="J100" i="9"/>
  <c r="J101" i="9"/>
  <c r="J102" i="9"/>
  <c r="J103" i="9"/>
  <c r="J105" i="9"/>
  <c r="J106" i="9"/>
  <c r="J107" i="9"/>
  <c r="J109" i="9"/>
  <c r="J110" i="9"/>
  <c r="J112" i="9"/>
  <c r="J113" i="9"/>
  <c r="J114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7" i="9"/>
  <c r="J148" i="9"/>
  <c r="J149" i="9"/>
  <c r="J150" i="9"/>
  <c r="J151" i="9"/>
  <c r="J153" i="9"/>
  <c r="J154" i="9"/>
  <c r="J155" i="9"/>
  <c r="J156" i="9"/>
  <c r="J157" i="9"/>
  <c r="J158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9" i="9"/>
  <c r="J180" i="9"/>
  <c r="J181" i="9"/>
  <c r="J182" i="9"/>
  <c r="J183" i="9"/>
  <c r="J185" i="9"/>
  <c r="J186" i="9"/>
  <c r="J187" i="9"/>
  <c r="J188" i="9"/>
  <c r="J189" i="9"/>
  <c r="J190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K22" i="9"/>
  <c r="K24" i="9"/>
  <c r="K25" i="9"/>
  <c r="K26" i="9"/>
  <c r="K27" i="9"/>
  <c r="K28" i="9"/>
  <c r="K29" i="9"/>
  <c r="K30" i="9"/>
  <c r="K32" i="9"/>
  <c r="K33" i="9"/>
  <c r="K34" i="9"/>
  <c r="K35" i="9"/>
  <c r="K36" i="9"/>
  <c r="K37" i="9"/>
  <c r="K40" i="9"/>
  <c r="K41" i="9"/>
  <c r="K42" i="9"/>
  <c r="K43" i="9"/>
  <c r="K45" i="9"/>
  <c r="K46" i="9"/>
  <c r="K48" i="9"/>
  <c r="K49" i="9"/>
  <c r="K50" i="9"/>
  <c r="K52" i="9"/>
  <c r="K53" i="9"/>
  <c r="K54" i="9"/>
  <c r="K56" i="9"/>
  <c r="K57" i="9"/>
  <c r="K58" i="9"/>
  <c r="K59" i="9"/>
  <c r="K60" i="9"/>
  <c r="K61" i="9"/>
  <c r="K62" i="9"/>
  <c r="K64" i="9"/>
  <c r="K65" i="9"/>
  <c r="K67" i="9"/>
  <c r="K68" i="9"/>
  <c r="K69" i="9"/>
  <c r="K72" i="9"/>
  <c r="K73" i="9"/>
  <c r="K74" i="9"/>
  <c r="K75" i="9"/>
  <c r="K77" i="9"/>
  <c r="K78" i="9"/>
  <c r="K80" i="9"/>
  <c r="K81" i="9"/>
  <c r="K82" i="9"/>
  <c r="K83" i="9"/>
  <c r="K84" i="9"/>
  <c r="K85" i="9"/>
  <c r="K86" i="9"/>
  <c r="K88" i="9"/>
  <c r="K89" i="9"/>
  <c r="K90" i="9"/>
  <c r="K91" i="9"/>
  <c r="K92" i="9"/>
  <c r="K93" i="9"/>
  <c r="K94" i="9"/>
  <c r="K96" i="9"/>
  <c r="K97" i="9"/>
  <c r="K99" i="9"/>
  <c r="K100" i="9"/>
  <c r="K101" i="9"/>
  <c r="K104" i="9"/>
  <c r="K105" i="9"/>
  <c r="K106" i="9"/>
  <c r="K107" i="9"/>
  <c r="K109" i="9"/>
  <c r="K110" i="9"/>
  <c r="K112" i="9"/>
  <c r="K113" i="9"/>
  <c r="K114" i="9"/>
  <c r="K116" i="9"/>
  <c r="K117" i="9"/>
  <c r="K118" i="9"/>
  <c r="K120" i="9"/>
  <c r="K121" i="9"/>
  <c r="K122" i="9"/>
  <c r="K123" i="9"/>
  <c r="K124" i="9"/>
  <c r="K125" i="9"/>
  <c r="K126" i="9"/>
  <c r="K128" i="9"/>
  <c r="K129" i="9"/>
  <c r="K131" i="9"/>
  <c r="K132" i="9"/>
  <c r="K133" i="9"/>
  <c r="K134" i="9"/>
  <c r="K136" i="9"/>
  <c r="K137" i="9"/>
  <c r="K138" i="9"/>
  <c r="K139" i="9"/>
  <c r="K140" i="9"/>
  <c r="K141" i="9"/>
  <c r="K144" i="9"/>
  <c r="K145" i="9"/>
  <c r="K147" i="9"/>
  <c r="K149" i="9"/>
  <c r="K150" i="9"/>
  <c r="K152" i="9"/>
  <c r="K153" i="9"/>
  <c r="K154" i="9"/>
  <c r="K155" i="9"/>
  <c r="K156" i="9"/>
  <c r="K157" i="9"/>
  <c r="K158" i="9"/>
  <c r="K160" i="9"/>
  <c r="K161" i="9"/>
  <c r="K162" i="9"/>
  <c r="K163" i="9"/>
  <c r="K164" i="9"/>
  <c r="K165" i="9"/>
  <c r="K166" i="9"/>
  <c r="K168" i="9"/>
  <c r="K169" i="9"/>
  <c r="K170" i="9"/>
  <c r="K171" i="9"/>
  <c r="K172" i="9"/>
  <c r="K173" i="9"/>
  <c r="K176" i="9"/>
  <c r="K177" i="9"/>
  <c r="K179" i="9"/>
  <c r="K181" i="9"/>
  <c r="K182" i="9"/>
  <c r="K184" i="9"/>
  <c r="K185" i="9"/>
  <c r="K186" i="9"/>
  <c r="K187" i="9"/>
  <c r="K188" i="9"/>
  <c r="K189" i="9"/>
  <c r="K190" i="9"/>
  <c r="K192" i="9"/>
  <c r="K193" i="9"/>
  <c r="K194" i="9"/>
  <c r="K195" i="9"/>
  <c r="K196" i="9"/>
  <c r="K197" i="9"/>
  <c r="K198" i="9"/>
  <c r="K200" i="9"/>
  <c r="K201" i="9"/>
  <c r="K202" i="9"/>
  <c r="K203" i="9"/>
  <c r="K204" i="9"/>
  <c r="K205" i="9"/>
  <c r="L21" i="9"/>
  <c r="L22" i="9"/>
  <c r="L24" i="9"/>
  <c r="L25" i="9"/>
  <c r="L26" i="9"/>
  <c r="L28" i="9"/>
  <c r="L29" i="9"/>
  <c r="L30" i="9"/>
  <c r="L32" i="9"/>
  <c r="L33" i="9"/>
  <c r="L34" i="9"/>
  <c r="L36" i="9"/>
  <c r="L37" i="9"/>
  <c r="L40" i="9"/>
  <c r="L41" i="9"/>
  <c r="L42" i="9"/>
  <c r="L45" i="9"/>
  <c r="L46" i="9"/>
  <c r="L48" i="9"/>
  <c r="L49" i="9"/>
  <c r="L50" i="9"/>
  <c r="L52" i="9"/>
  <c r="L53" i="9"/>
  <c r="L54" i="9"/>
  <c r="L56" i="9"/>
  <c r="L57" i="9"/>
  <c r="L58" i="9"/>
  <c r="L60" i="9"/>
  <c r="L61" i="9"/>
  <c r="L62" i="9"/>
  <c r="L64" i="9"/>
  <c r="L65" i="9"/>
  <c r="L66" i="9"/>
  <c r="L68" i="9"/>
  <c r="L69" i="9"/>
  <c r="L72" i="9"/>
  <c r="L73" i="9"/>
  <c r="L74" i="9"/>
  <c r="L77" i="9"/>
  <c r="L78" i="9"/>
  <c r="L80" i="9"/>
  <c r="L81" i="9"/>
  <c r="L82" i="9"/>
  <c r="L84" i="9"/>
  <c r="L85" i="9"/>
  <c r="L86" i="9"/>
  <c r="L88" i="9"/>
  <c r="L89" i="9"/>
  <c r="L90" i="9"/>
  <c r="L92" i="9"/>
  <c r="L93" i="9"/>
  <c r="L94" i="9"/>
  <c r="L96" i="9"/>
  <c r="L97" i="9"/>
  <c r="L98" i="9"/>
  <c r="L100" i="9"/>
  <c r="L101" i="9"/>
  <c r="L104" i="9"/>
  <c r="L105" i="9"/>
  <c r="L106" i="9"/>
  <c r="L109" i="9"/>
  <c r="L110" i="9"/>
  <c r="L112" i="9"/>
  <c r="L113" i="9"/>
  <c r="L114" i="9"/>
  <c r="L116" i="9"/>
  <c r="L117" i="9"/>
  <c r="L118" i="9"/>
  <c r="L120" i="9"/>
  <c r="L121" i="9"/>
  <c r="L122" i="9"/>
  <c r="L124" i="9"/>
  <c r="L125" i="9"/>
  <c r="L126" i="9"/>
  <c r="L128" i="9"/>
  <c r="L129" i="9"/>
  <c r="L130" i="9"/>
  <c r="L132" i="9"/>
  <c r="L133" i="9"/>
  <c r="L134" i="9"/>
  <c r="L136" i="9"/>
  <c r="L137" i="9"/>
  <c r="L138" i="9"/>
  <c r="L140" i="9"/>
  <c r="L141" i="9"/>
  <c r="L142" i="9"/>
  <c r="L144" i="9"/>
  <c r="L145" i="9"/>
  <c r="L148" i="9"/>
  <c r="L149" i="9"/>
  <c r="L150" i="9"/>
  <c r="L152" i="9"/>
  <c r="L153" i="9"/>
  <c r="L154" i="9"/>
  <c r="L156" i="9"/>
  <c r="L157" i="9"/>
  <c r="L158" i="9"/>
  <c r="L160" i="9"/>
  <c r="L161" i="9"/>
  <c r="L162" i="9"/>
  <c r="L164" i="9"/>
  <c r="L165" i="9"/>
  <c r="L166" i="9"/>
  <c r="L168" i="9"/>
  <c r="L169" i="9"/>
  <c r="L170" i="9"/>
  <c r="L172" i="9"/>
  <c r="L173" i="9"/>
  <c r="L174" i="9"/>
  <c r="L176" i="9"/>
  <c r="L177" i="9"/>
  <c r="L180" i="9"/>
  <c r="L181" i="9"/>
  <c r="L182" i="9"/>
  <c r="L184" i="9"/>
  <c r="L185" i="9"/>
  <c r="L186" i="9"/>
  <c r="L188" i="9"/>
  <c r="L189" i="9"/>
  <c r="L190" i="9"/>
  <c r="L192" i="9"/>
  <c r="L193" i="9"/>
  <c r="L194" i="9"/>
  <c r="L196" i="9"/>
  <c r="L197" i="9"/>
  <c r="L198" i="9"/>
  <c r="L200" i="9"/>
  <c r="L201" i="9"/>
  <c r="L202" i="9"/>
  <c r="L204" i="9"/>
  <c r="L205" i="9"/>
  <c r="L206" i="9"/>
  <c r="G16" i="9"/>
  <c r="G15" i="9"/>
  <c r="E208" i="9"/>
  <c r="G208" i="9"/>
  <c r="E209" i="9"/>
  <c r="G209" i="9"/>
  <c r="E210" i="9"/>
  <c r="G210" i="9"/>
  <c r="E211" i="9"/>
  <c r="G211" i="9"/>
  <c r="E212" i="9"/>
  <c r="G212" i="9"/>
  <c r="E213" i="9"/>
  <c r="G213" i="9"/>
  <c r="E214" i="9"/>
  <c r="G214" i="9"/>
  <c r="E215" i="9"/>
  <c r="G215" i="9"/>
  <c r="E216" i="9"/>
  <c r="G216" i="9"/>
  <c r="E217" i="9"/>
  <c r="G217" i="9"/>
  <c r="E218" i="9"/>
  <c r="G218" i="9"/>
  <c r="E219" i="9"/>
  <c r="G219" i="9"/>
  <c r="E220" i="9"/>
  <c r="G220" i="9"/>
  <c r="E221" i="9"/>
  <c r="G221" i="9"/>
  <c r="E222" i="9"/>
  <c r="G222" i="9"/>
  <c r="E223" i="9"/>
  <c r="G223" i="9"/>
  <c r="E224" i="9"/>
  <c r="G224" i="9"/>
  <c r="E225" i="9"/>
  <c r="G225" i="9"/>
  <c r="E226" i="9"/>
  <c r="G226" i="9"/>
  <c r="E227" i="9"/>
  <c r="G227" i="9"/>
  <c r="E228" i="9"/>
  <c r="G228" i="9"/>
  <c r="E229" i="9"/>
  <c r="G229" i="9"/>
  <c r="E230" i="9"/>
  <c r="G230" i="9"/>
  <c r="E231" i="9"/>
  <c r="G231" i="9"/>
  <c r="E232" i="9"/>
  <c r="G232" i="9"/>
  <c r="E233" i="9"/>
  <c r="E234" i="9"/>
  <c r="G234" i="9"/>
  <c r="E235" i="9"/>
  <c r="G235" i="9"/>
  <c r="E236" i="9"/>
  <c r="G236" i="9"/>
  <c r="E237" i="9"/>
  <c r="G237" i="9"/>
  <c r="E238" i="9"/>
  <c r="G238" i="9"/>
  <c r="E239" i="9"/>
  <c r="G239" i="9"/>
  <c r="E240" i="9"/>
  <c r="G240" i="9"/>
  <c r="E241" i="9"/>
  <c r="G241" i="9"/>
  <c r="E242" i="9"/>
  <c r="G242" i="9"/>
  <c r="E243" i="9"/>
  <c r="G243" i="9"/>
  <c r="E244" i="9"/>
  <c r="G244" i="9"/>
  <c r="E245" i="9"/>
  <c r="G245" i="9"/>
  <c r="E246" i="9"/>
  <c r="G246" i="9"/>
  <c r="E247" i="9"/>
  <c r="G247" i="9"/>
  <c r="E248" i="9"/>
  <c r="G248" i="9"/>
  <c r="E249" i="9"/>
  <c r="G249" i="9"/>
  <c r="E250" i="9"/>
  <c r="G250" i="9"/>
  <c r="E251" i="9"/>
  <c r="G251" i="9"/>
  <c r="E252" i="9"/>
  <c r="G252" i="9"/>
  <c r="E253" i="9"/>
  <c r="G253" i="9"/>
  <c r="E254" i="9"/>
  <c r="G254" i="9"/>
  <c r="E255" i="9"/>
  <c r="G255" i="9"/>
  <c r="E256" i="9"/>
  <c r="G256" i="9"/>
  <c r="E257" i="9"/>
  <c r="G257" i="9"/>
  <c r="E258" i="9"/>
  <c r="G258" i="9"/>
  <c r="E259" i="9"/>
  <c r="G259" i="9"/>
  <c r="E260" i="9"/>
  <c r="G260" i="9"/>
  <c r="E261" i="9"/>
  <c r="G261" i="9"/>
  <c r="E262" i="9"/>
  <c r="G262" i="9"/>
  <c r="E263" i="9"/>
  <c r="G263" i="9"/>
  <c r="E264" i="9"/>
  <c r="G264" i="9"/>
  <c r="E265" i="9"/>
  <c r="G265" i="9"/>
  <c r="E266" i="9"/>
  <c r="G266" i="9"/>
  <c r="E267" i="9"/>
  <c r="G267" i="9"/>
  <c r="E268" i="9"/>
  <c r="G268" i="9"/>
  <c r="E269" i="9"/>
  <c r="G269" i="9"/>
  <c r="E270" i="9"/>
  <c r="G270" i="9"/>
  <c r="E271" i="9"/>
  <c r="G271" i="9"/>
  <c r="E272" i="9"/>
  <c r="G272" i="9"/>
  <c r="E273" i="9"/>
  <c r="G273" i="9"/>
  <c r="E274" i="9"/>
  <c r="G274" i="9"/>
  <c r="E275" i="9"/>
  <c r="G275" i="9"/>
  <c r="E276" i="9"/>
  <c r="G276" i="9"/>
  <c r="E277" i="9"/>
  <c r="E278" i="9"/>
  <c r="G278" i="9"/>
  <c r="E279" i="9"/>
  <c r="G279" i="9"/>
  <c r="E280" i="9"/>
  <c r="G280" i="9"/>
  <c r="E281" i="9"/>
  <c r="G281" i="9"/>
  <c r="E282" i="9"/>
  <c r="G282" i="9"/>
  <c r="E283" i="9"/>
  <c r="G283" i="9"/>
  <c r="E284" i="9"/>
  <c r="G284" i="9"/>
  <c r="E285" i="9"/>
  <c r="G285" i="9"/>
  <c r="E286" i="9"/>
  <c r="G286" i="9"/>
  <c r="E287" i="9"/>
  <c r="G287" i="9"/>
  <c r="E288" i="9"/>
  <c r="G288" i="9"/>
  <c r="E289" i="9"/>
  <c r="G289" i="9"/>
  <c r="E290" i="9"/>
  <c r="G290" i="9"/>
  <c r="E291" i="9"/>
  <c r="G291" i="9"/>
  <c r="E292" i="9"/>
  <c r="G292" i="9"/>
  <c r="E293" i="9"/>
  <c r="G293" i="9"/>
  <c r="E294" i="9"/>
  <c r="G294" i="9"/>
  <c r="E295" i="9"/>
  <c r="G295" i="9"/>
  <c r="E296" i="9"/>
  <c r="G296" i="9"/>
  <c r="E297" i="9"/>
  <c r="G297" i="9"/>
  <c r="E298" i="9"/>
  <c r="G298" i="9"/>
  <c r="E299" i="9"/>
  <c r="G299" i="9"/>
  <c r="E300" i="9"/>
  <c r="G300" i="9"/>
  <c r="E301" i="9"/>
  <c r="G301" i="9"/>
  <c r="E302" i="9"/>
  <c r="G302" i="9"/>
  <c r="E303" i="9"/>
  <c r="G303" i="9"/>
  <c r="E304" i="9"/>
  <c r="G304" i="9"/>
  <c r="E305" i="9"/>
  <c r="G305" i="9"/>
  <c r="E306" i="9"/>
  <c r="G306" i="9"/>
  <c r="E307" i="9"/>
  <c r="G307" i="9"/>
  <c r="E308" i="9"/>
  <c r="G308" i="9"/>
  <c r="E309" i="9"/>
  <c r="E310" i="9"/>
  <c r="G310" i="9"/>
  <c r="E311" i="9"/>
  <c r="G311" i="9"/>
  <c r="E312" i="9"/>
  <c r="G312" i="9"/>
  <c r="E313" i="9"/>
  <c r="G313" i="9"/>
  <c r="E314" i="9"/>
  <c r="G314" i="9"/>
  <c r="E315" i="9"/>
  <c r="G315" i="9"/>
  <c r="E316" i="9"/>
  <c r="G316" i="9"/>
  <c r="E317" i="9"/>
  <c r="G317" i="9"/>
  <c r="E318" i="9"/>
  <c r="G318" i="9"/>
  <c r="E319" i="9"/>
  <c r="G319" i="9"/>
  <c r="E320" i="9"/>
  <c r="G320" i="9"/>
  <c r="E321" i="9"/>
  <c r="G321" i="9"/>
  <c r="E322" i="9"/>
  <c r="G322" i="9"/>
  <c r="E323" i="9"/>
  <c r="G323" i="9"/>
  <c r="E324" i="9"/>
  <c r="G324" i="9"/>
  <c r="E325" i="9"/>
  <c r="G325" i="9"/>
  <c r="E326" i="9"/>
  <c r="G326" i="9"/>
  <c r="E327" i="9"/>
  <c r="G327" i="9"/>
  <c r="E328" i="9"/>
  <c r="G328" i="9"/>
  <c r="E329" i="9"/>
  <c r="G329" i="9"/>
  <c r="E330" i="9"/>
  <c r="G330" i="9"/>
  <c r="E331" i="9"/>
  <c r="G331" i="9"/>
  <c r="E332" i="9"/>
  <c r="G332" i="9"/>
  <c r="E333" i="9"/>
  <c r="G333" i="9"/>
  <c r="E334" i="9"/>
  <c r="G334" i="9"/>
  <c r="E335" i="9"/>
  <c r="G335" i="9"/>
  <c r="E336" i="9"/>
  <c r="G336" i="9"/>
  <c r="E337" i="9"/>
  <c r="G337" i="9"/>
  <c r="E338" i="9"/>
  <c r="G338" i="9"/>
  <c r="E339" i="9"/>
  <c r="G339" i="9"/>
  <c r="E340" i="9"/>
  <c r="G340" i="9"/>
  <c r="E341" i="9"/>
  <c r="E342" i="9"/>
  <c r="G342" i="9"/>
  <c r="E343" i="9"/>
  <c r="G343" i="9"/>
  <c r="E344" i="9"/>
  <c r="G344" i="9"/>
  <c r="E345" i="9"/>
  <c r="G345" i="9"/>
  <c r="E346" i="9"/>
  <c r="G346" i="9"/>
  <c r="E347" i="9"/>
  <c r="G347" i="9"/>
  <c r="E348" i="9"/>
  <c r="G348" i="9"/>
  <c r="E349" i="9"/>
  <c r="G349" i="9"/>
  <c r="E350" i="9"/>
  <c r="G350" i="9"/>
  <c r="E351" i="9"/>
  <c r="G351" i="9"/>
  <c r="E352" i="9"/>
  <c r="G352" i="9"/>
  <c r="E353" i="9"/>
  <c r="G353" i="9"/>
  <c r="E354" i="9"/>
  <c r="G354" i="9"/>
  <c r="E355" i="9"/>
  <c r="G355" i="9"/>
  <c r="E356" i="9"/>
  <c r="G356" i="9"/>
  <c r="E357" i="9"/>
  <c r="G357" i="9"/>
  <c r="E358" i="9"/>
  <c r="G358" i="9"/>
  <c r="E359" i="9"/>
  <c r="G359" i="9"/>
  <c r="E360" i="9"/>
  <c r="G360" i="9"/>
  <c r="E361" i="9"/>
  <c r="G361" i="9"/>
  <c r="E362" i="9"/>
  <c r="G362" i="9"/>
  <c r="E363" i="9"/>
  <c r="G363" i="9"/>
  <c r="E364" i="9"/>
  <c r="G364" i="9"/>
  <c r="E365" i="9"/>
  <c r="G365" i="9"/>
  <c r="E366" i="9"/>
  <c r="G366" i="9"/>
  <c r="E367" i="9"/>
  <c r="G367" i="9"/>
  <c r="E368" i="9"/>
  <c r="G368" i="9"/>
  <c r="E369" i="9"/>
  <c r="G369" i="9"/>
  <c r="E370" i="9"/>
  <c r="G370" i="9"/>
  <c r="E371" i="9"/>
  <c r="G371" i="9"/>
  <c r="E372" i="9"/>
  <c r="G372" i="9"/>
  <c r="E373" i="9"/>
  <c r="E374" i="9"/>
  <c r="G374" i="9"/>
  <c r="E375" i="9"/>
  <c r="G375" i="9"/>
  <c r="E376" i="9"/>
  <c r="G376" i="9"/>
  <c r="E377" i="9"/>
  <c r="G377" i="9"/>
  <c r="E378" i="9"/>
  <c r="G378" i="9"/>
  <c r="E379" i="9"/>
  <c r="G379" i="9"/>
  <c r="E380" i="9"/>
  <c r="G380" i="9"/>
  <c r="E381" i="9"/>
  <c r="G381" i="9"/>
  <c r="E382" i="9"/>
  <c r="G382" i="9"/>
  <c r="E383" i="9"/>
  <c r="G383" i="9"/>
  <c r="E384" i="9"/>
  <c r="G384" i="9"/>
  <c r="E385" i="9"/>
  <c r="G385" i="9"/>
  <c r="E386" i="9"/>
  <c r="G386" i="9"/>
  <c r="E387" i="9"/>
  <c r="G387" i="9"/>
  <c r="E388" i="9"/>
  <c r="G388" i="9"/>
  <c r="E389" i="9"/>
  <c r="G389" i="9"/>
  <c r="E390" i="9"/>
  <c r="G390" i="9"/>
  <c r="E391" i="9"/>
  <c r="E392" i="9"/>
  <c r="G392" i="9"/>
  <c r="E393" i="9"/>
  <c r="G393" i="9"/>
  <c r="E394" i="9"/>
  <c r="G394" i="9"/>
  <c r="E395" i="9"/>
  <c r="E396" i="9"/>
  <c r="G396" i="9"/>
  <c r="E397" i="9"/>
  <c r="G397" i="9"/>
  <c r="E398" i="9"/>
  <c r="G398" i="9"/>
  <c r="E399" i="9"/>
  <c r="E400" i="9"/>
  <c r="G400" i="9"/>
  <c r="E401" i="9"/>
  <c r="G401" i="9"/>
  <c r="E402" i="9"/>
  <c r="G402" i="9"/>
  <c r="E403" i="9"/>
  <c r="E404" i="9"/>
  <c r="G404" i="9"/>
  <c r="E405" i="9"/>
  <c r="G405" i="9"/>
  <c r="E406" i="9"/>
  <c r="G406" i="9"/>
  <c r="E407" i="9"/>
  <c r="E408" i="9"/>
  <c r="G408" i="9"/>
  <c r="E409" i="9"/>
  <c r="G409" i="9"/>
  <c r="E410" i="9"/>
  <c r="G410" i="9"/>
  <c r="E411" i="9"/>
  <c r="E412" i="9"/>
  <c r="G412" i="9"/>
  <c r="E413" i="9"/>
  <c r="G413" i="9"/>
  <c r="E414" i="9"/>
  <c r="G414" i="9"/>
  <c r="E415" i="9"/>
  <c r="E416" i="9"/>
  <c r="G416" i="9"/>
  <c r="E417" i="9"/>
  <c r="G417" i="9"/>
  <c r="E418" i="9"/>
  <c r="G418" i="9"/>
  <c r="E419" i="9"/>
  <c r="E420" i="9"/>
  <c r="G420" i="9"/>
  <c r="E421" i="9"/>
  <c r="G421" i="9"/>
  <c r="E422" i="9"/>
  <c r="G422" i="9"/>
  <c r="E423" i="9"/>
  <c r="H16" i="9"/>
  <c r="H15" i="9"/>
  <c r="D208" i="9"/>
  <c r="H208" i="9"/>
  <c r="D209" i="9"/>
  <c r="H209" i="9"/>
  <c r="D210" i="9"/>
  <c r="D211" i="9"/>
  <c r="H211" i="9"/>
  <c r="D212" i="9"/>
  <c r="H212" i="9"/>
  <c r="D213" i="9"/>
  <c r="H213" i="9"/>
  <c r="D214" i="9"/>
  <c r="D215" i="9"/>
  <c r="H215" i="9"/>
  <c r="D216" i="9"/>
  <c r="H216" i="9"/>
  <c r="D217" i="9"/>
  <c r="H217" i="9"/>
  <c r="D218" i="9"/>
  <c r="D219" i="9"/>
  <c r="H219" i="9"/>
  <c r="D220" i="9"/>
  <c r="H220" i="9"/>
  <c r="D221" i="9"/>
  <c r="H221" i="9"/>
  <c r="D222" i="9"/>
  <c r="D223" i="9"/>
  <c r="H223" i="9"/>
  <c r="D224" i="9"/>
  <c r="H224" i="9"/>
  <c r="D225" i="9"/>
  <c r="H225" i="9"/>
  <c r="D226" i="9"/>
  <c r="D227" i="9"/>
  <c r="H227" i="9"/>
  <c r="D228" i="9"/>
  <c r="H228" i="9"/>
  <c r="D229" i="9"/>
  <c r="H229" i="9"/>
  <c r="D230" i="9"/>
  <c r="D231" i="9"/>
  <c r="H231" i="9"/>
  <c r="D232" i="9"/>
  <c r="H232" i="9"/>
  <c r="D233" i="9"/>
  <c r="H233" i="9"/>
  <c r="D234" i="9"/>
  <c r="D235" i="9"/>
  <c r="H235" i="9"/>
  <c r="D236" i="9"/>
  <c r="H236" i="9"/>
  <c r="D237" i="9"/>
  <c r="H237" i="9"/>
  <c r="D238" i="9"/>
  <c r="D239" i="9"/>
  <c r="H239" i="9"/>
  <c r="D240" i="9"/>
  <c r="H240" i="9"/>
  <c r="D241" i="9"/>
  <c r="H241" i="9"/>
  <c r="D242" i="9"/>
  <c r="D243" i="9"/>
  <c r="H243" i="9"/>
  <c r="D244" i="9"/>
  <c r="H244" i="9"/>
  <c r="D245" i="9"/>
  <c r="H245" i="9"/>
  <c r="D246" i="9"/>
  <c r="D247" i="9"/>
  <c r="H247" i="9"/>
  <c r="D248" i="9"/>
  <c r="H248" i="9"/>
  <c r="D249" i="9"/>
  <c r="H249" i="9"/>
  <c r="D250" i="9"/>
  <c r="D251" i="9"/>
  <c r="H251" i="9"/>
  <c r="D252" i="9"/>
  <c r="H252" i="9"/>
  <c r="D253" i="9"/>
  <c r="H253" i="9"/>
  <c r="D254" i="9"/>
  <c r="D255" i="9"/>
  <c r="H255" i="9"/>
  <c r="D256" i="9"/>
  <c r="H256" i="9"/>
  <c r="D257" i="9"/>
  <c r="H257" i="9"/>
  <c r="D258" i="9"/>
  <c r="D259" i="9"/>
  <c r="H259" i="9"/>
  <c r="D260" i="9"/>
  <c r="H260" i="9"/>
  <c r="D261" i="9"/>
  <c r="H261" i="9"/>
  <c r="D262" i="9"/>
  <c r="D263" i="9"/>
  <c r="H263" i="9"/>
  <c r="D264" i="9"/>
  <c r="H264" i="9"/>
  <c r="D265" i="9"/>
  <c r="H265" i="9"/>
  <c r="D266" i="9"/>
  <c r="D267" i="9"/>
  <c r="H267" i="9"/>
  <c r="D268" i="9"/>
  <c r="H268" i="9"/>
  <c r="D269" i="9"/>
  <c r="H269" i="9"/>
  <c r="D270" i="9"/>
  <c r="D271" i="9"/>
  <c r="H271" i="9"/>
  <c r="D272" i="9"/>
  <c r="H272" i="9"/>
  <c r="D273" i="9"/>
  <c r="H273" i="9"/>
  <c r="D274" i="9"/>
  <c r="D275" i="9"/>
  <c r="H275" i="9"/>
  <c r="D276" i="9"/>
  <c r="H276" i="9"/>
  <c r="D277" i="9"/>
  <c r="H277" i="9"/>
  <c r="D278" i="9"/>
  <c r="D279" i="9"/>
  <c r="H279" i="9"/>
  <c r="D280" i="9"/>
  <c r="H280" i="9"/>
  <c r="D281" i="9"/>
  <c r="H281" i="9"/>
  <c r="D282" i="9"/>
  <c r="D283" i="9"/>
  <c r="H283" i="9"/>
  <c r="D284" i="9"/>
  <c r="H284" i="9"/>
  <c r="D285" i="9"/>
  <c r="H285" i="9"/>
  <c r="D286" i="9"/>
  <c r="D287" i="9"/>
  <c r="H287" i="9"/>
  <c r="D288" i="9"/>
  <c r="H288" i="9"/>
  <c r="D289" i="9"/>
  <c r="H289" i="9"/>
  <c r="D290" i="9"/>
  <c r="D291" i="9"/>
  <c r="H291" i="9"/>
  <c r="D292" i="9"/>
  <c r="H292" i="9"/>
  <c r="D293" i="9"/>
  <c r="H293" i="9"/>
  <c r="D294" i="9"/>
  <c r="D295" i="9"/>
  <c r="H295" i="9"/>
  <c r="D296" i="9"/>
  <c r="H296" i="9"/>
  <c r="D297" i="9"/>
  <c r="H297" i="9"/>
  <c r="D298" i="9"/>
  <c r="D299" i="9"/>
  <c r="H299" i="9"/>
  <c r="D300" i="9"/>
  <c r="H300" i="9"/>
  <c r="D301" i="9"/>
  <c r="H301" i="9"/>
  <c r="D302" i="9"/>
  <c r="D303" i="9"/>
  <c r="H303" i="9"/>
  <c r="D304" i="9"/>
  <c r="H304" i="9"/>
  <c r="D305" i="9"/>
  <c r="H305" i="9"/>
  <c r="D306" i="9"/>
  <c r="D307" i="9"/>
  <c r="H307" i="9"/>
  <c r="D308" i="9"/>
  <c r="H308" i="9"/>
  <c r="D309" i="9"/>
  <c r="H309" i="9"/>
  <c r="D310" i="9"/>
  <c r="D311" i="9"/>
  <c r="H311" i="9"/>
  <c r="D312" i="9"/>
  <c r="H312" i="9"/>
  <c r="D313" i="9"/>
  <c r="H313" i="9"/>
  <c r="D314" i="9"/>
  <c r="D315" i="9"/>
  <c r="H315" i="9"/>
  <c r="D316" i="9"/>
  <c r="H316" i="9"/>
  <c r="D317" i="9"/>
  <c r="H317" i="9"/>
  <c r="D318" i="9"/>
  <c r="D319" i="9"/>
  <c r="H319" i="9"/>
  <c r="D320" i="9"/>
  <c r="H320" i="9"/>
  <c r="D321" i="9"/>
  <c r="H321" i="9"/>
  <c r="D322" i="9"/>
  <c r="D323" i="9"/>
  <c r="H323" i="9"/>
  <c r="D324" i="9"/>
  <c r="H324" i="9"/>
  <c r="D325" i="9"/>
  <c r="H325" i="9"/>
  <c r="D326" i="9"/>
  <c r="D327" i="9"/>
  <c r="H327" i="9"/>
  <c r="D328" i="9"/>
  <c r="H328" i="9"/>
  <c r="D329" i="9"/>
  <c r="H329" i="9"/>
  <c r="D330" i="9"/>
  <c r="D331" i="9"/>
  <c r="H331" i="9"/>
  <c r="D332" i="9"/>
  <c r="H332" i="9"/>
  <c r="D333" i="9"/>
  <c r="H333" i="9"/>
  <c r="D334" i="9"/>
  <c r="D335" i="9"/>
  <c r="H335" i="9"/>
  <c r="D336" i="9"/>
  <c r="H336" i="9"/>
  <c r="D337" i="9"/>
  <c r="H337" i="9"/>
  <c r="D338" i="9"/>
  <c r="D339" i="9"/>
  <c r="H339" i="9"/>
  <c r="D340" i="9"/>
  <c r="H340" i="9"/>
  <c r="D341" i="9"/>
  <c r="H341" i="9"/>
  <c r="D342" i="9"/>
  <c r="D343" i="9"/>
  <c r="H343" i="9"/>
  <c r="D344" i="9"/>
  <c r="H344" i="9"/>
  <c r="D345" i="9"/>
  <c r="H345" i="9"/>
  <c r="D346" i="9"/>
  <c r="D347" i="9"/>
  <c r="H347" i="9"/>
  <c r="D348" i="9"/>
  <c r="H348" i="9"/>
  <c r="D349" i="9"/>
  <c r="H349" i="9"/>
  <c r="D350" i="9"/>
  <c r="D351" i="9"/>
  <c r="H351" i="9"/>
  <c r="D352" i="9"/>
  <c r="H352" i="9"/>
  <c r="D353" i="9"/>
  <c r="H353" i="9"/>
  <c r="D354" i="9"/>
  <c r="D355" i="9"/>
  <c r="H355" i="9"/>
  <c r="D356" i="9"/>
  <c r="H356" i="9"/>
  <c r="D357" i="9"/>
  <c r="H357" i="9"/>
  <c r="D358" i="9"/>
  <c r="D359" i="9"/>
  <c r="H359" i="9"/>
  <c r="D360" i="9"/>
  <c r="H360" i="9"/>
  <c r="D361" i="9"/>
  <c r="H361" i="9"/>
  <c r="D362" i="9"/>
  <c r="D363" i="9"/>
  <c r="H363" i="9"/>
  <c r="D364" i="9"/>
  <c r="H364" i="9"/>
  <c r="D365" i="9"/>
  <c r="H365" i="9"/>
  <c r="D366" i="9"/>
  <c r="D367" i="9"/>
  <c r="H367" i="9"/>
  <c r="D368" i="9"/>
  <c r="H368" i="9"/>
  <c r="D369" i="9"/>
  <c r="H369" i="9"/>
  <c r="D370" i="9"/>
  <c r="D371" i="9"/>
  <c r="H371" i="9"/>
  <c r="D372" i="9"/>
  <c r="H372" i="9"/>
  <c r="D373" i="9"/>
  <c r="H373" i="9"/>
  <c r="D374" i="9"/>
  <c r="D375" i="9"/>
  <c r="H375" i="9"/>
  <c r="D376" i="9"/>
  <c r="H376" i="9"/>
  <c r="D377" i="9"/>
  <c r="H377" i="9"/>
  <c r="D378" i="9"/>
  <c r="D379" i="9"/>
  <c r="H379" i="9"/>
  <c r="D380" i="9"/>
  <c r="H380" i="9"/>
  <c r="D381" i="9"/>
  <c r="H381" i="9"/>
  <c r="D382" i="9"/>
  <c r="D383" i="9"/>
  <c r="H383" i="9"/>
  <c r="D384" i="9"/>
  <c r="H384" i="9"/>
  <c r="D385" i="9"/>
  <c r="H385" i="9"/>
  <c r="D386" i="9"/>
  <c r="D387" i="9"/>
  <c r="H387" i="9"/>
  <c r="D388" i="9"/>
  <c r="H388" i="9"/>
  <c r="D389" i="9"/>
  <c r="H389" i="9"/>
  <c r="D390" i="9"/>
  <c r="D391" i="9"/>
  <c r="H391" i="9"/>
  <c r="D392" i="9"/>
  <c r="H392" i="9"/>
  <c r="D393" i="9"/>
  <c r="H393" i="9"/>
  <c r="D394" i="9"/>
  <c r="D395" i="9"/>
  <c r="H395" i="9"/>
  <c r="D396" i="9"/>
  <c r="H396" i="9"/>
  <c r="D397" i="9"/>
  <c r="H397" i="9"/>
  <c r="D398" i="9"/>
  <c r="D399" i="9"/>
  <c r="H399" i="9"/>
  <c r="D400" i="9"/>
  <c r="H400" i="9"/>
  <c r="D401" i="9"/>
  <c r="H401" i="9"/>
  <c r="D402" i="9"/>
  <c r="D403" i="9"/>
  <c r="H403" i="9"/>
  <c r="D404" i="9"/>
  <c r="H404" i="9"/>
  <c r="D405" i="9"/>
  <c r="H405" i="9"/>
  <c r="D406" i="9"/>
  <c r="D407" i="9"/>
  <c r="H407" i="9"/>
  <c r="D408" i="9"/>
  <c r="H408" i="9"/>
  <c r="D409" i="9"/>
  <c r="H409" i="9"/>
  <c r="D410" i="9"/>
  <c r="D411" i="9"/>
  <c r="H411" i="9"/>
  <c r="D412" i="9"/>
  <c r="H412" i="9"/>
  <c r="D413" i="9"/>
  <c r="H413" i="9"/>
  <c r="D414" i="9"/>
  <c r="D415" i="9"/>
  <c r="H415" i="9"/>
  <c r="D416" i="9"/>
  <c r="H416" i="9"/>
  <c r="D417" i="9"/>
  <c r="H417" i="9"/>
  <c r="D418" i="9"/>
  <c r="D419" i="9"/>
  <c r="H419" i="9"/>
  <c r="D420" i="9"/>
  <c r="H420" i="9"/>
  <c r="D421" i="9"/>
  <c r="H421" i="9"/>
  <c r="D422" i="9"/>
  <c r="D423" i="9"/>
  <c r="H423" i="9"/>
  <c r="J16" i="9"/>
  <c r="J15" i="9"/>
  <c r="J208" i="9"/>
  <c r="J209" i="9"/>
  <c r="J210" i="9"/>
  <c r="J211" i="9"/>
  <c r="J212" i="9"/>
  <c r="J213" i="9"/>
  <c r="J215" i="9"/>
  <c r="J216" i="9"/>
  <c r="J217" i="9"/>
  <c r="J218" i="9"/>
  <c r="J219" i="9"/>
  <c r="J220" i="9"/>
  <c r="J221" i="9"/>
  <c r="J223" i="9"/>
  <c r="J224" i="9"/>
  <c r="J225" i="9"/>
  <c r="J226" i="9"/>
  <c r="J227" i="9"/>
  <c r="J228" i="9"/>
  <c r="J229" i="9"/>
  <c r="J231" i="9"/>
  <c r="J232" i="9"/>
  <c r="J233" i="9"/>
  <c r="J234" i="9"/>
  <c r="J235" i="9"/>
  <c r="J236" i="9"/>
  <c r="J237" i="9"/>
  <c r="J239" i="9"/>
  <c r="J240" i="9"/>
  <c r="J241" i="9"/>
  <c r="J243" i="9"/>
  <c r="J244" i="9"/>
  <c r="J245" i="9"/>
  <c r="J247" i="9"/>
  <c r="J248" i="9"/>
  <c r="J249" i="9"/>
  <c r="J250" i="9"/>
  <c r="J251" i="9"/>
  <c r="J252" i="9"/>
  <c r="J253" i="9"/>
  <c r="J255" i="9"/>
  <c r="J256" i="9"/>
  <c r="J257" i="9"/>
  <c r="J258" i="9"/>
  <c r="J259" i="9"/>
  <c r="J260" i="9"/>
  <c r="J261" i="9"/>
  <c r="J263" i="9"/>
  <c r="J264" i="9"/>
  <c r="J265" i="9"/>
  <c r="J266" i="9"/>
  <c r="J267" i="9"/>
  <c r="J268" i="9"/>
  <c r="J269" i="9"/>
  <c r="J271" i="9"/>
  <c r="J272" i="9"/>
  <c r="J273" i="9"/>
  <c r="J274" i="9"/>
  <c r="J275" i="9"/>
  <c r="J276" i="9"/>
  <c r="J277" i="9"/>
  <c r="J279" i="9"/>
  <c r="J280" i="9"/>
  <c r="J281" i="9"/>
  <c r="J282" i="9"/>
  <c r="J283" i="9"/>
  <c r="J284" i="9"/>
  <c r="J285" i="9"/>
  <c r="J287" i="9"/>
  <c r="J288" i="9"/>
  <c r="J289" i="9"/>
  <c r="J290" i="9"/>
  <c r="J291" i="9"/>
  <c r="J292" i="9"/>
  <c r="J293" i="9"/>
  <c r="J295" i="9"/>
  <c r="J296" i="9"/>
  <c r="J297" i="9"/>
  <c r="J298" i="9"/>
  <c r="J299" i="9"/>
  <c r="J300" i="9"/>
  <c r="J301" i="9"/>
  <c r="J303" i="9"/>
  <c r="J304" i="9"/>
  <c r="J305" i="9"/>
  <c r="J307" i="9"/>
  <c r="J308" i="9"/>
  <c r="J309" i="9"/>
  <c r="J311" i="9"/>
  <c r="J312" i="9"/>
  <c r="J313" i="9"/>
  <c r="J314" i="9"/>
  <c r="J315" i="9"/>
  <c r="J316" i="9"/>
  <c r="J317" i="9"/>
  <c r="J319" i="9"/>
  <c r="J320" i="9"/>
  <c r="J321" i="9"/>
  <c r="J322" i="9"/>
  <c r="J323" i="9"/>
  <c r="J324" i="9"/>
  <c r="J325" i="9"/>
  <c r="J327" i="9"/>
  <c r="J328" i="9"/>
  <c r="J329" i="9"/>
  <c r="J330" i="9"/>
  <c r="J331" i="9"/>
  <c r="J332" i="9"/>
  <c r="J333" i="9"/>
  <c r="J335" i="9"/>
  <c r="J336" i="9"/>
  <c r="J337" i="9"/>
  <c r="J338" i="9"/>
  <c r="J339" i="9"/>
  <c r="J340" i="9"/>
  <c r="J341" i="9"/>
  <c r="J343" i="9"/>
  <c r="J344" i="9"/>
  <c r="J345" i="9"/>
  <c r="J346" i="9"/>
  <c r="J347" i="9"/>
  <c r="J348" i="9"/>
  <c r="J349" i="9"/>
  <c r="J351" i="9"/>
  <c r="J352" i="9"/>
  <c r="J353" i="9"/>
  <c r="J354" i="9"/>
  <c r="J355" i="9"/>
  <c r="J356" i="9"/>
  <c r="J357" i="9"/>
  <c r="J359" i="9"/>
  <c r="J360" i="9"/>
  <c r="J361" i="9"/>
  <c r="J362" i="9"/>
  <c r="J363" i="9"/>
  <c r="J364" i="9"/>
  <c r="J365" i="9"/>
  <c r="J367" i="9"/>
  <c r="J368" i="9"/>
  <c r="J369" i="9"/>
  <c r="J371" i="9"/>
  <c r="J372" i="9"/>
  <c r="J373" i="9"/>
  <c r="J375" i="9"/>
  <c r="J376" i="9"/>
  <c r="J377" i="9"/>
  <c r="J378" i="9"/>
  <c r="J379" i="9"/>
  <c r="J380" i="9"/>
  <c r="J381" i="9"/>
  <c r="J383" i="9"/>
  <c r="J384" i="9"/>
  <c r="J385" i="9"/>
  <c r="J386" i="9"/>
  <c r="J387" i="9"/>
  <c r="J388" i="9"/>
  <c r="J389" i="9"/>
  <c r="J391" i="9"/>
  <c r="J392" i="9"/>
  <c r="J393" i="9"/>
  <c r="J394" i="9"/>
  <c r="J395" i="9"/>
  <c r="J396" i="9"/>
  <c r="J397" i="9"/>
  <c r="J399" i="9"/>
  <c r="J400" i="9"/>
  <c r="J401" i="9"/>
  <c r="J403" i="9"/>
  <c r="J404" i="9"/>
  <c r="J405" i="9"/>
  <c r="J407" i="9"/>
  <c r="J408" i="9"/>
  <c r="J409" i="9"/>
  <c r="J410" i="9"/>
  <c r="J411" i="9"/>
  <c r="J412" i="9"/>
  <c r="J413" i="9"/>
  <c r="J416" i="9"/>
  <c r="J417" i="9"/>
  <c r="J420" i="9"/>
  <c r="J421" i="9"/>
  <c r="I16" i="9"/>
  <c r="I15" i="9"/>
  <c r="I208" i="9"/>
  <c r="I209" i="9"/>
  <c r="I211" i="9"/>
  <c r="I212" i="9"/>
  <c r="I213" i="9"/>
  <c r="I215" i="9"/>
  <c r="I216" i="9"/>
  <c r="I217" i="9"/>
  <c r="I219" i="9"/>
  <c r="I220" i="9"/>
  <c r="I221" i="9"/>
  <c r="I223" i="9"/>
  <c r="I224" i="9"/>
  <c r="I225" i="9"/>
  <c r="I227" i="9"/>
  <c r="I228" i="9"/>
  <c r="I229" i="9"/>
  <c r="I231" i="9"/>
  <c r="I232" i="9"/>
  <c r="I233" i="9"/>
  <c r="I235" i="9"/>
  <c r="I236" i="9"/>
  <c r="I237" i="9"/>
  <c r="I239" i="9"/>
  <c r="I240" i="9"/>
  <c r="I241" i="9"/>
  <c r="I243" i="9"/>
  <c r="I244" i="9"/>
  <c r="I245" i="9"/>
  <c r="I247" i="9"/>
  <c r="I248" i="9"/>
  <c r="I249" i="9"/>
  <c r="I251" i="9"/>
  <c r="I252" i="9"/>
  <c r="I253" i="9"/>
  <c r="I255" i="9"/>
  <c r="I256" i="9"/>
  <c r="I257" i="9"/>
  <c r="I259" i="9"/>
  <c r="I260" i="9"/>
  <c r="I261" i="9"/>
  <c r="I263" i="9"/>
  <c r="I264" i="9"/>
  <c r="I265" i="9"/>
  <c r="I267" i="9"/>
  <c r="I268" i="9"/>
  <c r="I269" i="9"/>
  <c r="I271" i="9"/>
  <c r="I272" i="9"/>
  <c r="I273" i="9"/>
  <c r="I275" i="9"/>
  <c r="I276" i="9"/>
  <c r="I277" i="9"/>
  <c r="I279" i="9"/>
  <c r="I280" i="9"/>
  <c r="I281" i="9"/>
  <c r="I283" i="9"/>
  <c r="I284" i="9"/>
  <c r="I285" i="9"/>
  <c r="I287" i="9"/>
  <c r="I288" i="9"/>
  <c r="I289" i="9"/>
  <c r="I291" i="9"/>
  <c r="I292" i="9"/>
  <c r="I293" i="9"/>
  <c r="I295" i="9"/>
  <c r="I296" i="9"/>
  <c r="I297" i="9"/>
  <c r="I299" i="9"/>
  <c r="I300" i="9"/>
  <c r="I301" i="9"/>
  <c r="I303" i="9"/>
  <c r="I304" i="9"/>
  <c r="I305" i="9"/>
  <c r="I307" i="9"/>
  <c r="I308" i="9"/>
  <c r="I309" i="9"/>
  <c r="I311" i="9"/>
  <c r="I312" i="9"/>
  <c r="I313" i="9"/>
  <c r="I315" i="9"/>
  <c r="I316" i="9"/>
  <c r="I317" i="9"/>
  <c r="I319" i="9"/>
  <c r="I320" i="9"/>
  <c r="I321" i="9"/>
  <c r="I323" i="9"/>
  <c r="I324" i="9"/>
  <c r="I325" i="9"/>
  <c r="I327" i="9"/>
  <c r="I328" i="9"/>
  <c r="I329" i="9"/>
  <c r="I331" i="9"/>
  <c r="I332" i="9"/>
  <c r="I333" i="9"/>
  <c r="I335" i="9"/>
  <c r="I336" i="9"/>
  <c r="I337" i="9"/>
  <c r="I339" i="9"/>
  <c r="I340" i="9"/>
  <c r="I341" i="9"/>
  <c r="I343" i="9"/>
  <c r="I344" i="9"/>
  <c r="I345" i="9"/>
  <c r="I347" i="9"/>
  <c r="I348" i="9"/>
  <c r="I349" i="9"/>
  <c r="I351" i="9"/>
  <c r="I352" i="9"/>
  <c r="I353" i="9"/>
  <c r="I355" i="9"/>
  <c r="I356" i="9"/>
  <c r="I357" i="9"/>
  <c r="I359" i="9"/>
  <c r="I360" i="9"/>
  <c r="I361" i="9"/>
  <c r="I363" i="9"/>
  <c r="I364" i="9"/>
  <c r="I365" i="9"/>
  <c r="I367" i="9"/>
  <c r="I368" i="9"/>
  <c r="I369" i="9"/>
  <c r="I371" i="9"/>
  <c r="I372" i="9"/>
  <c r="I373" i="9"/>
  <c r="I375" i="9"/>
  <c r="I376" i="9"/>
  <c r="I377" i="9"/>
  <c r="I379" i="9"/>
  <c r="I380" i="9"/>
  <c r="I381" i="9"/>
  <c r="I383" i="9"/>
  <c r="I384" i="9"/>
  <c r="I385" i="9"/>
  <c r="I387" i="9"/>
  <c r="I388" i="9"/>
  <c r="I389" i="9"/>
  <c r="I391" i="9"/>
  <c r="I392" i="9"/>
  <c r="I393" i="9"/>
  <c r="I395" i="9"/>
  <c r="I396" i="9"/>
  <c r="I397" i="9"/>
  <c r="I399" i="9"/>
  <c r="I400" i="9"/>
  <c r="I401" i="9"/>
  <c r="I403" i="9"/>
  <c r="I404" i="9"/>
  <c r="I405" i="9"/>
  <c r="I407" i="9"/>
  <c r="I408" i="9"/>
  <c r="I409" i="9"/>
  <c r="I411" i="9"/>
  <c r="I412" i="9"/>
  <c r="I413" i="9"/>
  <c r="I415" i="9"/>
  <c r="I416" i="9"/>
  <c r="I417" i="9"/>
  <c r="I419" i="9"/>
  <c r="I420" i="9"/>
  <c r="I421" i="9"/>
  <c r="I423" i="9"/>
  <c r="K16" i="9"/>
  <c r="K15" i="9"/>
  <c r="K208" i="9"/>
  <c r="K209" i="9"/>
  <c r="K211" i="9"/>
  <c r="K212" i="9"/>
  <c r="K213" i="9"/>
  <c r="K215" i="9"/>
  <c r="K216" i="9"/>
  <c r="K217" i="9"/>
  <c r="K219" i="9"/>
  <c r="K220" i="9"/>
  <c r="K221" i="9"/>
  <c r="K223" i="9"/>
  <c r="K224" i="9"/>
  <c r="K225" i="9"/>
  <c r="K227" i="9"/>
  <c r="K228" i="9"/>
  <c r="K229" i="9"/>
  <c r="K231" i="9"/>
  <c r="K232" i="9"/>
  <c r="K233" i="9"/>
  <c r="K235" i="9"/>
  <c r="K236" i="9"/>
  <c r="K237" i="9"/>
  <c r="K239" i="9"/>
  <c r="K240" i="9"/>
  <c r="K241" i="9"/>
  <c r="K243" i="9"/>
  <c r="K244" i="9"/>
  <c r="K245" i="9"/>
  <c r="K247" i="9"/>
  <c r="K248" i="9"/>
  <c r="K249" i="9"/>
  <c r="K251" i="9"/>
  <c r="K252" i="9"/>
  <c r="K253" i="9"/>
  <c r="K255" i="9"/>
  <c r="K256" i="9"/>
  <c r="K257" i="9"/>
  <c r="K259" i="9"/>
  <c r="K260" i="9"/>
  <c r="K261" i="9"/>
  <c r="K263" i="9"/>
  <c r="K264" i="9"/>
  <c r="K265" i="9"/>
  <c r="K267" i="9"/>
  <c r="K268" i="9"/>
  <c r="K269" i="9"/>
  <c r="K271" i="9"/>
  <c r="K272" i="9"/>
  <c r="K273" i="9"/>
  <c r="K275" i="9"/>
  <c r="K276" i="9"/>
  <c r="K279" i="9"/>
  <c r="K280" i="9"/>
  <c r="K281" i="9"/>
  <c r="K283" i="9"/>
  <c r="K284" i="9"/>
  <c r="K285" i="9"/>
  <c r="K287" i="9"/>
  <c r="K288" i="9"/>
  <c r="K289" i="9"/>
  <c r="K291" i="9"/>
  <c r="K292" i="9"/>
  <c r="K293" i="9"/>
  <c r="K295" i="9"/>
  <c r="K296" i="9"/>
  <c r="K297" i="9"/>
  <c r="K299" i="9"/>
  <c r="K300" i="9"/>
  <c r="K301" i="9"/>
  <c r="K303" i="9"/>
  <c r="K304" i="9"/>
  <c r="K305" i="9"/>
  <c r="K307" i="9"/>
  <c r="K308" i="9"/>
  <c r="K311" i="9"/>
  <c r="K312" i="9"/>
  <c r="K313" i="9"/>
  <c r="K315" i="9"/>
  <c r="K316" i="9"/>
  <c r="K317" i="9"/>
  <c r="K319" i="9"/>
  <c r="K320" i="9"/>
  <c r="K321" i="9"/>
  <c r="K323" i="9"/>
  <c r="K324" i="9"/>
  <c r="K325" i="9"/>
  <c r="K327" i="9"/>
  <c r="K328" i="9"/>
  <c r="K329" i="9"/>
  <c r="K331" i="9"/>
  <c r="K332" i="9"/>
  <c r="K333" i="9"/>
  <c r="K335" i="9"/>
  <c r="K336" i="9"/>
  <c r="K337" i="9"/>
  <c r="K339" i="9"/>
  <c r="K340" i="9"/>
  <c r="K343" i="9"/>
  <c r="K344" i="9"/>
  <c r="K345" i="9"/>
  <c r="K347" i="9"/>
  <c r="K348" i="9"/>
  <c r="K349" i="9"/>
  <c r="K351" i="9"/>
  <c r="K352" i="9"/>
  <c r="K353" i="9"/>
  <c r="K355" i="9"/>
  <c r="K356" i="9"/>
  <c r="K357" i="9"/>
  <c r="K359" i="9"/>
  <c r="K360" i="9"/>
  <c r="K361" i="9"/>
  <c r="K363" i="9"/>
  <c r="K364" i="9"/>
  <c r="K365" i="9"/>
  <c r="K367" i="9"/>
  <c r="K368" i="9"/>
  <c r="K369" i="9"/>
  <c r="K371" i="9"/>
  <c r="K372" i="9"/>
  <c r="K375" i="9"/>
  <c r="K376" i="9"/>
  <c r="K377" i="9"/>
  <c r="K379" i="9"/>
  <c r="K380" i="9"/>
  <c r="K381" i="9"/>
  <c r="K383" i="9"/>
  <c r="K384" i="9"/>
  <c r="K385" i="9"/>
  <c r="K387" i="9"/>
  <c r="K388" i="9"/>
  <c r="K389" i="9"/>
  <c r="K392" i="9"/>
  <c r="K393" i="9"/>
  <c r="K396" i="9"/>
  <c r="K397" i="9"/>
  <c r="K400" i="9"/>
  <c r="K401" i="9"/>
  <c r="K404" i="9"/>
  <c r="K405" i="9"/>
  <c r="K408" i="9"/>
  <c r="K409" i="9"/>
  <c r="K412" i="9"/>
  <c r="K413" i="9"/>
  <c r="K416" i="9"/>
  <c r="K417" i="9"/>
  <c r="K420" i="9"/>
  <c r="K421" i="9"/>
  <c r="F16" i="9"/>
  <c r="F15" i="9"/>
  <c r="F208" i="9"/>
  <c r="F209" i="9"/>
  <c r="F211" i="9"/>
  <c r="F212" i="9"/>
  <c r="F213" i="9"/>
  <c r="F215" i="9"/>
  <c r="F216" i="9"/>
  <c r="F217" i="9"/>
  <c r="F219" i="9"/>
  <c r="F220" i="9"/>
  <c r="F221" i="9"/>
  <c r="F223" i="9"/>
  <c r="F224" i="9"/>
  <c r="F225" i="9"/>
  <c r="F227" i="9"/>
  <c r="F228" i="9"/>
  <c r="F229" i="9"/>
  <c r="F231" i="9"/>
  <c r="F232" i="9"/>
  <c r="F233" i="9"/>
  <c r="F235" i="9"/>
  <c r="F236" i="9"/>
  <c r="F237" i="9"/>
  <c r="F239" i="9"/>
  <c r="F240" i="9"/>
  <c r="F241" i="9"/>
  <c r="F243" i="9"/>
  <c r="F244" i="9"/>
  <c r="F245" i="9"/>
  <c r="F247" i="9"/>
  <c r="F248" i="9"/>
  <c r="F249" i="9"/>
  <c r="F251" i="9"/>
  <c r="F252" i="9"/>
  <c r="F253" i="9"/>
  <c r="F255" i="9"/>
  <c r="F256" i="9"/>
  <c r="F257" i="9"/>
  <c r="F259" i="9"/>
  <c r="F260" i="9"/>
  <c r="F261" i="9"/>
  <c r="F263" i="9"/>
  <c r="F264" i="9"/>
  <c r="F265" i="9"/>
  <c r="F267" i="9"/>
  <c r="F268" i="9"/>
  <c r="F269" i="9"/>
  <c r="F271" i="9"/>
  <c r="F272" i="9"/>
  <c r="F273" i="9"/>
  <c r="F275" i="9"/>
  <c r="F276" i="9"/>
  <c r="F277" i="9"/>
  <c r="F279" i="9"/>
  <c r="F280" i="9"/>
  <c r="F281" i="9"/>
  <c r="F283" i="9"/>
  <c r="F284" i="9"/>
  <c r="F285" i="9"/>
  <c r="F287" i="9"/>
  <c r="F288" i="9"/>
  <c r="F289" i="9"/>
  <c r="F291" i="9"/>
  <c r="F292" i="9"/>
  <c r="F293" i="9"/>
  <c r="F295" i="9"/>
  <c r="F296" i="9"/>
  <c r="F297" i="9"/>
  <c r="F299" i="9"/>
  <c r="F300" i="9"/>
  <c r="F301" i="9"/>
  <c r="F303" i="9"/>
  <c r="F304" i="9"/>
  <c r="F305" i="9"/>
  <c r="F307" i="9"/>
  <c r="F308" i="9"/>
  <c r="F309" i="9"/>
  <c r="F311" i="9"/>
  <c r="F312" i="9"/>
  <c r="F313" i="9"/>
  <c r="F315" i="9"/>
  <c r="F316" i="9"/>
  <c r="F317" i="9"/>
  <c r="F319" i="9"/>
  <c r="F320" i="9"/>
  <c r="F321" i="9"/>
  <c r="F323" i="9"/>
  <c r="F324" i="9"/>
  <c r="F325" i="9"/>
  <c r="F327" i="9"/>
  <c r="F328" i="9"/>
  <c r="F329" i="9"/>
  <c r="F331" i="9"/>
  <c r="F332" i="9"/>
  <c r="F333" i="9"/>
  <c r="F335" i="9"/>
  <c r="F336" i="9"/>
  <c r="F337" i="9"/>
  <c r="F339" i="9"/>
  <c r="F340" i="9"/>
  <c r="F341" i="9"/>
  <c r="F343" i="9"/>
  <c r="F344" i="9"/>
  <c r="F345" i="9"/>
  <c r="F347" i="9"/>
  <c r="F348" i="9"/>
  <c r="F349" i="9"/>
  <c r="F351" i="9"/>
  <c r="F352" i="9"/>
  <c r="F353" i="9"/>
  <c r="F355" i="9"/>
  <c r="F356" i="9"/>
  <c r="F357" i="9"/>
  <c r="F359" i="9"/>
  <c r="F360" i="9"/>
  <c r="F361" i="9"/>
  <c r="F363" i="9"/>
  <c r="F364" i="9"/>
  <c r="F365" i="9"/>
  <c r="F367" i="9"/>
  <c r="F368" i="9"/>
  <c r="F369" i="9"/>
  <c r="F371" i="9"/>
  <c r="F372" i="9"/>
  <c r="F373" i="9"/>
  <c r="F375" i="9"/>
  <c r="F376" i="9"/>
  <c r="F377" i="9"/>
  <c r="F379" i="9"/>
  <c r="F380" i="9"/>
  <c r="F381" i="9"/>
  <c r="F383" i="9"/>
  <c r="F384" i="9"/>
  <c r="F385" i="9"/>
  <c r="F387" i="9"/>
  <c r="F388" i="9"/>
  <c r="F389" i="9"/>
  <c r="F391" i="9"/>
  <c r="F392" i="9"/>
  <c r="F393" i="9"/>
  <c r="F395" i="9"/>
  <c r="F396" i="9"/>
  <c r="F397" i="9"/>
  <c r="F399" i="9"/>
  <c r="F400" i="9"/>
  <c r="F401" i="9"/>
  <c r="F403" i="9"/>
  <c r="F404" i="9"/>
  <c r="F405" i="9"/>
  <c r="F407" i="9"/>
  <c r="F408" i="9"/>
  <c r="F409" i="9"/>
  <c r="F411" i="9"/>
  <c r="F412" i="9"/>
  <c r="F413" i="9"/>
  <c r="F415" i="9"/>
  <c r="F416" i="9"/>
  <c r="F417" i="9"/>
  <c r="F419" i="9"/>
  <c r="F420" i="9"/>
  <c r="F421" i="9"/>
  <c r="F423" i="9"/>
  <c r="L16" i="9"/>
  <c r="L15" i="9"/>
  <c r="L208" i="9"/>
  <c r="L209" i="9"/>
  <c r="L211" i="9"/>
  <c r="L212" i="9"/>
  <c r="L213" i="9"/>
  <c r="L215" i="9"/>
  <c r="L216" i="9"/>
  <c r="L217" i="9"/>
  <c r="L219" i="9"/>
  <c r="L220" i="9"/>
  <c r="L221" i="9"/>
  <c r="L223" i="9"/>
  <c r="L224" i="9"/>
  <c r="L225" i="9"/>
  <c r="L227" i="9"/>
  <c r="L228" i="9"/>
  <c r="L229" i="9"/>
  <c r="L231" i="9"/>
  <c r="L232" i="9"/>
  <c r="L235" i="9"/>
  <c r="L236" i="9"/>
  <c r="L237" i="9"/>
  <c r="L239" i="9"/>
  <c r="L240" i="9"/>
  <c r="L241" i="9"/>
  <c r="L243" i="9"/>
  <c r="L244" i="9"/>
  <c r="L245" i="9"/>
  <c r="L247" i="9"/>
  <c r="L248" i="9"/>
  <c r="L249" i="9"/>
  <c r="L251" i="9"/>
  <c r="L252" i="9"/>
  <c r="L253" i="9"/>
  <c r="L255" i="9"/>
  <c r="L256" i="9"/>
  <c r="L257" i="9"/>
  <c r="L259" i="9"/>
  <c r="L260" i="9"/>
  <c r="L261" i="9"/>
  <c r="L263" i="9"/>
  <c r="L264" i="9"/>
  <c r="L265" i="9"/>
  <c r="L267" i="9"/>
  <c r="L268" i="9"/>
  <c r="L269" i="9"/>
  <c r="L271" i="9"/>
  <c r="L272" i="9"/>
  <c r="L273" i="9"/>
  <c r="L275" i="9"/>
  <c r="L276" i="9"/>
  <c r="L279" i="9"/>
  <c r="L280" i="9"/>
  <c r="L281" i="9"/>
  <c r="L283" i="9"/>
  <c r="L284" i="9"/>
  <c r="L285" i="9"/>
  <c r="L287" i="9"/>
  <c r="L288" i="9"/>
  <c r="L289" i="9"/>
  <c r="L291" i="9"/>
  <c r="L292" i="9"/>
  <c r="L293" i="9"/>
  <c r="L295" i="9"/>
  <c r="L296" i="9"/>
  <c r="L297" i="9"/>
  <c r="L299" i="9"/>
  <c r="L300" i="9"/>
  <c r="L301" i="9"/>
  <c r="L303" i="9"/>
  <c r="L304" i="9"/>
  <c r="L305" i="9"/>
  <c r="L307" i="9"/>
  <c r="L308" i="9"/>
  <c r="L309" i="9"/>
  <c r="L311" i="9"/>
  <c r="L312" i="9"/>
  <c r="L313" i="9"/>
  <c r="L315" i="9"/>
  <c r="L316" i="9"/>
  <c r="L317" i="9"/>
  <c r="L319" i="9"/>
  <c r="L320" i="9"/>
  <c r="L321" i="9"/>
  <c r="L323" i="9"/>
  <c r="L324" i="9"/>
  <c r="L325" i="9"/>
  <c r="L327" i="9"/>
  <c r="L328" i="9"/>
  <c r="L329" i="9"/>
  <c r="L331" i="9"/>
  <c r="L332" i="9"/>
  <c r="L333" i="9"/>
  <c r="L335" i="9"/>
  <c r="L336" i="9"/>
  <c r="L337" i="9"/>
  <c r="L339" i="9"/>
  <c r="L340" i="9"/>
  <c r="L343" i="9"/>
  <c r="L344" i="9"/>
  <c r="L345" i="9"/>
  <c r="L347" i="9"/>
  <c r="L348" i="9"/>
  <c r="L349" i="9"/>
  <c r="L351" i="9"/>
  <c r="L352" i="9"/>
  <c r="L353" i="9"/>
  <c r="L355" i="9"/>
  <c r="L356" i="9"/>
  <c r="L357" i="9"/>
  <c r="L359" i="9"/>
  <c r="L360" i="9"/>
  <c r="L361" i="9"/>
  <c r="L363" i="9"/>
  <c r="L364" i="9"/>
  <c r="L365" i="9"/>
  <c r="L367" i="9"/>
  <c r="L368" i="9"/>
  <c r="L369" i="9"/>
  <c r="L371" i="9"/>
  <c r="L372" i="9"/>
  <c r="L373" i="9"/>
  <c r="L375" i="9"/>
  <c r="L376" i="9"/>
  <c r="L377" i="9"/>
  <c r="L379" i="9"/>
  <c r="L380" i="9"/>
  <c r="L381" i="9"/>
  <c r="L383" i="9"/>
  <c r="L384" i="9"/>
  <c r="L385" i="9"/>
  <c r="L387" i="9"/>
  <c r="L388" i="9"/>
  <c r="L389" i="9"/>
  <c r="L392" i="9"/>
  <c r="L393" i="9"/>
  <c r="L396" i="9"/>
  <c r="L397" i="9"/>
  <c r="L400" i="9"/>
  <c r="L401" i="9"/>
  <c r="L404" i="9"/>
  <c r="L405" i="9"/>
  <c r="L408" i="9"/>
  <c r="L409" i="9"/>
  <c r="L412" i="9"/>
  <c r="L413" i="9"/>
  <c r="L416" i="9"/>
  <c r="L417" i="9"/>
  <c r="L420" i="9"/>
  <c r="L421" i="9"/>
  <c r="C16" i="9"/>
  <c r="C15" i="9"/>
  <c r="Q16" i="9"/>
  <c r="Q15" i="9"/>
  <c r="P16" i="9"/>
  <c r="P15" i="9"/>
  <c r="P12" i="9"/>
  <c r="O16" i="9"/>
  <c r="O15" i="9"/>
  <c r="N16" i="9"/>
  <c r="N15" i="9"/>
  <c r="E16" i="9"/>
  <c r="E15" i="9"/>
  <c r="D16" i="9"/>
  <c r="D15" i="9"/>
  <c r="D12" i="9"/>
  <c r="M16" i="9"/>
  <c r="M15" i="9"/>
  <c r="M12" i="9"/>
  <c r="G6" i="9"/>
  <c r="G7" i="9"/>
  <c r="G5" i="9"/>
  <c r="G4" i="9"/>
  <c r="AB2" i="7"/>
  <c r="AB15" i="7"/>
  <c r="AD2" i="7"/>
  <c r="AB18" i="7"/>
  <c r="AY2" i="7"/>
  <c r="AY3" i="7"/>
  <c r="AY4" i="7"/>
  <c r="AY5" i="7"/>
  <c r="Z6" i="7"/>
  <c r="AY6" i="7"/>
  <c r="Z7" i="7"/>
  <c r="AY7" i="7"/>
  <c r="Z8" i="7"/>
  <c r="AY8" i="7"/>
  <c r="D9" i="7"/>
  <c r="E9" i="7"/>
  <c r="Z9" i="7"/>
  <c r="AY9" i="7"/>
  <c r="AY10" i="7"/>
  <c r="E385" i="7"/>
  <c r="F385" i="7" s="1"/>
  <c r="E386" i="7"/>
  <c r="F386" i="7" s="1"/>
  <c r="E387" i="7"/>
  <c r="F387" i="7" s="1"/>
  <c r="G387" i="7" s="1"/>
  <c r="E388" i="7"/>
  <c r="F388" i="7" s="1"/>
  <c r="G388" i="7" s="1"/>
  <c r="E389" i="7"/>
  <c r="F389" i="7" s="1"/>
  <c r="G389" i="7" s="1"/>
  <c r="E390" i="7"/>
  <c r="F390" i="7" s="1"/>
  <c r="E391" i="7"/>
  <c r="F391" i="7" s="1"/>
  <c r="G391" i="7" s="1"/>
  <c r="E392" i="7"/>
  <c r="F392" i="7" s="1"/>
  <c r="E393" i="7"/>
  <c r="F393" i="7"/>
  <c r="G393" i="7" s="1"/>
  <c r="E394" i="7"/>
  <c r="F394" i="7" s="1"/>
  <c r="G394" i="7" s="1"/>
  <c r="E395" i="7"/>
  <c r="F395" i="7" s="1"/>
  <c r="G395" i="7" s="1"/>
  <c r="E396" i="7"/>
  <c r="F396" i="7" s="1"/>
  <c r="E397" i="7"/>
  <c r="F397" i="7" s="1"/>
  <c r="G397" i="7" s="1"/>
  <c r="E398" i="7"/>
  <c r="F398" i="7"/>
  <c r="E399" i="7"/>
  <c r="F399" i="7" s="1"/>
  <c r="G399" i="7" s="1"/>
  <c r="E400" i="7"/>
  <c r="F400" i="7" s="1"/>
  <c r="G400" i="7" s="1"/>
  <c r="E401" i="7"/>
  <c r="F401" i="7" s="1"/>
  <c r="E402" i="7"/>
  <c r="F402" i="7" s="1"/>
  <c r="G402" i="7" s="1"/>
  <c r="E403" i="7"/>
  <c r="F403" i="7" s="1"/>
  <c r="G403" i="7" s="1"/>
  <c r="E404" i="7"/>
  <c r="F404" i="7" s="1"/>
  <c r="E405" i="7"/>
  <c r="F405" i="7" s="1"/>
  <c r="G405" i="7" s="1"/>
  <c r="E406" i="7"/>
  <c r="F406" i="7" s="1"/>
  <c r="E407" i="7"/>
  <c r="F407" i="7" s="1"/>
  <c r="E408" i="7"/>
  <c r="F408" i="7" s="1"/>
  <c r="G408" i="7" s="1"/>
  <c r="E21" i="7"/>
  <c r="F21" i="7"/>
  <c r="AU21" i="7" s="1"/>
  <c r="E22" i="7"/>
  <c r="F22" i="7" s="1"/>
  <c r="E23" i="7"/>
  <c r="F23" i="7" s="1"/>
  <c r="Z23" i="7" s="1"/>
  <c r="E24" i="7"/>
  <c r="F24" i="7" s="1"/>
  <c r="E25" i="7"/>
  <c r="F25" i="7" s="1"/>
  <c r="E26" i="7"/>
  <c r="F26" i="7" s="1"/>
  <c r="Z26" i="7" s="1"/>
  <c r="E27" i="7"/>
  <c r="F27" i="7" s="1"/>
  <c r="E28" i="7"/>
  <c r="F28" i="7" s="1"/>
  <c r="E29" i="7"/>
  <c r="F29" i="7" s="1"/>
  <c r="AU29" i="7" s="1"/>
  <c r="E30" i="7"/>
  <c r="F30" i="7" s="1"/>
  <c r="E31" i="7"/>
  <c r="F31" i="7" s="1"/>
  <c r="E32" i="7"/>
  <c r="F32" i="7" s="1"/>
  <c r="E33" i="7"/>
  <c r="F33" i="7" s="1"/>
  <c r="AU33" i="7" s="1"/>
  <c r="E34" i="7"/>
  <c r="F34" i="7"/>
  <c r="G34" i="7" s="1"/>
  <c r="E35" i="7"/>
  <c r="F35" i="7" s="1"/>
  <c r="G35" i="7" s="1"/>
  <c r="E36" i="7"/>
  <c r="F36" i="7" s="1"/>
  <c r="E37" i="7"/>
  <c r="F37" i="7"/>
  <c r="Z37" i="7" s="1"/>
  <c r="E38" i="7"/>
  <c r="F38" i="7" s="1"/>
  <c r="Z38" i="7" s="1"/>
  <c r="E39" i="7"/>
  <c r="F39" i="7" s="1"/>
  <c r="E40" i="7"/>
  <c r="F40" i="7" s="1"/>
  <c r="E41" i="7"/>
  <c r="F41" i="7" s="1"/>
  <c r="E42" i="7"/>
  <c r="F42" i="7" s="1"/>
  <c r="E43" i="7"/>
  <c r="F43" i="7" s="1"/>
  <c r="G43" i="7" s="1"/>
  <c r="E44" i="7"/>
  <c r="F44" i="7" s="1"/>
  <c r="E45" i="7"/>
  <c r="F45" i="7" s="1"/>
  <c r="E46" i="7"/>
  <c r="F46" i="7"/>
  <c r="G46" i="7" s="1"/>
  <c r="E47" i="7"/>
  <c r="F47" i="7" s="1"/>
  <c r="Z47" i="7" s="1"/>
  <c r="E48" i="7"/>
  <c r="F48" i="7" s="1"/>
  <c r="E49" i="7"/>
  <c r="F49" i="7"/>
  <c r="E50" i="7"/>
  <c r="F50" i="7" s="1"/>
  <c r="E51" i="7"/>
  <c r="F51" i="7" s="1"/>
  <c r="G51" i="7" s="1"/>
  <c r="I51" i="7" s="1"/>
  <c r="E52" i="7"/>
  <c r="F52" i="7" s="1"/>
  <c r="E53" i="7"/>
  <c r="F53" i="7" s="1"/>
  <c r="E54" i="7"/>
  <c r="F54" i="7" s="1"/>
  <c r="E55" i="7"/>
  <c r="F55" i="7" s="1"/>
  <c r="Z55" i="7" s="1"/>
  <c r="E56" i="7"/>
  <c r="F56" i="7" s="1"/>
  <c r="E57" i="7"/>
  <c r="F57" i="7" s="1"/>
  <c r="E58" i="7"/>
  <c r="F58" i="7"/>
  <c r="AU58" i="7" s="1"/>
  <c r="E59" i="7"/>
  <c r="F59" i="7" s="1"/>
  <c r="G59" i="7" s="1"/>
  <c r="E60" i="7"/>
  <c r="F60" i="7" s="1"/>
  <c r="E61" i="7"/>
  <c r="F61" i="7" s="1"/>
  <c r="E62" i="7"/>
  <c r="F62" i="7" s="1"/>
  <c r="G62" i="7" s="1"/>
  <c r="E63" i="7"/>
  <c r="F63" i="7" s="1"/>
  <c r="Z63" i="7" s="1"/>
  <c r="E64" i="7"/>
  <c r="F64" i="7" s="1"/>
  <c r="E65" i="7"/>
  <c r="F65" i="7" s="1"/>
  <c r="E66" i="7"/>
  <c r="F66" i="7" s="1"/>
  <c r="AU66" i="7" s="1"/>
  <c r="E67" i="7"/>
  <c r="F67" i="7" s="1"/>
  <c r="G67" i="7" s="1"/>
  <c r="E68" i="7"/>
  <c r="F68" i="7" s="1"/>
  <c r="E69" i="7"/>
  <c r="F69" i="7" s="1"/>
  <c r="E70" i="7"/>
  <c r="F70" i="7" s="1"/>
  <c r="E71" i="7"/>
  <c r="F71" i="7" s="1"/>
  <c r="Z71" i="7" s="1"/>
  <c r="E72" i="7"/>
  <c r="F72" i="7" s="1"/>
  <c r="E73" i="7"/>
  <c r="F73" i="7"/>
  <c r="E74" i="7"/>
  <c r="F74" i="7" s="1"/>
  <c r="AU74" i="7" s="1"/>
  <c r="E75" i="7"/>
  <c r="F75" i="7" s="1"/>
  <c r="G75" i="7" s="1"/>
  <c r="I75" i="7" s="1"/>
  <c r="E76" i="7"/>
  <c r="F76" i="7" s="1"/>
  <c r="E77" i="7"/>
  <c r="F77" i="7" s="1"/>
  <c r="E78" i="7"/>
  <c r="F78" i="7" s="1"/>
  <c r="AU78" i="7" s="1"/>
  <c r="E79" i="7"/>
  <c r="F79" i="7"/>
  <c r="Z79" i="7" s="1"/>
  <c r="E80" i="7"/>
  <c r="F80" i="7" s="1"/>
  <c r="E81" i="7"/>
  <c r="F81" i="7" s="1"/>
  <c r="E82" i="7"/>
  <c r="F82" i="7" s="1"/>
  <c r="Z82" i="7" s="1"/>
  <c r="E83" i="7"/>
  <c r="F83" i="7" s="1"/>
  <c r="AU83" i="7" s="1"/>
  <c r="E84" i="7"/>
  <c r="F84" i="7" s="1"/>
  <c r="G84" i="7" s="1"/>
  <c r="E85" i="7"/>
  <c r="F85" i="7" s="1"/>
  <c r="G85" i="7" s="1"/>
  <c r="I85" i="7" s="1"/>
  <c r="E86" i="7"/>
  <c r="F86" i="7" s="1"/>
  <c r="E87" i="7"/>
  <c r="F87" i="7" s="1"/>
  <c r="E88" i="7"/>
  <c r="F88" i="7" s="1"/>
  <c r="AU88" i="7" s="1"/>
  <c r="E89" i="7"/>
  <c r="F89" i="7" s="1"/>
  <c r="E90" i="7"/>
  <c r="F90" i="7" s="1"/>
  <c r="E91" i="7"/>
  <c r="F91" i="7" s="1"/>
  <c r="Z91" i="7" s="1"/>
  <c r="E92" i="7"/>
  <c r="F92" i="7" s="1"/>
  <c r="E93" i="7"/>
  <c r="F93" i="7" s="1"/>
  <c r="Z93" i="7" s="1"/>
  <c r="E94" i="7"/>
  <c r="F94" i="7" s="1"/>
  <c r="E95" i="7"/>
  <c r="F95" i="7" s="1"/>
  <c r="Z95" i="7" s="1"/>
  <c r="E96" i="7"/>
  <c r="F96" i="7" s="1"/>
  <c r="E97" i="7"/>
  <c r="F97" i="7" s="1"/>
  <c r="Z97" i="7" s="1"/>
  <c r="E98" i="7"/>
  <c r="F98" i="7" s="1"/>
  <c r="E99" i="7"/>
  <c r="F99" i="7" s="1"/>
  <c r="E100" i="7"/>
  <c r="F100" i="7" s="1"/>
  <c r="E101" i="7"/>
  <c r="F101" i="7" s="1"/>
  <c r="E102" i="7"/>
  <c r="F102" i="7" s="1"/>
  <c r="AU102" i="7" s="1"/>
  <c r="E103" i="7"/>
  <c r="F103" i="7" s="1"/>
  <c r="Z103" i="7" s="1"/>
  <c r="E104" i="7"/>
  <c r="F104" i="7" s="1"/>
  <c r="AU104" i="7" s="1"/>
  <c r="E105" i="7"/>
  <c r="F105" i="7" s="1"/>
  <c r="Z105" i="7" s="1"/>
  <c r="E106" i="7"/>
  <c r="F106" i="7" s="1"/>
  <c r="E107" i="7"/>
  <c r="F107" i="7" s="1"/>
  <c r="Z107" i="7" s="1"/>
  <c r="E108" i="7"/>
  <c r="F108" i="7" s="1"/>
  <c r="AU108" i="7" s="1"/>
  <c r="E109" i="7"/>
  <c r="F109" i="7" s="1"/>
  <c r="Z109" i="7" s="1"/>
  <c r="E110" i="7"/>
  <c r="F110" i="7" s="1"/>
  <c r="AU110" i="7" s="1"/>
  <c r="E111" i="7"/>
  <c r="F111" i="7" s="1"/>
  <c r="Z111" i="7" s="1"/>
  <c r="E112" i="7"/>
  <c r="F112" i="7" s="1"/>
  <c r="E113" i="7"/>
  <c r="F113" i="7" s="1"/>
  <c r="Z113" i="7" s="1"/>
  <c r="E114" i="7"/>
  <c r="F114" i="7" s="1"/>
  <c r="E115" i="7"/>
  <c r="F115" i="7"/>
  <c r="E116" i="7"/>
  <c r="F116" i="7" s="1"/>
  <c r="E117" i="7"/>
  <c r="F117" i="7" s="1"/>
  <c r="E118" i="7"/>
  <c r="F118" i="7" s="1"/>
  <c r="E119" i="7"/>
  <c r="F119" i="7" s="1"/>
  <c r="Z119" i="7" s="1"/>
  <c r="E120" i="7"/>
  <c r="F120" i="7" s="1"/>
  <c r="E121" i="7"/>
  <c r="F121" i="7" s="1"/>
  <c r="Z121" i="7" s="1"/>
  <c r="E122" i="7"/>
  <c r="F122" i="7" s="1"/>
  <c r="E123" i="7"/>
  <c r="F123" i="7" s="1"/>
  <c r="AU123" i="7" s="1"/>
  <c r="E124" i="7"/>
  <c r="F124" i="7" s="1"/>
  <c r="G124" i="7" s="1"/>
  <c r="E125" i="7"/>
  <c r="F125" i="7" s="1"/>
  <c r="E126" i="7"/>
  <c r="F126" i="7" s="1"/>
  <c r="Z126" i="7" s="1"/>
  <c r="E127" i="7"/>
  <c r="F127" i="7" s="1"/>
  <c r="E128" i="7"/>
  <c r="F128" i="7"/>
  <c r="E129" i="7"/>
  <c r="F129" i="7"/>
  <c r="G129" i="7" s="1"/>
  <c r="E130" i="7"/>
  <c r="F130" i="7" s="1"/>
  <c r="E131" i="7"/>
  <c r="F131" i="7" s="1"/>
  <c r="Z131" i="7" s="1"/>
  <c r="E132" i="7"/>
  <c r="F132" i="7" s="1"/>
  <c r="G132" i="7" s="1"/>
  <c r="E133" i="7"/>
  <c r="F133" i="7" s="1"/>
  <c r="E134" i="7"/>
  <c r="F134" i="7" s="1"/>
  <c r="E135" i="7"/>
  <c r="F135" i="7" s="1"/>
  <c r="AU135" i="7" s="1"/>
  <c r="E136" i="7"/>
  <c r="F136" i="7" s="1"/>
  <c r="Z136" i="7" s="1"/>
  <c r="G136" i="7"/>
  <c r="I136" i="7" s="1"/>
  <c r="E137" i="7"/>
  <c r="F137" i="7" s="1"/>
  <c r="AU137" i="7" s="1"/>
  <c r="E138" i="7"/>
  <c r="F138" i="7" s="1"/>
  <c r="E139" i="7"/>
  <c r="F139" i="7" s="1"/>
  <c r="E140" i="7"/>
  <c r="F140" i="7" s="1"/>
  <c r="E141" i="7"/>
  <c r="F141" i="7" s="1"/>
  <c r="AU141" i="7" s="1"/>
  <c r="E142" i="7"/>
  <c r="F142" i="7" s="1"/>
  <c r="E143" i="7"/>
  <c r="F143" i="7" s="1"/>
  <c r="E144" i="7"/>
  <c r="F144" i="7" s="1"/>
  <c r="E145" i="7"/>
  <c r="F145" i="7" s="1"/>
  <c r="AU145" i="7" s="1"/>
  <c r="E146" i="7"/>
  <c r="F146" i="7" s="1"/>
  <c r="E147" i="7"/>
  <c r="F147" i="7" s="1"/>
  <c r="E148" i="7"/>
  <c r="F148" i="7" s="1"/>
  <c r="E149" i="7"/>
  <c r="F149" i="7" s="1"/>
  <c r="AU149" i="7" s="1"/>
  <c r="E150" i="7"/>
  <c r="F150" i="7" s="1"/>
  <c r="E151" i="7"/>
  <c r="F151" i="7" s="1"/>
  <c r="E152" i="7"/>
  <c r="F152" i="7" s="1"/>
  <c r="E153" i="7"/>
  <c r="F153" i="7"/>
  <c r="AU153" i="7" s="1"/>
  <c r="E154" i="7"/>
  <c r="F154" i="7" s="1"/>
  <c r="E155" i="7"/>
  <c r="F155" i="7" s="1"/>
  <c r="E156" i="7"/>
  <c r="F156" i="7" s="1"/>
  <c r="E157" i="7"/>
  <c r="F157" i="7"/>
  <c r="E158" i="7"/>
  <c r="F158" i="7" s="1"/>
  <c r="E159" i="7"/>
  <c r="F159" i="7" s="1"/>
  <c r="G159" i="7" s="1"/>
  <c r="Z159" i="7"/>
  <c r="E160" i="7"/>
  <c r="F160" i="7"/>
  <c r="E161" i="7"/>
  <c r="F161" i="7" s="1"/>
  <c r="E162" i="7"/>
  <c r="F162" i="7" s="1"/>
  <c r="E163" i="7"/>
  <c r="F163" i="7" s="1"/>
  <c r="E164" i="7"/>
  <c r="F164" i="7" s="1"/>
  <c r="E165" i="7"/>
  <c r="F165" i="7" s="1"/>
  <c r="E166" i="7"/>
  <c r="F166" i="7" s="1"/>
  <c r="E167" i="7"/>
  <c r="F167" i="7" s="1"/>
  <c r="AU167" i="7" s="1"/>
  <c r="E168" i="7"/>
  <c r="F168" i="7" s="1"/>
  <c r="E169" i="7"/>
  <c r="F169" i="7" s="1"/>
  <c r="E170" i="7"/>
  <c r="F170" i="7" s="1"/>
  <c r="E171" i="7"/>
  <c r="F171" i="7" s="1"/>
  <c r="E172" i="7"/>
  <c r="F172" i="7" s="1"/>
  <c r="AU172" i="7" s="1"/>
  <c r="E173" i="7"/>
  <c r="F173" i="7" s="1"/>
  <c r="E174" i="7"/>
  <c r="F174" i="7" s="1"/>
  <c r="G174" i="7" s="1"/>
  <c r="E175" i="7"/>
  <c r="F175" i="7"/>
  <c r="E176" i="7"/>
  <c r="F176" i="7" s="1"/>
  <c r="E177" i="7"/>
  <c r="F177" i="7" s="1"/>
  <c r="E178" i="7"/>
  <c r="F178" i="7"/>
  <c r="E179" i="7"/>
  <c r="F179" i="7" s="1"/>
  <c r="E180" i="7"/>
  <c r="F180" i="7" s="1"/>
  <c r="E181" i="7"/>
  <c r="F181" i="7" s="1"/>
  <c r="E182" i="7"/>
  <c r="F182" i="7" s="1"/>
  <c r="E183" i="7"/>
  <c r="F183" i="7" s="1"/>
  <c r="AU183" i="7" s="1"/>
  <c r="E184" i="7"/>
  <c r="F184" i="7" s="1"/>
  <c r="G184" i="7" s="1"/>
  <c r="I184" i="7" s="1"/>
  <c r="E185" i="7"/>
  <c r="F185" i="7" s="1"/>
  <c r="E186" i="7"/>
  <c r="F186" i="7" s="1"/>
  <c r="E187" i="7"/>
  <c r="F187" i="7" s="1"/>
  <c r="E188" i="7"/>
  <c r="F188" i="7" s="1"/>
  <c r="E189" i="7"/>
  <c r="F189" i="7" s="1"/>
  <c r="E190" i="7"/>
  <c r="F190" i="7" s="1"/>
  <c r="AU190" i="7" s="1"/>
  <c r="E191" i="7"/>
  <c r="F191" i="7"/>
  <c r="E192" i="7"/>
  <c r="F192" i="7" s="1"/>
  <c r="E193" i="7"/>
  <c r="F193" i="7" s="1"/>
  <c r="E194" i="7"/>
  <c r="F194" i="7" s="1"/>
  <c r="E195" i="7"/>
  <c r="F195" i="7" s="1"/>
  <c r="AU195" i="7" s="1"/>
  <c r="E196" i="7"/>
  <c r="F196" i="7" s="1"/>
  <c r="E197" i="7"/>
  <c r="F197" i="7" s="1"/>
  <c r="E198" i="7"/>
  <c r="F198" i="7" s="1"/>
  <c r="E199" i="7"/>
  <c r="F199" i="7" s="1"/>
  <c r="AU199" i="7" s="1"/>
  <c r="E200" i="7"/>
  <c r="F200" i="7" s="1"/>
  <c r="E201" i="7"/>
  <c r="F201" i="7" s="1"/>
  <c r="E202" i="7"/>
  <c r="F202" i="7" s="1"/>
  <c r="E203" i="7"/>
  <c r="F203" i="7" s="1"/>
  <c r="E204" i="7"/>
  <c r="F204" i="7" s="1"/>
  <c r="E205" i="7"/>
  <c r="F205" i="7" s="1"/>
  <c r="E206" i="7"/>
  <c r="F206" i="7" s="1"/>
  <c r="E207" i="7"/>
  <c r="F207" i="7"/>
  <c r="E208" i="7"/>
  <c r="F208" i="7" s="1"/>
  <c r="AU208" i="7" s="1"/>
  <c r="E209" i="7"/>
  <c r="F209" i="7" s="1"/>
  <c r="E210" i="7"/>
  <c r="F210" i="7" s="1"/>
  <c r="E211" i="7"/>
  <c r="F211" i="7" s="1"/>
  <c r="E212" i="7"/>
  <c r="F212" i="7" s="1"/>
  <c r="E213" i="7"/>
  <c r="F213" i="7" s="1"/>
  <c r="E214" i="7"/>
  <c r="F214" i="7" s="1"/>
  <c r="E215" i="7"/>
  <c r="F215" i="7" s="1"/>
  <c r="E216" i="7"/>
  <c r="F216" i="7" s="1"/>
  <c r="G216" i="7" s="1"/>
  <c r="E217" i="7"/>
  <c r="F217" i="7"/>
  <c r="G217" i="7" s="1"/>
  <c r="E218" i="7"/>
  <c r="F218" i="7" s="1"/>
  <c r="E219" i="7"/>
  <c r="F219" i="7"/>
  <c r="E220" i="7"/>
  <c r="F220" i="7" s="1"/>
  <c r="E221" i="7"/>
  <c r="F221" i="7" s="1"/>
  <c r="E222" i="7"/>
  <c r="F222" i="7" s="1"/>
  <c r="E223" i="7"/>
  <c r="F223" i="7" s="1"/>
  <c r="E224" i="7"/>
  <c r="F224" i="7" s="1"/>
  <c r="E225" i="7"/>
  <c r="F225" i="7"/>
  <c r="E226" i="7"/>
  <c r="F226" i="7" s="1"/>
  <c r="E227" i="7"/>
  <c r="F227" i="7" s="1"/>
  <c r="E228" i="7"/>
  <c r="F228" i="7" s="1"/>
  <c r="E229" i="7"/>
  <c r="F229" i="7" s="1"/>
  <c r="E230" i="7"/>
  <c r="F230" i="7" s="1"/>
  <c r="E231" i="7"/>
  <c r="F231" i="7" s="1"/>
  <c r="E232" i="7"/>
  <c r="F232" i="7"/>
  <c r="Z232" i="7" s="1"/>
  <c r="E233" i="7"/>
  <c r="F233" i="7" s="1"/>
  <c r="G233" i="7" s="1"/>
  <c r="E234" i="7"/>
  <c r="F234" i="7" s="1"/>
  <c r="E235" i="7"/>
  <c r="F235" i="7" s="1"/>
  <c r="E236" i="7"/>
  <c r="F236" i="7" s="1"/>
  <c r="E237" i="7"/>
  <c r="F237" i="7" s="1"/>
  <c r="E238" i="7"/>
  <c r="F238" i="7" s="1"/>
  <c r="Z238" i="7" s="1"/>
  <c r="E239" i="7"/>
  <c r="F239" i="7" s="1"/>
  <c r="E240" i="7"/>
  <c r="F240" i="7" s="1"/>
  <c r="G240" i="7" s="1"/>
  <c r="E241" i="7"/>
  <c r="F241" i="7" s="1"/>
  <c r="AU241" i="7" s="1"/>
  <c r="E242" i="7"/>
  <c r="F242" i="7" s="1"/>
  <c r="G242" i="7" s="1"/>
  <c r="I242" i="7" s="1"/>
  <c r="E243" i="7"/>
  <c r="F243" i="7" s="1"/>
  <c r="E244" i="7"/>
  <c r="F244" i="7" s="1"/>
  <c r="E245" i="7"/>
  <c r="F245" i="7" s="1"/>
  <c r="E246" i="7"/>
  <c r="F246" i="7" s="1"/>
  <c r="E247" i="7"/>
  <c r="F247" i="7" s="1"/>
  <c r="E248" i="7"/>
  <c r="F248" i="7" s="1"/>
  <c r="Z248" i="7" s="1"/>
  <c r="E249" i="7"/>
  <c r="F249" i="7" s="1"/>
  <c r="AU249" i="7" s="1"/>
  <c r="E250" i="7"/>
  <c r="F250" i="7" s="1"/>
  <c r="E251" i="7"/>
  <c r="F251" i="7" s="1"/>
  <c r="E252" i="7"/>
  <c r="F252" i="7" s="1"/>
  <c r="AU252" i="7" s="1"/>
  <c r="E253" i="7"/>
  <c r="F253" i="7" s="1"/>
  <c r="E254" i="7"/>
  <c r="F254" i="7"/>
  <c r="G254" i="7" s="1"/>
  <c r="E255" i="7"/>
  <c r="F255" i="7" s="1"/>
  <c r="E256" i="7"/>
  <c r="F256" i="7" s="1"/>
  <c r="E257" i="7"/>
  <c r="F257" i="7" s="1"/>
  <c r="E258" i="7"/>
  <c r="F258" i="7" s="1"/>
  <c r="E259" i="7"/>
  <c r="F259" i="7" s="1"/>
  <c r="E260" i="7"/>
  <c r="F260" i="7" s="1"/>
  <c r="E261" i="7"/>
  <c r="F261" i="7" s="1"/>
  <c r="E262" i="7"/>
  <c r="F262" i="7" s="1"/>
  <c r="E263" i="7"/>
  <c r="F263" i="7" s="1"/>
  <c r="E264" i="7"/>
  <c r="F264" i="7" s="1"/>
  <c r="G264" i="7" s="1"/>
  <c r="E265" i="7"/>
  <c r="F265" i="7" s="1"/>
  <c r="E266" i="7"/>
  <c r="F266" i="7"/>
  <c r="E267" i="7"/>
  <c r="F267" i="7" s="1"/>
  <c r="E268" i="7"/>
  <c r="F268" i="7" s="1"/>
  <c r="E269" i="7"/>
  <c r="F269" i="7" s="1"/>
  <c r="E270" i="7"/>
  <c r="F270" i="7" s="1"/>
  <c r="E271" i="7"/>
  <c r="F271" i="7" s="1"/>
  <c r="E272" i="7"/>
  <c r="F272" i="7" s="1"/>
  <c r="E273" i="7"/>
  <c r="F273" i="7"/>
  <c r="E274" i="7"/>
  <c r="F274" i="7" s="1"/>
  <c r="E275" i="7"/>
  <c r="F275" i="7" s="1"/>
  <c r="E276" i="7"/>
  <c r="F276" i="7" s="1"/>
  <c r="E277" i="7"/>
  <c r="F277" i="7" s="1"/>
  <c r="E278" i="7"/>
  <c r="F278" i="7" s="1"/>
  <c r="E279" i="7"/>
  <c r="F279" i="7" s="1"/>
  <c r="E280" i="7"/>
  <c r="F280" i="7"/>
  <c r="E281" i="7"/>
  <c r="F281" i="7" s="1"/>
  <c r="E282" i="7"/>
  <c r="F282" i="7" s="1"/>
  <c r="E283" i="7"/>
  <c r="F283" i="7" s="1"/>
  <c r="E284" i="7"/>
  <c r="F284" i="7" s="1"/>
  <c r="Z284" i="7" s="1"/>
  <c r="E285" i="7"/>
  <c r="F285" i="7" s="1"/>
  <c r="E286" i="7"/>
  <c r="F286" i="7" s="1"/>
  <c r="E287" i="7"/>
  <c r="F287" i="7" s="1"/>
  <c r="E288" i="7"/>
  <c r="F288" i="7" s="1"/>
  <c r="E289" i="7"/>
  <c r="F289" i="7" s="1"/>
  <c r="E290" i="7"/>
  <c r="F290" i="7" s="1"/>
  <c r="E291" i="7"/>
  <c r="F291" i="7"/>
  <c r="E292" i="7"/>
  <c r="F292" i="7" s="1"/>
  <c r="E293" i="7"/>
  <c r="F293" i="7" s="1"/>
  <c r="G293" i="7" s="1"/>
  <c r="I293" i="7" s="1"/>
  <c r="E294" i="7"/>
  <c r="F294" i="7" s="1"/>
  <c r="E295" i="7"/>
  <c r="F295" i="7" s="1"/>
  <c r="E296" i="7"/>
  <c r="F296" i="7" s="1"/>
  <c r="E297" i="7"/>
  <c r="F297" i="7"/>
  <c r="E298" i="7"/>
  <c r="F298" i="7" s="1"/>
  <c r="E299" i="7"/>
  <c r="F299" i="7" s="1"/>
  <c r="E300" i="7"/>
  <c r="F300" i="7" s="1"/>
  <c r="Z300" i="7" s="1"/>
  <c r="E301" i="7"/>
  <c r="F301" i="7" s="1"/>
  <c r="E302" i="7"/>
  <c r="F302" i="7" s="1"/>
  <c r="E303" i="7"/>
  <c r="F303" i="7" s="1"/>
  <c r="E304" i="7"/>
  <c r="F304" i="7"/>
  <c r="AU304" i="7" s="1"/>
  <c r="E305" i="7"/>
  <c r="F305" i="7" s="1"/>
  <c r="E306" i="7"/>
  <c r="F306" i="7" s="1"/>
  <c r="AU306" i="7" s="1"/>
  <c r="E307" i="7"/>
  <c r="F307" i="7"/>
  <c r="E308" i="7"/>
  <c r="F308" i="7" s="1"/>
  <c r="E309" i="7"/>
  <c r="F309" i="7" s="1"/>
  <c r="E310" i="7"/>
  <c r="F310" i="7" s="1"/>
  <c r="E311" i="7"/>
  <c r="F311" i="7" s="1"/>
  <c r="E312" i="7"/>
  <c r="F312" i="7" s="1"/>
  <c r="AU312" i="7" s="1"/>
  <c r="E313" i="7"/>
  <c r="F313" i="7" s="1"/>
  <c r="E314" i="7"/>
  <c r="F314" i="7" s="1"/>
  <c r="E315" i="7"/>
  <c r="F315" i="7" s="1"/>
  <c r="E316" i="7"/>
  <c r="F316" i="7" s="1"/>
  <c r="G316" i="7" s="1"/>
  <c r="E317" i="7"/>
  <c r="F317" i="7" s="1"/>
  <c r="E318" i="7"/>
  <c r="F318" i="7" s="1"/>
  <c r="E319" i="7"/>
  <c r="F319" i="7" s="1"/>
  <c r="E320" i="7"/>
  <c r="F320" i="7" s="1"/>
  <c r="E321" i="7"/>
  <c r="F321" i="7" s="1"/>
  <c r="E322" i="7"/>
  <c r="F322" i="7" s="1"/>
  <c r="AU322" i="7" s="1"/>
  <c r="E323" i="7"/>
  <c r="F323" i="7" s="1"/>
  <c r="G323" i="7"/>
  <c r="I323" i="7" s="1"/>
  <c r="E324" i="7"/>
  <c r="F324" i="7" s="1"/>
  <c r="E325" i="7"/>
  <c r="F325" i="7" s="1"/>
  <c r="E326" i="7"/>
  <c r="F326" i="7" s="1"/>
  <c r="AU326" i="7" s="1"/>
  <c r="E327" i="7"/>
  <c r="F327" i="7" s="1"/>
  <c r="E328" i="7"/>
  <c r="F328" i="7" s="1"/>
  <c r="E329" i="7"/>
  <c r="F329" i="7" s="1"/>
  <c r="E330" i="7"/>
  <c r="F330" i="7" s="1"/>
  <c r="AU330" i="7" s="1"/>
  <c r="E331" i="7"/>
  <c r="F331" i="7" s="1"/>
  <c r="E332" i="7"/>
  <c r="F332" i="7" s="1"/>
  <c r="AU332" i="7" s="1"/>
  <c r="E333" i="7"/>
  <c r="F333" i="7" s="1"/>
  <c r="E334" i="7"/>
  <c r="F334" i="7" s="1"/>
  <c r="AU334" i="7" s="1"/>
  <c r="E335" i="7"/>
  <c r="F335" i="7" s="1"/>
  <c r="E336" i="7"/>
  <c r="F336" i="7" s="1"/>
  <c r="E337" i="7"/>
  <c r="F337" i="7" s="1"/>
  <c r="E338" i="7"/>
  <c r="F338" i="7" s="1"/>
  <c r="E339" i="7"/>
  <c r="F339" i="7" s="1"/>
  <c r="E340" i="7"/>
  <c r="F340" i="7" s="1"/>
  <c r="AU340" i="7" s="1"/>
  <c r="E341" i="7"/>
  <c r="F341" i="7" s="1"/>
  <c r="E342" i="7"/>
  <c r="F342" i="7" s="1"/>
  <c r="E343" i="7"/>
  <c r="F343" i="7"/>
  <c r="E344" i="7"/>
  <c r="F344" i="7" s="1"/>
  <c r="Z344" i="7" s="1"/>
  <c r="E345" i="7"/>
  <c r="F345" i="7"/>
  <c r="E346" i="7"/>
  <c r="F346" i="7" s="1"/>
  <c r="E347" i="7"/>
  <c r="F347" i="7" s="1"/>
  <c r="E348" i="7"/>
  <c r="F348" i="7" s="1"/>
  <c r="E349" i="7"/>
  <c r="F349" i="7" s="1"/>
  <c r="E350" i="7"/>
  <c r="F350" i="7" s="1"/>
  <c r="E351" i="7"/>
  <c r="F351" i="7" s="1"/>
  <c r="E352" i="7"/>
  <c r="F352" i="7" s="1"/>
  <c r="E353" i="7"/>
  <c r="F353" i="7"/>
  <c r="E354" i="7"/>
  <c r="F354" i="7" s="1"/>
  <c r="E355" i="7"/>
  <c r="F355" i="7" s="1"/>
  <c r="E356" i="7"/>
  <c r="F356" i="7" s="1"/>
  <c r="Z356" i="7" s="1"/>
  <c r="E357" i="7"/>
  <c r="F357" i="7" s="1"/>
  <c r="E358" i="7"/>
  <c r="F358" i="7" s="1"/>
  <c r="E359" i="7"/>
  <c r="F359" i="7" s="1"/>
  <c r="E360" i="7"/>
  <c r="F360" i="7"/>
  <c r="E361" i="7"/>
  <c r="F361" i="7" s="1"/>
  <c r="E362" i="7"/>
  <c r="F362" i="7"/>
  <c r="E363" i="7"/>
  <c r="F363" i="7" s="1"/>
  <c r="E364" i="7"/>
  <c r="F364" i="7" s="1"/>
  <c r="E365" i="7"/>
  <c r="F365" i="7" s="1"/>
  <c r="E366" i="7"/>
  <c r="F366" i="7" s="1"/>
  <c r="AU366" i="7" s="1"/>
  <c r="E367" i="7"/>
  <c r="F367" i="7" s="1"/>
  <c r="E368" i="7"/>
  <c r="F368" i="7" s="1"/>
  <c r="Z368" i="7" s="1"/>
  <c r="E369" i="7"/>
  <c r="F369" i="7" s="1"/>
  <c r="E370" i="7"/>
  <c r="F370" i="7" s="1"/>
  <c r="AU370" i="7" s="1"/>
  <c r="E371" i="7"/>
  <c r="F371" i="7" s="1"/>
  <c r="E372" i="7"/>
  <c r="F372" i="7" s="1"/>
  <c r="G372" i="7" s="1"/>
  <c r="Z372" i="7"/>
  <c r="E373" i="7"/>
  <c r="F373" i="7"/>
  <c r="E374" i="7"/>
  <c r="F374" i="7" s="1"/>
  <c r="E375" i="7"/>
  <c r="F375" i="7" s="1"/>
  <c r="E376" i="7"/>
  <c r="F376" i="7" s="1"/>
  <c r="E377" i="7"/>
  <c r="F377" i="7" s="1"/>
  <c r="E378" i="7"/>
  <c r="F378" i="7" s="1"/>
  <c r="AU378" i="7" s="1"/>
  <c r="E379" i="7"/>
  <c r="F379" i="7" s="1"/>
  <c r="Z379" i="7" s="1"/>
  <c r="E380" i="7"/>
  <c r="F380" i="7" s="1"/>
  <c r="E381" i="7"/>
  <c r="F381" i="7" s="1"/>
  <c r="E382" i="7"/>
  <c r="F382" i="7" s="1"/>
  <c r="AU382" i="7" s="1"/>
  <c r="E383" i="7"/>
  <c r="F383" i="7" s="1"/>
  <c r="E384" i="7"/>
  <c r="F384" i="7" s="1"/>
  <c r="Z386" i="7"/>
  <c r="Z387" i="7"/>
  <c r="Z388" i="7"/>
  <c r="Z389" i="7"/>
  <c r="Z391" i="7"/>
  <c r="Z393" i="7"/>
  <c r="Z394" i="7"/>
  <c r="Z395" i="7"/>
  <c r="Z397" i="7"/>
  <c r="Z399" i="7"/>
  <c r="Z400" i="7"/>
  <c r="Z402" i="7"/>
  <c r="Z403" i="7"/>
  <c r="Z404" i="7"/>
  <c r="Z405" i="7"/>
  <c r="Z408" i="7"/>
  <c r="Z411" i="7"/>
  <c r="Z412" i="7"/>
  <c r="Z413" i="7"/>
  <c r="Z416" i="7"/>
  <c r="Z417" i="7"/>
  <c r="Z419" i="7"/>
  <c r="Z425" i="7"/>
  <c r="Z426" i="7"/>
  <c r="AY11" i="7"/>
  <c r="AY12" i="7"/>
  <c r="AB13" i="7"/>
  <c r="AB17" i="7" s="1"/>
  <c r="AY13" i="7"/>
  <c r="AB14" i="7"/>
  <c r="AY14" i="7"/>
  <c r="AY15" i="7"/>
  <c r="F16" i="7"/>
  <c r="F17" i="7" s="1"/>
  <c r="AB16" i="7"/>
  <c r="AY16" i="7"/>
  <c r="C17" i="7"/>
  <c r="AY17" i="7"/>
  <c r="AY18" i="7"/>
  <c r="AY19" i="7"/>
  <c r="AY20" i="7"/>
  <c r="Q21" i="7"/>
  <c r="AD21" i="7"/>
  <c r="AF21" i="7"/>
  <c r="AY21" i="7"/>
  <c r="Q22" i="7"/>
  <c r="AY22" i="7"/>
  <c r="Q23" i="7"/>
  <c r="AY23" i="7"/>
  <c r="Q24" i="7"/>
  <c r="AY24" i="7"/>
  <c r="Q25" i="7"/>
  <c r="AY25" i="7"/>
  <c r="Q26" i="7"/>
  <c r="AY26" i="7"/>
  <c r="Q27" i="7"/>
  <c r="AY27" i="7"/>
  <c r="Q28" i="7"/>
  <c r="AY28" i="7"/>
  <c r="Q29" i="7"/>
  <c r="AY29" i="7"/>
  <c r="Q30" i="7"/>
  <c r="AY30" i="7"/>
  <c r="Q31" i="7"/>
  <c r="AY31" i="7"/>
  <c r="Q32" i="7"/>
  <c r="AY32" i="7"/>
  <c r="Q33" i="7"/>
  <c r="AY33" i="7"/>
  <c r="I34" i="7"/>
  <c r="Q34" i="7"/>
  <c r="AY34" i="7"/>
  <c r="I35" i="7"/>
  <c r="Q35" i="7"/>
  <c r="AY35" i="7"/>
  <c r="Q36" i="7"/>
  <c r="AY36" i="7"/>
  <c r="Q37" i="7"/>
  <c r="AY37" i="7"/>
  <c r="Q38" i="7"/>
  <c r="AY38" i="7"/>
  <c r="Q39" i="7"/>
  <c r="AY39" i="7"/>
  <c r="Q40" i="7"/>
  <c r="AY40" i="7"/>
  <c r="Q41" i="7"/>
  <c r="AY41" i="7"/>
  <c r="Q42" i="7"/>
  <c r="AY42" i="7"/>
  <c r="I43" i="7"/>
  <c r="Q43" i="7"/>
  <c r="AY43" i="7"/>
  <c r="Q44" i="7"/>
  <c r="AY44" i="7"/>
  <c r="Q45" i="7"/>
  <c r="AY45" i="7"/>
  <c r="I46" i="7"/>
  <c r="Q46" i="7"/>
  <c r="AY46" i="7"/>
  <c r="Q47" i="7"/>
  <c r="AY47" i="7"/>
  <c r="Q48" i="7"/>
  <c r="AY48" i="7"/>
  <c r="Q49" i="7"/>
  <c r="AY49" i="7"/>
  <c r="Q50" i="7"/>
  <c r="AY50" i="7"/>
  <c r="Q51" i="7"/>
  <c r="AY51" i="7"/>
  <c r="Q52" i="7"/>
  <c r="AY52" i="7"/>
  <c r="Q53" i="7"/>
  <c r="AY53" i="7"/>
  <c r="Q54" i="7"/>
  <c r="AY54" i="7"/>
  <c r="Q55" i="7"/>
  <c r="AY55" i="7"/>
  <c r="Q56" i="7"/>
  <c r="AY56" i="7"/>
  <c r="Q57" i="7"/>
  <c r="AY57" i="7"/>
  <c r="Q58" i="7"/>
  <c r="AY58" i="7"/>
  <c r="I59" i="7"/>
  <c r="Q59" i="7"/>
  <c r="AY59" i="7"/>
  <c r="Q60" i="7"/>
  <c r="AY60" i="7"/>
  <c r="Q61" i="7"/>
  <c r="AY61" i="7"/>
  <c r="I62" i="7"/>
  <c r="Q62" i="7"/>
  <c r="AY62" i="7"/>
  <c r="Q63" i="7"/>
  <c r="AY63" i="7"/>
  <c r="Q64" i="7"/>
  <c r="AY64" i="7"/>
  <c r="Q65" i="7"/>
  <c r="AY65" i="7"/>
  <c r="Q66" i="7"/>
  <c r="AY66" i="7"/>
  <c r="I67" i="7"/>
  <c r="Q67" i="7"/>
  <c r="AY67" i="7"/>
  <c r="Q68" i="7"/>
  <c r="AY68" i="7"/>
  <c r="Q69" i="7"/>
  <c r="AY69" i="7"/>
  <c r="Q70" i="7"/>
  <c r="AY70" i="7"/>
  <c r="Q71" i="7"/>
  <c r="AY71" i="7"/>
  <c r="Q72" i="7"/>
  <c r="AY72" i="7"/>
  <c r="Q73" i="7"/>
  <c r="AY73" i="7"/>
  <c r="Q74" i="7"/>
  <c r="AY74" i="7"/>
  <c r="Q75" i="7"/>
  <c r="AY75" i="7"/>
  <c r="Q76" i="7"/>
  <c r="AY76" i="7"/>
  <c r="Q77" i="7"/>
  <c r="AY77" i="7"/>
  <c r="Q78" i="7"/>
  <c r="AY78" i="7"/>
  <c r="Q79" i="7"/>
  <c r="AY79" i="7"/>
  <c r="Q80" i="7"/>
  <c r="AY80" i="7"/>
  <c r="Q81" i="7"/>
  <c r="AY81" i="7"/>
  <c r="Q82" i="7"/>
  <c r="AY82" i="7"/>
  <c r="Q83" i="7"/>
  <c r="AY83" i="7"/>
  <c r="I84" i="7"/>
  <c r="Q84" i="7"/>
  <c r="AY84" i="7"/>
  <c r="Q85" i="7"/>
  <c r="AY85" i="7"/>
  <c r="Q86" i="7"/>
  <c r="AY86" i="7"/>
  <c r="Q87" i="7"/>
  <c r="AY87" i="7"/>
  <c r="Q88" i="7"/>
  <c r="AY88" i="7"/>
  <c r="Q89" i="7"/>
  <c r="AY89" i="7"/>
  <c r="Q90" i="7"/>
  <c r="AY90" i="7"/>
  <c r="Q91" i="7"/>
  <c r="AY91" i="7"/>
  <c r="Q92" i="7"/>
  <c r="AY92" i="7"/>
  <c r="Q93" i="7"/>
  <c r="AY93" i="7"/>
  <c r="Q94" i="7"/>
  <c r="AY94" i="7"/>
  <c r="Q95" i="7"/>
  <c r="AY95" i="7"/>
  <c r="Q96" i="7"/>
  <c r="AY96" i="7"/>
  <c r="Q97" i="7"/>
  <c r="AY97" i="7"/>
  <c r="Q98" i="7"/>
  <c r="AY98" i="7"/>
  <c r="Q99" i="7"/>
  <c r="AY99" i="7"/>
  <c r="Q100" i="7"/>
  <c r="AY100" i="7"/>
  <c r="Q101" i="7"/>
  <c r="AY101" i="7"/>
  <c r="Q102" i="7"/>
  <c r="AY102" i="7"/>
  <c r="Q103" i="7"/>
  <c r="AY103" i="7"/>
  <c r="Q104" i="7"/>
  <c r="AY104" i="7"/>
  <c r="Q105" i="7"/>
  <c r="AY105" i="7"/>
  <c r="Q106" i="7"/>
  <c r="AY106" i="7"/>
  <c r="Q107" i="7"/>
  <c r="AY107" i="7"/>
  <c r="Q108" i="7"/>
  <c r="AY108" i="7"/>
  <c r="Q109" i="7"/>
  <c r="AY109" i="7"/>
  <c r="Q110" i="7"/>
  <c r="AY110" i="7"/>
  <c r="Q111" i="7"/>
  <c r="AY111" i="7"/>
  <c r="Q112" i="7"/>
  <c r="AY112" i="7"/>
  <c r="Q113" i="7"/>
  <c r="AY113" i="7"/>
  <c r="Q114" i="7"/>
  <c r="AY114" i="7"/>
  <c r="Q115" i="7"/>
  <c r="AY115" i="7"/>
  <c r="Q116" i="7"/>
  <c r="AY116" i="7"/>
  <c r="Q117" i="7"/>
  <c r="AY117" i="7"/>
  <c r="Q118" i="7"/>
  <c r="AY118" i="7"/>
  <c r="Q119" i="7"/>
  <c r="AY119" i="7"/>
  <c r="Q120" i="7"/>
  <c r="AY120" i="7"/>
  <c r="Q121" i="7"/>
  <c r="AY121" i="7"/>
  <c r="Q122" i="7"/>
  <c r="AY122" i="7"/>
  <c r="Q123" i="7"/>
  <c r="AY123" i="7"/>
  <c r="I124" i="7"/>
  <c r="Q124" i="7"/>
  <c r="AY124" i="7"/>
  <c r="Q125" i="7"/>
  <c r="AY125" i="7"/>
  <c r="Q126" i="7"/>
  <c r="AY126" i="7"/>
  <c r="Q127" i="7"/>
  <c r="AY127" i="7"/>
  <c r="Q128" i="7"/>
  <c r="AY128" i="7"/>
  <c r="I129" i="7"/>
  <c r="Q129" i="7"/>
  <c r="AY129" i="7"/>
  <c r="Q130" i="7"/>
  <c r="AY130" i="7"/>
  <c r="Q131" i="7"/>
  <c r="AY131" i="7"/>
  <c r="Q132" i="7"/>
  <c r="AY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I159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I174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I216" i="7"/>
  <c r="Q216" i="7"/>
  <c r="I217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I233" i="7"/>
  <c r="Q233" i="7"/>
  <c r="Q234" i="7"/>
  <c r="Q235" i="7"/>
  <c r="Q236" i="7"/>
  <c r="Q237" i="7"/>
  <c r="Q238" i="7"/>
  <c r="Q239" i="7"/>
  <c r="I240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I264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I316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J372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I387" i="7"/>
  <c r="Q387" i="7"/>
  <c r="I388" i="7"/>
  <c r="Q388" i="7"/>
  <c r="K389" i="7"/>
  <c r="Q389" i="7"/>
  <c r="Q390" i="7"/>
  <c r="I391" i="7"/>
  <c r="Q391" i="7"/>
  <c r="Q392" i="7"/>
  <c r="I393" i="7"/>
  <c r="Q393" i="7"/>
  <c r="K394" i="7"/>
  <c r="Q394" i="7"/>
  <c r="J395" i="7"/>
  <c r="Q395" i="7"/>
  <c r="Q396" i="7"/>
  <c r="K397" i="7"/>
  <c r="Q397" i="7"/>
  <c r="Q398" i="7"/>
  <c r="K399" i="7"/>
  <c r="Q399" i="7"/>
  <c r="K400" i="7"/>
  <c r="Q400" i="7"/>
  <c r="Q401" i="7"/>
  <c r="K402" i="7"/>
  <c r="Q402" i="7"/>
  <c r="K403" i="7"/>
  <c r="Q403" i="7"/>
  <c r="Q404" i="7"/>
  <c r="I405" i="7"/>
  <c r="Q405" i="7"/>
  <c r="Q406" i="7"/>
  <c r="Q407" i="7"/>
  <c r="K408" i="7"/>
  <c r="Q408" i="7"/>
  <c r="Q409" i="7"/>
  <c r="Q410" i="7"/>
  <c r="Q411" i="7"/>
  <c r="K412" i="7"/>
  <c r="Q412" i="7"/>
  <c r="K413" i="7"/>
  <c r="Q413" i="7"/>
  <c r="Q414" i="7"/>
  <c r="Q415" i="7"/>
  <c r="K416" i="7"/>
  <c r="Q416" i="7"/>
  <c r="K417" i="7"/>
  <c r="Q417" i="7"/>
  <c r="Q420" i="7"/>
  <c r="Q422" i="7"/>
  <c r="Q423" i="7"/>
  <c r="Q424" i="7"/>
  <c r="J425" i="7"/>
  <c r="Q425" i="7"/>
  <c r="J426" i="7"/>
  <c r="Q426" i="7"/>
  <c r="Q427" i="7"/>
  <c r="AB2" i="6"/>
  <c r="AD2" i="6"/>
  <c r="AB7" i="6"/>
  <c r="AB9" i="6"/>
  <c r="AU449" i="6" s="1"/>
  <c r="AB10" i="6"/>
  <c r="AB15" i="6" s="1"/>
  <c r="AB8" i="6"/>
  <c r="AB18" i="6" s="1"/>
  <c r="AB6" i="6"/>
  <c r="AB3" i="6"/>
  <c r="AB4" i="6"/>
  <c r="AB5" i="6"/>
  <c r="Z6" i="6"/>
  <c r="Z7" i="6"/>
  <c r="Z8" i="6"/>
  <c r="D9" i="6"/>
  <c r="E9" i="6"/>
  <c r="Z9" i="6"/>
  <c r="E385" i="6"/>
  <c r="F385" i="6"/>
  <c r="E386" i="6"/>
  <c r="F386" i="6" s="1"/>
  <c r="E387" i="6"/>
  <c r="F387" i="6" s="1"/>
  <c r="E388" i="6"/>
  <c r="F388" i="6" s="1"/>
  <c r="E389" i="6"/>
  <c r="F389" i="6" s="1"/>
  <c r="E390" i="6"/>
  <c r="F390" i="6" s="1"/>
  <c r="G390" i="6" s="1"/>
  <c r="E391" i="6"/>
  <c r="F391" i="6" s="1"/>
  <c r="E392" i="6"/>
  <c r="F392" i="6" s="1"/>
  <c r="E393" i="6"/>
  <c r="F393" i="6" s="1"/>
  <c r="G393" i="6" s="1"/>
  <c r="E394" i="6"/>
  <c r="F394" i="6" s="1"/>
  <c r="Z394" i="6" s="1"/>
  <c r="G394" i="6"/>
  <c r="K394" i="6" s="1"/>
  <c r="E395" i="6"/>
  <c r="F395" i="6" s="1"/>
  <c r="E396" i="6"/>
  <c r="F396" i="6" s="1"/>
  <c r="G396" i="6" s="1"/>
  <c r="E397" i="6"/>
  <c r="F397" i="6" s="1"/>
  <c r="G397" i="6" s="1"/>
  <c r="E398" i="6"/>
  <c r="F398" i="6" s="1"/>
  <c r="E399" i="6"/>
  <c r="F399" i="6"/>
  <c r="E400" i="6"/>
  <c r="F400" i="6" s="1"/>
  <c r="E401" i="6"/>
  <c r="F401" i="6" s="1"/>
  <c r="G401" i="6" s="1"/>
  <c r="E402" i="6"/>
  <c r="F402" i="6"/>
  <c r="G402" i="6" s="1"/>
  <c r="E403" i="6"/>
  <c r="F403" i="6" s="1"/>
  <c r="E404" i="6"/>
  <c r="F404" i="6" s="1"/>
  <c r="E405" i="6"/>
  <c r="F405" i="6" s="1"/>
  <c r="E406" i="6"/>
  <c r="F406" i="6" s="1"/>
  <c r="G406" i="6" s="1"/>
  <c r="E407" i="6"/>
  <c r="F407" i="6"/>
  <c r="E408" i="6"/>
  <c r="F408" i="6"/>
  <c r="E409" i="6"/>
  <c r="F409" i="6" s="1"/>
  <c r="E410" i="6"/>
  <c r="F410" i="6"/>
  <c r="G410" i="6" s="1"/>
  <c r="E411" i="6"/>
  <c r="F411" i="6"/>
  <c r="E412" i="6"/>
  <c r="F412" i="6" s="1"/>
  <c r="E413" i="6"/>
  <c r="F413" i="6"/>
  <c r="G413" i="6" s="1"/>
  <c r="E414" i="6"/>
  <c r="F414" i="6" s="1"/>
  <c r="E415" i="6"/>
  <c r="F415" i="6" s="1"/>
  <c r="G415" i="6" s="1"/>
  <c r="E416" i="6"/>
  <c r="F416" i="6"/>
  <c r="G416" i="6" s="1"/>
  <c r="K416" i="6" s="1"/>
  <c r="E417" i="6"/>
  <c r="F417" i="6" s="1"/>
  <c r="G417" i="6" s="1"/>
  <c r="E418" i="6"/>
  <c r="F418" i="6"/>
  <c r="E419" i="6"/>
  <c r="F419" i="6" s="1"/>
  <c r="E420" i="6"/>
  <c r="F420" i="6" s="1"/>
  <c r="E421" i="6"/>
  <c r="F421" i="6"/>
  <c r="G421" i="6" s="1"/>
  <c r="E422" i="6"/>
  <c r="F422" i="6" s="1"/>
  <c r="G422" i="6" s="1"/>
  <c r="E423" i="6"/>
  <c r="F423" i="6" s="1"/>
  <c r="G423" i="6" s="1"/>
  <c r="E424" i="6"/>
  <c r="F424" i="6" s="1"/>
  <c r="D11" i="6"/>
  <c r="E21" i="6"/>
  <c r="F21" i="6" s="1"/>
  <c r="E22" i="6"/>
  <c r="F22" i="6"/>
  <c r="E23" i="6"/>
  <c r="F23" i="6" s="1"/>
  <c r="Z23" i="6" s="1"/>
  <c r="E24" i="6"/>
  <c r="F24" i="6" s="1"/>
  <c r="E25" i="6"/>
  <c r="F25" i="6" s="1"/>
  <c r="E26" i="6"/>
  <c r="F26" i="6" s="1"/>
  <c r="E27" i="6"/>
  <c r="F27" i="6" s="1"/>
  <c r="E28" i="6"/>
  <c r="F28" i="6"/>
  <c r="E29" i="6"/>
  <c r="F29" i="6" s="1"/>
  <c r="Z29" i="6" s="1"/>
  <c r="G29" i="6"/>
  <c r="I29" i="6" s="1"/>
  <c r="E30" i="6"/>
  <c r="F30" i="6" s="1"/>
  <c r="E31" i="6"/>
  <c r="F31" i="6"/>
  <c r="E32" i="6"/>
  <c r="F32" i="6" s="1"/>
  <c r="E33" i="6"/>
  <c r="F33" i="6" s="1"/>
  <c r="E34" i="6"/>
  <c r="F34" i="6" s="1"/>
  <c r="Z34" i="6" s="1"/>
  <c r="E35" i="6"/>
  <c r="F35" i="6" s="1"/>
  <c r="E36" i="6"/>
  <c r="F36" i="6" s="1"/>
  <c r="E37" i="6"/>
  <c r="F37" i="6"/>
  <c r="E38" i="6"/>
  <c r="F38" i="6" s="1"/>
  <c r="E39" i="6"/>
  <c r="F39" i="6"/>
  <c r="E40" i="6"/>
  <c r="F40" i="6"/>
  <c r="E41" i="6"/>
  <c r="F41" i="6" s="1"/>
  <c r="Z41" i="6" s="1"/>
  <c r="E42" i="6"/>
  <c r="F42" i="6"/>
  <c r="G42" i="6" s="1"/>
  <c r="I42" i="6" s="1"/>
  <c r="E43" i="6"/>
  <c r="F43" i="6" s="1"/>
  <c r="E44" i="6"/>
  <c r="F44" i="6" s="1"/>
  <c r="E45" i="6"/>
  <c r="F45" i="6" s="1"/>
  <c r="Z45" i="6" s="1"/>
  <c r="E46" i="6"/>
  <c r="F46" i="6" s="1"/>
  <c r="E47" i="6"/>
  <c r="F47" i="6" s="1"/>
  <c r="AU47" i="6" s="1"/>
  <c r="E48" i="6"/>
  <c r="F48" i="6" s="1"/>
  <c r="E49" i="6"/>
  <c r="F49" i="6" s="1"/>
  <c r="G49" i="6" s="1"/>
  <c r="E50" i="6"/>
  <c r="F50" i="6" s="1"/>
  <c r="G50" i="6" s="1"/>
  <c r="I50" i="6" s="1"/>
  <c r="E51" i="6"/>
  <c r="F51" i="6" s="1"/>
  <c r="E52" i="6"/>
  <c r="F52" i="6"/>
  <c r="E53" i="6"/>
  <c r="F53" i="6" s="1"/>
  <c r="E54" i="6"/>
  <c r="F54" i="6" s="1"/>
  <c r="AU54" i="6" s="1"/>
  <c r="E55" i="6"/>
  <c r="F55" i="6" s="1"/>
  <c r="E56" i="6"/>
  <c r="F56" i="6"/>
  <c r="Z56" i="6" s="1"/>
  <c r="G56" i="6"/>
  <c r="E57" i="6"/>
  <c r="F57" i="6" s="1"/>
  <c r="E58" i="6"/>
  <c r="F58" i="6" s="1"/>
  <c r="E59" i="6"/>
  <c r="F59" i="6" s="1"/>
  <c r="E60" i="6"/>
  <c r="F60" i="6" s="1"/>
  <c r="Z60" i="6" s="1"/>
  <c r="E61" i="6"/>
  <c r="F61" i="6" s="1"/>
  <c r="E62" i="6"/>
  <c r="F62" i="6"/>
  <c r="E63" i="6"/>
  <c r="F63" i="6" s="1"/>
  <c r="E64" i="6"/>
  <c r="F64" i="6" s="1"/>
  <c r="E65" i="6"/>
  <c r="F65" i="6" s="1"/>
  <c r="E66" i="6"/>
  <c r="F66" i="6"/>
  <c r="Z66" i="6"/>
  <c r="E67" i="6"/>
  <c r="F67" i="6" s="1"/>
  <c r="E68" i="6"/>
  <c r="F68" i="6" s="1"/>
  <c r="E69" i="6"/>
  <c r="F69" i="6" s="1"/>
  <c r="E70" i="6"/>
  <c r="F70" i="6" s="1"/>
  <c r="E71" i="6"/>
  <c r="F71" i="6" s="1"/>
  <c r="E72" i="6"/>
  <c r="F72" i="6" s="1"/>
  <c r="E73" i="6"/>
  <c r="F73" i="6"/>
  <c r="E74" i="6"/>
  <c r="F74" i="6" s="1"/>
  <c r="E75" i="6"/>
  <c r="F75" i="6" s="1"/>
  <c r="E76" i="6"/>
  <c r="F76" i="6" s="1"/>
  <c r="E77" i="6"/>
  <c r="F77" i="6" s="1"/>
  <c r="E78" i="6"/>
  <c r="F78" i="6" s="1"/>
  <c r="Z78" i="6" s="1"/>
  <c r="E79" i="6"/>
  <c r="F79" i="6" s="1"/>
  <c r="E80" i="6"/>
  <c r="F80" i="6" s="1"/>
  <c r="E81" i="6"/>
  <c r="F81" i="6"/>
  <c r="E82" i="6"/>
  <c r="F82" i="6" s="1"/>
  <c r="E83" i="6"/>
  <c r="F83" i="6" s="1"/>
  <c r="E84" i="6"/>
  <c r="F84" i="6" s="1"/>
  <c r="E85" i="6"/>
  <c r="F85" i="6"/>
  <c r="E86" i="6"/>
  <c r="F86" i="6" s="1"/>
  <c r="E87" i="6"/>
  <c r="F87" i="6" s="1"/>
  <c r="E88" i="6"/>
  <c r="F88" i="6" s="1"/>
  <c r="E89" i="6"/>
  <c r="F89" i="6" s="1"/>
  <c r="E90" i="6"/>
  <c r="F90" i="6" s="1"/>
  <c r="E91" i="6"/>
  <c r="F91" i="6" s="1"/>
  <c r="E92" i="6"/>
  <c r="F92" i="6"/>
  <c r="Z92" i="6"/>
  <c r="E93" i="6"/>
  <c r="F93" i="6" s="1"/>
  <c r="E94" i="6"/>
  <c r="F94" i="6" s="1"/>
  <c r="E95" i="6"/>
  <c r="F95" i="6" s="1"/>
  <c r="E96" i="6"/>
  <c r="F96" i="6" s="1"/>
  <c r="E97" i="6"/>
  <c r="F97" i="6" s="1"/>
  <c r="E98" i="6"/>
  <c r="F98" i="6" s="1"/>
  <c r="AU98" i="6" s="1"/>
  <c r="E99" i="6"/>
  <c r="F99" i="6" s="1"/>
  <c r="E100" i="6"/>
  <c r="F100" i="6"/>
  <c r="Z100" i="6" s="1"/>
  <c r="E101" i="6"/>
  <c r="F101" i="6"/>
  <c r="E102" i="6"/>
  <c r="F102" i="6" s="1"/>
  <c r="G102" i="6" s="1"/>
  <c r="I102" i="6" s="1"/>
  <c r="E103" i="6"/>
  <c r="F103" i="6" s="1"/>
  <c r="E104" i="6"/>
  <c r="F104" i="6" s="1"/>
  <c r="E105" i="6"/>
  <c r="F105" i="6" s="1"/>
  <c r="E106" i="6"/>
  <c r="F106" i="6" s="1"/>
  <c r="AU106" i="6" s="1"/>
  <c r="E107" i="6"/>
  <c r="F107" i="6" s="1"/>
  <c r="E108" i="6"/>
  <c r="F108" i="6" s="1"/>
  <c r="E109" i="6"/>
  <c r="F109" i="6" s="1"/>
  <c r="E110" i="6"/>
  <c r="F110" i="6" s="1"/>
  <c r="E111" i="6"/>
  <c r="F111" i="6" s="1"/>
  <c r="E112" i="6"/>
  <c r="F112" i="6" s="1"/>
  <c r="E113" i="6"/>
  <c r="F113" i="6" s="1"/>
  <c r="E114" i="6"/>
  <c r="F114" i="6" s="1"/>
  <c r="E115" i="6"/>
  <c r="F115" i="6" s="1"/>
  <c r="E116" i="6"/>
  <c r="F116" i="6" s="1"/>
  <c r="Z116" i="6" s="1"/>
  <c r="E117" i="6"/>
  <c r="F117" i="6" s="1"/>
  <c r="Z117" i="6" s="1"/>
  <c r="E118" i="6"/>
  <c r="F118" i="6" s="1"/>
  <c r="E119" i="6"/>
  <c r="F119" i="6" s="1"/>
  <c r="E120" i="6"/>
  <c r="F120" i="6" s="1"/>
  <c r="E121" i="6"/>
  <c r="F121" i="6" s="1"/>
  <c r="E122" i="6"/>
  <c r="F122" i="6" s="1"/>
  <c r="E123" i="6"/>
  <c r="F123" i="6" s="1"/>
  <c r="E124" i="6"/>
  <c r="F124" i="6" s="1"/>
  <c r="E125" i="6"/>
  <c r="F125" i="6" s="1"/>
  <c r="E126" i="6"/>
  <c r="F126" i="6" s="1"/>
  <c r="E127" i="6"/>
  <c r="F127" i="6" s="1"/>
  <c r="E128" i="6"/>
  <c r="F128" i="6" s="1"/>
  <c r="E129" i="6"/>
  <c r="F129" i="6" s="1"/>
  <c r="E130" i="6"/>
  <c r="F130" i="6" s="1"/>
  <c r="AU130" i="6" s="1"/>
  <c r="E131" i="6"/>
  <c r="F131" i="6" s="1"/>
  <c r="E132" i="6"/>
  <c r="F132" i="6" s="1"/>
  <c r="E133" i="6"/>
  <c r="F133" i="6" s="1"/>
  <c r="E134" i="6"/>
  <c r="F134" i="6"/>
  <c r="G134" i="6" s="1"/>
  <c r="I134" i="6" s="1"/>
  <c r="AU134" i="6"/>
  <c r="E135" i="6"/>
  <c r="F135" i="6" s="1"/>
  <c r="E136" i="6"/>
  <c r="F136" i="6" s="1"/>
  <c r="E137" i="6"/>
  <c r="F137" i="6" s="1"/>
  <c r="E138" i="6"/>
  <c r="F138" i="6" s="1"/>
  <c r="E139" i="6"/>
  <c r="F139" i="6" s="1"/>
  <c r="E140" i="6"/>
  <c r="F140" i="6" s="1"/>
  <c r="E141" i="6"/>
  <c r="F141" i="6" s="1"/>
  <c r="E142" i="6"/>
  <c r="F142" i="6" s="1"/>
  <c r="E143" i="6"/>
  <c r="F143" i="6"/>
  <c r="E144" i="6"/>
  <c r="F144" i="6" s="1"/>
  <c r="E145" i="6"/>
  <c r="F145" i="6" s="1"/>
  <c r="E146" i="6"/>
  <c r="F146" i="6" s="1"/>
  <c r="E147" i="6"/>
  <c r="F147" i="6" s="1"/>
  <c r="E148" i="6"/>
  <c r="F148" i="6" s="1"/>
  <c r="Z148" i="6" s="1"/>
  <c r="E149" i="6"/>
  <c r="F149" i="6" s="1"/>
  <c r="E150" i="6"/>
  <c r="F150" i="6"/>
  <c r="AU150" i="6" s="1"/>
  <c r="E151" i="6"/>
  <c r="F151" i="6" s="1"/>
  <c r="E152" i="6"/>
  <c r="F152" i="6" s="1"/>
  <c r="E153" i="6"/>
  <c r="F153" i="6"/>
  <c r="E154" i="6"/>
  <c r="F154" i="6" s="1"/>
  <c r="E155" i="6"/>
  <c r="F155" i="6" s="1"/>
  <c r="E156" i="6"/>
  <c r="F156" i="6" s="1"/>
  <c r="E157" i="6"/>
  <c r="F157" i="6" s="1"/>
  <c r="E158" i="6"/>
  <c r="F158" i="6"/>
  <c r="E159" i="6"/>
  <c r="F159" i="6"/>
  <c r="E160" i="6"/>
  <c r="F160" i="6" s="1"/>
  <c r="E161" i="6"/>
  <c r="F161" i="6" s="1"/>
  <c r="E162" i="6"/>
  <c r="F162" i="6" s="1"/>
  <c r="E163" i="6"/>
  <c r="F163" i="6" s="1"/>
  <c r="E164" i="6"/>
  <c r="F164" i="6" s="1"/>
  <c r="E165" i="6"/>
  <c r="F165" i="6" s="1"/>
  <c r="E166" i="6"/>
  <c r="F166" i="6" s="1"/>
  <c r="E167" i="6"/>
  <c r="F167" i="6"/>
  <c r="E168" i="6"/>
  <c r="F168" i="6"/>
  <c r="Z168" i="6" s="1"/>
  <c r="E169" i="6"/>
  <c r="F169" i="6" s="1"/>
  <c r="E170" i="6"/>
  <c r="F170" i="6" s="1"/>
  <c r="E171" i="6"/>
  <c r="F171" i="6"/>
  <c r="E172" i="6"/>
  <c r="F172" i="6"/>
  <c r="E173" i="6"/>
  <c r="F173" i="6"/>
  <c r="E174" i="6"/>
  <c r="F174" i="6" s="1"/>
  <c r="E175" i="6"/>
  <c r="F175" i="6" s="1"/>
  <c r="E176" i="6"/>
  <c r="F176" i="6" s="1"/>
  <c r="Z176" i="6" s="1"/>
  <c r="E177" i="6"/>
  <c r="F177" i="6" s="1"/>
  <c r="E178" i="6"/>
  <c r="F178" i="6" s="1"/>
  <c r="E179" i="6"/>
  <c r="F179" i="6" s="1"/>
  <c r="E180" i="6"/>
  <c r="F180" i="6" s="1"/>
  <c r="E181" i="6"/>
  <c r="F181" i="6" s="1"/>
  <c r="E182" i="6"/>
  <c r="F182" i="6"/>
  <c r="E183" i="6"/>
  <c r="F183" i="6"/>
  <c r="E184" i="6"/>
  <c r="F184" i="6" s="1"/>
  <c r="E185" i="6"/>
  <c r="F185" i="6" s="1"/>
  <c r="E186" i="6"/>
  <c r="F186" i="6" s="1"/>
  <c r="E187" i="6"/>
  <c r="F187" i="6"/>
  <c r="E188" i="6"/>
  <c r="F188" i="6" s="1"/>
  <c r="Z188" i="6" s="1"/>
  <c r="E189" i="6"/>
  <c r="F189" i="6" s="1"/>
  <c r="E190" i="6"/>
  <c r="F190" i="6" s="1"/>
  <c r="Z190" i="6" s="1"/>
  <c r="E191" i="6"/>
  <c r="F191" i="6" s="1"/>
  <c r="E192" i="6"/>
  <c r="F192" i="6" s="1"/>
  <c r="E193" i="6"/>
  <c r="F193" i="6" s="1"/>
  <c r="E194" i="6"/>
  <c r="F194" i="6" s="1"/>
  <c r="E195" i="6"/>
  <c r="F195" i="6"/>
  <c r="E196" i="6"/>
  <c r="F196" i="6" s="1"/>
  <c r="E197" i="6"/>
  <c r="F197" i="6" s="1"/>
  <c r="E198" i="6"/>
  <c r="F198" i="6" s="1"/>
  <c r="G198" i="6" s="1"/>
  <c r="I198" i="6" s="1"/>
  <c r="E199" i="6"/>
  <c r="F199" i="6" s="1"/>
  <c r="E200" i="6"/>
  <c r="F200" i="6" s="1"/>
  <c r="E201" i="6"/>
  <c r="F201" i="6" s="1"/>
  <c r="E202" i="6"/>
  <c r="F202" i="6" s="1"/>
  <c r="E203" i="6"/>
  <c r="F203" i="6" s="1"/>
  <c r="E204" i="6"/>
  <c r="F204" i="6"/>
  <c r="E205" i="6"/>
  <c r="F205" i="6" s="1"/>
  <c r="E206" i="6"/>
  <c r="F206" i="6" s="1"/>
  <c r="E207" i="6"/>
  <c r="F207" i="6" s="1"/>
  <c r="E208" i="6"/>
  <c r="F208" i="6" s="1"/>
  <c r="AU208" i="6" s="1"/>
  <c r="E209" i="6"/>
  <c r="F209" i="6" s="1"/>
  <c r="E210" i="6"/>
  <c r="F210" i="6" s="1"/>
  <c r="Z210" i="6"/>
  <c r="E211" i="6"/>
  <c r="F211" i="6" s="1"/>
  <c r="E212" i="6"/>
  <c r="F212" i="6" s="1"/>
  <c r="E213" i="6"/>
  <c r="F213" i="6" s="1"/>
  <c r="E214" i="6"/>
  <c r="F214" i="6" s="1"/>
  <c r="E215" i="6"/>
  <c r="F215" i="6" s="1"/>
  <c r="E216" i="6"/>
  <c r="F216" i="6" s="1"/>
  <c r="E217" i="6"/>
  <c r="F217" i="6" s="1"/>
  <c r="E218" i="6"/>
  <c r="F218" i="6" s="1"/>
  <c r="E219" i="6"/>
  <c r="F219" i="6" s="1"/>
  <c r="E220" i="6"/>
  <c r="F220" i="6" s="1"/>
  <c r="E221" i="6"/>
  <c r="F221" i="6"/>
  <c r="AU221" i="6" s="1"/>
  <c r="E222" i="6"/>
  <c r="F222" i="6"/>
  <c r="E223" i="6"/>
  <c r="F223" i="6" s="1"/>
  <c r="AU223" i="6" s="1"/>
  <c r="E224" i="6"/>
  <c r="F224" i="6"/>
  <c r="E225" i="6"/>
  <c r="F225" i="6" s="1"/>
  <c r="AU225" i="6"/>
  <c r="E226" i="6"/>
  <c r="F226" i="6" s="1"/>
  <c r="E227" i="6"/>
  <c r="F227" i="6" s="1"/>
  <c r="AU227" i="6" s="1"/>
  <c r="E228" i="6"/>
  <c r="F228" i="6" s="1"/>
  <c r="E229" i="6"/>
  <c r="F229" i="6" s="1"/>
  <c r="E230" i="6"/>
  <c r="F230" i="6" s="1"/>
  <c r="E231" i="6"/>
  <c r="F231" i="6" s="1"/>
  <c r="E232" i="6"/>
  <c r="F232" i="6"/>
  <c r="E233" i="6"/>
  <c r="F233" i="6"/>
  <c r="AU233" i="6" s="1"/>
  <c r="E234" i="6"/>
  <c r="F234" i="6" s="1"/>
  <c r="E235" i="6"/>
  <c r="F235" i="6" s="1"/>
  <c r="E236" i="6"/>
  <c r="F236" i="6" s="1"/>
  <c r="E237" i="6"/>
  <c r="F237" i="6" s="1"/>
  <c r="E238" i="6"/>
  <c r="F238" i="6"/>
  <c r="E239" i="6"/>
  <c r="F239" i="6" s="1"/>
  <c r="AU239" i="6" s="1"/>
  <c r="E240" i="6"/>
  <c r="F240" i="6" s="1"/>
  <c r="E241" i="6"/>
  <c r="F241" i="6"/>
  <c r="AU241" i="6"/>
  <c r="E242" i="6"/>
  <c r="F242" i="6"/>
  <c r="G242" i="6" s="1"/>
  <c r="E243" i="6"/>
  <c r="F243" i="6" s="1"/>
  <c r="E244" i="6"/>
  <c r="F244" i="6"/>
  <c r="G244" i="6" s="1"/>
  <c r="E245" i="6"/>
  <c r="F245" i="6" s="1"/>
  <c r="E246" i="6"/>
  <c r="F246" i="6" s="1"/>
  <c r="E247" i="6"/>
  <c r="F247" i="6" s="1"/>
  <c r="AU247" i="6"/>
  <c r="E248" i="6"/>
  <c r="F248" i="6" s="1"/>
  <c r="E249" i="6"/>
  <c r="F249" i="6" s="1"/>
  <c r="E250" i="6"/>
  <c r="F250" i="6" s="1"/>
  <c r="E251" i="6"/>
  <c r="F251" i="6" s="1"/>
  <c r="G251" i="6"/>
  <c r="E252" i="6"/>
  <c r="F252" i="6" s="1"/>
  <c r="E253" i="6"/>
  <c r="F253" i="6" s="1"/>
  <c r="AU253" i="6" s="1"/>
  <c r="E254" i="6"/>
  <c r="F254" i="6"/>
  <c r="Z254" i="6"/>
  <c r="E255" i="6"/>
  <c r="F255" i="6" s="1"/>
  <c r="E256" i="6"/>
  <c r="F256" i="6" s="1"/>
  <c r="E257" i="6"/>
  <c r="F257" i="6" s="1"/>
  <c r="E258" i="6"/>
  <c r="F258" i="6"/>
  <c r="Z258" i="6"/>
  <c r="E259" i="6"/>
  <c r="F259" i="6"/>
  <c r="E260" i="6"/>
  <c r="F260" i="6" s="1"/>
  <c r="E261" i="6"/>
  <c r="F261" i="6" s="1"/>
  <c r="E262" i="6"/>
  <c r="F262" i="6" s="1"/>
  <c r="Z262" i="6" s="1"/>
  <c r="E263" i="6"/>
  <c r="F263" i="6" s="1"/>
  <c r="G263" i="6" s="1"/>
  <c r="E264" i="6"/>
  <c r="F264" i="6"/>
  <c r="E265" i="6"/>
  <c r="F265" i="6" s="1"/>
  <c r="E266" i="6"/>
  <c r="F266" i="6" s="1"/>
  <c r="E267" i="6"/>
  <c r="F267" i="6" s="1"/>
  <c r="E268" i="6"/>
  <c r="F268" i="6"/>
  <c r="E269" i="6"/>
  <c r="F269" i="6" s="1"/>
  <c r="Z269" i="6" s="1"/>
  <c r="E270" i="6"/>
  <c r="F270" i="6" s="1"/>
  <c r="E271" i="6"/>
  <c r="F271" i="6" s="1"/>
  <c r="E272" i="6"/>
  <c r="F272" i="6"/>
  <c r="E273" i="6"/>
  <c r="F273" i="6" s="1"/>
  <c r="G273" i="6" s="1"/>
  <c r="Z273" i="6"/>
  <c r="E274" i="6"/>
  <c r="F274" i="6" s="1"/>
  <c r="E275" i="6"/>
  <c r="F275" i="6" s="1"/>
  <c r="E276" i="6"/>
  <c r="F276" i="6" s="1"/>
  <c r="E277" i="6"/>
  <c r="F277" i="6" s="1"/>
  <c r="E278" i="6"/>
  <c r="F278" i="6"/>
  <c r="E279" i="6"/>
  <c r="F279" i="6" s="1"/>
  <c r="E280" i="6"/>
  <c r="F280" i="6" s="1"/>
  <c r="Z280" i="6" s="1"/>
  <c r="E281" i="6"/>
  <c r="F281" i="6" s="1"/>
  <c r="E282" i="6"/>
  <c r="F282" i="6"/>
  <c r="Z282" i="6"/>
  <c r="G282" i="6"/>
  <c r="E283" i="6"/>
  <c r="F283" i="6" s="1"/>
  <c r="E284" i="6"/>
  <c r="F284" i="6" s="1"/>
  <c r="E285" i="6"/>
  <c r="F285" i="6" s="1"/>
  <c r="E286" i="6"/>
  <c r="F286" i="6"/>
  <c r="E287" i="6"/>
  <c r="F287" i="6" s="1"/>
  <c r="E288" i="6"/>
  <c r="F288" i="6" s="1"/>
  <c r="E289" i="6"/>
  <c r="F289" i="6" s="1"/>
  <c r="E290" i="6"/>
  <c r="F290" i="6" s="1"/>
  <c r="E291" i="6"/>
  <c r="F291" i="6"/>
  <c r="E292" i="6"/>
  <c r="F292" i="6" s="1"/>
  <c r="G292" i="6" s="1"/>
  <c r="E293" i="6"/>
  <c r="F293" i="6" s="1"/>
  <c r="E294" i="6"/>
  <c r="F294" i="6" s="1"/>
  <c r="G294" i="6" s="1"/>
  <c r="E295" i="6"/>
  <c r="F295" i="6" s="1"/>
  <c r="E296" i="6"/>
  <c r="F296" i="6" s="1"/>
  <c r="E297" i="6"/>
  <c r="F297" i="6"/>
  <c r="Z297" i="6"/>
  <c r="E298" i="6"/>
  <c r="F298" i="6" s="1"/>
  <c r="E299" i="6"/>
  <c r="F299" i="6" s="1"/>
  <c r="E300" i="6"/>
  <c r="F300" i="6" s="1"/>
  <c r="E301" i="6"/>
  <c r="F301" i="6"/>
  <c r="Z301" i="6" s="1"/>
  <c r="G301" i="6"/>
  <c r="I301" i="6" s="1"/>
  <c r="E302" i="6"/>
  <c r="F302" i="6" s="1"/>
  <c r="Z302" i="6" s="1"/>
  <c r="E303" i="6"/>
  <c r="F303" i="6" s="1"/>
  <c r="E304" i="6"/>
  <c r="F304" i="6" s="1"/>
  <c r="E305" i="6"/>
  <c r="F305" i="6" s="1"/>
  <c r="G305" i="6" s="1"/>
  <c r="E306" i="6"/>
  <c r="F306" i="6"/>
  <c r="E307" i="6"/>
  <c r="F307" i="6" s="1"/>
  <c r="Z307" i="6" s="1"/>
  <c r="E308" i="6"/>
  <c r="F308" i="6" s="1"/>
  <c r="E309" i="6"/>
  <c r="F309" i="6" s="1"/>
  <c r="E310" i="6"/>
  <c r="F310" i="6" s="1"/>
  <c r="E311" i="6"/>
  <c r="F311" i="6" s="1"/>
  <c r="E312" i="6"/>
  <c r="F312" i="6" s="1"/>
  <c r="E313" i="6"/>
  <c r="F313" i="6"/>
  <c r="Z313" i="6" s="1"/>
  <c r="G313" i="6"/>
  <c r="E314" i="6"/>
  <c r="F314" i="6" s="1"/>
  <c r="G314" i="6" s="1"/>
  <c r="Z314" i="6"/>
  <c r="E315" i="6"/>
  <c r="F315" i="6" s="1"/>
  <c r="E316" i="6"/>
  <c r="F316" i="6"/>
  <c r="E317" i="6"/>
  <c r="F317" i="6" s="1"/>
  <c r="Z317" i="6" s="1"/>
  <c r="G317" i="6"/>
  <c r="E318" i="6"/>
  <c r="F318" i="6"/>
  <c r="E319" i="6"/>
  <c r="F319" i="6" s="1"/>
  <c r="E320" i="6"/>
  <c r="F320" i="6"/>
  <c r="E321" i="6"/>
  <c r="F321" i="6" s="1"/>
  <c r="E322" i="6"/>
  <c r="F322" i="6" s="1"/>
  <c r="Z322" i="6"/>
  <c r="E323" i="6"/>
  <c r="F323" i="6" s="1"/>
  <c r="E324" i="6"/>
  <c r="F324" i="6" s="1"/>
  <c r="E325" i="6"/>
  <c r="F325" i="6"/>
  <c r="E326" i="6"/>
  <c r="F326" i="6" s="1"/>
  <c r="G326" i="6" s="1"/>
  <c r="I326" i="6" s="1"/>
  <c r="E327" i="6"/>
  <c r="F327" i="6" s="1"/>
  <c r="E328" i="6"/>
  <c r="F328" i="6" s="1"/>
  <c r="E329" i="6"/>
  <c r="F329" i="6" s="1"/>
  <c r="Z329" i="6" s="1"/>
  <c r="E330" i="6"/>
  <c r="F330" i="6"/>
  <c r="E331" i="6"/>
  <c r="F331" i="6" s="1"/>
  <c r="E332" i="6"/>
  <c r="F332" i="6" s="1"/>
  <c r="E333" i="6"/>
  <c r="F333" i="6"/>
  <c r="Z333" i="6" s="1"/>
  <c r="E334" i="6"/>
  <c r="F334" i="6" s="1"/>
  <c r="Z334" i="6" s="1"/>
  <c r="E335" i="6"/>
  <c r="F335" i="6" s="1"/>
  <c r="E336" i="6"/>
  <c r="F336" i="6" s="1"/>
  <c r="E337" i="6"/>
  <c r="F337" i="6" s="1"/>
  <c r="E338" i="6"/>
  <c r="F338" i="6" s="1"/>
  <c r="E339" i="6"/>
  <c r="F339" i="6" s="1"/>
  <c r="Z339" i="6" s="1"/>
  <c r="E340" i="6"/>
  <c r="F340" i="6" s="1"/>
  <c r="E341" i="6"/>
  <c r="F341" i="6"/>
  <c r="E342" i="6"/>
  <c r="F342" i="6" s="1"/>
  <c r="E343" i="6"/>
  <c r="F343" i="6" s="1"/>
  <c r="E344" i="6"/>
  <c r="F344" i="6" s="1"/>
  <c r="E345" i="6"/>
  <c r="F345" i="6" s="1"/>
  <c r="G345" i="6" s="1"/>
  <c r="I345" i="6" s="1"/>
  <c r="E346" i="6"/>
  <c r="F346" i="6" s="1"/>
  <c r="G346" i="6" s="1"/>
  <c r="I346" i="6" s="1"/>
  <c r="E347" i="6"/>
  <c r="F347" i="6"/>
  <c r="AU347" i="6" s="1"/>
  <c r="AT347" i="6" s="1"/>
  <c r="E348" i="6"/>
  <c r="F348" i="6"/>
  <c r="E349" i="6"/>
  <c r="F349" i="6" s="1"/>
  <c r="E350" i="6"/>
  <c r="F350" i="6" s="1"/>
  <c r="E351" i="6"/>
  <c r="F351" i="6"/>
  <c r="E352" i="6"/>
  <c r="F352" i="6" s="1"/>
  <c r="E353" i="6"/>
  <c r="F353" i="6"/>
  <c r="E354" i="6"/>
  <c r="F354" i="6" s="1"/>
  <c r="Z354" i="6" s="1"/>
  <c r="E355" i="6"/>
  <c r="F355" i="6"/>
  <c r="E356" i="6"/>
  <c r="F356" i="6" s="1"/>
  <c r="E357" i="6"/>
  <c r="F357" i="6"/>
  <c r="E358" i="6"/>
  <c r="F358" i="6" s="1"/>
  <c r="G358" i="6" s="1"/>
  <c r="J358" i="6" s="1"/>
  <c r="E359" i="6"/>
  <c r="F359" i="6"/>
  <c r="Z359" i="6" s="1"/>
  <c r="E360" i="6"/>
  <c r="F360" i="6" s="1"/>
  <c r="E361" i="6"/>
  <c r="F361" i="6" s="1"/>
  <c r="E362" i="6"/>
  <c r="F362" i="6" s="1"/>
  <c r="E363" i="6"/>
  <c r="F363" i="6" s="1"/>
  <c r="E364" i="6"/>
  <c r="F364" i="6"/>
  <c r="E365" i="6"/>
  <c r="F365" i="6" s="1"/>
  <c r="E366" i="6"/>
  <c r="F366" i="6"/>
  <c r="E367" i="6"/>
  <c r="F367" i="6"/>
  <c r="Z367" i="6" s="1"/>
  <c r="E368" i="6"/>
  <c r="F368" i="6" s="1"/>
  <c r="E369" i="6"/>
  <c r="F369" i="6" s="1"/>
  <c r="G369" i="6" s="1"/>
  <c r="E370" i="6"/>
  <c r="F370" i="6" s="1"/>
  <c r="E371" i="6"/>
  <c r="F371" i="6" s="1"/>
  <c r="E372" i="6"/>
  <c r="F372" i="6" s="1"/>
  <c r="E373" i="6"/>
  <c r="F373" i="6"/>
  <c r="E374" i="6"/>
  <c r="F374" i="6" s="1"/>
  <c r="Z374" i="6" s="1"/>
  <c r="E375" i="6"/>
  <c r="F375" i="6" s="1"/>
  <c r="G375" i="6"/>
  <c r="E376" i="6"/>
  <c r="F376" i="6"/>
  <c r="E377" i="6"/>
  <c r="F377" i="6" s="1"/>
  <c r="G377" i="6" s="1"/>
  <c r="E378" i="6"/>
  <c r="F378" i="6"/>
  <c r="E379" i="6"/>
  <c r="F379" i="6" s="1"/>
  <c r="Z379" i="6" s="1"/>
  <c r="E380" i="6"/>
  <c r="F380" i="6" s="1"/>
  <c r="E381" i="6"/>
  <c r="F381" i="6" s="1"/>
  <c r="E382" i="6"/>
  <c r="F382" i="6" s="1"/>
  <c r="E383" i="6"/>
  <c r="F383" i="6" s="1"/>
  <c r="E384" i="6"/>
  <c r="F384" i="6" s="1"/>
  <c r="AU386" i="6"/>
  <c r="AT386" i="6" s="1"/>
  <c r="AU390" i="6"/>
  <c r="AT390" i="6" s="1"/>
  <c r="Z390" i="6"/>
  <c r="AU393" i="6"/>
  <c r="AT393" i="6"/>
  <c r="Z393" i="6"/>
  <c r="AU394" i="6"/>
  <c r="AT394" i="6" s="1"/>
  <c r="AU396" i="6"/>
  <c r="AT396" i="6" s="1"/>
  <c r="Z396" i="6"/>
  <c r="Z397" i="6"/>
  <c r="Z399" i="6"/>
  <c r="Z400" i="6"/>
  <c r="Z401" i="6"/>
  <c r="Z402" i="6"/>
  <c r="Z405" i="6"/>
  <c r="AU406" i="6"/>
  <c r="AT406" i="6" s="1"/>
  <c r="Z406" i="6"/>
  <c r="AU409" i="6"/>
  <c r="AT409" i="6" s="1"/>
  <c r="Z410" i="6"/>
  <c r="AU412" i="6"/>
  <c r="AT412" i="6" s="1"/>
  <c r="AS412" i="6" s="1"/>
  <c r="Z413" i="6"/>
  <c r="Z415" i="6"/>
  <c r="AU417" i="6"/>
  <c r="AT417" i="6"/>
  <c r="Z417" i="6"/>
  <c r="AU418" i="6"/>
  <c r="AT418" i="6" s="1"/>
  <c r="AU421" i="6"/>
  <c r="AT421" i="6" s="1"/>
  <c r="Z421" i="6"/>
  <c r="Z422" i="6"/>
  <c r="Z423" i="6"/>
  <c r="D12" i="6"/>
  <c r="BL12" i="6"/>
  <c r="AB13" i="6"/>
  <c r="AB17" i="6" s="1"/>
  <c r="AB14" i="6"/>
  <c r="F16" i="6"/>
  <c r="F17" i="6" s="1"/>
  <c r="AB16" i="6"/>
  <c r="BL16" i="6"/>
  <c r="C17" i="6"/>
  <c r="AY18" i="6"/>
  <c r="Q21" i="6"/>
  <c r="AD21" i="6"/>
  <c r="AF21" i="6"/>
  <c r="Q22" i="6"/>
  <c r="Q23" i="6"/>
  <c r="Q24" i="6"/>
  <c r="BL24" i="6"/>
  <c r="BK24" i="6"/>
  <c r="Q25" i="6"/>
  <c r="Q26" i="6"/>
  <c r="Q27" i="6"/>
  <c r="BL27" i="6"/>
  <c r="Q28" i="6"/>
  <c r="Q29" i="6"/>
  <c r="BL29" i="6"/>
  <c r="BK29" i="6"/>
  <c r="Q30" i="6"/>
  <c r="Q31" i="6"/>
  <c r="BL31" i="6"/>
  <c r="Q32" i="6"/>
  <c r="BL32" i="6"/>
  <c r="BK32" i="6" s="1"/>
  <c r="Q33" i="6"/>
  <c r="AY33" i="6"/>
  <c r="Q34" i="6"/>
  <c r="Q35" i="6"/>
  <c r="Q36" i="6"/>
  <c r="BL36" i="6"/>
  <c r="BK36" i="6" s="1"/>
  <c r="Q37" i="6"/>
  <c r="Q38" i="6"/>
  <c r="BL38" i="6"/>
  <c r="Q39" i="6"/>
  <c r="Q40" i="6"/>
  <c r="BL40" i="6"/>
  <c r="BK40" i="6"/>
  <c r="Q41" i="6"/>
  <c r="Q42" i="6"/>
  <c r="BL42" i="6"/>
  <c r="BK42" i="6" s="1"/>
  <c r="Q43" i="6"/>
  <c r="Q44" i="6"/>
  <c r="BL44" i="6"/>
  <c r="BK44" i="6"/>
  <c r="Q45" i="6"/>
  <c r="Q46" i="6"/>
  <c r="BL46" i="6"/>
  <c r="BK46" i="6"/>
  <c r="Q47" i="6"/>
  <c r="Q48" i="6"/>
  <c r="BL48" i="6"/>
  <c r="BK48" i="6"/>
  <c r="I49" i="6"/>
  <c r="Q49" i="6"/>
  <c r="Q50" i="6"/>
  <c r="Q51" i="6"/>
  <c r="Q52" i="6"/>
  <c r="BL52" i="6"/>
  <c r="BK52" i="6" s="1"/>
  <c r="Q53" i="6"/>
  <c r="Q54" i="6"/>
  <c r="Q55" i="6"/>
  <c r="I56" i="6"/>
  <c r="Q56" i="6"/>
  <c r="Q57" i="6"/>
  <c r="Q58" i="6"/>
  <c r="BL58" i="6"/>
  <c r="Q59" i="6"/>
  <c r="Q60" i="6"/>
  <c r="AY60" i="6"/>
  <c r="Q61" i="6"/>
  <c r="BL61" i="6"/>
  <c r="BK61" i="6"/>
  <c r="BJ61" i="6"/>
  <c r="Q62" i="6"/>
  <c r="Q63" i="6"/>
  <c r="BL63" i="6"/>
  <c r="Q64" i="6"/>
  <c r="BL64" i="6"/>
  <c r="BK64" i="6" s="1"/>
  <c r="Q65" i="6"/>
  <c r="Q66" i="6"/>
  <c r="Q67" i="6"/>
  <c r="BL67" i="6"/>
  <c r="Q68" i="6"/>
  <c r="BL68" i="6"/>
  <c r="Q69" i="6"/>
  <c r="AY69" i="6"/>
  <c r="Q70" i="6"/>
  <c r="Q71" i="6"/>
  <c r="Q72" i="6"/>
  <c r="BL72" i="6"/>
  <c r="Q73" i="6"/>
  <c r="Q74" i="6"/>
  <c r="BL74" i="6"/>
  <c r="BK74" i="6" s="1"/>
  <c r="BJ74" i="6"/>
  <c r="BI74" i="6" s="1"/>
  <c r="Q75" i="6"/>
  <c r="AY75" i="6"/>
  <c r="Q76" i="6"/>
  <c r="BL76" i="6"/>
  <c r="BK76" i="6" s="1"/>
  <c r="Q77" i="6"/>
  <c r="AY77" i="6"/>
  <c r="Q78" i="6"/>
  <c r="AY78" i="6"/>
  <c r="Q79" i="6"/>
  <c r="Q80" i="6"/>
  <c r="BL80" i="6"/>
  <c r="BK80" i="6" s="1"/>
  <c r="Q81" i="6"/>
  <c r="AY81" i="6"/>
  <c r="Q82" i="6"/>
  <c r="Q83" i="6"/>
  <c r="Q84" i="6"/>
  <c r="BL84" i="6"/>
  <c r="Q85" i="6"/>
  <c r="Q86" i="6"/>
  <c r="BL86" i="6"/>
  <c r="BH86" i="6" s="1"/>
  <c r="BK86" i="6"/>
  <c r="BJ86" i="6"/>
  <c r="BI86" i="6"/>
  <c r="AY86" i="6"/>
  <c r="Q87" i="6"/>
  <c r="BL87" i="6"/>
  <c r="Q88" i="6"/>
  <c r="BL88" i="6"/>
  <c r="BK88" i="6"/>
  <c r="Q89" i="6"/>
  <c r="BL89" i="6"/>
  <c r="Q90" i="6"/>
  <c r="BL90" i="6"/>
  <c r="Q91" i="6"/>
  <c r="BL91" i="6"/>
  <c r="AY91" i="6"/>
  <c r="Q92" i="6"/>
  <c r="BL92" i="6"/>
  <c r="BK92" i="6"/>
  <c r="BJ92" i="6"/>
  <c r="BI92" i="6"/>
  <c r="BH92" i="6" s="1"/>
  <c r="Q93" i="6"/>
  <c r="BL93" i="6"/>
  <c r="Q94" i="6"/>
  <c r="BL94" i="6"/>
  <c r="Q95" i="6"/>
  <c r="BL95" i="6"/>
  <c r="AY95" i="6"/>
  <c r="Q96" i="6"/>
  <c r="BL96" i="6"/>
  <c r="BK96" i="6"/>
  <c r="Q97" i="6"/>
  <c r="BL97" i="6"/>
  <c r="Q98" i="6"/>
  <c r="BL98" i="6"/>
  <c r="BK98" i="6" s="1"/>
  <c r="Q99" i="6"/>
  <c r="BL99" i="6"/>
  <c r="AY99" i="6"/>
  <c r="Q100" i="6"/>
  <c r="BL100" i="6"/>
  <c r="Q101" i="6"/>
  <c r="BL101" i="6"/>
  <c r="AY101" i="6"/>
  <c r="Q102" i="6"/>
  <c r="BL102" i="6"/>
  <c r="BK102" i="6" s="1"/>
  <c r="Q103" i="6"/>
  <c r="BL103" i="6"/>
  <c r="AY103" i="6"/>
  <c r="Q104" i="6"/>
  <c r="BL104" i="6"/>
  <c r="AY104" i="6"/>
  <c r="Q105" i="6"/>
  <c r="BL105" i="6"/>
  <c r="Q106" i="6"/>
  <c r="BL106" i="6"/>
  <c r="Q107" i="6"/>
  <c r="BL107" i="6"/>
  <c r="AY107" i="6"/>
  <c r="Q108" i="6"/>
  <c r="BL108" i="6"/>
  <c r="BK108" i="6"/>
  <c r="BJ108" i="6"/>
  <c r="BI108" i="6"/>
  <c r="Q109" i="6"/>
  <c r="BL109" i="6"/>
  <c r="Q110" i="6"/>
  <c r="BL110" i="6"/>
  <c r="AY110" i="6"/>
  <c r="Q111" i="6"/>
  <c r="BL111" i="6"/>
  <c r="Q112" i="6"/>
  <c r="BL112" i="6"/>
  <c r="BK112" i="6"/>
  <c r="BJ112" i="6" s="1"/>
  <c r="Q113" i="6"/>
  <c r="BL113" i="6"/>
  <c r="Q114" i="6"/>
  <c r="BL114" i="6"/>
  <c r="BK114" i="6"/>
  <c r="AY114" i="6"/>
  <c r="Q115" i="6"/>
  <c r="BL115" i="6"/>
  <c r="Q116" i="6"/>
  <c r="BL116" i="6"/>
  <c r="BK116" i="6"/>
  <c r="BJ116" i="6" s="1"/>
  <c r="AY116" i="6"/>
  <c r="Q117" i="6"/>
  <c r="BL117" i="6"/>
  <c r="Q118" i="6"/>
  <c r="BL118" i="6"/>
  <c r="BK118" i="6"/>
  <c r="BJ118" i="6"/>
  <c r="BI118" i="6" s="1"/>
  <c r="BH118" i="6" s="1"/>
  <c r="BG118" i="6" s="1"/>
  <c r="Q119" i="6"/>
  <c r="BL119" i="6"/>
  <c r="AY119" i="6"/>
  <c r="Q120" i="6"/>
  <c r="BL120" i="6"/>
  <c r="BK120" i="6" s="1"/>
  <c r="BJ120" i="6" s="1"/>
  <c r="BI120" i="6" s="1"/>
  <c r="BH120" i="6" s="1"/>
  <c r="AY120" i="6"/>
  <c r="Q121" i="6"/>
  <c r="BL121" i="6"/>
  <c r="Q122" i="6"/>
  <c r="BL122" i="6"/>
  <c r="Q123" i="6"/>
  <c r="BL123" i="6"/>
  <c r="Q124" i="6"/>
  <c r="BL124" i="6"/>
  <c r="BK124" i="6"/>
  <c r="BJ124" i="6"/>
  <c r="AY124" i="6"/>
  <c r="Q125" i="6"/>
  <c r="BL125" i="6"/>
  <c r="Q126" i="6"/>
  <c r="BL126" i="6"/>
  <c r="Q127" i="6"/>
  <c r="BL127" i="6"/>
  <c r="Q128" i="6"/>
  <c r="BL128" i="6"/>
  <c r="Q129" i="6"/>
  <c r="BL129" i="6"/>
  <c r="AY129" i="6"/>
  <c r="Q130" i="6"/>
  <c r="BL130" i="6"/>
  <c r="BK130" i="6" s="1"/>
  <c r="Q131" i="6"/>
  <c r="BL131" i="6"/>
  <c r="Q132" i="6"/>
  <c r="BL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I242" i="6"/>
  <c r="Q242" i="6"/>
  <c r="Q243" i="6"/>
  <c r="I244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I263" i="6"/>
  <c r="Q263" i="6"/>
  <c r="Q264" i="6"/>
  <c r="Q265" i="6"/>
  <c r="Q266" i="6"/>
  <c r="Q267" i="6"/>
  <c r="Q268" i="6"/>
  <c r="Q269" i="6"/>
  <c r="Q270" i="6"/>
  <c r="Q271" i="6"/>
  <c r="Q272" i="6"/>
  <c r="I273" i="6"/>
  <c r="Q273" i="6"/>
  <c r="Q274" i="6"/>
  <c r="Q275" i="6"/>
  <c r="Q276" i="6"/>
  <c r="Q277" i="6"/>
  <c r="Q278" i="6"/>
  <c r="Q279" i="6"/>
  <c r="Q280" i="6"/>
  <c r="Q281" i="6"/>
  <c r="I282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I294" i="6"/>
  <c r="Q294" i="6"/>
  <c r="Q295" i="6"/>
  <c r="Q296" i="6"/>
  <c r="Q297" i="6"/>
  <c r="Q298" i="6"/>
  <c r="Q299" i="6"/>
  <c r="Q300" i="6"/>
  <c r="Q301" i="6"/>
  <c r="Q302" i="6"/>
  <c r="Q303" i="6"/>
  <c r="Q304" i="6"/>
  <c r="I305" i="6"/>
  <c r="Q305" i="6"/>
  <c r="Q306" i="6"/>
  <c r="Q307" i="6"/>
  <c r="Q308" i="6"/>
  <c r="Q309" i="6"/>
  <c r="Q310" i="6"/>
  <c r="Q311" i="6"/>
  <c r="Q312" i="6"/>
  <c r="I313" i="6"/>
  <c r="Q313" i="6"/>
  <c r="I314" i="6"/>
  <c r="Q314" i="6"/>
  <c r="Q315" i="6"/>
  <c r="Q316" i="6"/>
  <c r="H317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J369" i="6"/>
  <c r="Q369" i="6"/>
  <c r="Q370" i="6"/>
  <c r="Q371" i="6"/>
  <c r="Q372" i="6"/>
  <c r="Q373" i="6"/>
  <c r="Q374" i="6"/>
  <c r="J375" i="6"/>
  <c r="Q375" i="6"/>
  <c r="Q376" i="6"/>
  <c r="K377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K390" i="6"/>
  <c r="Q390" i="6"/>
  <c r="Q391" i="6"/>
  <c r="Q392" i="6"/>
  <c r="I393" i="6"/>
  <c r="Q393" i="6"/>
  <c r="Q394" i="6"/>
  <c r="Q395" i="6"/>
  <c r="K396" i="6"/>
  <c r="Q396" i="6"/>
  <c r="K397" i="6"/>
  <c r="Q397" i="6"/>
  <c r="Q398" i="6"/>
  <c r="Q399" i="6"/>
  <c r="Q400" i="6"/>
  <c r="K401" i="6"/>
  <c r="Q401" i="6"/>
  <c r="Q402" i="6"/>
  <c r="Q403" i="6"/>
  <c r="Q404" i="6"/>
  <c r="Q405" i="6"/>
  <c r="K406" i="6"/>
  <c r="Q406" i="6"/>
  <c r="Q407" i="6"/>
  <c r="Q408" i="6"/>
  <c r="Q409" i="6"/>
  <c r="K410" i="6"/>
  <c r="Q410" i="6"/>
  <c r="Q411" i="6"/>
  <c r="Q412" i="6"/>
  <c r="K413" i="6"/>
  <c r="Q413" i="6"/>
  <c r="Q414" i="6"/>
  <c r="K415" i="6"/>
  <c r="Q415" i="6"/>
  <c r="Q416" i="6"/>
  <c r="K417" i="6"/>
  <c r="Q417" i="6"/>
  <c r="Q418" i="6"/>
  <c r="Q419" i="6"/>
  <c r="Q420" i="6"/>
  <c r="K421" i="6"/>
  <c r="Q421" i="6"/>
  <c r="J422" i="6"/>
  <c r="Q422" i="6"/>
  <c r="J423" i="6"/>
  <c r="Q423" i="6"/>
  <c r="Q424" i="6"/>
  <c r="Z7" i="5"/>
  <c r="Z8" i="5"/>
  <c r="Z9" i="5"/>
  <c r="Z6" i="5"/>
  <c r="C7" i="5"/>
  <c r="E440" i="5" s="1"/>
  <c r="F440" i="5" s="1"/>
  <c r="AD2" i="5"/>
  <c r="AB7" i="5"/>
  <c r="AB12" i="5" s="1"/>
  <c r="AB9" i="5"/>
  <c r="AB6" i="5"/>
  <c r="AB8" i="5"/>
  <c r="AB18" i="5" s="1"/>
  <c r="AB10" i="5"/>
  <c r="AB3" i="5"/>
  <c r="AB4" i="5"/>
  <c r="AB5" i="5"/>
  <c r="AB14" i="5" s="1"/>
  <c r="D9" i="5"/>
  <c r="E9" i="5"/>
  <c r="AY9" i="5"/>
  <c r="E384" i="5"/>
  <c r="F384" i="5" s="1"/>
  <c r="Z384" i="5" s="1"/>
  <c r="E388" i="5"/>
  <c r="F388" i="5" s="1"/>
  <c r="Z388" i="5" s="1"/>
  <c r="E400" i="5"/>
  <c r="F400" i="5" s="1"/>
  <c r="E404" i="5"/>
  <c r="F404" i="5" s="1"/>
  <c r="Z404" i="5" s="1"/>
  <c r="E416" i="5"/>
  <c r="F416" i="5" s="1"/>
  <c r="Z416" i="5" s="1"/>
  <c r="E420" i="5"/>
  <c r="F420" i="5" s="1"/>
  <c r="Z420" i="5" s="1"/>
  <c r="D11" i="5"/>
  <c r="E22" i="5"/>
  <c r="F22" i="5" s="1"/>
  <c r="Z22" i="5" s="1"/>
  <c r="E26" i="5"/>
  <c r="F26" i="5" s="1"/>
  <c r="E30" i="5"/>
  <c r="F30" i="5" s="1"/>
  <c r="Z30" i="5" s="1"/>
  <c r="E33" i="5"/>
  <c r="F33" i="5" s="1"/>
  <c r="Z33" i="5" s="1"/>
  <c r="E34" i="5"/>
  <c r="F34" i="5" s="1"/>
  <c r="E37" i="5"/>
  <c r="F37" i="5" s="1"/>
  <c r="Z37" i="5" s="1"/>
  <c r="E38" i="5"/>
  <c r="F38" i="5" s="1"/>
  <c r="E41" i="5"/>
  <c r="F41" i="5" s="1"/>
  <c r="Z41" i="5" s="1"/>
  <c r="E42" i="5"/>
  <c r="F42" i="5" s="1"/>
  <c r="E45" i="5"/>
  <c r="F45" i="5" s="1"/>
  <c r="Z45" i="5" s="1"/>
  <c r="E46" i="5"/>
  <c r="F46" i="5"/>
  <c r="E50" i="5"/>
  <c r="F50" i="5" s="1"/>
  <c r="E53" i="5"/>
  <c r="F53" i="5" s="1"/>
  <c r="Z53" i="5" s="1"/>
  <c r="E54" i="5"/>
  <c r="F54" i="5" s="1"/>
  <c r="E55" i="5"/>
  <c r="F55" i="5" s="1"/>
  <c r="Z55" i="5" s="1"/>
  <c r="E57" i="5"/>
  <c r="F57" i="5" s="1"/>
  <c r="E58" i="5"/>
  <c r="F58" i="5" s="1"/>
  <c r="E59" i="5"/>
  <c r="F59" i="5" s="1"/>
  <c r="E61" i="5"/>
  <c r="F61" i="5" s="1"/>
  <c r="Z61" i="5" s="1"/>
  <c r="E62" i="5"/>
  <c r="F62" i="5" s="1"/>
  <c r="E63" i="5"/>
  <c r="F63" i="5" s="1"/>
  <c r="E65" i="5"/>
  <c r="F65" i="5" s="1"/>
  <c r="Z65" i="5" s="1"/>
  <c r="E66" i="5"/>
  <c r="F66" i="5" s="1"/>
  <c r="E67" i="5"/>
  <c r="F67" i="5" s="1"/>
  <c r="Z67" i="5" s="1"/>
  <c r="E69" i="5"/>
  <c r="F69" i="5" s="1"/>
  <c r="Z69" i="5" s="1"/>
  <c r="E70" i="5"/>
  <c r="F70" i="5" s="1"/>
  <c r="E71" i="5"/>
  <c r="F71" i="5" s="1"/>
  <c r="G71" i="5" s="1"/>
  <c r="I71" i="5" s="1"/>
  <c r="E73" i="5"/>
  <c r="F73" i="5" s="1"/>
  <c r="Z73" i="5" s="1"/>
  <c r="E74" i="5"/>
  <c r="F74" i="5" s="1"/>
  <c r="E75" i="5"/>
  <c r="F75" i="5" s="1"/>
  <c r="E77" i="5"/>
  <c r="F77" i="5" s="1"/>
  <c r="E78" i="5"/>
  <c r="F78" i="5" s="1"/>
  <c r="E79" i="5"/>
  <c r="F79" i="5"/>
  <c r="Z79" i="5" s="1"/>
  <c r="E81" i="5"/>
  <c r="F81" i="5" s="1"/>
  <c r="Z81" i="5" s="1"/>
  <c r="E82" i="5"/>
  <c r="F82" i="5"/>
  <c r="E83" i="5"/>
  <c r="F83" i="5"/>
  <c r="E85" i="5"/>
  <c r="F85" i="5" s="1"/>
  <c r="Z85" i="5" s="1"/>
  <c r="E86" i="5"/>
  <c r="F86" i="5" s="1"/>
  <c r="Z86" i="5" s="1"/>
  <c r="E87" i="5"/>
  <c r="F87" i="5"/>
  <c r="G87" i="5" s="1"/>
  <c r="I87" i="5" s="1"/>
  <c r="E89" i="5"/>
  <c r="F89" i="5" s="1"/>
  <c r="Z89" i="5" s="1"/>
  <c r="E90" i="5"/>
  <c r="F90" i="5" s="1"/>
  <c r="Z90" i="5" s="1"/>
  <c r="E91" i="5"/>
  <c r="F91" i="5" s="1"/>
  <c r="Z91" i="5" s="1"/>
  <c r="E93" i="5"/>
  <c r="F93" i="5" s="1"/>
  <c r="Z93" i="5" s="1"/>
  <c r="E94" i="5"/>
  <c r="F94" i="5"/>
  <c r="E95" i="5"/>
  <c r="F95" i="5" s="1"/>
  <c r="E97" i="5"/>
  <c r="F97" i="5" s="1"/>
  <c r="E98" i="5"/>
  <c r="F98" i="5" s="1"/>
  <c r="G98" i="5" s="1"/>
  <c r="E99" i="5"/>
  <c r="F99" i="5"/>
  <c r="E101" i="5"/>
  <c r="F101" i="5" s="1"/>
  <c r="Z101" i="5" s="1"/>
  <c r="E102" i="5"/>
  <c r="F102" i="5" s="1"/>
  <c r="Z102" i="5" s="1"/>
  <c r="E103" i="5"/>
  <c r="F103" i="5" s="1"/>
  <c r="E105" i="5"/>
  <c r="F105" i="5"/>
  <c r="Z105" i="5" s="1"/>
  <c r="E106" i="5"/>
  <c r="F106" i="5" s="1"/>
  <c r="E107" i="5"/>
  <c r="F107" i="5" s="1"/>
  <c r="Z107" i="5" s="1"/>
  <c r="E109" i="5"/>
  <c r="F109" i="5"/>
  <c r="Z109" i="5" s="1"/>
  <c r="E110" i="5"/>
  <c r="F110" i="5" s="1"/>
  <c r="E111" i="5"/>
  <c r="F111" i="5" s="1"/>
  <c r="E113" i="5"/>
  <c r="F113" i="5" s="1"/>
  <c r="E114" i="5"/>
  <c r="F114" i="5" s="1"/>
  <c r="G114" i="5" s="1"/>
  <c r="I114" i="5" s="1"/>
  <c r="E115" i="5"/>
  <c r="F115" i="5" s="1"/>
  <c r="E117" i="5"/>
  <c r="F117" i="5" s="1"/>
  <c r="Z117" i="5" s="1"/>
  <c r="E118" i="5"/>
  <c r="F118" i="5" s="1"/>
  <c r="Z118" i="5" s="1"/>
  <c r="E119" i="5"/>
  <c r="F119" i="5" s="1"/>
  <c r="E121" i="5"/>
  <c r="F121" i="5" s="1"/>
  <c r="E122" i="5"/>
  <c r="F122" i="5" s="1"/>
  <c r="E123" i="5"/>
  <c r="F123" i="5" s="1"/>
  <c r="Z123" i="5" s="1"/>
  <c r="E124" i="5"/>
  <c r="F124" i="5" s="1"/>
  <c r="E125" i="5"/>
  <c r="F125" i="5" s="1"/>
  <c r="G125" i="5" s="1"/>
  <c r="I125" i="5" s="1"/>
  <c r="E126" i="5"/>
  <c r="F126" i="5" s="1"/>
  <c r="E127" i="5"/>
  <c r="F127" i="5" s="1"/>
  <c r="E128" i="5"/>
  <c r="F128" i="5"/>
  <c r="G128" i="5" s="1"/>
  <c r="I128" i="5" s="1"/>
  <c r="E129" i="5"/>
  <c r="F129" i="5" s="1"/>
  <c r="G129" i="5" s="1"/>
  <c r="I129" i="5" s="1"/>
  <c r="E130" i="5"/>
  <c r="F130" i="5" s="1"/>
  <c r="E131" i="5"/>
  <c r="F131" i="5" s="1"/>
  <c r="E132" i="5"/>
  <c r="F132" i="5" s="1"/>
  <c r="G132" i="5" s="1"/>
  <c r="I132" i="5" s="1"/>
  <c r="E133" i="5"/>
  <c r="F133" i="5" s="1"/>
  <c r="G133" i="5" s="1"/>
  <c r="E134" i="5"/>
  <c r="F134" i="5" s="1"/>
  <c r="E135" i="5"/>
  <c r="F135" i="5" s="1"/>
  <c r="E136" i="5"/>
  <c r="F136" i="5" s="1"/>
  <c r="E137" i="5"/>
  <c r="F137" i="5" s="1"/>
  <c r="G137" i="5" s="1"/>
  <c r="I137" i="5" s="1"/>
  <c r="E138" i="5"/>
  <c r="F138" i="5" s="1"/>
  <c r="E139" i="5"/>
  <c r="F139" i="5" s="1"/>
  <c r="E140" i="5"/>
  <c r="F140" i="5" s="1"/>
  <c r="G140" i="5" s="1"/>
  <c r="J140" i="5" s="1"/>
  <c r="E141" i="5"/>
  <c r="F141" i="5" s="1"/>
  <c r="G141" i="5" s="1"/>
  <c r="I141" i="5" s="1"/>
  <c r="E142" i="5"/>
  <c r="F142" i="5" s="1"/>
  <c r="E143" i="5"/>
  <c r="F143" i="5" s="1"/>
  <c r="E144" i="5"/>
  <c r="F144" i="5" s="1"/>
  <c r="Z144" i="5" s="1"/>
  <c r="E145" i="5"/>
  <c r="F145" i="5" s="1"/>
  <c r="G145" i="5" s="1"/>
  <c r="J145" i="5" s="1"/>
  <c r="E146" i="5"/>
  <c r="F146" i="5"/>
  <c r="E147" i="5"/>
  <c r="F147" i="5"/>
  <c r="E148" i="5"/>
  <c r="F148" i="5" s="1"/>
  <c r="G148" i="5" s="1"/>
  <c r="I148" i="5" s="1"/>
  <c r="E149" i="5"/>
  <c r="F149" i="5" s="1"/>
  <c r="G149" i="5" s="1"/>
  <c r="I149" i="5" s="1"/>
  <c r="E150" i="5"/>
  <c r="F150" i="5" s="1"/>
  <c r="E151" i="5"/>
  <c r="F151" i="5" s="1"/>
  <c r="E152" i="5"/>
  <c r="F152" i="5" s="1"/>
  <c r="E153" i="5"/>
  <c r="F153" i="5" s="1"/>
  <c r="Z153" i="5"/>
  <c r="E154" i="5"/>
  <c r="F154" i="5" s="1"/>
  <c r="E155" i="5"/>
  <c r="F155" i="5" s="1"/>
  <c r="E156" i="5"/>
  <c r="F156" i="5"/>
  <c r="E157" i="5"/>
  <c r="F157" i="5" s="1"/>
  <c r="Z157" i="5" s="1"/>
  <c r="E158" i="5"/>
  <c r="F158" i="5" s="1"/>
  <c r="E159" i="5"/>
  <c r="F159" i="5" s="1"/>
  <c r="E160" i="5"/>
  <c r="F160" i="5" s="1"/>
  <c r="E161" i="5"/>
  <c r="F161" i="5" s="1"/>
  <c r="E162" i="5"/>
  <c r="F162" i="5" s="1"/>
  <c r="E163" i="5"/>
  <c r="F163" i="5" s="1"/>
  <c r="Z163" i="5" s="1"/>
  <c r="E164" i="5"/>
  <c r="F164" i="5" s="1"/>
  <c r="E165" i="5"/>
  <c r="F165" i="5" s="1"/>
  <c r="E166" i="5"/>
  <c r="F166" i="5" s="1"/>
  <c r="E167" i="5"/>
  <c r="F167" i="5" s="1"/>
  <c r="Z167" i="5" s="1"/>
  <c r="E168" i="5"/>
  <c r="F168" i="5" s="1"/>
  <c r="E169" i="5"/>
  <c r="F169" i="5" s="1"/>
  <c r="E170" i="5"/>
  <c r="F170" i="5" s="1"/>
  <c r="E171" i="5"/>
  <c r="F171" i="5" s="1"/>
  <c r="E172" i="5"/>
  <c r="F172" i="5" s="1"/>
  <c r="E173" i="5"/>
  <c r="F173" i="5" s="1"/>
  <c r="E174" i="5"/>
  <c r="F174" i="5"/>
  <c r="E175" i="5"/>
  <c r="F175" i="5"/>
  <c r="E176" i="5"/>
  <c r="F176" i="5" s="1"/>
  <c r="E177" i="5"/>
  <c r="F177" i="5"/>
  <c r="E178" i="5"/>
  <c r="F178" i="5"/>
  <c r="E179" i="5"/>
  <c r="F179" i="5" s="1"/>
  <c r="E180" i="5"/>
  <c r="F180" i="5" s="1"/>
  <c r="E181" i="5"/>
  <c r="F181" i="5" s="1"/>
  <c r="E182" i="5"/>
  <c r="F182" i="5" s="1"/>
  <c r="E183" i="5"/>
  <c r="F183" i="5"/>
  <c r="E184" i="5"/>
  <c r="F184" i="5"/>
  <c r="E185" i="5"/>
  <c r="F185" i="5" s="1"/>
  <c r="E186" i="5"/>
  <c r="F186" i="5" s="1"/>
  <c r="E187" i="5"/>
  <c r="F187" i="5" s="1"/>
  <c r="Z187" i="5" s="1"/>
  <c r="E188" i="5"/>
  <c r="F188" i="5" s="1"/>
  <c r="E189" i="5"/>
  <c r="F189" i="5" s="1"/>
  <c r="E190" i="5"/>
  <c r="F190" i="5" s="1"/>
  <c r="E191" i="5"/>
  <c r="F191" i="5" s="1"/>
  <c r="G191" i="5" s="1"/>
  <c r="E192" i="5"/>
  <c r="F192" i="5"/>
  <c r="E193" i="5"/>
  <c r="F193" i="5" s="1"/>
  <c r="E194" i="5"/>
  <c r="F194" i="5"/>
  <c r="E195" i="5"/>
  <c r="F195" i="5"/>
  <c r="E196" i="5"/>
  <c r="F196" i="5" s="1"/>
  <c r="E197" i="5"/>
  <c r="F197" i="5"/>
  <c r="Z197" i="5" s="1"/>
  <c r="E198" i="5"/>
  <c r="F198" i="5"/>
  <c r="E199" i="5"/>
  <c r="F199" i="5" s="1"/>
  <c r="E200" i="5"/>
  <c r="F200" i="5" s="1"/>
  <c r="E201" i="5"/>
  <c r="F201" i="5" s="1"/>
  <c r="Z201" i="5" s="1"/>
  <c r="E202" i="5"/>
  <c r="F202" i="5" s="1"/>
  <c r="E203" i="5"/>
  <c r="F203" i="5" s="1"/>
  <c r="Z203" i="5" s="1"/>
  <c r="E204" i="5"/>
  <c r="F204" i="5"/>
  <c r="E205" i="5"/>
  <c r="F205" i="5" s="1"/>
  <c r="E206" i="5"/>
  <c r="F206" i="5" s="1"/>
  <c r="E207" i="5"/>
  <c r="F207" i="5" s="1"/>
  <c r="G207" i="5" s="1"/>
  <c r="E208" i="5"/>
  <c r="F208" i="5" s="1"/>
  <c r="Z208" i="5" s="1"/>
  <c r="E209" i="5"/>
  <c r="F209" i="5" s="1"/>
  <c r="E210" i="5"/>
  <c r="F210" i="5" s="1"/>
  <c r="E211" i="5"/>
  <c r="F211" i="5" s="1"/>
  <c r="E212" i="5"/>
  <c r="F212" i="5" s="1"/>
  <c r="E213" i="5"/>
  <c r="F213" i="5"/>
  <c r="Z213" i="5" s="1"/>
  <c r="E214" i="5"/>
  <c r="F214" i="5"/>
  <c r="E215" i="5"/>
  <c r="F215" i="5" s="1"/>
  <c r="E216" i="5"/>
  <c r="F216" i="5" s="1"/>
  <c r="E217" i="5"/>
  <c r="F217" i="5" s="1"/>
  <c r="Z217" i="5" s="1"/>
  <c r="E218" i="5"/>
  <c r="F218" i="5" s="1"/>
  <c r="E219" i="5"/>
  <c r="F219" i="5" s="1"/>
  <c r="Z219" i="5" s="1"/>
  <c r="E220" i="5"/>
  <c r="F220" i="5" s="1"/>
  <c r="E221" i="5"/>
  <c r="F221" i="5"/>
  <c r="E222" i="5"/>
  <c r="F222" i="5" s="1"/>
  <c r="E223" i="5"/>
  <c r="F223" i="5" s="1"/>
  <c r="E224" i="5"/>
  <c r="F224" i="5" s="1"/>
  <c r="E225" i="5"/>
  <c r="F225" i="5" s="1"/>
  <c r="E226" i="5"/>
  <c r="F226" i="5" s="1"/>
  <c r="E227" i="5"/>
  <c r="F227" i="5" s="1"/>
  <c r="Z227" i="5" s="1"/>
  <c r="G227" i="5"/>
  <c r="I227" i="5" s="1"/>
  <c r="E228" i="5"/>
  <c r="F228" i="5" s="1"/>
  <c r="E229" i="5"/>
  <c r="F229" i="5" s="1"/>
  <c r="E230" i="5"/>
  <c r="F230" i="5" s="1"/>
  <c r="E231" i="5"/>
  <c r="F231" i="5"/>
  <c r="E232" i="5"/>
  <c r="F232" i="5" s="1"/>
  <c r="E233" i="5"/>
  <c r="F233" i="5" s="1"/>
  <c r="E234" i="5"/>
  <c r="F234" i="5" s="1"/>
  <c r="E235" i="5"/>
  <c r="F235" i="5" s="1"/>
  <c r="E236" i="5"/>
  <c r="F236" i="5" s="1"/>
  <c r="E237" i="5"/>
  <c r="F237" i="5" s="1"/>
  <c r="G237" i="5" s="1"/>
  <c r="I237" i="5" s="1"/>
  <c r="E238" i="5"/>
  <c r="F238" i="5" s="1"/>
  <c r="E239" i="5"/>
  <c r="F239" i="5" s="1"/>
  <c r="E240" i="5"/>
  <c r="F240" i="5" s="1"/>
  <c r="E241" i="5"/>
  <c r="F241" i="5" s="1"/>
  <c r="E242" i="5"/>
  <c r="F242" i="5" s="1"/>
  <c r="Z242" i="5" s="1"/>
  <c r="E243" i="5"/>
  <c r="F243" i="5" s="1"/>
  <c r="E244" i="5"/>
  <c r="F244" i="5"/>
  <c r="E245" i="5"/>
  <c r="F245" i="5" s="1"/>
  <c r="E246" i="5"/>
  <c r="F246" i="5" s="1"/>
  <c r="E247" i="5"/>
  <c r="F247" i="5" s="1"/>
  <c r="E248" i="5"/>
  <c r="F248" i="5" s="1"/>
  <c r="E249" i="5"/>
  <c r="F249" i="5"/>
  <c r="E250" i="5"/>
  <c r="F250" i="5"/>
  <c r="E251" i="5"/>
  <c r="F251" i="5" s="1"/>
  <c r="Z251" i="5" s="1"/>
  <c r="E252" i="5"/>
  <c r="F252" i="5" s="1"/>
  <c r="E253" i="5"/>
  <c r="F253" i="5" s="1"/>
  <c r="E254" i="5"/>
  <c r="F254" i="5" s="1"/>
  <c r="E255" i="5"/>
  <c r="F255" i="5"/>
  <c r="G255" i="5" s="1"/>
  <c r="I255" i="5" s="1"/>
  <c r="E256" i="5"/>
  <c r="F256" i="5" s="1"/>
  <c r="E257" i="5"/>
  <c r="F257" i="5" s="1"/>
  <c r="E258" i="5"/>
  <c r="F258" i="5" s="1"/>
  <c r="E259" i="5"/>
  <c r="F259" i="5"/>
  <c r="G259" i="5" s="1"/>
  <c r="E260" i="5"/>
  <c r="F260" i="5"/>
  <c r="E261" i="5"/>
  <c r="F261" i="5" s="1"/>
  <c r="E262" i="5"/>
  <c r="F262" i="5" s="1"/>
  <c r="E263" i="5"/>
  <c r="F263" i="5" s="1"/>
  <c r="E264" i="5"/>
  <c r="F264" i="5" s="1"/>
  <c r="E265" i="5"/>
  <c r="F265" i="5"/>
  <c r="G265" i="5" s="1"/>
  <c r="I265" i="5" s="1"/>
  <c r="E266" i="5"/>
  <c r="F266" i="5" s="1"/>
  <c r="E267" i="5"/>
  <c r="F267" i="5" s="1"/>
  <c r="Z267" i="5" s="1"/>
  <c r="E268" i="5"/>
  <c r="F268" i="5"/>
  <c r="E269" i="5"/>
  <c r="F269" i="5"/>
  <c r="G269" i="5" s="1"/>
  <c r="E270" i="5"/>
  <c r="F270" i="5"/>
  <c r="E271" i="5"/>
  <c r="F271" i="5" s="1"/>
  <c r="E272" i="5"/>
  <c r="F272" i="5" s="1"/>
  <c r="E273" i="5"/>
  <c r="F273" i="5"/>
  <c r="E274" i="5"/>
  <c r="F274" i="5" s="1"/>
  <c r="E275" i="5"/>
  <c r="F275" i="5" s="1"/>
  <c r="Z275" i="5" s="1"/>
  <c r="E276" i="5"/>
  <c r="F276" i="5" s="1"/>
  <c r="E277" i="5"/>
  <c r="F277" i="5" s="1"/>
  <c r="Z277" i="5" s="1"/>
  <c r="E278" i="5"/>
  <c r="F278" i="5" s="1"/>
  <c r="E279" i="5"/>
  <c r="F279" i="5"/>
  <c r="E280" i="5"/>
  <c r="F280" i="5" s="1"/>
  <c r="E281" i="5"/>
  <c r="F281" i="5" s="1"/>
  <c r="Z281" i="5" s="1"/>
  <c r="E282" i="5"/>
  <c r="F282" i="5" s="1"/>
  <c r="E283" i="5"/>
  <c r="F283" i="5"/>
  <c r="Z283" i="5" s="1"/>
  <c r="E284" i="5"/>
  <c r="F284" i="5" s="1"/>
  <c r="E285" i="5"/>
  <c r="F285" i="5" s="1"/>
  <c r="Z285" i="5" s="1"/>
  <c r="E286" i="5"/>
  <c r="F286" i="5"/>
  <c r="E287" i="5"/>
  <c r="F287" i="5"/>
  <c r="G287" i="5" s="1"/>
  <c r="E288" i="5"/>
  <c r="F288" i="5" s="1"/>
  <c r="E289" i="5"/>
  <c r="F289" i="5" s="1"/>
  <c r="E290" i="5"/>
  <c r="F290" i="5" s="1"/>
  <c r="E291" i="5"/>
  <c r="F291" i="5" s="1"/>
  <c r="E292" i="5"/>
  <c r="F292" i="5" s="1"/>
  <c r="E293" i="5"/>
  <c r="F293" i="5" s="1"/>
  <c r="Z293" i="5" s="1"/>
  <c r="E294" i="5"/>
  <c r="F294" i="5" s="1"/>
  <c r="E295" i="5"/>
  <c r="F295" i="5" s="1"/>
  <c r="E296" i="5"/>
  <c r="F296" i="5" s="1"/>
  <c r="E297" i="5"/>
  <c r="F297" i="5" s="1"/>
  <c r="Z297" i="5" s="1"/>
  <c r="G297" i="5"/>
  <c r="E298" i="5"/>
  <c r="F298" i="5"/>
  <c r="E299" i="5"/>
  <c r="F299" i="5" s="1"/>
  <c r="E300" i="5"/>
  <c r="F300" i="5" s="1"/>
  <c r="E301" i="5"/>
  <c r="F301" i="5"/>
  <c r="E302" i="5"/>
  <c r="F302" i="5" s="1"/>
  <c r="E303" i="5"/>
  <c r="F303" i="5" s="1"/>
  <c r="Z303" i="5" s="1"/>
  <c r="E304" i="5"/>
  <c r="F304" i="5" s="1"/>
  <c r="E305" i="5"/>
  <c r="F305" i="5" s="1"/>
  <c r="E306" i="5"/>
  <c r="F306" i="5"/>
  <c r="E307" i="5"/>
  <c r="F307" i="5"/>
  <c r="Z307" i="5" s="1"/>
  <c r="E308" i="5"/>
  <c r="F308" i="5" s="1"/>
  <c r="E309" i="5"/>
  <c r="F309" i="5" s="1"/>
  <c r="E310" i="5"/>
  <c r="F310" i="5" s="1"/>
  <c r="E311" i="5"/>
  <c r="F311" i="5" s="1"/>
  <c r="E312" i="5"/>
  <c r="F312" i="5"/>
  <c r="E313" i="5"/>
  <c r="F313" i="5" s="1"/>
  <c r="E314" i="5"/>
  <c r="F314" i="5" s="1"/>
  <c r="E315" i="5"/>
  <c r="F315" i="5"/>
  <c r="Z315" i="5" s="1"/>
  <c r="G315" i="5"/>
  <c r="E316" i="5"/>
  <c r="F316" i="5"/>
  <c r="E317" i="5"/>
  <c r="F317" i="5"/>
  <c r="Z317" i="5" s="1"/>
  <c r="E318" i="5"/>
  <c r="F318" i="5" s="1"/>
  <c r="E319" i="5"/>
  <c r="F319" i="5" s="1"/>
  <c r="E320" i="5"/>
  <c r="F320" i="5" s="1"/>
  <c r="E321" i="5"/>
  <c r="F321" i="5"/>
  <c r="E322" i="5"/>
  <c r="F322" i="5" s="1"/>
  <c r="E323" i="5"/>
  <c r="F323" i="5" s="1"/>
  <c r="E324" i="5"/>
  <c r="F324" i="5" s="1"/>
  <c r="E325" i="5"/>
  <c r="F325" i="5" s="1"/>
  <c r="Z325" i="5" s="1"/>
  <c r="E326" i="5"/>
  <c r="F326" i="5"/>
  <c r="E327" i="5"/>
  <c r="F327" i="5"/>
  <c r="E328" i="5"/>
  <c r="F328" i="5"/>
  <c r="E329" i="5"/>
  <c r="F329" i="5"/>
  <c r="G329" i="5" s="1"/>
  <c r="E330" i="5"/>
  <c r="F330" i="5" s="1"/>
  <c r="E331" i="5"/>
  <c r="F331" i="5" s="1"/>
  <c r="E332" i="5"/>
  <c r="F332" i="5" s="1"/>
  <c r="E333" i="5"/>
  <c r="F333" i="5" s="1"/>
  <c r="Z333" i="5" s="1"/>
  <c r="E334" i="5"/>
  <c r="F334" i="5" s="1"/>
  <c r="E335" i="5"/>
  <c r="F335" i="5" s="1"/>
  <c r="E336" i="5"/>
  <c r="F336" i="5" s="1"/>
  <c r="E337" i="5"/>
  <c r="F337" i="5" s="1"/>
  <c r="G337" i="5" s="1"/>
  <c r="I337" i="5" s="1"/>
  <c r="E338" i="5"/>
  <c r="F338" i="5"/>
  <c r="E339" i="5"/>
  <c r="F339" i="5"/>
  <c r="E340" i="5"/>
  <c r="F340" i="5"/>
  <c r="E341" i="5"/>
  <c r="F341" i="5"/>
  <c r="E342" i="5"/>
  <c r="F342" i="5" s="1"/>
  <c r="E343" i="5"/>
  <c r="F343" i="5" s="1"/>
  <c r="E344" i="5"/>
  <c r="F344" i="5" s="1"/>
  <c r="E345" i="5"/>
  <c r="F345" i="5" s="1"/>
  <c r="E346" i="5"/>
  <c r="F346" i="5" s="1"/>
  <c r="E347" i="5"/>
  <c r="F347" i="5" s="1"/>
  <c r="E348" i="5"/>
  <c r="F348" i="5"/>
  <c r="E349" i="5"/>
  <c r="F349" i="5" s="1"/>
  <c r="E350" i="5"/>
  <c r="F350" i="5" s="1"/>
  <c r="E351" i="5"/>
  <c r="F351" i="5" s="1"/>
  <c r="G351" i="5" s="1"/>
  <c r="I351" i="5" s="1"/>
  <c r="E352" i="5"/>
  <c r="F352" i="5" s="1"/>
  <c r="E353" i="5"/>
  <c r="F353" i="5" s="1"/>
  <c r="E354" i="5"/>
  <c r="F354" i="5" s="1"/>
  <c r="E355" i="5"/>
  <c r="F355" i="5" s="1"/>
  <c r="E356" i="5"/>
  <c r="F356" i="5" s="1"/>
  <c r="E357" i="5"/>
  <c r="F357" i="5" s="1"/>
  <c r="E358" i="5"/>
  <c r="F358" i="5" s="1"/>
  <c r="E359" i="5"/>
  <c r="F359" i="5" s="1"/>
  <c r="G359" i="5" s="1"/>
  <c r="E360" i="5"/>
  <c r="F360" i="5" s="1"/>
  <c r="E361" i="5"/>
  <c r="F361" i="5"/>
  <c r="E362" i="5"/>
  <c r="F362" i="5"/>
  <c r="E363" i="5"/>
  <c r="F363" i="5"/>
  <c r="Z363" i="5" s="1"/>
  <c r="E364" i="5"/>
  <c r="F364" i="5" s="1"/>
  <c r="E365" i="5"/>
  <c r="F365" i="5" s="1"/>
  <c r="G365" i="5" s="1"/>
  <c r="J365" i="5" s="1"/>
  <c r="E366" i="5"/>
  <c r="F366" i="5"/>
  <c r="E367" i="5"/>
  <c r="F367" i="5"/>
  <c r="E368" i="5"/>
  <c r="F368" i="5" s="1"/>
  <c r="E369" i="5"/>
  <c r="F369" i="5"/>
  <c r="E370" i="5"/>
  <c r="F370" i="5" s="1"/>
  <c r="G370" i="5" s="1"/>
  <c r="E371" i="5"/>
  <c r="F371" i="5" s="1"/>
  <c r="Z371" i="5" s="1"/>
  <c r="E372" i="5"/>
  <c r="F372" i="5" s="1"/>
  <c r="E373" i="5"/>
  <c r="F373" i="5"/>
  <c r="E374" i="5"/>
  <c r="F374" i="5" s="1"/>
  <c r="E375" i="5"/>
  <c r="F375" i="5" s="1"/>
  <c r="E376" i="5"/>
  <c r="F376" i="5" s="1"/>
  <c r="E377" i="5"/>
  <c r="F377" i="5" s="1"/>
  <c r="G377" i="5" s="1"/>
  <c r="K377" i="5" s="1"/>
  <c r="E378" i="5"/>
  <c r="F378" i="5" s="1"/>
  <c r="E379" i="5"/>
  <c r="F379" i="5"/>
  <c r="Z379" i="5" s="1"/>
  <c r="E380" i="5"/>
  <c r="F380" i="5" s="1"/>
  <c r="E381" i="5"/>
  <c r="F381" i="5" s="1"/>
  <c r="E382" i="5"/>
  <c r="F382" i="5" s="1"/>
  <c r="E383" i="5"/>
  <c r="F383" i="5" s="1"/>
  <c r="AY11" i="5"/>
  <c r="D13" i="5"/>
  <c r="AB13" i="5"/>
  <c r="AY13" i="5"/>
  <c r="AY14" i="5"/>
  <c r="AY15" i="5"/>
  <c r="F16" i="5"/>
  <c r="F17" i="5" s="1"/>
  <c r="AB16" i="5"/>
  <c r="AY16" i="5"/>
  <c r="C17" i="5"/>
  <c r="AB17" i="5"/>
  <c r="AY18" i="5"/>
  <c r="AY20" i="5"/>
  <c r="Q21" i="5"/>
  <c r="AD21" i="5"/>
  <c r="AF21" i="5"/>
  <c r="Q22" i="5"/>
  <c r="Q23" i="5"/>
  <c r="Q24" i="5"/>
  <c r="AY24" i="5"/>
  <c r="Q25" i="5"/>
  <c r="AY25" i="5"/>
  <c r="Q26" i="5"/>
  <c r="AY26" i="5"/>
  <c r="Q27" i="5"/>
  <c r="AY27" i="5"/>
  <c r="Q28" i="5"/>
  <c r="AY28" i="5"/>
  <c r="Q29" i="5"/>
  <c r="AY29" i="5"/>
  <c r="Q30" i="5"/>
  <c r="AY30" i="5"/>
  <c r="Q31" i="5"/>
  <c r="AY31" i="5"/>
  <c r="Q32" i="5"/>
  <c r="AY32" i="5"/>
  <c r="Q33" i="5"/>
  <c r="AY33" i="5"/>
  <c r="Q34" i="5"/>
  <c r="AY34" i="5"/>
  <c r="Q35" i="5"/>
  <c r="AY35" i="5"/>
  <c r="Q36" i="5"/>
  <c r="AY36" i="5"/>
  <c r="Q37" i="5"/>
  <c r="AY37" i="5"/>
  <c r="Q38" i="5"/>
  <c r="AY38" i="5"/>
  <c r="Q39" i="5"/>
  <c r="AY39" i="5"/>
  <c r="Q40" i="5"/>
  <c r="AY40" i="5"/>
  <c r="Q41" i="5"/>
  <c r="AY41" i="5"/>
  <c r="Q42" i="5"/>
  <c r="AY42" i="5"/>
  <c r="Q43" i="5"/>
  <c r="AY43" i="5"/>
  <c r="Q44" i="5"/>
  <c r="AY44" i="5"/>
  <c r="Q45" i="5"/>
  <c r="AY45" i="5"/>
  <c r="Q46" i="5"/>
  <c r="AY46" i="5"/>
  <c r="Q47" i="5"/>
  <c r="AY47" i="5"/>
  <c r="Q48" i="5"/>
  <c r="AY48" i="5"/>
  <c r="Q49" i="5"/>
  <c r="AY49" i="5"/>
  <c r="Q50" i="5"/>
  <c r="AY50" i="5"/>
  <c r="Q51" i="5"/>
  <c r="AY51" i="5"/>
  <c r="Q52" i="5"/>
  <c r="AY52" i="5"/>
  <c r="Q53" i="5"/>
  <c r="AY53" i="5"/>
  <c r="Q54" i="5"/>
  <c r="AY54" i="5"/>
  <c r="Q55" i="5"/>
  <c r="AY55" i="5"/>
  <c r="Q56" i="5"/>
  <c r="AY56" i="5"/>
  <c r="Q57" i="5"/>
  <c r="AY57" i="5"/>
  <c r="Q58" i="5"/>
  <c r="AY58" i="5"/>
  <c r="Q59" i="5"/>
  <c r="AY59" i="5"/>
  <c r="Q60" i="5"/>
  <c r="AY60" i="5"/>
  <c r="Q61" i="5"/>
  <c r="AY61" i="5"/>
  <c r="Q62" i="5"/>
  <c r="AY62" i="5"/>
  <c r="Q63" i="5"/>
  <c r="AY63" i="5"/>
  <c r="Q64" i="5"/>
  <c r="AY64" i="5"/>
  <c r="Q65" i="5"/>
  <c r="AY65" i="5"/>
  <c r="Q66" i="5"/>
  <c r="AY66" i="5"/>
  <c r="Q67" i="5"/>
  <c r="AY67" i="5"/>
  <c r="Q68" i="5"/>
  <c r="AY68" i="5"/>
  <c r="Q69" i="5"/>
  <c r="AY69" i="5"/>
  <c r="Q70" i="5"/>
  <c r="AY70" i="5"/>
  <c r="Q71" i="5"/>
  <c r="AY71" i="5"/>
  <c r="Q72" i="5"/>
  <c r="AY72" i="5"/>
  <c r="Q73" i="5"/>
  <c r="AY73" i="5"/>
  <c r="Q74" i="5"/>
  <c r="AY74" i="5"/>
  <c r="Q75" i="5"/>
  <c r="AY75" i="5"/>
  <c r="Q76" i="5"/>
  <c r="AY76" i="5"/>
  <c r="Q77" i="5"/>
  <c r="AY77" i="5"/>
  <c r="Q78" i="5"/>
  <c r="AY78" i="5"/>
  <c r="Q79" i="5"/>
  <c r="AY79" i="5"/>
  <c r="Q80" i="5"/>
  <c r="AY80" i="5"/>
  <c r="Q81" i="5"/>
  <c r="AY81" i="5"/>
  <c r="Q82" i="5"/>
  <c r="AY82" i="5"/>
  <c r="Q83" i="5"/>
  <c r="AY83" i="5"/>
  <c r="Q84" i="5"/>
  <c r="AY84" i="5"/>
  <c r="Q85" i="5"/>
  <c r="AY85" i="5"/>
  <c r="Q86" i="5"/>
  <c r="AY86" i="5"/>
  <c r="Q87" i="5"/>
  <c r="AY87" i="5"/>
  <c r="Q88" i="5"/>
  <c r="AY88" i="5"/>
  <c r="Q89" i="5"/>
  <c r="AY89" i="5"/>
  <c r="Q90" i="5"/>
  <c r="AY90" i="5"/>
  <c r="Q91" i="5"/>
  <c r="AY91" i="5"/>
  <c r="Q92" i="5"/>
  <c r="AY92" i="5"/>
  <c r="Q93" i="5"/>
  <c r="AY93" i="5"/>
  <c r="Q94" i="5"/>
  <c r="AY94" i="5"/>
  <c r="Q95" i="5"/>
  <c r="AY95" i="5"/>
  <c r="Q96" i="5"/>
  <c r="AY96" i="5"/>
  <c r="Q97" i="5"/>
  <c r="AY97" i="5"/>
  <c r="J98" i="5"/>
  <c r="Q98" i="5"/>
  <c r="AY98" i="5"/>
  <c r="Q99" i="5"/>
  <c r="AY99" i="5"/>
  <c r="Q100" i="5"/>
  <c r="AY100" i="5"/>
  <c r="Q101" i="5"/>
  <c r="AY101" i="5"/>
  <c r="Q102" i="5"/>
  <c r="AY102" i="5"/>
  <c r="Q103" i="5"/>
  <c r="AY103" i="5"/>
  <c r="Q104" i="5"/>
  <c r="AY104" i="5"/>
  <c r="Q105" i="5"/>
  <c r="AY105" i="5"/>
  <c r="Q106" i="5"/>
  <c r="AY106" i="5"/>
  <c r="Q107" i="5"/>
  <c r="AY107" i="5"/>
  <c r="Q108" i="5"/>
  <c r="AY108" i="5"/>
  <c r="Q109" i="5"/>
  <c r="AY109" i="5"/>
  <c r="Q110" i="5"/>
  <c r="AY110" i="5"/>
  <c r="Q111" i="5"/>
  <c r="AY111" i="5"/>
  <c r="Q112" i="5"/>
  <c r="AY112" i="5"/>
  <c r="Q113" i="5"/>
  <c r="AY113" i="5"/>
  <c r="Q114" i="5"/>
  <c r="AY114" i="5"/>
  <c r="Q115" i="5"/>
  <c r="AY115" i="5"/>
  <c r="Q116" i="5"/>
  <c r="AY116" i="5"/>
  <c r="Q117" i="5"/>
  <c r="AY117" i="5"/>
  <c r="Q118" i="5"/>
  <c r="AY118" i="5"/>
  <c r="Q119" i="5"/>
  <c r="AY119" i="5"/>
  <c r="Q120" i="5"/>
  <c r="AY120" i="5"/>
  <c r="Q121" i="5"/>
  <c r="AY121" i="5"/>
  <c r="Q122" i="5"/>
  <c r="AY122" i="5"/>
  <c r="Q123" i="5"/>
  <c r="AY123" i="5"/>
  <c r="Q124" i="5"/>
  <c r="AY124" i="5"/>
  <c r="Q125" i="5"/>
  <c r="AY125" i="5"/>
  <c r="Q126" i="5"/>
  <c r="AY126" i="5"/>
  <c r="Q127" i="5"/>
  <c r="AY127" i="5"/>
  <c r="Q128" i="5"/>
  <c r="AY128" i="5"/>
  <c r="Q129" i="5"/>
  <c r="AY129" i="5"/>
  <c r="Q130" i="5"/>
  <c r="AY130" i="5"/>
  <c r="Q131" i="5"/>
  <c r="AY131" i="5"/>
  <c r="Q132" i="5"/>
  <c r="AY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I191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I207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I259" i="5"/>
  <c r="Q259" i="5"/>
  <c r="Q260" i="5"/>
  <c r="Q261" i="5"/>
  <c r="Q262" i="5"/>
  <c r="Q263" i="5"/>
  <c r="Q264" i="5"/>
  <c r="Q265" i="5"/>
  <c r="Q266" i="5"/>
  <c r="Q267" i="5"/>
  <c r="Q268" i="5"/>
  <c r="I269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I287" i="5"/>
  <c r="Q287" i="5"/>
  <c r="Q288" i="5"/>
  <c r="Q289" i="5"/>
  <c r="Q290" i="5"/>
  <c r="Q291" i="5"/>
  <c r="Q292" i="5"/>
  <c r="Q293" i="5"/>
  <c r="Q294" i="5"/>
  <c r="Q295" i="5"/>
  <c r="Q296" i="5"/>
  <c r="I297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I315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I329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J359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C7" i="4"/>
  <c r="C8" i="4"/>
  <c r="F11" i="4"/>
  <c r="G11" i="4"/>
  <c r="E14" i="4"/>
  <c r="E15" i="4" s="1"/>
  <c r="C17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A11" i="2"/>
  <c r="B11" i="2"/>
  <c r="C11" i="2"/>
  <c r="D11" i="2"/>
  <c r="C7" i="1"/>
  <c r="E444" i="1" s="1"/>
  <c r="F444" i="1" s="1"/>
  <c r="A12" i="2"/>
  <c r="B12" i="2"/>
  <c r="C12" i="2"/>
  <c r="D12" i="2"/>
  <c r="A13" i="2"/>
  <c r="B13" i="2"/>
  <c r="C13" i="2"/>
  <c r="D13" i="2"/>
  <c r="A14" i="2"/>
  <c r="B14" i="2"/>
  <c r="C14" i="2"/>
  <c r="D14" i="2"/>
  <c r="A15" i="2"/>
  <c r="B15" i="2"/>
  <c r="C15" i="2"/>
  <c r="D15" i="2"/>
  <c r="A16" i="2"/>
  <c r="B16" i="2"/>
  <c r="C16" i="2"/>
  <c r="D16" i="2"/>
  <c r="E22" i="1"/>
  <c r="A17" i="2"/>
  <c r="B17" i="2"/>
  <c r="C17" i="2"/>
  <c r="D17" i="2"/>
  <c r="A18" i="2"/>
  <c r="B18" i="2"/>
  <c r="C18" i="2"/>
  <c r="D18" i="2"/>
  <c r="A19" i="2"/>
  <c r="B19" i="2"/>
  <c r="C19" i="2"/>
  <c r="D19" i="2"/>
  <c r="A20" i="2"/>
  <c r="B20" i="2"/>
  <c r="C20" i="2"/>
  <c r="D20" i="2"/>
  <c r="A21" i="2"/>
  <c r="B21" i="2"/>
  <c r="C21" i="2"/>
  <c r="D21" i="2"/>
  <c r="A22" i="2"/>
  <c r="B22" i="2"/>
  <c r="C22" i="2"/>
  <c r="D22" i="2"/>
  <c r="A23" i="2"/>
  <c r="B23" i="2"/>
  <c r="C23" i="2"/>
  <c r="D23" i="2"/>
  <c r="A24" i="2"/>
  <c r="B24" i="2"/>
  <c r="C24" i="2"/>
  <c r="D24" i="2"/>
  <c r="A25" i="2"/>
  <c r="B25" i="2"/>
  <c r="C25" i="2"/>
  <c r="D25" i="2"/>
  <c r="E31" i="1"/>
  <c r="E185" i="3" s="1"/>
  <c r="A26" i="2"/>
  <c r="B26" i="2"/>
  <c r="C26" i="2"/>
  <c r="D26" i="2"/>
  <c r="A27" i="2"/>
  <c r="B27" i="2"/>
  <c r="C27" i="2"/>
  <c r="D27" i="2"/>
  <c r="A28" i="2"/>
  <c r="B28" i="2"/>
  <c r="C28" i="2"/>
  <c r="D28" i="2"/>
  <c r="A29" i="2"/>
  <c r="B29" i="2"/>
  <c r="C29" i="2"/>
  <c r="D29" i="2"/>
  <c r="E35" i="1"/>
  <c r="A30" i="2"/>
  <c r="B30" i="2"/>
  <c r="C30" i="2"/>
  <c r="D30" i="2"/>
  <c r="A31" i="2"/>
  <c r="B31" i="2"/>
  <c r="C31" i="2"/>
  <c r="D31" i="2"/>
  <c r="A32" i="2"/>
  <c r="B32" i="2"/>
  <c r="C32" i="2"/>
  <c r="D32" i="2"/>
  <c r="E38" i="1"/>
  <c r="A33" i="2"/>
  <c r="B33" i="2"/>
  <c r="C33" i="2"/>
  <c r="D33" i="2"/>
  <c r="A34" i="2"/>
  <c r="B34" i="2"/>
  <c r="C34" i="2"/>
  <c r="D34" i="2"/>
  <c r="A35" i="2"/>
  <c r="B35" i="2"/>
  <c r="C35" i="2"/>
  <c r="D35" i="2"/>
  <c r="A36" i="2"/>
  <c r="B36" i="2"/>
  <c r="C36" i="2"/>
  <c r="D36" i="2"/>
  <c r="A37" i="2"/>
  <c r="B37" i="2"/>
  <c r="C37" i="2"/>
  <c r="D37" i="2"/>
  <c r="A38" i="2"/>
  <c r="B38" i="2"/>
  <c r="C38" i="2"/>
  <c r="D38" i="2"/>
  <c r="A39" i="2"/>
  <c r="B39" i="2"/>
  <c r="C39" i="2"/>
  <c r="D39" i="2"/>
  <c r="A40" i="2"/>
  <c r="B40" i="2"/>
  <c r="C40" i="2"/>
  <c r="D40" i="2"/>
  <c r="E46" i="1"/>
  <c r="A41" i="2"/>
  <c r="B41" i="2"/>
  <c r="C41" i="2"/>
  <c r="D41" i="2"/>
  <c r="E47" i="1"/>
  <c r="A42" i="2"/>
  <c r="B42" i="2"/>
  <c r="C42" i="2"/>
  <c r="D42" i="2"/>
  <c r="A43" i="2"/>
  <c r="B43" i="2"/>
  <c r="C43" i="2"/>
  <c r="D43" i="2"/>
  <c r="A44" i="2"/>
  <c r="B44" i="2"/>
  <c r="C44" i="2"/>
  <c r="D44" i="2"/>
  <c r="A45" i="2"/>
  <c r="B45" i="2"/>
  <c r="C45" i="2"/>
  <c r="D45" i="2"/>
  <c r="E51" i="1"/>
  <c r="A46" i="2"/>
  <c r="B46" i="2"/>
  <c r="C46" i="2"/>
  <c r="D46" i="2"/>
  <c r="A47" i="2"/>
  <c r="B47" i="2"/>
  <c r="C47" i="2"/>
  <c r="D47" i="2"/>
  <c r="A48" i="2"/>
  <c r="B48" i="2"/>
  <c r="C48" i="2"/>
  <c r="D48" i="2"/>
  <c r="E54" i="1"/>
  <c r="A49" i="2"/>
  <c r="B49" i="2"/>
  <c r="C49" i="2"/>
  <c r="D49" i="2"/>
  <c r="A50" i="2"/>
  <c r="B50" i="2"/>
  <c r="C50" i="2"/>
  <c r="D50" i="2"/>
  <c r="A51" i="2"/>
  <c r="B51" i="2"/>
  <c r="C51" i="2"/>
  <c r="D51" i="2"/>
  <c r="A52" i="2"/>
  <c r="B52" i="2"/>
  <c r="C52" i="2"/>
  <c r="D52" i="2"/>
  <c r="A53" i="2"/>
  <c r="B53" i="2"/>
  <c r="C53" i="2"/>
  <c r="D53" i="2"/>
  <c r="A54" i="2"/>
  <c r="B54" i="2"/>
  <c r="C54" i="2"/>
  <c r="D54" i="2"/>
  <c r="A55" i="2"/>
  <c r="B55" i="2"/>
  <c r="C55" i="2"/>
  <c r="D55" i="2"/>
  <c r="A56" i="2"/>
  <c r="B56" i="2"/>
  <c r="C56" i="2"/>
  <c r="D56" i="2"/>
  <c r="E62" i="1"/>
  <c r="A57" i="2"/>
  <c r="B57" i="2"/>
  <c r="C57" i="2"/>
  <c r="D57" i="2"/>
  <c r="E63" i="1"/>
  <c r="A58" i="2"/>
  <c r="B58" i="2"/>
  <c r="C58" i="2"/>
  <c r="D58" i="2"/>
  <c r="A59" i="2"/>
  <c r="B59" i="2"/>
  <c r="C59" i="2"/>
  <c r="D59" i="2"/>
  <c r="A60" i="2"/>
  <c r="B60" i="2"/>
  <c r="C60" i="2"/>
  <c r="D60" i="2"/>
  <c r="E66" i="1"/>
  <c r="A61" i="2"/>
  <c r="B61" i="2"/>
  <c r="C61" i="2"/>
  <c r="D61" i="2"/>
  <c r="E67" i="1"/>
  <c r="A62" i="2"/>
  <c r="B62" i="2"/>
  <c r="C62" i="2"/>
  <c r="D62" i="2"/>
  <c r="A63" i="2"/>
  <c r="B63" i="2"/>
  <c r="C63" i="2"/>
  <c r="D63" i="2"/>
  <c r="A64" i="2"/>
  <c r="B64" i="2"/>
  <c r="C64" i="2"/>
  <c r="D64" i="2"/>
  <c r="E70" i="1"/>
  <c r="A65" i="2"/>
  <c r="B65" i="2"/>
  <c r="C65" i="2"/>
  <c r="D65" i="2"/>
  <c r="E71" i="1"/>
  <c r="A66" i="2"/>
  <c r="B66" i="2"/>
  <c r="C66" i="2"/>
  <c r="D66" i="2"/>
  <c r="A67" i="2"/>
  <c r="B67" i="2"/>
  <c r="C67" i="2"/>
  <c r="D67" i="2"/>
  <c r="A68" i="2"/>
  <c r="B68" i="2"/>
  <c r="C68" i="2"/>
  <c r="D68" i="2"/>
  <c r="E74" i="1"/>
  <c r="A69" i="2"/>
  <c r="B69" i="2"/>
  <c r="C69" i="2"/>
  <c r="D69" i="2"/>
  <c r="E75" i="1"/>
  <c r="A70" i="2"/>
  <c r="B70" i="2"/>
  <c r="C70" i="2"/>
  <c r="D70" i="2"/>
  <c r="A71" i="2"/>
  <c r="B71" i="2"/>
  <c r="C71" i="2"/>
  <c r="D71" i="2"/>
  <c r="A72" i="2"/>
  <c r="B72" i="2"/>
  <c r="C72" i="2"/>
  <c r="D72" i="2"/>
  <c r="E78" i="1"/>
  <c r="A73" i="2"/>
  <c r="B73" i="2"/>
  <c r="C73" i="2"/>
  <c r="D73" i="2"/>
  <c r="E79" i="1"/>
  <c r="A74" i="2"/>
  <c r="B74" i="2"/>
  <c r="C74" i="2"/>
  <c r="D74" i="2"/>
  <c r="A75" i="2"/>
  <c r="B75" i="2"/>
  <c r="C75" i="2"/>
  <c r="D75" i="2"/>
  <c r="A76" i="2"/>
  <c r="B76" i="2"/>
  <c r="C76" i="2"/>
  <c r="E76" i="2"/>
  <c r="D76" i="2"/>
  <c r="E82" i="1"/>
  <c r="A77" i="2"/>
  <c r="B77" i="2"/>
  <c r="C77" i="2"/>
  <c r="D77" i="2"/>
  <c r="E83" i="1"/>
  <c r="A78" i="2"/>
  <c r="B78" i="2"/>
  <c r="C78" i="2"/>
  <c r="D78" i="2"/>
  <c r="A79" i="2"/>
  <c r="B79" i="2"/>
  <c r="C79" i="2"/>
  <c r="D79" i="2"/>
  <c r="A80" i="2"/>
  <c r="B80" i="2"/>
  <c r="C80" i="2"/>
  <c r="D80" i="2"/>
  <c r="E86" i="1"/>
  <c r="A81" i="2"/>
  <c r="B81" i="2"/>
  <c r="C81" i="2"/>
  <c r="D81" i="2"/>
  <c r="E87" i="1"/>
  <c r="A82" i="2"/>
  <c r="B82" i="2"/>
  <c r="C82" i="2"/>
  <c r="D82" i="2"/>
  <c r="A83" i="2"/>
  <c r="B83" i="2"/>
  <c r="C83" i="2"/>
  <c r="D83" i="2"/>
  <c r="A84" i="2"/>
  <c r="B84" i="2"/>
  <c r="C84" i="2"/>
  <c r="E84" i="2"/>
  <c r="D84" i="2"/>
  <c r="E92" i="1"/>
  <c r="A85" i="2"/>
  <c r="B85" i="2"/>
  <c r="C85" i="2"/>
  <c r="D85" i="2"/>
  <c r="E93" i="1"/>
  <c r="A86" i="2"/>
  <c r="B86" i="2"/>
  <c r="C86" i="2"/>
  <c r="D86" i="2"/>
  <c r="A87" i="2"/>
  <c r="B87" i="2"/>
  <c r="C87" i="2"/>
  <c r="D87" i="2"/>
  <c r="A88" i="2"/>
  <c r="B88" i="2"/>
  <c r="C88" i="2"/>
  <c r="D88" i="2"/>
  <c r="E98" i="1"/>
  <c r="A89" i="2"/>
  <c r="B89" i="2"/>
  <c r="C89" i="2"/>
  <c r="D89" i="2"/>
  <c r="E99" i="1"/>
  <c r="A90" i="2"/>
  <c r="B90" i="2"/>
  <c r="C90" i="2"/>
  <c r="D90" i="2"/>
  <c r="A91" i="2"/>
  <c r="B91" i="2"/>
  <c r="C91" i="2"/>
  <c r="D91" i="2"/>
  <c r="A92" i="2"/>
  <c r="B92" i="2"/>
  <c r="C92" i="2"/>
  <c r="D92" i="2"/>
  <c r="E102" i="1"/>
  <c r="A93" i="2"/>
  <c r="B93" i="2"/>
  <c r="C93" i="2"/>
  <c r="D93" i="2"/>
  <c r="E103" i="1"/>
  <c r="E93" i="2" s="1"/>
  <c r="A94" i="2"/>
  <c r="B94" i="2"/>
  <c r="C94" i="2"/>
  <c r="D94" i="2"/>
  <c r="A95" i="2"/>
  <c r="B95" i="2"/>
  <c r="C95" i="2"/>
  <c r="D95" i="2"/>
  <c r="A96" i="2"/>
  <c r="B96" i="2"/>
  <c r="C96" i="2"/>
  <c r="D96" i="2"/>
  <c r="E106" i="1"/>
  <c r="A97" i="2"/>
  <c r="B97" i="2"/>
  <c r="C97" i="2"/>
  <c r="D97" i="2"/>
  <c r="E110" i="1"/>
  <c r="A98" i="2"/>
  <c r="B98" i="2"/>
  <c r="C98" i="2"/>
  <c r="D98" i="2"/>
  <c r="A99" i="2"/>
  <c r="B99" i="2"/>
  <c r="C99" i="2"/>
  <c r="D99" i="2"/>
  <c r="A100" i="2"/>
  <c r="B100" i="2"/>
  <c r="C100" i="2"/>
  <c r="D100" i="2"/>
  <c r="E113" i="1"/>
  <c r="E100" i="2" s="1"/>
  <c r="A101" i="2"/>
  <c r="B101" i="2"/>
  <c r="C101" i="2"/>
  <c r="D101" i="2"/>
  <c r="E114" i="1"/>
  <c r="E101" i="2" s="1"/>
  <c r="A102" i="2"/>
  <c r="B102" i="2"/>
  <c r="C102" i="2"/>
  <c r="D102" i="2"/>
  <c r="A103" i="2"/>
  <c r="B103" i="2"/>
  <c r="C103" i="2"/>
  <c r="D103" i="2"/>
  <c r="A104" i="2"/>
  <c r="B104" i="2"/>
  <c r="C104" i="2"/>
  <c r="D104" i="2"/>
  <c r="E118" i="1"/>
  <c r="A105" i="2"/>
  <c r="B105" i="2"/>
  <c r="C105" i="2"/>
  <c r="D105" i="2"/>
  <c r="E119" i="1"/>
  <c r="A106" i="2"/>
  <c r="B106" i="2"/>
  <c r="C106" i="2"/>
  <c r="D106" i="2"/>
  <c r="A107" i="2"/>
  <c r="B107" i="2"/>
  <c r="C107" i="2"/>
  <c r="D107" i="2"/>
  <c r="A108" i="2"/>
  <c r="B108" i="2"/>
  <c r="C108" i="2"/>
  <c r="D108" i="2"/>
  <c r="E124" i="1"/>
  <c r="A109" i="2"/>
  <c r="B109" i="2"/>
  <c r="C109" i="2"/>
  <c r="E109" i="2"/>
  <c r="D109" i="2"/>
  <c r="E132" i="1"/>
  <c r="A110" i="2"/>
  <c r="B110" i="2"/>
  <c r="C110" i="2"/>
  <c r="D110" i="2"/>
  <c r="A111" i="2"/>
  <c r="B111" i="2"/>
  <c r="C111" i="2"/>
  <c r="D111" i="2"/>
  <c r="A112" i="2"/>
  <c r="B112" i="2"/>
  <c r="C112" i="2"/>
  <c r="D112" i="2"/>
  <c r="E144" i="1"/>
  <c r="A113" i="2"/>
  <c r="B113" i="2"/>
  <c r="C113" i="2"/>
  <c r="E113" i="2"/>
  <c r="D113" i="2"/>
  <c r="A114" i="2"/>
  <c r="B114" i="2"/>
  <c r="C114" i="2"/>
  <c r="E114" i="2"/>
  <c r="D114" i="2"/>
  <c r="A115" i="2"/>
  <c r="B115" i="2"/>
  <c r="C115" i="2"/>
  <c r="D115" i="2"/>
  <c r="E149" i="1"/>
  <c r="A116" i="2"/>
  <c r="B116" i="2"/>
  <c r="C116" i="2"/>
  <c r="D116" i="2"/>
  <c r="E150" i="1"/>
  <c r="A117" i="2"/>
  <c r="B117" i="2"/>
  <c r="C117" i="2"/>
  <c r="E117" i="2"/>
  <c r="D117" i="2"/>
  <c r="E151" i="1"/>
  <c r="A118" i="2"/>
  <c r="B118" i="2"/>
  <c r="C118" i="2"/>
  <c r="D118" i="2"/>
  <c r="A119" i="2"/>
  <c r="B119" i="2"/>
  <c r="C119" i="2"/>
  <c r="D119" i="2"/>
  <c r="E154" i="1"/>
  <c r="A120" i="2"/>
  <c r="B120" i="2"/>
  <c r="C120" i="2"/>
  <c r="E120" i="2"/>
  <c r="D120" i="2"/>
  <c r="E156" i="1"/>
  <c r="A121" i="2"/>
  <c r="B121" i="2"/>
  <c r="C121" i="2"/>
  <c r="D121" i="2"/>
  <c r="E157" i="1"/>
  <c r="E294" i="3" s="1"/>
  <c r="A122" i="2"/>
  <c r="B122" i="2"/>
  <c r="C122" i="2"/>
  <c r="D122" i="2"/>
  <c r="A123" i="2"/>
  <c r="B123" i="2"/>
  <c r="C123" i="2"/>
  <c r="E123" i="2"/>
  <c r="D123" i="2"/>
  <c r="E162" i="1"/>
  <c r="A124" i="2"/>
  <c r="B124" i="2"/>
  <c r="C124" i="2"/>
  <c r="D124" i="2"/>
  <c r="E163" i="1"/>
  <c r="A125" i="2"/>
  <c r="B125" i="2"/>
  <c r="C125" i="2"/>
  <c r="E125" i="2"/>
  <c r="D125" i="2"/>
  <c r="E165" i="1"/>
  <c r="A126" i="2"/>
  <c r="B126" i="2"/>
  <c r="C126" i="2"/>
  <c r="D126" i="2"/>
  <c r="A127" i="2"/>
  <c r="B127" i="2"/>
  <c r="C127" i="2"/>
  <c r="D127" i="2"/>
  <c r="E167" i="1"/>
  <c r="A128" i="2"/>
  <c r="B128" i="2"/>
  <c r="C128" i="2"/>
  <c r="D128" i="2"/>
  <c r="E168" i="1"/>
  <c r="A129" i="2"/>
  <c r="B129" i="2"/>
  <c r="C129" i="2"/>
  <c r="E129" i="2"/>
  <c r="D129" i="2"/>
  <c r="E169" i="1"/>
  <c r="A130" i="2"/>
  <c r="B130" i="2"/>
  <c r="C130" i="2"/>
  <c r="D130" i="2"/>
  <c r="A131" i="2"/>
  <c r="B131" i="2"/>
  <c r="C131" i="2"/>
  <c r="D131" i="2"/>
  <c r="E172" i="1"/>
  <c r="E131" i="2" s="1"/>
  <c r="A132" i="2"/>
  <c r="B132" i="2"/>
  <c r="C132" i="2"/>
  <c r="D132" i="2"/>
  <c r="E173" i="1"/>
  <c r="A133" i="2"/>
  <c r="B133" i="2"/>
  <c r="C133" i="2"/>
  <c r="D133" i="2"/>
  <c r="E174" i="1"/>
  <c r="A134" i="2"/>
  <c r="B134" i="2"/>
  <c r="C134" i="2"/>
  <c r="D134" i="2"/>
  <c r="A135" i="2"/>
  <c r="B135" i="2"/>
  <c r="C135" i="2"/>
  <c r="D135" i="2"/>
  <c r="E176" i="1"/>
  <c r="A136" i="2"/>
  <c r="B136" i="2"/>
  <c r="C136" i="2"/>
  <c r="D136" i="2"/>
  <c r="E177" i="1"/>
  <c r="A137" i="2"/>
  <c r="B137" i="2"/>
  <c r="C137" i="2"/>
  <c r="D137" i="2"/>
  <c r="E178" i="1"/>
  <c r="E137" i="2" s="1"/>
  <c r="A138" i="2"/>
  <c r="B138" i="2"/>
  <c r="C138" i="2"/>
  <c r="D138" i="2"/>
  <c r="A139" i="2"/>
  <c r="B139" i="2"/>
  <c r="C139" i="2"/>
  <c r="D139" i="2"/>
  <c r="E183" i="1"/>
  <c r="A140" i="2"/>
  <c r="B140" i="2"/>
  <c r="C140" i="2"/>
  <c r="D140" i="2"/>
  <c r="E184" i="1"/>
  <c r="E140" i="2" s="1"/>
  <c r="A141" i="2"/>
  <c r="B141" i="2"/>
  <c r="C141" i="2"/>
  <c r="D141" i="2"/>
  <c r="E185" i="1"/>
  <c r="A142" i="2"/>
  <c r="B142" i="2"/>
  <c r="C142" i="2"/>
  <c r="D142" i="2"/>
  <c r="A143" i="2"/>
  <c r="B143" i="2"/>
  <c r="C143" i="2"/>
  <c r="E143" i="2"/>
  <c r="D143" i="2"/>
  <c r="E187" i="1"/>
  <c r="A144" i="2"/>
  <c r="B144" i="2"/>
  <c r="C144" i="2"/>
  <c r="D144" i="2"/>
  <c r="E188" i="1"/>
  <c r="A145" i="2"/>
  <c r="B145" i="2"/>
  <c r="C145" i="2"/>
  <c r="D145" i="2"/>
  <c r="E189" i="1"/>
  <c r="E145" i="2"/>
  <c r="A146" i="2"/>
  <c r="B146" i="2"/>
  <c r="C146" i="2"/>
  <c r="D146" i="2"/>
  <c r="A147" i="2"/>
  <c r="B147" i="2"/>
  <c r="C147" i="2"/>
  <c r="D147" i="2"/>
  <c r="E191" i="1"/>
  <c r="E147" i="2" s="1"/>
  <c r="A148" i="2"/>
  <c r="B148" i="2"/>
  <c r="C148" i="2"/>
  <c r="D148" i="2"/>
  <c r="E192" i="1"/>
  <c r="E148" i="2" s="1"/>
  <c r="A149" i="2"/>
  <c r="B149" i="2"/>
  <c r="C149" i="2"/>
  <c r="D149" i="2"/>
  <c r="E193" i="1"/>
  <c r="E149" i="2" s="1"/>
  <c r="A150" i="2"/>
  <c r="B150" i="2"/>
  <c r="C150" i="2"/>
  <c r="D150" i="2"/>
  <c r="A151" i="2"/>
  <c r="B151" i="2"/>
  <c r="C151" i="2"/>
  <c r="D151" i="2"/>
  <c r="E195" i="1"/>
  <c r="E151" i="2" s="1"/>
  <c r="A152" i="2"/>
  <c r="B152" i="2"/>
  <c r="C152" i="2"/>
  <c r="D152" i="2"/>
  <c r="E196" i="1"/>
  <c r="E152" i="2" s="1"/>
  <c r="A153" i="2"/>
  <c r="B153" i="2"/>
  <c r="C153" i="2"/>
  <c r="E153" i="2"/>
  <c r="D153" i="2"/>
  <c r="E197" i="1"/>
  <c r="A154" i="2"/>
  <c r="B154" i="2"/>
  <c r="C154" i="2"/>
  <c r="D154" i="2"/>
  <c r="A155" i="2"/>
  <c r="B155" i="2"/>
  <c r="C155" i="2"/>
  <c r="D155" i="2"/>
  <c r="E199" i="1"/>
  <c r="E155" i="2" s="1"/>
  <c r="A156" i="2"/>
  <c r="B156" i="2"/>
  <c r="C156" i="2"/>
  <c r="D156" i="2"/>
  <c r="E200" i="1"/>
  <c r="E329" i="3" s="1"/>
  <c r="A157" i="2"/>
  <c r="B157" i="2"/>
  <c r="C157" i="2"/>
  <c r="D157" i="2"/>
  <c r="A158" i="2"/>
  <c r="B158" i="2"/>
  <c r="C158" i="2"/>
  <c r="D158" i="2"/>
  <c r="E202" i="1"/>
  <c r="E158" i="2"/>
  <c r="A159" i="2"/>
  <c r="B159" i="2"/>
  <c r="C159" i="2"/>
  <c r="D159" i="2"/>
  <c r="A160" i="2"/>
  <c r="B160" i="2"/>
  <c r="C160" i="2"/>
  <c r="D160" i="2"/>
  <c r="E204" i="1"/>
  <c r="A161" i="2"/>
  <c r="B161" i="2"/>
  <c r="C161" i="2"/>
  <c r="D161" i="2"/>
  <c r="E205" i="1"/>
  <c r="E161" i="2"/>
  <c r="A162" i="2"/>
  <c r="B162" i="2"/>
  <c r="C162" i="2"/>
  <c r="D162" i="2"/>
  <c r="E206" i="1"/>
  <c r="E162" i="2"/>
  <c r="A163" i="2"/>
  <c r="B163" i="2"/>
  <c r="C163" i="2"/>
  <c r="D163" i="2"/>
  <c r="A164" i="2"/>
  <c r="B164" i="2"/>
  <c r="C164" i="2"/>
  <c r="E164" i="2"/>
  <c r="D164" i="2"/>
  <c r="E208" i="1"/>
  <c r="A165" i="2"/>
  <c r="B165" i="2"/>
  <c r="C165" i="2"/>
  <c r="D165" i="2"/>
  <c r="E209" i="1"/>
  <c r="E165" i="2"/>
  <c r="A166" i="2"/>
  <c r="B166" i="2"/>
  <c r="C166" i="2"/>
  <c r="D166" i="2"/>
  <c r="E211" i="1"/>
  <c r="E166" i="2" s="1"/>
  <c r="A167" i="2"/>
  <c r="B167" i="2"/>
  <c r="C167" i="2"/>
  <c r="D167" i="2"/>
  <c r="E212" i="1"/>
  <c r="A168" i="2"/>
  <c r="B168" i="2"/>
  <c r="C168" i="2"/>
  <c r="E168" i="2"/>
  <c r="D168" i="2"/>
  <c r="E213" i="1"/>
  <c r="A169" i="2"/>
  <c r="B169" i="2"/>
  <c r="C169" i="2"/>
  <c r="D169" i="2"/>
  <c r="E214" i="1"/>
  <c r="E169" i="2"/>
  <c r="A170" i="2"/>
  <c r="B170" i="2"/>
  <c r="C170" i="2"/>
  <c r="D170" i="2"/>
  <c r="E215" i="1"/>
  <c r="E170" i="2"/>
  <c r="A171" i="2"/>
  <c r="B171" i="2"/>
  <c r="C171" i="2"/>
  <c r="D171" i="2"/>
  <c r="E221" i="1"/>
  <c r="A172" i="2"/>
  <c r="B172" i="2"/>
  <c r="C172" i="2"/>
  <c r="E172" i="2"/>
  <c r="D172" i="2"/>
  <c r="E222" i="1"/>
  <c r="A173" i="2"/>
  <c r="B173" i="2"/>
  <c r="C173" i="2"/>
  <c r="D173" i="2"/>
  <c r="E226" i="1"/>
  <c r="E173" i="2"/>
  <c r="A174" i="2"/>
  <c r="B174" i="2"/>
  <c r="C174" i="2"/>
  <c r="D174" i="2"/>
  <c r="E227" i="1"/>
  <c r="E174" i="2"/>
  <c r="A175" i="2"/>
  <c r="B175" i="2"/>
  <c r="C175" i="2"/>
  <c r="D175" i="2"/>
  <c r="E228" i="1"/>
  <c r="A176" i="2"/>
  <c r="B176" i="2"/>
  <c r="C176" i="2"/>
  <c r="E176" i="2"/>
  <c r="D176" i="2"/>
  <c r="A177" i="2"/>
  <c r="B177" i="2"/>
  <c r="C177" i="2"/>
  <c r="E177" i="2"/>
  <c r="D177" i="2"/>
  <c r="A178" i="2"/>
  <c r="B178" i="2"/>
  <c r="C178" i="2"/>
  <c r="E178" i="2"/>
  <c r="D178" i="2"/>
  <c r="A179" i="2"/>
  <c r="B179" i="2"/>
  <c r="C179" i="2"/>
  <c r="D179" i="2"/>
  <c r="E179" i="2"/>
  <c r="A180" i="2"/>
  <c r="B180" i="2"/>
  <c r="C180" i="2"/>
  <c r="D180" i="2"/>
  <c r="E391" i="1"/>
  <c r="E180" i="2" s="1"/>
  <c r="A181" i="2"/>
  <c r="B181" i="2"/>
  <c r="C181" i="2"/>
  <c r="D181" i="2"/>
  <c r="E392" i="1"/>
  <c r="A182" i="2"/>
  <c r="B182" i="2"/>
  <c r="C182" i="2"/>
  <c r="E182" i="2"/>
  <c r="D182" i="2"/>
  <c r="E395" i="1"/>
  <c r="A183" i="2"/>
  <c r="B183" i="2"/>
  <c r="C183" i="2"/>
  <c r="D183" i="2"/>
  <c r="E397" i="1"/>
  <c r="E183" i="2"/>
  <c r="A184" i="2"/>
  <c r="B184" i="2"/>
  <c r="C184" i="2"/>
  <c r="D184" i="2"/>
  <c r="E403" i="1"/>
  <c r="E184" i="2"/>
  <c r="A185" i="2"/>
  <c r="B185" i="2"/>
  <c r="C185" i="2"/>
  <c r="D185" i="2"/>
  <c r="E404" i="1"/>
  <c r="E185" i="2" s="1"/>
  <c r="A186" i="2"/>
  <c r="B186" i="2"/>
  <c r="C186" i="2"/>
  <c r="E186" i="2"/>
  <c r="D186" i="2"/>
  <c r="E409" i="1"/>
  <c r="A187" i="2"/>
  <c r="B187" i="2"/>
  <c r="C187" i="2"/>
  <c r="D187" i="2"/>
  <c r="E424" i="1"/>
  <c r="E187" i="2"/>
  <c r="A188" i="2"/>
  <c r="B188" i="2"/>
  <c r="C188" i="2"/>
  <c r="D188" i="2"/>
  <c r="E425" i="1"/>
  <c r="E188" i="2"/>
  <c r="A189" i="2"/>
  <c r="B189" i="2"/>
  <c r="C189" i="2"/>
  <c r="D189" i="2"/>
  <c r="E107" i="1"/>
  <c r="A190" i="2"/>
  <c r="B190" i="2"/>
  <c r="C190" i="2"/>
  <c r="E190" i="2"/>
  <c r="D190" i="2"/>
  <c r="E108" i="1"/>
  <c r="A191" i="2"/>
  <c r="B191" i="2"/>
  <c r="C191" i="2"/>
  <c r="D191" i="2"/>
  <c r="E109" i="1"/>
  <c r="E191" i="2"/>
  <c r="A192" i="2"/>
  <c r="B192" i="2"/>
  <c r="C192" i="2"/>
  <c r="D192" i="2"/>
  <c r="E123" i="1"/>
  <c r="E192" i="2"/>
  <c r="A193" i="2"/>
  <c r="B193" i="2"/>
  <c r="C193" i="2"/>
  <c r="D193" i="2"/>
  <c r="E125" i="1"/>
  <c r="A194" i="2"/>
  <c r="B194" i="2"/>
  <c r="C194" i="2"/>
  <c r="E194" i="2"/>
  <c r="D194" i="2"/>
  <c r="E126" i="1"/>
  <c r="A195" i="2"/>
  <c r="B195" i="2"/>
  <c r="C195" i="2"/>
  <c r="D195" i="2"/>
  <c r="E127" i="1"/>
  <c r="E195" i="2"/>
  <c r="A196" i="2"/>
  <c r="B196" i="2"/>
  <c r="C196" i="2"/>
  <c r="D196" i="2"/>
  <c r="E128" i="1"/>
  <c r="E196" i="2"/>
  <c r="A197" i="2"/>
  <c r="B197" i="2"/>
  <c r="C197" i="2"/>
  <c r="D197" i="2"/>
  <c r="E129" i="1"/>
  <c r="A198" i="2"/>
  <c r="B198" i="2"/>
  <c r="C198" i="2"/>
  <c r="E198" i="2"/>
  <c r="D198" i="2"/>
  <c r="E131" i="1"/>
  <c r="A199" i="2"/>
  <c r="B199" i="2"/>
  <c r="C199" i="2"/>
  <c r="D199" i="2"/>
  <c r="E199" i="2"/>
  <c r="A200" i="2"/>
  <c r="B200" i="2"/>
  <c r="C200" i="2"/>
  <c r="D200" i="2"/>
  <c r="E200" i="2"/>
  <c r="A201" i="2"/>
  <c r="B201" i="2"/>
  <c r="C201" i="2"/>
  <c r="E201" i="2"/>
  <c r="D201" i="2"/>
  <c r="E134" i="1"/>
  <c r="A202" i="2"/>
  <c r="B202" i="2"/>
  <c r="C202" i="2"/>
  <c r="D202" i="2"/>
  <c r="E135" i="1"/>
  <c r="E202" i="2"/>
  <c r="A203" i="2"/>
  <c r="B203" i="2"/>
  <c r="C203" i="2"/>
  <c r="D203" i="2"/>
  <c r="E289" i="1"/>
  <c r="E203" i="2"/>
  <c r="A204" i="2"/>
  <c r="B204" i="2"/>
  <c r="C204" i="2"/>
  <c r="E204" i="2"/>
  <c r="D204" i="2"/>
  <c r="A205" i="2"/>
  <c r="B205" i="2"/>
  <c r="C205" i="2"/>
  <c r="E205" i="2"/>
  <c r="D205" i="2"/>
  <c r="E291" i="1"/>
  <c r="A206" i="2"/>
  <c r="B206" i="2"/>
  <c r="C206" i="2"/>
  <c r="E206" i="2"/>
  <c r="D206" i="2"/>
  <c r="A207" i="2"/>
  <c r="B207" i="2"/>
  <c r="C207" i="2"/>
  <c r="E207" i="2"/>
  <c r="D207" i="2"/>
  <c r="A208" i="2"/>
  <c r="B208" i="2"/>
  <c r="C208" i="2"/>
  <c r="D208" i="2"/>
  <c r="E208" i="2"/>
  <c r="A209" i="2"/>
  <c r="B209" i="2"/>
  <c r="C209" i="2"/>
  <c r="D209" i="2"/>
  <c r="E357" i="1"/>
  <c r="E209" i="2" s="1"/>
  <c r="A210" i="2"/>
  <c r="B210" i="2"/>
  <c r="C210" i="2"/>
  <c r="D210" i="2"/>
  <c r="E358" i="1"/>
  <c r="E210" i="2" s="1"/>
  <c r="A211" i="2"/>
  <c r="B211" i="2"/>
  <c r="C211" i="2"/>
  <c r="E211" i="2"/>
  <c r="D211" i="2"/>
  <c r="E359" i="1"/>
  <c r="A212" i="2"/>
  <c r="B212" i="2"/>
  <c r="C212" i="2"/>
  <c r="D212" i="2"/>
  <c r="E360" i="1"/>
  <c r="E213" i="2" s="1"/>
  <c r="A213" i="2"/>
  <c r="B213" i="2"/>
  <c r="C213" i="2"/>
  <c r="D213" i="2"/>
  <c r="A214" i="2"/>
  <c r="B214" i="2"/>
  <c r="C214" i="2"/>
  <c r="E214" i="2"/>
  <c r="D214" i="2"/>
  <c r="E362" i="1"/>
  <c r="A215" i="2"/>
  <c r="B215" i="2"/>
  <c r="C215" i="2"/>
  <c r="E215" i="2"/>
  <c r="D215" i="2"/>
  <c r="E363" i="1"/>
  <c r="A216" i="2"/>
  <c r="B216" i="2"/>
  <c r="C216" i="2"/>
  <c r="D216" i="2"/>
  <c r="E364" i="1"/>
  <c r="A217" i="2"/>
  <c r="B217" i="2"/>
  <c r="C217" i="2"/>
  <c r="D217" i="2"/>
  <c r="A218" i="2"/>
  <c r="B218" i="2"/>
  <c r="C218" i="2"/>
  <c r="E218" i="2"/>
  <c r="D218" i="2"/>
  <c r="A219" i="2"/>
  <c r="B219" i="2"/>
  <c r="C219" i="2"/>
  <c r="D219" i="2"/>
  <c r="E367" i="1"/>
  <c r="E219" i="2" s="1"/>
  <c r="A220" i="2"/>
  <c r="B220" i="2"/>
  <c r="C220" i="2"/>
  <c r="D220" i="2"/>
  <c r="E368" i="1"/>
  <c r="E220" i="2" s="1"/>
  <c r="A221" i="2"/>
  <c r="B221" i="2"/>
  <c r="C221" i="2"/>
  <c r="D221" i="2"/>
  <c r="E369" i="1"/>
  <c r="E221" i="2" s="1"/>
  <c r="A222" i="2"/>
  <c r="B222" i="2"/>
  <c r="C222" i="2"/>
  <c r="D222" i="2"/>
  <c r="E370" i="1"/>
  <c r="A223" i="2"/>
  <c r="B223" i="2"/>
  <c r="C223" i="2"/>
  <c r="D223" i="2"/>
  <c r="E371" i="1"/>
  <c r="A224" i="2"/>
  <c r="B224" i="2"/>
  <c r="C224" i="2"/>
  <c r="D224" i="2"/>
  <c r="E373" i="1"/>
  <c r="E224" i="2" s="1"/>
  <c r="A225" i="2"/>
  <c r="B225" i="2"/>
  <c r="C225" i="2"/>
  <c r="D225" i="2"/>
  <c r="E376" i="1"/>
  <c r="E225" i="2" s="1"/>
  <c r="A226" i="2"/>
  <c r="B226" i="2"/>
  <c r="C226" i="2"/>
  <c r="D226" i="2"/>
  <c r="E385" i="1"/>
  <c r="F385" i="1" s="1"/>
  <c r="G385" i="1" s="1"/>
  <c r="J385" i="1" s="1"/>
  <c r="A227" i="2"/>
  <c r="B227" i="2"/>
  <c r="C227" i="2"/>
  <c r="E227" i="2"/>
  <c r="D227" i="2"/>
  <c r="E386" i="1"/>
  <c r="A228" i="2"/>
  <c r="B228" i="2"/>
  <c r="C228" i="2"/>
  <c r="D228" i="2"/>
  <c r="E145" i="1"/>
  <c r="E228" i="2" s="1"/>
  <c r="A229" i="2"/>
  <c r="B229" i="2"/>
  <c r="C229" i="2"/>
  <c r="E229" i="2"/>
  <c r="D229" i="2"/>
  <c r="E146" i="1"/>
  <c r="A230" i="2"/>
  <c r="B230" i="2"/>
  <c r="C230" i="2"/>
  <c r="D230" i="2"/>
  <c r="E147" i="1"/>
  <c r="F147" i="1" s="1"/>
  <c r="A231" i="2"/>
  <c r="B231" i="2"/>
  <c r="C231" i="2"/>
  <c r="D231" i="2"/>
  <c r="A232" i="2"/>
  <c r="B232" i="2"/>
  <c r="C232" i="2"/>
  <c r="E232" i="2"/>
  <c r="D232" i="2"/>
  <c r="E153" i="1"/>
  <c r="A233" i="2"/>
  <c r="B233" i="2"/>
  <c r="C233" i="2"/>
  <c r="D233" i="2"/>
  <c r="E155" i="1"/>
  <c r="E233" i="2" s="1"/>
  <c r="A234" i="2"/>
  <c r="B234" i="2"/>
  <c r="C234" i="2"/>
  <c r="D234" i="2"/>
  <c r="E164" i="1"/>
  <c r="A235" i="2"/>
  <c r="B235" i="2"/>
  <c r="C235" i="2"/>
  <c r="D235" i="2"/>
  <c r="E180" i="1"/>
  <c r="A236" i="2"/>
  <c r="B236" i="2"/>
  <c r="C236" i="2"/>
  <c r="D236" i="2"/>
  <c r="E181" i="1"/>
  <c r="E236" i="2" s="1"/>
  <c r="A237" i="2"/>
  <c r="B237" i="2"/>
  <c r="C237" i="2"/>
  <c r="E237" i="2"/>
  <c r="D237" i="2"/>
  <c r="E182" i="1"/>
  <c r="E25" i="3" s="1"/>
  <c r="A238" i="2"/>
  <c r="B238" i="2"/>
  <c r="C238" i="2"/>
  <c r="D238" i="2"/>
  <c r="E210" i="1"/>
  <c r="E238" i="2"/>
  <c r="A239" i="2"/>
  <c r="B239" i="2"/>
  <c r="C239" i="2"/>
  <c r="D239" i="2"/>
  <c r="E229" i="1"/>
  <c r="A240" i="2"/>
  <c r="B240" i="2"/>
  <c r="C240" i="2"/>
  <c r="E240" i="2"/>
  <c r="D240" i="2"/>
  <c r="E232" i="1"/>
  <c r="A241" i="2"/>
  <c r="B241" i="2"/>
  <c r="C241" i="2"/>
  <c r="D241" i="2"/>
  <c r="E233" i="1"/>
  <c r="E39" i="3" s="1"/>
  <c r="A242" i="2"/>
  <c r="B242" i="2"/>
  <c r="C242" i="2"/>
  <c r="D242" i="2"/>
  <c r="E234" i="1"/>
  <c r="E242" i="2" s="1"/>
  <c r="A243" i="2"/>
  <c r="B243" i="2"/>
  <c r="C243" i="2"/>
  <c r="D243" i="2"/>
  <c r="E235" i="1"/>
  <c r="A244" i="2"/>
  <c r="B244" i="2"/>
  <c r="C244" i="2"/>
  <c r="E244" i="2"/>
  <c r="D244" i="2"/>
  <c r="E236" i="1"/>
  <c r="A245" i="2"/>
  <c r="B245" i="2"/>
  <c r="C245" i="2"/>
  <c r="D245" i="2"/>
  <c r="E237" i="1"/>
  <c r="A246" i="2"/>
  <c r="B246" i="2"/>
  <c r="C246" i="2"/>
  <c r="D246" i="2"/>
  <c r="E238" i="1"/>
  <c r="E246" i="2"/>
  <c r="A247" i="2"/>
  <c r="B247" i="2"/>
  <c r="C247" i="2"/>
  <c r="D247" i="2"/>
  <c r="E240" i="1"/>
  <c r="A248" i="2"/>
  <c r="B248" i="2"/>
  <c r="C248" i="2"/>
  <c r="D248" i="2"/>
  <c r="E241" i="1"/>
  <c r="E248" i="2" s="1"/>
  <c r="A249" i="2"/>
  <c r="B249" i="2"/>
  <c r="C249" i="2"/>
  <c r="D249" i="2"/>
  <c r="E242" i="1"/>
  <c r="E48" i="3" s="1"/>
  <c r="A250" i="2"/>
  <c r="B250" i="2"/>
  <c r="C250" i="2"/>
  <c r="D250" i="2"/>
  <c r="E243" i="1"/>
  <c r="E250" i="2" s="1"/>
  <c r="A251" i="2"/>
  <c r="B251" i="2"/>
  <c r="C251" i="2"/>
  <c r="D251" i="2"/>
  <c r="E244" i="1"/>
  <c r="A252" i="2"/>
  <c r="B252" i="2"/>
  <c r="C252" i="2"/>
  <c r="D252" i="2"/>
  <c r="E247" i="1"/>
  <c r="A253" i="2"/>
  <c r="B253" i="2"/>
  <c r="C253" i="2"/>
  <c r="E253" i="2"/>
  <c r="D253" i="2"/>
  <c r="E248" i="1"/>
  <c r="A254" i="2"/>
  <c r="B254" i="2"/>
  <c r="C254" i="2"/>
  <c r="D254" i="2"/>
  <c r="E251" i="1"/>
  <c r="E254" i="2"/>
  <c r="A255" i="2"/>
  <c r="B255" i="2"/>
  <c r="C255" i="2"/>
  <c r="D255" i="2"/>
  <c r="E253" i="1"/>
  <c r="A256" i="2"/>
  <c r="B256" i="2"/>
  <c r="C256" i="2"/>
  <c r="D256" i="2"/>
  <c r="E254" i="1"/>
  <c r="E256" i="2" s="1"/>
  <c r="A257" i="2"/>
  <c r="B257" i="2"/>
  <c r="C257" i="2"/>
  <c r="E257" i="2"/>
  <c r="D257" i="2"/>
  <c r="E255" i="1"/>
  <c r="E60" i="3" s="1"/>
  <c r="A258" i="2"/>
  <c r="B258" i="2"/>
  <c r="C258" i="2"/>
  <c r="D258" i="2"/>
  <c r="E256" i="1"/>
  <c r="E258" i="2"/>
  <c r="A259" i="2"/>
  <c r="B259" i="2"/>
  <c r="C259" i="2"/>
  <c r="D259" i="2"/>
  <c r="E257" i="1"/>
  <c r="F257" i="1" s="1"/>
  <c r="Z257" i="1" s="1"/>
  <c r="A260" i="2"/>
  <c r="B260" i="2"/>
  <c r="C260" i="2"/>
  <c r="E260" i="2"/>
  <c r="D260" i="2"/>
  <c r="E258" i="1"/>
  <c r="A261" i="2"/>
  <c r="B261" i="2"/>
  <c r="C261" i="2"/>
  <c r="D261" i="2"/>
  <c r="E259" i="1"/>
  <c r="E261" i="2" s="1"/>
  <c r="A262" i="2"/>
  <c r="B262" i="2"/>
  <c r="C262" i="2"/>
  <c r="D262" i="2"/>
  <c r="E260" i="1"/>
  <c r="E262" i="2"/>
  <c r="A263" i="2"/>
  <c r="B263" i="2"/>
  <c r="C263" i="2"/>
  <c r="D263" i="2"/>
  <c r="E261" i="1"/>
  <c r="A264" i="2"/>
  <c r="B264" i="2"/>
  <c r="C264" i="2"/>
  <c r="E264" i="2"/>
  <c r="D264" i="2"/>
  <c r="E262" i="1"/>
  <c r="A265" i="2"/>
  <c r="B265" i="2"/>
  <c r="C265" i="2"/>
  <c r="D265" i="2"/>
  <c r="E263" i="1"/>
  <c r="E68" i="3" s="1"/>
  <c r="A266" i="2"/>
  <c r="B266" i="2"/>
  <c r="C266" i="2"/>
  <c r="D266" i="2"/>
  <c r="E264" i="1"/>
  <c r="A267" i="2"/>
  <c r="B267" i="2"/>
  <c r="C267" i="2"/>
  <c r="D267" i="2"/>
  <c r="E265" i="1"/>
  <c r="A268" i="2"/>
  <c r="B268" i="2"/>
  <c r="C268" i="2"/>
  <c r="D268" i="2"/>
  <c r="A269" i="2"/>
  <c r="B269" i="2"/>
  <c r="C269" i="2"/>
  <c r="D269" i="2"/>
  <c r="E267" i="1"/>
  <c r="A270" i="2"/>
  <c r="B270" i="2"/>
  <c r="C270" i="2"/>
  <c r="D270" i="2"/>
  <c r="E268" i="1"/>
  <c r="A271" i="2"/>
  <c r="B271" i="2"/>
  <c r="C271" i="2"/>
  <c r="E271" i="2"/>
  <c r="D271" i="2"/>
  <c r="E269" i="1"/>
  <c r="A272" i="2"/>
  <c r="B272" i="2"/>
  <c r="C272" i="2"/>
  <c r="D272" i="2"/>
  <c r="E270" i="1"/>
  <c r="A273" i="2"/>
  <c r="B273" i="2"/>
  <c r="C273" i="2"/>
  <c r="D273" i="2"/>
  <c r="E271" i="1"/>
  <c r="A274" i="2"/>
  <c r="B274" i="2"/>
  <c r="C274" i="2"/>
  <c r="D274" i="2"/>
  <c r="E274" i="1"/>
  <c r="E274" i="2" s="1"/>
  <c r="A275" i="2"/>
  <c r="B275" i="2"/>
  <c r="C275" i="2"/>
  <c r="D275" i="2"/>
  <c r="E275" i="1"/>
  <c r="A276" i="2"/>
  <c r="B276" i="2"/>
  <c r="C276" i="2"/>
  <c r="E276" i="2"/>
  <c r="D276" i="2"/>
  <c r="E277" i="1"/>
  <c r="A277" i="2"/>
  <c r="B277" i="2"/>
  <c r="C277" i="2"/>
  <c r="D277" i="2"/>
  <c r="E278" i="1"/>
  <c r="F278" i="1" s="1"/>
  <c r="A278" i="2"/>
  <c r="B278" i="2"/>
  <c r="C278" i="2"/>
  <c r="D278" i="2"/>
  <c r="E279" i="1"/>
  <c r="E278" i="2" s="1"/>
  <c r="A279" i="2"/>
  <c r="B279" i="2"/>
  <c r="C279" i="2"/>
  <c r="D279" i="2"/>
  <c r="E280" i="1"/>
  <c r="E279" i="2" s="1"/>
  <c r="A280" i="2"/>
  <c r="B280" i="2"/>
  <c r="C280" i="2"/>
  <c r="E280" i="2"/>
  <c r="D280" i="2"/>
  <c r="E282" i="1"/>
  <c r="E85" i="3" s="1"/>
  <c r="A281" i="2"/>
  <c r="B281" i="2"/>
  <c r="C281" i="2"/>
  <c r="D281" i="2"/>
  <c r="E283" i="1"/>
  <c r="A282" i="2"/>
  <c r="B282" i="2"/>
  <c r="C282" i="2"/>
  <c r="D282" i="2"/>
  <c r="E284" i="1"/>
  <c r="A283" i="2"/>
  <c r="B283" i="2"/>
  <c r="C283" i="2"/>
  <c r="E283" i="2"/>
  <c r="D283" i="2"/>
  <c r="E285" i="1"/>
  <c r="A284" i="2"/>
  <c r="B284" i="2"/>
  <c r="C284" i="2"/>
  <c r="D284" i="2"/>
  <c r="E286" i="1"/>
  <c r="E284" i="2" s="1"/>
  <c r="A285" i="2"/>
  <c r="B285" i="2"/>
  <c r="C285" i="2"/>
  <c r="D285" i="2"/>
  <c r="E288" i="1"/>
  <c r="F288" i="1" s="1"/>
  <c r="A286" i="2"/>
  <c r="B286" i="2"/>
  <c r="C286" i="2"/>
  <c r="E286" i="2"/>
  <c r="D286" i="2"/>
  <c r="E292" i="1"/>
  <c r="A287" i="2"/>
  <c r="B287" i="2"/>
  <c r="C287" i="2"/>
  <c r="D287" i="2"/>
  <c r="E293" i="1"/>
  <c r="E93" i="3" s="1"/>
  <c r="A288" i="2"/>
  <c r="B288" i="2"/>
  <c r="C288" i="2"/>
  <c r="D288" i="2"/>
  <c r="E294" i="1"/>
  <c r="A289" i="2"/>
  <c r="B289" i="2"/>
  <c r="C289" i="2"/>
  <c r="D289" i="2"/>
  <c r="E295" i="1"/>
  <c r="A290" i="2"/>
  <c r="B290" i="2"/>
  <c r="C290" i="2"/>
  <c r="D290" i="2"/>
  <c r="E296" i="1"/>
  <c r="E290" i="2" s="1"/>
  <c r="A291" i="2"/>
  <c r="B291" i="2"/>
  <c r="C291" i="2"/>
  <c r="D291" i="2"/>
  <c r="E297" i="1"/>
  <c r="E291" i="2" s="1"/>
  <c r="A292" i="2"/>
  <c r="B292" i="2"/>
  <c r="C292" i="2"/>
  <c r="D292" i="2"/>
  <c r="E298" i="1"/>
  <c r="E292" i="2" s="1"/>
  <c r="A293" i="2"/>
  <c r="B293" i="2"/>
  <c r="C293" i="2"/>
  <c r="D293" i="2"/>
  <c r="E299" i="1"/>
  <c r="A294" i="2"/>
  <c r="B294" i="2"/>
  <c r="C294" i="2"/>
  <c r="D294" i="2"/>
  <c r="E300" i="1"/>
  <c r="A295" i="2"/>
  <c r="B295" i="2"/>
  <c r="C295" i="2"/>
  <c r="D295" i="2"/>
  <c r="E301" i="1"/>
  <c r="E295" i="2" s="1"/>
  <c r="A296" i="2"/>
  <c r="B296" i="2"/>
  <c r="C296" i="2"/>
  <c r="E296" i="2"/>
  <c r="D296" i="2"/>
  <c r="E302" i="1"/>
  <c r="A297" i="2"/>
  <c r="B297" i="2"/>
  <c r="C297" i="2"/>
  <c r="D297" i="2"/>
  <c r="E303" i="1"/>
  <c r="E103" i="3" s="1"/>
  <c r="A298" i="2"/>
  <c r="B298" i="2"/>
  <c r="C298" i="2"/>
  <c r="E298" i="2"/>
  <c r="D298" i="2"/>
  <c r="E304" i="1"/>
  <c r="E299" i="2" s="1"/>
  <c r="A299" i="2"/>
  <c r="B299" i="2"/>
  <c r="C299" i="2"/>
  <c r="D299" i="2"/>
  <c r="A300" i="2"/>
  <c r="B300" i="2"/>
  <c r="C300" i="2"/>
  <c r="D300" i="2"/>
  <c r="E306" i="1"/>
  <c r="E300" i="2" s="1"/>
  <c r="A301" i="2"/>
  <c r="B301" i="2"/>
  <c r="C301" i="2"/>
  <c r="D301" i="2"/>
  <c r="E307" i="1"/>
  <c r="E302" i="2" s="1"/>
  <c r="A302" i="2"/>
  <c r="B302" i="2"/>
  <c r="C302" i="2"/>
  <c r="D302" i="2"/>
  <c r="A303" i="2"/>
  <c r="B303" i="2"/>
  <c r="C303" i="2"/>
  <c r="E303" i="2"/>
  <c r="D303" i="2"/>
  <c r="E309" i="1"/>
  <c r="A304" i="2"/>
  <c r="B304" i="2"/>
  <c r="C304" i="2"/>
  <c r="D304" i="2"/>
  <c r="E310" i="1"/>
  <c r="A305" i="2"/>
  <c r="B305" i="2"/>
  <c r="C305" i="2"/>
  <c r="E305" i="2"/>
  <c r="D305" i="2"/>
  <c r="E311" i="1"/>
  <c r="A306" i="2"/>
  <c r="B306" i="2"/>
  <c r="C306" i="2"/>
  <c r="D306" i="2"/>
  <c r="E312" i="1"/>
  <c r="E306" i="2" s="1"/>
  <c r="A307" i="2"/>
  <c r="B307" i="2"/>
  <c r="C307" i="2"/>
  <c r="D307" i="2"/>
  <c r="E313" i="1"/>
  <c r="E307" i="2" s="1"/>
  <c r="A308" i="2"/>
  <c r="B308" i="2"/>
  <c r="C308" i="2"/>
  <c r="D308" i="2"/>
  <c r="E314" i="1"/>
  <c r="E308" i="2" s="1"/>
  <c r="A309" i="2"/>
  <c r="B309" i="2"/>
  <c r="C309" i="2"/>
  <c r="D309" i="2"/>
  <c r="E316" i="1"/>
  <c r="E309" i="2" s="1"/>
  <c r="A310" i="2"/>
  <c r="B310" i="2"/>
  <c r="C310" i="2"/>
  <c r="D310" i="2"/>
  <c r="E317" i="1"/>
  <c r="E310" i="2" s="1"/>
  <c r="A311" i="2"/>
  <c r="B311" i="2"/>
  <c r="C311" i="2"/>
  <c r="D311" i="2"/>
  <c r="E318" i="1"/>
  <c r="E311" i="2" s="1"/>
  <c r="A312" i="2"/>
  <c r="B312" i="2"/>
  <c r="C312" i="2"/>
  <c r="E312" i="2"/>
  <c r="D312" i="2"/>
  <c r="E319" i="1"/>
  <c r="A313" i="2"/>
  <c r="B313" i="2"/>
  <c r="C313" i="2"/>
  <c r="E313" i="2"/>
  <c r="D313" i="2"/>
  <c r="E324" i="1"/>
  <c r="A314" i="2"/>
  <c r="B314" i="2"/>
  <c r="C314" i="2"/>
  <c r="D314" i="2"/>
  <c r="E325" i="1"/>
  <c r="A315" i="2"/>
  <c r="B315" i="2"/>
  <c r="C315" i="2"/>
  <c r="E315" i="2"/>
  <c r="D315" i="2"/>
  <c r="E326" i="1"/>
  <c r="A316" i="2"/>
  <c r="B316" i="2"/>
  <c r="C316" i="2"/>
  <c r="D316" i="2"/>
  <c r="E327" i="1"/>
  <c r="E316" i="2" s="1"/>
  <c r="A317" i="2"/>
  <c r="B317" i="2"/>
  <c r="C317" i="2"/>
  <c r="E317" i="2"/>
  <c r="D317" i="2"/>
  <c r="E328" i="1"/>
  <c r="E318" i="2" s="1"/>
  <c r="A318" i="2"/>
  <c r="B318" i="2"/>
  <c r="C318" i="2"/>
  <c r="D318" i="2"/>
  <c r="A319" i="2"/>
  <c r="B319" i="2"/>
  <c r="C319" i="2"/>
  <c r="D319" i="2"/>
  <c r="E330" i="1"/>
  <c r="E319" i="2" s="1"/>
  <c r="A320" i="2"/>
  <c r="B320" i="2"/>
  <c r="C320" i="2"/>
  <c r="D320" i="2"/>
  <c r="E331" i="1"/>
  <c r="E320" i="2" s="1"/>
  <c r="A321" i="2"/>
  <c r="B321" i="2"/>
  <c r="C321" i="2"/>
  <c r="D321" i="2"/>
  <c r="E332" i="1"/>
  <c r="A322" i="2"/>
  <c r="B322" i="2"/>
  <c r="C322" i="2"/>
  <c r="E322" i="2"/>
  <c r="D322" i="2"/>
  <c r="E333" i="1"/>
  <c r="A323" i="2"/>
  <c r="B323" i="2"/>
  <c r="C323" i="2"/>
  <c r="E323" i="2"/>
  <c r="D323" i="2"/>
  <c r="E335" i="1"/>
  <c r="E132" i="3" s="1"/>
  <c r="A324" i="2"/>
  <c r="B324" i="2"/>
  <c r="C324" i="2"/>
  <c r="D324" i="2"/>
  <c r="E336" i="1"/>
  <c r="A325" i="2"/>
  <c r="B325" i="2"/>
  <c r="C325" i="2"/>
  <c r="D325" i="2"/>
  <c r="E337" i="1"/>
  <c r="A326" i="2"/>
  <c r="B326" i="2"/>
  <c r="C326" i="2"/>
  <c r="D326" i="2"/>
  <c r="E338" i="1"/>
  <c r="E326" i="2" s="1"/>
  <c r="A327" i="2"/>
  <c r="B327" i="2"/>
  <c r="C327" i="2"/>
  <c r="E327" i="2"/>
  <c r="D327" i="2"/>
  <c r="E339" i="1"/>
  <c r="A328" i="2"/>
  <c r="B328" i="2"/>
  <c r="C328" i="2"/>
  <c r="D328" i="2"/>
  <c r="E340" i="1"/>
  <c r="E328" i="2"/>
  <c r="A329" i="2"/>
  <c r="B329" i="2"/>
  <c r="C329" i="2"/>
  <c r="D329" i="2"/>
  <c r="E341" i="1"/>
  <c r="A330" i="2"/>
  <c r="B330" i="2"/>
  <c r="C330" i="2"/>
  <c r="E330" i="2"/>
  <c r="D330" i="2"/>
  <c r="E342" i="1"/>
  <c r="A331" i="2"/>
  <c r="B331" i="2"/>
  <c r="C331" i="2"/>
  <c r="D331" i="2"/>
  <c r="E343" i="1"/>
  <c r="E140" i="3" s="1"/>
  <c r="A332" i="2"/>
  <c r="B332" i="2"/>
  <c r="C332" i="2"/>
  <c r="D332" i="2"/>
  <c r="E344" i="1"/>
  <c r="E332" i="2"/>
  <c r="A333" i="2"/>
  <c r="B333" i="2"/>
  <c r="C333" i="2"/>
  <c r="D333" i="2"/>
  <c r="E345" i="1"/>
  <c r="A334" i="2"/>
  <c r="B334" i="2"/>
  <c r="C334" i="2"/>
  <c r="E334" i="2"/>
  <c r="D334" i="2"/>
  <c r="E346" i="1"/>
  <c r="A335" i="2"/>
  <c r="B335" i="2"/>
  <c r="C335" i="2"/>
  <c r="D335" i="2"/>
  <c r="E347" i="1"/>
  <c r="A336" i="2"/>
  <c r="B336" i="2"/>
  <c r="C336" i="2"/>
  <c r="D336" i="2"/>
  <c r="E348" i="1"/>
  <c r="E336" i="2"/>
  <c r="A337" i="2"/>
  <c r="B337" i="2"/>
  <c r="C337" i="2"/>
  <c r="D337" i="2"/>
  <c r="E350" i="1"/>
  <c r="A338" i="2"/>
  <c r="B338" i="2"/>
  <c r="C338" i="2"/>
  <c r="E338" i="2"/>
  <c r="D338" i="2"/>
  <c r="E351" i="1"/>
  <c r="A339" i="2"/>
  <c r="B339" i="2"/>
  <c r="C339" i="2"/>
  <c r="D339" i="2"/>
  <c r="E352" i="1"/>
  <c r="E340" i="2" s="1"/>
  <c r="A340" i="2"/>
  <c r="B340" i="2"/>
  <c r="C340" i="2"/>
  <c r="D340" i="2"/>
  <c r="A341" i="2"/>
  <c r="B341" i="2"/>
  <c r="C341" i="2"/>
  <c r="D341" i="2"/>
  <c r="E354" i="1"/>
  <c r="A342" i="2"/>
  <c r="B342" i="2"/>
  <c r="C342" i="2"/>
  <c r="E342" i="2"/>
  <c r="D342" i="2"/>
  <c r="E356" i="1"/>
  <c r="A343" i="2"/>
  <c r="B343" i="2"/>
  <c r="C343" i="2"/>
  <c r="D343" i="2"/>
  <c r="E375" i="1"/>
  <c r="E154" i="3" s="1"/>
  <c r="A344" i="2"/>
  <c r="B344" i="2"/>
  <c r="C344" i="2"/>
  <c r="D344" i="2"/>
  <c r="E377" i="1"/>
  <c r="A345" i="2"/>
  <c r="B345" i="2"/>
  <c r="C345" i="2"/>
  <c r="E345" i="2"/>
  <c r="D345" i="2"/>
  <c r="E379" i="1"/>
  <c r="A346" i="2"/>
  <c r="B346" i="2"/>
  <c r="C346" i="2"/>
  <c r="D346" i="2"/>
  <c r="E380" i="1"/>
  <c r="E346" i="2" s="1"/>
  <c r="A347" i="2"/>
  <c r="B347" i="2"/>
  <c r="C347" i="2"/>
  <c r="D347" i="2"/>
  <c r="E388" i="1"/>
  <c r="F388" i="1" s="1"/>
  <c r="A348" i="2"/>
  <c r="B348" i="2"/>
  <c r="C348" i="2"/>
  <c r="D348" i="2"/>
  <c r="E389" i="1"/>
  <c r="F389" i="1" s="1"/>
  <c r="E348" i="2"/>
  <c r="A349" i="2"/>
  <c r="B349" i="2"/>
  <c r="C349" i="2"/>
  <c r="D349" i="2"/>
  <c r="E394" i="1"/>
  <c r="A350" i="2"/>
  <c r="B350" i="2"/>
  <c r="C350" i="2"/>
  <c r="D350" i="2"/>
  <c r="E399" i="1"/>
  <c r="E351" i="2" s="1"/>
  <c r="E350" i="2"/>
  <c r="A351" i="2"/>
  <c r="B351" i="2"/>
  <c r="C351" i="2"/>
  <c r="D351" i="2"/>
  <c r="A352" i="2"/>
  <c r="B352" i="2"/>
  <c r="C352" i="2"/>
  <c r="E352" i="2"/>
  <c r="D352" i="2"/>
  <c r="E402" i="1"/>
  <c r="E161" i="3" s="1"/>
  <c r="A353" i="2"/>
  <c r="B353" i="2"/>
  <c r="C353" i="2"/>
  <c r="D353" i="2"/>
  <c r="E405" i="1"/>
  <c r="A354" i="2"/>
  <c r="B354" i="2"/>
  <c r="C354" i="2"/>
  <c r="D354" i="2"/>
  <c r="E406" i="1"/>
  <c r="A355" i="2"/>
  <c r="B355" i="2"/>
  <c r="C355" i="2"/>
  <c r="E355" i="2"/>
  <c r="D355" i="2"/>
  <c r="E407" i="1"/>
  <c r="A356" i="2"/>
  <c r="B356" i="2"/>
  <c r="C356" i="2"/>
  <c r="D356" i="2"/>
  <c r="E410" i="1"/>
  <c r="F410" i="1"/>
  <c r="G410" i="1" s="1"/>
  <c r="K410" i="1" s="1"/>
  <c r="A357" i="2"/>
  <c r="B357" i="2"/>
  <c r="C357" i="2"/>
  <c r="K357" i="2"/>
  <c r="D357" i="2"/>
  <c r="E411" i="1"/>
  <c r="A358" i="2"/>
  <c r="B358" i="2"/>
  <c r="C358" i="2"/>
  <c r="D358" i="2"/>
  <c r="E412" i="1"/>
  <c r="E358" i="2"/>
  <c r="A359" i="2"/>
  <c r="B359" i="2"/>
  <c r="C359" i="2"/>
  <c r="E359" i="2"/>
  <c r="D359" i="2"/>
  <c r="E418" i="1"/>
  <c r="F418" i="1"/>
  <c r="G418" i="1"/>
  <c r="A360" i="2"/>
  <c r="B360" i="2"/>
  <c r="C360" i="2"/>
  <c r="E360" i="2"/>
  <c r="D360" i="2"/>
  <c r="E419" i="1"/>
  <c r="A361" i="2"/>
  <c r="B361" i="2"/>
  <c r="C361" i="2"/>
  <c r="D361" i="2"/>
  <c r="E423" i="1"/>
  <c r="E361" i="2" s="1"/>
  <c r="A362" i="2"/>
  <c r="B362" i="2"/>
  <c r="C362" i="2"/>
  <c r="D362" i="2"/>
  <c r="E426" i="1"/>
  <c r="A363" i="2"/>
  <c r="B363" i="2"/>
  <c r="C363" i="2"/>
  <c r="D363" i="2"/>
  <c r="E88" i="1"/>
  <c r="E363" i="2" s="1"/>
  <c r="A364" i="2"/>
  <c r="B364" i="2"/>
  <c r="C364" i="2"/>
  <c r="D364" i="2"/>
  <c r="E90" i="1"/>
  <c r="E364" i="2" s="1"/>
  <c r="A365" i="2"/>
  <c r="B365" i="2"/>
  <c r="C365" i="2"/>
  <c r="E365" i="2"/>
  <c r="D365" i="2"/>
  <c r="E97" i="1"/>
  <c r="F97" i="1"/>
  <c r="G97" i="1" s="1"/>
  <c r="A366" i="2"/>
  <c r="B366" i="2"/>
  <c r="C366" i="2"/>
  <c r="E366" i="2"/>
  <c r="D366" i="2"/>
  <c r="A367" i="2"/>
  <c r="B367" i="2"/>
  <c r="C367" i="2"/>
  <c r="D367" i="2"/>
  <c r="E321" i="1"/>
  <c r="E367" i="2" s="1"/>
  <c r="A368" i="2"/>
  <c r="B368" i="2"/>
  <c r="C368" i="2"/>
  <c r="E368" i="2"/>
  <c r="D368" i="2"/>
  <c r="A369" i="2"/>
  <c r="B369" i="2"/>
  <c r="C369" i="2"/>
  <c r="D369" i="2"/>
  <c r="E384" i="1"/>
  <c r="A370" i="2"/>
  <c r="B370" i="2"/>
  <c r="C370" i="2"/>
  <c r="D370" i="2"/>
  <c r="E408" i="1"/>
  <c r="E370" i="2" s="1"/>
  <c r="A371" i="2"/>
  <c r="B371" i="2"/>
  <c r="C371" i="2"/>
  <c r="E371" i="2"/>
  <c r="D371" i="2"/>
  <c r="A372" i="2"/>
  <c r="B372" i="2"/>
  <c r="C372" i="2"/>
  <c r="D372" i="2"/>
  <c r="E372" i="2"/>
  <c r="A373" i="2"/>
  <c r="B373" i="2"/>
  <c r="C373" i="2"/>
  <c r="E373" i="2"/>
  <c r="D373" i="2"/>
  <c r="E122" i="1"/>
  <c r="A374" i="2"/>
  <c r="B374" i="2"/>
  <c r="C374" i="2"/>
  <c r="D374" i="2"/>
  <c r="E374" i="2"/>
  <c r="A375" i="2"/>
  <c r="B375" i="2"/>
  <c r="C375" i="2"/>
  <c r="D375" i="2"/>
  <c r="E272" i="1"/>
  <c r="A376" i="2"/>
  <c r="B376" i="2"/>
  <c r="C376" i="2"/>
  <c r="E376" i="2"/>
  <c r="D376" i="2"/>
  <c r="A377" i="2"/>
  <c r="B377" i="2"/>
  <c r="C377" i="2"/>
  <c r="D377" i="2"/>
  <c r="E377" i="2"/>
  <c r="A378" i="2"/>
  <c r="B378" i="2"/>
  <c r="C378" i="2"/>
  <c r="D378" i="2"/>
  <c r="E378" i="2"/>
  <c r="A379" i="2"/>
  <c r="B379" i="2"/>
  <c r="C379" i="2"/>
  <c r="E379" i="2"/>
  <c r="D379" i="2"/>
  <c r="A380" i="2"/>
  <c r="B380" i="2"/>
  <c r="C380" i="2"/>
  <c r="E380" i="2"/>
  <c r="D380" i="2"/>
  <c r="A381" i="2"/>
  <c r="B381" i="2"/>
  <c r="C381" i="2"/>
  <c r="E381" i="2"/>
  <c r="D381" i="2"/>
  <c r="A382" i="2"/>
  <c r="B382" i="2"/>
  <c r="C382" i="2"/>
  <c r="D382" i="2"/>
  <c r="E382" i="2"/>
  <c r="A383" i="2"/>
  <c r="B383" i="2"/>
  <c r="C383" i="2"/>
  <c r="E383" i="2"/>
  <c r="D383" i="2"/>
  <c r="A384" i="2"/>
  <c r="B384" i="2"/>
  <c r="C384" i="2"/>
  <c r="E384" i="2"/>
  <c r="D384" i="2"/>
  <c r="A11" i="3"/>
  <c r="H11" i="3"/>
  <c r="B11" i="3"/>
  <c r="G11" i="3"/>
  <c r="C11" i="3"/>
  <c r="D11" i="3"/>
  <c r="A12" i="3"/>
  <c r="H12" i="3"/>
  <c r="B12" i="3"/>
  <c r="G12" i="3"/>
  <c r="C12" i="3"/>
  <c r="D12" i="3"/>
  <c r="A13" i="3"/>
  <c r="H13" i="3"/>
  <c r="B13" i="3"/>
  <c r="G13" i="3"/>
  <c r="C13" i="3"/>
  <c r="D13" i="3"/>
  <c r="A14" i="3"/>
  <c r="H14" i="3"/>
  <c r="B14" i="3"/>
  <c r="G14" i="3"/>
  <c r="C14" i="3"/>
  <c r="D14" i="3"/>
  <c r="A15" i="3"/>
  <c r="H15" i="3"/>
  <c r="B15" i="3"/>
  <c r="G15" i="3"/>
  <c r="C15" i="3"/>
  <c r="E15" i="3"/>
  <c r="D15" i="3"/>
  <c r="E142" i="1"/>
  <c r="A16" i="3"/>
  <c r="H16" i="3"/>
  <c r="B16" i="3"/>
  <c r="G16" i="3"/>
  <c r="C16" i="3"/>
  <c r="E16" i="3"/>
  <c r="D16" i="3"/>
  <c r="E143" i="1"/>
  <c r="A17" i="3"/>
  <c r="H17" i="3"/>
  <c r="B17" i="3"/>
  <c r="G17" i="3"/>
  <c r="C17" i="3"/>
  <c r="E17" i="3"/>
  <c r="D17" i="3"/>
  <c r="A18" i="3"/>
  <c r="H18" i="3"/>
  <c r="B18" i="3"/>
  <c r="G18" i="3"/>
  <c r="C18" i="3"/>
  <c r="E18" i="3"/>
  <c r="D18" i="3"/>
  <c r="A19" i="3"/>
  <c r="H19" i="3"/>
  <c r="B19" i="3"/>
  <c r="G19" i="3"/>
  <c r="C19" i="3"/>
  <c r="D19" i="3"/>
  <c r="E148" i="1"/>
  <c r="F148" i="1" s="1"/>
  <c r="A20" i="3"/>
  <c r="H20" i="3"/>
  <c r="B20" i="3"/>
  <c r="G20" i="3"/>
  <c r="C20" i="3"/>
  <c r="D20" i="3"/>
  <c r="E20" i="3"/>
  <c r="A21" i="3"/>
  <c r="H21" i="3"/>
  <c r="B21" i="3"/>
  <c r="G21" i="3"/>
  <c r="C21" i="3"/>
  <c r="E21" i="3"/>
  <c r="D21" i="3"/>
  <c r="A22" i="3"/>
  <c r="H22" i="3"/>
  <c r="B22" i="3"/>
  <c r="G22" i="3"/>
  <c r="C22" i="3"/>
  <c r="D22" i="3"/>
  <c r="A23" i="3"/>
  <c r="H23" i="3"/>
  <c r="B23" i="3"/>
  <c r="G23" i="3"/>
  <c r="C23" i="3"/>
  <c r="D23" i="3"/>
  <c r="A24" i="3"/>
  <c r="H24" i="3"/>
  <c r="B24" i="3"/>
  <c r="G24" i="3"/>
  <c r="C24" i="3"/>
  <c r="D24" i="3"/>
  <c r="E24" i="3"/>
  <c r="A25" i="3"/>
  <c r="H25" i="3"/>
  <c r="B25" i="3"/>
  <c r="G25" i="3"/>
  <c r="C25" i="3"/>
  <c r="D25" i="3"/>
  <c r="A26" i="3"/>
  <c r="H26" i="3"/>
  <c r="B26" i="3"/>
  <c r="G26" i="3"/>
  <c r="C26" i="3"/>
  <c r="E26" i="3"/>
  <c r="D26" i="3"/>
  <c r="A27" i="3"/>
  <c r="H27" i="3"/>
  <c r="B27" i="3"/>
  <c r="G27" i="3"/>
  <c r="C27" i="3"/>
  <c r="E27" i="3"/>
  <c r="D27" i="3"/>
  <c r="E216" i="1"/>
  <c r="A28" i="3"/>
  <c r="H28" i="3"/>
  <c r="B28" i="3"/>
  <c r="G28" i="3"/>
  <c r="C28" i="3"/>
  <c r="D28" i="3"/>
  <c r="E217" i="1"/>
  <c r="F217" i="1" s="1"/>
  <c r="G217" i="1" s="1"/>
  <c r="A29" i="3"/>
  <c r="H29" i="3"/>
  <c r="B29" i="3"/>
  <c r="G29" i="3"/>
  <c r="C29" i="3"/>
  <c r="D29" i="3"/>
  <c r="E218" i="1"/>
  <c r="F218" i="1" s="1"/>
  <c r="A30" i="3"/>
  <c r="H30" i="3"/>
  <c r="B30" i="3"/>
  <c r="G30" i="3"/>
  <c r="C30" i="3"/>
  <c r="D30" i="3"/>
  <c r="E219" i="1"/>
  <c r="E30" i="3" s="1"/>
  <c r="F219" i="1"/>
  <c r="Z219" i="1" s="1"/>
  <c r="A31" i="3"/>
  <c r="H31" i="3"/>
  <c r="B31" i="3"/>
  <c r="G31" i="3"/>
  <c r="C31" i="3"/>
  <c r="D31" i="3"/>
  <c r="E220" i="1"/>
  <c r="A32" i="3"/>
  <c r="H32" i="3"/>
  <c r="B32" i="3"/>
  <c r="G32" i="3"/>
  <c r="C32" i="3"/>
  <c r="D32" i="3"/>
  <c r="E223" i="1"/>
  <c r="A33" i="3"/>
  <c r="H33" i="3"/>
  <c r="B33" i="3"/>
  <c r="G33" i="3"/>
  <c r="C33" i="3"/>
  <c r="D33" i="3"/>
  <c r="E224" i="1"/>
  <c r="A34" i="3"/>
  <c r="H34" i="3"/>
  <c r="B34" i="3"/>
  <c r="G34" i="3"/>
  <c r="C34" i="3"/>
  <c r="D34" i="3"/>
  <c r="E225" i="1"/>
  <c r="E34" i="3" s="1"/>
  <c r="A35" i="3"/>
  <c r="H35" i="3"/>
  <c r="B35" i="3"/>
  <c r="G35" i="3"/>
  <c r="C35" i="3"/>
  <c r="D35" i="3"/>
  <c r="A36" i="3"/>
  <c r="H36" i="3"/>
  <c r="B36" i="3"/>
  <c r="G36" i="3"/>
  <c r="C36" i="3"/>
  <c r="D36" i="3"/>
  <c r="E230" i="1"/>
  <c r="E36" i="3" s="1"/>
  <c r="F230" i="1"/>
  <c r="G230" i="1" s="1"/>
  <c r="A37" i="3"/>
  <c r="H37" i="3"/>
  <c r="B37" i="3"/>
  <c r="G37" i="3"/>
  <c r="C37" i="3"/>
  <c r="D37" i="3"/>
  <c r="E231" i="1"/>
  <c r="E37" i="3" s="1"/>
  <c r="A38" i="3"/>
  <c r="H38" i="3"/>
  <c r="B38" i="3"/>
  <c r="G38" i="3"/>
  <c r="C38" i="3"/>
  <c r="E38" i="3"/>
  <c r="D38" i="3"/>
  <c r="A39" i="3"/>
  <c r="H39" i="3"/>
  <c r="B39" i="3"/>
  <c r="G39" i="3"/>
  <c r="C39" i="3"/>
  <c r="D39" i="3"/>
  <c r="A40" i="3"/>
  <c r="H40" i="3"/>
  <c r="B40" i="3"/>
  <c r="G40" i="3"/>
  <c r="C40" i="3"/>
  <c r="E40" i="3"/>
  <c r="D40" i="3"/>
  <c r="A41" i="3"/>
  <c r="H41" i="3"/>
  <c r="B41" i="3"/>
  <c r="G41" i="3"/>
  <c r="C41" i="3"/>
  <c r="D41" i="3"/>
  <c r="A42" i="3"/>
  <c r="H42" i="3"/>
  <c r="B42" i="3"/>
  <c r="G42" i="3"/>
  <c r="C42" i="3"/>
  <c r="E42" i="3"/>
  <c r="D42" i="3"/>
  <c r="A43" i="3"/>
  <c r="H43" i="3"/>
  <c r="B43" i="3"/>
  <c r="G43" i="3"/>
  <c r="C43" i="3"/>
  <c r="D43" i="3"/>
  <c r="A44" i="3"/>
  <c r="H44" i="3"/>
  <c r="B44" i="3"/>
  <c r="G44" i="3"/>
  <c r="C44" i="3"/>
  <c r="E44" i="3"/>
  <c r="D44" i="3"/>
  <c r="A45" i="3"/>
  <c r="H45" i="3"/>
  <c r="B45" i="3"/>
  <c r="G45" i="3"/>
  <c r="C45" i="3"/>
  <c r="D45" i="3"/>
  <c r="E239" i="1"/>
  <c r="F239" i="1"/>
  <c r="A46" i="3"/>
  <c r="H46" i="3"/>
  <c r="B46" i="3"/>
  <c r="G46" i="3"/>
  <c r="C46" i="3"/>
  <c r="D46" i="3"/>
  <c r="A47" i="3"/>
  <c r="H47" i="3"/>
  <c r="B47" i="3"/>
  <c r="G47" i="3"/>
  <c r="C47" i="3"/>
  <c r="D47" i="3"/>
  <c r="E47" i="3"/>
  <c r="A48" i="3"/>
  <c r="H48" i="3"/>
  <c r="B48" i="3"/>
  <c r="G48" i="3"/>
  <c r="C48" i="3"/>
  <c r="D48" i="3"/>
  <c r="A49" i="3"/>
  <c r="H49" i="3"/>
  <c r="B49" i="3"/>
  <c r="G49" i="3"/>
  <c r="C49" i="3"/>
  <c r="E49" i="3"/>
  <c r="D49" i="3"/>
  <c r="A50" i="3"/>
  <c r="H50" i="3"/>
  <c r="B50" i="3"/>
  <c r="G50" i="3"/>
  <c r="C50" i="3"/>
  <c r="D50" i="3"/>
  <c r="A51" i="3"/>
  <c r="H51" i="3"/>
  <c r="B51" i="3"/>
  <c r="G51" i="3"/>
  <c r="C51" i="3"/>
  <c r="D51" i="3"/>
  <c r="E245" i="1"/>
  <c r="E51" i="3" s="1"/>
  <c r="A52" i="3"/>
  <c r="H52" i="3"/>
  <c r="B52" i="3"/>
  <c r="G52" i="3"/>
  <c r="C52" i="3"/>
  <c r="D52" i="3"/>
  <c r="A53" i="3"/>
  <c r="H53" i="3"/>
  <c r="B53" i="3"/>
  <c r="G53" i="3"/>
  <c r="C53" i="3"/>
  <c r="E53" i="3"/>
  <c r="D53" i="3"/>
  <c r="A54" i="3"/>
  <c r="H54" i="3"/>
  <c r="B54" i="3"/>
  <c r="G54" i="3"/>
  <c r="C54" i="3"/>
  <c r="D54" i="3"/>
  <c r="E249" i="1"/>
  <c r="E54" i="3" s="1"/>
  <c r="A55" i="3"/>
  <c r="H55" i="3"/>
  <c r="B55" i="3"/>
  <c r="G55" i="3"/>
  <c r="C55" i="3"/>
  <c r="E55" i="3"/>
  <c r="D55" i="3"/>
  <c r="E250" i="1"/>
  <c r="A56" i="3"/>
  <c r="H56" i="3"/>
  <c r="B56" i="3"/>
  <c r="G56" i="3"/>
  <c r="C56" i="3"/>
  <c r="E56" i="3"/>
  <c r="D56" i="3"/>
  <c r="A57" i="3"/>
  <c r="H57" i="3"/>
  <c r="B57" i="3"/>
  <c r="G57" i="3"/>
  <c r="C57" i="3"/>
  <c r="E57" i="3"/>
  <c r="D57" i="3"/>
  <c r="E252" i="1"/>
  <c r="F252" i="1" s="1"/>
  <c r="A58" i="3"/>
  <c r="H58" i="3"/>
  <c r="B58" i="3"/>
  <c r="G58" i="3"/>
  <c r="C58" i="3"/>
  <c r="D58" i="3"/>
  <c r="A59" i="3"/>
  <c r="H59" i="3"/>
  <c r="B59" i="3"/>
  <c r="G59" i="3"/>
  <c r="C59" i="3"/>
  <c r="E59" i="3"/>
  <c r="D59" i="3"/>
  <c r="A60" i="3"/>
  <c r="H60" i="3"/>
  <c r="B60" i="3"/>
  <c r="G60" i="3"/>
  <c r="C60" i="3"/>
  <c r="D60" i="3"/>
  <c r="A61" i="3"/>
  <c r="H61" i="3"/>
  <c r="B61" i="3"/>
  <c r="G61" i="3"/>
  <c r="C61" i="3"/>
  <c r="E61" i="3"/>
  <c r="D61" i="3"/>
  <c r="A62" i="3"/>
  <c r="H62" i="3"/>
  <c r="B62" i="3"/>
  <c r="G62" i="3"/>
  <c r="C62" i="3"/>
  <c r="D62" i="3"/>
  <c r="A63" i="3"/>
  <c r="H63" i="3"/>
  <c r="B63" i="3"/>
  <c r="G63" i="3"/>
  <c r="C63" i="3"/>
  <c r="E63" i="3"/>
  <c r="D63" i="3"/>
  <c r="A64" i="3"/>
  <c r="H64" i="3"/>
  <c r="B64" i="3"/>
  <c r="G64" i="3"/>
  <c r="C64" i="3"/>
  <c r="E64" i="3"/>
  <c r="D64" i="3"/>
  <c r="A65" i="3"/>
  <c r="H65" i="3"/>
  <c r="B65" i="3"/>
  <c r="G65" i="3"/>
  <c r="C65" i="3"/>
  <c r="E65" i="3"/>
  <c r="D65" i="3"/>
  <c r="A66" i="3"/>
  <c r="H66" i="3"/>
  <c r="B66" i="3"/>
  <c r="G66" i="3"/>
  <c r="C66" i="3"/>
  <c r="D66" i="3"/>
  <c r="A67" i="3"/>
  <c r="H67" i="3"/>
  <c r="B67" i="3"/>
  <c r="G67" i="3"/>
  <c r="C67" i="3"/>
  <c r="E67" i="3"/>
  <c r="D67" i="3"/>
  <c r="A68" i="3"/>
  <c r="H68" i="3"/>
  <c r="B68" i="3"/>
  <c r="G68" i="3"/>
  <c r="C68" i="3"/>
  <c r="D68" i="3"/>
  <c r="A69" i="3"/>
  <c r="H69" i="3"/>
  <c r="B69" i="3"/>
  <c r="G69" i="3"/>
  <c r="C69" i="3"/>
  <c r="D69" i="3"/>
  <c r="A70" i="3"/>
  <c r="H70" i="3"/>
  <c r="B70" i="3"/>
  <c r="G70" i="3"/>
  <c r="C70" i="3"/>
  <c r="D70" i="3"/>
  <c r="A71" i="3"/>
  <c r="H71" i="3"/>
  <c r="B71" i="3"/>
  <c r="G71" i="3"/>
  <c r="C71" i="3"/>
  <c r="D71" i="3"/>
  <c r="A72" i="3"/>
  <c r="H72" i="3"/>
  <c r="B72" i="3"/>
  <c r="G72" i="3"/>
  <c r="C72" i="3"/>
  <c r="E72" i="3"/>
  <c r="D72" i="3"/>
  <c r="A73" i="3"/>
  <c r="H73" i="3"/>
  <c r="B73" i="3"/>
  <c r="G73" i="3"/>
  <c r="C73" i="3"/>
  <c r="D73" i="3"/>
  <c r="A74" i="3"/>
  <c r="H74" i="3"/>
  <c r="B74" i="3"/>
  <c r="G74" i="3"/>
  <c r="C74" i="3"/>
  <c r="E74" i="3"/>
  <c r="D74" i="3"/>
  <c r="A75" i="3"/>
  <c r="H75" i="3"/>
  <c r="B75" i="3"/>
  <c r="G75" i="3"/>
  <c r="C75" i="3"/>
  <c r="D75" i="3"/>
  <c r="A76" i="3"/>
  <c r="H76" i="3"/>
  <c r="B76" i="3"/>
  <c r="G76" i="3"/>
  <c r="C76" i="3"/>
  <c r="E76" i="3"/>
  <c r="D76" i="3"/>
  <c r="A77" i="3"/>
  <c r="H77" i="3"/>
  <c r="B77" i="3"/>
  <c r="G77" i="3"/>
  <c r="C77" i="3"/>
  <c r="D77" i="3"/>
  <c r="E273" i="1"/>
  <c r="E77" i="3" s="1"/>
  <c r="F273" i="1"/>
  <c r="A78" i="3"/>
  <c r="H78" i="3"/>
  <c r="B78" i="3"/>
  <c r="G78" i="3"/>
  <c r="C78" i="3"/>
  <c r="D78" i="3"/>
  <c r="A79" i="3"/>
  <c r="H79" i="3"/>
  <c r="B79" i="3"/>
  <c r="G79" i="3"/>
  <c r="C79" i="3"/>
  <c r="D79" i="3"/>
  <c r="E276" i="1"/>
  <c r="E79" i="3" s="1"/>
  <c r="A80" i="3"/>
  <c r="H80" i="3"/>
  <c r="B80" i="3"/>
  <c r="G80" i="3"/>
  <c r="C80" i="3"/>
  <c r="E80" i="3"/>
  <c r="D80" i="3"/>
  <c r="A81" i="3"/>
  <c r="H81" i="3"/>
  <c r="B81" i="3"/>
  <c r="G81" i="3"/>
  <c r="C81" i="3"/>
  <c r="D81" i="3"/>
  <c r="A82" i="3"/>
  <c r="H82" i="3"/>
  <c r="B82" i="3"/>
  <c r="G82" i="3"/>
  <c r="C82" i="3"/>
  <c r="E82" i="3"/>
  <c r="D82" i="3"/>
  <c r="A83" i="3"/>
  <c r="H83" i="3"/>
  <c r="B83" i="3"/>
  <c r="G83" i="3"/>
  <c r="C83" i="3"/>
  <c r="E83" i="3"/>
  <c r="D83" i="3"/>
  <c r="A84" i="3"/>
  <c r="H84" i="3"/>
  <c r="B84" i="3"/>
  <c r="G84" i="3"/>
  <c r="C84" i="3"/>
  <c r="E84" i="3"/>
  <c r="D84" i="3"/>
  <c r="E281" i="1"/>
  <c r="F281" i="1" s="1"/>
  <c r="Z281" i="1" s="1"/>
  <c r="A85" i="3"/>
  <c r="H85" i="3"/>
  <c r="B85" i="3"/>
  <c r="G85" i="3"/>
  <c r="C85" i="3"/>
  <c r="D85" i="3"/>
  <c r="A86" i="3"/>
  <c r="H86" i="3"/>
  <c r="B86" i="3"/>
  <c r="G86" i="3"/>
  <c r="C86" i="3"/>
  <c r="E86" i="3"/>
  <c r="D86" i="3"/>
  <c r="A87" i="3"/>
  <c r="H87" i="3"/>
  <c r="B87" i="3"/>
  <c r="G87" i="3"/>
  <c r="C87" i="3"/>
  <c r="D87" i="3"/>
  <c r="A88" i="3"/>
  <c r="H88" i="3"/>
  <c r="B88" i="3"/>
  <c r="G88" i="3"/>
  <c r="C88" i="3"/>
  <c r="E88" i="3"/>
  <c r="D88" i="3"/>
  <c r="A89" i="3"/>
  <c r="H89" i="3"/>
  <c r="B89" i="3"/>
  <c r="G89" i="3"/>
  <c r="C89" i="3"/>
  <c r="D89" i="3"/>
  <c r="E89" i="3"/>
  <c r="A90" i="3"/>
  <c r="H90" i="3"/>
  <c r="B90" i="3"/>
  <c r="G90" i="3"/>
  <c r="C90" i="3"/>
  <c r="D90" i="3"/>
  <c r="E287" i="1"/>
  <c r="E90" i="3" s="1"/>
  <c r="A91" i="3"/>
  <c r="H91" i="3"/>
  <c r="B91" i="3"/>
  <c r="G91" i="3"/>
  <c r="C91" i="3"/>
  <c r="D91" i="3"/>
  <c r="A92" i="3"/>
  <c r="H92" i="3"/>
  <c r="B92" i="3"/>
  <c r="G92" i="3"/>
  <c r="C92" i="3"/>
  <c r="E92" i="3"/>
  <c r="D92" i="3"/>
  <c r="A93" i="3"/>
  <c r="H93" i="3"/>
  <c r="B93" i="3"/>
  <c r="G93" i="3"/>
  <c r="C93" i="3"/>
  <c r="D93" i="3"/>
  <c r="A94" i="3"/>
  <c r="H94" i="3"/>
  <c r="B94" i="3"/>
  <c r="G94" i="3"/>
  <c r="C94" i="3"/>
  <c r="D94" i="3"/>
  <c r="A95" i="3"/>
  <c r="H95" i="3"/>
  <c r="B95" i="3"/>
  <c r="G95" i="3"/>
  <c r="C95" i="3"/>
  <c r="E95" i="3"/>
  <c r="D95" i="3"/>
  <c r="A96" i="3"/>
  <c r="H96" i="3"/>
  <c r="B96" i="3"/>
  <c r="G96" i="3"/>
  <c r="C96" i="3"/>
  <c r="E96" i="3"/>
  <c r="D96" i="3"/>
  <c r="A97" i="3"/>
  <c r="H97" i="3"/>
  <c r="B97" i="3"/>
  <c r="G97" i="3"/>
  <c r="C97" i="3"/>
  <c r="E97" i="3"/>
  <c r="D97" i="3"/>
  <c r="A98" i="3"/>
  <c r="H98" i="3"/>
  <c r="B98" i="3"/>
  <c r="G98" i="3"/>
  <c r="C98" i="3"/>
  <c r="D98" i="3"/>
  <c r="E98" i="3"/>
  <c r="A99" i="3"/>
  <c r="H99" i="3"/>
  <c r="B99" i="3"/>
  <c r="G99" i="3"/>
  <c r="C99" i="3"/>
  <c r="D99" i="3"/>
  <c r="A100" i="3"/>
  <c r="H100" i="3"/>
  <c r="B100" i="3"/>
  <c r="G100" i="3"/>
  <c r="C100" i="3"/>
  <c r="D100" i="3"/>
  <c r="A101" i="3"/>
  <c r="H101" i="3"/>
  <c r="B101" i="3"/>
  <c r="G101" i="3"/>
  <c r="C101" i="3"/>
  <c r="E101" i="3"/>
  <c r="D101" i="3"/>
  <c r="A102" i="3"/>
  <c r="H102" i="3"/>
  <c r="B102" i="3"/>
  <c r="G102" i="3"/>
  <c r="C102" i="3"/>
  <c r="D102" i="3"/>
  <c r="E102" i="3"/>
  <c r="A103" i="3"/>
  <c r="H103" i="3"/>
  <c r="B103" i="3"/>
  <c r="G103" i="3"/>
  <c r="C103" i="3"/>
  <c r="D103" i="3"/>
  <c r="A104" i="3"/>
  <c r="H104" i="3"/>
  <c r="B104" i="3"/>
  <c r="G104" i="3"/>
  <c r="C104" i="3"/>
  <c r="E104" i="3"/>
  <c r="D104" i="3"/>
  <c r="A105" i="3"/>
  <c r="H105" i="3"/>
  <c r="B105" i="3"/>
  <c r="G105" i="3"/>
  <c r="C105" i="3"/>
  <c r="E105" i="3"/>
  <c r="D105" i="3"/>
  <c r="A106" i="3"/>
  <c r="H106" i="3"/>
  <c r="B106" i="3"/>
  <c r="G106" i="3"/>
  <c r="C106" i="3"/>
  <c r="D106" i="3"/>
  <c r="E106" i="3"/>
  <c r="A107" i="3"/>
  <c r="H107" i="3"/>
  <c r="B107" i="3"/>
  <c r="G107" i="3"/>
  <c r="C107" i="3"/>
  <c r="E107" i="3"/>
  <c r="D107" i="3"/>
  <c r="A108" i="3"/>
  <c r="H108" i="3"/>
  <c r="B108" i="3"/>
  <c r="G108" i="3"/>
  <c r="C108" i="3"/>
  <c r="E108" i="3"/>
  <c r="D108" i="3"/>
  <c r="A109" i="3"/>
  <c r="H109" i="3"/>
  <c r="B109" i="3"/>
  <c r="G109" i="3"/>
  <c r="C109" i="3"/>
  <c r="E109" i="3"/>
  <c r="D109" i="3"/>
  <c r="A110" i="3"/>
  <c r="H110" i="3"/>
  <c r="B110" i="3"/>
  <c r="G110" i="3"/>
  <c r="C110" i="3"/>
  <c r="D110" i="3"/>
  <c r="A111" i="3"/>
  <c r="H111" i="3"/>
  <c r="B111" i="3"/>
  <c r="G111" i="3"/>
  <c r="C111" i="3"/>
  <c r="E111" i="3"/>
  <c r="D111" i="3"/>
  <c r="A112" i="3"/>
  <c r="H112" i="3"/>
  <c r="B112" i="3"/>
  <c r="G112" i="3"/>
  <c r="C112" i="3"/>
  <c r="E112" i="3"/>
  <c r="D112" i="3"/>
  <c r="A113" i="3"/>
  <c r="H113" i="3"/>
  <c r="B113" i="3"/>
  <c r="G113" i="3"/>
  <c r="C113" i="3"/>
  <c r="E113" i="3"/>
  <c r="D113" i="3"/>
  <c r="A114" i="3"/>
  <c r="H114" i="3"/>
  <c r="B114" i="3"/>
  <c r="G114" i="3"/>
  <c r="C114" i="3"/>
  <c r="D114" i="3"/>
  <c r="E315" i="1"/>
  <c r="F315" i="1" s="1"/>
  <c r="Z315" i="1" s="1"/>
  <c r="A115" i="3"/>
  <c r="H115" i="3"/>
  <c r="B115" i="3"/>
  <c r="G115" i="3"/>
  <c r="C115" i="3"/>
  <c r="E115" i="3"/>
  <c r="D115" i="3"/>
  <c r="A116" i="3"/>
  <c r="H116" i="3"/>
  <c r="B116" i="3"/>
  <c r="G116" i="3"/>
  <c r="C116" i="3"/>
  <c r="E116" i="3"/>
  <c r="D116" i="3"/>
  <c r="A117" i="3"/>
  <c r="H117" i="3"/>
  <c r="B117" i="3"/>
  <c r="G117" i="3"/>
  <c r="C117" i="3"/>
  <c r="E117" i="3"/>
  <c r="D117" i="3"/>
  <c r="A118" i="3"/>
  <c r="H118" i="3"/>
  <c r="B118" i="3"/>
  <c r="G118" i="3"/>
  <c r="C118" i="3"/>
  <c r="E118" i="3"/>
  <c r="D118" i="3"/>
  <c r="A119" i="3"/>
  <c r="H119" i="3"/>
  <c r="B119" i="3"/>
  <c r="G119" i="3"/>
  <c r="C119" i="3"/>
  <c r="D119" i="3"/>
  <c r="E320" i="1"/>
  <c r="E119" i="3" s="1"/>
  <c r="A120" i="3"/>
  <c r="H120" i="3"/>
  <c r="B120" i="3"/>
  <c r="G120" i="3"/>
  <c r="C120" i="3"/>
  <c r="D120" i="3"/>
  <c r="E322" i="1"/>
  <c r="E120" i="3" s="1"/>
  <c r="A121" i="3"/>
  <c r="H121" i="3"/>
  <c r="B121" i="3"/>
  <c r="G121" i="3"/>
  <c r="C121" i="3"/>
  <c r="D121" i="3"/>
  <c r="E323" i="1"/>
  <c r="A122" i="3"/>
  <c r="H122" i="3"/>
  <c r="B122" i="3"/>
  <c r="G122" i="3"/>
  <c r="C122" i="3"/>
  <c r="D122" i="3"/>
  <c r="E122" i="3"/>
  <c r="A123" i="3"/>
  <c r="H123" i="3"/>
  <c r="B123" i="3"/>
  <c r="G123" i="3"/>
  <c r="C123" i="3"/>
  <c r="D123" i="3"/>
  <c r="A124" i="3"/>
  <c r="H124" i="3"/>
  <c r="B124" i="3"/>
  <c r="G124" i="3"/>
  <c r="C124" i="3"/>
  <c r="E124" i="3"/>
  <c r="D124" i="3"/>
  <c r="A125" i="3"/>
  <c r="H125" i="3"/>
  <c r="B125" i="3"/>
  <c r="G125" i="3"/>
  <c r="C125" i="3"/>
  <c r="E125" i="3"/>
  <c r="D125" i="3"/>
  <c r="A126" i="3"/>
  <c r="H126" i="3"/>
  <c r="B126" i="3"/>
  <c r="G126" i="3"/>
  <c r="C126" i="3"/>
  <c r="E126" i="3"/>
  <c r="D126" i="3"/>
  <c r="A127" i="3"/>
  <c r="H127" i="3"/>
  <c r="B127" i="3"/>
  <c r="G127" i="3"/>
  <c r="C127" i="3"/>
  <c r="E127" i="3"/>
  <c r="D127" i="3"/>
  <c r="A128" i="3"/>
  <c r="H128" i="3"/>
  <c r="B128" i="3"/>
  <c r="G128" i="3"/>
  <c r="C128" i="3"/>
  <c r="E128" i="3"/>
  <c r="D128" i="3"/>
  <c r="A129" i="3"/>
  <c r="H129" i="3"/>
  <c r="B129" i="3"/>
  <c r="G129" i="3"/>
  <c r="C129" i="3"/>
  <c r="E129" i="3"/>
  <c r="D129" i="3"/>
  <c r="A130" i="3"/>
  <c r="H130" i="3"/>
  <c r="B130" i="3"/>
  <c r="G130" i="3"/>
  <c r="C130" i="3"/>
  <c r="D130" i="3"/>
  <c r="A131" i="3"/>
  <c r="H131" i="3"/>
  <c r="B131" i="3"/>
  <c r="G131" i="3"/>
  <c r="C131" i="3"/>
  <c r="E131" i="3"/>
  <c r="D131" i="3"/>
  <c r="A132" i="3"/>
  <c r="H132" i="3"/>
  <c r="B132" i="3"/>
  <c r="G132" i="3"/>
  <c r="C132" i="3"/>
  <c r="D132" i="3"/>
  <c r="A133" i="3"/>
  <c r="H133" i="3"/>
  <c r="B133" i="3"/>
  <c r="G133" i="3"/>
  <c r="C133" i="3"/>
  <c r="D133" i="3"/>
  <c r="A134" i="3"/>
  <c r="H134" i="3"/>
  <c r="B134" i="3"/>
  <c r="G134" i="3"/>
  <c r="C134" i="3"/>
  <c r="D134" i="3"/>
  <c r="A135" i="3"/>
  <c r="H135" i="3"/>
  <c r="B135" i="3"/>
  <c r="G135" i="3"/>
  <c r="C135" i="3"/>
  <c r="E135" i="3"/>
  <c r="D135" i="3"/>
  <c r="A136" i="3"/>
  <c r="H136" i="3"/>
  <c r="B136" i="3"/>
  <c r="G136" i="3"/>
  <c r="C136" i="3"/>
  <c r="E136" i="3"/>
  <c r="D136" i="3"/>
  <c r="A137" i="3"/>
  <c r="H137" i="3"/>
  <c r="B137" i="3"/>
  <c r="G137" i="3"/>
  <c r="C137" i="3"/>
  <c r="E137" i="3"/>
  <c r="D137" i="3"/>
  <c r="A138" i="3"/>
  <c r="H138" i="3"/>
  <c r="B138" i="3"/>
  <c r="G138" i="3"/>
  <c r="C138" i="3"/>
  <c r="D138" i="3"/>
  <c r="A139" i="3"/>
  <c r="H139" i="3"/>
  <c r="B139" i="3"/>
  <c r="G139" i="3"/>
  <c r="C139" i="3"/>
  <c r="E139" i="3"/>
  <c r="D139" i="3"/>
  <c r="A140" i="3"/>
  <c r="H140" i="3"/>
  <c r="B140" i="3"/>
  <c r="G140" i="3"/>
  <c r="C140" i="3"/>
  <c r="D140" i="3"/>
  <c r="A141" i="3"/>
  <c r="H141" i="3"/>
  <c r="B141" i="3"/>
  <c r="G141" i="3"/>
  <c r="C141" i="3"/>
  <c r="E141" i="3"/>
  <c r="D141" i="3"/>
  <c r="A142" i="3"/>
  <c r="H142" i="3"/>
  <c r="B142" i="3"/>
  <c r="G142" i="3"/>
  <c r="C142" i="3"/>
  <c r="D142" i="3"/>
  <c r="A143" i="3"/>
  <c r="H143" i="3"/>
  <c r="B143" i="3"/>
  <c r="G143" i="3"/>
  <c r="C143" i="3"/>
  <c r="E143" i="3"/>
  <c r="D143" i="3"/>
  <c r="A144" i="3"/>
  <c r="H144" i="3"/>
  <c r="B144" i="3"/>
  <c r="G144" i="3"/>
  <c r="C144" i="3"/>
  <c r="D144" i="3"/>
  <c r="A145" i="3"/>
  <c r="H145" i="3"/>
  <c r="B145" i="3"/>
  <c r="G145" i="3"/>
  <c r="C145" i="3"/>
  <c r="E145" i="3"/>
  <c r="D145" i="3"/>
  <c r="A146" i="3"/>
  <c r="H146" i="3"/>
  <c r="B146" i="3"/>
  <c r="G146" i="3"/>
  <c r="C146" i="3"/>
  <c r="D146" i="3"/>
  <c r="E349" i="1"/>
  <c r="A147" i="3"/>
  <c r="H147" i="3"/>
  <c r="B147" i="3"/>
  <c r="G147" i="3"/>
  <c r="C147" i="3"/>
  <c r="D147" i="3"/>
  <c r="A148" i="3"/>
  <c r="H148" i="3"/>
  <c r="B148" i="3"/>
  <c r="G148" i="3"/>
  <c r="C148" i="3"/>
  <c r="D148" i="3"/>
  <c r="E148" i="3"/>
  <c r="A149" i="3"/>
  <c r="H149" i="3"/>
  <c r="B149" i="3"/>
  <c r="G149" i="3"/>
  <c r="C149" i="3"/>
  <c r="E149" i="3"/>
  <c r="D149" i="3"/>
  <c r="A150" i="3"/>
  <c r="H150" i="3"/>
  <c r="B150" i="3"/>
  <c r="G150" i="3"/>
  <c r="C150" i="3"/>
  <c r="E150" i="3"/>
  <c r="D150" i="3"/>
  <c r="A151" i="3"/>
  <c r="H151" i="3"/>
  <c r="B151" i="3"/>
  <c r="G151" i="3"/>
  <c r="C151" i="3"/>
  <c r="D151" i="3"/>
  <c r="A152" i="3"/>
  <c r="H152" i="3"/>
  <c r="B152" i="3"/>
  <c r="G152" i="3"/>
  <c r="C152" i="3"/>
  <c r="D152" i="3"/>
  <c r="E355" i="1"/>
  <c r="E152" i="3" s="1"/>
  <c r="A153" i="3"/>
  <c r="H153" i="3"/>
  <c r="B153" i="3"/>
  <c r="G153" i="3"/>
  <c r="C153" i="3"/>
  <c r="D153" i="3"/>
  <c r="E153" i="3"/>
  <c r="A154" i="3"/>
  <c r="H154" i="3"/>
  <c r="B154" i="3"/>
  <c r="G154" i="3"/>
  <c r="C154" i="3"/>
  <c r="D154" i="3"/>
  <c r="A155" i="3"/>
  <c r="H155" i="3"/>
  <c r="B155" i="3"/>
  <c r="G155" i="3"/>
  <c r="C155" i="3"/>
  <c r="D155" i="3"/>
  <c r="A156" i="3"/>
  <c r="H156" i="3"/>
  <c r="B156" i="3"/>
  <c r="G156" i="3"/>
  <c r="C156" i="3"/>
  <c r="E156" i="3"/>
  <c r="D156" i="3"/>
  <c r="A157" i="3"/>
  <c r="H157" i="3"/>
  <c r="B157" i="3"/>
  <c r="G157" i="3"/>
  <c r="C157" i="3"/>
  <c r="D157" i="3"/>
  <c r="E157" i="3"/>
  <c r="A158" i="3"/>
  <c r="H158" i="3"/>
  <c r="B158" i="3"/>
  <c r="G158" i="3"/>
  <c r="C158" i="3"/>
  <c r="E158" i="3"/>
  <c r="D158" i="3"/>
  <c r="A159" i="3"/>
  <c r="H159" i="3"/>
  <c r="B159" i="3"/>
  <c r="G159" i="3"/>
  <c r="C159" i="3"/>
  <c r="E159" i="3"/>
  <c r="D159" i="3"/>
  <c r="A160" i="3"/>
  <c r="H160" i="3"/>
  <c r="B160" i="3"/>
  <c r="G160" i="3"/>
  <c r="C160" i="3"/>
  <c r="E160" i="3"/>
  <c r="D160" i="3"/>
  <c r="A161" i="3"/>
  <c r="H161" i="3"/>
  <c r="B161" i="3"/>
  <c r="G161" i="3"/>
  <c r="C161" i="3"/>
  <c r="D161" i="3"/>
  <c r="A162" i="3"/>
  <c r="H162" i="3"/>
  <c r="B162" i="3"/>
  <c r="G162" i="3"/>
  <c r="C162" i="3"/>
  <c r="D162" i="3"/>
  <c r="A163" i="3"/>
  <c r="H163" i="3"/>
  <c r="B163" i="3"/>
  <c r="G163" i="3"/>
  <c r="C163" i="3"/>
  <c r="D163" i="3"/>
  <c r="A164" i="3"/>
  <c r="H164" i="3"/>
  <c r="B164" i="3"/>
  <c r="G164" i="3"/>
  <c r="C164" i="3"/>
  <c r="E164" i="3"/>
  <c r="D164" i="3"/>
  <c r="A165" i="3"/>
  <c r="H165" i="3"/>
  <c r="B165" i="3"/>
  <c r="G165" i="3"/>
  <c r="C165" i="3"/>
  <c r="D165" i="3"/>
  <c r="E165" i="3"/>
  <c r="A166" i="3"/>
  <c r="H166" i="3"/>
  <c r="B166" i="3"/>
  <c r="G166" i="3"/>
  <c r="C166" i="3"/>
  <c r="D166" i="3"/>
  <c r="A167" i="3"/>
  <c r="H167" i="3"/>
  <c r="B167" i="3"/>
  <c r="G167" i="3"/>
  <c r="C167" i="3"/>
  <c r="E167" i="3"/>
  <c r="D167" i="3"/>
  <c r="A168" i="3"/>
  <c r="H168" i="3"/>
  <c r="B168" i="3"/>
  <c r="G168" i="3"/>
  <c r="C168" i="3"/>
  <c r="E168" i="3"/>
  <c r="D168" i="3"/>
  <c r="A169" i="3"/>
  <c r="H169" i="3"/>
  <c r="B169" i="3"/>
  <c r="G169" i="3"/>
  <c r="C169" i="3"/>
  <c r="D169" i="3"/>
  <c r="E169" i="3"/>
  <c r="A170" i="3"/>
  <c r="H170" i="3"/>
  <c r="B170" i="3"/>
  <c r="G170" i="3"/>
  <c r="C170" i="3"/>
  <c r="D170" i="3"/>
  <c r="E420" i="1"/>
  <c r="F420" i="1" s="1"/>
  <c r="A171" i="3"/>
  <c r="H171" i="3"/>
  <c r="B171" i="3"/>
  <c r="G171" i="3"/>
  <c r="C171" i="3"/>
  <c r="D171" i="3"/>
  <c r="E421" i="1"/>
  <c r="E171" i="3" s="1"/>
  <c r="A172" i="3"/>
  <c r="H172" i="3"/>
  <c r="B172" i="3"/>
  <c r="G172" i="3"/>
  <c r="C172" i="3"/>
  <c r="D172" i="3"/>
  <c r="E422" i="1"/>
  <c r="A173" i="3"/>
  <c r="H173" i="3"/>
  <c r="B173" i="3"/>
  <c r="G173" i="3"/>
  <c r="C173" i="3"/>
  <c r="E173" i="3"/>
  <c r="D173" i="3"/>
  <c r="A174" i="3"/>
  <c r="H174" i="3"/>
  <c r="B174" i="3"/>
  <c r="G174" i="3"/>
  <c r="C174" i="3"/>
  <c r="D174" i="3"/>
  <c r="A175" i="3"/>
  <c r="H175" i="3"/>
  <c r="B175" i="3"/>
  <c r="G175" i="3"/>
  <c r="C175" i="3"/>
  <c r="D175" i="3"/>
  <c r="A176" i="3"/>
  <c r="H176" i="3"/>
  <c r="B176" i="3"/>
  <c r="G176" i="3"/>
  <c r="C176" i="3"/>
  <c r="D176" i="3"/>
  <c r="E176" i="3"/>
  <c r="A177" i="3"/>
  <c r="H177" i="3"/>
  <c r="B177" i="3"/>
  <c r="G177" i="3"/>
  <c r="C177" i="3"/>
  <c r="D177" i="3"/>
  <c r="A178" i="3"/>
  <c r="H178" i="3"/>
  <c r="B178" i="3"/>
  <c r="G178" i="3"/>
  <c r="C178" i="3"/>
  <c r="D178" i="3"/>
  <c r="A179" i="3"/>
  <c r="H179" i="3"/>
  <c r="B179" i="3"/>
  <c r="G179" i="3"/>
  <c r="C179" i="3"/>
  <c r="D179" i="3"/>
  <c r="A180" i="3"/>
  <c r="H180" i="3"/>
  <c r="B180" i="3"/>
  <c r="G180" i="3"/>
  <c r="C180" i="3"/>
  <c r="D180" i="3"/>
  <c r="A181" i="3"/>
  <c r="H181" i="3"/>
  <c r="B181" i="3"/>
  <c r="G181" i="3"/>
  <c r="C181" i="3"/>
  <c r="D181" i="3"/>
  <c r="A182" i="3"/>
  <c r="H182" i="3"/>
  <c r="B182" i="3"/>
  <c r="G182" i="3"/>
  <c r="C182" i="3"/>
  <c r="D182" i="3"/>
  <c r="A183" i="3"/>
  <c r="H183" i="3"/>
  <c r="B183" i="3"/>
  <c r="G183" i="3"/>
  <c r="C183" i="3"/>
  <c r="D183" i="3"/>
  <c r="A184" i="3"/>
  <c r="H184" i="3"/>
  <c r="B184" i="3"/>
  <c r="G184" i="3"/>
  <c r="C184" i="3"/>
  <c r="D184" i="3"/>
  <c r="A185" i="3"/>
  <c r="H185" i="3"/>
  <c r="B185" i="3"/>
  <c r="G185" i="3"/>
  <c r="C185" i="3"/>
  <c r="D185" i="3"/>
  <c r="A186" i="3"/>
  <c r="H186" i="3"/>
  <c r="B186" i="3"/>
  <c r="G186" i="3"/>
  <c r="C186" i="3"/>
  <c r="D186" i="3"/>
  <c r="A187" i="3"/>
  <c r="H187" i="3"/>
  <c r="B187" i="3"/>
  <c r="G187" i="3"/>
  <c r="C187" i="3"/>
  <c r="D187" i="3"/>
  <c r="A188" i="3"/>
  <c r="H188" i="3"/>
  <c r="B188" i="3"/>
  <c r="G188" i="3"/>
  <c r="C188" i="3"/>
  <c r="D188" i="3"/>
  <c r="A189" i="3"/>
  <c r="H189" i="3"/>
  <c r="B189" i="3"/>
  <c r="G189" i="3"/>
  <c r="C189" i="3"/>
  <c r="E189" i="3"/>
  <c r="D189" i="3"/>
  <c r="A190" i="3"/>
  <c r="H190" i="3"/>
  <c r="B190" i="3"/>
  <c r="G190" i="3"/>
  <c r="C190" i="3"/>
  <c r="D190" i="3"/>
  <c r="A191" i="3"/>
  <c r="H191" i="3"/>
  <c r="B191" i="3"/>
  <c r="G191" i="3"/>
  <c r="C191" i="3"/>
  <c r="D191" i="3"/>
  <c r="A192" i="3"/>
  <c r="H192" i="3"/>
  <c r="B192" i="3"/>
  <c r="G192" i="3"/>
  <c r="C192" i="3"/>
  <c r="E192" i="3"/>
  <c r="D192" i="3"/>
  <c r="A193" i="3"/>
  <c r="H193" i="3"/>
  <c r="B193" i="3"/>
  <c r="G193" i="3"/>
  <c r="C193" i="3"/>
  <c r="D193" i="3"/>
  <c r="A194" i="3"/>
  <c r="H194" i="3"/>
  <c r="B194" i="3"/>
  <c r="G194" i="3"/>
  <c r="C194" i="3"/>
  <c r="D194" i="3"/>
  <c r="A195" i="3"/>
  <c r="H195" i="3"/>
  <c r="B195" i="3"/>
  <c r="G195" i="3"/>
  <c r="C195" i="3"/>
  <c r="D195" i="3"/>
  <c r="A196" i="3"/>
  <c r="H196" i="3"/>
  <c r="B196" i="3"/>
  <c r="G196" i="3"/>
  <c r="C196" i="3"/>
  <c r="D196" i="3"/>
  <c r="A197" i="3"/>
  <c r="H197" i="3"/>
  <c r="B197" i="3"/>
  <c r="G197" i="3"/>
  <c r="C197" i="3"/>
  <c r="D197" i="3"/>
  <c r="A198" i="3"/>
  <c r="H198" i="3"/>
  <c r="B198" i="3"/>
  <c r="G198" i="3"/>
  <c r="C198" i="3"/>
  <c r="D198" i="3"/>
  <c r="A199" i="3"/>
  <c r="H199" i="3"/>
  <c r="B199" i="3"/>
  <c r="G199" i="3"/>
  <c r="C199" i="3"/>
  <c r="D199" i="3"/>
  <c r="A200" i="3"/>
  <c r="H200" i="3"/>
  <c r="B200" i="3"/>
  <c r="G200" i="3"/>
  <c r="C200" i="3"/>
  <c r="E200" i="3"/>
  <c r="D200" i="3"/>
  <c r="A201" i="3"/>
  <c r="H201" i="3"/>
  <c r="B201" i="3"/>
  <c r="G201" i="3"/>
  <c r="C201" i="3"/>
  <c r="E201" i="3"/>
  <c r="D201" i="3"/>
  <c r="A202" i="3"/>
  <c r="H202" i="3"/>
  <c r="B202" i="3"/>
  <c r="G202" i="3"/>
  <c r="C202" i="3"/>
  <c r="D202" i="3"/>
  <c r="A203" i="3"/>
  <c r="H203" i="3"/>
  <c r="B203" i="3"/>
  <c r="G203" i="3"/>
  <c r="C203" i="3"/>
  <c r="D203" i="3"/>
  <c r="A204" i="3"/>
  <c r="H204" i="3"/>
  <c r="B204" i="3"/>
  <c r="G204" i="3"/>
  <c r="C204" i="3"/>
  <c r="D204" i="3"/>
  <c r="A205" i="3"/>
  <c r="H205" i="3"/>
  <c r="B205" i="3"/>
  <c r="G205" i="3"/>
  <c r="C205" i="3"/>
  <c r="E205" i="3"/>
  <c r="D205" i="3"/>
  <c r="A206" i="3"/>
  <c r="H206" i="3"/>
  <c r="B206" i="3"/>
  <c r="G206" i="3"/>
  <c r="C206" i="3"/>
  <c r="D206" i="3"/>
  <c r="A207" i="3"/>
  <c r="H207" i="3"/>
  <c r="B207" i="3"/>
  <c r="G207" i="3"/>
  <c r="C207" i="3"/>
  <c r="D207" i="3"/>
  <c r="A208" i="3"/>
  <c r="H208" i="3"/>
  <c r="B208" i="3"/>
  <c r="G208" i="3"/>
  <c r="C208" i="3"/>
  <c r="D208" i="3"/>
  <c r="A209" i="3"/>
  <c r="H209" i="3"/>
  <c r="B209" i="3"/>
  <c r="G209" i="3"/>
  <c r="C209" i="3"/>
  <c r="D209" i="3"/>
  <c r="A210" i="3"/>
  <c r="H210" i="3"/>
  <c r="B210" i="3"/>
  <c r="G210" i="3"/>
  <c r="C210" i="3"/>
  <c r="D210" i="3"/>
  <c r="A211" i="3"/>
  <c r="H211" i="3"/>
  <c r="B211" i="3"/>
  <c r="G211" i="3"/>
  <c r="C211" i="3"/>
  <c r="D211" i="3"/>
  <c r="A212" i="3"/>
  <c r="H212" i="3"/>
  <c r="B212" i="3"/>
  <c r="G212" i="3"/>
  <c r="C212" i="3"/>
  <c r="D212" i="3"/>
  <c r="A213" i="3"/>
  <c r="H213" i="3"/>
  <c r="B213" i="3"/>
  <c r="G213" i="3"/>
  <c r="C213" i="3"/>
  <c r="D213" i="3"/>
  <c r="A214" i="3"/>
  <c r="H214" i="3"/>
  <c r="B214" i="3"/>
  <c r="G214" i="3"/>
  <c r="C214" i="3"/>
  <c r="D214" i="3"/>
  <c r="A215" i="3"/>
  <c r="H215" i="3"/>
  <c r="B215" i="3"/>
  <c r="G215" i="3"/>
  <c r="C215" i="3"/>
  <c r="D215" i="3"/>
  <c r="A216" i="3"/>
  <c r="H216" i="3"/>
  <c r="B216" i="3"/>
  <c r="G216" i="3"/>
  <c r="C216" i="3"/>
  <c r="D216" i="3"/>
  <c r="E216" i="3"/>
  <c r="A217" i="3"/>
  <c r="H217" i="3"/>
  <c r="B217" i="3"/>
  <c r="G217" i="3"/>
  <c r="C217" i="3"/>
  <c r="D217" i="3"/>
  <c r="A218" i="3"/>
  <c r="H218" i="3"/>
  <c r="B218" i="3"/>
  <c r="G218" i="3"/>
  <c r="C218" i="3"/>
  <c r="D218" i="3"/>
  <c r="A219" i="3"/>
  <c r="H219" i="3"/>
  <c r="B219" i="3"/>
  <c r="G219" i="3"/>
  <c r="C219" i="3"/>
  <c r="D219" i="3"/>
  <c r="A220" i="3"/>
  <c r="H220" i="3"/>
  <c r="B220" i="3"/>
  <c r="G220" i="3"/>
  <c r="C220" i="3"/>
  <c r="E220" i="3"/>
  <c r="D220" i="3"/>
  <c r="A221" i="3"/>
  <c r="H221" i="3"/>
  <c r="B221" i="3"/>
  <c r="G221" i="3"/>
  <c r="C221" i="3"/>
  <c r="D221" i="3"/>
  <c r="A222" i="3"/>
  <c r="H222" i="3"/>
  <c r="B222" i="3"/>
  <c r="G222" i="3"/>
  <c r="C222" i="3"/>
  <c r="D222" i="3"/>
  <c r="A223" i="3"/>
  <c r="H223" i="3"/>
  <c r="B223" i="3"/>
  <c r="G223" i="3"/>
  <c r="C223" i="3"/>
  <c r="D223" i="3"/>
  <c r="A224" i="3"/>
  <c r="H224" i="3"/>
  <c r="B224" i="3"/>
  <c r="G224" i="3"/>
  <c r="C224" i="3"/>
  <c r="E224" i="3"/>
  <c r="D224" i="3"/>
  <c r="A225" i="3"/>
  <c r="H225" i="3"/>
  <c r="B225" i="3"/>
  <c r="G225" i="3"/>
  <c r="C225" i="3"/>
  <c r="E225" i="3"/>
  <c r="D225" i="3"/>
  <c r="A226" i="3"/>
  <c r="H226" i="3"/>
  <c r="B226" i="3"/>
  <c r="G226" i="3"/>
  <c r="C226" i="3"/>
  <c r="D226" i="3"/>
  <c r="A227" i="3"/>
  <c r="H227" i="3"/>
  <c r="B227" i="3"/>
  <c r="G227" i="3"/>
  <c r="C227" i="3"/>
  <c r="D227" i="3"/>
  <c r="A228" i="3"/>
  <c r="H228" i="3"/>
  <c r="B228" i="3"/>
  <c r="G228" i="3"/>
  <c r="C228" i="3"/>
  <c r="D228" i="3"/>
  <c r="E228" i="3"/>
  <c r="A229" i="3"/>
  <c r="H229" i="3"/>
  <c r="B229" i="3"/>
  <c r="G229" i="3"/>
  <c r="C229" i="3"/>
  <c r="E229" i="3"/>
  <c r="D229" i="3"/>
  <c r="A230" i="3"/>
  <c r="H230" i="3"/>
  <c r="B230" i="3"/>
  <c r="G230" i="3"/>
  <c r="C230" i="3"/>
  <c r="D230" i="3"/>
  <c r="A231" i="3"/>
  <c r="H231" i="3"/>
  <c r="B231" i="3"/>
  <c r="G231" i="3"/>
  <c r="C231" i="3"/>
  <c r="D231" i="3"/>
  <c r="A232" i="3"/>
  <c r="H232" i="3"/>
  <c r="B232" i="3"/>
  <c r="G232" i="3"/>
  <c r="C232" i="3"/>
  <c r="E232" i="3"/>
  <c r="D232" i="3"/>
  <c r="A233" i="3"/>
  <c r="H233" i="3"/>
  <c r="B233" i="3"/>
  <c r="G233" i="3"/>
  <c r="C233" i="3"/>
  <c r="D233" i="3"/>
  <c r="A234" i="3"/>
  <c r="H234" i="3"/>
  <c r="B234" i="3"/>
  <c r="G234" i="3"/>
  <c r="C234" i="3"/>
  <c r="D234" i="3"/>
  <c r="A235" i="3"/>
  <c r="H235" i="3"/>
  <c r="B235" i="3"/>
  <c r="G235" i="3"/>
  <c r="C235" i="3"/>
  <c r="D235" i="3"/>
  <c r="A236" i="3"/>
  <c r="H236" i="3"/>
  <c r="B236" i="3"/>
  <c r="G236" i="3"/>
  <c r="C236" i="3"/>
  <c r="E236" i="3"/>
  <c r="D236" i="3"/>
  <c r="A237" i="3"/>
  <c r="H237" i="3"/>
  <c r="B237" i="3"/>
  <c r="G237" i="3"/>
  <c r="C237" i="3"/>
  <c r="E237" i="3"/>
  <c r="D237" i="3"/>
  <c r="A238" i="3"/>
  <c r="H238" i="3"/>
  <c r="B238" i="3"/>
  <c r="G238" i="3"/>
  <c r="C238" i="3"/>
  <c r="D238" i="3"/>
  <c r="A239" i="3"/>
  <c r="H239" i="3"/>
  <c r="B239" i="3"/>
  <c r="G239" i="3"/>
  <c r="C239" i="3"/>
  <c r="D239" i="3"/>
  <c r="A240" i="3"/>
  <c r="H240" i="3"/>
  <c r="B240" i="3"/>
  <c r="G240" i="3"/>
  <c r="C240" i="3"/>
  <c r="D240" i="3"/>
  <c r="A241" i="3"/>
  <c r="H241" i="3"/>
  <c r="B241" i="3"/>
  <c r="G241" i="3"/>
  <c r="C241" i="3"/>
  <c r="E241" i="3"/>
  <c r="D241" i="3"/>
  <c r="A242" i="3"/>
  <c r="H242" i="3"/>
  <c r="B242" i="3"/>
  <c r="G242" i="3"/>
  <c r="C242" i="3"/>
  <c r="F242" i="3"/>
  <c r="D242" i="3"/>
  <c r="A243" i="3"/>
  <c r="H243" i="3"/>
  <c r="B243" i="3"/>
  <c r="G243" i="3"/>
  <c r="C243" i="3"/>
  <c r="F243" i="3"/>
  <c r="D243" i="3"/>
  <c r="A244" i="3"/>
  <c r="H244" i="3"/>
  <c r="B244" i="3"/>
  <c r="G244" i="3"/>
  <c r="C244" i="3"/>
  <c r="E244" i="3"/>
  <c r="F244" i="3"/>
  <c r="D244" i="3"/>
  <c r="A245" i="3"/>
  <c r="H245" i="3"/>
  <c r="B245" i="3"/>
  <c r="G245" i="3"/>
  <c r="C245" i="3"/>
  <c r="F245" i="3"/>
  <c r="D245" i="3"/>
  <c r="A246" i="3"/>
  <c r="H246" i="3"/>
  <c r="B246" i="3"/>
  <c r="G246" i="3"/>
  <c r="C246" i="3"/>
  <c r="F246" i="3"/>
  <c r="D246" i="3"/>
  <c r="A247" i="3"/>
  <c r="H247" i="3"/>
  <c r="B247" i="3"/>
  <c r="G247" i="3"/>
  <c r="C247" i="3"/>
  <c r="D247" i="3"/>
  <c r="A248" i="3"/>
  <c r="H248" i="3"/>
  <c r="B248" i="3"/>
  <c r="G248" i="3"/>
  <c r="C248" i="3"/>
  <c r="E248" i="3"/>
  <c r="D248" i="3"/>
  <c r="A249" i="3"/>
  <c r="H249" i="3"/>
  <c r="B249" i="3"/>
  <c r="G249" i="3"/>
  <c r="C249" i="3"/>
  <c r="E249" i="3"/>
  <c r="D249" i="3"/>
  <c r="A250" i="3"/>
  <c r="H250" i="3"/>
  <c r="B250" i="3"/>
  <c r="G250" i="3"/>
  <c r="C250" i="3"/>
  <c r="D250" i="3"/>
  <c r="A251" i="3"/>
  <c r="H251" i="3"/>
  <c r="B251" i="3"/>
  <c r="G251" i="3"/>
  <c r="C251" i="3"/>
  <c r="D251" i="3"/>
  <c r="A252" i="3"/>
  <c r="H252" i="3"/>
  <c r="B252" i="3"/>
  <c r="G252" i="3"/>
  <c r="C252" i="3"/>
  <c r="D252" i="3"/>
  <c r="A253" i="3"/>
  <c r="H253" i="3"/>
  <c r="B253" i="3"/>
  <c r="G253" i="3"/>
  <c r="C253" i="3"/>
  <c r="E253" i="3"/>
  <c r="D253" i="3"/>
  <c r="A254" i="3"/>
  <c r="H254" i="3"/>
  <c r="B254" i="3"/>
  <c r="G254" i="3"/>
  <c r="C254" i="3"/>
  <c r="D254" i="3"/>
  <c r="A255" i="3"/>
  <c r="H255" i="3"/>
  <c r="B255" i="3"/>
  <c r="G255" i="3"/>
  <c r="C255" i="3"/>
  <c r="D255" i="3"/>
  <c r="A256" i="3"/>
  <c r="H256" i="3"/>
  <c r="B256" i="3"/>
  <c r="G256" i="3"/>
  <c r="C256" i="3"/>
  <c r="E256" i="3"/>
  <c r="D256" i="3"/>
  <c r="A257" i="3"/>
  <c r="H257" i="3"/>
  <c r="B257" i="3"/>
  <c r="G257" i="3"/>
  <c r="C257" i="3"/>
  <c r="D257" i="3"/>
  <c r="A258" i="3"/>
  <c r="H258" i="3"/>
  <c r="B258" i="3"/>
  <c r="G258" i="3"/>
  <c r="C258" i="3"/>
  <c r="E258" i="3"/>
  <c r="D258" i="3"/>
  <c r="A259" i="3"/>
  <c r="H259" i="3"/>
  <c r="B259" i="3"/>
  <c r="G259" i="3"/>
  <c r="C259" i="3"/>
  <c r="E259" i="3"/>
  <c r="D259" i="3"/>
  <c r="A260" i="3"/>
  <c r="H260" i="3"/>
  <c r="B260" i="3"/>
  <c r="G260" i="3"/>
  <c r="C260" i="3"/>
  <c r="E260" i="3"/>
  <c r="D260" i="3"/>
  <c r="A261" i="3"/>
  <c r="H261" i="3"/>
  <c r="B261" i="3"/>
  <c r="G261" i="3"/>
  <c r="C261" i="3"/>
  <c r="D261" i="3"/>
  <c r="A262" i="3"/>
  <c r="H262" i="3"/>
  <c r="B262" i="3"/>
  <c r="G262" i="3"/>
  <c r="C262" i="3"/>
  <c r="D262" i="3"/>
  <c r="A263" i="3"/>
  <c r="H263" i="3"/>
  <c r="B263" i="3"/>
  <c r="G263" i="3"/>
  <c r="C263" i="3"/>
  <c r="E263" i="3"/>
  <c r="D263" i="3"/>
  <c r="A264" i="3"/>
  <c r="H264" i="3"/>
  <c r="B264" i="3"/>
  <c r="G264" i="3"/>
  <c r="C264" i="3"/>
  <c r="E264" i="3"/>
  <c r="D264" i="3"/>
  <c r="A265" i="3"/>
  <c r="H265" i="3"/>
  <c r="B265" i="3"/>
  <c r="G265" i="3"/>
  <c r="C265" i="3"/>
  <c r="D265" i="3"/>
  <c r="A266" i="3"/>
  <c r="H266" i="3"/>
  <c r="B266" i="3"/>
  <c r="G266" i="3"/>
  <c r="C266" i="3"/>
  <c r="D266" i="3"/>
  <c r="A267" i="3"/>
  <c r="H267" i="3"/>
  <c r="B267" i="3"/>
  <c r="G267" i="3"/>
  <c r="C267" i="3"/>
  <c r="D267" i="3"/>
  <c r="A268" i="3"/>
  <c r="H268" i="3"/>
  <c r="B268" i="3"/>
  <c r="G268" i="3"/>
  <c r="C268" i="3"/>
  <c r="E268" i="3"/>
  <c r="D268" i="3"/>
  <c r="A269" i="3"/>
  <c r="H269" i="3"/>
  <c r="B269" i="3"/>
  <c r="G269" i="3"/>
  <c r="C269" i="3"/>
  <c r="D269" i="3"/>
  <c r="A270" i="3"/>
  <c r="H270" i="3"/>
  <c r="B270" i="3"/>
  <c r="G270" i="3"/>
  <c r="C270" i="3"/>
  <c r="D270" i="3"/>
  <c r="A271" i="3"/>
  <c r="H271" i="3"/>
  <c r="B271" i="3"/>
  <c r="G271" i="3"/>
  <c r="C271" i="3"/>
  <c r="E271" i="3"/>
  <c r="D271" i="3"/>
  <c r="A272" i="3"/>
  <c r="H272" i="3"/>
  <c r="B272" i="3"/>
  <c r="G272" i="3"/>
  <c r="C272" i="3"/>
  <c r="D272" i="3"/>
  <c r="A273" i="3"/>
  <c r="H273" i="3"/>
  <c r="B273" i="3"/>
  <c r="G273" i="3"/>
  <c r="C273" i="3"/>
  <c r="D273" i="3"/>
  <c r="A274" i="3"/>
  <c r="H274" i="3"/>
  <c r="B274" i="3"/>
  <c r="G274" i="3"/>
  <c r="C274" i="3"/>
  <c r="E274" i="3"/>
  <c r="D274" i="3"/>
  <c r="A275" i="3"/>
  <c r="H275" i="3"/>
  <c r="B275" i="3"/>
  <c r="G275" i="3"/>
  <c r="C275" i="3"/>
  <c r="E275" i="3"/>
  <c r="D275" i="3"/>
  <c r="A276" i="3"/>
  <c r="H276" i="3"/>
  <c r="B276" i="3"/>
  <c r="G276" i="3"/>
  <c r="C276" i="3"/>
  <c r="E276" i="3"/>
  <c r="D276" i="3"/>
  <c r="A277" i="3"/>
  <c r="H277" i="3"/>
  <c r="B277" i="3"/>
  <c r="G277" i="3"/>
  <c r="C277" i="3"/>
  <c r="D277" i="3"/>
  <c r="A278" i="3"/>
  <c r="H278" i="3"/>
  <c r="B278" i="3"/>
  <c r="G278" i="3"/>
  <c r="C278" i="3"/>
  <c r="E278" i="3"/>
  <c r="D278" i="3"/>
  <c r="A279" i="3"/>
  <c r="H279" i="3"/>
  <c r="B279" i="3"/>
  <c r="G279" i="3"/>
  <c r="C279" i="3"/>
  <c r="E279" i="3"/>
  <c r="D279" i="3"/>
  <c r="A280" i="3"/>
  <c r="H280" i="3"/>
  <c r="B280" i="3"/>
  <c r="G280" i="3"/>
  <c r="C280" i="3"/>
  <c r="E280" i="3"/>
  <c r="D280" i="3"/>
  <c r="A281" i="3"/>
  <c r="H281" i="3"/>
  <c r="B281" i="3"/>
  <c r="G281" i="3"/>
  <c r="C281" i="3"/>
  <c r="D281" i="3"/>
  <c r="E281" i="3"/>
  <c r="A282" i="3"/>
  <c r="H282" i="3"/>
  <c r="B282" i="3"/>
  <c r="G282" i="3"/>
  <c r="C282" i="3"/>
  <c r="E282" i="3"/>
  <c r="D282" i="3"/>
  <c r="A283" i="3"/>
  <c r="H283" i="3"/>
  <c r="B283" i="3"/>
  <c r="G283" i="3"/>
  <c r="C283" i="3"/>
  <c r="D283" i="3"/>
  <c r="A284" i="3"/>
  <c r="H284" i="3"/>
  <c r="B284" i="3"/>
  <c r="G284" i="3"/>
  <c r="C284" i="3"/>
  <c r="D284" i="3"/>
  <c r="A285" i="3"/>
  <c r="H285" i="3"/>
  <c r="B285" i="3"/>
  <c r="G285" i="3"/>
  <c r="C285" i="3"/>
  <c r="D285" i="3"/>
  <c r="A286" i="3"/>
  <c r="H286" i="3"/>
  <c r="B286" i="3"/>
  <c r="G286" i="3"/>
  <c r="C286" i="3"/>
  <c r="E286" i="3"/>
  <c r="D286" i="3"/>
  <c r="A287" i="3"/>
  <c r="H287" i="3"/>
  <c r="B287" i="3"/>
  <c r="G287" i="3"/>
  <c r="C287" i="3"/>
  <c r="E287" i="3"/>
  <c r="D287" i="3"/>
  <c r="A288" i="3"/>
  <c r="H288" i="3"/>
  <c r="B288" i="3"/>
  <c r="G288" i="3"/>
  <c r="C288" i="3"/>
  <c r="D288" i="3"/>
  <c r="A289" i="3"/>
  <c r="H289" i="3"/>
  <c r="B289" i="3"/>
  <c r="G289" i="3"/>
  <c r="C289" i="3"/>
  <c r="D289" i="3"/>
  <c r="A290" i="3"/>
  <c r="H290" i="3"/>
  <c r="B290" i="3"/>
  <c r="G290" i="3"/>
  <c r="C290" i="3"/>
  <c r="E290" i="3"/>
  <c r="D290" i="3"/>
  <c r="A291" i="3"/>
  <c r="H291" i="3"/>
  <c r="B291" i="3"/>
  <c r="G291" i="3"/>
  <c r="C291" i="3"/>
  <c r="D291" i="3"/>
  <c r="A292" i="3"/>
  <c r="H292" i="3"/>
  <c r="B292" i="3"/>
  <c r="G292" i="3"/>
  <c r="C292" i="3"/>
  <c r="D292" i="3"/>
  <c r="A293" i="3"/>
  <c r="H293" i="3"/>
  <c r="B293" i="3"/>
  <c r="G293" i="3"/>
  <c r="C293" i="3"/>
  <c r="E293" i="3"/>
  <c r="D293" i="3"/>
  <c r="A294" i="3"/>
  <c r="H294" i="3"/>
  <c r="B294" i="3"/>
  <c r="G294" i="3"/>
  <c r="C294" i="3"/>
  <c r="D294" i="3"/>
  <c r="A295" i="3"/>
  <c r="H295" i="3"/>
  <c r="B295" i="3"/>
  <c r="G295" i="3"/>
  <c r="C295" i="3"/>
  <c r="D295" i="3"/>
  <c r="A296" i="3"/>
  <c r="H296" i="3"/>
  <c r="B296" i="3"/>
  <c r="G296" i="3"/>
  <c r="C296" i="3"/>
  <c r="D296" i="3"/>
  <c r="E296" i="3"/>
  <c r="A297" i="3"/>
  <c r="H297" i="3"/>
  <c r="B297" i="3"/>
  <c r="G297" i="3"/>
  <c r="C297" i="3"/>
  <c r="D297" i="3"/>
  <c r="E297" i="3"/>
  <c r="A298" i="3"/>
  <c r="H298" i="3"/>
  <c r="B298" i="3"/>
  <c r="G298" i="3"/>
  <c r="C298" i="3"/>
  <c r="E298" i="3"/>
  <c r="D298" i="3"/>
  <c r="A299" i="3"/>
  <c r="H299" i="3"/>
  <c r="B299" i="3"/>
  <c r="G299" i="3"/>
  <c r="C299" i="3"/>
  <c r="D299" i="3"/>
  <c r="A300" i="3"/>
  <c r="H300" i="3"/>
  <c r="B300" i="3"/>
  <c r="G300" i="3"/>
  <c r="C300" i="3"/>
  <c r="D300" i="3"/>
  <c r="A301" i="3"/>
  <c r="H301" i="3"/>
  <c r="B301" i="3"/>
  <c r="G301" i="3"/>
  <c r="C301" i="3"/>
  <c r="D301" i="3"/>
  <c r="E301" i="3"/>
  <c r="A302" i="3"/>
  <c r="H302" i="3"/>
  <c r="B302" i="3"/>
  <c r="G302" i="3"/>
  <c r="C302" i="3"/>
  <c r="E302" i="3"/>
  <c r="D302" i="3"/>
  <c r="A303" i="3"/>
  <c r="H303" i="3"/>
  <c r="B303" i="3"/>
  <c r="G303" i="3"/>
  <c r="C303" i="3"/>
  <c r="D303" i="3"/>
  <c r="A304" i="3"/>
  <c r="H304" i="3"/>
  <c r="B304" i="3"/>
  <c r="G304" i="3"/>
  <c r="C304" i="3"/>
  <c r="E304" i="3"/>
  <c r="D304" i="3"/>
  <c r="A305" i="3"/>
  <c r="H305" i="3"/>
  <c r="B305" i="3"/>
  <c r="G305" i="3"/>
  <c r="C305" i="3"/>
  <c r="D305" i="3"/>
  <c r="A306" i="3"/>
  <c r="H306" i="3"/>
  <c r="B306" i="3"/>
  <c r="G306" i="3"/>
  <c r="C306" i="3"/>
  <c r="D306" i="3"/>
  <c r="A307" i="3"/>
  <c r="H307" i="3"/>
  <c r="B307" i="3"/>
  <c r="G307" i="3"/>
  <c r="C307" i="3"/>
  <c r="D307" i="3"/>
  <c r="A308" i="3"/>
  <c r="H308" i="3"/>
  <c r="B308" i="3"/>
  <c r="G308" i="3"/>
  <c r="C308" i="3"/>
  <c r="E308" i="3"/>
  <c r="D308" i="3"/>
  <c r="A309" i="3"/>
  <c r="H309" i="3"/>
  <c r="B309" i="3"/>
  <c r="G309" i="3"/>
  <c r="C309" i="3"/>
  <c r="D309" i="3"/>
  <c r="E309" i="3"/>
  <c r="A310" i="3"/>
  <c r="H310" i="3"/>
  <c r="B310" i="3"/>
  <c r="G310" i="3"/>
  <c r="C310" i="3"/>
  <c r="E310" i="3"/>
  <c r="D310" i="3"/>
  <c r="A311" i="3"/>
  <c r="H311" i="3"/>
  <c r="B311" i="3"/>
  <c r="G311" i="3"/>
  <c r="C311" i="3"/>
  <c r="D311" i="3"/>
  <c r="A312" i="3"/>
  <c r="H312" i="3"/>
  <c r="B312" i="3"/>
  <c r="G312" i="3"/>
  <c r="C312" i="3"/>
  <c r="E312" i="3"/>
  <c r="D312" i="3"/>
  <c r="A313" i="3"/>
  <c r="H313" i="3"/>
  <c r="B313" i="3"/>
  <c r="G313" i="3"/>
  <c r="C313" i="3"/>
  <c r="E313" i="3"/>
  <c r="D313" i="3"/>
  <c r="A314" i="3"/>
  <c r="H314" i="3"/>
  <c r="B314" i="3"/>
  <c r="G314" i="3"/>
  <c r="C314" i="3"/>
  <c r="D314" i="3"/>
  <c r="A315" i="3"/>
  <c r="H315" i="3"/>
  <c r="B315" i="3"/>
  <c r="G315" i="3"/>
  <c r="C315" i="3"/>
  <c r="D315" i="3"/>
  <c r="A316" i="3"/>
  <c r="H316" i="3"/>
  <c r="B316" i="3"/>
  <c r="G316" i="3"/>
  <c r="C316" i="3"/>
  <c r="E316" i="3"/>
  <c r="D316" i="3"/>
  <c r="A317" i="3"/>
  <c r="H317" i="3"/>
  <c r="B317" i="3"/>
  <c r="G317" i="3"/>
  <c r="C317" i="3"/>
  <c r="D317" i="3"/>
  <c r="A318" i="3"/>
  <c r="H318" i="3"/>
  <c r="B318" i="3"/>
  <c r="G318" i="3"/>
  <c r="C318" i="3"/>
  <c r="E318" i="3"/>
  <c r="D318" i="3"/>
  <c r="A319" i="3"/>
  <c r="H319" i="3"/>
  <c r="B319" i="3"/>
  <c r="G319" i="3"/>
  <c r="C319" i="3"/>
  <c r="D319" i="3"/>
  <c r="A320" i="3"/>
  <c r="H320" i="3"/>
  <c r="B320" i="3"/>
  <c r="G320" i="3"/>
  <c r="C320" i="3"/>
  <c r="E320" i="3"/>
  <c r="D320" i="3"/>
  <c r="A321" i="3"/>
  <c r="H321" i="3"/>
  <c r="B321" i="3"/>
  <c r="G321" i="3"/>
  <c r="C321" i="3"/>
  <c r="D321" i="3"/>
  <c r="E321" i="3"/>
  <c r="A322" i="3"/>
  <c r="H322" i="3"/>
  <c r="B322" i="3"/>
  <c r="G322" i="3"/>
  <c r="C322" i="3"/>
  <c r="E322" i="3"/>
  <c r="D322" i="3"/>
  <c r="A323" i="3"/>
  <c r="H323" i="3"/>
  <c r="B323" i="3"/>
  <c r="G323" i="3"/>
  <c r="C323" i="3"/>
  <c r="D323" i="3"/>
  <c r="A324" i="3"/>
  <c r="H324" i="3"/>
  <c r="B324" i="3"/>
  <c r="G324" i="3"/>
  <c r="C324" i="3"/>
  <c r="E324" i="3"/>
  <c r="D324" i="3"/>
  <c r="A325" i="3"/>
  <c r="H325" i="3"/>
  <c r="B325" i="3"/>
  <c r="G325" i="3"/>
  <c r="C325" i="3"/>
  <c r="E325" i="3"/>
  <c r="D325" i="3"/>
  <c r="A326" i="3"/>
  <c r="H326" i="3"/>
  <c r="B326" i="3"/>
  <c r="G326" i="3"/>
  <c r="C326" i="3"/>
  <c r="E326" i="3"/>
  <c r="D326" i="3"/>
  <c r="A327" i="3"/>
  <c r="H327" i="3"/>
  <c r="B327" i="3"/>
  <c r="G327" i="3"/>
  <c r="C327" i="3"/>
  <c r="D327" i="3"/>
  <c r="A328" i="3"/>
  <c r="H328" i="3"/>
  <c r="B328" i="3"/>
  <c r="G328" i="3"/>
  <c r="C328" i="3"/>
  <c r="E328" i="3"/>
  <c r="D328" i="3"/>
  <c r="A329" i="3"/>
  <c r="H329" i="3"/>
  <c r="B329" i="3"/>
  <c r="G329" i="3"/>
  <c r="C329" i="3"/>
  <c r="D329" i="3"/>
  <c r="A330" i="3"/>
  <c r="H330" i="3"/>
  <c r="B330" i="3"/>
  <c r="G330" i="3"/>
  <c r="C330" i="3"/>
  <c r="E330" i="3"/>
  <c r="D330" i="3"/>
  <c r="A331" i="3"/>
  <c r="H331" i="3"/>
  <c r="B331" i="3"/>
  <c r="G331" i="3"/>
  <c r="C331" i="3"/>
  <c r="E331" i="3"/>
  <c r="D331" i="3"/>
  <c r="A332" i="3"/>
  <c r="H332" i="3"/>
  <c r="B332" i="3"/>
  <c r="G332" i="3"/>
  <c r="C332" i="3"/>
  <c r="D332" i="3"/>
  <c r="A333" i="3"/>
  <c r="H333" i="3"/>
  <c r="B333" i="3"/>
  <c r="G333" i="3"/>
  <c r="C333" i="3"/>
  <c r="D333" i="3"/>
  <c r="A334" i="3"/>
  <c r="H334" i="3"/>
  <c r="B334" i="3"/>
  <c r="G334" i="3"/>
  <c r="C334" i="3"/>
  <c r="E334" i="3"/>
  <c r="D334" i="3"/>
  <c r="A335" i="3"/>
  <c r="H335" i="3"/>
  <c r="B335" i="3"/>
  <c r="G335" i="3"/>
  <c r="C335" i="3"/>
  <c r="E335" i="3"/>
  <c r="D335" i="3"/>
  <c r="A336" i="3"/>
  <c r="H336" i="3"/>
  <c r="B336" i="3"/>
  <c r="G336" i="3"/>
  <c r="C336" i="3"/>
  <c r="D336" i="3"/>
  <c r="A337" i="3"/>
  <c r="H337" i="3"/>
  <c r="B337" i="3"/>
  <c r="G337" i="3"/>
  <c r="C337" i="3"/>
  <c r="E337" i="3"/>
  <c r="D337" i="3"/>
  <c r="A338" i="3"/>
  <c r="H338" i="3"/>
  <c r="B338" i="3"/>
  <c r="G338" i="3"/>
  <c r="C338" i="3"/>
  <c r="E338" i="3"/>
  <c r="D338" i="3"/>
  <c r="A339" i="3"/>
  <c r="H339" i="3"/>
  <c r="B339" i="3"/>
  <c r="G339" i="3"/>
  <c r="C339" i="3"/>
  <c r="E339" i="3"/>
  <c r="D339" i="3"/>
  <c r="A340" i="3"/>
  <c r="H340" i="3"/>
  <c r="B340" i="3"/>
  <c r="G340" i="3"/>
  <c r="C340" i="3"/>
  <c r="D340" i="3"/>
  <c r="A341" i="3"/>
  <c r="H341" i="3"/>
  <c r="B341" i="3"/>
  <c r="G341" i="3"/>
  <c r="C341" i="3"/>
  <c r="E341" i="3"/>
  <c r="D341" i="3"/>
  <c r="A342" i="3"/>
  <c r="H342" i="3"/>
  <c r="B342" i="3"/>
  <c r="G342" i="3"/>
  <c r="C342" i="3"/>
  <c r="E342" i="3"/>
  <c r="D342" i="3"/>
  <c r="A343" i="3"/>
  <c r="H343" i="3"/>
  <c r="B343" i="3"/>
  <c r="G343" i="3"/>
  <c r="C343" i="3"/>
  <c r="E343" i="3"/>
  <c r="D343" i="3"/>
  <c r="A344" i="3"/>
  <c r="H344" i="3"/>
  <c r="B344" i="3"/>
  <c r="G344" i="3"/>
  <c r="C344" i="3"/>
  <c r="D344" i="3"/>
  <c r="A345" i="3"/>
  <c r="H345" i="3"/>
  <c r="B345" i="3"/>
  <c r="G345" i="3"/>
  <c r="C345" i="3"/>
  <c r="E345" i="3"/>
  <c r="D345" i="3"/>
  <c r="A346" i="3"/>
  <c r="H346" i="3"/>
  <c r="B346" i="3"/>
  <c r="G346" i="3"/>
  <c r="C346" i="3"/>
  <c r="E346" i="3"/>
  <c r="D346" i="3"/>
  <c r="A347" i="3"/>
  <c r="H347" i="3"/>
  <c r="B347" i="3"/>
  <c r="G347" i="3"/>
  <c r="C347" i="3"/>
  <c r="E347" i="3"/>
  <c r="D347" i="3"/>
  <c r="A348" i="3"/>
  <c r="H348" i="3"/>
  <c r="B348" i="3"/>
  <c r="G348" i="3"/>
  <c r="C348" i="3"/>
  <c r="D348" i="3"/>
  <c r="A349" i="3"/>
  <c r="H349" i="3"/>
  <c r="B349" i="3"/>
  <c r="G349" i="3"/>
  <c r="C349" i="3"/>
  <c r="E349" i="3"/>
  <c r="D349" i="3"/>
  <c r="A350" i="3"/>
  <c r="H350" i="3"/>
  <c r="B350" i="3"/>
  <c r="G350" i="3"/>
  <c r="C350" i="3"/>
  <c r="E350" i="3"/>
  <c r="D350" i="3"/>
  <c r="A351" i="3"/>
  <c r="H351" i="3"/>
  <c r="B351" i="3"/>
  <c r="G351" i="3"/>
  <c r="C351" i="3"/>
  <c r="E351" i="3"/>
  <c r="D351" i="3"/>
  <c r="A352" i="3"/>
  <c r="H352" i="3"/>
  <c r="B352" i="3"/>
  <c r="G352" i="3"/>
  <c r="C352" i="3"/>
  <c r="E352" i="3"/>
  <c r="D352" i="3"/>
  <c r="A353" i="3"/>
  <c r="H353" i="3"/>
  <c r="B353" i="3"/>
  <c r="G353" i="3"/>
  <c r="C353" i="3"/>
  <c r="E353" i="3"/>
  <c r="D353" i="3"/>
  <c r="A354" i="3"/>
  <c r="H354" i="3"/>
  <c r="B354" i="3"/>
  <c r="G354" i="3"/>
  <c r="C354" i="3"/>
  <c r="E354" i="3"/>
  <c r="D354" i="3"/>
  <c r="A355" i="3"/>
  <c r="H355" i="3"/>
  <c r="B355" i="3"/>
  <c r="G355" i="3"/>
  <c r="C355" i="3"/>
  <c r="E355" i="3"/>
  <c r="D355" i="3"/>
  <c r="A356" i="3"/>
  <c r="H356" i="3"/>
  <c r="B356" i="3"/>
  <c r="G356" i="3"/>
  <c r="C356" i="3"/>
  <c r="E356" i="3"/>
  <c r="D356" i="3"/>
  <c r="A357" i="3"/>
  <c r="H357" i="3"/>
  <c r="B357" i="3"/>
  <c r="G357" i="3"/>
  <c r="C357" i="3"/>
  <c r="E357" i="3"/>
  <c r="D357" i="3"/>
  <c r="A358" i="3"/>
  <c r="H358" i="3"/>
  <c r="B358" i="3"/>
  <c r="G358" i="3"/>
  <c r="C358" i="3"/>
  <c r="E358" i="3"/>
  <c r="D358" i="3"/>
  <c r="A359" i="3"/>
  <c r="H359" i="3"/>
  <c r="B359" i="3"/>
  <c r="G359" i="3"/>
  <c r="C359" i="3"/>
  <c r="E359" i="3"/>
  <c r="D359" i="3"/>
  <c r="A360" i="3"/>
  <c r="H360" i="3"/>
  <c r="B360" i="3"/>
  <c r="G360" i="3"/>
  <c r="C360" i="3"/>
  <c r="D360" i="3"/>
  <c r="E360" i="3"/>
  <c r="A361" i="3"/>
  <c r="H361" i="3"/>
  <c r="B361" i="3"/>
  <c r="G361" i="3"/>
  <c r="C361" i="3"/>
  <c r="E361" i="3"/>
  <c r="D361" i="3"/>
  <c r="A362" i="3"/>
  <c r="H362" i="3"/>
  <c r="B362" i="3"/>
  <c r="G362" i="3"/>
  <c r="C362" i="3"/>
  <c r="E362" i="3"/>
  <c r="D362" i="3"/>
  <c r="A363" i="3"/>
  <c r="H363" i="3"/>
  <c r="B363" i="3"/>
  <c r="G363" i="3"/>
  <c r="C363" i="3"/>
  <c r="E363" i="3"/>
  <c r="D363" i="3"/>
  <c r="A364" i="3"/>
  <c r="H364" i="3"/>
  <c r="B364" i="3"/>
  <c r="G364" i="3"/>
  <c r="C364" i="3"/>
  <c r="E364" i="3"/>
  <c r="D364" i="3"/>
  <c r="A365" i="3"/>
  <c r="H365" i="3"/>
  <c r="B365" i="3"/>
  <c r="G365" i="3"/>
  <c r="C365" i="3"/>
  <c r="D365" i="3"/>
  <c r="A366" i="3"/>
  <c r="H366" i="3"/>
  <c r="B366" i="3"/>
  <c r="G366" i="3"/>
  <c r="C366" i="3"/>
  <c r="D366" i="3"/>
  <c r="A367" i="3"/>
  <c r="H367" i="3"/>
  <c r="B367" i="3"/>
  <c r="G367" i="3"/>
  <c r="C367" i="3"/>
  <c r="D367" i="3"/>
  <c r="A368" i="3"/>
  <c r="H368" i="3"/>
  <c r="B368" i="3"/>
  <c r="G368" i="3"/>
  <c r="C368" i="3"/>
  <c r="E368" i="3"/>
  <c r="D368" i="3"/>
  <c r="A369" i="3"/>
  <c r="H369" i="3"/>
  <c r="B369" i="3"/>
  <c r="G369" i="3"/>
  <c r="C369" i="3"/>
  <c r="E369" i="3"/>
  <c r="D369" i="3"/>
  <c r="A370" i="3"/>
  <c r="H370" i="3"/>
  <c r="B370" i="3"/>
  <c r="G370" i="3"/>
  <c r="C370" i="3"/>
  <c r="E370" i="3"/>
  <c r="D370" i="3"/>
  <c r="A371" i="3"/>
  <c r="H371" i="3"/>
  <c r="B371" i="3"/>
  <c r="G371" i="3"/>
  <c r="C371" i="3"/>
  <c r="D371" i="3"/>
  <c r="A372" i="3"/>
  <c r="H372" i="3"/>
  <c r="B372" i="3"/>
  <c r="G372" i="3"/>
  <c r="C372" i="3"/>
  <c r="D372" i="3"/>
  <c r="A373" i="3"/>
  <c r="H373" i="3"/>
  <c r="B373" i="3"/>
  <c r="G373" i="3"/>
  <c r="C373" i="3"/>
  <c r="E373" i="3"/>
  <c r="D373" i="3"/>
  <c r="A374" i="3"/>
  <c r="H374" i="3"/>
  <c r="B374" i="3"/>
  <c r="G374" i="3"/>
  <c r="C374" i="3"/>
  <c r="E374" i="3"/>
  <c r="D374" i="3"/>
  <c r="A375" i="3"/>
  <c r="H375" i="3"/>
  <c r="B375" i="3"/>
  <c r="G375" i="3"/>
  <c r="C375" i="3"/>
  <c r="E375" i="3"/>
  <c r="D375" i="3"/>
  <c r="A376" i="3"/>
  <c r="H376" i="3"/>
  <c r="B376" i="3"/>
  <c r="G376" i="3"/>
  <c r="C376" i="3"/>
  <c r="E376" i="3"/>
  <c r="D376" i="3"/>
  <c r="A377" i="3"/>
  <c r="H377" i="3"/>
  <c r="B377" i="3"/>
  <c r="G377" i="3"/>
  <c r="C377" i="3"/>
  <c r="E377" i="3"/>
  <c r="D377" i="3"/>
  <c r="A378" i="3"/>
  <c r="H378" i="3"/>
  <c r="B378" i="3"/>
  <c r="G378" i="3"/>
  <c r="C378" i="3"/>
  <c r="E378" i="3"/>
  <c r="D378" i="3"/>
  <c r="A379" i="3"/>
  <c r="H379" i="3"/>
  <c r="B379" i="3"/>
  <c r="G379" i="3"/>
  <c r="C379" i="3"/>
  <c r="D379" i="3"/>
  <c r="A380" i="3"/>
  <c r="H380" i="3"/>
  <c r="B380" i="3"/>
  <c r="G380" i="3"/>
  <c r="C380" i="3"/>
  <c r="E380" i="3"/>
  <c r="D380" i="3"/>
  <c r="A381" i="3"/>
  <c r="H381" i="3"/>
  <c r="B381" i="3"/>
  <c r="G381" i="3"/>
  <c r="C381" i="3"/>
  <c r="E381" i="3"/>
  <c r="D381" i="3"/>
  <c r="A382" i="3"/>
  <c r="H382" i="3"/>
  <c r="B382" i="3"/>
  <c r="G382" i="3"/>
  <c r="C382" i="3"/>
  <c r="E382" i="3"/>
  <c r="D382" i="3"/>
  <c r="A383" i="3"/>
  <c r="H383" i="3"/>
  <c r="B383" i="3"/>
  <c r="G383" i="3"/>
  <c r="C383" i="3"/>
  <c r="E383" i="3"/>
  <c r="D383" i="3"/>
  <c r="A384" i="3"/>
  <c r="H384" i="3"/>
  <c r="B384" i="3"/>
  <c r="G384" i="3"/>
  <c r="C384" i="3"/>
  <c r="D384" i="3"/>
  <c r="E384" i="3"/>
  <c r="A385" i="3"/>
  <c r="H385" i="3"/>
  <c r="B385" i="3"/>
  <c r="G385" i="3"/>
  <c r="C385" i="3"/>
  <c r="E385" i="3"/>
  <c r="D385" i="3"/>
  <c r="A386" i="3"/>
  <c r="H386" i="3"/>
  <c r="B386" i="3"/>
  <c r="G386" i="3"/>
  <c r="C386" i="3"/>
  <c r="E386" i="3"/>
  <c r="D386" i="3"/>
  <c r="A387" i="3"/>
  <c r="H387" i="3"/>
  <c r="B387" i="3"/>
  <c r="G387" i="3"/>
  <c r="C387" i="3"/>
  <c r="D387" i="3"/>
  <c r="E117" i="1"/>
  <c r="A388" i="3"/>
  <c r="H388" i="3"/>
  <c r="B388" i="3"/>
  <c r="G388" i="3"/>
  <c r="C388" i="3"/>
  <c r="E388" i="3"/>
  <c r="D388" i="3"/>
  <c r="E130" i="1"/>
  <c r="A389" i="3"/>
  <c r="H389" i="3"/>
  <c r="B389" i="3"/>
  <c r="G389" i="3"/>
  <c r="C389" i="3"/>
  <c r="E389" i="3"/>
  <c r="D389" i="3"/>
  <c r="A390" i="3"/>
  <c r="H390" i="3"/>
  <c r="B390" i="3"/>
  <c r="G390" i="3"/>
  <c r="C390" i="3"/>
  <c r="D390" i="3"/>
  <c r="E372" i="1"/>
  <c r="F372" i="1" s="1"/>
  <c r="G372" i="1" s="1"/>
  <c r="A391" i="3"/>
  <c r="H391" i="3"/>
  <c r="B391" i="3"/>
  <c r="G391" i="3"/>
  <c r="C391" i="3"/>
  <c r="D391" i="3"/>
  <c r="E374" i="1"/>
  <c r="A392" i="3"/>
  <c r="H392" i="3"/>
  <c r="B392" i="3"/>
  <c r="G392" i="3"/>
  <c r="C392" i="3"/>
  <c r="E392" i="3"/>
  <c r="D392" i="3"/>
  <c r="E381" i="1"/>
  <c r="F381" i="1" s="1"/>
  <c r="A393" i="3"/>
  <c r="H393" i="3"/>
  <c r="B393" i="3"/>
  <c r="G393" i="3"/>
  <c r="C393" i="3"/>
  <c r="E393" i="3"/>
  <c r="D393" i="3"/>
  <c r="E382" i="1"/>
  <c r="A394" i="3"/>
  <c r="H394" i="3"/>
  <c r="B394" i="3"/>
  <c r="G394" i="3"/>
  <c r="C394" i="3"/>
  <c r="D394" i="3"/>
  <c r="E383" i="1"/>
  <c r="A395" i="3"/>
  <c r="H395" i="3"/>
  <c r="B395" i="3"/>
  <c r="G395" i="3"/>
  <c r="C395" i="3"/>
  <c r="D395" i="3"/>
  <c r="E387" i="1"/>
  <c r="F387" i="1" s="1"/>
  <c r="G387" i="1" s="1"/>
  <c r="K387" i="1" s="1"/>
  <c r="A396" i="3"/>
  <c r="H396" i="3"/>
  <c r="B396" i="3"/>
  <c r="G396" i="3"/>
  <c r="C396" i="3"/>
  <c r="D396" i="3"/>
  <c r="E396" i="3"/>
  <c r="A397" i="3"/>
  <c r="H397" i="3"/>
  <c r="B397" i="3"/>
  <c r="G397" i="3"/>
  <c r="C397" i="3"/>
  <c r="D397" i="3"/>
  <c r="E393" i="1"/>
  <c r="A398" i="3"/>
  <c r="H398" i="3"/>
  <c r="B398" i="3"/>
  <c r="G398" i="3"/>
  <c r="C398" i="3"/>
  <c r="D398" i="3"/>
  <c r="E398" i="3"/>
  <c r="A399" i="3"/>
  <c r="H399" i="3"/>
  <c r="B399" i="3"/>
  <c r="G399" i="3"/>
  <c r="C399" i="3"/>
  <c r="D399" i="3"/>
  <c r="E396" i="1"/>
  <c r="A400" i="3"/>
  <c r="H400" i="3"/>
  <c r="B400" i="3"/>
  <c r="G400" i="3"/>
  <c r="C400" i="3"/>
  <c r="D400" i="3"/>
  <c r="E398" i="1"/>
  <c r="A401" i="3"/>
  <c r="H401" i="3"/>
  <c r="B401" i="3"/>
  <c r="G401" i="3"/>
  <c r="C401" i="3"/>
  <c r="D401" i="3"/>
  <c r="E400" i="1"/>
  <c r="E401" i="3" s="1"/>
  <c r="A402" i="3"/>
  <c r="H402" i="3"/>
  <c r="B402" i="3"/>
  <c r="G402" i="3"/>
  <c r="C402" i="3"/>
  <c r="D402" i="3"/>
  <c r="E401" i="1"/>
  <c r="A403" i="3"/>
  <c r="H403" i="3"/>
  <c r="B403" i="3"/>
  <c r="G403" i="3"/>
  <c r="C403" i="3"/>
  <c r="E403" i="3"/>
  <c r="D403" i="3"/>
  <c r="A404" i="3"/>
  <c r="H404" i="3"/>
  <c r="B404" i="3"/>
  <c r="G404" i="3"/>
  <c r="C404" i="3"/>
  <c r="D404" i="3"/>
  <c r="E414" i="1"/>
  <c r="A405" i="3"/>
  <c r="H405" i="3"/>
  <c r="B405" i="3"/>
  <c r="G405" i="3"/>
  <c r="C405" i="3"/>
  <c r="E405" i="3"/>
  <c r="D405" i="3"/>
  <c r="E416" i="1"/>
  <c r="F416" i="1" s="1"/>
  <c r="AB2" i="1"/>
  <c r="AD2" i="1"/>
  <c r="AB3" i="1"/>
  <c r="AY2" i="1" s="1"/>
  <c r="AB4" i="1"/>
  <c r="AB5" i="1"/>
  <c r="AB6" i="1"/>
  <c r="AB7" i="1"/>
  <c r="AB9" i="1"/>
  <c r="AB8" i="1"/>
  <c r="AB16" i="1" s="1"/>
  <c r="AB10" i="1"/>
  <c r="AB15" i="1" s="1"/>
  <c r="AY7" i="1"/>
  <c r="D9" i="1"/>
  <c r="E9" i="1"/>
  <c r="AY9" i="1"/>
  <c r="F386" i="1"/>
  <c r="G386" i="1" s="1"/>
  <c r="G389" i="1"/>
  <c r="J389" i="1" s="1"/>
  <c r="E390" i="1"/>
  <c r="F390" i="1"/>
  <c r="G390" i="1" s="1"/>
  <c r="F391" i="1"/>
  <c r="G391" i="1"/>
  <c r="F392" i="1"/>
  <c r="F395" i="1"/>
  <c r="G395" i="1" s="1"/>
  <c r="F397" i="1"/>
  <c r="F399" i="1"/>
  <c r="G399" i="1" s="1"/>
  <c r="F400" i="1"/>
  <c r="G400" i="1" s="1"/>
  <c r="F402" i="1"/>
  <c r="F403" i="1"/>
  <c r="G403" i="1" s="1"/>
  <c r="F404" i="1"/>
  <c r="F407" i="1"/>
  <c r="G407" i="1" s="1"/>
  <c r="F409" i="1"/>
  <c r="Z409" i="1" s="1"/>
  <c r="F412" i="1"/>
  <c r="E413" i="1"/>
  <c r="F413" i="1"/>
  <c r="F414" i="1"/>
  <c r="Z414" i="1" s="1"/>
  <c r="E415" i="1"/>
  <c r="F415" i="1" s="1"/>
  <c r="E417" i="1"/>
  <c r="F417" i="1" s="1"/>
  <c r="F419" i="1"/>
  <c r="F421" i="1"/>
  <c r="F423" i="1"/>
  <c r="F424" i="1"/>
  <c r="G424" i="1" s="1"/>
  <c r="F425" i="1"/>
  <c r="E427" i="1"/>
  <c r="F427" i="1"/>
  <c r="F428" i="1"/>
  <c r="D11" i="1"/>
  <c r="F22" i="1"/>
  <c r="G22" i="1" s="1"/>
  <c r="F31" i="1"/>
  <c r="F35" i="1"/>
  <c r="F38" i="1"/>
  <c r="F46" i="1"/>
  <c r="F47" i="1"/>
  <c r="F51" i="1"/>
  <c r="Z51" i="1" s="1"/>
  <c r="G51" i="1"/>
  <c r="I51" i="1" s="1"/>
  <c r="F62" i="1"/>
  <c r="Z62" i="1" s="1"/>
  <c r="F66" i="1"/>
  <c r="Z66" i="1" s="1"/>
  <c r="G66" i="1"/>
  <c r="I66" i="1" s="1"/>
  <c r="F70" i="1"/>
  <c r="F71" i="1"/>
  <c r="G71" i="1" s="1"/>
  <c r="I71" i="1" s="1"/>
  <c r="F74" i="1"/>
  <c r="F75" i="1"/>
  <c r="F78" i="1"/>
  <c r="F82" i="1"/>
  <c r="Z82" i="1" s="1"/>
  <c r="F83" i="1"/>
  <c r="F87" i="1"/>
  <c r="G87" i="1" s="1"/>
  <c r="Z87" i="1"/>
  <c r="F88" i="1"/>
  <c r="F90" i="1"/>
  <c r="F92" i="1"/>
  <c r="G92" i="1" s="1"/>
  <c r="Z92" i="1"/>
  <c r="F93" i="1"/>
  <c r="Z97" i="1"/>
  <c r="F98" i="1"/>
  <c r="Z98" i="1" s="1"/>
  <c r="F99" i="1"/>
  <c r="Z99" i="1" s="1"/>
  <c r="F103" i="1"/>
  <c r="Z103" i="1" s="1"/>
  <c r="F106" i="1"/>
  <c r="Z106" i="1" s="1"/>
  <c r="G106" i="1"/>
  <c r="I106" i="1"/>
  <c r="F108" i="1"/>
  <c r="Z108" i="1"/>
  <c r="G108" i="1"/>
  <c r="I108" i="1" s="1"/>
  <c r="F109" i="1"/>
  <c r="F110" i="1"/>
  <c r="Z110" i="1" s="1"/>
  <c r="G110" i="1"/>
  <c r="I110" i="1" s="1"/>
  <c r="F113" i="1"/>
  <c r="Z113" i="1" s="1"/>
  <c r="F114" i="1"/>
  <c r="F117" i="1"/>
  <c r="F119" i="1"/>
  <c r="Z119" i="1" s="1"/>
  <c r="G119" i="1"/>
  <c r="I119" i="1" s="1"/>
  <c r="F122" i="1"/>
  <c r="G122" i="1" s="1"/>
  <c r="F123" i="1"/>
  <c r="Z123" i="1" s="1"/>
  <c r="F124" i="1"/>
  <c r="F126" i="1"/>
  <c r="G126" i="1" s="1"/>
  <c r="Z126" i="1"/>
  <c r="F127" i="1"/>
  <c r="F128" i="1"/>
  <c r="Z128" i="1"/>
  <c r="G128" i="1"/>
  <c r="F130" i="1"/>
  <c r="G130" i="1" s="1"/>
  <c r="I130" i="1" s="1"/>
  <c r="F131" i="1"/>
  <c r="G131" i="1" s="1"/>
  <c r="I131" i="1" s="1"/>
  <c r="F132" i="1"/>
  <c r="Z132" i="1"/>
  <c r="G132" i="1"/>
  <c r="I132" i="1" s="1"/>
  <c r="E133" i="1"/>
  <c r="F133" i="1" s="1"/>
  <c r="Z133" i="1" s="1"/>
  <c r="G133" i="1"/>
  <c r="I133" i="1"/>
  <c r="F134" i="1"/>
  <c r="G134" i="1" s="1"/>
  <c r="I134" i="1" s="1"/>
  <c r="F135" i="1"/>
  <c r="E141" i="1"/>
  <c r="F141" i="1" s="1"/>
  <c r="F142" i="1"/>
  <c r="G142" i="1" s="1"/>
  <c r="F143" i="1"/>
  <c r="Z143" i="1"/>
  <c r="F145" i="1"/>
  <c r="F146" i="1"/>
  <c r="G146" i="1" s="1"/>
  <c r="J146" i="1" s="1"/>
  <c r="Z146" i="1"/>
  <c r="F150" i="1"/>
  <c r="F151" i="1"/>
  <c r="G151" i="1" s="1"/>
  <c r="F153" i="1"/>
  <c r="G153" i="1" s="1"/>
  <c r="Z153" i="1"/>
  <c r="F155" i="1"/>
  <c r="F156" i="1"/>
  <c r="F157" i="1"/>
  <c r="Z157" i="1" s="1"/>
  <c r="E159" i="1"/>
  <c r="F159" i="1"/>
  <c r="G159" i="1" s="1"/>
  <c r="R159" i="1" s="1"/>
  <c r="E160" i="1"/>
  <c r="F160" i="1"/>
  <c r="E161" i="1"/>
  <c r="F161" i="1" s="1"/>
  <c r="Z161" i="1" s="1"/>
  <c r="F162" i="1"/>
  <c r="F163" i="1"/>
  <c r="F164" i="1"/>
  <c r="F165" i="1"/>
  <c r="G165" i="1"/>
  <c r="I165" i="1" s="1"/>
  <c r="F168" i="1"/>
  <c r="F169" i="1"/>
  <c r="Z169" i="1" s="1"/>
  <c r="E171" i="1"/>
  <c r="F171" i="1" s="1"/>
  <c r="F172" i="1"/>
  <c r="Z172" i="1" s="1"/>
  <c r="G172" i="1"/>
  <c r="J172" i="1" s="1"/>
  <c r="F176" i="1"/>
  <c r="Z176" i="1" s="1"/>
  <c r="F177" i="1"/>
  <c r="G177" i="1" s="1"/>
  <c r="I177" i="1"/>
  <c r="F178" i="1"/>
  <c r="F180" i="1"/>
  <c r="F181" i="1"/>
  <c r="G181" i="1" s="1"/>
  <c r="I181" i="1" s="1"/>
  <c r="Z181" i="1"/>
  <c r="F182" i="1"/>
  <c r="F183" i="1"/>
  <c r="F184" i="1"/>
  <c r="Z184" i="1" s="1"/>
  <c r="F185" i="1"/>
  <c r="G185" i="1" s="1"/>
  <c r="Z185" i="1"/>
  <c r="F187" i="1"/>
  <c r="Z187" i="1" s="1"/>
  <c r="F189" i="1"/>
  <c r="G189" i="1" s="1"/>
  <c r="Z189" i="1"/>
  <c r="F191" i="1"/>
  <c r="F192" i="1"/>
  <c r="F193" i="1"/>
  <c r="F195" i="1"/>
  <c r="Z195" i="1" s="1"/>
  <c r="F196" i="1"/>
  <c r="F197" i="1"/>
  <c r="F199" i="1"/>
  <c r="Z199" i="1"/>
  <c r="G199" i="1"/>
  <c r="I199" i="1" s="1"/>
  <c r="F200" i="1"/>
  <c r="E201" i="1"/>
  <c r="F201" i="1"/>
  <c r="F202" i="1"/>
  <c r="G202" i="1" s="1"/>
  <c r="I202" i="1" s="1"/>
  <c r="F205" i="1"/>
  <c r="G205" i="1"/>
  <c r="I205" i="1" s="1"/>
  <c r="F206" i="1"/>
  <c r="G206" i="1" s="1"/>
  <c r="Z206" i="1"/>
  <c r="F208" i="1"/>
  <c r="F209" i="1"/>
  <c r="Z209" i="1" s="1"/>
  <c r="F210" i="1"/>
  <c r="Z210" i="1" s="1"/>
  <c r="G210" i="1"/>
  <c r="F211" i="1"/>
  <c r="F213" i="1"/>
  <c r="F214" i="1"/>
  <c r="F215" i="1"/>
  <c r="Z215" i="1" s="1"/>
  <c r="F216" i="1"/>
  <c r="Z217" i="1"/>
  <c r="G219" i="1"/>
  <c r="F222" i="1"/>
  <c r="Z222" i="1" s="1"/>
  <c r="F223" i="1"/>
  <c r="F224" i="1"/>
  <c r="F225" i="1"/>
  <c r="F226" i="1"/>
  <c r="F227" i="1"/>
  <c r="G227" i="1" s="1"/>
  <c r="Z230" i="1"/>
  <c r="F231" i="1"/>
  <c r="F232" i="1"/>
  <c r="F233" i="1"/>
  <c r="G233" i="1" s="1"/>
  <c r="F234" i="1"/>
  <c r="F235" i="1"/>
  <c r="Z235" i="1" s="1"/>
  <c r="F236" i="1"/>
  <c r="G236" i="1" s="1"/>
  <c r="F238" i="1"/>
  <c r="Z238" i="1"/>
  <c r="G238" i="1"/>
  <c r="I238" i="1" s="1"/>
  <c r="F241" i="1"/>
  <c r="G241" i="1" s="1"/>
  <c r="I241" i="1" s="1"/>
  <c r="F242" i="1"/>
  <c r="Z242" i="1" s="1"/>
  <c r="G242" i="1"/>
  <c r="I242" i="1" s="1"/>
  <c r="F243" i="1"/>
  <c r="F245" i="1"/>
  <c r="E246" i="1"/>
  <c r="F246" i="1" s="1"/>
  <c r="Z246" i="1" s="1"/>
  <c r="F248" i="1"/>
  <c r="F249" i="1"/>
  <c r="Z249" i="1" s="1"/>
  <c r="G249" i="1"/>
  <c r="I249" i="1" s="1"/>
  <c r="F250" i="1"/>
  <c r="F251" i="1"/>
  <c r="Z252" i="1"/>
  <c r="F253" i="1"/>
  <c r="G253" i="1" s="1"/>
  <c r="I253" i="1" s="1"/>
  <c r="Z253" i="1"/>
  <c r="F254" i="1"/>
  <c r="F255" i="1"/>
  <c r="G255" i="1" s="1"/>
  <c r="I255" i="1" s="1"/>
  <c r="Z255" i="1"/>
  <c r="F256" i="1"/>
  <c r="F258" i="1"/>
  <c r="F259" i="1"/>
  <c r="F260" i="1"/>
  <c r="Z260" i="1" s="1"/>
  <c r="F262" i="1"/>
  <c r="G262" i="1" s="1"/>
  <c r="I262" i="1" s="1"/>
  <c r="Z262" i="1"/>
  <c r="F263" i="1"/>
  <c r="F265" i="1"/>
  <c r="E266" i="1"/>
  <c r="F266" i="1"/>
  <c r="F267" i="1"/>
  <c r="F268" i="1"/>
  <c r="G268" i="1" s="1"/>
  <c r="F269" i="1"/>
  <c r="Z269" i="1"/>
  <c r="F271" i="1"/>
  <c r="Z273" i="1"/>
  <c r="G273" i="1"/>
  <c r="I273" i="1" s="1"/>
  <c r="F274" i="1"/>
  <c r="Z274" i="1"/>
  <c r="G274" i="1"/>
  <c r="F276" i="1"/>
  <c r="Z276" i="1"/>
  <c r="F277" i="1"/>
  <c r="G278" i="1"/>
  <c r="I278" i="1" s="1"/>
  <c r="F279" i="1"/>
  <c r="F280" i="1"/>
  <c r="G281" i="1"/>
  <c r="I281" i="1" s="1"/>
  <c r="F282" i="1"/>
  <c r="Z282" i="1" s="1"/>
  <c r="F283" i="1"/>
  <c r="F285" i="1"/>
  <c r="F286" i="1"/>
  <c r="Z286" i="1" s="1"/>
  <c r="F287" i="1"/>
  <c r="G287" i="1" s="1"/>
  <c r="I287" i="1" s="1"/>
  <c r="F289" i="1"/>
  <c r="G289" i="1" s="1"/>
  <c r="Z289" i="1"/>
  <c r="E290" i="1"/>
  <c r="F290" i="1" s="1"/>
  <c r="F291" i="1"/>
  <c r="F292" i="1"/>
  <c r="G292" i="1"/>
  <c r="I292" i="1" s="1"/>
  <c r="F293" i="1"/>
  <c r="F294" i="1"/>
  <c r="G294" i="1"/>
  <c r="F295" i="1"/>
  <c r="F296" i="1"/>
  <c r="G296" i="1" s="1"/>
  <c r="F297" i="1"/>
  <c r="G297" i="1" s="1"/>
  <c r="I297" i="1" s="1"/>
  <c r="F298" i="1"/>
  <c r="Z298" i="1" s="1"/>
  <c r="F299" i="1"/>
  <c r="G299" i="1" s="1"/>
  <c r="Z299" i="1"/>
  <c r="F301" i="1"/>
  <c r="F302" i="1"/>
  <c r="F303" i="1"/>
  <c r="F304" i="1"/>
  <c r="Z304" i="1" s="1"/>
  <c r="E305" i="1"/>
  <c r="F305" i="1" s="1"/>
  <c r="Z305" i="1" s="1"/>
  <c r="G305" i="1"/>
  <c r="F306" i="1"/>
  <c r="G306" i="1" s="1"/>
  <c r="I306" i="1" s="1"/>
  <c r="F307" i="1"/>
  <c r="E308" i="1"/>
  <c r="F308" i="1" s="1"/>
  <c r="F309" i="1"/>
  <c r="Z309" i="1" s="1"/>
  <c r="F311" i="1"/>
  <c r="G311" i="1" s="1"/>
  <c r="F312" i="1"/>
  <c r="F313" i="1"/>
  <c r="Z313" i="1"/>
  <c r="F314" i="1"/>
  <c r="F316" i="1"/>
  <c r="G316" i="1" s="1"/>
  <c r="I316" i="1" s="1"/>
  <c r="Z316" i="1"/>
  <c r="F317" i="1"/>
  <c r="F318" i="1"/>
  <c r="G318" i="1" s="1"/>
  <c r="I318" i="1" s="1"/>
  <c r="Z318" i="1"/>
  <c r="F319" i="1"/>
  <c r="F320" i="1"/>
  <c r="F321" i="1"/>
  <c r="Z321" i="1"/>
  <c r="G321" i="1"/>
  <c r="H321" i="1" s="1"/>
  <c r="F323" i="1"/>
  <c r="F324" i="1"/>
  <c r="F326" i="1"/>
  <c r="F327" i="1"/>
  <c r="F328" i="1"/>
  <c r="G328" i="1" s="1"/>
  <c r="I328" i="1" s="1"/>
  <c r="E329" i="1"/>
  <c r="F329" i="1" s="1"/>
  <c r="Z329" i="1" s="1"/>
  <c r="F330" i="1"/>
  <c r="G330" i="1" s="1"/>
  <c r="Z330" i="1"/>
  <c r="F331" i="1"/>
  <c r="G331" i="1"/>
  <c r="F332" i="1"/>
  <c r="F333" i="1"/>
  <c r="G333" i="1" s="1"/>
  <c r="I333" i="1" s="1"/>
  <c r="E334" i="1"/>
  <c r="F334" i="1" s="1"/>
  <c r="F335" i="1"/>
  <c r="G335" i="1" s="1"/>
  <c r="F336" i="1"/>
  <c r="Z336" i="1" s="1"/>
  <c r="F337" i="1"/>
  <c r="G337" i="1" s="1"/>
  <c r="I337" i="1" s="1"/>
  <c r="F338" i="1"/>
  <c r="Z338" i="1" s="1"/>
  <c r="F339" i="1"/>
  <c r="Z339" i="1" s="1"/>
  <c r="F340" i="1"/>
  <c r="F341" i="1"/>
  <c r="F342" i="1"/>
  <c r="G342" i="1" s="1"/>
  <c r="Z342" i="1"/>
  <c r="F343" i="1"/>
  <c r="Z343" i="1"/>
  <c r="F344" i="1"/>
  <c r="F345" i="1"/>
  <c r="F346" i="1"/>
  <c r="Z346" i="1" s="1"/>
  <c r="F348" i="1"/>
  <c r="G348" i="1" s="1"/>
  <c r="I348" i="1" s="1"/>
  <c r="Z348" i="1"/>
  <c r="F349" i="1"/>
  <c r="F351" i="1"/>
  <c r="G351" i="1" s="1"/>
  <c r="I351" i="1" s="1"/>
  <c r="F352" i="1"/>
  <c r="G352" i="1" s="1"/>
  <c r="E353" i="1"/>
  <c r="F353" i="1"/>
  <c r="G353" i="1" s="1"/>
  <c r="F355" i="1"/>
  <c r="F356" i="1"/>
  <c r="F357" i="1"/>
  <c r="Z357" i="1"/>
  <c r="F358" i="1"/>
  <c r="G358" i="1" s="1"/>
  <c r="J358" i="1" s="1"/>
  <c r="F359" i="1"/>
  <c r="F360" i="1"/>
  <c r="G360" i="1" s="1"/>
  <c r="E361" i="1"/>
  <c r="F361" i="1"/>
  <c r="F362" i="1"/>
  <c r="F363" i="1"/>
  <c r="G363" i="1" s="1"/>
  <c r="F364" i="1"/>
  <c r="E365" i="1"/>
  <c r="F365" i="1" s="1"/>
  <c r="E366" i="1"/>
  <c r="F366" i="1" s="1"/>
  <c r="F367" i="1"/>
  <c r="Z367" i="1"/>
  <c r="F368" i="1"/>
  <c r="F369" i="1"/>
  <c r="F370" i="1"/>
  <c r="F371" i="1"/>
  <c r="Z371" i="1" s="1"/>
  <c r="Z372" i="1"/>
  <c r="F373" i="1"/>
  <c r="G373" i="1"/>
  <c r="F374" i="1"/>
  <c r="F375" i="1"/>
  <c r="G375" i="1" s="1"/>
  <c r="Z375" i="1"/>
  <c r="F376" i="1"/>
  <c r="F377" i="1"/>
  <c r="Z377" i="1" s="1"/>
  <c r="E378" i="1"/>
  <c r="F378" i="1" s="1"/>
  <c r="F379" i="1"/>
  <c r="G379" i="1" s="1"/>
  <c r="J379" i="1" s="1"/>
  <c r="F380" i="1"/>
  <c r="F382" i="1"/>
  <c r="G382" i="1" s="1"/>
  <c r="K382" i="1" s="1"/>
  <c r="F383" i="1"/>
  <c r="Z383" i="1" s="1"/>
  <c r="Z386" i="1"/>
  <c r="Z387" i="1"/>
  <c r="Z389" i="1"/>
  <c r="Z390" i="1"/>
  <c r="Z391" i="1"/>
  <c r="Z395" i="1"/>
  <c r="Z399" i="1"/>
  <c r="Z400" i="1"/>
  <c r="Z407" i="1"/>
  <c r="Z418" i="1"/>
  <c r="Z421" i="1"/>
  <c r="Z423" i="1"/>
  <c r="Z424" i="1"/>
  <c r="Z425" i="1"/>
  <c r="AY11" i="1"/>
  <c r="D12" i="1"/>
  <c r="AY12" i="1"/>
  <c r="D13" i="1"/>
  <c r="AB13" i="1"/>
  <c r="AB17" i="1" s="1"/>
  <c r="AY13" i="1"/>
  <c r="AB14" i="1"/>
  <c r="AY14" i="1"/>
  <c r="AY15" i="1"/>
  <c r="F16" i="1"/>
  <c r="F17" i="1" s="1"/>
  <c r="AY16" i="1"/>
  <c r="C17" i="1"/>
  <c r="AY17" i="1"/>
  <c r="AY18" i="1"/>
  <c r="AY19" i="1"/>
  <c r="AY20" i="1"/>
  <c r="Q21" i="1"/>
  <c r="AD21" i="1"/>
  <c r="AF21" i="1"/>
  <c r="AY21" i="1"/>
  <c r="I22" i="1"/>
  <c r="Q22" i="1"/>
  <c r="AY22" i="1"/>
  <c r="Q23" i="1"/>
  <c r="AY23" i="1"/>
  <c r="Q24" i="1"/>
  <c r="AY24" i="1"/>
  <c r="Q25" i="1"/>
  <c r="AY25" i="1"/>
  <c r="Q26" i="1"/>
  <c r="AY26" i="1"/>
  <c r="Q27" i="1"/>
  <c r="AY27" i="1"/>
  <c r="Q28" i="1"/>
  <c r="AY28" i="1"/>
  <c r="Q29" i="1"/>
  <c r="AY29" i="1"/>
  <c r="Q30" i="1"/>
  <c r="AY30" i="1"/>
  <c r="Q31" i="1"/>
  <c r="AY31" i="1"/>
  <c r="Q32" i="1"/>
  <c r="AY32" i="1"/>
  <c r="Q33" i="1"/>
  <c r="AY33" i="1"/>
  <c r="Q34" i="1"/>
  <c r="AY34" i="1"/>
  <c r="Q35" i="1"/>
  <c r="AY35" i="1"/>
  <c r="Q36" i="1"/>
  <c r="AY36" i="1"/>
  <c r="Q37" i="1"/>
  <c r="AY37" i="1"/>
  <c r="Q38" i="1"/>
  <c r="AY38" i="1"/>
  <c r="Q39" i="1"/>
  <c r="AY39" i="1"/>
  <c r="Q40" i="1"/>
  <c r="AY40" i="1"/>
  <c r="Q41" i="1"/>
  <c r="AY41" i="1"/>
  <c r="Q42" i="1"/>
  <c r="AY42" i="1"/>
  <c r="Q43" i="1"/>
  <c r="AY43" i="1"/>
  <c r="Q44" i="1"/>
  <c r="AY44" i="1"/>
  <c r="Q45" i="1"/>
  <c r="AY45" i="1"/>
  <c r="Q46" i="1"/>
  <c r="AY46" i="1"/>
  <c r="Q47" i="1"/>
  <c r="AY47" i="1"/>
  <c r="Q48" i="1"/>
  <c r="AY48" i="1"/>
  <c r="Q49" i="1"/>
  <c r="AY49" i="1"/>
  <c r="Q50" i="1"/>
  <c r="AY50" i="1"/>
  <c r="Q51" i="1"/>
  <c r="AY51" i="1"/>
  <c r="Q52" i="1"/>
  <c r="AY52" i="1"/>
  <c r="Q53" i="1"/>
  <c r="AY53" i="1"/>
  <c r="Q54" i="1"/>
  <c r="AY54" i="1"/>
  <c r="Q55" i="1"/>
  <c r="AY55" i="1"/>
  <c r="Q56" i="1"/>
  <c r="AY56" i="1"/>
  <c r="Q57" i="1"/>
  <c r="AY57" i="1"/>
  <c r="Q58" i="1"/>
  <c r="AY58" i="1"/>
  <c r="Q59" i="1"/>
  <c r="AY59" i="1"/>
  <c r="Q60" i="1"/>
  <c r="AY60" i="1"/>
  <c r="Q61" i="1"/>
  <c r="AY61" i="1"/>
  <c r="Q62" i="1"/>
  <c r="AY62" i="1"/>
  <c r="Q63" i="1"/>
  <c r="AY63" i="1"/>
  <c r="Q64" i="1"/>
  <c r="AY64" i="1"/>
  <c r="Q65" i="1"/>
  <c r="AY65" i="1"/>
  <c r="Q66" i="1"/>
  <c r="AY66" i="1"/>
  <c r="Q67" i="1"/>
  <c r="AY67" i="1"/>
  <c r="Q68" i="1"/>
  <c r="AY68" i="1"/>
  <c r="Q69" i="1"/>
  <c r="AY69" i="1"/>
  <c r="Q70" i="1"/>
  <c r="AY70" i="1"/>
  <c r="Q71" i="1"/>
  <c r="AY71" i="1"/>
  <c r="Q72" i="1"/>
  <c r="AY72" i="1"/>
  <c r="Q73" i="1"/>
  <c r="AY73" i="1"/>
  <c r="Q74" i="1"/>
  <c r="AY74" i="1"/>
  <c r="Q75" i="1"/>
  <c r="AY75" i="1"/>
  <c r="Q76" i="1"/>
  <c r="AY76" i="1"/>
  <c r="Q77" i="1"/>
  <c r="AY77" i="1"/>
  <c r="Q78" i="1"/>
  <c r="AY78" i="1"/>
  <c r="Q79" i="1"/>
  <c r="AY79" i="1"/>
  <c r="Q80" i="1"/>
  <c r="AY80" i="1"/>
  <c r="Q81" i="1"/>
  <c r="AY81" i="1"/>
  <c r="Q82" i="1"/>
  <c r="AY82" i="1"/>
  <c r="Q83" i="1"/>
  <c r="AY83" i="1"/>
  <c r="Q84" i="1"/>
  <c r="AY84" i="1"/>
  <c r="Q85" i="1"/>
  <c r="AY85" i="1"/>
  <c r="Q86" i="1"/>
  <c r="AY86" i="1"/>
  <c r="I87" i="1"/>
  <c r="Q87" i="1"/>
  <c r="AY87" i="1"/>
  <c r="Q88" i="1"/>
  <c r="AY88" i="1"/>
  <c r="Q89" i="1"/>
  <c r="AY89" i="1"/>
  <c r="Q90" i="1"/>
  <c r="AY90" i="1"/>
  <c r="Q91" i="1"/>
  <c r="AY91" i="1"/>
  <c r="I92" i="1"/>
  <c r="Q92" i="1"/>
  <c r="AY92" i="1"/>
  <c r="Q93" i="1"/>
  <c r="AY93" i="1"/>
  <c r="Q94" i="1"/>
  <c r="AY94" i="1"/>
  <c r="Q95" i="1"/>
  <c r="AY95" i="1"/>
  <c r="Q96" i="1"/>
  <c r="AY96" i="1"/>
  <c r="I97" i="1"/>
  <c r="Q97" i="1"/>
  <c r="AY97" i="1"/>
  <c r="Q98" i="1"/>
  <c r="AY98" i="1"/>
  <c r="Q99" i="1"/>
  <c r="AY99" i="1"/>
  <c r="Q100" i="1"/>
  <c r="AY100" i="1"/>
  <c r="Q101" i="1"/>
  <c r="AY101" i="1"/>
  <c r="Q102" i="1"/>
  <c r="AY102" i="1"/>
  <c r="Q103" i="1"/>
  <c r="AY103" i="1"/>
  <c r="Q104" i="1"/>
  <c r="AY104" i="1"/>
  <c r="Q105" i="1"/>
  <c r="AY105" i="1"/>
  <c r="Q106" i="1"/>
  <c r="AY106" i="1"/>
  <c r="Q107" i="1"/>
  <c r="AY107" i="1"/>
  <c r="Q108" i="1"/>
  <c r="AY108" i="1"/>
  <c r="Q109" i="1"/>
  <c r="AY109" i="1"/>
  <c r="Q110" i="1"/>
  <c r="AY110" i="1"/>
  <c r="Q111" i="1"/>
  <c r="AY111" i="1"/>
  <c r="Q112" i="1"/>
  <c r="AY112" i="1"/>
  <c r="Q113" i="1"/>
  <c r="AY113" i="1"/>
  <c r="Q114" i="1"/>
  <c r="AY114" i="1"/>
  <c r="Q115" i="1"/>
  <c r="AY115" i="1"/>
  <c r="Q116" i="1"/>
  <c r="AY116" i="1"/>
  <c r="Q117" i="1"/>
  <c r="AY117" i="1"/>
  <c r="Q118" i="1"/>
  <c r="AY118" i="1"/>
  <c r="Q119" i="1"/>
  <c r="AY119" i="1"/>
  <c r="Q120" i="1"/>
  <c r="AY120" i="1"/>
  <c r="Q121" i="1"/>
  <c r="AY121" i="1"/>
  <c r="J122" i="1"/>
  <c r="Q122" i="1"/>
  <c r="AY122" i="1"/>
  <c r="Q123" i="1"/>
  <c r="AY123" i="1"/>
  <c r="Q124" i="1"/>
  <c r="AY124" i="1"/>
  <c r="Q125" i="1"/>
  <c r="AY125" i="1"/>
  <c r="I126" i="1"/>
  <c r="Q126" i="1"/>
  <c r="AY126" i="1"/>
  <c r="Q127" i="1"/>
  <c r="AY127" i="1"/>
  <c r="Q128" i="1"/>
  <c r="AY128" i="1"/>
  <c r="Q129" i="1"/>
  <c r="AY129" i="1"/>
  <c r="Q130" i="1"/>
  <c r="AY130" i="1"/>
  <c r="Q131" i="1"/>
  <c r="AY131" i="1"/>
  <c r="Q132" i="1"/>
  <c r="AY132" i="1"/>
  <c r="Q133" i="1"/>
  <c r="AY133" i="1"/>
  <c r="Q134" i="1"/>
  <c r="Q135" i="1"/>
  <c r="Q136" i="1"/>
  <c r="Q137" i="1"/>
  <c r="Q138" i="1"/>
  <c r="Q139" i="1"/>
  <c r="Q140" i="1"/>
  <c r="Q141" i="1"/>
  <c r="I142" i="1"/>
  <c r="Q142" i="1"/>
  <c r="Q143" i="1"/>
  <c r="Q144" i="1"/>
  <c r="Q145" i="1"/>
  <c r="Q146" i="1"/>
  <c r="Q147" i="1"/>
  <c r="Q148" i="1"/>
  <c r="Q149" i="1"/>
  <c r="Q150" i="1"/>
  <c r="I151" i="1"/>
  <c r="Q151" i="1"/>
  <c r="Q152" i="1"/>
  <c r="J153" i="1"/>
  <c r="Q153" i="1"/>
  <c r="Q154" i="1"/>
  <c r="Q155" i="1"/>
  <c r="Q156" i="1"/>
  <c r="Q157" i="1"/>
  <c r="Q158" i="1"/>
  <c r="Q159" i="1"/>
  <c r="AC159" i="1"/>
  <c r="AD159" i="1"/>
  <c r="AF159" i="1"/>
  <c r="Q160" i="1"/>
  <c r="AD160" i="1"/>
  <c r="AF160" i="1"/>
  <c r="Q161" i="1"/>
  <c r="AD161" i="1"/>
  <c r="AF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I185" i="1"/>
  <c r="Q185" i="1"/>
  <c r="Q186" i="1"/>
  <c r="Q187" i="1"/>
  <c r="Q188" i="1"/>
  <c r="I189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I206" i="1"/>
  <c r="Q206" i="1"/>
  <c r="Q207" i="1"/>
  <c r="Q208" i="1"/>
  <c r="Q209" i="1"/>
  <c r="J210" i="1"/>
  <c r="Q210" i="1"/>
  <c r="P211" i="1"/>
  <c r="Q211" i="1"/>
  <c r="Q212" i="1"/>
  <c r="Q213" i="1"/>
  <c r="Q214" i="1"/>
  <c r="Q215" i="1"/>
  <c r="Q216" i="1"/>
  <c r="I217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I230" i="1"/>
  <c r="Q230" i="1"/>
  <c r="Q231" i="1"/>
  <c r="Q232" i="1"/>
  <c r="I233" i="1"/>
  <c r="Q233" i="1"/>
  <c r="Q234" i="1"/>
  <c r="Q235" i="1"/>
  <c r="I236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I268" i="1"/>
  <c r="Q268" i="1"/>
  <c r="Q269" i="1"/>
  <c r="Q270" i="1"/>
  <c r="Q271" i="1"/>
  <c r="Q272" i="1"/>
  <c r="Q273" i="1"/>
  <c r="I274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I289" i="1"/>
  <c r="Q289" i="1"/>
  <c r="Q290" i="1"/>
  <c r="Q291" i="1"/>
  <c r="Q292" i="1"/>
  <c r="Q293" i="1"/>
  <c r="Q294" i="1"/>
  <c r="Q295" i="1"/>
  <c r="Q296" i="1"/>
  <c r="Q297" i="1"/>
  <c r="Q298" i="1"/>
  <c r="I299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I311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I331" i="1"/>
  <c r="Q331" i="1"/>
  <c r="Q332" i="1"/>
  <c r="Q333" i="1"/>
  <c r="Q334" i="1"/>
  <c r="I335" i="1"/>
  <c r="Q335" i="1"/>
  <c r="Q336" i="1"/>
  <c r="Q337" i="1"/>
  <c r="Q338" i="1"/>
  <c r="Q339" i="1"/>
  <c r="Q340" i="1"/>
  <c r="Q341" i="1"/>
  <c r="I342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J360" i="1"/>
  <c r="Q360" i="1"/>
  <c r="Q361" i="1"/>
  <c r="P362" i="1"/>
  <c r="Q362" i="1"/>
  <c r="Q363" i="1"/>
  <c r="Q364" i="1"/>
  <c r="Q365" i="1"/>
  <c r="Q366" i="1"/>
  <c r="Q367" i="1"/>
  <c r="Q368" i="1"/>
  <c r="Q369" i="1"/>
  <c r="Q370" i="1"/>
  <c r="Q371" i="1"/>
  <c r="K372" i="1"/>
  <c r="Q372" i="1"/>
  <c r="J373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J386" i="1"/>
  <c r="Q386" i="1"/>
  <c r="Q387" i="1"/>
  <c r="Q388" i="1"/>
  <c r="Q389" i="1"/>
  <c r="J390" i="1"/>
  <c r="Q390" i="1"/>
  <c r="I391" i="1"/>
  <c r="Q391" i="1"/>
  <c r="Q392" i="1"/>
  <c r="Q393" i="1"/>
  <c r="Q394" i="1"/>
  <c r="Q395" i="1"/>
  <c r="Q396" i="1"/>
  <c r="Q397" i="1"/>
  <c r="Q398" i="1"/>
  <c r="J399" i="1"/>
  <c r="P399" i="1"/>
  <c r="Q399" i="1"/>
  <c r="K400" i="1"/>
  <c r="Q400" i="1"/>
  <c r="Q401" i="1"/>
  <c r="Q402" i="1"/>
  <c r="K403" i="1"/>
  <c r="Q403" i="1"/>
  <c r="Q404" i="1"/>
  <c r="Q405" i="1"/>
  <c r="Q406" i="1"/>
  <c r="K407" i="1"/>
  <c r="Q407" i="1"/>
  <c r="Q408" i="1"/>
  <c r="Q409" i="1"/>
  <c r="Q410" i="1"/>
  <c r="Q411" i="1"/>
  <c r="Q412" i="1"/>
  <c r="Q413" i="1"/>
  <c r="Q414" i="1"/>
  <c r="Q415" i="1"/>
  <c r="Q416" i="1"/>
  <c r="Q417" i="1"/>
  <c r="K418" i="1"/>
  <c r="Q418" i="1"/>
  <c r="Q419" i="1"/>
  <c r="Q420" i="1"/>
  <c r="Q421" i="1"/>
  <c r="Q422" i="1"/>
  <c r="Q423" i="1"/>
  <c r="K424" i="1"/>
  <c r="Q424" i="1"/>
  <c r="Q425" i="1"/>
  <c r="Q426" i="1"/>
  <c r="Q427" i="1"/>
  <c r="Q428" i="1"/>
  <c r="Z424" i="7"/>
  <c r="Z420" i="7"/>
  <c r="Z430" i="7"/>
  <c r="Z441" i="7"/>
  <c r="Z435" i="7"/>
  <c r="Z433" i="7"/>
  <c r="AU441" i="7"/>
  <c r="AU435" i="7"/>
  <c r="AU434" i="7"/>
  <c r="AU433" i="7"/>
  <c r="I296" i="1"/>
  <c r="P164" i="1"/>
  <c r="Z360" i="1"/>
  <c r="Z358" i="1"/>
  <c r="Z306" i="1"/>
  <c r="Z294" i="1"/>
  <c r="G246" i="1"/>
  <c r="G427" i="1"/>
  <c r="P150" i="1"/>
  <c r="P134" i="1"/>
  <c r="AC134" i="1" s="1"/>
  <c r="P110" i="1"/>
  <c r="AF110" i="1" s="1"/>
  <c r="P90" i="1"/>
  <c r="AC90" i="1" s="1"/>
  <c r="P66" i="1"/>
  <c r="AC66" i="1" s="1"/>
  <c r="P38" i="1"/>
  <c r="Z292" i="1"/>
  <c r="G201" i="1"/>
  <c r="Z201" i="1"/>
  <c r="Z171" i="1"/>
  <c r="G171" i="1"/>
  <c r="Z382" i="1"/>
  <c r="Z333" i="1"/>
  <c r="Z331" i="1"/>
  <c r="Z290" i="1"/>
  <c r="Z160" i="1"/>
  <c r="G160" i="1"/>
  <c r="Z296" i="1"/>
  <c r="Z141" i="1"/>
  <c r="G141" i="1"/>
  <c r="P51" i="1"/>
  <c r="AF51" i="1" s="1"/>
  <c r="E146" i="3"/>
  <c r="E114" i="3"/>
  <c r="E45" i="3"/>
  <c r="E33" i="3"/>
  <c r="E29" i="3"/>
  <c r="E19" i="3"/>
  <c r="G425" i="1"/>
  <c r="G423" i="1"/>
  <c r="G421" i="1"/>
  <c r="E121" i="3"/>
  <c r="E32" i="3"/>
  <c r="E28" i="3"/>
  <c r="E395" i="3"/>
  <c r="E391" i="3"/>
  <c r="AY3" i="1"/>
  <c r="Z5" i="1"/>
  <c r="AY8" i="1"/>
  <c r="AY10" i="1"/>
  <c r="Z159" i="1"/>
  <c r="E394" i="3"/>
  <c r="E390" i="3"/>
  <c r="Z370" i="5"/>
  <c r="G338" i="5"/>
  <c r="Z338" i="5"/>
  <c r="Z336" i="5"/>
  <c r="G336" i="5"/>
  <c r="Z322" i="5"/>
  <c r="Z320" i="5"/>
  <c r="G320" i="5"/>
  <c r="G306" i="5"/>
  <c r="Z306" i="5"/>
  <c r="G274" i="5"/>
  <c r="Z274" i="5"/>
  <c r="Z272" i="5"/>
  <c r="G272" i="5"/>
  <c r="G258" i="5"/>
  <c r="Z258" i="5"/>
  <c r="G242" i="5"/>
  <c r="Z240" i="5"/>
  <c r="G240" i="5"/>
  <c r="G226" i="5"/>
  <c r="Z226" i="5"/>
  <c r="Z224" i="5"/>
  <c r="G224" i="5"/>
  <c r="G210" i="5"/>
  <c r="Z210" i="5"/>
  <c r="G208" i="5"/>
  <c r="G194" i="5"/>
  <c r="Z194" i="5"/>
  <c r="Z192" i="5"/>
  <c r="G192" i="5"/>
  <c r="G178" i="5"/>
  <c r="Z178" i="5"/>
  <c r="G162" i="5"/>
  <c r="Z162" i="5"/>
  <c r="Z160" i="5"/>
  <c r="G160" i="5"/>
  <c r="Z139" i="5"/>
  <c r="G139" i="5"/>
  <c r="Z115" i="5"/>
  <c r="G115" i="5"/>
  <c r="G90" i="5"/>
  <c r="AY5" i="1"/>
  <c r="AY4" i="1"/>
  <c r="E165" i="4"/>
  <c r="F165" i="4"/>
  <c r="L165" i="4"/>
  <c r="N165" i="4"/>
  <c r="E163" i="4"/>
  <c r="F163" i="4"/>
  <c r="L163" i="4"/>
  <c r="N163" i="4"/>
  <c r="E161" i="4"/>
  <c r="F161" i="4"/>
  <c r="E159" i="4"/>
  <c r="F159" i="4"/>
  <c r="E157" i="4"/>
  <c r="F157" i="4"/>
  <c r="L157" i="4"/>
  <c r="N157" i="4"/>
  <c r="E155" i="4"/>
  <c r="F155" i="4"/>
  <c r="G155" i="4"/>
  <c r="L155" i="4"/>
  <c r="E153" i="4"/>
  <c r="F153" i="4"/>
  <c r="G153" i="4"/>
  <c r="L153" i="4"/>
  <c r="E151" i="4"/>
  <c r="F151" i="4"/>
  <c r="L151" i="4"/>
  <c r="N151" i="4"/>
  <c r="E149" i="4"/>
  <c r="F149" i="4"/>
  <c r="L149" i="4"/>
  <c r="N149" i="4"/>
  <c r="E147" i="4"/>
  <c r="F147" i="4"/>
  <c r="G147" i="4"/>
  <c r="L147" i="4"/>
  <c r="E145" i="4"/>
  <c r="F145" i="4"/>
  <c r="G145" i="4"/>
  <c r="L145" i="4"/>
  <c r="E143" i="4"/>
  <c r="F143" i="4"/>
  <c r="G143" i="4"/>
  <c r="I143" i="4"/>
  <c r="E141" i="4"/>
  <c r="F141" i="4"/>
  <c r="G141" i="4"/>
  <c r="H141" i="4"/>
  <c r="E139" i="4"/>
  <c r="F139" i="4"/>
  <c r="G139" i="4"/>
  <c r="L139" i="4"/>
  <c r="E137" i="4"/>
  <c r="F137" i="4"/>
  <c r="L137" i="4"/>
  <c r="N137" i="4"/>
  <c r="E135" i="4"/>
  <c r="F135" i="4"/>
  <c r="L135" i="4"/>
  <c r="N135" i="4"/>
  <c r="E133" i="4"/>
  <c r="F133" i="4"/>
  <c r="L133" i="4"/>
  <c r="N133" i="4"/>
  <c r="E131" i="4"/>
  <c r="F131" i="4"/>
  <c r="L131" i="4"/>
  <c r="N131" i="4"/>
  <c r="E129" i="4"/>
  <c r="F129" i="4"/>
  <c r="L129" i="4"/>
  <c r="N129" i="4"/>
  <c r="E127" i="4"/>
  <c r="F127" i="4"/>
  <c r="L127" i="4"/>
  <c r="N127" i="4"/>
  <c r="E125" i="4"/>
  <c r="F125" i="4"/>
  <c r="L125" i="4"/>
  <c r="N125" i="4"/>
  <c r="E123" i="4"/>
  <c r="F123" i="4"/>
  <c r="L123" i="4"/>
  <c r="N123" i="4"/>
  <c r="E121" i="4"/>
  <c r="F121" i="4"/>
  <c r="L121" i="4"/>
  <c r="N121" i="4"/>
  <c r="E119" i="4"/>
  <c r="F119" i="4"/>
  <c r="L119" i="4"/>
  <c r="N119" i="4"/>
  <c r="E117" i="4"/>
  <c r="F117" i="4"/>
  <c r="E115" i="4"/>
  <c r="F115" i="4"/>
  <c r="L115" i="4"/>
  <c r="N115" i="4"/>
  <c r="E113" i="4"/>
  <c r="F113" i="4"/>
  <c r="L113" i="4"/>
  <c r="N113" i="4"/>
  <c r="E111" i="4"/>
  <c r="F111" i="4"/>
  <c r="L111" i="4"/>
  <c r="N111" i="4"/>
  <c r="E109" i="4"/>
  <c r="F109" i="4"/>
  <c r="E107" i="4"/>
  <c r="F107" i="4"/>
  <c r="L107" i="4"/>
  <c r="N107" i="4"/>
  <c r="E105" i="4"/>
  <c r="F105" i="4"/>
  <c r="L105" i="4"/>
  <c r="N105" i="4"/>
  <c r="E103" i="4"/>
  <c r="F103" i="4"/>
  <c r="L103" i="4"/>
  <c r="N103" i="4"/>
  <c r="E101" i="4"/>
  <c r="F101" i="4"/>
  <c r="E99" i="4"/>
  <c r="F99" i="4"/>
  <c r="L99" i="4"/>
  <c r="N99" i="4"/>
  <c r="E97" i="4"/>
  <c r="F97" i="4"/>
  <c r="L97" i="4"/>
  <c r="N97" i="4"/>
  <c r="E95" i="4"/>
  <c r="F95" i="4"/>
  <c r="L95" i="4"/>
  <c r="N95" i="4"/>
  <c r="E93" i="4"/>
  <c r="F93" i="4"/>
  <c r="E91" i="4"/>
  <c r="F91" i="4"/>
  <c r="L91" i="4"/>
  <c r="N91" i="4"/>
  <c r="E89" i="4"/>
  <c r="F89" i="4"/>
  <c r="L89" i="4"/>
  <c r="N89" i="4"/>
  <c r="E87" i="4"/>
  <c r="F87" i="4"/>
  <c r="L87" i="4"/>
  <c r="N87" i="4"/>
  <c r="E85" i="4"/>
  <c r="F85" i="4"/>
  <c r="E83" i="4"/>
  <c r="F83" i="4"/>
  <c r="L83" i="4"/>
  <c r="N83" i="4"/>
  <c r="E81" i="4"/>
  <c r="F81" i="4"/>
  <c r="L81" i="4"/>
  <c r="N81" i="4"/>
  <c r="E79" i="4"/>
  <c r="F79" i="4"/>
  <c r="L79" i="4"/>
  <c r="N79" i="4"/>
  <c r="E77" i="4"/>
  <c r="F77" i="4"/>
  <c r="E75" i="4"/>
  <c r="F75" i="4"/>
  <c r="L75" i="4"/>
  <c r="N75" i="4"/>
  <c r="E73" i="4"/>
  <c r="F73" i="4"/>
  <c r="L73" i="4"/>
  <c r="N73" i="4"/>
  <c r="E71" i="4"/>
  <c r="F71" i="4"/>
  <c r="L71" i="4"/>
  <c r="N71" i="4"/>
  <c r="E69" i="4"/>
  <c r="F69" i="4"/>
  <c r="E67" i="4"/>
  <c r="F67" i="4"/>
  <c r="L67" i="4"/>
  <c r="N67" i="4"/>
  <c r="E65" i="4"/>
  <c r="F65" i="4"/>
  <c r="L65" i="4"/>
  <c r="N65" i="4"/>
  <c r="E63" i="4"/>
  <c r="F63" i="4"/>
  <c r="L63" i="4"/>
  <c r="N63" i="4"/>
  <c r="E61" i="4"/>
  <c r="F61" i="4"/>
  <c r="E59" i="4"/>
  <c r="F59" i="4"/>
  <c r="L59" i="4"/>
  <c r="N59" i="4"/>
  <c r="E57" i="4"/>
  <c r="F57" i="4"/>
  <c r="L57" i="4"/>
  <c r="N57" i="4"/>
  <c r="E55" i="4"/>
  <c r="F55" i="4"/>
  <c r="L55" i="4"/>
  <c r="N55" i="4"/>
  <c r="E53" i="4"/>
  <c r="F53" i="4"/>
  <c r="E51" i="4"/>
  <c r="F51" i="4"/>
  <c r="L51" i="4"/>
  <c r="N51" i="4"/>
  <c r="E49" i="4"/>
  <c r="F49" i="4"/>
  <c r="L49" i="4"/>
  <c r="N49" i="4"/>
  <c r="E47" i="4"/>
  <c r="F47" i="4"/>
  <c r="L47" i="4"/>
  <c r="N47" i="4"/>
  <c r="E45" i="4"/>
  <c r="F45" i="4"/>
  <c r="E43" i="4"/>
  <c r="F43" i="4"/>
  <c r="L43" i="4"/>
  <c r="N43" i="4"/>
  <c r="E41" i="4"/>
  <c r="F41" i="4"/>
  <c r="L41" i="4"/>
  <c r="N41" i="4"/>
  <c r="E39" i="4"/>
  <c r="F39" i="4"/>
  <c r="L39" i="4"/>
  <c r="N39" i="4"/>
  <c r="E37" i="4"/>
  <c r="F37" i="4"/>
  <c r="E35" i="4"/>
  <c r="F35" i="4"/>
  <c r="E33" i="4"/>
  <c r="F33" i="4"/>
  <c r="L33" i="4"/>
  <c r="N33" i="4"/>
  <c r="E31" i="4"/>
  <c r="F31" i="4"/>
  <c r="L31" i="4"/>
  <c r="N31" i="4"/>
  <c r="E29" i="4"/>
  <c r="F29" i="4"/>
  <c r="L29" i="4"/>
  <c r="N29" i="4"/>
  <c r="E27" i="4"/>
  <c r="F27" i="4"/>
  <c r="L27" i="4"/>
  <c r="N27" i="4"/>
  <c r="E25" i="4"/>
  <c r="F25" i="4"/>
  <c r="L25" i="4"/>
  <c r="N25" i="4"/>
  <c r="E23" i="4"/>
  <c r="F23" i="4"/>
  <c r="L23" i="4"/>
  <c r="N23" i="4"/>
  <c r="E21" i="4"/>
  <c r="F21" i="4"/>
  <c r="L21" i="4"/>
  <c r="N21" i="4"/>
  <c r="E413" i="4"/>
  <c r="F413" i="4"/>
  <c r="G413" i="4"/>
  <c r="N413" i="4"/>
  <c r="E399" i="4"/>
  <c r="F399" i="4"/>
  <c r="G399" i="4"/>
  <c r="L399" i="4"/>
  <c r="E379" i="4"/>
  <c r="F379" i="4"/>
  <c r="G379" i="4"/>
  <c r="L379" i="4"/>
  <c r="E356" i="4"/>
  <c r="F356" i="4"/>
  <c r="G356" i="4"/>
  <c r="L356" i="4"/>
  <c r="E351" i="4"/>
  <c r="F351" i="4"/>
  <c r="G351" i="4"/>
  <c r="K351" i="4"/>
  <c r="E347" i="4"/>
  <c r="F347" i="4"/>
  <c r="G347" i="4"/>
  <c r="K347" i="4"/>
  <c r="E343" i="4"/>
  <c r="F343" i="4"/>
  <c r="G343" i="4"/>
  <c r="K343" i="4"/>
  <c r="E339" i="4"/>
  <c r="F339" i="4"/>
  <c r="G339" i="4"/>
  <c r="K339" i="4"/>
  <c r="E335" i="4"/>
  <c r="F335" i="4"/>
  <c r="G335" i="4"/>
  <c r="K335" i="4"/>
  <c r="E331" i="4"/>
  <c r="F331" i="4"/>
  <c r="G331" i="4"/>
  <c r="K331" i="4"/>
  <c r="E327" i="4"/>
  <c r="F327" i="4"/>
  <c r="G327" i="4"/>
  <c r="K327" i="4"/>
  <c r="E323" i="4"/>
  <c r="F323" i="4"/>
  <c r="G323" i="4"/>
  <c r="I323" i="4"/>
  <c r="E318" i="4"/>
  <c r="F318" i="4"/>
  <c r="G318" i="4"/>
  <c r="K318" i="4"/>
  <c r="E314" i="4"/>
  <c r="F314" i="4"/>
  <c r="G314" i="4"/>
  <c r="N314" i="4"/>
  <c r="E310" i="4"/>
  <c r="F310" i="4"/>
  <c r="G310" i="4"/>
  <c r="N310" i="4"/>
  <c r="E306" i="4"/>
  <c r="F306" i="4"/>
  <c r="G306" i="4"/>
  <c r="K306" i="4"/>
  <c r="E302" i="4"/>
  <c r="F302" i="4"/>
  <c r="G302" i="4"/>
  <c r="K302" i="4"/>
  <c r="E298" i="4"/>
  <c r="F298" i="4"/>
  <c r="G298" i="4"/>
  <c r="K298" i="4"/>
  <c r="E294" i="4"/>
  <c r="F294" i="4"/>
  <c r="G294" i="4"/>
  <c r="K294" i="4"/>
  <c r="E287" i="4"/>
  <c r="F287" i="4"/>
  <c r="G287" i="4"/>
  <c r="I287" i="4"/>
  <c r="E283" i="4"/>
  <c r="F283" i="4"/>
  <c r="G283" i="4"/>
  <c r="K283" i="4"/>
  <c r="E279" i="4"/>
  <c r="F279" i="4"/>
  <c r="G279" i="4"/>
  <c r="K279" i="4"/>
  <c r="E275" i="4"/>
  <c r="F275" i="4"/>
  <c r="G275" i="4"/>
  <c r="N275" i="4"/>
  <c r="E270" i="4"/>
  <c r="F270" i="4"/>
  <c r="G270" i="4"/>
  <c r="K270" i="4"/>
  <c r="E266" i="4"/>
  <c r="F266" i="4"/>
  <c r="G266" i="4"/>
  <c r="K266" i="4"/>
  <c r="E262" i="4"/>
  <c r="F262" i="4"/>
  <c r="G262" i="4"/>
  <c r="K262" i="4"/>
  <c r="E258" i="4"/>
  <c r="F258" i="4"/>
  <c r="G258" i="4"/>
  <c r="K258" i="4"/>
  <c r="E254" i="4"/>
  <c r="F254" i="4"/>
  <c r="G254" i="4"/>
  <c r="J254" i="4"/>
  <c r="E250" i="4"/>
  <c r="F250" i="4"/>
  <c r="G250" i="4"/>
  <c r="I250" i="4"/>
  <c r="E246" i="4"/>
  <c r="F246" i="4"/>
  <c r="G246" i="4"/>
  <c r="J246" i="4"/>
  <c r="E242" i="4"/>
  <c r="F242" i="4"/>
  <c r="G242" i="4"/>
  <c r="J242" i="4"/>
  <c r="E238" i="4"/>
  <c r="F238" i="4"/>
  <c r="G238" i="4"/>
  <c r="J238" i="4"/>
  <c r="E234" i="4"/>
  <c r="F234" i="4"/>
  <c r="G234" i="4"/>
  <c r="I234" i="4"/>
  <c r="E230" i="4"/>
  <c r="F230" i="4"/>
  <c r="G230" i="4"/>
  <c r="I230" i="4"/>
  <c r="E223" i="4"/>
  <c r="F223" i="4"/>
  <c r="G223" i="4"/>
  <c r="I223" i="4"/>
  <c r="E217" i="4"/>
  <c r="F217" i="4"/>
  <c r="G217" i="4"/>
  <c r="I217" i="4"/>
  <c r="E181" i="4"/>
  <c r="F181" i="4"/>
  <c r="G181" i="4"/>
  <c r="L181" i="4"/>
  <c r="G374" i="5"/>
  <c r="Z374" i="5"/>
  <c r="Z372" i="5"/>
  <c r="G372" i="5"/>
  <c r="G358" i="5"/>
  <c r="Z358" i="5"/>
  <c r="Z356" i="5"/>
  <c r="G356" i="5"/>
  <c r="G342" i="5"/>
  <c r="Z342" i="5"/>
  <c r="Z340" i="5"/>
  <c r="G340" i="5"/>
  <c r="G326" i="5"/>
  <c r="Z326" i="5"/>
  <c r="Z324" i="5"/>
  <c r="G324" i="5"/>
  <c r="G310" i="5"/>
  <c r="Z310" i="5"/>
  <c r="G308" i="5"/>
  <c r="G294" i="5"/>
  <c r="Z294" i="5"/>
  <c r="Z292" i="5"/>
  <c r="G292" i="5"/>
  <c r="G278" i="5"/>
  <c r="Z278" i="5"/>
  <c r="G262" i="5"/>
  <c r="Z262" i="5"/>
  <c r="Z260" i="5"/>
  <c r="G260" i="5"/>
  <c r="Z244" i="5"/>
  <c r="G244" i="5"/>
  <c r="G230" i="5"/>
  <c r="Z230" i="5"/>
  <c r="Z228" i="5"/>
  <c r="G228" i="5"/>
  <c r="G214" i="5"/>
  <c r="Z214" i="5"/>
  <c r="Z212" i="5"/>
  <c r="G198" i="5"/>
  <c r="Z198" i="5"/>
  <c r="Z196" i="5"/>
  <c r="G182" i="5"/>
  <c r="Z182" i="5"/>
  <c r="G166" i="5"/>
  <c r="Z166" i="5"/>
  <c r="Z164" i="5"/>
  <c r="G164" i="5"/>
  <c r="G150" i="5"/>
  <c r="Z150" i="5"/>
  <c r="G142" i="5"/>
  <c r="Z142" i="5"/>
  <c r="G134" i="5"/>
  <c r="Z134" i="5"/>
  <c r="L117" i="4"/>
  <c r="N117" i="4"/>
  <c r="L109" i="4"/>
  <c r="N109" i="4"/>
  <c r="L101" i="4"/>
  <c r="N101" i="4"/>
  <c r="L93" i="4"/>
  <c r="N93" i="4"/>
  <c r="L85" i="4"/>
  <c r="N85" i="4"/>
  <c r="L77" i="4"/>
  <c r="N77" i="4"/>
  <c r="L69" i="4"/>
  <c r="N69" i="4"/>
  <c r="L61" i="4"/>
  <c r="N61" i="4"/>
  <c r="L53" i="4"/>
  <c r="N53" i="4"/>
  <c r="L45" i="4"/>
  <c r="N45" i="4"/>
  <c r="L37" i="4"/>
  <c r="N37" i="4"/>
  <c r="E427" i="4"/>
  <c r="F427" i="4"/>
  <c r="L427" i="4"/>
  <c r="N427" i="4"/>
  <c r="E425" i="4"/>
  <c r="F425" i="4"/>
  <c r="L425" i="4"/>
  <c r="N425" i="4"/>
  <c r="E423" i="4"/>
  <c r="F423" i="4"/>
  <c r="M423" i="4"/>
  <c r="N423" i="4"/>
  <c r="E421" i="4"/>
  <c r="F421" i="4"/>
  <c r="M421" i="4"/>
  <c r="N421" i="4"/>
  <c r="E419" i="4"/>
  <c r="F419" i="4"/>
  <c r="M419" i="4"/>
  <c r="N419" i="4"/>
  <c r="E416" i="4"/>
  <c r="F416" i="4"/>
  <c r="L416" i="4"/>
  <c r="N416" i="4"/>
  <c r="E412" i="4"/>
  <c r="F412" i="4"/>
  <c r="M412" i="4"/>
  <c r="N412" i="4"/>
  <c r="E408" i="4"/>
  <c r="F408" i="4"/>
  <c r="L408" i="4"/>
  <c r="N408" i="4"/>
  <c r="E406" i="4"/>
  <c r="F406" i="4"/>
  <c r="M406" i="4"/>
  <c r="N406" i="4"/>
  <c r="E404" i="4"/>
  <c r="F404" i="4"/>
  <c r="L404" i="4"/>
  <c r="N404" i="4"/>
  <c r="E401" i="4"/>
  <c r="F401" i="4"/>
  <c r="L401" i="4"/>
  <c r="N401" i="4"/>
  <c r="E398" i="4"/>
  <c r="F398" i="4"/>
  <c r="L398" i="4"/>
  <c r="N398" i="4"/>
  <c r="E396" i="4"/>
  <c r="F396" i="4"/>
  <c r="L396" i="4"/>
  <c r="N396" i="4"/>
  <c r="E394" i="4"/>
  <c r="F394" i="4"/>
  <c r="E392" i="4"/>
  <c r="F392" i="4"/>
  <c r="L392" i="4"/>
  <c r="N392" i="4"/>
  <c r="E388" i="4"/>
  <c r="F388" i="4"/>
  <c r="E386" i="4"/>
  <c r="F386" i="4"/>
  <c r="L386" i="4"/>
  <c r="N386" i="4"/>
  <c r="E384" i="4"/>
  <c r="F384" i="4"/>
  <c r="L384" i="4"/>
  <c r="N384" i="4"/>
  <c r="E382" i="4"/>
  <c r="F382" i="4"/>
  <c r="L382" i="4"/>
  <c r="N382" i="4"/>
  <c r="E376" i="4"/>
  <c r="F376" i="4"/>
  <c r="L376" i="4"/>
  <c r="N376" i="4"/>
  <c r="E373" i="4"/>
  <c r="F373" i="4"/>
  <c r="L373" i="4"/>
  <c r="N373" i="4"/>
  <c r="E371" i="4"/>
  <c r="F371" i="4"/>
  <c r="L371" i="4"/>
  <c r="N371" i="4"/>
  <c r="E369" i="4"/>
  <c r="F369" i="4"/>
  <c r="L369" i="4"/>
  <c r="N369" i="4"/>
  <c r="E367" i="4"/>
  <c r="F367" i="4"/>
  <c r="L367" i="4"/>
  <c r="N367" i="4"/>
  <c r="E365" i="4"/>
  <c r="F365" i="4"/>
  <c r="L365" i="4"/>
  <c r="N365" i="4"/>
  <c r="E363" i="4"/>
  <c r="F363" i="4"/>
  <c r="L363" i="4"/>
  <c r="N363" i="4"/>
  <c r="E361" i="4"/>
  <c r="F361" i="4"/>
  <c r="L361" i="4"/>
  <c r="N361" i="4"/>
  <c r="E359" i="4"/>
  <c r="F359" i="4"/>
  <c r="L359" i="4"/>
  <c r="N359" i="4"/>
  <c r="E357" i="4"/>
  <c r="F357" i="4"/>
  <c r="L357" i="4"/>
  <c r="N357" i="4"/>
  <c r="E321" i="4"/>
  <c r="F321" i="4"/>
  <c r="L321" i="4"/>
  <c r="N321" i="4"/>
  <c r="E290" i="4"/>
  <c r="F290" i="4"/>
  <c r="L290" i="4"/>
  <c r="N290" i="4"/>
  <c r="E272" i="4"/>
  <c r="F272" i="4"/>
  <c r="L272" i="4"/>
  <c r="N272" i="4"/>
  <c r="E227" i="4"/>
  <c r="F227" i="4"/>
  <c r="L227" i="4"/>
  <c r="N227" i="4"/>
  <c r="E222" i="4"/>
  <c r="F222" i="4"/>
  <c r="L222" i="4"/>
  <c r="N222" i="4"/>
  <c r="E215" i="4"/>
  <c r="F215" i="4"/>
  <c r="L215" i="4"/>
  <c r="N215" i="4"/>
  <c r="E213" i="4"/>
  <c r="F213" i="4"/>
  <c r="L213" i="4"/>
  <c r="N213" i="4"/>
  <c r="E211" i="4"/>
  <c r="F211" i="4"/>
  <c r="L211" i="4"/>
  <c r="N211" i="4"/>
  <c r="E208" i="4"/>
  <c r="F208" i="4"/>
  <c r="L208" i="4"/>
  <c r="N208" i="4"/>
  <c r="E206" i="4"/>
  <c r="F206" i="4"/>
  <c r="L206" i="4"/>
  <c r="N206" i="4"/>
  <c r="E204" i="4"/>
  <c r="F204" i="4"/>
  <c r="L204" i="4"/>
  <c r="N204" i="4"/>
  <c r="E202" i="4"/>
  <c r="F202" i="4"/>
  <c r="L202" i="4"/>
  <c r="N202" i="4"/>
  <c r="E200" i="4"/>
  <c r="F200" i="4"/>
  <c r="L200" i="4"/>
  <c r="N200" i="4"/>
  <c r="E198" i="4"/>
  <c r="F198" i="4"/>
  <c r="L198" i="4"/>
  <c r="N198" i="4"/>
  <c r="E196" i="4"/>
  <c r="F196" i="4"/>
  <c r="L196" i="4"/>
  <c r="N196" i="4"/>
  <c r="E194" i="4"/>
  <c r="F194" i="4"/>
  <c r="L194" i="4"/>
  <c r="N194" i="4"/>
  <c r="E192" i="4"/>
  <c r="F192" i="4"/>
  <c r="L192" i="4"/>
  <c r="N192" i="4"/>
  <c r="E190" i="4"/>
  <c r="F190" i="4"/>
  <c r="L190" i="4"/>
  <c r="N190" i="4"/>
  <c r="E188" i="4"/>
  <c r="F188" i="4"/>
  <c r="L188" i="4"/>
  <c r="N188" i="4"/>
  <c r="E186" i="4"/>
  <c r="F186" i="4"/>
  <c r="L186" i="4"/>
  <c r="N186" i="4"/>
  <c r="E184" i="4"/>
  <c r="F184" i="4"/>
  <c r="L184" i="4"/>
  <c r="N184" i="4"/>
  <c r="E179" i="4"/>
  <c r="F179" i="4"/>
  <c r="L179" i="4"/>
  <c r="N179" i="4"/>
  <c r="E177" i="4"/>
  <c r="F177" i="4"/>
  <c r="L177" i="4"/>
  <c r="N177" i="4"/>
  <c r="E175" i="4"/>
  <c r="F175" i="4"/>
  <c r="L175" i="4"/>
  <c r="N175" i="4"/>
  <c r="E173" i="4"/>
  <c r="F173" i="4"/>
  <c r="L173" i="4"/>
  <c r="N173" i="4"/>
  <c r="E170" i="4"/>
  <c r="F170" i="4"/>
  <c r="L170" i="4"/>
  <c r="N170" i="4"/>
  <c r="E168" i="4"/>
  <c r="F168" i="4"/>
  <c r="L168" i="4"/>
  <c r="N168" i="4"/>
  <c r="E166" i="4"/>
  <c r="F166" i="4"/>
  <c r="E411" i="4"/>
  <c r="F411" i="4"/>
  <c r="E390" i="4"/>
  <c r="F390" i="4"/>
  <c r="E378" i="4"/>
  <c r="F378" i="4"/>
  <c r="G378" i="4"/>
  <c r="L378" i="4"/>
  <c r="E355" i="4"/>
  <c r="F355" i="4"/>
  <c r="E350" i="4"/>
  <c r="F350" i="4"/>
  <c r="E346" i="4"/>
  <c r="F346" i="4"/>
  <c r="E342" i="4"/>
  <c r="F342" i="4"/>
  <c r="E338" i="4"/>
  <c r="F338" i="4"/>
  <c r="E334" i="4"/>
  <c r="F334" i="4"/>
  <c r="G334" i="4"/>
  <c r="J334" i="4"/>
  <c r="E330" i="4"/>
  <c r="F330" i="4"/>
  <c r="E326" i="4"/>
  <c r="F326" i="4"/>
  <c r="E322" i="4"/>
  <c r="F322" i="4"/>
  <c r="E317" i="4"/>
  <c r="F317" i="4"/>
  <c r="G317" i="4"/>
  <c r="K317" i="4"/>
  <c r="E313" i="4"/>
  <c r="F313" i="4"/>
  <c r="E309" i="4"/>
  <c r="F309" i="4"/>
  <c r="E305" i="4"/>
  <c r="F305" i="4"/>
  <c r="G305" i="4"/>
  <c r="K305" i="4"/>
  <c r="E301" i="4"/>
  <c r="F301" i="4"/>
  <c r="E297" i="4"/>
  <c r="F297" i="4"/>
  <c r="E293" i="4"/>
  <c r="F293" i="4"/>
  <c r="E286" i="4"/>
  <c r="F286" i="4"/>
  <c r="E282" i="4"/>
  <c r="F282" i="4"/>
  <c r="E278" i="4"/>
  <c r="F278" i="4"/>
  <c r="G278" i="4"/>
  <c r="J278" i="4"/>
  <c r="E274" i="4"/>
  <c r="F274" i="4"/>
  <c r="E269" i="4"/>
  <c r="F269" i="4"/>
  <c r="E265" i="4"/>
  <c r="F265" i="4"/>
  <c r="G265" i="4"/>
  <c r="K265" i="4"/>
  <c r="E261" i="4"/>
  <c r="F261" i="4"/>
  <c r="E257" i="4"/>
  <c r="F257" i="4"/>
  <c r="E253" i="4"/>
  <c r="F253" i="4"/>
  <c r="G253" i="4"/>
  <c r="J253" i="4"/>
  <c r="E249" i="4"/>
  <c r="F249" i="4"/>
  <c r="G249" i="4"/>
  <c r="I249" i="4"/>
  <c r="E245" i="4"/>
  <c r="F245" i="4"/>
  <c r="E241" i="4"/>
  <c r="F241" i="4"/>
  <c r="E237" i="4"/>
  <c r="F237" i="4"/>
  <c r="E233" i="4"/>
  <c r="F233" i="4"/>
  <c r="E229" i="4"/>
  <c r="F229" i="4"/>
  <c r="E220" i="4"/>
  <c r="F220" i="4"/>
  <c r="G220" i="4"/>
  <c r="I220" i="4"/>
  <c r="E216" i="4"/>
  <c r="F216" i="4"/>
  <c r="E180" i="4"/>
  <c r="F180" i="4"/>
  <c r="G180" i="4"/>
  <c r="L180" i="4"/>
  <c r="G378" i="5"/>
  <c r="Z378" i="5"/>
  <c r="Z376" i="5"/>
  <c r="G376" i="5"/>
  <c r="G362" i="5"/>
  <c r="Z362" i="5"/>
  <c r="Z360" i="5"/>
  <c r="G360" i="5"/>
  <c r="G346" i="5"/>
  <c r="Z346" i="5"/>
  <c r="Z344" i="5"/>
  <c r="G344" i="5"/>
  <c r="G330" i="5"/>
  <c r="Z330" i="5"/>
  <c r="Z328" i="5"/>
  <c r="G328" i="5"/>
  <c r="Z312" i="5"/>
  <c r="G312" i="5"/>
  <c r="G298" i="5"/>
  <c r="Z298" i="5"/>
  <c r="Z296" i="5"/>
  <c r="G296" i="5"/>
  <c r="G282" i="5"/>
  <c r="Z282" i="5"/>
  <c r="G266" i="5"/>
  <c r="Z264" i="5"/>
  <c r="G264" i="5"/>
  <c r="G250" i="5"/>
  <c r="Z250" i="5"/>
  <c r="Z248" i="5"/>
  <c r="G248" i="5"/>
  <c r="G234" i="5"/>
  <c r="Z234" i="5"/>
  <c r="Z232" i="5"/>
  <c r="G232" i="5"/>
  <c r="G218" i="5"/>
  <c r="G202" i="5"/>
  <c r="Z202" i="5"/>
  <c r="Z200" i="5"/>
  <c r="G200" i="5"/>
  <c r="G186" i="5"/>
  <c r="Z186" i="5"/>
  <c r="Z184" i="5"/>
  <c r="G184" i="5"/>
  <c r="G170" i="5"/>
  <c r="Z170" i="5"/>
  <c r="G154" i="5"/>
  <c r="Z154" i="5"/>
  <c r="Z152" i="5"/>
  <c r="G152" i="5"/>
  <c r="Z143" i="5"/>
  <c r="G143" i="5"/>
  <c r="Z135" i="5"/>
  <c r="G135" i="5"/>
  <c r="Z127" i="5"/>
  <c r="G127" i="5"/>
  <c r="Z106" i="5"/>
  <c r="G106" i="5"/>
  <c r="Z99" i="5"/>
  <c r="G99" i="5"/>
  <c r="G382" i="5"/>
  <c r="Z382" i="5"/>
  <c r="Z380" i="5"/>
  <c r="G380" i="5"/>
  <c r="G366" i="5"/>
  <c r="Z366" i="5"/>
  <c r="Z364" i="5"/>
  <c r="G350" i="5"/>
  <c r="Z350" i="5"/>
  <c r="Z348" i="5"/>
  <c r="G348" i="5"/>
  <c r="G334" i="5"/>
  <c r="Z334" i="5"/>
  <c r="Z332" i="5"/>
  <c r="G332" i="5"/>
  <c r="G318" i="5"/>
  <c r="Z318" i="5"/>
  <c r="Z316" i="5"/>
  <c r="G316" i="5"/>
  <c r="G302" i="5"/>
  <c r="Z302" i="5"/>
  <c r="Z300" i="5"/>
  <c r="G300" i="5"/>
  <c r="G286" i="5"/>
  <c r="Z286" i="5"/>
  <c r="Z284" i="5"/>
  <c r="G284" i="5"/>
  <c r="G270" i="5"/>
  <c r="Z270" i="5"/>
  <c r="Z268" i="5"/>
  <c r="G268" i="5"/>
  <c r="G254" i="5"/>
  <c r="Z254" i="5"/>
  <c r="G238" i="5"/>
  <c r="Z238" i="5"/>
  <c r="Z236" i="5"/>
  <c r="G236" i="5"/>
  <c r="G222" i="5"/>
  <c r="Z222" i="5"/>
  <c r="Z220" i="5"/>
  <c r="G220" i="5"/>
  <c r="G206" i="5"/>
  <c r="Z206" i="5"/>
  <c r="Z204" i="5"/>
  <c r="G190" i="5"/>
  <c r="Z190" i="5"/>
  <c r="Z188" i="5"/>
  <c r="G188" i="5"/>
  <c r="G174" i="5"/>
  <c r="Z174" i="5"/>
  <c r="Z172" i="5"/>
  <c r="G172" i="5"/>
  <c r="G158" i="5"/>
  <c r="Z158" i="5"/>
  <c r="Z156" i="5"/>
  <c r="G156" i="5"/>
  <c r="Z146" i="5"/>
  <c r="G146" i="5"/>
  <c r="Z130" i="5"/>
  <c r="G130" i="5"/>
  <c r="Z74" i="5"/>
  <c r="G74" i="5"/>
  <c r="E428" i="4"/>
  <c r="F428" i="4"/>
  <c r="L428" i="4"/>
  <c r="N428" i="4"/>
  <c r="E426" i="4"/>
  <c r="F426" i="4"/>
  <c r="L426" i="4"/>
  <c r="N426" i="4"/>
  <c r="E424" i="4"/>
  <c r="F424" i="4"/>
  <c r="L424" i="4"/>
  <c r="N424" i="4"/>
  <c r="E422" i="4"/>
  <c r="F422" i="4"/>
  <c r="M422" i="4"/>
  <c r="N422" i="4"/>
  <c r="E420" i="4"/>
  <c r="F420" i="4"/>
  <c r="M420" i="4"/>
  <c r="N420" i="4"/>
  <c r="E418" i="4"/>
  <c r="F418" i="4"/>
  <c r="M418" i="4"/>
  <c r="N418" i="4"/>
  <c r="E414" i="4"/>
  <c r="F414" i="4"/>
  <c r="L414" i="4"/>
  <c r="N414" i="4"/>
  <c r="E409" i="4"/>
  <c r="F409" i="4"/>
  <c r="L409" i="4"/>
  <c r="N409" i="4"/>
  <c r="E407" i="4"/>
  <c r="F407" i="4"/>
  <c r="M407" i="4"/>
  <c r="N407" i="4"/>
  <c r="E405" i="4"/>
  <c r="F405" i="4"/>
  <c r="M405" i="4"/>
  <c r="N405" i="4"/>
  <c r="E403" i="4"/>
  <c r="F403" i="4"/>
  <c r="L403" i="4"/>
  <c r="N403" i="4"/>
  <c r="E400" i="4"/>
  <c r="F400" i="4"/>
  <c r="L400" i="4"/>
  <c r="N400" i="4"/>
  <c r="E397" i="4"/>
  <c r="F397" i="4"/>
  <c r="L397" i="4"/>
  <c r="N397" i="4"/>
  <c r="E395" i="4"/>
  <c r="F395" i="4"/>
  <c r="L395" i="4"/>
  <c r="N395" i="4"/>
  <c r="E393" i="4"/>
  <c r="F393" i="4"/>
  <c r="L393" i="4"/>
  <c r="N393" i="4"/>
  <c r="E391" i="4"/>
  <c r="F391" i="4"/>
  <c r="L391" i="4"/>
  <c r="N391" i="4"/>
  <c r="E387" i="4"/>
  <c r="F387" i="4"/>
  <c r="L387" i="4"/>
  <c r="N387" i="4"/>
  <c r="E385" i="4"/>
  <c r="F385" i="4"/>
  <c r="L385" i="4"/>
  <c r="N385" i="4"/>
  <c r="E383" i="4"/>
  <c r="F383" i="4"/>
  <c r="L383" i="4"/>
  <c r="N383" i="4"/>
  <c r="E381" i="4"/>
  <c r="F381" i="4"/>
  <c r="L381" i="4"/>
  <c r="N381" i="4"/>
  <c r="E374" i="4"/>
  <c r="F374" i="4"/>
  <c r="L374" i="4"/>
  <c r="N374" i="4"/>
  <c r="E372" i="4"/>
  <c r="F372" i="4"/>
  <c r="L372" i="4"/>
  <c r="N372" i="4"/>
  <c r="E370" i="4"/>
  <c r="F370" i="4"/>
  <c r="L370" i="4"/>
  <c r="N370" i="4"/>
  <c r="E368" i="4"/>
  <c r="F368" i="4"/>
  <c r="L368" i="4"/>
  <c r="N368" i="4"/>
  <c r="E366" i="4"/>
  <c r="F366" i="4"/>
  <c r="L366" i="4"/>
  <c r="N366" i="4"/>
  <c r="E364" i="4"/>
  <c r="F364" i="4"/>
  <c r="L364" i="4"/>
  <c r="N364" i="4"/>
  <c r="E362" i="4"/>
  <c r="F362" i="4"/>
  <c r="L362" i="4"/>
  <c r="N362" i="4"/>
  <c r="E360" i="4"/>
  <c r="F360" i="4"/>
  <c r="L360" i="4"/>
  <c r="N360" i="4"/>
  <c r="E358" i="4"/>
  <c r="F358" i="4"/>
  <c r="L358" i="4"/>
  <c r="N358" i="4"/>
  <c r="E354" i="4"/>
  <c r="F354" i="4"/>
  <c r="E291" i="4"/>
  <c r="F291" i="4"/>
  <c r="L291" i="4"/>
  <c r="N291" i="4"/>
  <c r="E289" i="4"/>
  <c r="F289" i="4"/>
  <c r="L289" i="4"/>
  <c r="N289" i="4"/>
  <c r="E228" i="4"/>
  <c r="F228" i="4"/>
  <c r="L228" i="4"/>
  <c r="N228" i="4"/>
  <c r="E226" i="4"/>
  <c r="F226" i="4"/>
  <c r="L226" i="4"/>
  <c r="N226" i="4"/>
  <c r="E221" i="4"/>
  <c r="F221" i="4"/>
  <c r="L221" i="4"/>
  <c r="N221" i="4"/>
  <c r="E214" i="4"/>
  <c r="F214" i="4"/>
  <c r="L214" i="4"/>
  <c r="N214" i="4"/>
  <c r="E212" i="4"/>
  <c r="F212" i="4"/>
  <c r="L212" i="4"/>
  <c r="N212" i="4"/>
  <c r="E209" i="4"/>
  <c r="F209" i="4"/>
  <c r="L209" i="4"/>
  <c r="N209" i="4"/>
  <c r="E207" i="4"/>
  <c r="F207" i="4"/>
  <c r="L207" i="4"/>
  <c r="N207" i="4"/>
  <c r="E205" i="4"/>
  <c r="F205" i="4"/>
  <c r="L205" i="4"/>
  <c r="N205" i="4"/>
  <c r="E203" i="4"/>
  <c r="F203" i="4"/>
  <c r="L203" i="4"/>
  <c r="N203" i="4"/>
  <c r="E201" i="4"/>
  <c r="F201" i="4"/>
  <c r="L201" i="4"/>
  <c r="N201" i="4"/>
  <c r="E199" i="4"/>
  <c r="F199" i="4"/>
  <c r="L199" i="4"/>
  <c r="N199" i="4"/>
  <c r="E197" i="4"/>
  <c r="F197" i="4"/>
  <c r="L197" i="4"/>
  <c r="N197" i="4"/>
  <c r="E195" i="4"/>
  <c r="F195" i="4"/>
  <c r="L195" i="4"/>
  <c r="N195" i="4"/>
  <c r="E193" i="4"/>
  <c r="F193" i="4"/>
  <c r="L193" i="4"/>
  <c r="N193" i="4"/>
  <c r="E191" i="4"/>
  <c r="F191" i="4"/>
  <c r="L191" i="4"/>
  <c r="N191" i="4"/>
  <c r="E189" i="4"/>
  <c r="F189" i="4"/>
  <c r="L189" i="4"/>
  <c r="N189" i="4"/>
  <c r="E187" i="4"/>
  <c r="F187" i="4"/>
  <c r="L187" i="4"/>
  <c r="N187" i="4"/>
  <c r="E185" i="4"/>
  <c r="F185" i="4"/>
  <c r="L185" i="4"/>
  <c r="N185" i="4"/>
  <c r="E183" i="4"/>
  <c r="F183" i="4"/>
  <c r="L183" i="4"/>
  <c r="N183" i="4"/>
  <c r="E178" i="4"/>
  <c r="F178" i="4"/>
  <c r="L178" i="4"/>
  <c r="N178" i="4"/>
  <c r="E176" i="4"/>
  <c r="F176" i="4"/>
  <c r="L176" i="4"/>
  <c r="N176" i="4"/>
  <c r="E174" i="4"/>
  <c r="F174" i="4"/>
  <c r="L174" i="4"/>
  <c r="N174" i="4"/>
  <c r="E172" i="4"/>
  <c r="F172" i="4"/>
  <c r="L172" i="4"/>
  <c r="N172" i="4"/>
  <c r="E169" i="4"/>
  <c r="F169" i="4"/>
  <c r="L169" i="4"/>
  <c r="N169" i="4"/>
  <c r="E167" i="4"/>
  <c r="F167" i="4"/>
  <c r="L167" i="4"/>
  <c r="N167" i="4"/>
  <c r="E415" i="4"/>
  <c r="F415" i="4"/>
  <c r="G415" i="4"/>
  <c r="N415" i="4"/>
  <c r="G411" i="4"/>
  <c r="L411" i="4"/>
  <c r="E402" i="4"/>
  <c r="F402" i="4"/>
  <c r="G402" i="4"/>
  <c r="L402" i="4"/>
  <c r="G390" i="4"/>
  <c r="L390" i="4"/>
  <c r="E380" i="4"/>
  <c r="F380" i="4"/>
  <c r="G380" i="4"/>
  <c r="L380" i="4"/>
  <c r="E375" i="4"/>
  <c r="F375" i="4"/>
  <c r="G375" i="4"/>
  <c r="L375" i="4"/>
  <c r="G355" i="4"/>
  <c r="I355" i="4"/>
  <c r="E352" i="4"/>
  <c r="F352" i="4"/>
  <c r="G352" i="4"/>
  <c r="K352" i="4"/>
  <c r="G350" i="4"/>
  <c r="K350" i="4"/>
  <c r="E348" i="4"/>
  <c r="F348" i="4"/>
  <c r="G348" i="4"/>
  <c r="K348" i="4"/>
  <c r="G346" i="4"/>
  <c r="K346" i="4"/>
  <c r="E344" i="4"/>
  <c r="F344" i="4"/>
  <c r="G344" i="4"/>
  <c r="K344" i="4"/>
  <c r="G342" i="4"/>
  <c r="K342" i="4"/>
  <c r="E340" i="4"/>
  <c r="F340" i="4"/>
  <c r="G340" i="4"/>
  <c r="K340" i="4"/>
  <c r="G338" i="4"/>
  <c r="K338" i="4"/>
  <c r="E336" i="4"/>
  <c r="F336" i="4"/>
  <c r="G336" i="4"/>
  <c r="K336" i="4"/>
  <c r="E332" i="4"/>
  <c r="F332" i="4"/>
  <c r="G332" i="4"/>
  <c r="K332" i="4"/>
  <c r="G330" i="4"/>
  <c r="K330" i="4"/>
  <c r="E328" i="4"/>
  <c r="F328" i="4"/>
  <c r="G328" i="4"/>
  <c r="K328" i="4"/>
  <c r="G326" i="4"/>
  <c r="K326" i="4"/>
  <c r="E324" i="4"/>
  <c r="F324" i="4"/>
  <c r="G324" i="4"/>
  <c r="J324" i="4"/>
  <c r="G322" i="4"/>
  <c r="I322" i="4"/>
  <c r="E319" i="4"/>
  <c r="F319" i="4"/>
  <c r="G319" i="4"/>
  <c r="K319" i="4"/>
  <c r="E315" i="4"/>
  <c r="F315" i="4"/>
  <c r="G315" i="4"/>
  <c r="I315" i="4"/>
  <c r="G313" i="4"/>
  <c r="J313" i="4"/>
  <c r="E311" i="4"/>
  <c r="F311" i="4"/>
  <c r="G311" i="4"/>
  <c r="J311" i="4"/>
  <c r="G309" i="4"/>
  <c r="K309" i="4"/>
  <c r="E307" i="4"/>
  <c r="F307" i="4"/>
  <c r="G307" i="4"/>
  <c r="K307" i="4"/>
  <c r="E303" i="4"/>
  <c r="F303" i="4"/>
  <c r="G303" i="4"/>
  <c r="K303" i="4"/>
  <c r="G301" i="4"/>
  <c r="K301" i="4"/>
  <c r="E299" i="4"/>
  <c r="F299" i="4"/>
  <c r="G299" i="4"/>
  <c r="K299" i="4"/>
  <c r="G297" i="4"/>
  <c r="K297" i="4"/>
  <c r="E295" i="4"/>
  <c r="F295" i="4"/>
  <c r="G295" i="4"/>
  <c r="K295" i="4"/>
  <c r="G293" i="4"/>
  <c r="J293" i="4"/>
  <c r="E288" i="4"/>
  <c r="F288" i="4"/>
  <c r="G288" i="4"/>
  <c r="N288" i="4"/>
  <c r="G286" i="4"/>
  <c r="K286" i="4"/>
  <c r="E284" i="4"/>
  <c r="F284" i="4"/>
  <c r="G284" i="4"/>
  <c r="K284" i="4"/>
  <c r="G282" i="4"/>
  <c r="K282" i="4"/>
  <c r="E280" i="4"/>
  <c r="F280" i="4"/>
  <c r="G280" i="4"/>
  <c r="K280" i="4"/>
  <c r="E276" i="4"/>
  <c r="F276" i="4"/>
  <c r="G276" i="4"/>
  <c r="I276" i="4"/>
  <c r="G274" i="4"/>
  <c r="J274" i="4"/>
  <c r="E271" i="4"/>
  <c r="F271" i="4"/>
  <c r="G271" i="4"/>
  <c r="K271" i="4"/>
  <c r="G269" i="4"/>
  <c r="K269" i="4"/>
  <c r="E267" i="4"/>
  <c r="F267" i="4"/>
  <c r="G267" i="4"/>
  <c r="K267" i="4"/>
  <c r="E263" i="4"/>
  <c r="F263" i="4"/>
  <c r="G263" i="4"/>
  <c r="K263" i="4"/>
  <c r="G261" i="4"/>
  <c r="K261" i="4"/>
  <c r="E259" i="4"/>
  <c r="F259" i="4"/>
  <c r="G259" i="4"/>
  <c r="K259" i="4"/>
  <c r="G257" i="4"/>
  <c r="N257" i="4"/>
  <c r="E255" i="4"/>
  <c r="F255" i="4"/>
  <c r="G255" i="4"/>
  <c r="J255" i="4"/>
  <c r="E251" i="4"/>
  <c r="F251" i="4"/>
  <c r="G251" i="4"/>
  <c r="J251" i="4"/>
  <c r="E247" i="4"/>
  <c r="F247" i="4"/>
  <c r="G247" i="4"/>
  <c r="K247" i="4"/>
  <c r="G245" i="4"/>
  <c r="I245" i="4"/>
  <c r="E243" i="4"/>
  <c r="F243" i="4"/>
  <c r="G243" i="4"/>
  <c r="J243" i="4"/>
  <c r="G241" i="4"/>
  <c r="J241" i="4"/>
  <c r="E239" i="4"/>
  <c r="F239" i="4"/>
  <c r="G239" i="4"/>
  <c r="I239" i="4"/>
  <c r="G237" i="4"/>
  <c r="J237" i="4"/>
  <c r="E235" i="4"/>
  <c r="F235" i="4"/>
  <c r="G235" i="4"/>
  <c r="J235" i="4"/>
  <c r="G233" i="4"/>
  <c r="J233" i="4"/>
  <c r="E231" i="4"/>
  <c r="F231" i="4"/>
  <c r="G231" i="4"/>
  <c r="I231" i="4"/>
  <c r="G229" i="4"/>
  <c r="J229" i="4"/>
  <c r="E224" i="4"/>
  <c r="F224" i="4"/>
  <c r="G224" i="4"/>
  <c r="I224" i="4"/>
  <c r="E218" i="4"/>
  <c r="F218" i="4"/>
  <c r="G218" i="4"/>
  <c r="I218" i="4"/>
  <c r="G216" i="4"/>
  <c r="I216" i="4"/>
  <c r="E182" i="4"/>
  <c r="F182" i="4"/>
  <c r="G182" i="4"/>
  <c r="L182" i="4"/>
  <c r="G62" i="5"/>
  <c r="Z62" i="5"/>
  <c r="Z148" i="5"/>
  <c r="Z145" i="5"/>
  <c r="Z140" i="5"/>
  <c r="Z137" i="5"/>
  <c r="Z132" i="5"/>
  <c r="Z129" i="5"/>
  <c r="G50" i="5"/>
  <c r="Z50" i="5"/>
  <c r="G46" i="5"/>
  <c r="Z46" i="5"/>
  <c r="G38" i="5"/>
  <c r="Z38" i="5"/>
  <c r="G70" i="5"/>
  <c r="Z70" i="5"/>
  <c r="G54" i="5"/>
  <c r="Z54" i="5"/>
  <c r="Z149" i="5"/>
  <c r="Z141" i="5"/>
  <c r="Z133" i="5"/>
  <c r="Z125" i="5"/>
  <c r="G58" i="5"/>
  <c r="Z58" i="5"/>
  <c r="G34" i="5"/>
  <c r="Z34" i="5"/>
  <c r="BJ88" i="6"/>
  <c r="BI88" i="6" s="1"/>
  <c r="BH88" i="6" s="1"/>
  <c r="BG88" i="6" s="1"/>
  <c r="BF88" i="6" s="1"/>
  <c r="BE88" i="6" s="1"/>
  <c r="BD88" i="6" s="1"/>
  <c r="BC88" i="6" s="1"/>
  <c r="BJ80" i="6"/>
  <c r="BI80" i="6" s="1"/>
  <c r="BH80" i="6" s="1"/>
  <c r="BG80" i="6" s="1"/>
  <c r="BF80" i="6" s="1"/>
  <c r="BE80" i="6" s="1"/>
  <c r="BD80" i="6" s="1"/>
  <c r="BC80" i="6" s="1"/>
  <c r="BK67" i="6"/>
  <c r="BJ67" i="6" s="1"/>
  <c r="BI67" i="6" s="1"/>
  <c r="BH67" i="6" s="1"/>
  <c r="BG67" i="6" s="1"/>
  <c r="BF67" i="6" s="1"/>
  <c r="BE67" i="6" s="1"/>
  <c r="BD67" i="6" s="1"/>
  <c r="BC67" i="6" s="1"/>
  <c r="BJ64" i="6"/>
  <c r="BI64" i="6"/>
  <c r="BH64" i="6" s="1"/>
  <c r="BG64" i="6" s="1"/>
  <c r="BF64" i="6"/>
  <c r="BE64" i="6" s="1"/>
  <c r="BD64" i="6" s="1"/>
  <c r="BC64" i="6" s="1"/>
  <c r="BB64" i="6" s="1"/>
  <c r="Z265" i="6"/>
  <c r="AU265" i="6"/>
  <c r="G265" i="6"/>
  <c r="E120" i="5"/>
  <c r="F120" i="5" s="1"/>
  <c r="G117" i="5"/>
  <c r="I117" i="5" s="1"/>
  <c r="E116" i="5"/>
  <c r="F116" i="5" s="1"/>
  <c r="E112" i="5"/>
  <c r="F112" i="5" s="1"/>
  <c r="G109" i="5"/>
  <c r="E108" i="5"/>
  <c r="F108" i="5" s="1"/>
  <c r="G105" i="5"/>
  <c r="E104" i="5"/>
  <c r="F104" i="5" s="1"/>
  <c r="G101" i="5"/>
  <c r="E100" i="5"/>
  <c r="F100" i="5" s="1"/>
  <c r="E96" i="5"/>
  <c r="F96" i="5" s="1"/>
  <c r="G93" i="5"/>
  <c r="E92" i="5"/>
  <c r="F92" i="5" s="1"/>
  <c r="G89" i="5"/>
  <c r="E88" i="5"/>
  <c r="F88" i="5" s="1"/>
  <c r="G85" i="5"/>
  <c r="E84" i="5"/>
  <c r="F84" i="5" s="1"/>
  <c r="G81" i="5"/>
  <c r="E80" i="5"/>
  <c r="F80" i="5" s="1"/>
  <c r="E76" i="5"/>
  <c r="F76" i="5" s="1"/>
  <c r="G73" i="5"/>
  <c r="E72" i="5"/>
  <c r="F72" i="5" s="1"/>
  <c r="G69" i="5"/>
  <c r="E68" i="5"/>
  <c r="F68" i="5" s="1"/>
  <c r="G65" i="5"/>
  <c r="E64" i="5"/>
  <c r="F64" i="5" s="1"/>
  <c r="G61" i="5"/>
  <c r="E60" i="5"/>
  <c r="F60" i="5" s="1"/>
  <c r="E56" i="5"/>
  <c r="F56" i="5" s="1"/>
  <c r="G53" i="5"/>
  <c r="E52" i="5"/>
  <c r="F52" i="5" s="1"/>
  <c r="E48" i="5"/>
  <c r="F48" i="5" s="1"/>
  <c r="G45" i="5"/>
  <c r="E44" i="5"/>
  <c r="F44" i="5" s="1"/>
  <c r="G41" i="5"/>
  <c r="E40" i="5"/>
  <c r="F40" i="5"/>
  <c r="G37" i="5"/>
  <c r="E36" i="5"/>
  <c r="F36" i="5"/>
  <c r="G33" i="5"/>
  <c r="E32" i="5"/>
  <c r="F32" i="5" s="1"/>
  <c r="G32" i="5"/>
  <c r="I32" i="5" s="1"/>
  <c r="E28" i="5"/>
  <c r="F28" i="5" s="1"/>
  <c r="E24" i="5"/>
  <c r="F24" i="5" s="1"/>
  <c r="Z24" i="5" s="1"/>
  <c r="E422" i="5"/>
  <c r="F422" i="5" s="1"/>
  <c r="G420" i="5"/>
  <c r="E418" i="5"/>
  <c r="F418" i="5" s="1"/>
  <c r="G416" i="5"/>
  <c r="E414" i="5"/>
  <c r="F414" i="5" s="1"/>
  <c r="E410" i="5"/>
  <c r="F410" i="5" s="1"/>
  <c r="E406" i="5"/>
  <c r="F406" i="5" s="1"/>
  <c r="G404" i="5"/>
  <c r="E402" i="5"/>
  <c r="F402" i="5" s="1"/>
  <c r="E398" i="5"/>
  <c r="F398" i="5" s="1"/>
  <c r="E394" i="5"/>
  <c r="F394" i="5"/>
  <c r="E390" i="5"/>
  <c r="F390" i="5" s="1"/>
  <c r="G388" i="5"/>
  <c r="I388" i="5" s="1"/>
  <c r="E386" i="5"/>
  <c r="F386" i="5" s="1"/>
  <c r="G384" i="5"/>
  <c r="AY5" i="5"/>
  <c r="BK127" i="6"/>
  <c r="BJ127" i="6" s="1"/>
  <c r="BI127" i="6" s="1"/>
  <c r="BH127" i="6"/>
  <c r="BG127" i="6" s="1"/>
  <c r="BF127" i="6" s="1"/>
  <c r="BE127" i="6" s="1"/>
  <c r="BD127" i="6" s="1"/>
  <c r="BC127" i="6" s="1"/>
  <c r="BK123" i="6"/>
  <c r="BJ123" i="6" s="1"/>
  <c r="BI123" i="6" s="1"/>
  <c r="BH123" i="6" s="1"/>
  <c r="BG123" i="6" s="1"/>
  <c r="BF123" i="6" s="1"/>
  <c r="BE123" i="6" s="1"/>
  <c r="BD123" i="6" s="1"/>
  <c r="BC123" i="6" s="1"/>
  <c r="BK119" i="6"/>
  <c r="BJ119" i="6" s="1"/>
  <c r="BI119" i="6" s="1"/>
  <c r="BH119" i="6" s="1"/>
  <c r="BG119" i="6" s="1"/>
  <c r="BF119" i="6" s="1"/>
  <c r="BE119" i="6" s="1"/>
  <c r="BD119" i="6" s="1"/>
  <c r="BC119" i="6" s="1"/>
  <c r="BK111" i="6"/>
  <c r="BJ111" i="6" s="1"/>
  <c r="BI111" i="6" s="1"/>
  <c r="BH111" i="6" s="1"/>
  <c r="BK107" i="6"/>
  <c r="BJ107" i="6"/>
  <c r="BI107" i="6" s="1"/>
  <c r="BH107" i="6" s="1"/>
  <c r="BG107" i="6" s="1"/>
  <c r="BF107" i="6" s="1"/>
  <c r="BE107" i="6" s="1"/>
  <c r="BD107" i="6" s="1"/>
  <c r="BC107" i="6" s="1"/>
  <c r="BK103" i="6"/>
  <c r="BJ103" i="6"/>
  <c r="BI103" i="6"/>
  <c r="BH103" i="6"/>
  <c r="BG103" i="6" s="1"/>
  <c r="BF103" i="6" s="1"/>
  <c r="BE103" i="6" s="1"/>
  <c r="BD103" i="6" s="1"/>
  <c r="BC103" i="6" s="1"/>
  <c r="BA103" i="6" s="1"/>
  <c r="BK99" i="6"/>
  <c r="BJ99" i="6"/>
  <c r="BI99" i="6" s="1"/>
  <c r="BH99" i="6" s="1"/>
  <c r="BG99" i="6" s="1"/>
  <c r="BF99" i="6" s="1"/>
  <c r="BE99" i="6" s="1"/>
  <c r="BD99" i="6" s="1"/>
  <c r="BC99" i="6" s="1"/>
  <c r="BK95" i="6"/>
  <c r="BJ95" i="6" s="1"/>
  <c r="BI95" i="6"/>
  <c r="BH95" i="6" s="1"/>
  <c r="BG95" i="6" s="1"/>
  <c r="BF95" i="6" s="1"/>
  <c r="BE95" i="6" s="1"/>
  <c r="BD95" i="6" s="1"/>
  <c r="BC95" i="6" s="1"/>
  <c r="BB95" i="6" s="1"/>
  <c r="BK91" i="6"/>
  <c r="BJ91" i="6"/>
  <c r="BI91" i="6" s="1"/>
  <c r="BH91" i="6" s="1"/>
  <c r="BG91" i="6" s="1"/>
  <c r="BF91" i="6" s="1"/>
  <c r="BE91" i="6" s="1"/>
  <c r="BD91" i="6" s="1"/>
  <c r="BC91" i="6" s="1"/>
  <c r="G384" i="6"/>
  <c r="Z376" i="6"/>
  <c r="AU376" i="6"/>
  <c r="G376" i="6"/>
  <c r="Z368" i="6"/>
  <c r="AU368" i="6"/>
  <c r="G368" i="6"/>
  <c r="Z360" i="6"/>
  <c r="AU360" i="6"/>
  <c r="G360" i="6"/>
  <c r="Z344" i="6"/>
  <c r="AU344" i="6"/>
  <c r="G344" i="6"/>
  <c r="Z336" i="6"/>
  <c r="AU336" i="6"/>
  <c r="G336" i="6"/>
  <c r="Z328" i="6"/>
  <c r="AU328" i="6"/>
  <c r="G328" i="6"/>
  <c r="Z320" i="6"/>
  <c r="AU320" i="6"/>
  <c r="G320" i="6"/>
  <c r="Z312" i="6"/>
  <c r="Z304" i="6"/>
  <c r="AU304" i="6"/>
  <c r="G304" i="6"/>
  <c r="Z296" i="6"/>
  <c r="AU296" i="6"/>
  <c r="G296" i="6"/>
  <c r="Z288" i="6"/>
  <c r="AU288" i="6"/>
  <c r="G288" i="6"/>
  <c r="AU280" i="6"/>
  <c r="G280" i="6"/>
  <c r="Z272" i="6"/>
  <c r="AU272" i="6"/>
  <c r="G272" i="6"/>
  <c r="E47" i="5"/>
  <c r="F47" i="5"/>
  <c r="E43" i="5"/>
  <c r="F43" i="5"/>
  <c r="E39" i="5"/>
  <c r="F39" i="5" s="1"/>
  <c r="E35" i="5"/>
  <c r="F35" i="5" s="1"/>
  <c r="E31" i="5"/>
  <c r="F31" i="5" s="1"/>
  <c r="E27" i="5"/>
  <c r="F27" i="5" s="1"/>
  <c r="Z27" i="5" s="1"/>
  <c r="E23" i="5"/>
  <c r="F23" i="5"/>
  <c r="E421" i="5"/>
  <c r="F421" i="5"/>
  <c r="E417" i="5"/>
  <c r="F417" i="5" s="1"/>
  <c r="E413" i="5"/>
  <c r="F413" i="5" s="1"/>
  <c r="E409" i="5"/>
  <c r="F409" i="5" s="1"/>
  <c r="G409" i="5"/>
  <c r="K409" i="5" s="1"/>
  <c r="E405" i="5"/>
  <c r="F405" i="5"/>
  <c r="G405" i="5" s="1"/>
  <c r="I405" i="5" s="1"/>
  <c r="E401" i="5"/>
  <c r="F401" i="5" s="1"/>
  <c r="E397" i="5"/>
  <c r="F397" i="5"/>
  <c r="E393" i="5"/>
  <c r="F393" i="5"/>
  <c r="G393" i="5" s="1"/>
  <c r="I393" i="5" s="1"/>
  <c r="E389" i="5"/>
  <c r="F389" i="5" s="1"/>
  <c r="G389" i="5" s="1"/>
  <c r="K389" i="5" s="1"/>
  <c r="E385" i="5"/>
  <c r="F385" i="5" s="1"/>
  <c r="Z385" i="5" s="1"/>
  <c r="AY10" i="5"/>
  <c r="AY8" i="5"/>
  <c r="AY4" i="5"/>
  <c r="BK87" i="6"/>
  <c r="BJ87" i="6"/>
  <c r="BI87" i="6"/>
  <c r="BH87" i="6" s="1"/>
  <c r="BG87" i="6" s="1"/>
  <c r="BF87" i="6" s="1"/>
  <c r="BE87" i="6" s="1"/>
  <c r="BD87" i="6" s="1"/>
  <c r="BC87" i="6" s="1"/>
  <c r="BJ76" i="6"/>
  <c r="BI76" i="6" s="1"/>
  <c r="BH76" i="6" s="1"/>
  <c r="BG76" i="6" s="1"/>
  <c r="BF76" i="6" s="1"/>
  <c r="BE76" i="6" s="1"/>
  <c r="BD76" i="6" s="1"/>
  <c r="BC76" i="6" s="1"/>
  <c r="BK63" i="6"/>
  <c r="BJ63" i="6" s="1"/>
  <c r="BI63" i="6" s="1"/>
  <c r="BH63" i="6" s="1"/>
  <c r="BG63" i="6"/>
  <c r="BF63" i="6" s="1"/>
  <c r="BE63" i="6" s="1"/>
  <c r="BD63" i="6" s="1"/>
  <c r="BC63" i="6" s="1"/>
  <c r="BA63" i="6" s="1"/>
  <c r="BJ52" i="6"/>
  <c r="BI52" i="6" s="1"/>
  <c r="BH52" i="6" s="1"/>
  <c r="BG52" i="6" s="1"/>
  <c r="BF52" i="6" s="1"/>
  <c r="BE52" i="6" s="1"/>
  <c r="BD52" i="6" s="1"/>
  <c r="BC52" i="6" s="1"/>
  <c r="BJ48" i="6"/>
  <c r="BI48" i="6" s="1"/>
  <c r="BH48" i="6" s="1"/>
  <c r="BG48" i="6" s="1"/>
  <c r="BF48" i="6" s="1"/>
  <c r="BE48" i="6" s="1"/>
  <c r="BD48" i="6" s="1"/>
  <c r="BC48" i="6" s="1"/>
  <c r="BJ44" i="6"/>
  <c r="BI44" i="6"/>
  <c r="BH44" i="6"/>
  <c r="BG44" i="6" s="1"/>
  <c r="BF44" i="6" s="1"/>
  <c r="BE44" i="6" s="1"/>
  <c r="BD44" i="6" s="1"/>
  <c r="BC44" i="6" s="1"/>
  <c r="Z257" i="6"/>
  <c r="AU257" i="6"/>
  <c r="G257" i="6"/>
  <c r="BK129" i="6"/>
  <c r="BJ129" i="6" s="1"/>
  <c r="BI129" i="6"/>
  <c r="BH129" i="6" s="1"/>
  <c r="BG129" i="6" s="1"/>
  <c r="BF129" i="6" s="1"/>
  <c r="BE129" i="6" s="1"/>
  <c r="BD129" i="6" s="1"/>
  <c r="BC129" i="6" s="1"/>
  <c r="BA129" i="6" s="1"/>
  <c r="BK125" i="6"/>
  <c r="BJ125" i="6"/>
  <c r="BI125" i="6" s="1"/>
  <c r="BH125" i="6" s="1"/>
  <c r="BG125" i="6" s="1"/>
  <c r="BF125" i="6" s="1"/>
  <c r="BE125" i="6" s="1"/>
  <c r="BD125" i="6" s="1"/>
  <c r="BC125" i="6" s="1"/>
  <c r="BK121" i="6"/>
  <c r="BJ121" i="6" s="1"/>
  <c r="BI121" i="6" s="1"/>
  <c r="BH121" i="6" s="1"/>
  <c r="BG121" i="6" s="1"/>
  <c r="BF121" i="6" s="1"/>
  <c r="BE121" i="6" s="1"/>
  <c r="BD121" i="6" s="1"/>
  <c r="BC121" i="6"/>
  <c r="BB121" i="6" s="1"/>
  <c r="BK117" i="6"/>
  <c r="BJ117" i="6"/>
  <c r="BI117" i="6"/>
  <c r="BH117" i="6" s="1"/>
  <c r="BG117" i="6" s="1"/>
  <c r="BF117" i="6" s="1"/>
  <c r="BE117" i="6"/>
  <c r="BD117" i="6" s="1"/>
  <c r="BC117" i="6" s="1"/>
  <c r="BK113" i="6"/>
  <c r="BJ113" i="6"/>
  <c r="BI113" i="6" s="1"/>
  <c r="BH113" i="6" s="1"/>
  <c r="BG113" i="6" s="1"/>
  <c r="BF113" i="6"/>
  <c r="BE113" i="6" s="1"/>
  <c r="BD113" i="6" s="1"/>
  <c r="BC113" i="6" s="1"/>
  <c r="BB113" i="6" s="1"/>
  <c r="BK109" i="6"/>
  <c r="BJ109" i="6" s="1"/>
  <c r="BI109" i="6" s="1"/>
  <c r="BH109" i="6" s="1"/>
  <c r="BG109" i="6" s="1"/>
  <c r="BF109" i="6" s="1"/>
  <c r="BE109" i="6" s="1"/>
  <c r="BD109" i="6" s="1"/>
  <c r="BC109" i="6" s="1"/>
  <c r="BK105" i="6"/>
  <c r="BJ105" i="6" s="1"/>
  <c r="BI105" i="6" s="1"/>
  <c r="BH105" i="6" s="1"/>
  <c r="BG105" i="6" s="1"/>
  <c r="BF105" i="6" s="1"/>
  <c r="BE105" i="6" s="1"/>
  <c r="BD105" i="6" s="1"/>
  <c r="BC105" i="6" s="1"/>
  <c r="BK101" i="6"/>
  <c r="BJ101" i="6"/>
  <c r="BI101" i="6" s="1"/>
  <c r="BH101" i="6" s="1"/>
  <c r="BG101" i="6" s="1"/>
  <c r="BF101" i="6" s="1"/>
  <c r="BE101" i="6" s="1"/>
  <c r="BD101" i="6" s="1"/>
  <c r="BC101" i="6" s="1"/>
  <c r="BK97" i="6"/>
  <c r="BJ97" i="6"/>
  <c r="BI97" i="6"/>
  <c r="BH97" i="6" s="1"/>
  <c r="BG97" i="6" s="1"/>
  <c r="BF97" i="6" s="1"/>
  <c r="BE97" i="6" s="1"/>
  <c r="BD97" i="6" s="1"/>
  <c r="BC97" i="6" s="1"/>
  <c r="BK93" i="6"/>
  <c r="BJ93" i="6"/>
  <c r="BI93" i="6" s="1"/>
  <c r="BH93" i="6" s="1"/>
  <c r="BG93" i="6" s="1"/>
  <c r="BF93" i="6" s="1"/>
  <c r="BE93" i="6" s="1"/>
  <c r="BD93" i="6" s="1"/>
  <c r="BC93" i="6" s="1"/>
  <c r="BK89" i="6"/>
  <c r="BJ89" i="6" s="1"/>
  <c r="BI89" i="6" s="1"/>
  <c r="BH89" i="6"/>
  <c r="BG89" i="6" s="1"/>
  <c r="BF89" i="6" s="1"/>
  <c r="BE89" i="6" s="1"/>
  <c r="BD89" i="6" s="1"/>
  <c r="BC89" i="6" s="1"/>
  <c r="BA89" i="6" s="1"/>
  <c r="AU380" i="6"/>
  <c r="G380" i="6"/>
  <c r="Z372" i="6"/>
  <c r="AU372" i="6"/>
  <c r="G372" i="6"/>
  <c r="Z364" i="6"/>
  <c r="AU364" i="6"/>
  <c r="G364" i="6"/>
  <c r="Z356" i="6"/>
  <c r="AU356" i="6"/>
  <c r="Z340" i="6"/>
  <c r="AU340" i="6"/>
  <c r="G340" i="6"/>
  <c r="Z332" i="6"/>
  <c r="AU332" i="6"/>
  <c r="G332" i="6"/>
  <c r="Z324" i="6"/>
  <c r="AU324" i="6"/>
  <c r="G324" i="6"/>
  <c r="Z316" i="6"/>
  <c r="AU316" i="6"/>
  <c r="G316" i="6"/>
  <c r="Z308" i="6"/>
  <c r="AU308" i="6"/>
  <c r="G308" i="6"/>
  <c r="Z300" i="6"/>
  <c r="AU300" i="6"/>
  <c r="G300" i="6"/>
  <c r="Z292" i="6"/>
  <c r="AU292" i="6"/>
  <c r="Z284" i="6"/>
  <c r="AU284" i="6"/>
  <c r="G284" i="6"/>
  <c r="Z276" i="6"/>
  <c r="AU276" i="6"/>
  <c r="G276" i="6"/>
  <c r="Z268" i="6"/>
  <c r="AU268" i="6"/>
  <c r="G268" i="6"/>
  <c r="G30" i="5"/>
  <c r="E29" i="5"/>
  <c r="F29" i="5" s="1"/>
  <c r="E25" i="5"/>
  <c r="F25" i="5" s="1"/>
  <c r="G22" i="5"/>
  <c r="I22" i="5" s="1"/>
  <c r="E21" i="5"/>
  <c r="F21" i="5" s="1"/>
  <c r="E423" i="5"/>
  <c r="F423" i="5" s="1"/>
  <c r="E419" i="5"/>
  <c r="F419" i="5" s="1"/>
  <c r="E415" i="5"/>
  <c r="F415" i="5" s="1"/>
  <c r="E411" i="5"/>
  <c r="F411" i="5" s="1"/>
  <c r="E407" i="5"/>
  <c r="F407" i="5" s="1"/>
  <c r="G407" i="5" s="1"/>
  <c r="E403" i="5"/>
  <c r="F403" i="5"/>
  <c r="E399" i="5"/>
  <c r="F399" i="5" s="1"/>
  <c r="Z399" i="5" s="1"/>
  <c r="E395" i="5"/>
  <c r="F395" i="5" s="1"/>
  <c r="E391" i="5"/>
  <c r="F391" i="5" s="1"/>
  <c r="E387" i="5"/>
  <c r="F387" i="5" s="1"/>
  <c r="Z247" i="6"/>
  <c r="G247" i="6"/>
  <c r="G245" i="6"/>
  <c r="Z245" i="6"/>
  <c r="Z243" i="6"/>
  <c r="G243" i="6"/>
  <c r="Z241" i="6"/>
  <c r="Z239" i="6"/>
  <c r="G239" i="6"/>
  <c r="Z235" i="6"/>
  <c r="G235" i="6"/>
  <c r="G233" i="6"/>
  <c r="Z233" i="6"/>
  <c r="Z231" i="6"/>
  <c r="G231" i="6"/>
  <c r="G225" i="6"/>
  <c r="Z225" i="6"/>
  <c r="Z223" i="6"/>
  <c r="G223" i="6"/>
  <c r="G221" i="6"/>
  <c r="Z221" i="6"/>
  <c r="Z219" i="6"/>
  <c r="G219" i="6"/>
  <c r="Z217" i="6"/>
  <c r="Z215" i="6"/>
  <c r="G213" i="6"/>
  <c r="Z213" i="6"/>
  <c r="AT208" i="6"/>
  <c r="AS208" i="6"/>
  <c r="AR208" i="6" s="1"/>
  <c r="AQ208" i="6" s="1"/>
  <c r="AP208" i="6" s="1"/>
  <c r="AO208" i="6" s="1"/>
  <c r="AN208" i="6" s="1"/>
  <c r="AM208" i="6" s="1"/>
  <c r="AL208" i="6" s="1"/>
  <c r="AK208" i="6" s="1"/>
  <c r="G199" i="6"/>
  <c r="I199" i="6" s="1"/>
  <c r="AU197" i="6"/>
  <c r="G197" i="6"/>
  <c r="Z197" i="6"/>
  <c r="Z183" i="6"/>
  <c r="AU183" i="6"/>
  <c r="G183" i="6"/>
  <c r="AU173" i="6"/>
  <c r="G173" i="6"/>
  <c r="Z173" i="6"/>
  <c r="AU153" i="6"/>
  <c r="G153" i="6"/>
  <c r="Z153" i="6"/>
  <c r="AT150" i="6"/>
  <c r="AS150" i="6" s="1"/>
  <c r="AR150" i="6" s="1"/>
  <c r="AQ150" i="6" s="1"/>
  <c r="AP150" i="6" s="1"/>
  <c r="AO150" i="6"/>
  <c r="AN150" i="6" s="1"/>
  <c r="AM150" i="6" s="1"/>
  <c r="AL150" i="6" s="1"/>
  <c r="AU137" i="6"/>
  <c r="G137" i="6"/>
  <c r="Z137" i="6"/>
  <c r="AT134" i="6"/>
  <c r="AS134" i="6" s="1"/>
  <c r="AR134" i="6" s="1"/>
  <c r="AQ134" i="6" s="1"/>
  <c r="AP134" i="6" s="1"/>
  <c r="AO134" i="6" s="1"/>
  <c r="AN134" i="6" s="1"/>
  <c r="AM134" i="6" s="1"/>
  <c r="AL134" i="6" s="1"/>
  <c r="AI134" i="6" s="1"/>
  <c r="AU129" i="6"/>
  <c r="G129" i="6"/>
  <c r="Z129" i="6"/>
  <c r="AU121" i="6"/>
  <c r="G121" i="6"/>
  <c r="Z121" i="6"/>
  <c r="AU105" i="6"/>
  <c r="G105" i="6"/>
  <c r="Z105" i="6"/>
  <c r="AU97" i="6"/>
  <c r="AU85" i="6"/>
  <c r="G85" i="6"/>
  <c r="Z85" i="6"/>
  <c r="Z83" i="6"/>
  <c r="AU83" i="6"/>
  <c r="G83" i="6"/>
  <c r="Z67" i="6"/>
  <c r="AU67" i="6"/>
  <c r="G67" i="6"/>
  <c r="Z51" i="6"/>
  <c r="AU51" i="6"/>
  <c r="G51" i="6"/>
  <c r="BJ40" i="6"/>
  <c r="BI40" i="6" s="1"/>
  <c r="BH40" i="6" s="1"/>
  <c r="BG40" i="6" s="1"/>
  <c r="BF40" i="6" s="1"/>
  <c r="BE40" i="6" s="1"/>
  <c r="BD40" i="6" s="1"/>
  <c r="BC40" i="6" s="1"/>
  <c r="BJ36" i="6"/>
  <c r="BI36" i="6" s="1"/>
  <c r="BH36" i="6" s="1"/>
  <c r="BG36" i="6" s="1"/>
  <c r="BF36" i="6" s="1"/>
  <c r="BE36" i="6" s="1"/>
  <c r="BD36" i="6" s="1"/>
  <c r="BC36" i="6" s="1"/>
  <c r="BA36" i="6" s="1"/>
  <c r="BJ32" i="6"/>
  <c r="BI32" i="6"/>
  <c r="BH32" i="6" s="1"/>
  <c r="BG32" i="6" s="1"/>
  <c r="BF32" i="6" s="1"/>
  <c r="BE32" i="6"/>
  <c r="BD32" i="6" s="1"/>
  <c r="BC32" i="6" s="1"/>
  <c r="BK31" i="6"/>
  <c r="BK27" i="6"/>
  <c r="BJ24" i="6"/>
  <c r="BI24" i="6"/>
  <c r="BH24" i="6" s="1"/>
  <c r="BG24" i="6" s="1"/>
  <c r="BF24" i="6" s="1"/>
  <c r="BE24" i="6" s="1"/>
  <c r="BD24" i="6" s="1"/>
  <c r="BC24" i="6" s="1"/>
  <c r="AS421" i="6"/>
  <c r="AR421" i="6" s="1"/>
  <c r="AQ421" i="6" s="1"/>
  <c r="AP421" i="6" s="1"/>
  <c r="AO421" i="6" s="1"/>
  <c r="AN421" i="6" s="1"/>
  <c r="AM421" i="6" s="1"/>
  <c r="AL421" i="6" s="1"/>
  <c r="AJ421" i="6" s="1"/>
  <c r="AS418" i="6"/>
  <c r="AR418" i="6" s="1"/>
  <c r="AQ418" i="6"/>
  <c r="AP418" i="6" s="1"/>
  <c r="AO418" i="6" s="1"/>
  <c r="AN418" i="6" s="1"/>
  <c r="AM418" i="6" s="1"/>
  <c r="AL418" i="6" s="1"/>
  <c r="AJ418" i="6" s="1"/>
  <c r="AS417" i="6"/>
  <c r="AR417" i="6" s="1"/>
  <c r="AQ417" i="6" s="1"/>
  <c r="AP417" i="6" s="1"/>
  <c r="AO417" i="6" s="1"/>
  <c r="AN417" i="6" s="1"/>
  <c r="AM417" i="6" s="1"/>
  <c r="AL417" i="6" s="1"/>
  <c r="AR412" i="6"/>
  <c r="AQ412" i="6" s="1"/>
  <c r="AP412" i="6" s="1"/>
  <c r="AO412" i="6" s="1"/>
  <c r="AN412" i="6" s="1"/>
  <c r="AM412" i="6" s="1"/>
  <c r="AL412" i="6"/>
  <c r="AS409" i="6"/>
  <c r="AR409" i="6" s="1"/>
  <c r="AQ409" i="6" s="1"/>
  <c r="AP409" i="6" s="1"/>
  <c r="AO409" i="6" s="1"/>
  <c r="AN409" i="6" s="1"/>
  <c r="AM409" i="6" s="1"/>
  <c r="AL409" i="6" s="1"/>
  <c r="AS406" i="6"/>
  <c r="AR406" i="6" s="1"/>
  <c r="AQ406" i="6" s="1"/>
  <c r="AP406" i="6" s="1"/>
  <c r="AO406" i="6" s="1"/>
  <c r="AN406" i="6" s="1"/>
  <c r="AM406" i="6" s="1"/>
  <c r="AL406" i="6" s="1"/>
  <c r="AI406" i="6" s="1"/>
  <c r="AS396" i="6"/>
  <c r="AR396" i="6" s="1"/>
  <c r="AQ396" i="6" s="1"/>
  <c r="AP396" i="6" s="1"/>
  <c r="AO396" i="6" s="1"/>
  <c r="AN396" i="6" s="1"/>
  <c r="AM396" i="6" s="1"/>
  <c r="AL396" i="6" s="1"/>
  <c r="AI396" i="6" s="1"/>
  <c r="AS394" i="6"/>
  <c r="AR394" i="6" s="1"/>
  <c r="AQ394" i="6" s="1"/>
  <c r="AP394" i="6" s="1"/>
  <c r="AO394" i="6" s="1"/>
  <c r="AN394" i="6" s="1"/>
  <c r="AM394" i="6" s="1"/>
  <c r="AL394" i="6" s="1"/>
  <c r="AS393" i="6"/>
  <c r="AR393" i="6" s="1"/>
  <c r="AQ393" i="6"/>
  <c r="AP393" i="6" s="1"/>
  <c r="AO393" i="6" s="1"/>
  <c r="AN393" i="6" s="1"/>
  <c r="AM393" i="6" s="1"/>
  <c r="AL393" i="6" s="1"/>
  <c r="AJ393" i="6" s="1"/>
  <c r="AS390" i="6"/>
  <c r="AR390" i="6" s="1"/>
  <c r="AQ390" i="6" s="1"/>
  <c r="AP390" i="6" s="1"/>
  <c r="AO390" i="6" s="1"/>
  <c r="AN390" i="6" s="1"/>
  <c r="AM390" i="6" s="1"/>
  <c r="AL390" i="6" s="1"/>
  <c r="AS386" i="6"/>
  <c r="AR386" i="6" s="1"/>
  <c r="AQ386" i="6" s="1"/>
  <c r="AP386" i="6" s="1"/>
  <c r="AO386" i="6" s="1"/>
  <c r="AN386" i="6" s="1"/>
  <c r="AM386" i="6" s="1"/>
  <c r="AL386" i="6" s="1"/>
  <c r="AK386" i="6" s="1"/>
  <c r="AU381" i="6"/>
  <c r="AU377" i="6"/>
  <c r="AU373" i="6"/>
  <c r="AU369" i="6"/>
  <c r="AU365" i="6"/>
  <c r="AU361" i="6"/>
  <c r="AU357" i="6"/>
  <c r="AU353" i="6"/>
  <c r="AU349" i="6"/>
  <c r="AS347" i="6"/>
  <c r="AR347" i="6" s="1"/>
  <c r="AQ347" i="6" s="1"/>
  <c r="AP347" i="6" s="1"/>
  <c r="AO347" i="6" s="1"/>
  <c r="AN347" i="6" s="1"/>
  <c r="AM347" i="6" s="1"/>
  <c r="AL347" i="6" s="1"/>
  <c r="AU345" i="6"/>
  <c r="AU341" i="6"/>
  <c r="AU337" i="6"/>
  <c r="AU333" i="6"/>
  <c r="AU329" i="6"/>
  <c r="AU325" i="6"/>
  <c r="AU321" i="6"/>
  <c r="AU317" i="6"/>
  <c r="AU313" i="6"/>
  <c r="AU309" i="6"/>
  <c r="AU305" i="6"/>
  <c r="AU301" i="6"/>
  <c r="AU297" i="6"/>
  <c r="AU293" i="6"/>
  <c r="AU285" i="6"/>
  <c r="AU281" i="6"/>
  <c r="AU277" i="6"/>
  <c r="AU273" i="6"/>
  <c r="AU269" i="6"/>
  <c r="Z267" i="6"/>
  <c r="AU266" i="6"/>
  <c r="Z264" i="6"/>
  <c r="AU263" i="6"/>
  <c r="Z259" i="6"/>
  <c r="AU258" i="6"/>
  <c r="Z256" i="6"/>
  <c r="AU255" i="6"/>
  <c r="AT247" i="6"/>
  <c r="AS247" i="6"/>
  <c r="AR247" i="6" s="1"/>
  <c r="AQ247" i="6" s="1"/>
  <c r="AP247" i="6" s="1"/>
  <c r="AO247" i="6" s="1"/>
  <c r="AN247" i="6" s="1"/>
  <c r="AM247" i="6" s="1"/>
  <c r="AL247" i="6" s="1"/>
  <c r="AT241" i="6"/>
  <c r="AS241" i="6" s="1"/>
  <c r="AR241" i="6" s="1"/>
  <c r="AQ241" i="6" s="1"/>
  <c r="AP241" i="6" s="1"/>
  <c r="AO241" i="6" s="1"/>
  <c r="AN241" i="6" s="1"/>
  <c r="AM241" i="6" s="1"/>
  <c r="AL241" i="6" s="1"/>
  <c r="AT239" i="6"/>
  <c r="AS239" i="6" s="1"/>
  <c r="AR239" i="6" s="1"/>
  <c r="AQ239" i="6" s="1"/>
  <c r="AP239" i="6" s="1"/>
  <c r="AO239" i="6" s="1"/>
  <c r="AN239" i="6" s="1"/>
  <c r="AM239" i="6" s="1"/>
  <c r="AL239" i="6" s="1"/>
  <c r="AJ239" i="6" s="1"/>
  <c r="AT233" i="6"/>
  <c r="AS233" i="6" s="1"/>
  <c r="AR233" i="6" s="1"/>
  <c r="AQ233" i="6" s="1"/>
  <c r="AP233" i="6" s="1"/>
  <c r="AO233" i="6" s="1"/>
  <c r="AN233" i="6" s="1"/>
  <c r="AM233" i="6" s="1"/>
  <c r="AL233" i="6" s="1"/>
  <c r="AI233" i="6" s="1"/>
  <c r="AT227" i="6"/>
  <c r="AT225" i="6"/>
  <c r="AS225" i="6" s="1"/>
  <c r="AR225" i="6" s="1"/>
  <c r="AQ225" i="6" s="1"/>
  <c r="AP225" i="6" s="1"/>
  <c r="AO225" i="6" s="1"/>
  <c r="AN225" i="6" s="1"/>
  <c r="AM225" i="6" s="1"/>
  <c r="AL225" i="6" s="1"/>
  <c r="AT221" i="6"/>
  <c r="AS221" i="6" s="1"/>
  <c r="AR221" i="6"/>
  <c r="AQ221" i="6" s="1"/>
  <c r="AP221" i="6" s="1"/>
  <c r="AO221" i="6" s="1"/>
  <c r="AN221" i="6" s="1"/>
  <c r="AM221" i="6" s="1"/>
  <c r="AL221" i="6" s="1"/>
  <c r="AJ221" i="6" s="1"/>
  <c r="Z203" i="6"/>
  <c r="AU203" i="6"/>
  <c r="G203" i="6"/>
  <c r="AU201" i="6"/>
  <c r="G201" i="6"/>
  <c r="Z201" i="6"/>
  <c r="Z187" i="6"/>
  <c r="AU187" i="6"/>
  <c r="G187" i="6"/>
  <c r="AU185" i="6"/>
  <c r="G185" i="6"/>
  <c r="Z185" i="6"/>
  <c r="Z175" i="6"/>
  <c r="AU175" i="6"/>
  <c r="G175" i="6"/>
  <c r="AU165" i="6"/>
  <c r="G165" i="6"/>
  <c r="Z165" i="6"/>
  <c r="Z163" i="6"/>
  <c r="AU163" i="6"/>
  <c r="G163" i="6"/>
  <c r="Z155" i="6"/>
  <c r="AU155" i="6"/>
  <c r="G155" i="6"/>
  <c r="I155" i="6" s="1"/>
  <c r="Z147" i="6"/>
  <c r="AU147" i="6"/>
  <c r="G147" i="6"/>
  <c r="Z139" i="6"/>
  <c r="AU139" i="6"/>
  <c r="G139" i="6"/>
  <c r="I139" i="6" s="1"/>
  <c r="AU131" i="6"/>
  <c r="Z123" i="6"/>
  <c r="AU123" i="6"/>
  <c r="G123" i="6"/>
  <c r="I123" i="6" s="1"/>
  <c r="Z115" i="6"/>
  <c r="AU115" i="6"/>
  <c r="G115" i="6"/>
  <c r="Z107" i="6"/>
  <c r="AU107" i="6"/>
  <c r="G107" i="6"/>
  <c r="Z99" i="6"/>
  <c r="AU99" i="6"/>
  <c r="G99" i="6"/>
  <c r="AU89" i="6"/>
  <c r="G89" i="6"/>
  <c r="Z89" i="6"/>
  <c r="Z87" i="6"/>
  <c r="AU87" i="6"/>
  <c r="G87" i="6"/>
  <c r="AU73" i="6"/>
  <c r="G73" i="6"/>
  <c r="Z73" i="6"/>
  <c r="Z71" i="6"/>
  <c r="AU71" i="6"/>
  <c r="G71" i="6"/>
  <c r="AU57" i="6"/>
  <c r="G57" i="6"/>
  <c r="Z57" i="6"/>
  <c r="Z55" i="6"/>
  <c r="AU55" i="6"/>
  <c r="AT55" i="6" s="1"/>
  <c r="G55" i="6"/>
  <c r="BJ31" i="6"/>
  <c r="BI31" i="6"/>
  <c r="BH31" i="6" s="1"/>
  <c r="BG31" i="6" s="1"/>
  <c r="BF31" i="6" s="1"/>
  <c r="BE31" i="6" s="1"/>
  <c r="BD31" i="6" s="1"/>
  <c r="BC31" i="6" s="1"/>
  <c r="BJ27" i="6"/>
  <c r="BI27" i="6" s="1"/>
  <c r="BH27" i="6" s="1"/>
  <c r="BG27" i="6" s="1"/>
  <c r="BF27" i="6" s="1"/>
  <c r="BE27" i="6" s="1"/>
  <c r="BD27" i="6" s="1"/>
  <c r="BC27" i="6" s="1"/>
  <c r="Z207" i="6"/>
  <c r="G207" i="6"/>
  <c r="AU205" i="6"/>
  <c r="G205" i="6"/>
  <c r="Z205" i="6"/>
  <c r="Z191" i="6"/>
  <c r="AU191" i="6"/>
  <c r="G191" i="6"/>
  <c r="AU189" i="6"/>
  <c r="G189" i="6"/>
  <c r="Z189" i="6"/>
  <c r="Z179" i="6"/>
  <c r="AU179" i="6"/>
  <c r="G179" i="6"/>
  <c r="AU177" i="6"/>
  <c r="G177" i="6"/>
  <c r="Z177" i="6"/>
  <c r="AU169" i="6"/>
  <c r="G169" i="6"/>
  <c r="Z169" i="6"/>
  <c r="Z167" i="6"/>
  <c r="AU167" i="6"/>
  <c r="G167" i="6"/>
  <c r="AU157" i="6"/>
  <c r="G157" i="6"/>
  <c r="Z157" i="6"/>
  <c r="AU149" i="6"/>
  <c r="G149" i="6"/>
  <c r="Z149" i="6"/>
  <c r="AU141" i="6"/>
  <c r="G141" i="6"/>
  <c r="Z141" i="6"/>
  <c r="AU133" i="6"/>
  <c r="G133" i="6"/>
  <c r="Z133" i="6"/>
  <c r="AT130" i="6"/>
  <c r="AS130" i="6" s="1"/>
  <c r="AR130" i="6" s="1"/>
  <c r="AQ130" i="6" s="1"/>
  <c r="AP130" i="6" s="1"/>
  <c r="AO130" i="6" s="1"/>
  <c r="AN130" i="6" s="1"/>
  <c r="AM130" i="6" s="1"/>
  <c r="AL130" i="6" s="1"/>
  <c r="AU125" i="6"/>
  <c r="G125" i="6"/>
  <c r="Z125" i="6"/>
  <c r="AU117" i="6"/>
  <c r="G117" i="6"/>
  <c r="AU109" i="6"/>
  <c r="G109" i="6"/>
  <c r="Z109" i="6"/>
  <c r="AT106" i="6"/>
  <c r="AS106" i="6" s="1"/>
  <c r="AR106" i="6" s="1"/>
  <c r="AQ106" i="6" s="1"/>
  <c r="AP106" i="6" s="1"/>
  <c r="AO106" i="6" s="1"/>
  <c r="AN106" i="6" s="1"/>
  <c r="AM106" i="6" s="1"/>
  <c r="AL106" i="6" s="1"/>
  <c r="AU101" i="6"/>
  <c r="G101" i="6"/>
  <c r="I101" i="6" s="1"/>
  <c r="Z101" i="6"/>
  <c r="AT98" i="6"/>
  <c r="AS98" i="6" s="1"/>
  <c r="AR98" i="6" s="1"/>
  <c r="AQ98" i="6" s="1"/>
  <c r="AP98" i="6" s="1"/>
  <c r="AO98" i="6" s="1"/>
  <c r="AN98" i="6" s="1"/>
  <c r="AM98" i="6" s="1"/>
  <c r="AL98" i="6" s="1"/>
  <c r="AK98" i="6" s="1"/>
  <c r="AU93" i="6"/>
  <c r="G93" i="6"/>
  <c r="Z93" i="6"/>
  <c r="Z91" i="6"/>
  <c r="AU91" i="6"/>
  <c r="G91" i="6"/>
  <c r="AU77" i="6"/>
  <c r="G77" i="6"/>
  <c r="Z77" i="6"/>
  <c r="Z75" i="6"/>
  <c r="AU75" i="6"/>
  <c r="G75" i="6"/>
  <c r="AU61" i="6"/>
  <c r="G61" i="6"/>
  <c r="Z61" i="6"/>
  <c r="Z59" i="6"/>
  <c r="AU59" i="6"/>
  <c r="G59" i="6"/>
  <c r="AT54" i="6"/>
  <c r="AS54" i="6"/>
  <c r="AR54" i="6" s="1"/>
  <c r="AQ54" i="6" s="1"/>
  <c r="AP54" i="6" s="1"/>
  <c r="AO54" i="6" s="1"/>
  <c r="AN54" i="6" s="1"/>
  <c r="AM54" i="6" s="1"/>
  <c r="AL54" i="6" s="1"/>
  <c r="Z263" i="6"/>
  <c r="Z255" i="6"/>
  <c r="Z250" i="6"/>
  <c r="Z248" i="6"/>
  <c r="Z246" i="6"/>
  <c r="Z244" i="6"/>
  <c r="Z242" i="6"/>
  <c r="Z240" i="6"/>
  <c r="Z238" i="6"/>
  <c r="Z236" i="6"/>
  <c r="Z234" i="6"/>
  <c r="Z232" i="6"/>
  <c r="AT253" i="6"/>
  <c r="AS253" i="6" s="1"/>
  <c r="AR253" i="6" s="1"/>
  <c r="AQ253" i="6" s="1"/>
  <c r="AP253" i="6" s="1"/>
  <c r="AO253" i="6" s="1"/>
  <c r="AN253" i="6" s="1"/>
  <c r="AM253" i="6" s="1"/>
  <c r="AL253" i="6" s="1"/>
  <c r="Z211" i="6"/>
  <c r="AU211" i="6"/>
  <c r="G211" i="6"/>
  <c r="AU209" i="6"/>
  <c r="G209" i="6"/>
  <c r="Z209" i="6"/>
  <c r="Z195" i="6"/>
  <c r="AU195" i="6"/>
  <c r="G195" i="6"/>
  <c r="AU193" i="6"/>
  <c r="G193" i="6"/>
  <c r="Z193" i="6"/>
  <c r="AU181" i="6"/>
  <c r="G181" i="6"/>
  <c r="Z181" i="6"/>
  <c r="Z171" i="6"/>
  <c r="AU171" i="6"/>
  <c r="G171" i="6"/>
  <c r="I171" i="6" s="1"/>
  <c r="Z159" i="6"/>
  <c r="AU159" i="6"/>
  <c r="G159" i="6"/>
  <c r="Z151" i="6"/>
  <c r="AU151" i="6"/>
  <c r="AT151" i="6" s="1"/>
  <c r="G151" i="6"/>
  <c r="Z143" i="6"/>
  <c r="AU143" i="6"/>
  <c r="AT143" i="6" s="1"/>
  <c r="AS143" i="6" s="1"/>
  <c r="AR143" i="6" s="1"/>
  <c r="AQ143" i="6" s="1"/>
  <c r="AP143" i="6" s="1"/>
  <c r="G143" i="6"/>
  <c r="J143" i="6" s="1"/>
  <c r="Z135" i="6"/>
  <c r="AU135" i="6"/>
  <c r="G135" i="6"/>
  <c r="Z127" i="6"/>
  <c r="AU127" i="6"/>
  <c r="G127" i="6"/>
  <c r="Z119" i="6"/>
  <c r="AU119" i="6"/>
  <c r="G119" i="6"/>
  <c r="Z111" i="6"/>
  <c r="AU111" i="6"/>
  <c r="G111" i="6"/>
  <c r="AU103" i="6"/>
  <c r="Z95" i="6"/>
  <c r="AU95" i="6"/>
  <c r="G95" i="6"/>
  <c r="AU81" i="6"/>
  <c r="G81" i="6"/>
  <c r="I81" i="6" s="1"/>
  <c r="Z81" i="6"/>
  <c r="Z79" i="6"/>
  <c r="AU79" i="6"/>
  <c r="G79" i="6"/>
  <c r="AU65" i="6"/>
  <c r="G65" i="6"/>
  <c r="Z65" i="6"/>
  <c r="Z63" i="6"/>
  <c r="AU63" i="6"/>
  <c r="G63" i="6"/>
  <c r="I63" i="6" s="1"/>
  <c r="AU23" i="6"/>
  <c r="AU27" i="6"/>
  <c r="BL4" i="6"/>
  <c r="BL10" i="6"/>
  <c r="AU41" i="6"/>
  <c r="AU45" i="6"/>
  <c r="AU49" i="6"/>
  <c r="AU168" i="6"/>
  <c r="AU164" i="6"/>
  <c r="AU92" i="6"/>
  <c r="AU88" i="6"/>
  <c r="AT88" i="6" s="1"/>
  <c r="AS88" i="6" s="1"/>
  <c r="AR88" i="6" s="1"/>
  <c r="AQ88" i="6" s="1"/>
  <c r="AP88" i="6" s="1"/>
  <c r="AO88" i="6" s="1"/>
  <c r="AN88" i="6" s="1"/>
  <c r="AM88" i="6" s="1"/>
  <c r="AL88" i="6" s="1"/>
  <c r="AU84" i="6"/>
  <c r="AT84" i="6" s="1"/>
  <c r="AS84" i="6" s="1"/>
  <c r="AR84" i="6" s="1"/>
  <c r="AU80" i="6"/>
  <c r="AU76" i="6"/>
  <c r="AT76" i="6" s="1"/>
  <c r="AU72" i="6"/>
  <c r="AU68" i="6"/>
  <c r="AU64" i="6"/>
  <c r="AU60" i="6"/>
  <c r="AU56" i="6"/>
  <c r="AU52" i="6"/>
  <c r="AU50" i="6"/>
  <c r="AU42" i="6"/>
  <c r="AU34" i="6"/>
  <c r="Z28" i="6"/>
  <c r="G28" i="6"/>
  <c r="Z24" i="6"/>
  <c r="G24" i="6"/>
  <c r="G22" i="6"/>
  <c r="Z22" i="6"/>
  <c r="AB12" i="6"/>
  <c r="AB11" i="6"/>
  <c r="AU210" i="6"/>
  <c r="AU206" i="6"/>
  <c r="AU202" i="6"/>
  <c r="AU198" i="6"/>
  <c r="AU194" i="6"/>
  <c r="AU190" i="6"/>
  <c r="AU186" i="6"/>
  <c r="AU178" i="6"/>
  <c r="AT47" i="6"/>
  <c r="AS47" i="6"/>
  <c r="AR47" i="6" s="1"/>
  <c r="AQ47" i="6" s="1"/>
  <c r="AP47" i="6"/>
  <c r="AO47" i="6" s="1"/>
  <c r="AN47" i="6" s="1"/>
  <c r="AM47" i="6" s="1"/>
  <c r="AL47" i="6" s="1"/>
  <c r="AI47" i="6" s="1"/>
  <c r="AU46" i="6"/>
  <c r="AU38" i="6"/>
  <c r="AU30" i="6"/>
  <c r="AU28" i="6"/>
  <c r="AU24" i="6"/>
  <c r="AU22" i="6"/>
  <c r="AY2" i="6"/>
  <c r="G371" i="7"/>
  <c r="Z371" i="7"/>
  <c r="Z369" i="7"/>
  <c r="G369" i="7"/>
  <c r="G355" i="7"/>
  <c r="Z355" i="7"/>
  <c r="G339" i="7"/>
  <c r="Z339" i="7"/>
  <c r="Z337" i="7"/>
  <c r="G337" i="7"/>
  <c r="AU37" i="6"/>
  <c r="AU33" i="6"/>
  <c r="AU29" i="6"/>
  <c r="AU25" i="6"/>
  <c r="AU21" i="6"/>
  <c r="AY9" i="6"/>
  <c r="BL8" i="6"/>
  <c r="BL7" i="6"/>
  <c r="BL6" i="6"/>
  <c r="BL5" i="6"/>
  <c r="AY3" i="6"/>
  <c r="G375" i="7"/>
  <c r="Z373" i="7"/>
  <c r="G373" i="7"/>
  <c r="G359" i="7"/>
  <c r="Z359" i="7"/>
  <c r="G343" i="7"/>
  <c r="I343" i="7" s="1"/>
  <c r="Z343" i="7"/>
  <c r="Z341" i="7"/>
  <c r="G341" i="7"/>
  <c r="G327" i="7"/>
  <c r="Z327" i="7"/>
  <c r="Z325" i="7"/>
  <c r="G325" i="7"/>
  <c r="G379" i="7"/>
  <c r="I379" i="7" s="1"/>
  <c r="Z361" i="7"/>
  <c r="G361" i="7"/>
  <c r="G347" i="7"/>
  <c r="I347" i="7" s="1"/>
  <c r="Z347" i="7"/>
  <c r="G331" i="7"/>
  <c r="Z331" i="7"/>
  <c r="Z329" i="7"/>
  <c r="G329" i="7"/>
  <c r="BL9" i="6"/>
  <c r="AY8" i="6"/>
  <c r="AY7" i="6"/>
  <c r="AY6" i="6"/>
  <c r="AY5" i="6"/>
  <c r="G381" i="7"/>
  <c r="J381" i="7" s="1"/>
  <c r="G367" i="7"/>
  <c r="Z367" i="7"/>
  <c r="G351" i="7"/>
  <c r="Z351" i="7"/>
  <c r="Z349" i="7"/>
  <c r="G349" i="7"/>
  <c r="Z333" i="7"/>
  <c r="G333" i="7"/>
  <c r="I333" i="7" s="1"/>
  <c r="Z317" i="7"/>
  <c r="G317" i="7"/>
  <c r="H317" i="7" s="1"/>
  <c r="Z301" i="7"/>
  <c r="G301" i="7"/>
  <c r="Z293" i="7"/>
  <c r="G291" i="7"/>
  <c r="Z291" i="7"/>
  <c r="Z285" i="7"/>
  <c r="G285" i="7"/>
  <c r="G283" i="7"/>
  <c r="Z283" i="7"/>
  <c r="Z277" i="7"/>
  <c r="G277" i="7"/>
  <c r="G275" i="7"/>
  <c r="Z275" i="7"/>
  <c r="G246" i="7"/>
  <c r="I246" i="7" s="1"/>
  <c r="Z246" i="7"/>
  <c r="G243" i="7"/>
  <c r="Z243" i="7"/>
  <c r="G230" i="7"/>
  <c r="Z230" i="7"/>
  <c r="G227" i="7"/>
  <c r="Z227" i="7"/>
  <c r="Z323" i="7"/>
  <c r="G302" i="7"/>
  <c r="Z302" i="7"/>
  <c r="G294" i="7"/>
  <c r="Z294" i="7"/>
  <c r="G278" i="7"/>
  <c r="I278" i="7" s="1"/>
  <c r="Z278" i="7"/>
  <c r="G270" i="7"/>
  <c r="Z270" i="7"/>
  <c r="G262" i="7"/>
  <c r="Z262" i="7"/>
  <c r="G259" i="7"/>
  <c r="Z259" i="7"/>
  <c r="G250" i="7"/>
  <c r="I250" i="7" s="1"/>
  <c r="Z250" i="7"/>
  <c r="G234" i="7"/>
  <c r="Z234" i="7"/>
  <c r="G218" i="7"/>
  <c r="Z218" i="7"/>
  <c r="Z321" i="7"/>
  <c r="G321" i="7"/>
  <c r="Z313" i="7"/>
  <c r="G313" i="7"/>
  <c r="G307" i="7"/>
  <c r="Z307" i="7"/>
  <c r="G303" i="7"/>
  <c r="Z303" i="7"/>
  <c r="Z297" i="7"/>
  <c r="G297" i="7"/>
  <c r="G295" i="7"/>
  <c r="Z295" i="7"/>
  <c r="Z289" i="7"/>
  <c r="G289" i="7"/>
  <c r="I289" i="7" s="1"/>
  <c r="Z281" i="7"/>
  <c r="G281" i="7"/>
  <c r="G279" i="7"/>
  <c r="Z279" i="7"/>
  <c r="G271" i="7"/>
  <c r="Z271" i="7"/>
  <c r="Z265" i="7"/>
  <c r="G265" i="7"/>
  <c r="G263" i="7"/>
  <c r="Z263" i="7"/>
  <c r="G251" i="7"/>
  <c r="Z251" i="7"/>
  <c r="G238" i="7"/>
  <c r="I238" i="7" s="1"/>
  <c r="G319" i="7"/>
  <c r="Z319" i="7"/>
  <c r="Z305" i="7"/>
  <c r="G305" i="7"/>
  <c r="G290" i="7"/>
  <c r="Z290" i="7"/>
  <c r="G282" i="7"/>
  <c r="I282" i="7" s="1"/>
  <c r="G274" i="7"/>
  <c r="I274" i="7" s="1"/>
  <c r="Z274" i="7"/>
  <c r="G266" i="7"/>
  <c r="Z266" i="7"/>
  <c r="Z257" i="7"/>
  <c r="G257" i="7"/>
  <c r="G255" i="7"/>
  <c r="I255" i="7" s="1"/>
  <c r="Z255" i="7"/>
  <c r="G239" i="7"/>
  <c r="Z239" i="7"/>
  <c r="G223" i="7"/>
  <c r="Z223" i="7"/>
  <c r="G211" i="7"/>
  <c r="I211" i="7" s="1"/>
  <c r="G205" i="7"/>
  <c r="Z205" i="7"/>
  <c r="Z202" i="7"/>
  <c r="G202" i="7"/>
  <c r="G192" i="7"/>
  <c r="I192" i="7" s="1"/>
  <c r="Z192" i="7"/>
  <c r="Z186" i="7"/>
  <c r="G186" i="7"/>
  <c r="I186" i="7" s="1"/>
  <c r="Z179" i="7"/>
  <c r="G179" i="7"/>
  <c r="G176" i="7"/>
  <c r="Z176" i="7"/>
  <c r="Z166" i="7"/>
  <c r="G166" i="7"/>
  <c r="I166" i="7" s="1"/>
  <c r="G160" i="7"/>
  <c r="Z160" i="7"/>
  <c r="G157" i="7"/>
  <c r="Z157" i="7"/>
  <c r="Z146" i="7"/>
  <c r="G146" i="7"/>
  <c r="Z143" i="7"/>
  <c r="G143" i="7"/>
  <c r="J143" i="7" s="1"/>
  <c r="Z138" i="7"/>
  <c r="G138" i="7"/>
  <c r="Z133" i="7"/>
  <c r="G133" i="7"/>
  <c r="Z86" i="7"/>
  <c r="G86" i="7"/>
  <c r="G213" i="7"/>
  <c r="Z213" i="7"/>
  <c r="Z206" i="7"/>
  <c r="G206" i="7"/>
  <c r="Z198" i="7"/>
  <c r="G198" i="7"/>
  <c r="G193" i="7"/>
  <c r="I193" i="7" s="1"/>
  <c r="Z193" i="7"/>
  <c r="G187" i="7"/>
  <c r="I187" i="7" s="1"/>
  <c r="G180" i="7"/>
  <c r="Z180" i="7"/>
  <c r="G169" i="7"/>
  <c r="I169" i="7" s="1"/>
  <c r="Z169" i="7"/>
  <c r="G161" i="7"/>
  <c r="Z161" i="7"/>
  <c r="Z150" i="7"/>
  <c r="G150" i="7"/>
  <c r="I150" i="7" s="1"/>
  <c r="Z214" i="7"/>
  <c r="G214" i="7"/>
  <c r="Z207" i="7"/>
  <c r="G207" i="7"/>
  <c r="G200" i="7"/>
  <c r="Z200" i="7"/>
  <c r="Z194" i="7"/>
  <c r="G194" i="7"/>
  <c r="G188" i="7"/>
  <c r="Z188" i="7"/>
  <c r="G181" i="7"/>
  <c r="Z181" i="7"/>
  <c r="Z170" i="7"/>
  <c r="G170" i="7"/>
  <c r="I170" i="7" s="1"/>
  <c r="Z162" i="7"/>
  <c r="G162" i="7"/>
  <c r="Z151" i="7"/>
  <c r="G151" i="7"/>
  <c r="Z130" i="7"/>
  <c r="G130" i="7"/>
  <c r="I130" i="7" s="1"/>
  <c r="Z125" i="7"/>
  <c r="G125" i="7"/>
  <c r="Z210" i="7"/>
  <c r="G210" i="7"/>
  <c r="G201" i="7"/>
  <c r="Z201" i="7"/>
  <c r="G189" i="7"/>
  <c r="Z189" i="7"/>
  <c r="G185" i="7"/>
  <c r="Z185" i="7"/>
  <c r="G182" i="7"/>
  <c r="I182" i="7" s="1"/>
  <c r="Z175" i="7"/>
  <c r="G175" i="7"/>
  <c r="G156" i="7"/>
  <c r="I156" i="7" s="1"/>
  <c r="Z156" i="7"/>
  <c r="Z32" i="7"/>
  <c r="G32" i="7"/>
  <c r="Z28" i="7"/>
  <c r="G28" i="7"/>
  <c r="Z24" i="7"/>
  <c r="G24" i="7"/>
  <c r="G80" i="7"/>
  <c r="I80" i="7" s="1"/>
  <c r="Z76" i="7"/>
  <c r="G76" i="7"/>
  <c r="I76" i="7" s="1"/>
  <c r="Z64" i="7"/>
  <c r="G64" i="7"/>
  <c r="I64" i="7" s="1"/>
  <c r="Z60" i="7"/>
  <c r="G60" i="7"/>
  <c r="I60" i="7" s="1"/>
  <c r="Z56" i="7"/>
  <c r="G56" i="7"/>
  <c r="Z52" i="7"/>
  <c r="G52" i="7"/>
  <c r="Z44" i="7"/>
  <c r="G44" i="7"/>
  <c r="I44" i="7" s="1"/>
  <c r="Z40" i="7"/>
  <c r="G40" i="7"/>
  <c r="Z132" i="7"/>
  <c r="G81" i="7"/>
  <c r="Z81" i="7"/>
  <c r="G77" i="7"/>
  <c r="Z77" i="7"/>
  <c r="G73" i="7"/>
  <c r="H73" i="7" s="1"/>
  <c r="Z73" i="7"/>
  <c r="G69" i="7"/>
  <c r="I69" i="7"/>
  <c r="Z69" i="7"/>
  <c r="G65" i="7"/>
  <c r="I65" i="7" s="1"/>
  <c r="Z65" i="7"/>
  <c r="G57" i="7"/>
  <c r="Z57" i="7"/>
  <c r="G53" i="7"/>
  <c r="Z53" i="7"/>
  <c r="G49" i="7"/>
  <c r="Z49" i="7"/>
  <c r="Z85" i="7"/>
  <c r="Z36" i="7"/>
  <c r="G36" i="7"/>
  <c r="I36" i="7" s="1"/>
  <c r="Q12" i="9"/>
  <c r="E12" i="9"/>
  <c r="Z35" i="7"/>
  <c r="N12" i="9"/>
  <c r="C12" i="9"/>
  <c r="L12" i="9"/>
  <c r="J12" i="9"/>
  <c r="J423" i="9"/>
  <c r="J419" i="9"/>
  <c r="J415" i="9"/>
  <c r="I12" i="9"/>
  <c r="K12" i="9"/>
  <c r="G12" i="9"/>
  <c r="F12" i="9"/>
  <c r="H12" i="9"/>
  <c r="Z422" i="7"/>
  <c r="Z429" i="7"/>
  <c r="AU429" i="7"/>
  <c r="AU422" i="7"/>
  <c r="K420" i="7"/>
  <c r="AT433" i="7"/>
  <c r="AS433" i="7" s="1"/>
  <c r="AR433" i="7" s="1"/>
  <c r="AQ433" i="7" s="1"/>
  <c r="AP433" i="7" s="1"/>
  <c r="AO433" i="7" s="1"/>
  <c r="AN433" i="7" s="1"/>
  <c r="AM433" i="7" s="1"/>
  <c r="AL433" i="7" s="1"/>
  <c r="AT441" i="7"/>
  <c r="AS441" i="7" s="1"/>
  <c r="AR441" i="7" s="1"/>
  <c r="AQ441" i="7" s="1"/>
  <c r="AP441" i="7" s="1"/>
  <c r="AO441" i="7" s="1"/>
  <c r="AN441" i="7" s="1"/>
  <c r="AM441" i="7" s="1"/>
  <c r="AL441" i="7" s="1"/>
  <c r="AT435" i="7"/>
  <c r="AS435" i="7" s="1"/>
  <c r="AR435" i="7"/>
  <c r="AQ435" i="7" s="1"/>
  <c r="AP435" i="7" s="1"/>
  <c r="AO435" i="7" s="1"/>
  <c r="AN435" i="7" s="1"/>
  <c r="AM435" i="7" s="1"/>
  <c r="AL435" i="7" s="1"/>
  <c r="J430" i="7"/>
  <c r="J433" i="7"/>
  <c r="J441" i="7"/>
  <c r="BA101" i="6"/>
  <c r="BB101" i="6"/>
  <c r="BA125" i="6"/>
  <c r="BB125" i="6"/>
  <c r="AK225" i="6"/>
  <c r="AI247" i="6"/>
  <c r="BA121" i="6"/>
  <c r="AZ121" i="6"/>
  <c r="AX121" i="6" s="1"/>
  <c r="BB103" i="6"/>
  <c r="BB36" i="6"/>
  <c r="AK253" i="6"/>
  <c r="AJ233" i="6"/>
  <c r="AK233" i="6"/>
  <c r="AJ409" i="6"/>
  <c r="AJ417" i="6"/>
  <c r="AI417" i="6"/>
  <c r="AK417" i="6"/>
  <c r="AK421" i="6"/>
  <c r="BB40" i="6"/>
  <c r="BA40" i="6"/>
  <c r="BA117" i="6"/>
  <c r="AZ117" i="6" s="1"/>
  <c r="AX117" i="6" s="1"/>
  <c r="BB117" i="6"/>
  <c r="J429" i="7"/>
  <c r="K422" i="7"/>
  <c r="I57" i="7"/>
  <c r="I81" i="7"/>
  <c r="I189" i="7"/>
  <c r="I200" i="7"/>
  <c r="I198" i="7"/>
  <c r="J160" i="7"/>
  <c r="I223" i="7"/>
  <c r="I239" i="7"/>
  <c r="I266" i="7"/>
  <c r="I259" i="7"/>
  <c r="I270" i="7"/>
  <c r="I302" i="7"/>
  <c r="I230" i="7"/>
  <c r="I283" i="7"/>
  <c r="I291" i="7"/>
  <c r="I349" i="7"/>
  <c r="BK9" i="6"/>
  <c r="BJ9" i="6" s="1"/>
  <c r="BI9" i="6" s="1"/>
  <c r="BH9" i="6" s="1"/>
  <c r="BG9" i="6" s="1"/>
  <c r="BF9" i="6" s="1"/>
  <c r="BE9" i="6" s="1"/>
  <c r="BD9" i="6" s="1"/>
  <c r="BC9" i="6" s="1"/>
  <c r="AT22" i="6"/>
  <c r="AS22" i="6" s="1"/>
  <c r="AT30" i="6"/>
  <c r="AS30" i="6"/>
  <c r="AR30" i="6" s="1"/>
  <c r="AQ30" i="6" s="1"/>
  <c r="AP30" i="6" s="1"/>
  <c r="AO30" i="6" s="1"/>
  <c r="AN30" i="6" s="1"/>
  <c r="AM30" i="6" s="1"/>
  <c r="AL30" i="6" s="1"/>
  <c r="AT210" i="6"/>
  <c r="AS210" i="6" s="1"/>
  <c r="I24" i="6"/>
  <c r="I28" i="6"/>
  <c r="AT34" i="6"/>
  <c r="AS34" i="6" s="1"/>
  <c r="AR34" i="6" s="1"/>
  <c r="AQ34" i="6" s="1"/>
  <c r="AP34" i="6" s="1"/>
  <c r="AO34" i="6" s="1"/>
  <c r="AN34" i="6" s="1"/>
  <c r="AM34" i="6" s="1"/>
  <c r="AL34" i="6" s="1"/>
  <c r="AT50" i="6"/>
  <c r="AS50" i="6" s="1"/>
  <c r="AR50" i="6" s="1"/>
  <c r="AQ50" i="6" s="1"/>
  <c r="AP50" i="6" s="1"/>
  <c r="AO50" i="6" s="1"/>
  <c r="AN50" i="6"/>
  <c r="AM50" i="6" s="1"/>
  <c r="AL50" i="6" s="1"/>
  <c r="AT60" i="6"/>
  <c r="AS60" i="6" s="1"/>
  <c r="AT63" i="6"/>
  <c r="AS63" i="6" s="1"/>
  <c r="AR63" i="6"/>
  <c r="AQ63" i="6" s="1"/>
  <c r="AP63" i="6" s="1"/>
  <c r="AO63" i="6" s="1"/>
  <c r="AN63" i="6" s="1"/>
  <c r="AM63" i="6" s="1"/>
  <c r="AL63" i="6" s="1"/>
  <c r="AT65" i="6"/>
  <c r="I79" i="6"/>
  <c r="AT103" i="6"/>
  <c r="AS103" i="6" s="1"/>
  <c r="AS151" i="6"/>
  <c r="AR151" i="6" s="1"/>
  <c r="AT59" i="6"/>
  <c r="AT61" i="6"/>
  <c r="AS61" i="6"/>
  <c r="AR61" i="6" s="1"/>
  <c r="AQ61" i="6" s="1"/>
  <c r="AP61" i="6" s="1"/>
  <c r="AO61" i="6" s="1"/>
  <c r="AN61" i="6" s="1"/>
  <c r="AM61" i="6" s="1"/>
  <c r="AL61" i="6" s="1"/>
  <c r="AK61" i="6" s="1"/>
  <c r="I75" i="6"/>
  <c r="I77" i="6"/>
  <c r="AT101" i="6"/>
  <c r="AS101" i="6" s="1"/>
  <c r="AR101" i="6" s="1"/>
  <c r="AQ101" i="6" s="1"/>
  <c r="AP101" i="6" s="1"/>
  <c r="AO101" i="6" s="1"/>
  <c r="AN101" i="6" s="1"/>
  <c r="AM101" i="6" s="1"/>
  <c r="AL101" i="6" s="1"/>
  <c r="AT117" i="6"/>
  <c r="AS117" i="6" s="1"/>
  <c r="AR117" i="6" s="1"/>
  <c r="AQ117" i="6" s="1"/>
  <c r="AP117" i="6" s="1"/>
  <c r="AO117" i="6" s="1"/>
  <c r="AN117" i="6" s="1"/>
  <c r="AM117" i="6" s="1"/>
  <c r="AL117" i="6" s="1"/>
  <c r="I177" i="6"/>
  <c r="AT191" i="6"/>
  <c r="AS191" i="6" s="1"/>
  <c r="I207" i="6"/>
  <c r="AT57" i="6"/>
  <c r="AS57" i="6" s="1"/>
  <c r="AR57" i="6" s="1"/>
  <c r="AQ57" i="6" s="1"/>
  <c r="AP57" i="6" s="1"/>
  <c r="AO57" i="6" s="1"/>
  <c r="AN57" i="6" s="1"/>
  <c r="AM57" i="6" s="1"/>
  <c r="AL57" i="6" s="1"/>
  <c r="I71" i="6"/>
  <c r="H73" i="6"/>
  <c r="I107" i="6"/>
  <c r="AS175" i="6"/>
  <c r="AR175" i="6" s="1"/>
  <c r="AQ175" i="6" s="1"/>
  <c r="AP175" i="6" s="1"/>
  <c r="AO175" i="6" s="1"/>
  <c r="AN175" i="6" s="1"/>
  <c r="AM175" i="6" s="1"/>
  <c r="AL175" i="6" s="1"/>
  <c r="AT175" i="6"/>
  <c r="I187" i="6"/>
  <c r="AT201" i="6"/>
  <c r="AS201" i="6" s="1"/>
  <c r="AR201" i="6" s="1"/>
  <c r="AQ201" i="6" s="1"/>
  <c r="AP201" i="6" s="1"/>
  <c r="AO201" i="6" s="1"/>
  <c r="AN201" i="6" s="1"/>
  <c r="AM201" i="6" s="1"/>
  <c r="AL201" i="6" s="1"/>
  <c r="AK201" i="6" s="1"/>
  <c r="AT255" i="6"/>
  <c r="AS255" i="6" s="1"/>
  <c r="AR255" i="6" s="1"/>
  <c r="AQ255" i="6" s="1"/>
  <c r="AP255" i="6" s="1"/>
  <c r="AO255" i="6" s="1"/>
  <c r="AN255" i="6" s="1"/>
  <c r="AM255" i="6" s="1"/>
  <c r="AL255" i="6" s="1"/>
  <c r="AT258" i="6"/>
  <c r="AS258" i="6" s="1"/>
  <c r="AR258" i="6" s="1"/>
  <c r="AQ258" i="6" s="1"/>
  <c r="AP258" i="6" s="1"/>
  <c r="AO258" i="6" s="1"/>
  <c r="AN258" i="6" s="1"/>
  <c r="AM258" i="6" s="1"/>
  <c r="AL258" i="6" s="1"/>
  <c r="AS281" i="6"/>
  <c r="AR281" i="6" s="1"/>
  <c r="AT281" i="6"/>
  <c r="AT297" i="6"/>
  <c r="AS297" i="6" s="1"/>
  <c r="AR297" i="6" s="1"/>
  <c r="AQ297" i="6" s="1"/>
  <c r="AP297" i="6" s="1"/>
  <c r="AO297" i="6" s="1"/>
  <c r="AN297" i="6" s="1"/>
  <c r="AM297" i="6" s="1"/>
  <c r="AL297" i="6" s="1"/>
  <c r="AT313" i="6"/>
  <c r="AS313" i="6" s="1"/>
  <c r="AR313" i="6" s="1"/>
  <c r="AQ313" i="6" s="1"/>
  <c r="AP313" i="6" s="1"/>
  <c r="AO313" i="6" s="1"/>
  <c r="AN313" i="6" s="1"/>
  <c r="AM313" i="6" s="1"/>
  <c r="AL313" i="6" s="1"/>
  <c r="AJ313" i="6" s="1"/>
  <c r="AT329" i="6"/>
  <c r="AS329" i="6" s="1"/>
  <c r="AR329" i="6" s="1"/>
  <c r="AQ329" i="6" s="1"/>
  <c r="AP329" i="6" s="1"/>
  <c r="AO329" i="6" s="1"/>
  <c r="AN329" i="6" s="1"/>
  <c r="AM329" i="6" s="1"/>
  <c r="AL329" i="6" s="1"/>
  <c r="AT361" i="6"/>
  <c r="AS361" i="6" s="1"/>
  <c r="AR361" i="6" s="1"/>
  <c r="AQ361" i="6" s="1"/>
  <c r="AP361" i="6" s="1"/>
  <c r="AO361" i="6" s="1"/>
  <c r="AN361" i="6" s="1"/>
  <c r="AM361" i="6" s="1"/>
  <c r="AL361" i="6" s="1"/>
  <c r="AT377" i="6"/>
  <c r="AS377" i="6" s="1"/>
  <c r="AR377" i="6" s="1"/>
  <c r="AQ377" i="6" s="1"/>
  <c r="AP377" i="6" s="1"/>
  <c r="AO377" i="6" s="1"/>
  <c r="AN377" i="6" s="1"/>
  <c r="AM377" i="6" s="1"/>
  <c r="AL377" i="6" s="1"/>
  <c r="AT51" i="6"/>
  <c r="AS51" i="6" s="1"/>
  <c r="AR51" i="6"/>
  <c r="AQ51" i="6" s="1"/>
  <c r="AP51" i="6" s="1"/>
  <c r="AO51" i="6" s="1"/>
  <c r="AN51" i="6" s="1"/>
  <c r="AM51" i="6" s="1"/>
  <c r="AL51" i="6" s="1"/>
  <c r="I67" i="6"/>
  <c r="AT97" i="6"/>
  <c r="AS97" i="6" s="1"/>
  <c r="AR97" i="6"/>
  <c r="AQ97" i="6" s="1"/>
  <c r="AP97" i="6" s="1"/>
  <c r="AO97" i="6" s="1"/>
  <c r="AN97" i="6" s="1"/>
  <c r="AM97" i="6" s="1"/>
  <c r="AL97" i="6" s="1"/>
  <c r="AT129" i="6"/>
  <c r="AS129" i="6" s="1"/>
  <c r="AR129" i="6" s="1"/>
  <c r="AQ129" i="6" s="1"/>
  <c r="AP129" i="6" s="1"/>
  <c r="AO129" i="6" s="1"/>
  <c r="AN129" i="6" s="1"/>
  <c r="AM129" i="6" s="1"/>
  <c r="AL129" i="6" s="1"/>
  <c r="I284" i="6"/>
  <c r="AT292" i="6"/>
  <c r="AS292" i="6" s="1"/>
  <c r="AR292" i="6" s="1"/>
  <c r="AQ292" i="6" s="1"/>
  <c r="AP292" i="6" s="1"/>
  <c r="AO292" i="6" s="1"/>
  <c r="AN292" i="6" s="1"/>
  <c r="AM292" i="6" s="1"/>
  <c r="AL292" i="6" s="1"/>
  <c r="I316" i="6"/>
  <c r="AT324" i="6"/>
  <c r="AS324" i="6" s="1"/>
  <c r="AR324" i="6" s="1"/>
  <c r="AQ324" i="6" s="1"/>
  <c r="AP324" i="6" s="1"/>
  <c r="AO324" i="6" s="1"/>
  <c r="AN324" i="6" s="1"/>
  <c r="AM324" i="6" s="1"/>
  <c r="AL324" i="6" s="1"/>
  <c r="AK324" i="6" s="1"/>
  <c r="AT356" i="6"/>
  <c r="AS356" i="6" s="1"/>
  <c r="AR356" i="6" s="1"/>
  <c r="AQ356" i="6" s="1"/>
  <c r="AP356" i="6" s="1"/>
  <c r="AO356" i="6" s="1"/>
  <c r="AN356" i="6" s="1"/>
  <c r="AM356" i="6" s="1"/>
  <c r="AL356" i="6" s="1"/>
  <c r="K380" i="6"/>
  <c r="Z405" i="5"/>
  <c r="G23" i="5"/>
  <c r="Z23" i="5"/>
  <c r="Z43" i="5"/>
  <c r="G43" i="5"/>
  <c r="I280" i="6"/>
  <c r="AT288" i="6"/>
  <c r="AS288" i="6" s="1"/>
  <c r="AR288" i="6" s="1"/>
  <c r="AQ288" i="6" s="1"/>
  <c r="AP288" i="6" s="1"/>
  <c r="AO288" i="6" s="1"/>
  <c r="AN288" i="6" s="1"/>
  <c r="AM288" i="6" s="1"/>
  <c r="AL288" i="6" s="1"/>
  <c r="AI288" i="6" s="1"/>
  <c r="AT320" i="6"/>
  <c r="AS320" i="6"/>
  <c r="AR320" i="6" s="1"/>
  <c r="AQ320" i="6" s="1"/>
  <c r="AP320" i="6" s="1"/>
  <c r="AO320" i="6" s="1"/>
  <c r="AN320" i="6" s="1"/>
  <c r="AM320" i="6" s="1"/>
  <c r="AL320" i="6" s="1"/>
  <c r="I344" i="6"/>
  <c r="J376" i="6"/>
  <c r="K384" i="5"/>
  <c r="K416" i="5"/>
  <c r="I41" i="5"/>
  <c r="G60" i="5"/>
  <c r="G116" i="5"/>
  <c r="BA67" i="6"/>
  <c r="AZ67" i="6" s="1"/>
  <c r="AX67" i="6" s="1"/>
  <c r="BB67" i="6"/>
  <c r="BB88" i="6"/>
  <c r="BA88" i="6"/>
  <c r="AZ88" i="6" s="1"/>
  <c r="AX88" i="6" s="1"/>
  <c r="AU430" i="7"/>
  <c r="I161" i="7"/>
  <c r="I180" i="7"/>
  <c r="I86" i="7"/>
  <c r="I138" i="7"/>
  <c r="J146" i="7"/>
  <c r="I179" i="7"/>
  <c r="I202" i="7"/>
  <c r="I265" i="7"/>
  <c r="I281" i="7"/>
  <c r="I297" i="7"/>
  <c r="I321" i="7"/>
  <c r="I351" i="7"/>
  <c r="J367" i="7"/>
  <c r="AT25" i="6"/>
  <c r="AS25" i="6" s="1"/>
  <c r="AR25" i="6" s="1"/>
  <c r="AQ25" i="6" s="1"/>
  <c r="AP25" i="6" s="1"/>
  <c r="AO25" i="6" s="1"/>
  <c r="AN25" i="6" s="1"/>
  <c r="AM25" i="6" s="1"/>
  <c r="AL25" i="6" s="1"/>
  <c r="I337" i="7"/>
  <c r="J369" i="7"/>
  <c r="AT28" i="6"/>
  <c r="AS28" i="6" s="1"/>
  <c r="AT190" i="6"/>
  <c r="AS190" i="6"/>
  <c r="AR190" i="6" s="1"/>
  <c r="AQ190" i="6" s="1"/>
  <c r="AP190" i="6" s="1"/>
  <c r="AO190" i="6" s="1"/>
  <c r="AN190" i="6" s="1"/>
  <c r="AM190" i="6" s="1"/>
  <c r="AL190" i="6" s="1"/>
  <c r="AT206" i="6"/>
  <c r="AS206" i="6" s="1"/>
  <c r="AR206" i="6" s="1"/>
  <c r="I22" i="6"/>
  <c r="AT80" i="6"/>
  <c r="AS80" i="6" s="1"/>
  <c r="AR80" i="6" s="1"/>
  <c r="AQ80" i="6" s="1"/>
  <c r="AP80" i="6" s="1"/>
  <c r="AO80" i="6" s="1"/>
  <c r="AN80" i="6" s="1"/>
  <c r="AM80" i="6" s="1"/>
  <c r="AL80" i="6" s="1"/>
  <c r="AT41" i="6"/>
  <c r="AS41" i="6" s="1"/>
  <c r="AR41" i="6" s="1"/>
  <c r="AQ41" i="6" s="1"/>
  <c r="AP41" i="6" s="1"/>
  <c r="AO41" i="6" s="1"/>
  <c r="AN41" i="6" s="1"/>
  <c r="AM41" i="6" s="1"/>
  <c r="AL41" i="6" s="1"/>
  <c r="I65" i="6"/>
  <c r="I119" i="6"/>
  <c r="I135" i="6"/>
  <c r="I151" i="6"/>
  <c r="AT181" i="6"/>
  <c r="AS181" i="6"/>
  <c r="AR181" i="6" s="1"/>
  <c r="AQ181" i="6" s="1"/>
  <c r="AP181" i="6" s="1"/>
  <c r="AO181" i="6"/>
  <c r="AN181" i="6" s="1"/>
  <c r="AM181" i="6" s="1"/>
  <c r="AL181" i="6" s="1"/>
  <c r="AT195" i="6"/>
  <c r="AS195" i="6" s="1"/>
  <c r="AR195" i="6" s="1"/>
  <c r="AQ195" i="6" s="1"/>
  <c r="AP195" i="6" s="1"/>
  <c r="AO195" i="6" s="1"/>
  <c r="AN195" i="6" s="1"/>
  <c r="AM195" i="6" s="1"/>
  <c r="AL195" i="6" s="1"/>
  <c r="I211" i="6"/>
  <c r="I59" i="6"/>
  <c r="I61" i="6"/>
  <c r="I117" i="6"/>
  <c r="I133" i="6"/>
  <c r="I149" i="6"/>
  <c r="AT167" i="6"/>
  <c r="AS167" i="6" s="1"/>
  <c r="AR167" i="6" s="1"/>
  <c r="AQ167" i="6" s="1"/>
  <c r="AP167" i="6" s="1"/>
  <c r="AO167" i="6" s="1"/>
  <c r="AN167" i="6" s="1"/>
  <c r="AM167" i="6" s="1"/>
  <c r="AL167" i="6" s="1"/>
  <c r="AT179" i="6"/>
  <c r="AS179" i="6" s="1"/>
  <c r="AR179" i="6" s="1"/>
  <c r="AQ179" i="6" s="1"/>
  <c r="AP179" i="6" s="1"/>
  <c r="AO179" i="6" s="1"/>
  <c r="AN179" i="6" s="1"/>
  <c r="AM179" i="6" s="1"/>
  <c r="AL179" i="6" s="1"/>
  <c r="I191" i="6"/>
  <c r="AT205" i="6"/>
  <c r="I55" i="6"/>
  <c r="I57" i="6"/>
  <c r="AT99" i="6"/>
  <c r="AS99" i="6" s="1"/>
  <c r="AR99" i="6" s="1"/>
  <c r="AQ99" i="6" s="1"/>
  <c r="AP99" i="6" s="1"/>
  <c r="AO99" i="6" s="1"/>
  <c r="AN99" i="6" s="1"/>
  <c r="AM99" i="6" s="1"/>
  <c r="AL99" i="6" s="1"/>
  <c r="AT115" i="6"/>
  <c r="AS115" i="6"/>
  <c r="AR115" i="6" s="1"/>
  <c r="AQ115" i="6" s="1"/>
  <c r="AP115" i="6" s="1"/>
  <c r="AO115" i="6" s="1"/>
  <c r="AN115" i="6" s="1"/>
  <c r="AM115" i="6" s="1"/>
  <c r="AL115" i="6" s="1"/>
  <c r="AK115" i="6" s="1"/>
  <c r="AS131" i="6"/>
  <c r="AR131" i="6" s="1"/>
  <c r="AQ131" i="6" s="1"/>
  <c r="AP131" i="6" s="1"/>
  <c r="AO131" i="6" s="1"/>
  <c r="AN131" i="6" s="1"/>
  <c r="AM131" i="6" s="1"/>
  <c r="AL131" i="6" s="1"/>
  <c r="AT131" i="6"/>
  <c r="AT147" i="6"/>
  <c r="AS147" i="6" s="1"/>
  <c r="AR147" i="6" s="1"/>
  <c r="AQ147" i="6" s="1"/>
  <c r="AP147" i="6" s="1"/>
  <c r="AO147" i="6" s="1"/>
  <c r="AN147" i="6" s="1"/>
  <c r="AM147" i="6" s="1"/>
  <c r="AL147" i="6" s="1"/>
  <c r="AT163" i="6"/>
  <c r="AS163" i="6" s="1"/>
  <c r="AR163" i="6" s="1"/>
  <c r="AQ163" i="6" s="1"/>
  <c r="AP163" i="6" s="1"/>
  <c r="AO163" i="6" s="1"/>
  <c r="AN163" i="6" s="1"/>
  <c r="AM163" i="6" s="1"/>
  <c r="AL163" i="6" s="1"/>
  <c r="AT165" i="6"/>
  <c r="AS165" i="6" s="1"/>
  <c r="AR165" i="6" s="1"/>
  <c r="AQ165" i="6" s="1"/>
  <c r="AP165" i="6" s="1"/>
  <c r="AO165" i="6" s="1"/>
  <c r="AN165" i="6" s="1"/>
  <c r="AM165" i="6" s="1"/>
  <c r="AL165" i="6" s="1"/>
  <c r="I175" i="6"/>
  <c r="AT185" i="6"/>
  <c r="AS185" i="6" s="1"/>
  <c r="AR185" i="6" s="1"/>
  <c r="AQ185" i="6" s="1"/>
  <c r="AP185" i="6" s="1"/>
  <c r="AO185" i="6" s="1"/>
  <c r="AN185" i="6" s="1"/>
  <c r="AM185" i="6" s="1"/>
  <c r="AL185" i="6" s="1"/>
  <c r="I201" i="6"/>
  <c r="AT277" i="6"/>
  <c r="AS277" i="6" s="1"/>
  <c r="AR277" i="6" s="1"/>
  <c r="AQ277" i="6" s="1"/>
  <c r="AP277" i="6" s="1"/>
  <c r="AO277" i="6" s="1"/>
  <c r="AN277" i="6" s="1"/>
  <c r="AM277" i="6" s="1"/>
  <c r="AL277" i="6" s="1"/>
  <c r="AT293" i="6"/>
  <c r="AS293" i="6" s="1"/>
  <c r="AR293" i="6" s="1"/>
  <c r="AQ293" i="6" s="1"/>
  <c r="AP293" i="6" s="1"/>
  <c r="AO293" i="6" s="1"/>
  <c r="AN293" i="6" s="1"/>
  <c r="AM293" i="6" s="1"/>
  <c r="AL293" i="6" s="1"/>
  <c r="AJ293" i="6" s="1"/>
  <c r="AT309" i="6"/>
  <c r="AS309" i="6" s="1"/>
  <c r="AR309" i="6" s="1"/>
  <c r="AQ309" i="6" s="1"/>
  <c r="AP309" i="6" s="1"/>
  <c r="AO309" i="6" s="1"/>
  <c r="AN309" i="6" s="1"/>
  <c r="AM309" i="6" s="1"/>
  <c r="AL309" i="6" s="1"/>
  <c r="AJ309" i="6" s="1"/>
  <c r="AT325" i="6"/>
  <c r="AS325" i="6"/>
  <c r="AR325" i="6" s="1"/>
  <c r="AQ325" i="6" s="1"/>
  <c r="AP325" i="6" s="1"/>
  <c r="AO325" i="6" s="1"/>
  <c r="AN325" i="6" s="1"/>
  <c r="AM325" i="6" s="1"/>
  <c r="AL325" i="6" s="1"/>
  <c r="AJ325" i="6" s="1"/>
  <c r="AT341" i="6"/>
  <c r="AS341" i="6" s="1"/>
  <c r="AR341" i="6" s="1"/>
  <c r="AQ341" i="6" s="1"/>
  <c r="AP341" i="6" s="1"/>
  <c r="AO341" i="6" s="1"/>
  <c r="AN341" i="6" s="1"/>
  <c r="AM341" i="6" s="1"/>
  <c r="AL341" i="6" s="1"/>
  <c r="AT357" i="6"/>
  <c r="AS357" i="6" s="1"/>
  <c r="AR357" i="6" s="1"/>
  <c r="AQ357" i="6" s="1"/>
  <c r="AP357" i="6" s="1"/>
  <c r="AO357" i="6" s="1"/>
  <c r="AN357" i="6" s="1"/>
  <c r="AM357" i="6" s="1"/>
  <c r="AL357" i="6" s="1"/>
  <c r="AT373" i="6"/>
  <c r="AS373" i="6" s="1"/>
  <c r="AR373" i="6" s="1"/>
  <c r="AQ373" i="6" s="1"/>
  <c r="AP373" i="6" s="1"/>
  <c r="AO373" i="6" s="1"/>
  <c r="AN373" i="6" s="1"/>
  <c r="AM373" i="6" s="1"/>
  <c r="AL373" i="6" s="1"/>
  <c r="I51" i="6"/>
  <c r="I129" i="6"/>
  <c r="AT183" i="6"/>
  <c r="AS183" i="6" s="1"/>
  <c r="AR183" i="6" s="1"/>
  <c r="AQ183" i="6" s="1"/>
  <c r="AP183" i="6" s="1"/>
  <c r="AO183" i="6" s="1"/>
  <c r="AN183" i="6" s="1"/>
  <c r="AM183" i="6" s="1"/>
  <c r="AL183" i="6" s="1"/>
  <c r="I219" i="6"/>
  <c r="I223" i="6"/>
  <c r="I231" i="6"/>
  <c r="I235" i="6"/>
  <c r="I239" i="6"/>
  <c r="I243" i="6"/>
  <c r="I247" i="6"/>
  <c r="AS268" i="6"/>
  <c r="AR268" i="6" s="1"/>
  <c r="AQ268" i="6" s="1"/>
  <c r="AP268" i="6" s="1"/>
  <c r="AO268" i="6" s="1"/>
  <c r="AN268" i="6" s="1"/>
  <c r="AM268" i="6" s="1"/>
  <c r="AL268" i="6" s="1"/>
  <c r="AT268" i="6"/>
  <c r="I292" i="6"/>
  <c r="AT300" i="6"/>
  <c r="AS300" i="6" s="1"/>
  <c r="AR300" i="6" s="1"/>
  <c r="AQ300" i="6" s="1"/>
  <c r="AP300" i="6" s="1"/>
  <c r="AO300" i="6" s="1"/>
  <c r="AN300" i="6" s="1"/>
  <c r="AM300" i="6" s="1"/>
  <c r="AL300" i="6" s="1"/>
  <c r="AI300" i="6" s="1"/>
  <c r="I324" i="6"/>
  <c r="AT332" i="6"/>
  <c r="AS332" i="6" s="1"/>
  <c r="AR332" i="6" s="1"/>
  <c r="AQ332" i="6" s="1"/>
  <c r="AP332" i="6"/>
  <c r="AO332" i="6" s="1"/>
  <c r="AN332" i="6" s="1"/>
  <c r="AM332" i="6" s="1"/>
  <c r="AL332" i="6" s="1"/>
  <c r="BB119" i="6"/>
  <c r="BA119" i="6"/>
  <c r="I288" i="6"/>
  <c r="AT296" i="6"/>
  <c r="AS296" i="6" s="1"/>
  <c r="AR296" i="6" s="1"/>
  <c r="AQ296" i="6" s="1"/>
  <c r="AP296" i="6" s="1"/>
  <c r="AO296" i="6" s="1"/>
  <c r="AN296" i="6" s="1"/>
  <c r="AM296" i="6" s="1"/>
  <c r="AL296" i="6" s="1"/>
  <c r="I320" i="6"/>
  <c r="AT328" i="6"/>
  <c r="AS328" i="6" s="1"/>
  <c r="AR328" i="6" s="1"/>
  <c r="AQ328" i="6" s="1"/>
  <c r="AP328" i="6" s="1"/>
  <c r="AO328" i="6" s="1"/>
  <c r="AN328" i="6" s="1"/>
  <c r="AM328" i="6" s="1"/>
  <c r="AL328" i="6" s="1"/>
  <c r="AT360" i="6"/>
  <c r="AS360" i="6" s="1"/>
  <c r="AR360" i="6" s="1"/>
  <c r="AQ360" i="6" s="1"/>
  <c r="AP360" i="6" s="1"/>
  <c r="AO360" i="6" s="1"/>
  <c r="AN360" i="6" s="1"/>
  <c r="AM360" i="6" s="1"/>
  <c r="AL360" i="6" s="1"/>
  <c r="K384" i="6"/>
  <c r="G398" i="5"/>
  <c r="Z422" i="5"/>
  <c r="I45" i="5"/>
  <c r="I61" i="5"/>
  <c r="H73" i="5"/>
  <c r="BA64" i="6"/>
  <c r="G387" i="5"/>
  <c r="BL2" i="7"/>
  <c r="AU24" i="7"/>
  <c r="AU28" i="7"/>
  <c r="AU32" i="7"/>
  <c r="AU36" i="7"/>
  <c r="BL5" i="7"/>
  <c r="BL6" i="7"/>
  <c r="BL7" i="7"/>
  <c r="BL8" i="7"/>
  <c r="AU23" i="7"/>
  <c r="AU31" i="7"/>
  <c r="AU35" i="7"/>
  <c r="AU37" i="7"/>
  <c r="AU42" i="7"/>
  <c r="AU46" i="7"/>
  <c r="AU50" i="7"/>
  <c r="AU62" i="7"/>
  <c r="AU70" i="7"/>
  <c r="AU82" i="7"/>
  <c r="AU86" i="7"/>
  <c r="AU90" i="7"/>
  <c r="BL3" i="7"/>
  <c r="BL4" i="7"/>
  <c r="AU43" i="7"/>
  <c r="AU47" i="7"/>
  <c r="AU51" i="7"/>
  <c r="AU55" i="7"/>
  <c r="AU59" i="7"/>
  <c r="AU63" i="7"/>
  <c r="AU67" i="7"/>
  <c r="AU71" i="7"/>
  <c r="AU75" i="7"/>
  <c r="AU79" i="7"/>
  <c r="BL9" i="7"/>
  <c r="BL10" i="7"/>
  <c r="AU22" i="7"/>
  <c r="AU26" i="7"/>
  <c r="AU34" i="7"/>
  <c r="AU38" i="7"/>
  <c r="AU40" i="7"/>
  <c r="AU44" i="7"/>
  <c r="AU52" i="7"/>
  <c r="AU56" i="7"/>
  <c r="AU60" i="7"/>
  <c r="AU64" i="7"/>
  <c r="AU76" i="7"/>
  <c r="AU45" i="7"/>
  <c r="AU49" i="7"/>
  <c r="AU53" i="7"/>
  <c r="AU57" i="7"/>
  <c r="AU61" i="7"/>
  <c r="AU65" i="7"/>
  <c r="AU69" i="7"/>
  <c r="AU73" i="7"/>
  <c r="AU77" i="7"/>
  <c r="AU81" i="7"/>
  <c r="AU85" i="7"/>
  <c r="AU93" i="7"/>
  <c r="AU97" i="7"/>
  <c r="AU105" i="7"/>
  <c r="AU109" i="7"/>
  <c r="AU113" i="7"/>
  <c r="AU121" i="7"/>
  <c r="AU125" i="7"/>
  <c r="AU129" i="7"/>
  <c r="AU133" i="7"/>
  <c r="AU95" i="7"/>
  <c r="AU100" i="7"/>
  <c r="AU103" i="7"/>
  <c r="AU111" i="7"/>
  <c r="AU116" i="7"/>
  <c r="AU119" i="7"/>
  <c r="AU124" i="7"/>
  <c r="AU127" i="7"/>
  <c r="AU132" i="7"/>
  <c r="AU157" i="7"/>
  <c r="AU161" i="7"/>
  <c r="AU169" i="7"/>
  <c r="AU173" i="7"/>
  <c r="AU181" i="7"/>
  <c r="AU185" i="7"/>
  <c r="AU189" i="7"/>
  <c r="AU193" i="7"/>
  <c r="AU201" i="7"/>
  <c r="AU205" i="7"/>
  <c r="AU213" i="7"/>
  <c r="AU84" i="7"/>
  <c r="AU92" i="7"/>
  <c r="AU98" i="7"/>
  <c r="AU106" i="7"/>
  <c r="AU114" i="7"/>
  <c r="AU130" i="7"/>
  <c r="AU138" i="7"/>
  <c r="AU146" i="7"/>
  <c r="AU150" i="7"/>
  <c r="AU154" i="7"/>
  <c r="AU158" i="7"/>
  <c r="AU162" i="7"/>
  <c r="AU166" i="7"/>
  <c r="AU170" i="7"/>
  <c r="AU174" i="7"/>
  <c r="AU178" i="7"/>
  <c r="AU186" i="7"/>
  <c r="AU194" i="7"/>
  <c r="AU198" i="7"/>
  <c r="AU202" i="7"/>
  <c r="AU206" i="7"/>
  <c r="AU210" i="7"/>
  <c r="AU214" i="7"/>
  <c r="AU96" i="7"/>
  <c r="AU107" i="7"/>
  <c r="AU112" i="7"/>
  <c r="AU120" i="7"/>
  <c r="AU131" i="7"/>
  <c r="AU136" i="7"/>
  <c r="AU139" i="7"/>
  <c r="AU143" i="7"/>
  <c r="AU151" i="7"/>
  <c r="AU159" i="7"/>
  <c r="AU163" i="7"/>
  <c r="AU171" i="7"/>
  <c r="AU175" i="7"/>
  <c r="AU179" i="7"/>
  <c r="AU191" i="7"/>
  <c r="AU207" i="7"/>
  <c r="AU87" i="7"/>
  <c r="AU91" i="7"/>
  <c r="AU94" i="7"/>
  <c r="AU118" i="7"/>
  <c r="AU126" i="7"/>
  <c r="AU134" i="7"/>
  <c r="AU140" i="7"/>
  <c r="AU144" i="7"/>
  <c r="AU148" i="7"/>
  <c r="AU152" i="7"/>
  <c r="AU156" i="7"/>
  <c r="AU160" i="7"/>
  <c r="AU168" i="7"/>
  <c r="AU176" i="7"/>
  <c r="AU180" i="7"/>
  <c r="AU184" i="7"/>
  <c r="AU188" i="7"/>
  <c r="AU192" i="7"/>
  <c r="AU200" i="7"/>
  <c r="AU212" i="7"/>
  <c r="AU223" i="7"/>
  <c r="AU227" i="7"/>
  <c r="AU239" i="7"/>
  <c r="AU243" i="7"/>
  <c r="AU251" i="7"/>
  <c r="AU255" i="7"/>
  <c r="AU259" i="7"/>
  <c r="AU263" i="7"/>
  <c r="AU271" i="7"/>
  <c r="AU275" i="7"/>
  <c r="AU279" i="7"/>
  <c r="AU283" i="7"/>
  <c r="AU291" i="7"/>
  <c r="AU295" i="7"/>
  <c r="AU303" i="7"/>
  <c r="AU307" i="7"/>
  <c r="AU319" i="7"/>
  <c r="AU323" i="7"/>
  <c r="AU216" i="7"/>
  <c r="AU224" i="7"/>
  <c r="AU232" i="7"/>
  <c r="AU236" i="7"/>
  <c r="AU240" i="7"/>
  <c r="AU244" i="7"/>
  <c r="AU248" i="7"/>
  <c r="AU256" i="7"/>
  <c r="AU260" i="7"/>
  <c r="AU264" i="7"/>
  <c r="AU272" i="7"/>
  <c r="AU276" i="7"/>
  <c r="AU284" i="7"/>
  <c r="AU288" i="7"/>
  <c r="AU296" i="7"/>
  <c r="AU300" i="7"/>
  <c r="AU308" i="7"/>
  <c r="AU316" i="7"/>
  <c r="AU320" i="7"/>
  <c r="AU217" i="7"/>
  <c r="AU221" i="7"/>
  <c r="AU225" i="7"/>
  <c r="AU233" i="7"/>
  <c r="AU245" i="7"/>
  <c r="AU253" i="7"/>
  <c r="AU257" i="7"/>
  <c r="AU265" i="7"/>
  <c r="AU277" i="7"/>
  <c r="AU281" i="7"/>
  <c r="AU285" i="7"/>
  <c r="AU289" i="7"/>
  <c r="AU293" i="7"/>
  <c r="AU297" i="7"/>
  <c r="AU301" i="7"/>
  <c r="AU218" i="7"/>
  <c r="AU230" i="7"/>
  <c r="AU234" i="7"/>
  <c r="AU238" i="7"/>
  <c r="AU246" i="7"/>
  <c r="AU250" i="7"/>
  <c r="AU262" i="7"/>
  <c r="AU266" i="7"/>
  <c r="AU270" i="7"/>
  <c r="AU274" i="7"/>
  <c r="AU278" i="7"/>
  <c r="AU290" i="7"/>
  <c r="AU294" i="7"/>
  <c r="AU302" i="7"/>
  <c r="AU310" i="7"/>
  <c r="AU314" i="7"/>
  <c r="AU318" i="7"/>
  <c r="AU309" i="7"/>
  <c r="AU313" i="7"/>
  <c r="AU321" i="7"/>
  <c r="AU327" i="7"/>
  <c r="AU331" i="7"/>
  <c r="AU339" i="7"/>
  <c r="AU343" i="7"/>
  <c r="AU347" i="7"/>
  <c r="AU351" i="7"/>
  <c r="AU355" i="7"/>
  <c r="AU359" i="7"/>
  <c r="AU367" i="7"/>
  <c r="AU371" i="7"/>
  <c r="AU379" i="7"/>
  <c r="AU387" i="7"/>
  <c r="AU388" i="7"/>
  <c r="AU389" i="7"/>
  <c r="AU391" i="7"/>
  <c r="AU393" i="7"/>
  <c r="AU394" i="7"/>
  <c r="AU395" i="7"/>
  <c r="AU397" i="7"/>
  <c r="AU399" i="7"/>
  <c r="AU400" i="7"/>
  <c r="AU402" i="7"/>
  <c r="AU403" i="7"/>
  <c r="AU405" i="7"/>
  <c r="AU408" i="7"/>
  <c r="AU411" i="7"/>
  <c r="AU412" i="7"/>
  <c r="AU413" i="7"/>
  <c r="AU416" i="7"/>
  <c r="AU417" i="7"/>
  <c r="AU419" i="7"/>
  <c r="AU420" i="7"/>
  <c r="AU424" i="7"/>
  <c r="AU425" i="7"/>
  <c r="AU426" i="7"/>
  <c r="BL12" i="7"/>
  <c r="BL13" i="7"/>
  <c r="BL14" i="7"/>
  <c r="BL16" i="7"/>
  <c r="BL18" i="7"/>
  <c r="BL21" i="7"/>
  <c r="AU324" i="7"/>
  <c r="AU344" i="7"/>
  <c r="AU348" i="7"/>
  <c r="AU356" i="7"/>
  <c r="AU364" i="7"/>
  <c r="AU368" i="7"/>
  <c r="AU372" i="7"/>
  <c r="AU317" i="7"/>
  <c r="AU325" i="7"/>
  <c r="AU329" i="7"/>
  <c r="AU333" i="7"/>
  <c r="AU337" i="7"/>
  <c r="AU341" i="7"/>
  <c r="AU349" i="7"/>
  <c r="AU361" i="7"/>
  <c r="AU369" i="7"/>
  <c r="AU373" i="7"/>
  <c r="BL17" i="7"/>
  <c r="BL19" i="7"/>
  <c r="BL23" i="7"/>
  <c r="BL27" i="7"/>
  <c r="BL31" i="7"/>
  <c r="BL35" i="7"/>
  <c r="BL39" i="7"/>
  <c r="BL43" i="7"/>
  <c r="AU305" i="7"/>
  <c r="AU338" i="7"/>
  <c r="AU342" i="7"/>
  <c r="AU346" i="7"/>
  <c r="AU350" i="7"/>
  <c r="AU354" i="7"/>
  <c r="AU358" i="7"/>
  <c r="AU362" i="7"/>
  <c r="AU374" i="7"/>
  <c r="AT374" i="7" s="1"/>
  <c r="AS374" i="7" s="1"/>
  <c r="AR374" i="7" s="1"/>
  <c r="AQ374" i="7" s="1"/>
  <c r="AP374" i="7" s="1"/>
  <c r="AO374" i="7" s="1"/>
  <c r="AN374" i="7" s="1"/>
  <c r="AM374" i="7" s="1"/>
  <c r="AL374" i="7" s="1"/>
  <c r="BL11" i="7"/>
  <c r="BL15" i="7"/>
  <c r="BL20" i="7"/>
  <c r="BL24" i="7"/>
  <c r="BL28" i="7"/>
  <c r="BL32" i="7"/>
  <c r="BL36" i="7"/>
  <c r="BL40" i="7"/>
  <c r="BL44" i="7"/>
  <c r="BL48" i="7"/>
  <c r="BL52" i="7"/>
  <c r="BL26" i="7"/>
  <c r="BL34" i="7"/>
  <c r="BL47" i="7"/>
  <c r="BL49" i="7"/>
  <c r="BL51" i="7"/>
  <c r="BL53" i="7"/>
  <c r="BL56" i="7"/>
  <c r="BL60" i="7"/>
  <c r="BL64" i="7"/>
  <c r="BL68" i="7"/>
  <c r="BL72" i="7"/>
  <c r="BL76" i="7"/>
  <c r="BL80" i="7"/>
  <c r="BL84" i="7"/>
  <c r="BL88" i="7"/>
  <c r="BL92" i="7"/>
  <c r="BL96" i="7"/>
  <c r="BL100" i="7"/>
  <c r="BL104" i="7"/>
  <c r="BL108" i="7"/>
  <c r="BL112" i="7"/>
  <c r="BL116" i="7"/>
  <c r="BL120" i="7"/>
  <c r="BL124" i="7"/>
  <c r="BL128" i="7"/>
  <c r="BL132" i="7"/>
  <c r="BL25" i="7"/>
  <c r="BL33" i="7"/>
  <c r="BL42" i="7"/>
  <c r="BL45" i="7"/>
  <c r="BL57" i="7"/>
  <c r="BL61" i="7"/>
  <c r="BL65" i="7"/>
  <c r="BL69" i="7"/>
  <c r="BL73" i="7"/>
  <c r="BL77" i="7"/>
  <c r="BL81" i="7"/>
  <c r="BL85" i="7"/>
  <c r="BL89" i="7"/>
  <c r="BL93" i="7"/>
  <c r="BL97" i="7"/>
  <c r="BL101" i="7"/>
  <c r="BL105" i="7"/>
  <c r="BL109" i="7"/>
  <c r="BL113" i="7"/>
  <c r="BL117" i="7"/>
  <c r="BL121" i="7"/>
  <c r="BL125" i="7"/>
  <c r="BL129" i="7"/>
  <c r="BL22" i="7"/>
  <c r="BL30" i="7"/>
  <c r="BL38" i="7"/>
  <c r="BL41" i="7"/>
  <c r="BL46" i="7"/>
  <c r="BL50" i="7"/>
  <c r="BL54" i="7"/>
  <c r="BL58" i="7"/>
  <c r="BL62" i="7"/>
  <c r="BL66" i="7"/>
  <c r="BL70" i="7"/>
  <c r="BL74" i="7"/>
  <c r="BL78" i="7"/>
  <c r="BL82" i="7"/>
  <c r="BL86" i="7"/>
  <c r="BL90" i="7"/>
  <c r="BL94" i="7"/>
  <c r="BL98" i="7"/>
  <c r="BL102" i="7"/>
  <c r="BL106" i="7"/>
  <c r="BL110" i="7"/>
  <c r="BL114" i="7"/>
  <c r="BL118" i="7"/>
  <c r="BL122" i="7"/>
  <c r="BL126" i="7"/>
  <c r="BL130" i="7"/>
  <c r="BL29" i="7"/>
  <c r="BL37" i="7"/>
  <c r="BL55" i="7"/>
  <c r="BL59" i="7"/>
  <c r="BL63" i="7"/>
  <c r="BL67" i="7"/>
  <c r="BL71" i="7"/>
  <c r="BL75" i="7"/>
  <c r="BL79" i="7"/>
  <c r="BL83" i="7"/>
  <c r="BL87" i="7"/>
  <c r="BL91" i="7"/>
  <c r="BL95" i="7"/>
  <c r="BL99" i="7"/>
  <c r="BL103" i="7"/>
  <c r="BL107" i="7"/>
  <c r="BL111" i="7"/>
  <c r="BL115" i="7"/>
  <c r="BL119" i="7"/>
  <c r="BL123" i="7"/>
  <c r="BL127" i="7"/>
  <c r="BL131" i="7"/>
  <c r="I77" i="7"/>
  <c r="I185" i="7"/>
  <c r="I181" i="7"/>
  <c r="J206" i="7"/>
  <c r="I157" i="7"/>
  <c r="J176" i="7"/>
  <c r="I205" i="7"/>
  <c r="I290" i="7"/>
  <c r="I319" i="7"/>
  <c r="I251" i="7"/>
  <c r="I263" i="7"/>
  <c r="I271" i="7"/>
  <c r="I279" i="7"/>
  <c r="I295" i="7"/>
  <c r="I303" i="7"/>
  <c r="I218" i="7"/>
  <c r="I234" i="7"/>
  <c r="I262" i="7"/>
  <c r="I294" i="7"/>
  <c r="I227" i="7"/>
  <c r="I243" i="7"/>
  <c r="I329" i="7"/>
  <c r="J361" i="7"/>
  <c r="I341" i="7"/>
  <c r="J373" i="7"/>
  <c r="BK7" i="6"/>
  <c r="BJ7" i="6"/>
  <c r="I339" i="7"/>
  <c r="J355" i="7"/>
  <c r="J371" i="7"/>
  <c r="AT46" i="6"/>
  <c r="AS46" i="6" s="1"/>
  <c r="AR46" i="6" s="1"/>
  <c r="AQ46" i="6" s="1"/>
  <c r="AP46" i="6" s="1"/>
  <c r="AO46" i="6" s="1"/>
  <c r="AN46" i="6" s="1"/>
  <c r="AM46" i="6" s="1"/>
  <c r="AL46" i="6" s="1"/>
  <c r="AT186" i="6"/>
  <c r="AS186" i="6" s="1"/>
  <c r="AR186" i="6" s="1"/>
  <c r="AQ186" i="6" s="1"/>
  <c r="AP186" i="6" s="1"/>
  <c r="AO186" i="6" s="1"/>
  <c r="AN186" i="6" s="1"/>
  <c r="AM186" i="6" s="1"/>
  <c r="AL186" i="6" s="1"/>
  <c r="AT42" i="6"/>
  <c r="AS42" i="6" s="1"/>
  <c r="AR42" i="6"/>
  <c r="AQ42" i="6" s="1"/>
  <c r="AP42" i="6" s="1"/>
  <c r="AO42" i="6" s="1"/>
  <c r="AN42" i="6" s="1"/>
  <c r="AM42" i="6" s="1"/>
  <c r="AL42" i="6" s="1"/>
  <c r="AT68" i="6"/>
  <c r="AS68" i="6"/>
  <c r="AR68" i="6" s="1"/>
  <c r="AQ68" i="6" s="1"/>
  <c r="AP68" i="6" s="1"/>
  <c r="AO68" i="6" s="1"/>
  <c r="AN68" i="6" s="1"/>
  <c r="AM68" i="6" s="1"/>
  <c r="AL68" i="6" s="1"/>
  <c r="AQ84" i="6"/>
  <c r="AP84" i="6" s="1"/>
  <c r="AO84" i="6" s="1"/>
  <c r="AN84" i="6" s="1"/>
  <c r="AM84" i="6" s="1"/>
  <c r="AL84" i="6" s="1"/>
  <c r="AT168" i="6"/>
  <c r="AS168" i="6" s="1"/>
  <c r="AR168" i="6" s="1"/>
  <c r="AQ168" i="6" s="1"/>
  <c r="AP168" i="6" s="1"/>
  <c r="AO168" i="6" s="1"/>
  <c r="AN168" i="6" s="1"/>
  <c r="AM168" i="6" s="1"/>
  <c r="AL168" i="6" s="1"/>
  <c r="AT45" i="6"/>
  <c r="AS45" i="6" s="1"/>
  <c r="AR45" i="6" s="1"/>
  <c r="AQ45" i="6" s="1"/>
  <c r="AP45" i="6" s="1"/>
  <c r="AO45" i="6" s="1"/>
  <c r="AN45" i="6" s="1"/>
  <c r="AM45" i="6" s="1"/>
  <c r="AL45" i="6" s="1"/>
  <c r="AT27" i="6"/>
  <c r="AS27" i="6" s="1"/>
  <c r="AR27" i="6" s="1"/>
  <c r="AQ27" i="6" s="1"/>
  <c r="AP27" i="6" s="1"/>
  <c r="AO27" i="6" s="1"/>
  <c r="AN27" i="6" s="1"/>
  <c r="AM27" i="6" s="1"/>
  <c r="AL27" i="6" s="1"/>
  <c r="AT95" i="6"/>
  <c r="AS95" i="6" s="1"/>
  <c r="AR95" i="6" s="1"/>
  <c r="AQ95" i="6" s="1"/>
  <c r="AP95" i="6" s="1"/>
  <c r="AO95" i="6" s="1"/>
  <c r="AN95" i="6" s="1"/>
  <c r="AM95" i="6" s="1"/>
  <c r="AL95" i="6" s="1"/>
  <c r="AT111" i="6"/>
  <c r="AS111" i="6"/>
  <c r="AR111" i="6" s="1"/>
  <c r="AQ111" i="6" s="1"/>
  <c r="AP111" i="6" s="1"/>
  <c r="AO111" i="6" s="1"/>
  <c r="AN111" i="6" s="1"/>
  <c r="AM111" i="6" s="1"/>
  <c r="AL111" i="6" s="1"/>
  <c r="AT127" i="6"/>
  <c r="AS127" i="6" s="1"/>
  <c r="AR127" i="6" s="1"/>
  <c r="AQ127" i="6" s="1"/>
  <c r="AP127" i="6" s="1"/>
  <c r="AO127" i="6" s="1"/>
  <c r="AN127" i="6" s="1"/>
  <c r="AM127" i="6" s="1"/>
  <c r="AL127" i="6" s="1"/>
  <c r="AO143" i="6"/>
  <c r="AN143" i="6" s="1"/>
  <c r="AM143" i="6" s="1"/>
  <c r="AL143" i="6" s="1"/>
  <c r="AT159" i="6"/>
  <c r="AS159" i="6" s="1"/>
  <c r="AR159" i="6" s="1"/>
  <c r="AQ159" i="6" s="1"/>
  <c r="AP159" i="6" s="1"/>
  <c r="AO159" i="6" s="1"/>
  <c r="AN159" i="6" s="1"/>
  <c r="AM159" i="6" s="1"/>
  <c r="AL159" i="6" s="1"/>
  <c r="I181" i="6"/>
  <c r="I195" i="6"/>
  <c r="AT91" i="6"/>
  <c r="AT93" i="6"/>
  <c r="AS93" i="6" s="1"/>
  <c r="AR93" i="6" s="1"/>
  <c r="AQ93" i="6" s="1"/>
  <c r="AP93" i="6" s="1"/>
  <c r="AO93" i="6" s="1"/>
  <c r="AN93" i="6" s="1"/>
  <c r="AM93" i="6" s="1"/>
  <c r="AL93" i="6" s="1"/>
  <c r="AT109" i="6"/>
  <c r="AS109" i="6"/>
  <c r="AR109" i="6" s="1"/>
  <c r="AQ109" i="6" s="1"/>
  <c r="AP109" i="6" s="1"/>
  <c r="AO109" i="6" s="1"/>
  <c r="AN109" i="6" s="1"/>
  <c r="AM109" i="6" s="1"/>
  <c r="AL109" i="6" s="1"/>
  <c r="AK109" i="6" s="1"/>
  <c r="AT125" i="6"/>
  <c r="AS125" i="6" s="1"/>
  <c r="AR125" i="6" s="1"/>
  <c r="AQ125" i="6" s="1"/>
  <c r="AP125" i="6" s="1"/>
  <c r="AO125" i="6" s="1"/>
  <c r="AN125" i="6" s="1"/>
  <c r="AM125" i="6" s="1"/>
  <c r="AL125" i="6" s="1"/>
  <c r="AI125" i="6" s="1"/>
  <c r="AT141" i="6"/>
  <c r="AS141" i="6" s="1"/>
  <c r="AR141" i="6" s="1"/>
  <c r="AQ141" i="6" s="1"/>
  <c r="AP141" i="6" s="1"/>
  <c r="AO141" i="6" s="1"/>
  <c r="AN141" i="6" s="1"/>
  <c r="AM141" i="6" s="1"/>
  <c r="AL141" i="6" s="1"/>
  <c r="AT157" i="6"/>
  <c r="AS157" i="6"/>
  <c r="AR157" i="6" s="1"/>
  <c r="AQ157" i="6" s="1"/>
  <c r="AP157" i="6"/>
  <c r="AO157" i="6" s="1"/>
  <c r="AN157" i="6" s="1"/>
  <c r="AM157" i="6" s="1"/>
  <c r="AL157" i="6" s="1"/>
  <c r="J167" i="6"/>
  <c r="I169" i="6"/>
  <c r="I179" i="6"/>
  <c r="AT189" i="6"/>
  <c r="AS189" i="6" s="1"/>
  <c r="AR189" i="6" s="1"/>
  <c r="AQ189" i="6" s="1"/>
  <c r="AP189" i="6" s="1"/>
  <c r="AO189" i="6" s="1"/>
  <c r="AN189" i="6" s="1"/>
  <c r="AM189" i="6" s="1"/>
  <c r="AL189" i="6" s="1"/>
  <c r="I205" i="6"/>
  <c r="AT87" i="6"/>
  <c r="AS87" i="6" s="1"/>
  <c r="AR87" i="6" s="1"/>
  <c r="AQ87" i="6" s="1"/>
  <c r="AP87" i="6" s="1"/>
  <c r="AO87" i="6" s="1"/>
  <c r="AN87" i="6" s="1"/>
  <c r="AM87" i="6" s="1"/>
  <c r="AL87" i="6" s="1"/>
  <c r="AT89" i="6"/>
  <c r="AS89" i="6"/>
  <c r="AR89" i="6" s="1"/>
  <c r="AQ89" i="6" s="1"/>
  <c r="AP89" i="6" s="1"/>
  <c r="AO89" i="6" s="1"/>
  <c r="AN89" i="6" s="1"/>
  <c r="AM89" i="6" s="1"/>
  <c r="AL89" i="6" s="1"/>
  <c r="I99" i="6"/>
  <c r="I115" i="6"/>
  <c r="I147" i="6"/>
  <c r="I163" i="6"/>
  <c r="I165" i="6"/>
  <c r="I185" i="6"/>
  <c r="AT203" i="6"/>
  <c r="AS203" i="6" s="1"/>
  <c r="AR203" i="6" s="1"/>
  <c r="AQ203" i="6" s="1"/>
  <c r="AP203" i="6" s="1"/>
  <c r="AO203" i="6" s="1"/>
  <c r="AN203" i="6" s="1"/>
  <c r="AM203" i="6" s="1"/>
  <c r="AL203" i="6" s="1"/>
  <c r="AJ203" i="6" s="1"/>
  <c r="AT263" i="6"/>
  <c r="AS263" i="6" s="1"/>
  <c r="AR263" i="6" s="1"/>
  <c r="AQ263" i="6" s="1"/>
  <c r="AP263" i="6" s="1"/>
  <c r="AO263" i="6" s="1"/>
  <c r="AN263" i="6" s="1"/>
  <c r="AM263" i="6" s="1"/>
  <c r="AL263" i="6" s="1"/>
  <c r="AT273" i="6"/>
  <c r="AS273" i="6" s="1"/>
  <c r="AR273" i="6" s="1"/>
  <c r="AQ273" i="6" s="1"/>
  <c r="AP273" i="6" s="1"/>
  <c r="AO273" i="6" s="1"/>
  <c r="AN273" i="6" s="1"/>
  <c r="AM273" i="6" s="1"/>
  <c r="AL273" i="6" s="1"/>
  <c r="AT305" i="6"/>
  <c r="AS305" i="6" s="1"/>
  <c r="AR305" i="6" s="1"/>
  <c r="AQ305" i="6" s="1"/>
  <c r="AP305" i="6" s="1"/>
  <c r="AO305" i="6" s="1"/>
  <c r="AN305" i="6" s="1"/>
  <c r="AM305" i="6" s="1"/>
  <c r="AL305" i="6" s="1"/>
  <c r="AT337" i="6"/>
  <c r="AS337" i="6" s="1"/>
  <c r="AR337" i="6" s="1"/>
  <c r="AQ337" i="6" s="1"/>
  <c r="AP337" i="6" s="1"/>
  <c r="AO337" i="6" s="1"/>
  <c r="AN337" i="6" s="1"/>
  <c r="AM337" i="6" s="1"/>
  <c r="AL337" i="6" s="1"/>
  <c r="AT353" i="6"/>
  <c r="AS353" i="6" s="1"/>
  <c r="AR353" i="6" s="1"/>
  <c r="AQ353" i="6" s="1"/>
  <c r="AP353" i="6" s="1"/>
  <c r="AO353" i="6" s="1"/>
  <c r="AN353" i="6" s="1"/>
  <c r="AM353" i="6" s="1"/>
  <c r="AL353" i="6" s="1"/>
  <c r="AI353" i="6" s="1"/>
  <c r="AT369" i="6"/>
  <c r="AS369" i="6" s="1"/>
  <c r="AR369" i="6" s="1"/>
  <c r="AQ369" i="6"/>
  <c r="AP369" i="6" s="1"/>
  <c r="AO369" i="6" s="1"/>
  <c r="AN369" i="6" s="1"/>
  <c r="AM369" i="6" s="1"/>
  <c r="AL369" i="6" s="1"/>
  <c r="AJ369" i="6" s="1"/>
  <c r="AT83" i="6"/>
  <c r="AS83" i="6" s="1"/>
  <c r="AR83" i="6" s="1"/>
  <c r="AQ83" i="6" s="1"/>
  <c r="AP83" i="6" s="1"/>
  <c r="AO83" i="6" s="1"/>
  <c r="AN83" i="6" s="1"/>
  <c r="AM83" i="6" s="1"/>
  <c r="AL83" i="6" s="1"/>
  <c r="AT85" i="6"/>
  <c r="AS85" i="6" s="1"/>
  <c r="AR85" i="6" s="1"/>
  <c r="AQ85" i="6" s="1"/>
  <c r="AP85" i="6" s="1"/>
  <c r="AO85" i="6" s="1"/>
  <c r="AN85" i="6" s="1"/>
  <c r="AM85" i="6" s="1"/>
  <c r="AL85" i="6" s="1"/>
  <c r="AI85" i="6" s="1"/>
  <c r="AT105" i="6"/>
  <c r="AS105" i="6" s="1"/>
  <c r="AR105" i="6" s="1"/>
  <c r="AQ105" i="6" s="1"/>
  <c r="AP105" i="6" s="1"/>
  <c r="AO105" i="6" s="1"/>
  <c r="AN105" i="6" s="1"/>
  <c r="AM105" i="6" s="1"/>
  <c r="AL105" i="6" s="1"/>
  <c r="AT121" i="6"/>
  <c r="AS121" i="6" s="1"/>
  <c r="AR121" i="6" s="1"/>
  <c r="AT137" i="6"/>
  <c r="AS137" i="6"/>
  <c r="AR137" i="6" s="1"/>
  <c r="AQ137" i="6" s="1"/>
  <c r="AP137" i="6" s="1"/>
  <c r="AO137" i="6" s="1"/>
  <c r="AN137" i="6" s="1"/>
  <c r="AM137" i="6" s="1"/>
  <c r="AL137" i="6" s="1"/>
  <c r="AT153" i="6"/>
  <c r="AS153" i="6" s="1"/>
  <c r="AR153" i="6" s="1"/>
  <c r="AQ153" i="6" s="1"/>
  <c r="AP153" i="6" s="1"/>
  <c r="AO153" i="6" s="1"/>
  <c r="AN153" i="6" s="1"/>
  <c r="AM153" i="6"/>
  <c r="AL153" i="6" s="1"/>
  <c r="AT173" i="6"/>
  <c r="AS173" i="6"/>
  <c r="AR173" i="6" s="1"/>
  <c r="AQ173" i="6" s="1"/>
  <c r="AP173" i="6" s="1"/>
  <c r="AO173" i="6" s="1"/>
  <c r="AN173" i="6" s="1"/>
  <c r="AM173" i="6" s="1"/>
  <c r="AL173" i="6" s="1"/>
  <c r="I183" i="6"/>
  <c r="AT197" i="6"/>
  <c r="AS197" i="6" s="1"/>
  <c r="AR197" i="6" s="1"/>
  <c r="AQ197" i="6" s="1"/>
  <c r="AP197" i="6" s="1"/>
  <c r="AO197" i="6"/>
  <c r="AN197" i="6" s="1"/>
  <c r="AM197" i="6" s="1"/>
  <c r="AL197" i="6" s="1"/>
  <c r="I213" i="6"/>
  <c r="I221" i="6"/>
  <c r="I225" i="6"/>
  <c r="I233" i="6"/>
  <c r="I245" i="6"/>
  <c r="Z21" i="5"/>
  <c r="I268" i="6"/>
  <c r="AT276" i="6"/>
  <c r="AS276" i="6" s="1"/>
  <c r="AR276" i="6" s="1"/>
  <c r="AQ276" i="6" s="1"/>
  <c r="AP276" i="6" s="1"/>
  <c r="AO276" i="6" s="1"/>
  <c r="AN276" i="6" s="1"/>
  <c r="AM276" i="6" s="1"/>
  <c r="AL276" i="6" s="1"/>
  <c r="I300" i="6"/>
  <c r="AT308" i="6"/>
  <c r="AS308" i="6" s="1"/>
  <c r="AR308" i="6" s="1"/>
  <c r="AQ308" i="6" s="1"/>
  <c r="AP308" i="6" s="1"/>
  <c r="AO308" i="6" s="1"/>
  <c r="AN308" i="6" s="1"/>
  <c r="AM308" i="6" s="1"/>
  <c r="AL308" i="6" s="1"/>
  <c r="I332" i="6"/>
  <c r="AT340" i="6"/>
  <c r="AS340" i="6" s="1"/>
  <c r="AR340" i="6"/>
  <c r="AQ340" i="6" s="1"/>
  <c r="AP340" i="6" s="1"/>
  <c r="AO340" i="6" s="1"/>
  <c r="AN340" i="6"/>
  <c r="AM340" i="6" s="1"/>
  <c r="AL340" i="6" s="1"/>
  <c r="AI340" i="6" s="1"/>
  <c r="J364" i="6"/>
  <c r="AT372" i="6"/>
  <c r="AS372" i="6" s="1"/>
  <c r="AR372" i="6" s="1"/>
  <c r="AQ372" i="6" s="1"/>
  <c r="AP372" i="6" s="1"/>
  <c r="AO372" i="6" s="1"/>
  <c r="AN372" i="6" s="1"/>
  <c r="AM372" i="6" s="1"/>
  <c r="AL372" i="6" s="1"/>
  <c r="AT257" i="6"/>
  <c r="AS257" i="6" s="1"/>
  <c r="AR257" i="6" s="1"/>
  <c r="AQ257" i="6" s="1"/>
  <c r="AP257" i="6" s="1"/>
  <c r="AO257" i="6" s="1"/>
  <c r="AN257" i="6" s="1"/>
  <c r="AM257" i="6" s="1"/>
  <c r="AL257" i="6" s="1"/>
  <c r="Z393" i="5"/>
  <c r="AT272" i="6"/>
  <c r="AS272" i="6"/>
  <c r="AR272" i="6" s="1"/>
  <c r="AQ272" i="6" s="1"/>
  <c r="AP272" i="6" s="1"/>
  <c r="AO272" i="6" s="1"/>
  <c r="AN272" i="6" s="1"/>
  <c r="AM272" i="6" s="1"/>
  <c r="AL272" i="6" s="1"/>
  <c r="I296" i="6"/>
  <c r="AT304" i="6"/>
  <c r="AS304" i="6" s="1"/>
  <c r="AR304" i="6" s="1"/>
  <c r="AQ304" i="6" s="1"/>
  <c r="AP304" i="6" s="1"/>
  <c r="AO304" i="6" s="1"/>
  <c r="AN304" i="6" s="1"/>
  <c r="AM304" i="6" s="1"/>
  <c r="AL304" i="6" s="1"/>
  <c r="I328" i="6"/>
  <c r="AT336" i="6"/>
  <c r="AS336" i="6" s="1"/>
  <c r="AR336" i="6" s="1"/>
  <c r="AQ336" i="6" s="1"/>
  <c r="AP336" i="6" s="1"/>
  <c r="AO336" i="6" s="1"/>
  <c r="AN336" i="6" s="1"/>
  <c r="AM336" i="6" s="1"/>
  <c r="AL336" i="6" s="1"/>
  <c r="AI336" i="6" s="1"/>
  <c r="J360" i="6"/>
  <c r="AT368" i="6"/>
  <c r="AS368" i="6" s="1"/>
  <c r="AR368" i="6" s="1"/>
  <c r="AQ368" i="6" s="1"/>
  <c r="AP368" i="6" s="1"/>
  <c r="AO368" i="6" s="1"/>
  <c r="AN368" i="6" s="1"/>
  <c r="AM368" i="6" s="1"/>
  <c r="AL368" i="6" s="1"/>
  <c r="K404" i="5"/>
  <c r="K420" i="5"/>
  <c r="I33" i="5"/>
  <c r="I65" i="5"/>
  <c r="I105" i="5"/>
  <c r="I52" i="7"/>
  <c r="I24" i="7"/>
  <c r="I32" i="7"/>
  <c r="I175" i="7"/>
  <c r="I125" i="7"/>
  <c r="I151" i="7"/>
  <c r="I162" i="7"/>
  <c r="I194" i="7"/>
  <c r="I207" i="7"/>
  <c r="I214" i="7"/>
  <c r="I213" i="7"/>
  <c r="I133" i="7"/>
  <c r="I257" i="7"/>
  <c r="I305" i="7"/>
  <c r="I313" i="7"/>
  <c r="I277" i="7"/>
  <c r="I285" i="7"/>
  <c r="I301" i="7"/>
  <c r="I331" i="7"/>
  <c r="I325" i="7"/>
  <c r="I327" i="7"/>
  <c r="J359" i="7"/>
  <c r="J375" i="7"/>
  <c r="BK6" i="6"/>
  <c r="BJ6" i="6" s="1"/>
  <c r="BI6" i="6"/>
  <c r="BH6" i="6" s="1"/>
  <c r="BG6" i="6" s="1"/>
  <c r="BF6" i="6" s="1"/>
  <c r="BE6" i="6" s="1"/>
  <c r="BD6" i="6"/>
  <c r="BC6" i="6"/>
  <c r="AT21" i="6"/>
  <c r="AS21" i="6" s="1"/>
  <c r="AR21" i="6" s="1"/>
  <c r="AQ21" i="6"/>
  <c r="AP21" i="6" s="1"/>
  <c r="AO21" i="6" s="1"/>
  <c r="AN21" i="6" s="1"/>
  <c r="AM21" i="6" s="1"/>
  <c r="AL21" i="6" s="1"/>
  <c r="AT29" i="6"/>
  <c r="AS29" i="6" s="1"/>
  <c r="AR29" i="6" s="1"/>
  <c r="AQ29" i="6" s="1"/>
  <c r="AP29" i="6" s="1"/>
  <c r="AO29" i="6" s="1"/>
  <c r="AN29" i="6" s="1"/>
  <c r="AM29" i="6" s="1"/>
  <c r="AL29" i="6" s="1"/>
  <c r="AT37" i="6"/>
  <c r="AS37" i="6" s="1"/>
  <c r="AR37" i="6" s="1"/>
  <c r="AQ37" i="6" s="1"/>
  <c r="AP37" i="6" s="1"/>
  <c r="AO37" i="6" s="1"/>
  <c r="AN37" i="6" s="1"/>
  <c r="AM37" i="6" s="1"/>
  <c r="AL37" i="6" s="1"/>
  <c r="AT24" i="6"/>
  <c r="AS24" i="6" s="1"/>
  <c r="AR24" i="6" s="1"/>
  <c r="AQ24" i="6" s="1"/>
  <c r="AP24" i="6" s="1"/>
  <c r="AO24" i="6" s="1"/>
  <c r="AN24" i="6" s="1"/>
  <c r="AM24" i="6" s="1"/>
  <c r="AL24" i="6" s="1"/>
  <c r="AT38" i="6"/>
  <c r="AS38" i="6" s="1"/>
  <c r="AR38" i="6" s="1"/>
  <c r="AQ38" i="6" s="1"/>
  <c r="AP38" i="6" s="1"/>
  <c r="AO38" i="6" s="1"/>
  <c r="AN38" i="6" s="1"/>
  <c r="AM38" i="6" s="1"/>
  <c r="AL38" i="6" s="1"/>
  <c r="AK38" i="6" s="1"/>
  <c r="AT178" i="6"/>
  <c r="AS178" i="6" s="1"/>
  <c r="AR178" i="6" s="1"/>
  <c r="AQ178" i="6" s="1"/>
  <c r="AP178" i="6" s="1"/>
  <c r="AO178" i="6" s="1"/>
  <c r="AN178" i="6" s="1"/>
  <c r="AM178" i="6" s="1"/>
  <c r="AL178" i="6" s="1"/>
  <c r="AT198" i="6"/>
  <c r="AS198" i="6" s="1"/>
  <c r="AR198" i="6" s="1"/>
  <c r="AQ198" i="6" s="1"/>
  <c r="AP198" i="6" s="1"/>
  <c r="AO198" i="6" s="1"/>
  <c r="AN198" i="6" s="1"/>
  <c r="AM198" i="6" s="1"/>
  <c r="AL198" i="6" s="1"/>
  <c r="AJ198" i="6" s="1"/>
  <c r="AH233" i="6"/>
  <c r="AH417" i="6"/>
  <c r="AZ36" i="6"/>
  <c r="AX36" i="6"/>
  <c r="AZ40" i="6"/>
  <c r="AX40" i="6" s="1"/>
  <c r="AZ103" i="6"/>
  <c r="AX103" i="6" s="1"/>
  <c r="AZ119" i="6"/>
  <c r="AX119" i="6" s="1"/>
  <c r="AZ64" i="6"/>
  <c r="AX64" i="6" s="1"/>
  <c r="AZ125" i="6"/>
  <c r="AX125" i="6" s="1"/>
  <c r="AT56" i="6"/>
  <c r="AT72" i="6"/>
  <c r="AS72" i="6" s="1"/>
  <c r="AR72" i="6" s="1"/>
  <c r="AQ72" i="6" s="1"/>
  <c r="AP72" i="6" s="1"/>
  <c r="AO72" i="6" s="1"/>
  <c r="AN72" i="6" s="1"/>
  <c r="AM72" i="6" s="1"/>
  <c r="AL72" i="6" s="1"/>
  <c r="AQ164" i="6"/>
  <c r="AP164" i="6" s="1"/>
  <c r="AO164" i="6" s="1"/>
  <c r="AN164" i="6" s="1"/>
  <c r="AM164" i="6" s="1"/>
  <c r="AL164" i="6" s="1"/>
  <c r="AK164" i="6" s="1"/>
  <c r="AT164" i="6"/>
  <c r="AS164" i="6" s="1"/>
  <c r="AR164" i="6" s="1"/>
  <c r="AT49" i="6"/>
  <c r="AS49" i="6" s="1"/>
  <c r="AR49" i="6" s="1"/>
  <c r="AQ49" i="6" s="1"/>
  <c r="AP49" i="6" s="1"/>
  <c r="AO49" i="6" s="1"/>
  <c r="AN49" i="6" s="1"/>
  <c r="AM49" i="6" s="1"/>
  <c r="AL49" i="6" s="1"/>
  <c r="BK4" i="6"/>
  <c r="BJ4" i="6"/>
  <c r="BI4" i="6" s="1"/>
  <c r="BH4" i="6" s="1"/>
  <c r="AT79" i="6"/>
  <c r="AS79" i="6" s="1"/>
  <c r="AR79" i="6" s="1"/>
  <c r="AQ79" i="6" s="1"/>
  <c r="AP79" i="6" s="1"/>
  <c r="AO79" i="6" s="1"/>
  <c r="AN79" i="6" s="1"/>
  <c r="AM79" i="6" s="1"/>
  <c r="AL79" i="6" s="1"/>
  <c r="AT81" i="6"/>
  <c r="AS81" i="6" s="1"/>
  <c r="AR81" i="6" s="1"/>
  <c r="AQ81" i="6" s="1"/>
  <c r="AP81" i="6" s="1"/>
  <c r="AO81" i="6" s="1"/>
  <c r="AN81" i="6" s="1"/>
  <c r="AM81" i="6" s="1"/>
  <c r="AL81" i="6" s="1"/>
  <c r="I95" i="6"/>
  <c r="I111" i="6"/>
  <c r="I127" i="6"/>
  <c r="I159" i="6"/>
  <c r="AT193" i="6"/>
  <c r="AS193" i="6" s="1"/>
  <c r="AR193" i="6" s="1"/>
  <c r="AQ193" i="6" s="1"/>
  <c r="AP193" i="6" s="1"/>
  <c r="AO193" i="6" s="1"/>
  <c r="AN193" i="6" s="1"/>
  <c r="AM193" i="6" s="1"/>
  <c r="AL193" i="6" s="1"/>
  <c r="I209" i="6"/>
  <c r="AT75" i="6"/>
  <c r="AS75" i="6" s="1"/>
  <c r="AR75" i="6" s="1"/>
  <c r="AQ75" i="6" s="1"/>
  <c r="AP75" i="6" s="1"/>
  <c r="AO75" i="6" s="1"/>
  <c r="AN75" i="6" s="1"/>
  <c r="AM75" i="6" s="1"/>
  <c r="AL75" i="6" s="1"/>
  <c r="AT77" i="6"/>
  <c r="AS77" i="6"/>
  <c r="AR77" i="6" s="1"/>
  <c r="AQ77" i="6" s="1"/>
  <c r="AP77" i="6" s="1"/>
  <c r="AO77" i="6" s="1"/>
  <c r="AN77" i="6" s="1"/>
  <c r="AM77" i="6" s="1"/>
  <c r="AL77" i="6" s="1"/>
  <c r="I91" i="6"/>
  <c r="I93" i="6"/>
  <c r="I109" i="6"/>
  <c r="I125" i="6"/>
  <c r="I141" i="6"/>
  <c r="I157" i="6"/>
  <c r="AT177" i="6"/>
  <c r="AS177" i="6" s="1"/>
  <c r="AR177" i="6" s="1"/>
  <c r="AQ177" i="6" s="1"/>
  <c r="AP177" i="6" s="1"/>
  <c r="AO177" i="6" s="1"/>
  <c r="AN177" i="6" s="1"/>
  <c r="AM177" i="6" s="1"/>
  <c r="AL177" i="6" s="1"/>
  <c r="AK177" i="6" s="1"/>
  <c r="I189" i="6"/>
  <c r="AT71" i="6"/>
  <c r="AS71" i="6" s="1"/>
  <c r="AR71" i="6"/>
  <c r="AQ71" i="6" s="1"/>
  <c r="AP71" i="6" s="1"/>
  <c r="AO71" i="6" s="1"/>
  <c r="AN71" i="6" s="1"/>
  <c r="AM71" i="6" s="1"/>
  <c r="AL71" i="6" s="1"/>
  <c r="AT73" i="6"/>
  <c r="AS73" i="6" s="1"/>
  <c r="AR73" i="6" s="1"/>
  <c r="AQ73" i="6" s="1"/>
  <c r="AP73" i="6" s="1"/>
  <c r="AO73" i="6" s="1"/>
  <c r="AN73" i="6" s="1"/>
  <c r="AM73" i="6" s="1"/>
  <c r="AL73" i="6" s="1"/>
  <c r="I87" i="6"/>
  <c r="I89" i="6"/>
  <c r="AT107" i="6"/>
  <c r="AS107" i="6" s="1"/>
  <c r="AR107" i="6" s="1"/>
  <c r="AQ107" i="6" s="1"/>
  <c r="AP107" i="6" s="1"/>
  <c r="AO107" i="6" s="1"/>
  <c r="AN107" i="6" s="1"/>
  <c r="AM107" i="6" s="1"/>
  <c r="AL107" i="6" s="1"/>
  <c r="AT123" i="6"/>
  <c r="AS123" i="6" s="1"/>
  <c r="AR123" i="6" s="1"/>
  <c r="AQ123" i="6" s="1"/>
  <c r="AP123" i="6" s="1"/>
  <c r="AO123" i="6" s="1"/>
  <c r="AN123" i="6" s="1"/>
  <c r="AM123" i="6" s="1"/>
  <c r="AL123" i="6" s="1"/>
  <c r="AT139" i="6"/>
  <c r="AS139" i="6" s="1"/>
  <c r="AR139" i="6" s="1"/>
  <c r="AQ139" i="6" s="1"/>
  <c r="AP139" i="6" s="1"/>
  <c r="AO139" i="6" s="1"/>
  <c r="AN139" i="6" s="1"/>
  <c r="AM139" i="6" s="1"/>
  <c r="AL139" i="6" s="1"/>
  <c r="AT155" i="6"/>
  <c r="AS155" i="6"/>
  <c r="AR155" i="6" s="1"/>
  <c r="AQ155" i="6" s="1"/>
  <c r="AP155" i="6" s="1"/>
  <c r="AO155" i="6" s="1"/>
  <c r="AN155" i="6"/>
  <c r="AM155" i="6" s="1"/>
  <c r="AL155" i="6" s="1"/>
  <c r="AJ155" i="6" s="1"/>
  <c r="AT187" i="6"/>
  <c r="AS187" i="6" s="1"/>
  <c r="AR187" i="6" s="1"/>
  <c r="AQ187" i="6" s="1"/>
  <c r="AP187" i="6" s="1"/>
  <c r="AO187" i="6" s="1"/>
  <c r="AN187" i="6" s="1"/>
  <c r="AM187" i="6" s="1"/>
  <c r="AL187" i="6" s="1"/>
  <c r="I203" i="6"/>
  <c r="AT269" i="6"/>
  <c r="AS269" i="6" s="1"/>
  <c r="AR269" i="6" s="1"/>
  <c r="AQ269" i="6" s="1"/>
  <c r="AP269" i="6" s="1"/>
  <c r="AO269" i="6" s="1"/>
  <c r="AN269" i="6" s="1"/>
  <c r="AM269" i="6" s="1"/>
  <c r="AL269" i="6" s="1"/>
  <c r="AT285" i="6"/>
  <c r="AS285" i="6" s="1"/>
  <c r="AR285" i="6" s="1"/>
  <c r="AQ285" i="6" s="1"/>
  <c r="AP285" i="6" s="1"/>
  <c r="AO285" i="6" s="1"/>
  <c r="AN285" i="6" s="1"/>
  <c r="AM285" i="6" s="1"/>
  <c r="AL285" i="6" s="1"/>
  <c r="AT301" i="6"/>
  <c r="AS301" i="6" s="1"/>
  <c r="AR301" i="6" s="1"/>
  <c r="AQ301" i="6" s="1"/>
  <c r="AP301" i="6" s="1"/>
  <c r="AO301" i="6" s="1"/>
  <c r="AN301" i="6" s="1"/>
  <c r="AM301" i="6" s="1"/>
  <c r="AL301" i="6" s="1"/>
  <c r="AK301" i="6" s="1"/>
  <c r="AT317" i="6"/>
  <c r="AS317" i="6"/>
  <c r="AR317" i="6" s="1"/>
  <c r="AQ317" i="6" s="1"/>
  <c r="AP317" i="6" s="1"/>
  <c r="AO317" i="6" s="1"/>
  <c r="AN317" i="6" s="1"/>
  <c r="AM317" i="6" s="1"/>
  <c r="AL317" i="6" s="1"/>
  <c r="AT333" i="6"/>
  <c r="AS333" i="6" s="1"/>
  <c r="AR333" i="6" s="1"/>
  <c r="AQ333" i="6" s="1"/>
  <c r="AP333" i="6" s="1"/>
  <c r="AO333" i="6" s="1"/>
  <c r="AN333" i="6" s="1"/>
  <c r="AM333" i="6" s="1"/>
  <c r="AL333" i="6" s="1"/>
  <c r="AT365" i="6"/>
  <c r="AS365" i="6" s="1"/>
  <c r="AR365" i="6" s="1"/>
  <c r="AQ365" i="6" s="1"/>
  <c r="AP365" i="6" s="1"/>
  <c r="AO365" i="6"/>
  <c r="AN365" i="6" s="1"/>
  <c r="AM365" i="6" s="1"/>
  <c r="AL365" i="6" s="1"/>
  <c r="AT381" i="6"/>
  <c r="AS381" i="6"/>
  <c r="AR381" i="6" s="1"/>
  <c r="AQ381" i="6" s="1"/>
  <c r="AP381" i="6" s="1"/>
  <c r="AO381" i="6" s="1"/>
  <c r="AN381" i="6" s="1"/>
  <c r="AM381" i="6" s="1"/>
  <c r="AL381" i="6" s="1"/>
  <c r="AT67" i="6"/>
  <c r="AS67" i="6" s="1"/>
  <c r="AR67" i="6" s="1"/>
  <c r="AQ67" i="6" s="1"/>
  <c r="AP67" i="6" s="1"/>
  <c r="AO67" i="6" s="1"/>
  <c r="AN67" i="6" s="1"/>
  <c r="AM67" i="6" s="1"/>
  <c r="AL67" i="6" s="1"/>
  <c r="I83" i="6"/>
  <c r="I85" i="6"/>
  <c r="I105" i="6"/>
  <c r="J121" i="6"/>
  <c r="I137" i="6"/>
  <c r="I153" i="6"/>
  <c r="I173" i="6"/>
  <c r="I197" i="6"/>
  <c r="Z25" i="5"/>
  <c r="I30" i="5"/>
  <c r="I276" i="6"/>
  <c r="AT284" i="6"/>
  <c r="AS284" i="6" s="1"/>
  <c r="AR284" i="6"/>
  <c r="AQ284" i="6" s="1"/>
  <c r="AP284" i="6" s="1"/>
  <c r="AO284" i="6" s="1"/>
  <c r="AN284" i="6" s="1"/>
  <c r="AM284" i="6" s="1"/>
  <c r="AL284" i="6" s="1"/>
  <c r="I308" i="6"/>
  <c r="AT316" i="6"/>
  <c r="AS316" i="6" s="1"/>
  <c r="AR316" i="6" s="1"/>
  <c r="AQ316" i="6" s="1"/>
  <c r="AP316" i="6" s="1"/>
  <c r="AO316" i="6" s="1"/>
  <c r="AN316" i="6" s="1"/>
  <c r="AM316" i="6" s="1"/>
  <c r="AL316" i="6" s="1"/>
  <c r="I340" i="6"/>
  <c r="J372" i="6"/>
  <c r="AT380" i="6"/>
  <c r="AS380" i="6" s="1"/>
  <c r="AR380" i="6" s="1"/>
  <c r="AQ380" i="6" s="1"/>
  <c r="AP380" i="6" s="1"/>
  <c r="AO380" i="6" s="1"/>
  <c r="AN380" i="6" s="1"/>
  <c r="AM380" i="6" s="1"/>
  <c r="AL380" i="6" s="1"/>
  <c r="I257" i="6"/>
  <c r="Z39" i="5"/>
  <c r="G39" i="5"/>
  <c r="I272" i="6"/>
  <c r="AT280" i="6"/>
  <c r="AS280" i="6"/>
  <c r="AR280" i="6" s="1"/>
  <c r="AQ280" i="6" s="1"/>
  <c r="AP280" i="6" s="1"/>
  <c r="AO280" i="6" s="1"/>
  <c r="AN280" i="6" s="1"/>
  <c r="AM280" i="6" s="1"/>
  <c r="AL280" i="6" s="1"/>
  <c r="I304" i="6"/>
  <c r="I336" i="6"/>
  <c r="AT344" i="6"/>
  <c r="AS344" i="6" s="1"/>
  <c r="AR344" i="6" s="1"/>
  <c r="AQ344" i="6" s="1"/>
  <c r="AP344" i="6" s="1"/>
  <c r="AO344" i="6" s="1"/>
  <c r="AN344" i="6" s="1"/>
  <c r="AM344" i="6" s="1"/>
  <c r="AL344" i="6" s="1"/>
  <c r="AI344" i="6" s="1"/>
  <c r="K368" i="6"/>
  <c r="AT376" i="6"/>
  <c r="AS376" i="6"/>
  <c r="AR376" i="6" s="1"/>
  <c r="AQ376" i="6" s="1"/>
  <c r="AP376" i="6" s="1"/>
  <c r="AO376" i="6" s="1"/>
  <c r="AN376" i="6" s="1"/>
  <c r="AM376" i="6" s="1"/>
  <c r="AL376" i="6" s="1"/>
  <c r="G386" i="5"/>
  <c r="Z386" i="5"/>
  <c r="G394" i="5"/>
  <c r="Z394" i="5"/>
  <c r="G410" i="5"/>
  <c r="Z410" i="5"/>
  <c r="G418" i="5"/>
  <c r="Z418" i="5"/>
  <c r="I37" i="5"/>
  <c r="I53" i="5"/>
  <c r="Z56" i="5"/>
  <c r="G56" i="5"/>
  <c r="I69" i="5"/>
  <c r="G72" i="5"/>
  <c r="Z72" i="5"/>
  <c r="I81" i="5"/>
  <c r="BA80" i="6"/>
  <c r="AZ80" i="6"/>
  <c r="AX80" i="6" s="1"/>
  <c r="BB80" i="6"/>
  <c r="I34" i="5"/>
  <c r="I38" i="5"/>
  <c r="I46" i="5"/>
  <c r="G391" i="5"/>
  <c r="G399" i="5"/>
  <c r="G415" i="5"/>
  <c r="G423" i="5"/>
  <c r="G21" i="5"/>
  <c r="I85" i="5"/>
  <c r="Z92" i="5"/>
  <c r="G92" i="5"/>
  <c r="I101" i="5"/>
  <c r="Z112" i="5"/>
  <c r="I70" i="5"/>
  <c r="I172" i="5"/>
  <c r="I174" i="5"/>
  <c r="I236" i="5"/>
  <c r="I238" i="5"/>
  <c r="I300" i="5"/>
  <c r="I302" i="5"/>
  <c r="J366" i="5"/>
  <c r="I99" i="5"/>
  <c r="I170" i="5"/>
  <c r="I232" i="5"/>
  <c r="I234" i="5"/>
  <c r="I296" i="5"/>
  <c r="I298" i="5"/>
  <c r="J360" i="5"/>
  <c r="J362" i="5"/>
  <c r="I142" i="5"/>
  <c r="I198" i="5"/>
  <c r="I260" i="5"/>
  <c r="I262" i="5"/>
  <c r="I324" i="5"/>
  <c r="I326" i="5"/>
  <c r="I192" i="5"/>
  <c r="I194" i="5"/>
  <c r="I258" i="5"/>
  <c r="I320" i="5"/>
  <c r="K421" i="1"/>
  <c r="J171" i="1"/>
  <c r="I74" i="5"/>
  <c r="I156" i="5"/>
  <c r="I158" i="5"/>
  <c r="I220" i="5"/>
  <c r="I222" i="5"/>
  <c r="I284" i="5"/>
  <c r="I286" i="5"/>
  <c r="I348" i="5"/>
  <c r="I350" i="5"/>
  <c r="I106" i="5"/>
  <c r="I135" i="5"/>
  <c r="J152" i="5"/>
  <c r="J154" i="5"/>
  <c r="I218" i="5"/>
  <c r="I282" i="5"/>
  <c r="I344" i="5"/>
  <c r="I346" i="5"/>
  <c r="I182" i="5"/>
  <c r="I244" i="5"/>
  <c r="I308" i="5"/>
  <c r="I310" i="5"/>
  <c r="J372" i="5"/>
  <c r="J374" i="5"/>
  <c r="I178" i="5"/>
  <c r="I240" i="5"/>
  <c r="I242" i="5"/>
  <c r="I306" i="5"/>
  <c r="K370" i="5"/>
  <c r="AC51" i="1"/>
  <c r="J141" i="1"/>
  <c r="AC160" i="1"/>
  <c r="R160" i="1"/>
  <c r="I201" i="1"/>
  <c r="I246" i="1"/>
  <c r="G80" i="5"/>
  <c r="Z80" i="5"/>
  <c r="I93" i="5"/>
  <c r="G100" i="5"/>
  <c r="Z100" i="5"/>
  <c r="G104" i="5"/>
  <c r="Z104" i="5"/>
  <c r="I109" i="5"/>
  <c r="G120" i="5"/>
  <c r="Z120" i="5"/>
  <c r="AT265" i="6"/>
  <c r="AS265" i="6" s="1"/>
  <c r="AR265" i="6" s="1"/>
  <c r="AQ265" i="6" s="1"/>
  <c r="AP265" i="6" s="1"/>
  <c r="AO265" i="6" s="1"/>
  <c r="AN265" i="6" s="1"/>
  <c r="AM265" i="6" s="1"/>
  <c r="AL265" i="6" s="1"/>
  <c r="I54" i="5"/>
  <c r="I130" i="5"/>
  <c r="J146" i="5"/>
  <c r="J206" i="5"/>
  <c r="I268" i="5"/>
  <c r="I270" i="5"/>
  <c r="I332" i="5"/>
  <c r="I334" i="5"/>
  <c r="I200" i="5"/>
  <c r="I202" i="5"/>
  <c r="I264" i="5"/>
  <c r="I266" i="5"/>
  <c r="I328" i="5"/>
  <c r="I330" i="5"/>
  <c r="I134" i="5"/>
  <c r="I150" i="5"/>
  <c r="I164" i="5"/>
  <c r="I166" i="5"/>
  <c r="I228" i="5"/>
  <c r="I230" i="5"/>
  <c r="I292" i="5"/>
  <c r="I294" i="5"/>
  <c r="J356" i="5"/>
  <c r="J358" i="5"/>
  <c r="L35" i="4"/>
  <c r="N35" i="4"/>
  <c r="R35" i="4"/>
  <c r="I90" i="5"/>
  <c r="J160" i="5"/>
  <c r="I162" i="5"/>
  <c r="I224" i="5"/>
  <c r="I226" i="5"/>
  <c r="K425" i="1"/>
  <c r="AF134" i="1"/>
  <c r="J427" i="1"/>
  <c r="G84" i="5"/>
  <c r="Z84" i="5"/>
  <c r="I89" i="5"/>
  <c r="G96" i="5"/>
  <c r="Z96" i="5"/>
  <c r="Z108" i="5"/>
  <c r="G108" i="5"/>
  <c r="I265" i="6"/>
  <c r="I58" i="5"/>
  <c r="I50" i="5"/>
  <c r="I62" i="5"/>
  <c r="I188" i="5"/>
  <c r="I190" i="5"/>
  <c r="I254" i="5"/>
  <c r="I316" i="5"/>
  <c r="I318" i="5"/>
  <c r="K380" i="5"/>
  <c r="J382" i="5"/>
  <c r="I127" i="5"/>
  <c r="J143" i="5"/>
  <c r="I184" i="5"/>
  <c r="I186" i="5"/>
  <c r="I248" i="5"/>
  <c r="I250" i="5"/>
  <c r="I312" i="5"/>
  <c r="J376" i="5"/>
  <c r="K378" i="5"/>
  <c r="L166" i="4"/>
  <c r="N166" i="4"/>
  <c r="I214" i="5"/>
  <c r="I278" i="5"/>
  <c r="I340" i="5"/>
  <c r="I342" i="5"/>
  <c r="I115" i="5"/>
  <c r="I139" i="5"/>
  <c r="I208" i="5"/>
  <c r="I210" i="5"/>
  <c r="I272" i="5"/>
  <c r="I274" i="5"/>
  <c r="I336" i="5"/>
  <c r="I338" i="5"/>
  <c r="K423" i="1"/>
  <c r="AF66" i="1"/>
  <c r="AI203" i="6"/>
  <c r="AK203" i="6"/>
  <c r="AJ109" i="6"/>
  <c r="AI109" i="6"/>
  <c r="AH109" i="6" s="1"/>
  <c r="AI127" i="6"/>
  <c r="AJ127" i="6"/>
  <c r="AK127" i="6"/>
  <c r="AI328" i="6"/>
  <c r="AJ328" i="6"/>
  <c r="AK328" i="6"/>
  <c r="AI332" i="6"/>
  <c r="AJ332" i="6"/>
  <c r="AH332" i="6" s="1"/>
  <c r="AA332" i="6" s="1"/>
  <c r="AK332" i="6"/>
  <c r="AJ300" i="6"/>
  <c r="AH300" i="6" s="1"/>
  <c r="AK300" i="6"/>
  <c r="AI309" i="6"/>
  <c r="AH309" i="6"/>
  <c r="AK309" i="6"/>
  <c r="AJ165" i="6"/>
  <c r="AI165" i="6"/>
  <c r="AK165" i="6"/>
  <c r="AI131" i="6"/>
  <c r="AH131" i="6" s="1"/>
  <c r="AJ131" i="6"/>
  <c r="AK131" i="6"/>
  <c r="AJ288" i="6"/>
  <c r="AH288" i="6" s="1"/>
  <c r="AK288" i="6"/>
  <c r="AJ329" i="6"/>
  <c r="AI329" i="6"/>
  <c r="AK329" i="6"/>
  <c r="AJ201" i="6"/>
  <c r="AH201" i="6" s="1"/>
  <c r="AA201" i="6" s="1"/>
  <c r="AE201" i="6" s="1"/>
  <c r="AI201" i="6"/>
  <c r="AK269" i="6"/>
  <c r="AK153" i="6"/>
  <c r="AJ85" i="6"/>
  <c r="AK85" i="6"/>
  <c r="AK369" i="6"/>
  <c r="AK263" i="6"/>
  <c r="AI87" i="6"/>
  <c r="AJ125" i="6"/>
  <c r="AK125" i="6"/>
  <c r="AJ68" i="6"/>
  <c r="AJ373" i="6"/>
  <c r="AI373" i="6"/>
  <c r="AK373" i="6"/>
  <c r="AI325" i="6"/>
  <c r="AK325" i="6"/>
  <c r="AJ277" i="6"/>
  <c r="AI277" i="6"/>
  <c r="AK277" i="6"/>
  <c r="AJ88" i="6"/>
  <c r="AI88" i="6"/>
  <c r="AK88" i="6"/>
  <c r="AJ190" i="6"/>
  <c r="AI190" i="6"/>
  <c r="AH190" i="6" s="1"/>
  <c r="AK190" i="6"/>
  <c r="AJ25" i="6"/>
  <c r="AH25" i="6" s="1"/>
  <c r="AK25" i="6"/>
  <c r="AI25" i="6"/>
  <c r="AI320" i="6"/>
  <c r="AJ320" i="6"/>
  <c r="AH320" i="6" s="1"/>
  <c r="AK320" i="6"/>
  <c r="AK284" i="6"/>
  <c r="AI178" i="6"/>
  <c r="AI197" i="6"/>
  <c r="AJ141" i="6"/>
  <c r="AI141" i="6"/>
  <c r="AH141" i="6" s="1"/>
  <c r="AB141" i="6" s="1"/>
  <c r="AK141" i="6"/>
  <c r="AI95" i="6"/>
  <c r="AH95" i="6" s="1"/>
  <c r="AJ95" i="6"/>
  <c r="AK95" i="6"/>
  <c r="AJ84" i="6"/>
  <c r="AI84" i="6"/>
  <c r="AK84" i="6"/>
  <c r="AJ341" i="6"/>
  <c r="AI341" i="6"/>
  <c r="AH341" i="6" s="1"/>
  <c r="AK341" i="6"/>
  <c r="AI293" i="6"/>
  <c r="AH293" i="6" s="1"/>
  <c r="AK293" i="6"/>
  <c r="AI147" i="6"/>
  <c r="AJ147" i="6"/>
  <c r="AK147" i="6"/>
  <c r="AJ41" i="6"/>
  <c r="AI41" i="6"/>
  <c r="AH41" i="6" s="1"/>
  <c r="AA41" i="6" s="1"/>
  <c r="AK41" i="6"/>
  <c r="AI324" i="6"/>
  <c r="AJ324" i="6"/>
  <c r="AI292" i="6"/>
  <c r="AJ292" i="6"/>
  <c r="AK292" i="6"/>
  <c r="AJ255" i="6"/>
  <c r="AI255" i="6"/>
  <c r="AH255" i="6" s="1"/>
  <c r="AA255" i="6" s="1"/>
  <c r="AK255" i="6"/>
  <c r="AJ101" i="6"/>
  <c r="AI101" i="6"/>
  <c r="AK101" i="6"/>
  <c r="AJ50" i="6"/>
  <c r="AK50" i="6"/>
  <c r="AI50" i="6"/>
  <c r="AJ75" i="6"/>
  <c r="AK81" i="6"/>
  <c r="AK272" i="6"/>
  <c r="AJ273" i="6"/>
  <c r="AI273" i="6"/>
  <c r="AK273" i="6"/>
  <c r="AK157" i="6"/>
  <c r="AI111" i="6"/>
  <c r="AJ111" i="6"/>
  <c r="AK111" i="6"/>
  <c r="AJ168" i="6"/>
  <c r="AI168" i="6"/>
  <c r="AH168" i="6" s="1"/>
  <c r="AK168" i="6"/>
  <c r="AJ186" i="6"/>
  <c r="AI296" i="6"/>
  <c r="AH296" i="6" s="1"/>
  <c r="AJ296" i="6"/>
  <c r="AK296" i="6"/>
  <c r="AI268" i="6"/>
  <c r="AI115" i="6"/>
  <c r="AJ115" i="6"/>
  <c r="AJ80" i="6"/>
  <c r="AI80" i="6"/>
  <c r="AK80" i="6"/>
  <c r="AI356" i="6"/>
  <c r="AH356" i="6" s="1"/>
  <c r="AA356" i="6" s="1"/>
  <c r="AJ356" i="6"/>
  <c r="AK356" i="6"/>
  <c r="AI51" i="6"/>
  <c r="AJ51" i="6"/>
  <c r="AH51" i="6" s="1"/>
  <c r="AK51" i="6"/>
  <c r="AJ361" i="6"/>
  <c r="AI361" i="6"/>
  <c r="AH361" i="6" s="1"/>
  <c r="AK361" i="6"/>
  <c r="AI313" i="6"/>
  <c r="AH313" i="6" s="1"/>
  <c r="AK313" i="6"/>
  <c r="AI258" i="6"/>
  <c r="AJ258" i="6"/>
  <c r="AK258" i="6"/>
  <c r="AI175" i="6"/>
  <c r="AH175" i="6" s="1"/>
  <c r="AA175" i="6" s="1"/>
  <c r="AE175" i="6" s="1"/>
  <c r="AJ175" i="6"/>
  <c r="AK175" i="6"/>
  <c r="AJ61" i="6"/>
  <c r="AH61" i="6" s="1"/>
  <c r="AI61" i="6"/>
  <c r="AI34" i="6"/>
  <c r="AJ34" i="6"/>
  <c r="AK34" i="6"/>
  <c r="AJ30" i="6"/>
  <c r="AH30" i="6" s="1"/>
  <c r="AI30" i="6"/>
  <c r="AK30" i="6"/>
  <c r="I108" i="5"/>
  <c r="I21" i="5"/>
  <c r="K399" i="5"/>
  <c r="I39" i="5"/>
  <c r="BK123" i="7"/>
  <c r="BJ123" i="7" s="1"/>
  <c r="BI123" i="7" s="1"/>
  <c r="BH123" i="7" s="1"/>
  <c r="BG123" i="7" s="1"/>
  <c r="BF123" i="7" s="1"/>
  <c r="BE123" i="7" s="1"/>
  <c r="BD123" i="7" s="1"/>
  <c r="BC123" i="7" s="1"/>
  <c r="BK107" i="7"/>
  <c r="BJ107" i="7"/>
  <c r="BI107" i="7" s="1"/>
  <c r="BH107" i="7" s="1"/>
  <c r="BG107" i="7" s="1"/>
  <c r="BF107" i="7" s="1"/>
  <c r="BE107" i="7" s="1"/>
  <c r="BD107" i="7" s="1"/>
  <c r="BC107" i="7" s="1"/>
  <c r="BK91" i="7"/>
  <c r="BJ91" i="7" s="1"/>
  <c r="BI91" i="7" s="1"/>
  <c r="BH91" i="7" s="1"/>
  <c r="BG91" i="7" s="1"/>
  <c r="BF91" i="7" s="1"/>
  <c r="BE91" i="7" s="1"/>
  <c r="BD91" i="7" s="1"/>
  <c r="BC91" i="7" s="1"/>
  <c r="BK75" i="7"/>
  <c r="BJ75" i="7" s="1"/>
  <c r="BI75" i="7" s="1"/>
  <c r="BH75" i="7" s="1"/>
  <c r="BG75" i="7" s="1"/>
  <c r="BF75" i="7" s="1"/>
  <c r="BE75" i="7" s="1"/>
  <c r="BD75" i="7" s="1"/>
  <c r="BC75" i="7" s="1"/>
  <c r="BK59" i="7"/>
  <c r="BJ59" i="7" s="1"/>
  <c r="BI59" i="7" s="1"/>
  <c r="BH59" i="7" s="1"/>
  <c r="BG59" i="7" s="1"/>
  <c r="BF59" i="7" s="1"/>
  <c r="BE59" i="7" s="1"/>
  <c r="BD59" i="7" s="1"/>
  <c r="BC59" i="7" s="1"/>
  <c r="BK130" i="7"/>
  <c r="BJ130" i="7" s="1"/>
  <c r="BI130" i="7" s="1"/>
  <c r="BH130" i="7" s="1"/>
  <c r="BG130" i="7" s="1"/>
  <c r="BF130" i="7"/>
  <c r="BE130" i="7" s="1"/>
  <c r="BD130" i="7" s="1"/>
  <c r="BC130" i="7" s="1"/>
  <c r="BK114" i="7"/>
  <c r="BJ114" i="7" s="1"/>
  <c r="BI114" i="7" s="1"/>
  <c r="BH114" i="7" s="1"/>
  <c r="BG114" i="7" s="1"/>
  <c r="BF114" i="7" s="1"/>
  <c r="BE114" i="7" s="1"/>
  <c r="BD114" i="7" s="1"/>
  <c r="BC114" i="7" s="1"/>
  <c r="BK98" i="7"/>
  <c r="BJ98" i="7" s="1"/>
  <c r="BI98" i="7" s="1"/>
  <c r="BH98" i="7" s="1"/>
  <c r="BG98" i="7" s="1"/>
  <c r="BF98" i="7" s="1"/>
  <c r="BE98" i="7" s="1"/>
  <c r="BD98" i="7" s="1"/>
  <c r="BC98" i="7" s="1"/>
  <c r="BK82" i="7"/>
  <c r="BJ82" i="7"/>
  <c r="BI82" i="7"/>
  <c r="BH82" i="7" s="1"/>
  <c r="BG82" i="7" s="1"/>
  <c r="BF82" i="7" s="1"/>
  <c r="BE82" i="7" s="1"/>
  <c r="BD82" i="7" s="1"/>
  <c r="BC82" i="7" s="1"/>
  <c r="BK66" i="7"/>
  <c r="BJ66" i="7"/>
  <c r="BI66" i="7" s="1"/>
  <c r="BH66" i="7" s="1"/>
  <c r="BG66" i="7" s="1"/>
  <c r="BF66" i="7" s="1"/>
  <c r="BE66" i="7" s="1"/>
  <c r="BD66" i="7" s="1"/>
  <c r="BC66" i="7" s="1"/>
  <c r="BK50" i="7"/>
  <c r="BJ50" i="7" s="1"/>
  <c r="BI50" i="7" s="1"/>
  <c r="BH50" i="7" s="1"/>
  <c r="BG50" i="7" s="1"/>
  <c r="BF50" i="7" s="1"/>
  <c r="BE50" i="7" s="1"/>
  <c r="BD50" i="7" s="1"/>
  <c r="BC50" i="7" s="1"/>
  <c r="BK30" i="7"/>
  <c r="BJ30" i="7" s="1"/>
  <c r="BI30" i="7" s="1"/>
  <c r="BH30" i="7" s="1"/>
  <c r="BG30" i="7" s="1"/>
  <c r="BF30" i="7" s="1"/>
  <c r="BE30" i="7" s="1"/>
  <c r="BD30" i="7"/>
  <c r="BC30" i="7" s="1"/>
  <c r="BK121" i="7"/>
  <c r="BJ121" i="7" s="1"/>
  <c r="BI121" i="7" s="1"/>
  <c r="BH121" i="7" s="1"/>
  <c r="BG121" i="7" s="1"/>
  <c r="BF121" i="7" s="1"/>
  <c r="BE121" i="7"/>
  <c r="BD121" i="7" s="1"/>
  <c r="BC121" i="7" s="1"/>
  <c r="BK105" i="7"/>
  <c r="BJ105" i="7" s="1"/>
  <c r="BI105" i="7" s="1"/>
  <c r="BH105" i="7" s="1"/>
  <c r="BG105" i="7" s="1"/>
  <c r="BF105" i="7" s="1"/>
  <c r="BE105" i="7" s="1"/>
  <c r="BD105" i="7" s="1"/>
  <c r="BC105" i="7" s="1"/>
  <c r="BK89" i="7"/>
  <c r="BJ89" i="7" s="1"/>
  <c r="BI89" i="7" s="1"/>
  <c r="BH89" i="7" s="1"/>
  <c r="BG89" i="7" s="1"/>
  <c r="BF89" i="7" s="1"/>
  <c r="BE89" i="7" s="1"/>
  <c r="BD89" i="7" s="1"/>
  <c r="BC89" i="7" s="1"/>
  <c r="BK73" i="7"/>
  <c r="BJ73" i="7" s="1"/>
  <c r="BI73" i="7" s="1"/>
  <c r="BH73" i="7"/>
  <c r="BG73" i="7" s="1"/>
  <c r="BF73" i="7" s="1"/>
  <c r="BE73" i="7" s="1"/>
  <c r="BD73" i="7" s="1"/>
  <c r="BC73" i="7" s="1"/>
  <c r="BK57" i="7"/>
  <c r="BJ57" i="7" s="1"/>
  <c r="BI57" i="7"/>
  <c r="BH57" i="7" s="1"/>
  <c r="BG57" i="7" s="1"/>
  <c r="BF57" i="7" s="1"/>
  <c r="BE57" i="7" s="1"/>
  <c r="BD57" i="7" s="1"/>
  <c r="BC57" i="7" s="1"/>
  <c r="BK25" i="7"/>
  <c r="BJ25" i="7"/>
  <c r="BI25" i="7" s="1"/>
  <c r="BH25" i="7" s="1"/>
  <c r="BG25" i="7" s="1"/>
  <c r="BF25" i="7" s="1"/>
  <c r="BE25" i="7" s="1"/>
  <c r="BD25" i="7" s="1"/>
  <c r="BC25" i="7" s="1"/>
  <c r="BK120" i="7"/>
  <c r="BJ120" i="7" s="1"/>
  <c r="BI120" i="7" s="1"/>
  <c r="BH120" i="7" s="1"/>
  <c r="BG120" i="7" s="1"/>
  <c r="BF120" i="7" s="1"/>
  <c r="BE120" i="7" s="1"/>
  <c r="BD120" i="7" s="1"/>
  <c r="BC120" i="7" s="1"/>
  <c r="BK104" i="7"/>
  <c r="BJ104" i="7" s="1"/>
  <c r="BI104" i="7" s="1"/>
  <c r="BH104" i="7" s="1"/>
  <c r="BG104" i="7" s="1"/>
  <c r="BF104" i="7" s="1"/>
  <c r="BE104" i="7" s="1"/>
  <c r="BD104" i="7"/>
  <c r="BC104" i="7" s="1"/>
  <c r="BK88" i="7"/>
  <c r="BJ88" i="7"/>
  <c r="BI88" i="7" s="1"/>
  <c r="BH88" i="7" s="1"/>
  <c r="BG88" i="7" s="1"/>
  <c r="BF88" i="7" s="1"/>
  <c r="BE88" i="7"/>
  <c r="BD88" i="7" s="1"/>
  <c r="BC88" i="7" s="1"/>
  <c r="BK72" i="7"/>
  <c r="BJ72" i="7" s="1"/>
  <c r="BI72" i="7" s="1"/>
  <c r="BH72" i="7" s="1"/>
  <c r="BG72" i="7" s="1"/>
  <c r="BF72" i="7" s="1"/>
  <c r="BE72" i="7" s="1"/>
  <c r="BD72" i="7" s="1"/>
  <c r="BC72" i="7" s="1"/>
  <c r="BK56" i="7"/>
  <c r="BJ56" i="7" s="1"/>
  <c r="BI56" i="7" s="1"/>
  <c r="BH56" i="7" s="1"/>
  <c r="BG56" i="7"/>
  <c r="BF56" i="7" s="1"/>
  <c r="BE56" i="7" s="1"/>
  <c r="BD56" i="7" s="1"/>
  <c r="BC56" i="7" s="1"/>
  <c r="BK47" i="7"/>
  <c r="BJ47" i="7" s="1"/>
  <c r="BI47" i="7" s="1"/>
  <c r="BH47" i="7" s="1"/>
  <c r="BG47" i="7" s="1"/>
  <c r="BF47" i="7" s="1"/>
  <c r="BE47" i="7" s="1"/>
  <c r="BD47" i="7" s="1"/>
  <c r="BC47" i="7" s="1"/>
  <c r="BK48" i="7"/>
  <c r="BJ48" i="7" s="1"/>
  <c r="BI48" i="7"/>
  <c r="BH48" i="7" s="1"/>
  <c r="BG48" i="7" s="1"/>
  <c r="BF48" i="7" s="1"/>
  <c r="BE48" i="7" s="1"/>
  <c r="BD48" i="7" s="1"/>
  <c r="BC48" i="7" s="1"/>
  <c r="BK32" i="7"/>
  <c r="BJ32" i="7"/>
  <c r="BI32" i="7" s="1"/>
  <c r="BH32" i="7" s="1"/>
  <c r="BG32" i="7" s="1"/>
  <c r="BF32" i="7" s="1"/>
  <c r="BE32" i="7" s="1"/>
  <c r="BD32" i="7" s="1"/>
  <c r="BC32" i="7" s="1"/>
  <c r="BK15" i="7"/>
  <c r="BJ15" i="7" s="1"/>
  <c r="BI15" i="7" s="1"/>
  <c r="BH15" i="7" s="1"/>
  <c r="BG15" i="7" s="1"/>
  <c r="BF15" i="7" s="1"/>
  <c r="BE15" i="7" s="1"/>
  <c r="BD15" i="7" s="1"/>
  <c r="BC15" i="7"/>
  <c r="AT358" i="7"/>
  <c r="AS358" i="7" s="1"/>
  <c r="AR358" i="7" s="1"/>
  <c r="AQ358" i="7" s="1"/>
  <c r="AP358" i="7" s="1"/>
  <c r="AO358" i="7" s="1"/>
  <c r="AN358" i="7" s="1"/>
  <c r="AM358" i="7" s="1"/>
  <c r="AL358" i="7" s="1"/>
  <c r="BK35" i="7"/>
  <c r="BJ35" i="7" s="1"/>
  <c r="BI35" i="7" s="1"/>
  <c r="BH35" i="7" s="1"/>
  <c r="BG35" i="7" s="1"/>
  <c r="BF35" i="7" s="1"/>
  <c r="BE35" i="7" s="1"/>
  <c r="BD35" i="7" s="1"/>
  <c r="BC35" i="7"/>
  <c r="BK19" i="7"/>
  <c r="BJ19" i="7"/>
  <c r="BI19" i="7" s="1"/>
  <c r="BH19" i="7" s="1"/>
  <c r="BG19" i="7" s="1"/>
  <c r="BF19" i="7" s="1"/>
  <c r="BE19" i="7" s="1"/>
  <c r="BD19" i="7" s="1"/>
  <c r="BC19" i="7" s="1"/>
  <c r="AT373" i="7"/>
  <c r="AS373" i="7" s="1"/>
  <c r="AR373" i="7" s="1"/>
  <c r="AQ373" i="7" s="1"/>
  <c r="AP373" i="7" s="1"/>
  <c r="AO373" i="7" s="1"/>
  <c r="AN373" i="7" s="1"/>
  <c r="AM373" i="7" s="1"/>
  <c r="AL373" i="7" s="1"/>
  <c r="AT341" i="7"/>
  <c r="AS341" i="7" s="1"/>
  <c r="AR341" i="7" s="1"/>
  <c r="AQ341" i="7" s="1"/>
  <c r="AP341" i="7" s="1"/>
  <c r="AO341" i="7" s="1"/>
  <c r="AN341" i="7" s="1"/>
  <c r="AM341" i="7" s="1"/>
  <c r="AL341" i="7" s="1"/>
  <c r="AT325" i="7"/>
  <c r="AS325" i="7" s="1"/>
  <c r="AR325" i="7" s="1"/>
  <c r="AQ325" i="7" s="1"/>
  <c r="AP325" i="7" s="1"/>
  <c r="AO325" i="7" s="1"/>
  <c r="AN325" i="7" s="1"/>
  <c r="AM325" i="7" s="1"/>
  <c r="AL325" i="7" s="1"/>
  <c r="AT344" i="7"/>
  <c r="AS344" i="7" s="1"/>
  <c r="AR344" i="7" s="1"/>
  <c r="AQ344" i="7" s="1"/>
  <c r="AP344" i="7" s="1"/>
  <c r="AO344" i="7" s="1"/>
  <c r="AN344" i="7" s="1"/>
  <c r="AM344" i="7" s="1"/>
  <c r="AL344" i="7" s="1"/>
  <c r="BK16" i="7"/>
  <c r="BJ16" i="7" s="1"/>
  <c r="AT420" i="7"/>
  <c r="AS420" i="7" s="1"/>
  <c r="AR420" i="7" s="1"/>
  <c r="AQ420" i="7" s="1"/>
  <c r="AP420" i="7" s="1"/>
  <c r="AO420" i="7" s="1"/>
  <c r="AN420" i="7" s="1"/>
  <c r="AM420" i="7" s="1"/>
  <c r="AL420" i="7" s="1"/>
  <c r="AT416" i="7"/>
  <c r="AS416" i="7" s="1"/>
  <c r="AR416" i="7" s="1"/>
  <c r="AQ416" i="7" s="1"/>
  <c r="AP416" i="7" s="1"/>
  <c r="AO416" i="7" s="1"/>
  <c r="AN416" i="7" s="1"/>
  <c r="AM416" i="7" s="1"/>
  <c r="AL416" i="7" s="1"/>
  <c r="AT408" i="7"/>
  <c r="AS408" i="7" s="1"/>
  <c r="AR408" i="7" s="1"/>
  <c r="AQ408" i="7" s="1"/>
  <c r="AP408" i="7" s="1"/>
  <c r="AO408" i="7" s="1"/>
  <c r="AN408" i="7" s="1"/>
  <c r="AM408" i="7" s="1"/>
  <c r="AL408" i="7" s="1"/>
  <c r="AT400" i="7"/>
  <c r="AS400" i="7" s="1"/>
  <c r="AR400" i="7" s="1"/>
  <c r="AQ400" i="7" s="1"/>
  <c r="AP400" i="7" s="1"/>
  <c r="AO400" i="7" s="1"/>
  <c r="AN400" i="7" s="1"/>
  <c r="AM400" i="7" s="1"/>
  <c r="AL400" i="7" s="1"/>
  <c r="AT388" i="7"/>
  <c r="AS388" i="7" s="1"/>
  <c r="AR388" i="7" s="1"/>
  <c r="AQ388" i="7" s="1"/>
  <c r="AP388" i="7" s="1"/>
  <c r="AO388" i="7" s="1"/>
  <c r="AN388" i="7" s="1"/>
  <c r="AM388" i="7" s="1"/>
  <c r="AL388" i="7" s="1"/>
  <c r="AT367" i="7"/>
  <c r="AS367" i="7" s="1"/>
  <c r="AR367" i="7" s="1"/>
  <c r="AQ367" i="7" s="1"/>
  <c r="AP367" i="7" s="1"/>
  <c r="AO367" i="7" s="1"/>
  <c r="AN367" i="7" s="1"/>
  <c r="AM367" i="7" s="1"/>
  <c r="AL367" i="7" s="1"/>
  <c r="AT351" i="7"/>
  <c r="AS351" i="7" s="1"/>
  <c r="AR351" i="7" s="1"/>
  <c r="AQ351" i="7" s="1"/>
  <c r="AP351" i="7" s="1"/>
  <c r="AO351" i="7" s="1"/>
  <c r="AN351" i="7" s="1"/>
  <c r="AM351" i="7" s="1"/>
  <c r="AL351" i="7" s="1"/>
  <c r="AT313" i="7"/>
  <c r="AS313" i="7" s="1"/>
  <c r="AR313" i="7" s="1"/>
  <c r="AQ313" i="7" s="1"/>
  <c r="AP313" i="7" s="1"/>
  <c r="AO313" i="7" s="1"/>
  <c r="AN313" i="7" s="1"/>
  <c r="AM313" i="7" s="1"/>
  <c r="AL313" i="7" s="1"/>
  <c r="AT314" i="7"/>
  <c r="AS314" i="7" s="1"/>
  <c r="AR314" i="7" s="1"/>
  <c r="AQ314" i="7" s="1"/>
  <c r="AP314" i="7" s="1"/>
  <c r="AO314" i="7" s="1"/>
  <c r="AN314" i="7" s="1"/>
  <c r="AM314" i="7" s="1"/>
  <c r="AL314" i="7" s="1"/>
  <c r="AT266" i="7"/>
  <c r="AS266" i="7" s="1"/>
  <c r="AR266" i="7" s="1"/>
  <c r="AQ266" i="7"/>
  <c r="AP266" i="7" s="1"/>
  <c r="AO266" i="7" s="1"/>
  <c r="AN266" i="7" s="1"/>
  <c r="AM266" i="7" s="1"/>
  <c r="AL266" i="7" s="1"/>
  <c r="AT250" i="7"/>
  <c r="AS250" i="7" s="1"/>
  <c r="AR250" i="7"/>
  <c r="AQ250" i="7" s="1"/>
  <c r="AP250" i="7" s="1"/>
  <c r="AO250" i="7" s="1"/>
  <c r="AN250" i="7" s="1"/>
  <c r="AM250" i="7" s="1"/>
  <c r="AL250" i="7" s="1"/>
  <c r="AT234" i="7"/>
  <c r="AS234" i="7" s="1"/>
  <c r="AR234" i="7" s="1"/>
  <c r="AQ234" i="7" s="1"/>
  <c r="AP234" i="7" s="1"/>
  <c r="AO234" i="7" s="1"/>
  <c r="AN234" i="7" s="1"/>
  <c r="AM234" i="7" s="1"/>
  <c r="AL234" i="7" s="1"/>
  <c r="AT218" i="7"/>
  <c r="AS218" i="7" s="1"/>
  <c r="AR218" i="7" s="1"/>
  <c r="AQ218" i="7" s="1"/>
  <c r="AP218" i="7" s="1"/>
  <c r="AO218" i="7" s="1"/>
  <c r="AN218" i="7" s="1"/>
  <c r="AM218" i="7" s="1"/>
  <c r="AL218" i="7" s="1"/>
  <c r="AT293" i="7"/>
  <c r="AS293" i="7" s="1"/>
  <c r="AR293" i="7" s="1"/>
  <c r="AQ293" i="7" s="1"/>
  <c r="AP293" i="7" s="1"/>
  <c r="AO293" i="7" s="1"/>
  <c r="AN293" i="7" s="1"/>
  <c r="AM293" i="7"/>
  <c r="AL293" i="7" s="1"/>
  <c r="AT277" i="7"/>
  <c r="AS277" i="7" s="1"/>
  <c r="AR277" i="7" s="1"/>
  <c r="AQ277" i="7" s="1"/>
  <c r="AP277" i="7" s="1"/>
  <c r="AO277" i="7" s="1"/>
  <c r="AN277" i="7" s="1"/>
  <c r="AM277" i="7" s="1"/>
  <c r="AL277" i="7" s="1"/>
  <c r="AT245" i="7"/>
  <c r="AS245" i="7" s="1"/>
  <c r="AR245" i="7" s="1"/>
  <c r="AQ245" i="7" s="1"/>
  <c r="AP245" i="7"/>
  <c r="AO245" i="7" s="1"/>
  <c r="AN245" i="7" s="1"/>
  <c r="AM245" i="7" s="1"/>
  <c r="AL245" i="7" s="1"/>
  <c r="AT320" i="7"/>
  <c r="AS320" i="7" s="1"/>
  <c r="AR320" i="7" s="1"/>
  <c r="AQ320" i="7" s="1"/>
  <c r="AP320" i="7" s="1"/>
  <c r="AO320" i="7" s="1"/>
  <c r="AN320" i="7" s="1"/>
  <c r="AM320" i="7" s="1"/>
  <c r="AL320" i="7" s="1"/>
  <c r="AT288" i="7"/>
  <c r="AS288" i="7" s="1"/>
  <c r="AR288" i="7" s="1"/>
  <c r="AQ288" i="7" s="1"/>
  <c r="AP288" i="7" s="1"/>
  <c r="AO288" i="7" s="1"/>
  <c r="AN288" i="7" s="1"/>
  <c r="AM288" i="7" s="1"/>
  <c r="AL288" i="7"/>
  <c r="AT272" i="7"/>
  <c r="AS272" i="7" s="1"/>
  <c r="AR272" i="7" s="1"/>
  <c r="AQ272" i="7" s="1"/>
  <c r="AP272" i="7" s="1"/>
  <c r="AO272" i="7" s="1"/>
  <c r="AN272" i="7" s="1"/>
  <c r="AM272" i="7" s="1"/>
  <c r="AL272" i="7" s="1"/>
  <c r="AT256" i="7"/>
  <c r="AS256" i="7" s="1"/>
  <c r="AR256" i="7" s="1"/>
  <c r="AQ256" i="7" s="1"/>
  <c r="AP256" i="7" s="1"/>
  <c r="AO256" i="7" s="1"/>
  <c r="AN256" i="7"/>
  <c r="AM256" i="7" s="1"/>
  <c r="AL256" i="7" s="1"/>
  <c r="AT240" i="7"/>
  <c r="AS240" i="7" s="1"/>
  <c r="AR240" i="7" s="1"/>
  <c r="AQ240" i="7" s="1"/>
  <c r="AP240" i="7" s="1"/>
  <c r="AO240" i="7" s="1"/>
  <c r="AN240" i="7" s="1"/>
  <c r="AM240" i="7" s="1"/>
  <c r="AL240" i="7" s="1"/>
  <c r="AT224" i="7"/>
  <c r="AS224" i="7" s="1"/>
  <c r="AR224" i="7" s="1"/>
  <c r="AQ224" i="7" s="1"/>
  <c r="AP224" i="7"/>
  <c r="AO224" i="7" s="1"/>
  <c r="AN224" i="7" s="1"/>
  <c r="AM224" i="7" s="1"/>
  <c r="AL224" i="7"/>
  <c r="AT319" i="7"/>
  <c r="AS319" i="7" s="1"/>
  <c r="AR319" i="7"/>
  <c r="AQ319" i="7"/>
  <c r="AP319" i="7" s="1"/>
  <c r="AO319" i="7" s="1"/>
  <c r="AN319" i="7" s="1"/>
  <c r="AM319" i="7" s="1"/>
  <c r="AL319" i="7" s="1"/>
  <c r="AT303" i="7"/>
  <c r="AS303" i="7" s="1"/>
  <c r="AR303" i="7" s="1"/>
  <c r="AQ303" i="7" s="1"/>
  <c r="AP303" i="7"/>
  <c r="AO303" i="7" s="1"/>
  <c r="AN303" i="7" s="1"/>
  <c r="AM303" i="7" s="1"/>
  <c r="AL303" i="7" s="1"/>
  <c r="AT271" i="7"/>
  <c r="AS271" i="7" s="1"/>
  <c r="AR271" i="7" s="1"/>
  <c r="AQ271" i="7" s="1"/>
  <c r="AP271" i="7" s="1"/>
  <c r="AO271" i="7" s="1"/>
  <c r="AN271" i="7" s="1"/>
  <c r="AM271" i="7" s="1"/>
  <c r="AL271" i="7" s="1"/>
  <c r="AT255" i="7"/>
  <c r="AS255" i="7"/>
  <c r="AR255" i="7" s="1"/>
  <c r="AQ255" i="7" s="1"/>
  <c r="AP255" i="7"/>
  <c r="AO255" i="7" s="1"/>
  <c r="AN255" i="7" s="1"/>
  <c r="AM255" i="7" s="1"/>
  <c r="AL255" i="7" s="1"/>
  <c r="AT239" i="7"/>
  <c r="AS239" i="7" s="1"/>
  <c r="AR239" i="7" s="1"/>
  <c r="AQ239" i="7" s="1"/>
  <c r="AP239" i="7" s="1"/>
  <c r="AO239" i="7" s="1"/>
  <c r="AN239" i="7" s="1"/>
  <c r="AM239" i="7" s="1"/>
  <c r="AL239" i="7" s="1"/>
  <c r="AT223" i="7"/>
  <c r="AS223" i="7"/>
  <c r="AR223" i="7" s="1"/>
  <c r="AQ223" i="7" s="1"/>
  <c r="AP223" i="7" s="1"/>
  <c r="AO223" i="7" s="1"/>
  <c r="AN223" i="7" s="1"/>
  <c r="AM223" i="7" s="1"/>
  <c r="AL223" i="7" s="1"/>
  <c r="AT188" i="7"/>
  <c r="AS188" i="7" s="1"/>
  <c r="AR188" i="7" s="1"/>
  <c r="AQ188" i="7"/>
  <c r="AP188" i="7" s="1"/>
  <c r="AO188" i="7" s="1"/>
  <c r="AN188" i="7" s="1"/>
  <c r="AM188" i="7" s="1"/>
  <c r="AL188" i="7" s="1"/>
  <c r="AT172" i="7"/>
  <c r="AS172" i="7"/>
  <c r="AR172" i="7" s="1"/>
  <c r="AQ172" i="7" s="1"/>
  <c r="AP172" i="7" s="1"/>
  <c r="AO172" i="7" s="1"/>
  <c r="AN172" i="7" s="1"/>
  <c r="AM172" i="7" s="1"/>
  <c r="AL172" i="7" s="1"/>
  <c r="AT156" i="7"/>
  <c r="AS156" i="7" s="1"/>
  <c r="AR156" i="7" s="1"/>
  <c r="AQ156" i="7" s="1"/>
  <c r="AP156" i="7" s="1"/>
  <c r="AO156" i="7" s="1"/>
  <c r="AN156" i="7" s="1"/>
  <c r="AM156" i="7" s="1"/>
  <c r="AL156" i="7" s="1"/>
  <c r="AT140" i="7"/>
  <c r="AS140" i="7" s="1"/>
  <c r="AR140" i="7"/>
  <c r="AQ140" i="7" s="1"/>
  <c r="AP140" i="7" s="1"/>
  <c r="AO140" i="7" s="1"/>
  <c r="AN140" i="7" s="1"/>
  <c r="AM140" i="7" s="1"/>
  <c r="AL140" i="7" s="1"/>
  <c r="AT110" i="7"/>
  <c r="AS110" i="7"/>
  <c r="AR110" i="7" s="1"/>
  <c r="AQ110" i="7" s="1"/>
  <c r="AP110" i="7" s="1"/>
  <c r="AO110" i="7" s="1"/>
  <c r="AN110" i="7" s="1"/>
  <c r="AM110" i="7" s="1"/>
  <c r="AL110" i="7" s="1"/>
  <c r="AT87" i="7"/>
  <c r="AS87" i="7" s="1"/>
  <c r="AR87" i="7" s="1"/>
  <c r="AQ87" i="7" s="1"/>
  <c r="AP87" i="7" s="1"/>
  <c r="AO87" i="7" s="1"/>
  <c r="AN87" i="7" s="1"/>
  <c r="AM87" i="7" s="1"/>
  <c r="AL87" i="7" s="1"/>
  <c r="AT199" i="7"/>
  <c r="AS199" i="7" s="1"/>
  <c r="AR199" i="7" s="1"/>
  <c r="AQ199" i="7" s="1"/>
  <c r="AP199" i="7" s="1"/>
  <c r="AO199" i="7" s="1"/>
  <c r="AN199" i="7" s="1"/>
  <c r="AM199" i="7" s="1"/>
  <c r="AL199" i="7" s="1"/>
  <c r="AT183" i="7"/>
  <c r="AS183" i="7" s="1"/>
  <c r="AR183" i="7" s="1"/>
  <c r="AQ183" i="7" s="1"/>
  <c r="AP183" i="7" s="1"/>
  <c r="AO183" i="7" s="1"/>
  <c r="AN183" i="7" s="1"/>
  <c r="AM183" i="7" s="1"/>
  <c r="AL183" i="7" s="1"/>
  <c r="AT167" i="7"/>
  <c r="AS167" i="7" s="1"/>
  <c r="AR167" i="7" s="1"/>
  <c r="AQ167" i="7" s="1"/>
  <c r="AP167" i="7" s="1"/>
  <c r="AO167" i="7" s="1"/>
  <c r="AN167" i="7" s="1"/>
  <c r="AM167" i="7" s="1"/>
  <c r="AL167" i="7" s="1"/>
  <c r="AT151" i="7"/>
  <c r="AS151" i="7" s="1"/>
  <c r="AR151" i="7" s="1"/>
  <c r="AQ151" i="7" s="1"/>
  <c r="AP151" i="7" s="1"/>
  <c r="AO151" i="7" s="1"/>
  <c r="AN151" i="7" s="1"/>
  <c r="AM151" i="7" s="1"/>
  <c r="AL151" i="7" s="1"/>
  <c r="AT136" i="7"/>
  <c r="AS136" i="7" s="1"/>
  <c r="AR136" i="7" s="1"/>
  <c r="AQ136" i="7" s="1"/>
  <c r="AP136" i="7" s="1"/>
  <c r="AO136" i="7" s="1"/>
  <c r="AN136" i="7" s="1"/>
  <c r="AM136" i="7" s="1"/>
  <c r="AL136" i="7" s="1"/>
  <c r="AT120" i="7"/>
  <c r="AS120" i="7" s="1"/>
  <c r="AR120" i="7" s="1"/>
  <c r="AQ120" i="7" s="1"/>
  <c r="AP120" i="7" s="1"/>
  <c r="AO120" i="7" s="1"/>
  <c r="AN120" i="7" s="1"/>
  <c r="AM120" i="7" s="1"/>
  <c r="AL120" i="7" s="1"/>
  <c r="AT104" i="7"/>
  <c r="AS104" i="7" s="1"/>
  <c r="AR104" i="7" s="1"/>
  <c r="AQ104" i="7" s="1"/>
  <c r="AP104" i="7" s="1"/>
  <c r="AO104" i="7" s="1"/>
  <c r="AN104" i="7" s="1"/>
  <c r="AM104" i="7"/>
  <c r="AL104" i="7" s="1"/>
  <c r="AT210" i="7"/>
  <c r="AS210" i="7" s="1"/>
  <c r="AR210" i="7" s="1"/>
  <c r="AQ210" i="7" s="1"/>
  <c r="AP210" i="7" s="1"/>
  <c r="AO210" i="7" s="1"/>
  <c r="AN210" i="7" s="1"/>
  <c r="AM210" i="7" s="1"/>
  <c r="AL210" i="7" s="1"/>
  <c r="AT194" i="7"/>
  <c r="AS194" i="7"/>
  <c r="AR194" i="7" s="1"/>
  <c r="AQ194" i="7" s="1"/>
  <c r="AP194" i="7" s="1"/>
  <c r="AO194" i="7" s="1"/>
  <c r="AN194" i="7" s="1"/>
  <c r="AM194" i="7" s="1"/>
  <c r="AL194" i="7" s="1"/>
  <c r="AT178" i="7"/>
  <c r="AS178" i="7"/>
  <c r="AR178" i="7" s="1"/>
  <c r="AQ178" i="7" s="1"/>
  <c r="AP178" i="7"/>
  <c r="AO178" i="7" s="1"/>
  <c r="AN178" i="7" s="1"/>
  <c r="AM178" i="7" s="1"/>
  <c r="AL178" i="7" s="1"/>
  <c r="AT162" i="7"/>
  <c r="AS162" i="7" s="1"/>
  <c r="AR162" i="7" s="1"/>
  <c r="AQ162" i="7"/>
  <c r="AP162" i="7" s="1"/>
  <c r="AO162" i="7"/>
  <c r="AN162" i="7" s="1"/>
  <c r="AM162" i="7" s="1"/>
  <c r="AL162" i="7" s="1"/>
  <c r="AT146" i="7"/>
  <c r="AS146" i="7" s="1"/>
  <c r="AR146" i="7" s="1"/>
  <c r="AQ146" i="7" s="1"/>
  <c r="AP146" i="7" s="1"/>
  <c r="AO146" i="7" s="1"/>
  <c r="AN146" i="7" s="1"/>
  <c r="AM146" i="7" s="1"/>
  <c r="AL146" i="7" s="1"/>
  <c r="AT92" i="7"/>
  <c r="AS92" i="7" s="1"/>
  <c r="AR92" i="7" s="1"/>
  <c r="AQ92" i="7" s="1"/>
  <c r="AP92" i="7" s="1"/>
  <c r="AO92" i="7" s="1"/>
  <c r="AN92" i="7" s="1"/>
  <c r="AM92" i="7" s="1"/>
  <c r="AL92" i="7" s="1"/>
  <c r="AT193" i="7"/>
  <c r="AS193" i="7" s="1"/>
  <c r="AR193" i="7" s="1"/>
  <c r="AQ193" i="7" s="1"/>
  <c r="AP193" i="7" s="1"/>
  <c r="AO193" i="7" s="1"/>
  <c r="AN193" i="7" s="1"/>
  <c r="AM193" i="7" s="1"/>
  <c r="AL193" i="7" s="1"/>
  <c r="AT161" i="7"/>
  <c r="AS161" i="7"/>
  <c r="AR161" i="7" s="1"/>
  <c r="AQ161" i="7"/>
  <c r="AP161" i="7" s="1"/>
  <c r="AO161" i="7" s="1"/>
  <c r="AN161" i="7" s="1"/>
  <c r="AM161" i="7" s="1"/>
  <c r="AL161" i="7" s="1"/>
  <c r="AT145" i="7"/>
  <c r="AS145" i="7" s="1"/>
  <c r="AR145" i="7" s="1"/>
  <c r="AQ145" i="7" s="1"/>
  <c r="AP145" i="7" s="1"/>
  <c r="AO145" i="7" s="1"/>
  <c r="AN145" i="7" s="1"/>
  <c r="AM145" i="7" s="1"/>
  <c r="AL145" i="7" s="1"/>
  <c r="AT127" i="7"/>
  <c r="AS127" i="7"/>
  <c r="AR127" i="7"/>
  <c r="AQ127" i="7" s="1"/>
  <c r="AP127" i="7" s="1"/>
  <c r="AO127" i="7" s="1"/>
  <c r="AN127" i="7" s="1"/>
  <c r="AM127" i="7" s="1"/>
  <c r="AL127" i="7" s="1"/>
  <c r="AT111" i="7"/>
  <c r="AS111" i="7" s="1"/>
  <c r="AR111" i="7" s="1"/>
  <c r="AQ111" i="7" s="1"/>
  <c r="AP111" i="7" s="1"/>
  <c r="AO111" i="7"/>
  <c r="AN111" i="7"/>
  <c r="AM111" i="7" s="1"/>
  <c r="AL111" i="7" s="1"/>
  <c r="AT95" i="7"/>
  <c r="AS95" i="7" s="1"/>
  <c r="AR95" i="7" s="1"/>
  <c r="AQ95" i="7" s="1"/>
  <c r="AP95" i="7" s="1"/>
  <c r="AO95" i="7" s="1"/>
  <c r="AN95" i="7" s="1"/>
  <c r="AM95" i="7" s="1"/>
  <c r="AL95" i="7" s="1"/>
  <c r="AT129" i="7"/>
  <c r="AS129" i="7" s="1"/>
  <c r="AR129" i="7" s="1"/>
  <c r="AQ129" i="7" s="1"/>
  <c r="AP129" i="7" s="1"/>
  <c r="AO129" i="7" s="1"/>
  <c r="AN129" i="7" s="1"/>
  <c r="AM129" i="7" s="1"/>
  <c r="AL129" i="7" s="1"/>
  <c r="AT113" i="7"/>
  <c r="AS113" i="7" s="1"/>
  <c r="AR113" i="7" s="1"/>
  <c r="AQ113" i="7" s="1"/>
  <c r="AP113" i="7" s="1"/>
  <c r="AO113" i="7" s="1"/>
  <c r="AN113" i="7" s="1"/>
  <c r="AM113" i="7" s="1"/>
  <c r="AL113" i="7" s="1"/>
  <c r="AT97" i="7"/>
  <c r="AS97" i="7" s="1"/>
  <c r="AR97" i="7" s="1"/>
  <c r="AQ97" i="7" s="1"/>
  <c r="AP97" i="7" s="1"/>
  <c r="AO97" i="7" s="1"/>
  <c r="AN97" i="7" s="1"/>
  <c r="AM97" i="7" s="1"/>
  <c r="AL97" i="7" s="1"/>
  <c r="AT81" i="7"/>
  <c r="AS81" i="7" s="1"/>
  <c r="AR81" i="7" s="1"/>
  <c r="AQ81" i="7" s="1"/>
  <c r="AP81" i="7" s="1"/>
  <c r="AO81" i="7" s="1"/>
  <c r="AN81" i="7" s="1"/>
  <c r="AM81" i="7" s="1"/>
  <c r="AL81" i="7" s="1"/>
  <c r="AT65" i="7"/>
  <c r="AS65" i="7" s="1"/>
  <c r="AR65" i="7" s="1"/>
  <c r="AQ65" i="7" s="1"/>
  <c r="AP65" i="7" s="1"/>
  <c r="AO65" i="7" s="1"/>
  <c r="AN65" i="7" s="1"/>
  <c r="AM65" i="7" s="1"/>
  <c r="AL65" i="7" s="1"/>
  <c r="AT49" i="7"/>
  <c r="AS49" i="7" s="1"/>
  <c r="AR49" i="7" s="1"/>
  <c r="AQ49" i="7" s="1"/>
  <c r="AP49" i="7" s="1"/>
  <c r="AO49" i="7" s="1"/>
  <c r="AN49" i="7" s="1"/>
  <c r="AM49" i="7" s="1"/>
  <c r="AL49" i="7" s="1"/>
  <c r="AT76" i="7"/>
  <c r="AS76" i="7" s="1"/>
  <c r="AR76" i="7" s="1"/>
  <c r="AQ76" i="7" s="1"/>
  <c r="AP76" i="7" s="1"/>
  <c r="AO76" i="7"/>
  <c r="AN76" i="7" s="1"/>
  <c r="AM76" i="7" s="1"/>
  <c r="AL76" i="7" s="1"/>
  <c r="AT60" i="7"/>
  <c r="AS60" i="7" s="1"/>
  <c r="AR60" i="7"/>
  <c r="AQ60" i="7" s="1"/>
  <c r="AP60" i="7"/>
  <c r="AO60" i="7" s="1"/>
  <c r="AN60" i="7" s="1"/>
  <c r="AM60" i="7" s="1"/>
  <c r="AL60" i="7" s="1"/>
  <c r="AT44" i="7"/>
  <c r="AS44" i="7" s="1"/>
  <c r="AR44" i="7" s="1"/>
  <c r="AQ44" i="7" s="1"/>
  <c r="AP44" i="7" s="1"/>
  <c r="AO44" i="7" s="1"/>
  <c r="AN44" i="7" s="1"/>
  <c r="AM44" i="7" s="1"/>
  <c r="AL44" i="7" s="1"/>
  <c r="BK9" i="7"/>
  <c r="BJ9" i="7"/>
  <c r="BI9" i="7" s="1"/>
  <c r="BH9" i="7" s="1"/>
  <c r="BG9" i="7" s="1"/>
  <c r="BF9" i="7" s="1"/>
  <c r="BE9" i="7" s="1"/>
  <c r="BD9" i="7" s="1"/>
  <c r="BC9" i="7" s="1"/>
  <c r="AT67" i="7"/>
  <c r="AS67" i="7" s="1"/>
  <c r="AR67" i="7" s="1"/>
  <c r="AQ67" i="7" s="1"/>
  <c r="AP67" i="7" s="1"/>
  <c r="AO67" i="7" s="1"/>
  <c r="AN67" i="7" s="1"/>
  <c r="AM67" i="7" s="1"/>
  <c r="AL67" i="7" s="1"/>
  <c r="AT51" i="7"/>
  <c r="AS51" i="7" s="1"/>
  <c r="AR51" i="7"/>
  <c r="AQ51" i="7" s="1"/>
  <c r="AP51" i="7" s="1"/>
  <c r="AO51" i="7" s="1"/>
  <c r="AN51" i="7" s="1"/>
  <c r="AM51" i="7" s="1"/>
  <c r="AL51" i="7" s="1"/>
  <c r="BK4" i="7"/>
  <c r="BJ4" i="7" s="1"/>
  <c r="BI4" i="7" s="1"/>
  <c r="BH4" i="7" s="1"/>
  <c r="BG4" i="7" s="1"/>
  <c r="BF4" i="7" s="1"/>
  <c r="BE4" i="7" s="1"/>
  <c r="BD4" i="7" s="1"/>
  <c r="BC4" i="7" s="1"/>
  <c r="AT82" i="7"/>
  <c r="AS82" i="7" s="1"/>
  <c r="AR82" i="7" s="1"/>
  <c r="AQ82" i="7" s="1"/>
  <c r="AP82" i="7" s="1"/>
  <c r="AO82" i="7" s="1"/>
  <c r="AN82" i="7" s="1"/>
  <c r="AM82" i="7" s="1"/>
  <c r="AL82" i="7" s="1"/>
  <c r="AT66" i="7"/>
  <c r="AS66" i="7" s="1"/>
  <c r="AR66" i="7" s="1"/>
  <c r="AQ66" i="7" s="1"/>
  <c r="AP66" i="7" s="1"/>
  <c r="AO66" i="7" s="1"/>
  <c r="AN66" i="7" s="1"/>
  <c r="AM66" i="7" s="1"/>
  <c r="AL66" i="7" s="1"/>
  <c r="AT50" i="7"/>
  <c r="AS50" i="7"/>
  <c r="AR50" i="7" s="1"/>
  <c r="AQ50" i="7" s="1"/>
  <c r="AP50" i="7" s="1"/>
  <c r="AO50" i="7" s="1"/>
  <c r="AN50" i="7" s="1"/>
  <c r="AM50" i="7" s="1"/>
  <c r="AL50" i="7" s="1"/>
  <c r="AT33" i="7"/>
  <c r="AS33" i="7" s="1"/>
  <c r="AR33" i="7" s="1"/>
  <c r="AQ33" i="7" s="1"/>
  <c r="AP33" i="7" s="1"/>
  <c r="AO33" i="7" s="1"/>
  <c r="AN33" i="7" s="1"/>
  <c r="AM33" i="7" s="1"/>
  <c r="AL33" i="7" s="1"/>
  <c r="AT35" i="7"/>
  <c r="AS35" i="7" s="1"/>
  <c r="AR35" i="7" s="1"/>
  <c r="AQ35" i="7" s="1"/>
  <c r="AP35" i="7" s="1"/>
  <c r="AO35" i="7" s="1"/>
  <c r="AN35" i="7" s="1"/>
  <c r="AM35" i="7" s="1"/>
  <c r="AL35" i="7" s="1"/>
  <c r="BK8" i="7"/>
  <c r="BJ8" i="7" s="1"/>
  <c r="BI8" i="7" s="1"/>
  <c r="BH8" i="7" s="1"/>
  <c r="BG8" i="7" s="1"/>
  <c r="BF8" i="7" s="1"/>
  <c r="BE8" i="7" s="1"/>
  <c r="BD8" i="7" s="1"/>
  <c r="BC8" i="7" s="1"/>
  <c r="AT36" i="7"/>
  <c r="AS36" i="7" s="1"/>
  <c r="AR36" i="7" s="1"/>
  <c r="AQ36" i="7"/>
  <c r="AP36" i="7" s="1"/>
  <c r="AO36" i="7" s="1"/>
  <c r="AN36" i="7" s="1"/>
  <c r="AM36" i="7" s="1"/>
  <c r="AL36" i="7" s="1"/>
  <c r="BK2" i="7"/>
  <c r="BJ2" i="7" s="1"/>
  <c r="BI2" i="7" s="1"/>
  <c r="BH2" i="7" s="1"/>
  <c r="BG2" i="7" s="1"/>
  <c r="BF2" i="7"/>
  <c r="BE2" i="7" s="1"/>
  <c r="BD2" i="7" s="1"/>
  <c r="BC2" i="7" s="1"/>
  <c r="I116" i="5"/>
  <c r="I104" i="5"/>
  <c r="I80" i="5"/>
  <c r="I92" i="5"/>
  <c r="J407" i="5"/>
  <c r="BK127" i="7"/>
  <c r="BJ127" i="7"/>
  <c r="BI127" i="7"/>
  <c r="BH127" i="7" s="1"/>
  <c r="BG127" i="7" s="1"/>
  <c r="BF127" i="7" s="1"/>
  <c r="BE127" i="7" s="1"/>
  <c r="BD127" i="7"/>
  <c r="BC127" i="7" s="1"/>
  <c r="BK111" i="7"/>
  <c r="BJ111" i="7"/>
  <c r="BI111" i="7" s="1"/>
  <c r="BH111" i="7" s="1"/>
  <c r="BG111" i="7" s="1"/>
  <c r="BF111" i="7" s="1"/>
  <c r="BE111" i="7" s="1"/>
  <c r="BD111" i="7" s="1"/>
  <c r="BC111" i="7" s="1"/>
  <c r="BK95" i="7"/>
  <c r="BJ95" i="7" s="1"/>
  <c r="BI95" i="7" s="1"/>
  <c r="BH95" i="7" s="1"/>
  <c r="BG95" i="7" s="1"/>
  <c r="BF95" i="7" s="1"/>
  <c r="BE95" i="7" s="1"/>
  <c r="BD95" i="7" s="1"/>
  <c r="BC95" i="7" s="1"/>
  <c r="BK79" i="7"/>
  <c r="BJ79" i="7" s="1"/>
  <c r="BI79" i="7" s="1"/>
  <c r="BH79" i="7" s="1"/>
  <c r="BG79" i="7" s="1"/>
  <c r="BF79" i="7" s="1"/>
  <c r="BE79" i="7" s="1"/>
  <c r="BD79" i="7" s="1"/>
  <c r="BC79" i="7" s="1"/>
  <c r="BK63" i="7"/>
  <c r="BJ63" i="7" s="1"/>
  <c r="BI63" i="7" s="1"/>
  <c r="BH63" i="7"/>
  <c r="BG63" i="7" s="1"/>
  <c r="BF63" i="7" s="1"/>
  <c r="BE63" i="7" s="1"/>
  <c r="BD63" i="7" s="1"/>
  <c r="BC63" i="7" s="1"/>
  <c r="BK29" i="7"/>
  <c r="BJ29" i="7"/>
  <c r="BI29" i="7"/>
  <c r="BH29" i="7" s="1"/>
  <c r="BG29" i="7" s="1"/>
  <c r="BF29" i="7" s="1"/>
  <c r="BE29" i="7" s="1"/>
  <c r="BD29" i="7" s="1"/>
  <c r="BC29" i="7" s="1"/>
  <c r="BK118" i="7"/>
  <c r="BJ118" i="7"/>
  <c r="BI118" i="7" s="1"/>
  <c r="BH118" i="7" s="1"/>
  <c r="BG118" i="7" s="1"/>
  <c r="BF118" i="7" s="1"/>
  <c r="BE118" i="7" s="1"/>
  <c r="BD118" i="7" s="1"/>
  <c r="BC118" i="7" s="1"/>
  <c r="BK102" i="7"/>
  <c r="BJ102" i="7" s="1"/>
  <c r="BI102" i="7" s="1"/>
  <c r="BH102" i="7" s="1"/>
  <c r="BG102" i="7" s="1"/>
  <c r="BF102" i="7" s="1"/>
  <c r="BE102" i="7" s="1"/>
  <c r="BD102" i="7" s="1"/>
  <c r="BC102" i="7"/>
  <c r="BK86" i="7"/>
  <c r="BJ86" i="7"/>
  <c r="BI86" i="7"/>
  <c r="BH86" i="7" s="1"/>
  <c r="BG86" i="7" s="1"/>
  <c r="BF86" i="7" s="1"/>
  <c r="BE86" i="7" s="1"/>
  <c r="BD86" i="7"/>
  <c r="BC86" i="7" s="1"/>
  <c r="BK70" i="7"/>
  <c r="BJ70" i="7"/>
  <c r="BI70" i="7" s="1"/>
  <c r="BH70" i="7" s="1"/>
  <c r="BG70" i="7" s="1"/>
  <c r="BF70" i="7" s="1"/>
  <c r="BE70" i="7" s="1"/>
  <c r="BD70" i="7" s="1"/>
  <c r="BC70" i="7" s="1"/>
  <c r="BK54" i="7"/>
  <c r="BJ54" i="7" s="1"/>
  <c r="BI54" i="7" s="1"/>
  <c r="BH54" i="7" s="1"/>
  <c r="BG54" i="7" s="1"/>
  <c r="BF54" i="7"/>
  <c r="BE54" i="7" s="1"/>
  <c r="BD54" i="7" s="1"/>
  <c r="BC54" i="7" s="1"/>
  <c r="BK38" i="7"/>
  <c r="BJ38" i="7" s="1"/>
  <c r="BI38" i="7" s="1"/>
  <c r="BH38" i="7" s="1"/>
  <c r="BG38" i="7"/>
  <c r="BF38" i="7" s="1"/>
  <c r="BE38" i="7" s="1"/>
  <c r="BD38" i="7" s="1"/>
  <c r="BC38" i="7" s="1"/>
  <c r="BK125" i="7"/>
  <c r="BJ125" i="7" s="1"/>
  <c r="BI125" i="7" s="1"/>
  <c r="BH125" i="7" s="1"/>
  <c r="BG125" i="7" s="1"/>
  <c r="BF125" i="7" s="1"/>
  <c r="BE125" i="7" s="1"/>
  <c r="BD125" i="7" s="1"/>
  <c r="BC125" i="7" s="1"/>
  <c r="BK109" i="7"/>
  <c r="BJ109" i="7"/>
  <c r="BI109" i="7"/>
  <c r="BH109" i="7" s="1"/>
  <c r="BG109" i="7" s="1"/>
  <c r="BF109" i="7"/>
  <c r="BE109" i="7" s="1"/>
  <c r="BD109" i="7" s="1"/>
  <c r="BC109" i="7" s="1"/>
  <c r="BK93" i="7"/>
  <c r="BJ93" i="7"/>
  <c r="BI93" i="7" s="1"/>
  <c r="BH93" i="7" s="1"/>
  <c r="BG93" i="7" s="1"/>
  <c r="BF93" i="7" s="1"/>
  <c r="BE93" i="7" s="1"/>
  <c r="BD93" i="7" s="1"/>
  <c r="BC93" i="7" s="1"/>
  <c r="BK77" i="7"/>
  <c r="BJ77" i="7" s="1"/>
  <c r="BI77" i="7" s="1"/>
  <c r="BH77" i="7"/>
  <c r="BG77" i="7" s="1"/>
  <c r="BF77" i="7" s="1"/>
  <c r="BE77" i="7" s="1"/>
  <c r="BD77" i="7" s="1"/>
  <c r="BC77" i="7" s="1"/>
  <c r="BK61" i="7"/>
  <c r="BJ61" i="7"/>
  <c r="BI61" i="7"/>
  <c r="BH61" i="7" s="1"/>
  <c r="BG61" i="7" s="1"/>
  <c r="BF61" i="7" s="1"/>
  <c r="BE61" i="7" s="1"/>
  <c r="BD61" i="7"/>
  <c r="BC61" i="7" s="1"/>
  <c r="BK33" i="7"/>
  <c r="BJ33" i="7"/>
  <c r="BI33" i="7" s="1"/>
  <c r="BH33" i="7" s="1"/>
  <c r="BG33" i="7" s="1"/>
  <c r="BF33" i="7" s="1"/>
  <c r="BE33" i="7"/>
  <c r="BD33" i="7" s="1"/>
  <c r="BC33" i="7" s="1"/>
  <c r="BK124" i="7"/>
  <c r="BJ124" i="7" s="1"/>
  <c r="BI124" i="7" s="1"/>
  <c r="BH124" i="7" s="1"/>
  <c r="BG124" i="7" s="1"/>
  <c r="BF124" i="7" s="1"/>
  <c r="BE124" i="7" s="1"/>
  <c r="BD124" i="7" s="1"/>
  <c r="BC124" i="7" s="1"/>
  <c r="BK108" i="7"/>
  <c r="BJ108" i="7" s="1"/>
  <c r="BI108" i="7" s="1"/>
  <c r="BH108" i="7" s="1"/>
  <c r="BG108" i="7"/>
  <c r="BF108" i="7" s="1"/>
  <c r="BE108" i="7" s="1"/>
  <c r="BD108" i="7" s="1"/>
  <c r="BC108" i="7" s="1"/>
  <c r="BK92" i="7"/>
  <c r="BJ92" i="7" s="1"/>
  <c r="BI92" i="7" s="1"/>
  <c r="BH92" i="7"/>
  <c r="BG92" i="7" s="1"/>
  <c r="BF92" i="7" s="1"/>
  <c r="BE92" i="7" s="1"/>
  <c r="BD92" i="7" s="1"/>
  <c r="BC92" i="7" s="1"/>
  <c r="BK76" i="7"/>
  <c r="BJ76" i="7"/>
  <c r="BI76" i="7"/>
  <c r="BH76" i="7" s="1"/>
  <c r="BG76" i="7" s="1"/>
  <c r="BF76" i="7"/>
  <c r="BE76" i="7" s="1"/>
  <c r="BD76" i="7" s="1"/>
  <c r="BC76" i="7" s="1"/>
  <c r="BK60" i="7"/>
  <c r="BJ60" i="7"/>
  <c r="BI60" i="7" s="1"/>
  <c r="BH60" i="7" s="1"/>
  <c r="BG60" i="7"/>
  <c r="BF60" i="7" s="1"/>
  <c r="BE60" i="7" s="1"/>
  <c r="BD60" i="7" s="1"/>
  <c r="BC60" i="7" s="1"/>
  <c r="BK49" i="7"/>
  <c r="BJ49" i="7" s="1"/>
  <c r="BI49" i="7" s="1"/>
  <c r="BH49" i="7" s="1"/>
  <c r="BG49" i="7" s="1"/>
  <c r="BF49" i="7" s="1"/>
  <c r="BE49" i="7" s="1"/>
  <c r="BD49" i="7" s="1"/>
  <c r="BC49" i="7" s="1"/>
  <c r="BK52" i="7"/>
  <c r="BJ52" i="7"/>
  <c r="BI52" i="7"/>
  <c r="BH52" i="7" s="1"/>
  <c r="BG52" i="7" s="1"/>
  <c r="BF52" i="7" s="1"/>
  <c r="BE52" i="7" s="1"/>
  <c r="BD52" i="7"/>
  <c r="BC52" i="7" s="1"/>
  <c r="BK36" i="7"/>
  <c r="BJ36" i="7"/>
  <c r="BI36" i="7" s="1"/>
  <c r="BH36" i="7" s="1"/>
  <c r="BG36" i="7" s="1"/>
  <c r="BF36" i="7" s="1"/>
  <c r="BE36" i="7" s="1"/>
  <c r="BD36" i="7" s="1"/>
  <c r="BC36" i="7" s="1"/>
  <c r="BK20" i="7"/>
  <c r="BJ20" i="7" s="1"/>
  <c r="BI20" i="7" s="1"/>
  <c r="BH20" i="7" s="1"/>
  <c r="BG20" i="7" s="1"/>
  <c r="BF20" i="7" s="1"/>
  <c r="BE20" i="7" s="1"/>
  <c r="BD20" i="7" s="1"/>
  <c r="BC20" i="7" s="1"/>
  <c r="AT378" i="7"/>
  <c r="AS378" i="7" s="1"/>
  <c r="AR378" i="7" s="1"/>
  <c r="AQ378" i="7" s="1"/>
  <c r="AP378" i="7" s="1"/>
  <c r="AO378" i="7" s="1"/>
  <c r="AN378" i="7" s="1"/>
  <c r="AM378" i="7" s="1"/>
  <c r="AL378" i="7" s="1"/>
  <c r="AT362" i="7"/>
  <c r="AS362" i="7" s="1"/>
  <c r="AR362" i="7" s="1"/>
  <c r="AQ362" i="7" s="1"/>
  <c r="AP362" i="7"/>
  <c r="AO362" i="7" s="1"/>
  <c r="AN362" i="7" s="1"/>
  <c r="AM362" i="7" s="1"/>
  <c r="AL362" i="7" s="1"/>
  <c r="AT346" i="7"/>
  <c r="AS346" i="7" s="1"/>
  <c r="AR346" i="7" s="1"/>
  <c r="AQ346" i="7" s="1"/>
  <c r="AP346" i="7" s="1"/>
  <c r="AO346" i="7" s="1"/>
  <c r="AN346" i="7"/>
  <c r="AM346" i="7" s="1"/>
  <c r="AL346" i="7" s="1"/>
  <c r="BK39" i="7"/>
  <c r="BJ39" i="7"/>
  <c r="BI39" i="7"/>
  <c r="BH39" i="7" s="1"/>
  <c r="BG39" i="7" s="1"/>
  <c r="BF39" i="7"/>
  <c r="BE39" i="7" s="1"/>
  <c r="BD39" i="7" s="1"/>
  <c r="BC39" i="7" s="1"/>
  <c r="BK23" i="7"/>
  <c r="BJ23" i="7"/>
  <c r="BI23" i="7" s="1"/>
  <c r="BH23" i="7" s="1"/>
  <c r="BG23" i="7" s="1"/>
  <c r="BF23" i="7" s="1"/>
  <c r="BE23" i="7" s="1"/>
  <c r="BD23" i="7" s="1"/>
  <c r="BC23" i="7" s="1"/>
  <c r="BB23" i="7" s="1"/>
  <c r="AT361" i="7"/>
  <c r="AS361" i="7" s="1"/>
  <c r="AR361" i="7" s="1"/>
  <c r="AQ361" i="7" s="1"/>
  <c r="AP361" i="7" s="1"/>
  <c r="AO361" i="7" s="1"/>
  <c r="AN361" i="7" s="1"/>
  <c r="AM361" i="7" s="1"/>
  <c r="AL361" i="7" s="1"/>
  <c r="AT329" i="7"/>
  <c r="AS329" i="7" s="1"/>
  <c r="AR329" i="7" s="1"/>
  <c r="AQ329" i="7" s="1"/>
  <c r="AP329" i="7" s="1"/>
  <c r="AO329" i="7" s="1"/>
  <c r="AN329" i="7" s="1"/>
  <c r="AM329" i="7" s="1"/>
  <c r="AL329" i="7" s="1"/>
  <c r="AT364" i="7"/>
  <c r="AS364" i="7" s="1"/>
  <c r="AR364" i="7" s="1"/>
  <c r="AQ364" i="7" s="1"/>
  <c r="AP364" i="7" s="1"/>
  <c r="AO364" i="7" s="1"/>
  <c r="AN364" i="7" s="1"/>
  <c r="AM364" i="7" s="1"/>
  <c r="AL364" i="7" s="1"/>
  <c r="AT348" i="7"/>
  <c r="AS348" i="7" s="1"/>
  <c r="AR348" i="7" s="1"/>
  <c r="AQ348" i="7" s="1"/>
  <c r="AP348" i="7"/>
  <c r="AO348" i="7" s="1"/>
  <c r="AN348" i="7" s="1"/>
  <c r="AM348" i="7" s="1"/>
  <c r="AL348" i="7" s="1"/>
  <c r="AT332" i="7"/>
  <c r="AS332" i="7" s="1"/>
  <c r="AR332" i="7" s="1"/>
  <c r="AQ332" i="7" s="1"/>
  <c r="AP332" i="7" s="1"/>
  <c r="AO332" i="7" s="1"/>
  <c r="AN332" i="7" s="1"/>
  <c r="AM332" i="7" s="1"/>
  <c r="AL332" i="7" s="1"/>
  <c r="BK18" i="7"/>
  <c r="BJ18" i="7" s="1"/>
  <c r="BI18" i="7" s="1"/>
  <c r="BH18" i="7" s="1"/>
  <c r="BG18" i="7" s="1"/>
  <c r="BF18" i="7" s="1"/>
  <c r="BE18" i="7" s="1"/>
  <c r="BD18" i="7" s="1"/>
  <c r="BC18" i="7" s="1"/>
  <c r="BK12" i="7"/>
  <c r="BJ12" i="7" s="1"/>
  <c r="BI12" i="7" s="1"/>
  <c r="BH12" i="7" s="1"/>
  <c r="BG12" i="7"/>
  <c r="BF12" i="7" s="1"/>
  <c r="BE12" i="7" s="1"/>
  <c r="BD12" i="7" s="1"/>
  <c r="BC12" i="7" s="1"/>
  <c r="AT424" i="7"/>
  <c r="AS424" i="7" s="1"/>
  <c r="AR424" i="7" s="1"/>
  <c r="AQ424" i="7" s="1"/>
  <c r="AP424" i="7" s="1"/>
  <c r="AO424" i="7" s="1"/>
  <c r="AN424" i="7" s="1"/>
  <c r="AM424" i="7" s="1"/>
  <c r="AL424" i="7" s="1"/>
  <c r="AT417" i="7"/>
  <c r="AS417" i="7"/>
  <c r="AR417" i="7" s="1"/>
  <c r="AQ417" i="7" s="1"/>
  <c r="AP417" i="7" s="1"/>
  <c r="AO417" i="7" s="1"/>
  <c r="AN417" i="7" s="1"/>
  <c r="AM417" i="7" s="1"/>
  <c r="AL417" i="7" s="1"/>
  <c r="AT413" i="7"/>
  <c r="AS413" i="7" s="1"/>
  <c r="AR413" i="7" s="1"/>
  <c r="AQ413" i="7" s="1"/>
  <c r="AP413" i="7" s="1"/>
  <c r="AO413" i="7" s="1"/>
  <c r="AN413" i="7" s="1"/>
  <c r="AM413" i="7" s="1"/>
  <c r="AL413" i="7" s="1"/>
  <c r="AT405" i="7"/>
  <c r="AS405" i="7"/>
  <c r="AR405" i="7" s="1"/>
  <c r="AQ405" i="7" s="1"/>
  <c r="AP405" i="7" s="1"/>
  <c r="AO405" i="7" s="1"/>
  <c r="AN405" i="7" s="1"/>
  <c r="AM405" i="7" s="1"/>
  <c r="AL405" i="7" s="1"/>
  <c r="AT397" i="7"/>
  <c r="AS397" i="7" s="1"/>
  <c r="AR397" i="7" s="1"/>
  <c r="AQ397" i="7" s="1"/>
  <c r="AP397" i="7" s="1"/>
  <c r="AO397" i="7" s="1"/>
  <c r="AN397" i="7" s="1"/>
  <c r="AM397" i="7" s="1"/>
  <c r="AL397" i="7" s="1"/>
  <c r="AT393" i="7"/>
  <c r="AS393" i="7" s="1"/>
  <c r="AR393" i="7" s="1"/>
  <c r="AQ393" i="7" s="1"/>
  <c r="AP393" i="7" s="1"/>
  <c r="AO393" i="7" s="1"/>
  <c r="AN393" i="7" s="1"/>
  <c r="AM393" i="7" s="1"/>
  <c r="AL393" i="7" s="1"/>
  <c r="AT389" i="7"/>
  <c r="AS389" i="7"/>
  <c r="AR389" i="7" s="1"/>
  <c r="AQ389" i="7"/>
  <c r="AP389" i="7" s="1"/>
  <c r="AO389" i="7" s="1"/>
  <c r="AN389" i="7" s="1"/>
  <c r="AM389" i="7" s="1"/>
  <c r="AL389" i="7" s="1"/>
  <c r="AT371" i="7"/>
  <c r="AS371" i="7" s="1"/>
  <c r="AR371" i="7" s="1"/>
  <c r="AQ371" i="7" s="1"/>
  <c r="AP371" i="7" s="1"/>
  <c r="AO371" i="7" s="1"/>
  <c r="AN371" i="7" s="1"/>
  <c r="AM371" i="7" s="1"/>
  <c r="AL371" i="7" s="1"/>
  <c r="AT355" i="7"/>
  <c r="AS355" i="7" s="1"/>
  <c r="AR355" i="7" s="1"/>
  <c r="AQ355" i="7" s="1"/>
  <c r="AP355" i="7" s="1"/>
  <c r="AO355" i="7" s="1"/>
  <c r="AN355" i="7" s="1"/>
  <c r="AM355" i="7" s="1"/>
  <c r="AL355" i="7" s="1"/>
  <c r="AT339" i="7"/>
  <c r="AS339" i="7" s="1"/>
  <c r="AR339" i="7" s="1"/>
  <c r="AQ339" i="7" s="1"/>
  <c r="AP339" i="7" s="1"/>
  <c r="AO339" i="7" s="1"/>
  <c r="AN339" i="7" s="1"/>
  <c r="AM339" i="7" s="1"/>
  <c r="AL339" i="7" s="1"/>
  <c r="AT321" i="7"/>
  <c r="AS321" i="7" s="1"/>
  <c r="AR321" i="7" s="1"/>
  <c r="AQ321" i="7" s="1"/>
  <c r="AP321" i="7" s="1"/>
  <c r="AO321" i="7" s="1"/>
  <c r="AN321" i="7" s="1"/>
  <c r="AM321" i="7" s="1"/>
  <c r="AL321" i="7" s="1"/>
  <c r="AT318" i="7"/>
  <c r="AS318" i="7" s="1"/>
  <c r="AR318" i="7" s="1"/>
  <c r="AQ318" i="7" s="1"/>
  <c r="AP318" i="7" s="1"/>
  <c r="AO318" i="7" s="1"/>
  <c r="AN318" i="7" s="1"/>
  <c r="AM318" i="7" s="1"/>
  <c r="AL318" i="7" s="1"/>
  <c r="AT302" i="7"/>
  <c r="AS302" i="7" s="1"/>
  <c r="AR302" i="7" s="1"/>
  <c r="AQ302" i="7"/>
  <c r="AP302" i="7" s="1"/>
  <c r="AO302" i="7" s="1"/>
  <c r="AN302" i="7" s="1"/>
  <c r="AM302" i="7" s="1"/>
  <c r="AL302" i="7" s="1"/>
  <c r="AT270" i="7"/>
  <c r="AS270" i="7"/>
  <c r="AR270" i="7" s="1"/>
  <c r="AQ270" i="7" s="1"/>
  <c r="AP270" i="7" s="1"/>
  <c r="AO270" i="7" s="1"/>
  <c r="AN270" i="7" s="1"/>
  <c r="AM270" i="7" s="1"/>
  <c r="AL270" i="7" s="1"/>
  <c r="AT238" i="7"/>
  <c r="AS238" i="7" s="1"/>
  <c r="AR238" i="7" s="1"/>
  <c r="AQ238" i="7" s="1"/>
  <c r="AP238" i="7" s="1"/>
  <c r="AO238" i="7" s="1"/>
  <c r="AN238" i="7" s="1"/>
  <c r="AM238" i="7" s="1"/>
  <c r="AL238" i="7" s="1"/>
  <c r="AT297" i="7"/>
  <c r="AS297" i="7"/>
  <c r="AR297" i="7" s="1"/>
  <c r="AQ297" i="7" s="1"/>
  <c r="AP297" i="7" s="1"/>
  <c r="AO297" i="7" s="1"/>
  <c r="AN297" i="7" s="1"/>
  <c r="AM297" i="7" s="1"/>
  <c r="AL297" i="7" s="1"/>
  <c r="AT281" i="7"/>
  <c r="AS281" i="7" s="1"/>
  <c r="AR281" i="7" s="1"/>
  <c r="AQ281" i="7" s="1"/>
  <c r="AP281" i="7" s="1"/>
  <c r="AO281" i="7" s="1"/>
  <c r="AN281" i="7" s="1"/>
  <c r="AM281" i="7" s="1"/>
  <c r="AL281" i="7" s="1"/>
  <c r="AT265" i="7"/>
  <c r="AS265" i="7" s="1"/>
  <c r="AR265" i="7" s="1"/>
  <c r="AQ265" i="7" s="1"/>
  <c r="AP265" i="7" s="1"/>
  <c r="AO265" i="7" s="1"/>
  <c r="AN265" i="7" s="1"/>
  <c r="AM265" i="7" s="1"/>
  <c r="AL265" i="7" s="1"/>
  <c r="AT249" i="7"/>
  <c r="AS249" i="7" s="1"/>
  <c r="AR249" i="7" s="1"/>
  <c r="AQ249" i="7" s="1"/>
  <c r="AP249" i="7" s="1"/>
  <c r="AO249" i="7" s="1"/>
  <c r="AN249" i="7" s="1"/>
  <c r="AM249" i="7" s="1"/>
  <c r="AL249" i="7" s="1"/>
  <c r="AT233" i="7"/>
  <c r="AS233" i="7"/>
  <c r="AR233" i="7" s="1"/>
  <c r="AQ233" i="7" s="1"/>
  <c r="AP233" i="7" s="1"/>
  <c r="AO233" i="7" s="1"/>
  <c r="AN233" i="7" s="1"/>
  <c r="AM233" i="7" s="1"/>
  <c r="AL233" i="7" s="1"/>
  <c r="AT217" i="7"/>
  <c r="AS217" i="7" s="1"/>
  <c r="AR217" i="7" s="1"/>
  <c r="AQ217" i="7"/>
  <c r="AP217" i="7"/>
  <c r="AO217" i="7" s="1"/>
  <c r="AN217" i="7" s="1"/>
  <c r="AM217" i="7" s="1"/>
  <c r="AL217" i="7" s="1"/>
  <c r="AT308" i="7"/>
  <c r="AS308" i="7" s="1"/>
  <c r="AR308" i="7" s="1"/>
  <c r="AQ308" i="7" s="1"/>
  <c r="AP308" i="7" s="1"/>
  <c r="AO308" i="7" s="1"/>
  <c r="AN308" i="7" s="1"/>
  <c r="AM308" i="7" s="1"/>
  <c r="AL308" i="7" s="1"/>
  <c r="AT276" i="7"/>
  <c r="AS276" i="7" s="1"/>
  <c r="AR276" i="7" s="1"/>
  <c r="AQ276" i="7" s="1"/>
  <c r="AP276" i="7" s="1"/>
  <c r="AO276" i="7" s="1"/>
  <c r="AN276" i="7" s="1"/>
  <c r="AM276" i="7" s="1"/>
  <c r="AL276" i="7" s="1"/>
  <c r="AT260" i="7"/>
  <c r="AS260" i="7"/>
  <c r="AR260" i="7" s="1"/>
  <c r="AQ260" i="7" s="1"/>
  <c r="AP260" i="7" s="1"/>
  <c r="AO260" i="7" s="1"/>
  <c r="AN260" i="7" s="1"/>
  <c r="AM260" i="7" s="1"/>
  <c r="AL260" i="7" s="1"/>
  <c r="AT244" i="7"/>
  <c r="AS244" i="7" s="1"/>
  <c r="AR244" i="7"/>
  <c r="AQ244" i="7" s="1"/>
  <c r="AP244" i="7" s="1"/>
  <c r="AO244" i="7" s="1"/>
  <c r="AN244" i="7" s="1"/>
  <c r="AM244" i="7" s="1"/>
  <c r="AL244" i="7" s="1"/>
  <c r="AT323" i="7"/>
  <c r="AS323" i="7" s="1"/>
  <c r="AR323" i="7" s="1"/>
  <c r="AQ323" i="7" s="1"/>
  <c r="AP323" i="7" s="1"/>
  <c r="AO323" i="7" s="1"/>
  <c r="AN323" i="7" s="1"/>
  <c r="AM323" i="7" s="1"/>
  <c r="AL323" i="7" s="1"/>
  <c r="AT307" i="7"/>
  <c r="AS307" i="7" s="1"/>
  <c r="AR307" i="7" s="1"/>
  <c r="AQ307" i="7" s="1"/>
  <c r="AP307" i="7" s="1"/>
  <c r="AO307" i="7" s="1"/>
  <c r="AN307" i="7" s="1"/>
  <c r="AM307" i="7" s="1"/>
  <c r="AL307" i="7" s="1"/>
  <c r="AT291" i="7"/>
  <c r="AS291" i="7" s="1"/>
  <c r="AR291" i="7" s="1"/>
  <c r="AQ291" i="7" s="1"/>
  <c r="AP291" i="7" s="1"/>
  <c r="AO291" i="7" s="1"/>
  <c r="AN291" i="7" s="1"/>
  <c r="AM291" i="7" s="1"/>
  <c r="AL291" i="7" s="1"/>
  <c r="AT275" i="7"/>
  <c r="AS275" i="7" s="1"/>
  <c r="AR275" i="7" s="1"/>
  <c r="AQ275" i="7" s="1"/>
  <c r="AP275" i="7" s="1"/>
  <c r="AO275" i="7" s="1"/>
  <c r="AN275" i="7" s="1"/>
  <c r="AM275" i="7" s="1"/>
  <c r="AL275" i="7" s="1"/>
  <c r="AT259" i="7"/>
  <c r="AS259" i="7" s="1"/>
  <c r="AR259" i="7" s="1"/>
  <c r="AQ259" i="7" s="1"/>
  <c r="AP259" i="7" s="1"/>
  <c r="AO259" i="7" s="1"/>
  <c r="AN259" i="7" s="1"/>
  <c r="AM259" i="7" s="1"/>
  <c r="AL259" i="7" s="1"/>
  <c r="AT243" i="7"/>
  <c r="AS243" i="7"/>
  <c r="AR243" i="7" s="1"/>
  <c r="AQ243" i="7" s="1"/>
  <c r="AP243" i="7" s="1"/>
  <c r="AO243" i="7" s="1"/>
  <c r="AN243" i="7" s="1"/>
  <c r="AM243" i="7" s="1"/>
  <c r="AL243" i="7" s="1"/>
  <c r="AT227" i="7"/>
  <c r="AS227" i="7" s="1"/>
  <c r="AR227" i="7"/>
  <c r="AQ227" i="7" s="1"/>
  <c r="AP227" i="7" s="1"/>
  <c r="AO227" i="7" s="1"/>
  <c r="AN227" i="7" s="1"/>
  <c r="AM227" i="7" s="1"/>
  <c r="AL227" i="7" s="1"/>
  <c r="AT208" i="7"/>
  <c r="AS208" i="7" s="1"/>
  <c r="AR208" i="7" s="1"/>
  <c r="AQ208" i="7" s="1"/>
  <c r="AP208" i="7" s="1"/>
  <c r="AO208" i="7" s="1"/>
  <c r="AN208" i="7" s="1"/>
  <c r="AM208" i="7" s="1"/>
  <c r="AL208" i="7" s="1"/>
  <c r="AT192" i="7"/>
  <c r="AS192" i="7" s="1"/>
  <c r="AR192" i="7" s="1"/>
  <c r="AQ192" i="7" s="1"/>
  <c r="AP192" i="7" s="1"/>
  <c r="AO192" i="7" s="1"/>
  <c r="AN192" i="7" s="1"/>
  <c r="AM192" i="7" s="1"/>
  <c r="AL192" i="7" s="1"/>
  <c r="AT176" i="7"/>
  <c r="AS176" i="7" s="1"/>
  <c r="AR176" i="7" s="1"/>
  <c r="AQ176" i="7" s="1"/>
  <c r="AP176" i="7" s="1"/>
  <c r="AO176" i="7" s="1"/>
  <c r="AN176" i="7" s="1"/>
  <c r="AM176" i="7" s="1"/>
  <c r="AL176" i="7" s="1"/>
  <c r="AT160" i="7"/>
  <c r="AS160" i="7" s="1"/>
  <c r="AR160" i="7" s="1"/>
  <c r="AQ160" i="7" s="1"/>
  <c r="AP160" i="7" s="1"/>
  <c r="AO160" i="7" s="1"/>
  <c r="AN160" i="7" s="1"/>
  <c r="AM160" i="7" s="1"/>
  <c r="AL160" i="7" s="1"/>
  <c r="AT144" i="7"/>
  <c r="AS144" i="7" s="1"/>
  <c r="AR144" i="7" s="1"/>
  <c r="AQ144" i="7" s="1"/>
  <c r="AP144" i="7" s="1"/>
  <c r="AO144" i="7" s="1"/>
  <c r="AN144" i="7" s="1"/>
  <c r="AM144" i="7" s="1"/>
  <c r="AL144" i="7" s="1"/>
  <c r="AT118" i="7"/>
  <c r="AS118" i="7" s="1"/>
  <c r="AR118" i="7" s="1"/>
  <c r="AQ118" i="7" s="1"/>
  <c r="AP118" i="7" s="1"/>
  <c r="AO118" i="7" s="1"/>
  <c r="AN118" i="7" s="1"/>
  <c r="AM118" i="7" s="1"/>
  <c r="AL118" i="7" s="1"/>
  <c r="AT91" i="7"/>
  <c r="AS91" i="7"/>
  <c r="AR91" i="7" s="1"/>
  <c r="AQ91" i="7" s="1"/>
  <c r="AP91" i="7" s="1"/>
  <c r="AO91" i="7" s="1"/>
  <c r="AN91" i="7" s="1"/>
  <c r="AM91" i="7" s="1"/>
  <c r="AL91" i="7" s="1"/>
  <c r="AT171" i="7"/>
  <c r="AS171" i="7" s="1"/>
  <c r="AR171" i="7"/>
  <c r="AQ171" i="7" s="1"/>
  <c r="AP171" i="7" s="1"/>
  <c r="AO171" i="7" s="1"/>
  <c r="AN171" i="7" s="1"/>
  <c r="AM171" i="7" s="1"/>
  <c r="AL171" i="7" s="1"/>
  <c r="AT139" i="7"/>
  <c r="AS139" i="7" s="1"/>
  <c r="AR139" i="7" s="1"/>
  <c r="AQ139" i="7" s="1"/>
  <c r="AP139" i="7" s="1"/>
  <c r="AO139" i="7" s="1"/>
  <c r="AN139" i="7" s="1"/>
  <c r="AM139" i="7" s="1"/>
  <c r="AL139" i="7" s="1"/>
  <c r="AT123" i="7"/>
  <c r="AS123" i="7"/>
  <c r="AR123" i="7" s="1"/>
  <c r="AQ123" i="7" s="1"/>
  <c r="AP123" i="7" s="1"/>
  <c r="AO123" i="7" s="1"/>
  <c r="AN123" i="7" s="1"/>
  <c r="AM123" i="7" s="1"/>
  <c r="AL123" i="7" s="1"/>
  <c r="AT107" i="7"/>
  <c r="AS107" i="7" s="1"/>
  <c r="AR107" i="7" s="1"/>
  <c r="AQ107" i="7" s="1"/>
  <c r="AP107" i="7" s="1"/>
  <c r="AO107" i="7" s="1"/>
  <c r="AN107" i="7" s="1"/>
  <c r="AM107" i="7" s="1"/>
  <c r="AL107" i="7" s="1"/>
  <c r="AT214" i="7"/>
  <c r="AS214" i="7" s="1"/>
  <c r="AR214" i="7" s="1"/>
  <c r="AQ214" i="7" s="1"/>
  <c r="AP214" i="7" s="1"/>
  <c r="AO214" i="7" s="1"/>
  <c r="AN214" i="7" s="1"/>
  <c r="AM214" i="7" s="1"/>
  <c r="AL214" i="7" s="1"/>
  <c r="AT198" i="7"/>
  <c r="AS198" i="7" s="1"/>
  <c r="AR198" i="7" s="1"/>
  <c r="AQ198" i="7" s="1"/>
  <c r="AP198" i="7" s="1"/>
  <c r="AO198" i="7" s="1"/>
  <c r="AN198" i="7" s="1"/>
  <c r="AM198" i="7" s="1"/>
  <c r="AL198" i="7" s="1"/>
  <c r="AT166" i="7"/>
  <c r="AS166" i="7" s="1"/>
  <c r="AR166" i="7" s="1"/>
  <c r="AQ166" i="7" s="1"/>
  <c r="AP166" i="7" s="1"/>
  <c r="AO166" i="7" s="1"/>
  <c r="AN166" i="7" s="1"/>
  <c r="AM166" i="7" s="1"/>
  <c r="AL166" i="7" s="1"/>
  <c r="AT150" i="7"/>
  <c r="AS150" i="7" s="1"/>
  <c r="AR150" i="7" s="1"/>
  <c r="AQ150" i="7" s="1"/>
  <c r="AP150" i="7" s="1"/>
  <c r="AO150" i="7" s="1"/>
  <c r="AN150" i="7" s="1"/>
  <c r="AM150" i="7" s="1"/>
  <c r="AL150" i="7" s="1"/>
  <c r="AT130" i="7"/>
  <c r="AS130" i="7" s="1"/>
  <c r="AR130" i="7" s="1"/>
  <c r="AQ130" i="7" s="1"/>
  <c r="AP130" i="7" s="1"/>
  <c r="AO130" i="7" s="1"/>
  <c r="AN130" i="7" s="1"/>
  <c r="AM130" i="7" s="1"/>
  <c r="AL130" i="7" s="1"/>
  <c r="AT98" i="7"/>
  <c r="AS98" i="7"/>
  <c r="AR98" i="7" s="1"/>
  <c r="AQ98" i="7" s="1"/>
  <c r="AP98" i="7" s="1"/>
  <c r="AO98" i="7" s="1"/>
  <c r="AN98" i="7" s="1"/>
  <c r="AM98" i="7" s="1"/>
  <c r="AL98" i="7" s="1"/>
  <c r="AT213" i="7"/>
  <c r="AS213" i="7"/>
  <c r="AR213" i="7"/>
  <c r="AQ213" i="7" s="1"/>
  <c r="AP213" i="7" s="1"/>
  <c r="AO213" i="7" s="1"/>
  <c r="AN213" i="7" s="1"/>
  <c r="AM213" i="7" s="1"/>
  <c r="AL213" i="7" s="1"/>
  <c r="AT181" i="7"/>
  <c r="AS181" i="7" s="1"/>
  <c r="AR181" i="7" s="1"/>
  <c r="AQ181" i="7" s="1"/>
  <c r="AP181" i="7" s="1"/>
  <c r="AO181" i="7" s="1"/>
  <c r="AN181" i="7" s="1"/>
  <c r="AM181" i="7" s="1"/>
  <c r="AL181" i="7" s="1"/>
  <c r="AT149" i="7"/>
  <c r="AS149" i="7"/>
  <c r="AR149" i="7" s="1"/>
  <c r="AQ149" i="7" s="1"/>
  <c r="AP149" i="7" s="1"/>
  <c r="AO149" i="7" s="1"/>
  <c r="AN149" i="7" s="1"/>
  <c r="AM149" i="7" s="1"/>
  <c r="AL149" i="7" s="1"/>
  <c r="AT132" i="7"/>
  <c r="AS132" i="7" s="1"/>
  <c r="AR132" i="7" s="1"/>
  <c r="AQ132" i="7" s="1"/>
  <c r="AP132" i="7" s="1"/>
  <c r="AO132" i="7" s="1"/>
  <c r="AN132" i="7" s="1"/>
  <c r="AM132" i="7" s="1"/>
  <c r="AL132" i="7" s="1"/>
  <c r="AT116" i="7"/>
  <c r="AS116" i="7" s="1"/>
  <c r="AR116" i="7" s="1"/>
  <c r="AQ116" i="7" s="1"/>
  <c r="AP116" i="7" s="1"/>
  <c r="AO116" i="7" s="1"/>
  <c r="AN116" i="7" s="1"/>
  <c r="AM116" i="7" s="1"/>
  <c r="AL116" i="7" s="1"/>
  <c r="AT100" i="7"/>
  <c r="AS100" i="7" s="1"/>
  <c r="AR100" i="7" s="1"/>
  <c r="AQ100" i="7" s="1"/>
  <c r="AP100" i="7" s="1"/>
  <c r="AO100" i="7" s="1"/>
  <c r="AN100" i="7" s="1"/>
  <c r="AM100" i="7" s="1"/>
  <c r="AL100" i="7" s="1"/>
  <c r="AT133" i="7"/>
  <c r="AS133" i="7" s="1"/>
  <c r="AR133" i="7"/>
  <c r="AQ133" i="7" s="1"/>
  <c r="AP133" i="7" s="1"/>
  <c r="AO133" i="7" s="1"/>
  <c r="AN133" i="7" s="1"/>
  <c r="AM133" i="7" s="1"/>
  <c r="AL133" i="7" s="1"/>
  <c r="AT85" i="7"/>
  <c r="AS85" i="7" s="1"/>
  <c r="AR85" i="7" s="1"/>
  <c r="AQ85" i="7" s="1"/>
  <c r="AP85" i="7" s="1"/>
  <c r="AO85" i="7" s="1"/>
  <c r="AN85" i="7" s="1"/>
  <c r="AM85" i="7" s="1"/>
  <c r="AL85" i="7" s="1"/>
  <c r="AT69" i="7"/>
  <c r="AS69" i="7"/>
  <c r="AR69" i="7" s="1"/>
  <c r="AQ69" i="7" s="1"/>
  <c r="AP69" i="7" s="1"/>
  <c r="AO69" i="7" s="1"/>
  <c r="AN69" i="7" s="1"/>
  <c r="AM69" i="7" s="1"/>
  <c r="AL69" i="7" s="1"/>
  <c r="AT53" i="7"/>
  <c r="AS53" i="7" s="1"/>
  <c r="AR53" i="7" s="1"/>
  <c r="AQ53" i="7" s="1"/>
  <c r="AP53" i="7" s="1"/>
  <c r="AO53" i="7" s="1"/>
  <c r="AN53" i="7" s="1"/>
  <c r="AM53" i="7" s="1"/>
  <c r="AL53" i="7" s="1"/>
  <c r="AT64" i="7"/>
  <c r="AS64" i="7" s="1"/>
  <c r="AR64" i="7" s="1"/>
  <c r="AQ64" i="7" s="1"/>
  <c r="AP64" i="7" s="1"/>
  <c r="AO64" i="7" s="1"/>
  <c r="AN64" i="7" s="1"/>
  <c r="AM64" i="7" s="1"/>
  <c r="AL64" i="7" s="1"/>
  <c r="AT34" i="7"/>
  <c r="AS34" i="7" s="1"/>
  <c r="AR34" i="7" s="1"/>
  <c r="AQ34" i="7" s="1"/>
  <c r="AP34" i="7" s="1"/>
  <c r="AO34" i="7" s="1"/>
  <c r="AN34" i="7" s="1"/>
  <c r="AM34" i="7" s="1"/>
  <c r="AL34" i="7" s="1"/>
  <c r="BK10" i="7"/>
  <c r="BJ10" i="7" s="1"/>
  <c r="BI10" i="7"/>
  <c r="BH10" i="7" s="1"/>
  <c r="BG10" i="7" s="1"/>
  <c r="BF10" i="7" s="1"/>
  <c r="BE10" i="7" s="1"/>
  <c r="BD10" i="7" s="1"/>
  <c r="BC10" i="7" s="1"/>
  <c r="AT71" i="7"/>
  <c r="AS71" i="7"/>
  <c r="AR71" i="7" s="1"/>
  <c r="AQ71" i="7" s="1"/>
  <c r="AP71" i="7" s="1"/>
  <c r="AO71" i="7" s="1"/>
  <c r="AN71" i="7" s="1"/>
  <c r="AM71" i="7" s="1"/>
  <c r="AL71" i="7" s="1"/>
  <c r="AT55" i="7"/>
  <c r="AS55" i="7" s="1"/>
  <c r="AR55" i="7" s="1"/>
  <c r="AQ55" i="7" s="1"/>
  <c r="AP55" i="7" s="1"/>
  <c r="AO55" i="7" s="1"/>
  <c r="AN55" i="7" s="1"/>
  <c r="AM55" i="7" s="1"/>
  <c r="AL55" i="7" s="1"/>
  <c r="AT86" i="7"/>
  <c r="AS86" i="7" s="1"/>
  <c r="AR86" i="7" s="1"/>
  <c r="AQ86" i="7"/>
  <c r="AP86" i="7" s="1"/>
  <c r="AO86" i="7" s="1"/>
  <c r="AN86" i="7" s="1"/>
  <c r="AM86" i="7" s="1"/>
  <c r="AL86" i="7" s="1"/>
  <c r="AT70" i="7"/>
  <c r="AS70" i="7"/>
  <c r="AR70" i="7"/>
  <c r="AQ70" i="7" s="1"/>
  <c r="AP70" i="7" s="1"/>
  <c r="AO70" i="7" s="1"/>
  <c r="AN70" i="7" s="1"/>
  <c r="AM70" i="7" s="1"/>
  <c r="AL70" i="7" s="1"/>
  <c r="AT37" i="7"/>
  <c r="AS37" i="7" s="1"/>
  <c r="AR37" i="7" s="1"/>
  <c r="AQ37" i="7" s="1"/>
  <c r="AP37" i="7" s="1"/>
  <c r="AO37" i="7" s="1"/>
  <c r="AN37" i="7" s="1"/>
  <c r="AM37" i="7"/>
  <c r="AL37" i="7" s="1"/>
  <c r="AT21" i="7"/>
  <c r="AS21" i="7" s="1"/>
  <c r="AR21" i="7" s="1"/>
  <c r="AQ21" i="7" s="1"/>
  <c r="AP21" i="7" s="1"/>
  <c r="AO21" i="7" s="1"/>
  <c r="AN21" i="7" s="1"/>
  <c r="AM21" i="7" s="1"/>
  <c r="AL21" i="7" s="1"/>
  <c r="AT23" i="7"/>
  <c r="AS23" i="7"/>
  <c r="AR23" i="7" s="1"/>
  <c r="AQ23" i="7"/>
  <c r="AP23" i="7" s="1"/>
  <c r="AO23" i="7" s="1"/>
  <c r="AN23" i="7" s="1"/>
  <c r="AM23" i="7" s="1"/>
  <c r="AL23" i="7" s="1"/>
  <c r="BK5" i="7"/>
  <c r="BJ5" i="7" s="1"/>
  <c r="BI5" i="7" s="1"/>
  <c r="BH5" i="7" s="1"/>
  <c r="BG5" i="7" s="1"/>
  <c r="BF5" i="7" s="1"/>
  <c r="BE5" i="7" s="1"/>
  <c r="BD5" i="7" s="1"/>
  <c r="BC5" i="7" s="1"/>
  <c r="AT24" i="7"/>
  <c r="AS24" i="7" s="1"/>
  <c r="AR24" i="7" s="1"/>
  <c r="AQ24" i="7"/>
  <c r="AP24" i="7" s="1"/>
  <c r="AO24" i="7" s="1"/>
  <c r="AN24" i="7" s="1"/>
  <c r="AM24" i="7" s="1"/>
  <c r="AL24" i="7" s="1"/>
  <c r="I387" i="5"/>
  <c r="I23" i="5"/>
  <c r="I84" i="5"/>
  <c r="I120" i="5"/>
  <c r="I100" i="5"/>
  <c r="K415" i="5"/>
  <c r="I72" i="5"/>
  <c r="AB417" i="6"/>
  <c r="AA417" i="6"/>
  <c r="AE417" i="6" s="1"/>
  <c r="BK131" i="7"/>
  <c r="BJ131" i="7"/>
  <c r="BI131" i="7" s="1"/>
  <c r="BH131" i="7" s="1"/>
  <c r="BG131" i="7" s="1"/>
  <c r="BF131" i="7" s="1"/>
  <c r="BE131" i="7" s="1"/>
  <c r="BD131" i="7" s="1"/>
  <c r="BC131" i="7" s="1"/>
  <c r="BK115" i="7"/>
  <c r="BJ115" i="7" s="1"/>
  <c r="BK99" i="7"/>
  <c r="BJ99" i="7" s="1"/>
  <c r="BI99" i="7" s="1"/>
  <c r="BH99" i="7" s="1"/>
  <c r="BG99" i="7" s="1"/>
  <c r="BF99" i="7"/>
  <c r="BE99" i="7" s="1"/>
  <c r="BD99" i="7" s="1"/>
  <c r="BC99" i="7" s="1"/>
  <c r="BK67" i="7"/>
  <c r="BJ67" i="7" s="1"/>
  <c r="BI67" i="7" s="1"/>
  <c r="BH67" i="7" s="1"/>
  <c r="BG67" i="7" s="1"/>
  <c r="BF67" i="7" s="1"/>
  <c r="BE67" i="7" s="1"/>
  <c r="BD67" i="7" s="1"/>
  <c r="BC67" i="7" s="1"/>
  <c r="BB67" i="7" s="1"/>
  <c r="BK37" i="7"/>
  <c r="BK122" i="7"/>
  <c r="BJ122" i="7"/>
  <c r="BI122" i="7" s="1"/>
  <c r="BH122" i="7"/>
  <c r="BG122" i="7" s="1"/>
  <c r="BF122" i="7" s="1"/>
  <c r="BE122" i="7"/>
  <c r="BD122" i="7" s="1"/>
  <c r="BC122" i="7" s="1"/>
  <c r="BK106" i="7"/>
  <c r="BK90" i="7"/>
  <c r="BJ90" i="7"/>
  <c r="BI90" i="7"/>
  <c r="BH90" i="7" s="1"/>
  <c r="BG90" i="7" s="1"/>
  <c r="BF90" i="7" s="1"/>
  <c r="BE90" i="7" s="1"/>
  <c r="BD90" i="7" s="1"/>
  <c r="BC90" i="7" s="1"/>
  <c r="BK74" i="7"/>
  <c r="BJ74" i="7" s="1"/>
  <c r="BK58" i="7"/>
  <c r="BJ58" i="7"/>
  <c r="BI58" i="7" s="1"/>
  <c r="BH58" i="7" s="1"/>
  <c r="BG58" i="7"/>
  <c r="BF58" i="7" s="1"/>
  <c r="BE58" i="7" s="1"/>
  <c r="BD58" i="7" s="1"/>
  <c r="BC58" i="7" s="1"/>
  <c r="BK41" i="7"/>
  <c r="BJ41" i="7"/>
  <c r="BI41" i="7" s="1"/>
  <c r="BH41" i="7" s="1"/>
  <c r="BG41" i="7" s="1"/>
  <c r="BK129" i="7"/>
  <c r="BJ129" i="7"/>
  <c r="BI129" i="7" s="1"/>
  <c r="BH129" i="7" s="1"/>
  <c r="BG129" i="7" s="1"/>
  <c r="BF129" i="7"/>
  <c r="BE129" i="7" s="1"/>
  <c r="BD129" i="7" s="1"/>
  <c r="BC129" i="7" s="1"/>
  <c r="BK113" i="7"/>
  <c r="BJ113" i="7"/>
  <c r="BI113" i="7" s="1"/>
  <c r="BK97" i="7"/>
  <c r="BJ97" i="7"/>
  <c r="BI97" i="7" s="1"/>
  <c r="BH97" i="7" s="1"/>
  <c r="BG97" i="7" s="1"/>
  <c r="BF97" i="7"/>
  <c r="BE97" i="7" s="1"/>
  <c r="BD97" i="7" s="1"/>
  <c r="BC97" i="7" s="1"/>
  <c r="BA97" i="7" s="1"/>
  <c r="BK81" i="7"/>
  <c r="BK65" i="7"/>
  <c r="BJ65" i="7"/>
  <c r="BI65" i="7" s="1"/>
  <c r="BH65" i="7" s="1"/>
  <c r="BG65" i="7"/>
  <c r="BF65" i="7" s="1"/>
  <c r="BE65" i="7" s="1"/>
  <c r="BD65" i="7" s="1"/>
  <c r="BC65" i="7" s="1"/>
  <c r="BK42" i="7"/>
  <c r="BJ42" i="7"/>
  <c r="BI42" i="7" s="1"/>
  <c r="BH42" i="7" s="1"/>
  <c r="BG42" i="7" s="1"/>
  <c r="BF42" i="7" s="1"/>
  <c r="BE42" i="7" s="1"/>
  <c r="BD42" i="7" s="1"/>
  <c r="BC42" i="7" s="1"/>
  <c r="BK128" i="7"/>
  <c r="BJ128" i="7"/>
  <c r="BI128" i="7" s="1"/>
  <c r="BH128" i="7" s="1"/>
  <c r="BG128" i="7"/>
  <c r="BF128" i="7" s="1"/>
  <c r="BE128" i="7" s="1"/>
  <c r="BD128" i="7" s="1"/>
  <c r="BC128" i="7" s="1"/>
  <c r="BK112" i="7"/>
  <c r="BJ112" i="7"/>
  <c r="BI112" i="7" s="1"/>
  <c r="BH112" i="7" s="1"/>
  <c r="BG112" i="7" s="1"/>
  <c r="BK96" i="7"/>
  <c r="BJ96" i="7"/>
  <c r="BI96" i="7" s="1"/>
  <c r="BH96" i="7" s="1"/>
  <c r="BG96" i="7" s="1"/>
  <c r="BF96" i="7"/>
  <c r="BE96" i="7" s="1"/>
  <c r="BD96" i="7" s="1"/>
  <c r="BC96" i="7" s="1"/>
  <c r="BK80" i="7"/>
  <c r="BJ80" i="7"/>
  <c r="BI80" i="7" s="1"/>
  <c r="BK64" i="7"/>
  <c r="BJ64" i="7"/>
  <c r="BI64" i="7" s="1"/>
  <c r="BH64" i="7" s="1"/>
  <c r="BG64" i="7" s="1"/>
  <c r="BF64" i="7"/>
  <c r="BE64" i="7" s="1"/>
  <c r="BD64" i="7" s="1"/>
  <c r="BC64" i="7" s="1"/>
  <c r="BK51" i="7"/>
  <c r="BK26" i="7"/>
  <c r="BJ26" i="7"/>
  <c r="BI26" i="7" s="1"/>
  <c r="BH26" i="7" s="1"/>
  <c r="BG26" i="7"/>
  <c r="BF26" i="7" s="1"/>
  <c r="BE26" i="7" s="1"/>
  <c r="BD26" i="7" s="1"/>
  <c r="BC26" i="7" s="1"/>
  <c r="BK40" i="7"/>
  <c r="BJ40" i="7"/>
  <c r="BI40" i="7" s="1"/>
  <c r="BH40" i="7" s="1"/>
  <c r="BG40" i="7" s="1"/>
  <c r="BF40" i="7" s="1"/>
  <c r="BE40" i="7" s="1"/>
  <c r="BD40" i="7" s="1"/>
  <c r="BC40" i="7" s="1"/>
  <c r="BK24" i="7"/>
  <c r="BJ24" i="7"/>
  <c r="BI24" i="7" s="1"/>
  <c r="BH24" i="7" s="1"/>
  <c r="BG24" i="7"/>
  <c r="BF24" i="7" s="1"/>
  <c r="BE24" i="7" s="1"/>
  <c r="BD24" i="7" s="1"/>
  <c r="BC24" i="7" s="1"/>
  <c r="AT382" i="7"/>
  <c r="AS382" i="7" s="1"/>
  <c r="AR382" i="7" s="1"/>
  <c r="AQ382" i="7"/>
  <c r="AP382" i="7" s="1"/>
  <c r="AO382" i="7" s="1"/>
  <c r="AN382" i="7" s="1"/>
  <c r="AM382" i="7" s="1"/>
  <c r="AL382" i="7" s="1"/>
  <c r="AT366" i="7"/>
  <c r="AS366" i="7"/>
  <c r="AR366" i="7" s="1"/>
  <c r="AQ366" i="7" s="1"/>
  <c r="AP366" i="7" s="1"/>
  <c r="AO366" i="7" s="1"/>
  <c r="AN366" i="7" s="1"/>
  <c r="AM366" i="7" s="1"/>
  <c r="AL366" i="7" s="1"/>
  <c r="AT350" i="7"/>
  <c r="AS350" i="7"/>
  <c r="AR350" i="7" s="1"/>
  <c r="AQ350" i="7" s="1"/>
  <c r="AP350" i="7" s="1"/>
  <c r="AO350" i="7" s="1"/>
  <c r="AN350" i="7" s="1"/>
  <c r="AM350" i="7" s="1"/>
  <c r="AL350" i="7" s="1"/>
  <c r="AT334" i="7"/>
  <c r="AS334" i="7" s="1"/>
  <c r="AR334" i="7" s="1"/>
  <c r="AQ334" i="7" s="1"/>
  <c r="AP334" i="7" s="1"/>
  <c r="AO334" i="7" s="1"/>
  <c r="AN334" i="7" s="1"/>
  <c r="AM334" i="7" s="1"/>
  <c r="AL334" i="7" s="1"/>
  <c r="BK43" i="7"/>
  <c r="BJ43" i="7" s="1"/>
  <c r="BI43" i="7" s="1"/>
  <c r="BH43" i="7" s="1"/>
  <c r="BG43" i="7" s="1"/>
  <c r="BF43" i="7" s="1"/>
  <c r="BE43" i="7" s="1"/>
  <c r="BD43" i="7" s="1"/>
  <c r="BC43" i="7" s="1"/>
  <c r="BK27" i="7"/>
  <c r="BJ27" i="7" s="1"/>
  <c r="BI27" i="7" s="1"/>
  <c r="BH27" i="7" s="1"/>
  <c r="BG27" i="7" s="1"/>
  <c r="BF27" i="7" s="1"/>
  <c r="BE27" i="7" s="1"/>
  <c r="BD27" i="7" s="1"/>
  <c r="BC27" i="7"/>
  <c r="AT349" i="7"/>
  <c r="AS349" i="7" s="1"/>
  <c r="AR349" i="7" s="1"/>
  <c r="AQ349" i="7" s="1"/>
  <c r="AP349" i="7" s="1"/>
  <c r="AO349" i="7" s="1"/>
  <c r="AN349" i="7" s="1"/>
  <c r="AM349" i="7" s="1"/>
  <c r="AL349" i="7" s="1"/>
  <c r="AT333" i="7"/>
  <c r="AS333" i="7" s="1"/>
  <c r="AR333" i="7" s="1"/>
  <c r="AQ333" i="7" s="1"/>
  <c r="AP333" i="7" s="1"/>
  <c r="AO333" i="7" s="1"/>
  <c r="AN333" i="7" s="1"/>
  <c r="AM333" i="7" s="1"/>
  <c r="AL333" i="7" s="1"/>
  <c r="AT368" i="7"/>
  <c r="AS368" i="7" s="1"/>
  <c r="AR368" i="7" s="1"/>
  <c r="AQ368" i="7" s="1"/>
  <c r="AP368" i="7" s="1"/>
  <c r="AO368" i="7" s="1"/>
  <c r="AN368" i="7" s="1"/>
  <c r="AM368" i="7" s="1"/>
  <c r="AL368" i="7" s="1"/>
  <c r="BK21" i="7"/>
  <c r="BJ21" i="7" s="1"/>
  <c r="BI21" i="7" s="1"/>
  <c r="BH21" i="7" s="1"/>
  <c r="BG21" i="7" s="1"/>
  <c r="BF21" i="7" s="1"/>
  <c r="BE21" i="7" s="1"/>
  <c r="BD21" i="7" s="1"/>
  <c r="BC21" i="7" s="1"/>
  <c r="BK13" i="7"/>
  <c r="BJ13" i="7" s="1"/>
  <c r="BI13" i="7" s="1"/>
  <c r="BH13" i="7"/>
  <c r="BG13" i="7" s="1"/>
  <c r="BF13" i="7" s="1"/>
  <c r="BE13" i="7" s="1"/>
  <c r="BD13" i="7" s="1"/>
  <c r="BC13" i="7" s="1"/>
  <c r="BB13" i="7" s="1"/>
  <c r="AT425" i="7"/>
  <c r="AS425" i="7" s="1"/>
  <c r="AR425" i="7" s="1"/>
  <c r="AQ425" i="7"/>
  <c r="AP425" i="7" s="1"/>
  <c r="AO425" i="7" s="1"/>
  <c r="AN425" i="7" s="1"/>
  <c r="AM425" i="7" s="1"/>
  <c r="AL425" i="7" s="1"/>
  <c r="AT402" i="7"/>
  <c r="AS402" i="7"/>
  <c r="AR402" i="7" s="1"/>
  <c r="AQ402" i="7" s="1"/>
  <c r="AP402" i="7" s="1"/>
  <c r="AO402" i="7" s="1"/>
  <c r="AN402" i="7" s="1"/>
  <c r="AM402" i="7" s="1"/>
  <c r="AL402" i="7" s="1"/>
  <c r="AT394" i="7"/>
  <c r="AS394" i="7" s="1"/>
  <c r="AR394" i="7" s="1"/>
  <c r="AQ394" i="7" s="1"/>
  <c r="AP394" i="7" s="1"/>
  <c r="AO394" i="7" s="1"/>
  <c r="AN394" i="7" s="1"/>
  <c r="AM394" i="7" s="1"/>
  <c r="AL394" i="7" s="1"/>
  <c r="AT359" i="7"/>
  <c r="AS359" i="7" s="1"/>
  <c r="AR359" i="7" s="1"/>
  <c r="AQ359" i="7" s="1"/>
  <c r="AP359" i="7" s="1"/>
  <c r="AO359" i="7" s="1"/>
  <c r="AN359" i="7" s="1"/>
  <c r="AM359" i="7" s="1"/>
  <c r="AL359" i="7" s="1"/>
  <c r="AT343" i="7"/>
  <c r="AS343" i="7" s="1"/>
  <c r="AR343" i="7" s="1"/>
  <c r="AQ343" i="7" s="1"/>
  <c r="AP343" i="7" s="1"/>
  <c r="AO343" i="7" s="1"/>
  <c r="AN343" i="7" s="1"/>
  <c r="AM343" i="7" s="1"/>
  <c r="AL343" i="7" s="1"/>
  <c r="AT327" i="7"/>
  <c r="AS327" i="7"/>
  <c r="AR327" i="7" s="1"/>
  <c r="AQ327" i="7" s="1"/>
  <c r="AP327" i="7" s="1"/>
  <c r="AO327" i="7" s="1"/>
  <c r="AN327" i="7"/>
  <c r="AM327" i="7" s="1"/>
  <c r="AL327" i="7" s="1"/>
  <c r="AT322" i="7"/>
  <c r="AS322" i="7"/>
  <c r="AR322" i="7" s="1"/>
  <c r="AQ322" i="7" s="1"/>
  <c r="AP322" i="7" s="1"/>
  <c r="AO322" i="7" s="1"/>
  <c r="AN322" i="7" s="1"/>
  <c r="AM322" i="7" s="1"/>
  <c r="AL322" i="7" s="1"/>
  <c r="AT306" i="7"/>
  <c r="AS306" i="7" s="1"/>
  <c r="AR306" i="7" s="1"/>
  <c r="AQ306" i="7" s="1"/>
  <c r="AP306" i="7"/>
  <c r="AO306" i="7" s="1"/>
  <c r="AN306" i="7" s="1"/>
  <c r="AM306" i="7" s="1"/>
  <c r="AL306" i="7" s="1"/>
  <c r="AT290" i="7"/>
  <c r="AS290" i="7" s="1"/>
  <c r="AR290" i="7" s="1"/>
  <c r="AQ290" i="7"/>
  <c r="AP290" i="7" s="1"/>
  <c r="AO290" i="7" s="1"/>
  <c r="AN290" i="7" s="1"/>
  <c r="AM290" i="7" s="1"/>
  <c r="AL290" i="7" s="1"/>
  <c r="AT274" i="7"/>
  <c r="AS274" i="7"/>
  <c r="AR274" i="7" s="1"/>
  <c r="AQ274" i="7" s="1"/>
  <c r="AP274" i="7" s="1"/>
  <c r="AO274" i="7" s="1"/>
  <c r="AN274" i="7" s="1"/>
  <c r="AM274" i="7" s="1"/>
  <c r="AL274" i="7" s="1"/>
  <c r="AT301" i="7"/>
  <c r="AS301" i="7" s="1"/>
  <c r="AR301" i="7" s="1"/>
  <c r="AQ301" i="7" s="1"/>
  <c r="AP301" i="7" s="1"/>
  <c r="AO301" i="7" s="1"/>
  <c r="AN301" i="7" s="1"/>
  <c r="AM301" i="7" s="1"/>
  <c r="AL301" i="7" s="1"/>
  <c r="AT285" i="7"/>
  <c r="AS285" i="7" s="1"/>
  <c r="AR285" i="7" s="1"/>
  <c r="AQ285" i="7" s="1"/>
  <c r="AP285" i="7" s="1"/>
  <c r="AO285" i="7" s="1"/>
  <c r="AN285" i="7" s="1"/>
  <c r="AM285" i="7" s="1"/>
  <c r="AL285" i="7" s="1"/>
  <c r="AT253" i="7"/>
  <c r="AS253" i="7" s="1"/>
  <c r="AR253" i="7"/>
  <c r="AQ253" i="7" s="1"/>
  <c r="AP253" i="7" s="1"/>
  <c r="AO253" i="7" s="1"/>
  <c r="AN253" i="7" s="1"/>
  <c r="AM253" i="7" s="1"/>
  <c r="AL253" i="7" s="1"/>
  <c r="AT221" i="7"/>
  <c r="AS221" i="7" s="1"/>
  <c r="AR221" i="7" s="1"/>
  <c r="AQ221" i="7" s="1"/>
  <c r="AP221" i="7" s="1"/>
  <c r="AO221" i="7" s="1"/>
  <c r="AN221" i="7" s="1"/>
  <c r="AM221" i="7" s="1"/>
  <c r="AL221" i="7" s="1"/>
  <c r="AT312" i="7"/>
  <c r="AS312" i="7" s="1"/>
  <c r="AR312" i="7" s="1"/>
  <c r="AQ312" i="7" s="1"/>
  <c r="AP312" i="7" s="1"/>
  <c r="AO312" i="7" s="1"/>
  <c r="AN312" i="7" s="1"/>
  <c r="AM312" i="7" s="1"/>
  <c r="AL312" i="7" s="1"/>
  <c r="AT296" i="7"/>
  <c r="AS296" i="7" s="1"/>
  <c r="AR296" i="7" s="1"/>
  <c r="AQ296" i="7" s="1"/>
  <c r="AP296" i="7" s="1"/>
  <c r="AO296" i="7" s="1"/>
  <c r="AN296" i="7" s="1"/>
  <c r="AM296" i="7" s="1"/>
  <c r="AL296" i="7" s="1"/>
  <c r="AT264" i="7"/>
  <c r="AS264" i="7" s="1"/>
  <c r="AR264" i="7"/>
  <c r="AQ264" i="7" s="1"/>
  <c r="AP264" i="7" s="1"/>
  <c r="AO264" i="7" s="1"/>
  <c r="AN264" i="7" s="1"/>
  <c r="AM264" i="7" s="1"/>
  <c r="AL264" i="7" s="1"/>
  <c r="AT248" i="7"/>
  <c r="AS248" i="7" s="1"/>
  <c r="AR248" i="7" s="1"/>
  <c r="AQ248" i="7" s="1"/>
  <c r="AP248" i="7" s="1"/>
  <c r="AO248" i="7" s="1"/>
  <c r="AN248" i="7" s="1"/>
  <c r="AM248" i="7" s="1"/>
  <c r="AL248" i="7" s="1"/>
  <c r="AT232" i="7"/>
  <c r="AS232" i="7" s="1"/>
  <c r="AR232" i="7" s="1"/>
  <c r="AQ232" i="7" s="1"/>
  <c r="AP232" i="7" s="1"/>
  <c r="AO232" i="7" s="1"/>
  <c r="AN232" i="7" s="1"/>
  <c r="AM232" i="7" s="1"/>
  <c r="AL232" i="7" s="1"/>
  <c r="AT216" i="7"/>
  <c r="AS216" i="7"/>
  <c r="AR216" i="7" s="1"/>
  <c r="AQ216" i="7" s="1"/>
  <c r="AP216" i="7" s="1"/>
  <c r="AO216" i="7" s="1"/>
  <c r="AN216" i="7" s="1"/>
  <c r="AM216" i="7" s="1"/>
  <c r="AL216" i="7" s="1"/>
  <c r="AT295" i="7"/>
  <c r="AS295" i="7" s="1"/>
  <c r="AR295" i="7" s="1"/>
  <c r="AQ295" i="7" s="1"/>
  <c r="AP295" i="7"/>
  <c r="AO295" i="7" s="1"/>
  <c r="AN295" i="7" s="1"/>
  <c r="AM295" i="7" s="1"/>
  <c r="AL295" i="7" s="1"/>
  <c r="AT279" i="7"/>
  <c r="AS279" i="7" s="1"/>
  <c r="AR279" i="7" s="1"/>
  <c r="AQ279" i="7" s="1"/>
  <c r="AP279" i="7" s="1"/>
  <c r="AO279" i="7" s="1"/>
  <c r="AN279" i="7" s="1"/>
  <c r="AM279" i="7" s="1"/>
  <c r="AL279" i="7" s="1"/>
  <c r="AT263" i="7"/>
  <c r="AS263" i="7" s="1"/>
  <c r="AR263" i="7" s="1"/>
  <c r="AQ263" i="7" s="1"/>
  <c r="AP263" i="7" s="1"/>
  <c r="AO263" i="7" s="1"/>
  <c r="AN263" i="7" s="1"/>
  <c r="AM263" i="7" s="1"/>
  <c r="AL263" i="7" s="1"/>
  <c r="AT212" i="7"/>
  <c r="AS212" i="7" s="1"/>
  <c r="AR212" i="7" s="1"/>
  <c r="AQ212" i="7" s="1"/>
  <c r="AP212" i="7" s="1"/>
  <c r="AO212" i="7" s="1"/>
  <c r="AN212" i="7" s="1"/>
  <c r="AM212" i="7" s="1"/>
  <c r="AL212" i="7" s="1"/>
  <c r="AT180" i="7"/>
  <c r="AS180" i="7" s="1"/>
  <c r="AR180" i="7" s="1"/>
  <c r="AQ180" i="7" s="1"/>
  <c r="AP180" i="7" s="1"/>
  <c r="AO180" i="7" s="1"/>
  <c r="AN180" i="7" s="1"/>
  <c r="AM180" i="7" s="1"/>
  <c r="AL180" i="7" s="1"/>
  <c r="AT148" i="7"/>
  <c r="AS148" i="7" s="1"/>
  <c r="AR148" i="7" s="1"/>
  <c r="AQ148" i="7" s="1"/>
  <c r="AP148" i="7" s="1"/>
  <c r="AO148" i="7" s="1"/>
  <c r="AN148" i="7" s="1"/>
  <c r="AM148" i="7" s="1"/>
  <c r="AL148" i="7" s="1"/>
  <c r="AT126" i="7"/>
  <c r="AS126" i="7" s="1"/>
  <c r="AR126" i="7" s="1"/>
  <c r="AQ126" i="7" s="1"/>
  <c r="AP126" i="7" s="1"/>
  <c r="AO126" i="7" s="1"/>
  <c r="AN126" i="7" s="1"/>
  <c r="AM126" i="7" s="1"/>
  <c r="AL126" i="7" s="1"/>
  <c r="AT94" i="7"/>
  <c r="AS94" i="7" s="1"/>
  <c r="AR94" i="7" s="1"/>
  <c r="AQ94" i="7" s="1"/>
  <c r="AP94" i="7" s="1"/>
  <c r="AO94" i="7" s="1"/>
  <c r="AN94" i="7" s="1"/>
  <c r="AM94" i="7"/>
  <c r="AL94" i="7" s="1"/>
  <c r="AT207" i="7"/>
  <c r="AS207" i="7" s="1"/>
  <c r="AR207" i="7" s="1"/>
  <c r="AQ207" i="7" s="1"/>
  <c r="AP207" i="7" s="1"/>
  <c r="AO207" i="7" s="1"/>
  <c r="AN207" i="7" s="1"/>
  <c r="AM207" i="7" s="1"/>
  <c r="AL207" i="7" s="1"/>
  <c r="AK207" i="7" s="1"/>
  <c r="AT191" i="7"/>
  <c r="AS191" i="7" s="1"/>
  <c r="AR191" i="7" s="1"/>
  <c r="AQ191" i="7" s="1"/>
  <c r="AP191" i="7" s="1"/>
  <c r="AO191" i="7" s="1"/>
  <c r="AN191" i="7" s="1"/>
  <c r="AM191" i="7" s="1"/>
  <c r="AL191" i="7" s="1"/>
  <c r="AT175" i="7"/>
  <c r="AS175" i="7" s="1"/>
  <c r="AR175" i="7" s="1"/>
  <c r="AQ175" i="7" s="1"/>
  <c r="AP175" i="7" s="1"/>
  <c r="AO175" i="7" s="1"/>
  <c r="AN175" i="7" s="1"/>
  <c r="AM175" i="7" s="1"/>
  <c r="AL175" i="7" s="1"/>
  <c r="AT159" i="7"/>
  <c r="AS159" i="7"/>
  <c r="AR159" i="7" s="1"/>
  <c r="AQ159" i="7" s="1"/>
  <c r="AP159" i="7" s="1"/>
  <c r="AO159" i="7" s="1"/>
  <c r="AN159" i="7" s="1"/>
  <c r="AM159" i="7" s="1"/>
  <c r="AL159" i="7" s="1"/>
  <c r="AT143" i="7"/>
  <c r="AS143" i="7" s="1"/>
  <c r="AR143" i="7" s="1"/>
  <c r="AQ143" i="7"/>
  <c r="AP143" i="7" s="1"/>
  <c r="AO143" i="7" s="1"/>
  <c r="AN143" i="7" s="1"/>
  <c r="AM143" i="7" s="1"/>
  <c r="AL143" i="7" s="1"/>
  <c r="AT112" i="7"/>
  <c r="AS112" i="7" s="1"/>
  <c r="AR112" i="7" s="1"/>
  <c r="AQ112" i="7" s="1"/>
  <c r="AP112" i="7" s="1"/>
  <c r="AO112" i="7"/>
  <c r="AN112" i="7" s="1"/>
  <c r="AM112" i="7" s="1"/>
  <c r="AL112" i="7" s="1"/>
  <c r="AT96" i="7"/>
  <c r="AS96" i="7"/>
  <c r="AR96" i="7" s="1"/>
  <c r="AQ96" i="7" s="1"/>
  <c r="AP96" i="7" s="1"/>
  <c r="AO96" i="7" s="1"/>
  <c r="AN96" i="7" s="1"/>
  <c r="AM96" i="7" s="1"/>
  <c r="AL96" i="7" s="1"/>
  <c r="AT202" i="7"/>
  <c r="AS202" i="7" s="1"/>
  <c r="AR202" i="7" s="1"/>
  <c r="AQ202" i="7" s="1"/>
  <c r="AP202" i="7" s="1"/>
  <c r="AO202" i="7" s="1"/>
  <c r="AN202" i="7" s="1"/>
  <c r="AM202" i="7" s="1"/>
  <c r="AL202" i="7" s="1"/>
  <c r="AT186" i="7"/>
  <c r="AS186" i="7"/>
  <c r="AR186" i="7" s="1"/>
  <c r="AQ186" i="7" s="1"/>
  <c r="AP186" i="7" s="1"/>
  <c r="AO186" i="7" s="1"/>
  <c r="AN186" i="7" s="1"/>
  <c r="AM186" i="7" s="1"/>
  <c r="AL186" i="7" s="1"/>
  <c r="AT170" i="7"/>
  <c r="AS170" i="7" s="1"/>
  <c r="AR170" i="7" s="1"/>
  <c r="AQ170" i="7" s="1"/>
  <c r="AP170" i="7" s="1"/>
  <c r="AO170" i="7" s="1"/>
  <c r="AN170" i="7" s="1"/>
  <c r="AM170" i="7" s="1"/>
  <c r="AL170" i="7" s="1"/>
  <c r="AT154" i="7"/>
  <c r="AS154" i="7"/>
  <c r="AR154" i="7" s="1"/>
  <c r="AQ154" i="7" s="1"/>
  <c r="AP154" i="7" s="1"/>
  <c r="AO154" i="7" s="1"/>
  <c r="AN154" i="7" s="1"/>
  <c r="AM154" i="7" s="1"/>
  <c r="AL154" i="7" s="1"/>
  <c r="AT138" i="7"/>
  <c r="AS138" i="7" s="1"/>
  <c r="AR138" i="7" s="1"/>
  <c r="AQ138" i="7" s="1"/>
  <c r="AP138" i="7" s="1"/>
  <c r="AO138" i="7" s="1"/>
  <c r="AN138" i="7" s="1"/>
  <c r="AM138" i="7" s="1"/>
  <c r="AL138" i="7" s="1"/>
  <c r="AT106" i="7"/>
  <c r="AS106" i="7" s="1"/>
  <c r="AR106" i="7" s="1"/>
  <c r="AQ106" i="7" s="1"/>
  <c r="AP106" i="7" s="1"/>
  <c r="AO106" i="7" s="1"/>
  <c r="AN106" i="7" s="1"/>
  <c r="AM106" i="7" s="1"/>
  <c r="AL106" i="7" s="1"/>
  <c r="AT84" i="7"/>
  <c r="AS84" i="7" s="1"/>
  <c r="AR84" i="7" s="1"/>
  <c r="AQ84" i="7" s="1"/>
  <c r="AP84" i="7" s="1"/>
  <c r="AO84" i="7" s="1"/>
  <c r="AN84" i="7" s="1"/>
  <c r="AM84" i="7" s="1"/>
  <c r="AL84" i="7" s="1"/>
  <c r="AT201" i="7"/>
  <c r="AS201" i="7"/>
  <c r="AR201" i="7" s="1"/>
  <c r="AQ201" i="7" s="1"/>
  <c r="AP201" i="7" s="1"/>
  <c r="AO201" i="7" s="1"/>
  <c r="AN201" i="7" s="1"/>
  <c r="AM201" i="7"/>
  <c r="AL201" i="7" s="1"/>
  <c r="AJ201" i="7" s="1"/>
  <c r="AT185" i="7"/>
  <c r="AS185" i="7" s="1"/>
  <c r="AR185" i="7" s="1"/>
  <c r="AQ185" i="7" s="1"/>
  <c r="AP185" i="7" s="1"/>
  <c r="AO185" i="7" s="1"/>
  <c r="AN185" i="7" s="1"/>
  <c r="AM185" i="7" s="1"/>
  <c r="AL185" i="7" s="1"/>
  <c r="AT169" i="7"/>
  <c r="AS169" i="7" s="1"/>
  <c r="AR169" i="7" s="1"/>
  <c r="AQ169" i="7" s="1"/>
  <c r="AP169" i="7" s="1"/>
  <c r="AO169" i="7" s="1"/>
  <c r="AN169" i="7" s="1"/>
  <c r="AM169" i="7" s="1"/>
  <c r="AL169" i="7" s="1"/>
  <c r="AT153" i="7"/>
  <c r="AS153" i="7" s="1"/>
  <c r="AR153" i="7" s="1"/>
  <c r="AQ153" i="7" s="1"/>
  <c r="AP153" i="7" s="1"/>
  <c r="AO153" i="7" s="1"/>
  <c r="AN153" i="7" s="1"/>
  <c r="AM153" i="7" s="1"/>
  <c r="AL153" i="7" s="1"/>
  <c r="AT135" i="7"/>
  <c r="AS135" i="7" s="1"/>
  <c r="AR135" i="7" s="1"/>
  <c r="AQ135" i="7" s="1"/>
  <c r="AP135" i="7" s="1"/>
  <c r="AO135" i="7" s="1"/>
  <c r="AN135" i="7" s="1"/>
  <c r="AM135" i="7" s="1"/>
  <c r="AL135" i="7" s="1"/>
  <c r="AT119" i="7"/>
  <c r="AS119" i="7" s="1"/>
  <c r="AR119" i="7" s="1"/>
  <c r="AQ119" i="7" s="1"/>
  <c r="AP119" i="7" s="1"/>
  <c r="AO119" i="7" s="1"/>
  <c r="AN119" i="7" s="1"/>
  <c r="AM119" i="7" s="1"/>
  <c r="AL119" i="7" s="1"/>
  <c r="AT103" i="7"/>
  <c r="AS103" i="7"/>
  <c r="AR103" i="7" s="1"/>
  <c r="AQ103" i="7" s="1"/>
  <c r="AP103" i="7" s="1"/>
  <c r="AO103" i="7" s="1"/>
  <c r="AN103" i="7" s="1"/>
  <c r="AM103" i="7" s="1"/>
  <c r="AL103" i="7" s="1"/>
  <c r="AT137" i="7"/>
  <c r="AS137" i="7"/>
  <c r="AR137" i="7" s="1"/>
  <c r="AQ137" i="7" s="1"/>
  <c r="AP137" i="7" s="1"/>
  <c r="AO137" i="7" s="1"/>
  <c r="AN137" i="7" s="1"/>
  <c r="AM137" i="7" s="1"/>
  <c r="AL137" i="7" s="1"/>
  <c r="AT121" i="7"/>
  <c r="AS121" i="7"/>
  <c r="AR121" i="7" s="1"/>
  <c r="AQ121" i="7" s="1"/>
  <c r="AP121" i="7" s="1"/>
  <c r="AO121" i="7" s="1"/>
  <c r="AN121" i="7" s="1"/>
  <c r="AM121" i="7" s="1"/>
  <c r="AL121" i="7" s="1"/>
  <c r="AT105" i="7"/>
  <c r="AS105" i="7" s="1"/>
  <c r="AR105" i="7" s="1"/>
  <c r="AQ105" i="7" s="1"/>
  <c r="AP105" i="7" s="1"/>
  <c r="AO105" i="7" s="1"/>
  <c r="AN105" i="7" s="1"/>
  <c r="AM105" i="7" s="1"/>
  <c r="AL105" i="7" s="1"/>
  <c r="AT73" i="7"/>
  <c r="AS73" i="7" s="1"/>
  <c r="AR73" i="7" s="1"/>
  <c r="AQ73" i="7" s="1"/>
  <c r="AP73" i="7" s="1"/>
  <c r="AO73" i="7" s="1"/>
  <c r="AN73" i="7" s="1"/>
  <c r="AM73" i="7" s="1"/>
  <c r="AL73" i="7" s="1"/>
  <c r="AK73" i="7" s="1"/>
  <c r="AT57" i="7"/>
  <c r="AS57" i="7"/>
  <c r="AR57" i="7" s="1"/>
  <c r="AQ57" i="7" s="1"/>
  <c r="AP57" i="7" s="1"/>
  <c r="AO57" i="7" s="1"/>
  <c r="AN57" i="7" s="1"/>
  <c r="AM57" i="7" s="1"/>
  <c r="AL57" i="7" s="1"/>
  <c r="AT52" i="7"/>
  <c r="AS52" i="7" s="1"/>
  <c r="AR52" i="7" s="1"/>
  <c r="AQ52" i="7" s="1"/>
  <c r="AP52" i="7" s="1"/>
  <c r="AO52" i="7" s="1"/>
  <c r="AN52" i="7" s="1"/>
  <c r="AM52" i="7" s="1"/>
  <c r="AL52" i="7" s="1"/>
  <c r="AT38" i="7"/>
  <c r="AS38" i="7" s="1"/>
  <c r="AR38" i="7" s="1"/>
  <c r="AQ38" i="7" s="1"/>
  <c r="AP38" i="7" s="1"/>
  <c r="AO38" i="7" s="1"/>
  <c r="AN38" i="7" s="1"/>
  <c r="AM38" i="7" s="1"/>
  <c r="AL38" i="7" s="1"/>
  <c r="AT22" i="7"/>
  <c r="AS22" i="7" s="1"/>
  <c r="AR22" i="7" s="1"/>
  <c r="AQ22" i="7" s="1"/>
  <c r="AP22" i="7" s="1"/>
  <c r="AO22" i="7" s="1"/>
  <c r="AN22" i="7" s="1"/>
  <c r="AM22" i="7" s="1"/>
  <c r="AL22" i="7" s="1"/>
  <c r="AT75" i="7"/>
  <c r="AS75" i="7" s="1"/>
  <c r="AR75" i="7" s="1"/>
  <c r="AQ75" i="7" s="1"/>
  <c r="AP75" i="7" s="1"/>
  <c r="AO75" i="7" s="1"/>
  <c r="AN75" i="7" s="1"/>
  <c r="AM75" i="7" s="1"/>
  <c r="AL75" i="7" s="1"/>
  <c r="AT59" i="7"/>
  <c r="AS59" i="7" s="1"/>
  <c r="AR59" i="7" s="1"/>
  <c r="AQ59" i="7" s="1"/>
  <c r="AP59" i="7" s="1"/>
  <c r="AO59" i="7" s="1"/>
  <c r="AN59" i="7" s="1"/>
  <c r="AM59" i="7" s="1"/>
  <c r="AL59" i="7" s="1"/>
  <c r="AT43" i="7"/>
  <c r="AS43" i="7" s="1"/>
  <c r="AR43" i="7" s="1"/>
  <c r="AQ43" i="7" s="1"/>
  <c r="AP43" i="7" s="1"/>
  <c r="AO43" i="7" s="1"/>
  <c r="AN43" i="7" s="1"/>
  <c r="AM43" i="7" s="1"/>
  <c r="AL43" i="7" s="1"/>
  <c r="AT90" i="7"/>
  <c r="AS90" i="7" s="1"/>
  <c r="AR90" i="7" s="1"/>
  <c r="AQ90" i="7" s="1"/>
  <c r="AP90" i="7" s="1"/>
  <c r="AO90" i="7" s="1"/>
  <c r="AN90" i="7" s="1"/>
  <c r="AM90" i="7" s="1"/>
  <c r="AL90" i="7" s="1"/>
  <c r="AT74" i="7"/>
  <c r="AS74" i="7" s="1"/>
  <c r="AR74" i="7" s="1"/>
  <c r="AQ74" i="7" s="1"/>
  <c r="AP74" i="7" s="1"/>
  <c r="AO74" i="7" s="1"/>
  <c r="AN74" i="7" s="1"/>
  <c r="AM74" i="7" s="1"/>
  <c r="AL74" i="7" s="1"/>
  <c r="AT58" i="7"/>
  <c r="AS58" i="7" s="1"/>
  <c r="AR58" i="7" s="1"/>
  <c r="AQ58" i="7" s="1"/>
  <c r="AP58" i="7" s="1"/>
  <c r="AO58" i="7" s="1"/>
  <c r="AN58" i="7" s="1"/>
  <c r="AM58" i="7" s="1"/>
  <c r="AL58" i="7" s="1"/>
  <c r="AT42" i="7"/>
  <c r="AS42" i="7" s="1"/>
  <c r="AR42" i="7" s="1"/>
  <c r="AQ42" i="7" s="1"/>
  <c r="AP42" i="7" s="1"/>
  <c r="AO42" i="7" s="1"/>
  <c r="AN42" i="7" s="1"/>
  <c r="AM42" i="7" s="1"/>
  <c r="AL42" i="7" s="1"/>
  <c r="BK6" i="7"/>
  <c r="BJ6" i="7"/>
  <c r="BI6" i="7"/>
  <c r="BH6" i="7" s="1"/>
  <c r="BG6" i="7" s="1"/>
  <c r="BF6" i="7" s="1"/>
  <c r="BE6" i="7" s="1"/>
  <c r="BD6" i="7" s="1"/>
  <c r="BC6" i="7" s="1"/>
  <c r="AT28" i="7"/>
  <c r="AS28" i="7" s="1"/>
  <c r="AR28" i="7" s="1"/>
  <c r="AQ28" i="7" s="1"/>
  <c r="AP28" i="7"/>
  <c r="AO28" i="7" s="1"/>
  <c r="AN28" i="7" s="1"/>
  <c r="AM28" i="7" s="1"/>
  <c r="AL28" i="7" s="1"/>
  <c r="J398" i="5"/>
  <c r="AT430" i="7"/>
  <c r="AS430" i="7"/>
  <c r="AR430" i="7" s="1"/>
  <c r="AQ430" i="7" s="1"/>
  <c r="AP430" i="7" s="1"/>
  <c r="AO430" i="7" s="1"/>
  <c r="AN430" i="7" s="1"/>
  <c r="AM430" i="7" s="1"/>
  <c r="AL430" i="7" s="1"/>
  <c r="AI430" i="7" s="1"/>
  <c r="I43" i="5"/>
  <c r="I96" i="5"/>
  <c r="J423" i="5"/>
  <c r="I391" i="5"/>
  <c r="I56" i="5"/>
  <c r="K418" i="5"/>
  <c r="K410" i="5"/>
  <c r="K394" i="5"/>
  <c r="J386" i="5"/>
  <c r="BK119" i="7"/>
  <c r="BJ119" i="7"/>
  <c r="BI119" i="7" s="1"/>
  <c r="BH119" i="7"/>
  <c r="BG119" i="7" s="1"/>
  <c r="BF119" i="7" s="1"/>
  <c r="BE119" i="7" s="1"/>
  <c r="BD119" i="7" s="1"/>
  <c r="BC119" i="7" s="1"/>
  <c r="BK103" i="7"/>
  <c r="BJ103" i="7" s="1"/>
  <c r="BI103" i="7"/>
  <c r="BH103" i="7"/>
  <c r="BG103" i="7" s="1"/>
  <c r="BF103" i="7" s="1"/>
  <c r="BE103" i="7" s="1"/>
  <c r="BD103" i="7" s="1"/>
  <c r="BC103" i="7" s="1"/>
  <c r="BK87" i="7"/>
  <c r="BJ87" i="7"/>
  <c r="BI87" i="7"/>
  <c r="BH87" i="7" s="1"/>
  <c r="BG87" i="7" s="1"/>
  <c r="BF87" i="7" s="1"/>
  <c r="BE87" i="7" s="1"/>
  <c r="BD87" i="7" s="1"/>
  <c r="BC87" i="7" s="1"/>
  <c r="BK71" i="7"/>
  <c r="BJ71" i="7"/>
  <c r="BI71" i="7"/>
  <c r="BH71" i="7" s="1"/>
  <c r="BG71" i="7" s="1"/>
  <c r="BF71" i="7" s="1"/>
  <c r="BE71" i="7" s="1"/>
  <c r="BD71" i="7" s="1"/>
  <c r="BC71" i="7" s="1"/>
  <c r="BK55" i="7"/>
  <c r="BJ55" i="7"/>
  <c r="BI55" i="7"/>
  <c r="BH55" i="7" s="1"/>
  <c r="BG55" i="7" s="1"/>
  <c r="BF55" i="7" s="1"/>
  <c r="BE55" i="7" s="1"/>
  <c r="BD55" i="7" s="1"/>
  <c r="BC55" i="7" s="1"/>
  <c r="BK126" i="7"/>
  <c r="BJ126" i="7"/>
  <c r="BI126" i="7"/>
  <c r="BH126" i="7" s="1"/>
  <c r="BG126" i="7" s="1"/>
  <c r="BF126" i="7" s="1"/>
  <c r="BE126" i="7" s="1"/>
  <c r="BD126" i="7" s="1"/>
  <c r="BC126" i="7" s="1"/>
  <c r="BA126" i="7" s="1"/>
  <c r="BK110" i="7"/>
  <c r="BJ110" i="7"/>
  <c r="BI110" i="7"/>
  <c r="BH110" i="7" s="1"/>
  <c r="BG110" i="7" s="1"/>
  <c r="BF110" i="7" s="1"/>
  <c r="BE110" i="7" s="1"/>
  <c r="BD110" i="7" s="1"/>
  <c r="BC110" i="7" s="1"/>
  <c r="BK94" i="7"/>
  <c r="BJ94" i="7"/>
  <c r="BI94" i="7"/>
  <c r="BH94" i="7" s="1"/>
  <c r="BG94" i="7" s="1"/>
  <c r="BF94" i="7" s="1"/>
  <c r="BE94" i="7" s="1"/>
  <c r="BD94" i="7" s="1"/>
  <c r="BC94" i="7" s="1"/>
  <c r="BK78" i="7"/>
  <c r="BJ78" i="7"/>
  <c r="BI78" i="7" s="1"/>
  <c r="BH78" i="7"/>
  <c r="BG78" i="7" s="1"/>
  <c r="BF78" i="7" s="1"/>
  <c r="BE78" i="7" s="1"/>
  <c r="BD78" i="7" s="1"/>
  <c r="BC78" i="7" s="1"/>
  <c r="BK62" i="7"/>
  <c r="BJ62" i="7" s="1"/>
  <c r="BI62" i="7"/>
  <c r="BH62" i="7"/>
  <c r="BG62" i="7" s="1"/>
  <c r="BF62" i="7" s="1"/>
  <c r="BE62" i="7" s="1"/>
  <c r="BD62" i="7" s="1"/>
  <c r="BC62" i="7" s="1"/>
  <c r="BK46" i="7"/>
  <c r="BJ46" i="7"/>
  <c r="BI46" i="7"/>
  <c r="BH46" i="7" s="1"/>
  <c r="BG46" i="7" s="1"/>
  <c r="BF46" i="7" s="1"/>
  <c r="BE46" i="7" s="1"/>
  <c r="BD46" i="7" s="1"/>
  <c r="BC46" i="7" s="1"/>
  <c r="BK22" i="7"/>
  <c r="BJ22" i="7"/>
  <c r="BI22" i="7"/>
  <c r="BH22" i="7" s="1"/>
  <c r="BG22" i="7" s="1"/>
  <c r="BF22" i="7" s="1"/>
  <c r="BE22" i="7" s="1"/>
  <c r="BD22" i="7" s="1"/>
  <c r="BC22" i="7" s="1"/>
  <c r="BK117" i="7"/>
  <c r="BJ117" i="7"/>
  <c r="BI117" i="7"/>
  <c r="BH117" i="7" s="1"/>
  <c r="BG117" i="7" s="1"/>
  <c r="BF117" i="7" s="1"/>
  <c r="BE117" i="7" s="1"/>
  <c r="BD117" i="7" s="1"/>
  <c r="BC117" i="7" s="1"/>
  <c r="BK101" i="7"/>
  <c r="BJ101" i="7"/>
  <c r="BI101" i="7"/>
  <c r="BH101" i="7" s="1"/>
  <c r="BG101" i="7" s="1"/>
  <c r="BF101" i="7" s="1"/>
  <c r="BE101" i="7" s="1"/>
  <c r="BD101" i="7" s="1"/>
  <c r="BC101" i="7" s="1"/>
  <c r="BK85" i="7"/>
  <c r="BJ85" i="7"/>
  <c r="BI85" i="7"/>
  <c r="BH85" i="7" s="1"/>
  <c r="BG85" i="7" s="1"/>
  <c r="BF85" i="7" s="1"/>
  <c r="BE85" i="7" s="1"/>
  <c r="BD85" i="7" s="1"/>
  <c r="BC85" i="7" s="1"/>
  <c r="BK69" i="7"/>
  <c r="BJ69" i="7"/>
  <c r="BI69" i="7"/>
  <c r="BH69" i="7" s="1"/>
  <c r="BG69" i="7" s="1"/>
  <c r="BF69" i="7" s="1"/>
  <c r="BE69" i="7" s="1"/>
  <c r="BD69" i="7" s="1"/>
  <c r="BC69" i="7" s="1"/>
  <c r="BK45" i="7"/>
  <c r="BJ45" i="7"/>
  <c r="BI45" i="7" s="1"/>
  <c r="BH45" i="7"/>
  <c r="BG45" i="7" s="1"/>
  <c r="BF45" i="7" s="1"/>
  <c r="BE45" i="7" s="1"/>
  <c r="BD45" i="7" s="1"/>
  <c r="BC45" i="7" s="1"/>
  <c r="BK132" i="7"/>
  <c r="BJ132" i="7" s="1"/>
  <c r="BI132" i="7"/>
  <c r="BH132" i="7"/>
  <c r="BG132" i="7" s="1"/>
  <c r="BF132" i="7" s="1"/>
  <c r="BE132" i="7" s="1"/>
  <c r="BD132" i="7" s="1"/>
  <c r="BC132" i="7" s="1"/>
  <c r="BK116" i="7"/>
  <c r="BJ116" i="7"/>
  <c r="BI116" i="7"/>
  <c r="BH116" i="7" s="1"/>
  <c r="BG116" i="7" s="1"/>
  <c r="BF116" i="7" s="1"/>
  <c r="BE116" i="7" s="1"/>
  <c r="BD116" i="7" s="1"/>
  <c r="BC116" i="7" s="1"/>
  <c r="BK100" i="7"/>
  <c r="BJ100" i="7"/>
  <c r="BI100" i="7"/>
  <c r="BH100" i="7" s="1"/>
  <c r="BG100" i="7" s="1"/>
  <c r="BF100" i="7" s="1"/>
  <c r="BE100" i="7" s="1"/>
  <c r="BD100" i="7" s="1"/>
  <c r="BC100" i="7" s="1"/>
  <c r="BK84" i="7"/>
  <c r="BJ84" i="7"/>
  <c r="BI84" i="7"/>
  <c r="BH84" i="7" s="1"/>
  <c r="BG84" i="7" s="1"/>
  <c r="BF84" i="7" s="1"/>
  <c r="BE84" i="7" s="1"/>
  <c r="BD84" i="7" s="1"/>
  <c r="BC84" i="7" s="1"/>
  <c r="BK68" i="7"/>
  <c r="BJ68" i="7"/>
  <c r="BI68" i="7"/>
  <c r="BH68" i="7" s="1"/>
  <c r="BG68" i="7" s="1"/>
  <c r="BF68" i="7" s="1"/>
  <c r="BE68" i="7" s="1"/>
  <c r="BD68" i="7" s="1"/>
  <c r="BC68" i="7" s="1"/>
  <c r="BK53" i="7"/>
  <c r="BJ53" i="7"/>
  <c r="BI53" i="7"/>
  <c r="BH53" i="7" s="1"/>
  <c r="BG53" i="7" s="1"/>
  <c r="BF53" i="7" s="1"/>
  <c r="BE53" i="7" s="1"/>
  <c r="BD53" i="7" s="1"/>
  <c r="BC53" i="7" s="1"/>
  <c r="BK34" i="7"/>
  <c r="BJ34" i="7"/>
  <c r="BI34" i="7"/>
  <c r="BH34" i="7" s="1"/>
  <c r="BG34" i="7" s="1"/>
  <c r="BF34" i="7" s="1"/>
  <c r="BE34" i="7" s="1"/>
  <c r="BD34" i="7" s="1"/>
  <c r="BC34" i="7" s="1"/>
  <c r="BK44" i="7"/>
  <c r="BJ44" i="7"/>
  <c r="BI44" i="7" s="1"/>
  <c r="BH44" i="7"/>
  <c r="BG44" i="7" s="1"/>
  <c r="BF44" i="7" s="1"/>
  <c r="BE44" i="7" s="1"/>
  <c r="BD44" i="7" s="1"/>
  <c r="BC44" i="7" s="1"/>
  <c r="BK28" i="7"/>
  <c r="BJ28" i="7" s="1"/>
  <c r="BI28" i="7"/>
  <c r="BH28" i="7"/>
  <c r="BG28" i="7" s="1"/>
  <c r="BF28" i="7" s="1"/>
  <c r="BE28" i="7" s="1"/>
  <c r="BD28" i="7" s="1"/>
  <c r="BC28" i="7" s="1"/>
  <c r="BK11" i="7"/>
  <c r="BJ11" i="7"/>
  <c r="BI11" i="7"/>
  <c r="BH11" i="7" s="1"/>
  <c r="BG11" i="7" s="1"/>
  <c r="BF11" i="7" s="1"/>
  <c r="BE11" i="7" s="1"/>
  <c r="BD11" i="7" s="1"/>
  <c r="BC11" i="7" s="1"/>
  <c r="AT370" i="7"/>
  <c r="AS370" i="7"/>
  <c r="AR370" i="7" s="1"/>
  <c r="AQ370" i="7" s="1"/>
  <c r="AP370" i="7" s="1"/>
  <c r="AO370" i="7" s="1"/>
  <c r="AN370" i="7" s="1"/>
  <c r="AM370" i="7" s="1"/>
  <c r="AL370" i="7" s="1"/>
  <c r="AT354" i="7"/>
  <c r="AS354" i="7" s="1"/>
  <c r="AR354" i="7" s="1"/>
  <c r="AQ354" i="7" s="1"/>
  <c r="AP354" i="7" s="1"/>
  <c r="AO354" i="7" s="1"/>
  <c r="AN354" i="7" s="1"/>
  <c r="AM354" i="7" s="1"/>
  <c r="AL354" i="7" s="1"/>
  <c r="AT338" i="7"/>
  <c r="AS338" i="7" s="1"/>
  <c r="AR338" i="7" s="1"/>
  <c r="AQ338" i="7"/>
  <c r="AP338" i="7" s="1"/>
  <c r="AO338" i="7" s="1"/>
  <c r="AN338" i="7" s="1"/>
  <c r="AM338" i="7" s="1"/>
  <c r="AL338" i="7" s="1"/>
  <c r="AT305" i="7"/>
  <c r="AS305" i="7" s="1"/>
  <c r="AR305" i="7" s="1"/>
  <c r="AQ305" i="7" s="1"/>
  <c r="AP305" i="7" s="1"/>
  <c r="AO305" i="7" s="1"/>
  <c r="AN305" i="7" s="1"/>
  <c r="AM305" i="7" s="1"/>
  <c r="AL305" i="7" s="1"/>
  <c r="AJ305" i="7" s="1"/>
  <c r="BK31" i="7"/>
  <c r="BJ31" i="7" s="1"/>
  <c r="BI31" i="7"/>
  <c r="BH31" i="7" s="1"/>
  <c r="BG31" i="7" s="1"/>
  <c r="BF31" i="7" s="1"/>
  <c r="BE31" i="7" s="1"/>
  <c r="BD31" i="7" s="1"/>
  <c r="BC31" i="7" s="1"/>
  <c r="BK17" i="7"/>
  <c r="BJ17" i="7"/>
  <c r="BI17" i="7" s="1"/>
  <c r="BH17" i="7" s="1"/>
  <c r="BG17" i="7"/>
  <c r="BF17" i="7" s="1"/>
  <c r="BE17" i="7" s="1"/>
  <c r="BD17" i="7" s="1"/>
  <c r="BC17" i="7" s="1"/>
  <c r="AT369" i="7"/>
  <c r="AS369" i="7" s="1"/>
  <c r="AR369" i="7" s="1"/>
  <c r="AQ369" i="7"/>
  <c r="AP369" i="7" s="1"/>
  <c r="AO369" i="7" s="1"/>
  <c r="AN369" i="7" s="1"/>
  <c r="AM369" i="7" s="1"/>
  <c r="AL369" i="7" s="1"/>
  <c r="AT337" i="7"/>
  <c r="AS337" i="7" s="1"/>
  <c r="AR337" i="7" s="1"/>
  <c r="AQ337" i="7" s="1"/>
  <c r="AP337" i="7" s="1"/>
  <c r="AO337" i="7" s="1"/>
  <c r="AN337" i="7" s="1"/>
  <c r="AM337" i="7" s="1"/>
  <c r="AL337" i="7" s="1"/>
  <c r="AT317" i="7"/>
  <c r="AS317" i="7" s="1"/>
  <c r="AR317" i="7" s="1"/>
  <c r="AQ317" i="7" s="1"/>
  <c r="AP317" i="7" s="1"/>
  <c r="AO317" i="7" s="1"/>
  <c r="AN317" i="7" s="1"/>
  <c r="AM317" i="7" s="1"/>
  <c r="AL317" i="7" s="1"/>
  <c r="AT372" i="7"/>
  <c r="AS372" i="7" s="1"/>
  <c r="AR372" i="7" s="1"/>
  <c r="AQ372" i="7" s="1"/>
  <c r="AP372" i="7" s="1"/>
  <c r="AO372" i="7" s="1"/>
  <c r="AN372" i="7" s="1"/>
  <c r="AM372" i="7" s="1"/>
  <c r="AL372" i="7" s="1"/>
  <c r="AT356" i="7"/>
  <c r="AS356" i="7" s="1"/>
  <c r="AR356" i="7" s="1"/>
  <c r="AQ356" i="7" s="1"/>
  <c r="AP356" i="7" s="1"/>
  <c r="AO356" i="7" s="1"/>
  <c r="AN356" i="7" s="1"/>
  <c r="AM356" i="7" s="1"/>
  <c r="AL356" i="7" s="1"/>
  <c r="AT340" i="7"/>
  <c r="AS340" i="7" s="1"/>
  <c r="AR340" i="7" s="1"/>
  <c r="AQ340" i="7" s="1"/>
  <c r="AP340" i="7" s="1"/>
  <c r="AO340" i="7" s="1"/>
  <c r="AN340" i="7" s="1"/>
  <c r="AM340" i="7" s="1"/>
  <c r="AL340" i="7" s="1"/>
  <c r="AT324" i="7"/>
  <c r="AS324" i="7" s="1"/>
  <c r="AR324" i="7" s="1"/>
  <c r="AQ324" i="7" s="1"/>
  <c r="AP324" i="7" s="1"/>
  <c r="AO324" i="7" s="1"/>
  <c r="AN324" i="7" s="1"/>
  <c r="AM324" i="7" s="1"/>
  <c r="AL324" i="7" s="1"/>
  <c r="BK14" i="7"/>
  <c r="BJ14" i="7" s="1"/>
  <c r="BI14" i="7" s="1"/>
  <c r="BH14" i="7"/>
  <c r="BG14" i="7" s="1"/>
  <c r="BF14" i="7" s="1"/>
  <c r="BE14" i="7" s="1"/>
  <c r="BD14" i="7" s="1"/>
  <c r="BC14" i="7" s="1"/>
  <c r="AT426" i="7"/>
  <c r="AS426" i="7" s="1"/>
  <c r="AR426" i="7"/>
  <c r="AQ426" i="7" s="1"/>
  <c r="AP426" i="7" s="1"/>
  <c r="AO426" i="7" s="1"/>
  <c r="AN426" i="7" s="1"/>
  <c r="AM426" i="7" s="1"/>
  <c r="AL426" i="7" s="1"/>
  <c r="AI426" i="7" s="1"/>
  <c r="AT419" i="7"/>
  <c r="AS419" i="7" s="1"/>
  <c r="AR419" i="7" s="1"/>
  <c r="AQ419" i="7" s="1"/>
  <c r="AP419" i="7" s="1"/>
  <c r="AO419" i="7" s="1"/>
  <c r="AN419" i="7" s="1"/>
  <c r="AM419" i="7" s="1"/>
  <c r="AL419" i="7" s="1"/>
  <c r="AI419" i="7" s="1"/>
  <c r="AT411" i="7"/>
  <c r="AS411" i="7" s="1"/>
  <c r="AR411" i="7" s="1"/>
  <c r="AQ411" i="7"/>
  <c r="AP411" i="7" s="1"/>
  <c r="AO411" i="7" s="1"/>
  <c r="AN411" i="7" s="1"/>
  <c r="AM411" i="7" s="1"/>
  <c r="AL411" i="7" s="1"/>
  <c r="AT403" i="7"/>
  <c r="AS403" i="7"/>
  <c r="AR403" i="7"/>
  <c r="AQ403" i="7" s="1"/>
  <c r="AP403" i="7" s="1"/>
  <c r="AO403" i="7" s="1"/>
  <c r="AN403" i="7" s="1"/>
  <c r="AM403" i="7" s="1"/>
  <c r="AL403" i="7" s="1"/>
  <c r="AT399" i="7"/>
  <c r="AS399" i="7" s="1"/>
  <c r="AR399" i="7" s="1"/>
  <c r="AQ399" i="7" s="1"/>
  <c r="AP399" i="7" s="1"/>
  <c r="AO399" i="7" s="1"/>
  <c r="AN399" i="7" s="1"/>
  <c r="AM399" i="7" s="1"/>
  <c r="AL399" i="7" s="1"/>
  <c r="AT395" i="7"/>
  <c r="AS395" i="7"/>
  <c r="AR395" i="7" s="1"/>
  <c r="AQ395" i="7" s="1"/>
  <c r="AP395" i="7" s="1"/>
  <c r="AO395" i="7" s="1"/>
  <c r="AN395" i="7" s="1"/>
  <c r="AM395" i="7" s="1"/>
  <c r="AL395" i="7" s="1"/>
  <c r="AT391" i="7"/>
  <c r="AS391" i="7" s="1"/>
  <c r="AR391" i="7" s="1"/>
  <c r="AQ391" i="7" s="1"/>
  <c r="AP391" i="7" s="1"/>
  <c r="AO391" i="7" s="1"/>
  <c r="AN391" i="7" s="1"/>
  <c r="AM391" i="7" s="1"/>
  <c r="AL391" i="7" s="1"/>
  <c r="AK391" i="7" s="1"/>
  <c r="AT387" i="7"/>
  <c r="AS387" i="7" s="1"/>
  <c r="AR387" i="7" s="1"/>
  <c r="AQ387" i="7" s="1"/>
  <c r="AP387" i="7" s="1"/>
  <c r="AO387" i="7" s="1"/>
  <c r="AN387" i="7" s="1"/>
  <c r="AM387" i="7" s="1"/>
  <c r="AL387" i="7" s="1"/>
  <c r="AI387" i="7" s="1"/>
  <c r="AT379" i="7"/>
  <c r="AS379" i="7" s="1"/>
  <c r="AR379" i="7" s="1"/>
  <c r="AQ379" i="7" s="1"/>
  <c r="AP379" i="7" s="1"/>
  <c r="AO379" i="7" s="1"/>
  <c r="AN379" i="7" s="1"/>
  <c r="AM379" i="7" s="1"/>
  <c r="AL379" i="7" s="1"/>
  <c r="AT347" i="7"/>
  <c r="AS347" i="7" s="1"/>
  <c r="AR347" i="7" s="1"/>
  <c r="AQ347" i="7" s="1"/>
  <c r="AP347" i="7" s="1"/>
  <c r="AO347" i="7" s="1"/>
  <c r="AN347" i="7" s="1"/>
  <c r="AM347" i="7" s="1"/>
  <c r="AL347" i="7" s="1"/>
  <c r="AT331" i="7"/>
  <c r="AS331" i="7"/>
  <c r="AR331" i="7" s="1"/>
  <c r="AQ331" i="7" s="1"/>
  <c r="AP331" i="7" s="1"/>
  <c r="AO331" i="7" s="1"/>
  <c r="AN331" i="7" s="1"/>
  <c r="AM331" i="7" s="1"/>
  <c r="AL331" i="7" s="1"/>
  <c r="AT309" i="7"/>
  <c r="AS309" i="7" s="1"/>
  <c r="AR309" i="7" s="1"/>
  <c r="AQ309" i="7" s="1"/>
  <c r="AP309" i="7" s="1"/>
  <c r="AO309" i="7" s="1"/>
  <c r="AN309" i="7" s="1"/>
  <c r="AM309" i="7" s="1"/>
  <c r="AL309" i="7" s="1"/>
  <c r="AT310" i="7"/>
  <c r="AS310" i="7"/>
  <c r="AR310" i="7" s="1"/>
  <c r="AQ310" i="7" s="1"/>
  <c r="AP310" i="7" s="1"/>
  <c r="AO310" i="7" s="1"/>
  <c r="AN310" i="7" s="1"/>
  <c r="AM310" i="7" s="1"/>
  <c r="AL310" i="7" s="1"/>
  <c r="AT294" i="7"/>
  <c r="AS294" i="7" s="1"/>
  <c r="AR294" i="7" s="1"/>
  <c r="AQ294" i="7"/>
  <c r="AP294" i="7" s="1"/>
  <c r="AO294" i="7" s="1"/>
  <c r="AN294" i="7" s="1"/>
  <c r="AM294" i="7" s="1"/>
  <c r="AL294" i="7" s="1"/>
  <c r="AT278" i="7"/>
  <c r="AS278" i="7" s="1"/>
  <c r="AR278" i="7" s="1"/>
  <c r="AQ278" i="7" s="1"/>
  <c r="AP278" i="7" s="1"/>
  <c r="AO278" i="7" s="1"/>
  <c r="AN278" i="7" s="1"/>
  <c r="AM278" i="7" s="1"/>
  <c r="AL278" i="7" s="1"/>
  <c r="AT262" i="7"/>
  <c r="AS262" i="7" s="1"/>
  <c r="AR262" i="7" s="1"/>
  <c r="AQ262" i="7" s="1"/>
  <c r="AP262" i="7" s="1"/>
  <c r="AO262" i="7" s="1"/>
  <c r="AN262" i="7" s="1"/>
  <c r="AM262" i="7" s="1"/>
  <c r="AL262" i="7" s="1"/>
  <c r="AT246" i="7"/>
  <c r="AS246" i="7" s="1"/>
  <c r="AR246" i="7" s="1"/>
  <c r="AQ246" i="7" s="1"/>
  <c r="AP246" i="7" s="1"/>
  <c r="AO246" i="7" s="1"/>
  <c r="AN246" i="7" s="1"/>
  <c r="AM246" i="7" s="1"/>
  <c r="AL246" i="7" s="1"/>
  <c r="AT230" i="7"/>
  <c r="AS230" i="7" s="1"/>
  <c r="AR230" i="7" s="1"/>
  <c r="AQ230" i="7" s="1"/>
  <c r="AP230" i="7" s="1"/>
  <c r="AO230" i="7" s="1"/>
  <c r="AN230" i="7" s="1"/>
  <c r="AM230" i="7" s="1"/>
  <c r="AL230" i="7" s="1"/>
  <c r="AT289" i="7"/>
  <c r="AS289" i="7" s="1"/>
  <c r="AR289" i="7" s="1"/>
  <c r="AQ289" i="7" s="1"/>
  <c r="AP289" i="7" s="1"/>
  <c r="AO289" i="7" s="1"/>
  <c r="AN289" i="7" s="1"/>
  <c r="AM289" i="7" s="1"/>
  <c r="AL289" i="7" s="1"/>
  <c r="AT257" i="7"/>
  <c r="AS257" i="7" s="1"/>
  <c r="AR257" i="7" s="1"/>
  <c r="AQ257" i="7" s="1"/>
  <c r="AP257" i="7" s="1"/>
  <c r="AO257" i="7" s="1"/>
  <c r="AN257" i="7" s="1"/>
  <c r="AM257" i="7" s="1"/>
  <c r="AL257" i="7" s="1"/>
  <c r="AT241" i="7"/>
  <c r="AS241" i="7"/>
  <c r="AR241" i="7" s="1"/>
  <c r="AQ241" i="7" s="1"/>
  <c r="AP241" i="7" s="1"/>
  <c r="AO241" i="7" s="1"/>
  <c r="AN241" i="7" s="1"/>
  <c r="AM241" i="7" s="1"/>
  <c r="AL241" i="7" s="1"/>
  <c r="AT225" i="7"/>
  <c r="AS225" i="7" s="1"/>
  <c r="AR225" i="7"/>
  <c r="AQ225" i="7" s="1"/>
  <c r="AP225" i="7" s="1"/>
  <c r="AO225" i="7" s="1"/>
  <c r="AN225" i="7" s="1"/>
  <c r="AM225" i="7" s="1"/>
  <c r="AL225" i="7" s="1"/>
  <c r="AT316" i="7"/>
  <c r="AS316" i="7" s="1"/>
  <c r="AR316" i="7" s="1"/>
  <c r="AQ316" i="7" s="1"/>
  <c r="AP316" i="7" s="1"/>
  <c r="AO316" i="7" s="1"/>
  <c r="AN316" i="7" s="1"/>
  <c r="AM316" i="7" s="1"/>
  <c r="AL316" i="7" s="1"/>
  <c r="AI316" i="7" s="1"/>
  <c r="AT300" i="7"/>
  <c r="AS300" i="7" s="1"/>
  <c r="AR300" i="7" s="1"/>
  <c r="AQ300" i="7"/>
  <c r="AP300" i="7" s="1"/>
  <c r="AO300" i="7" s="1"/>
  <c r="AN300" i="7" s="1"/>
  <c r="AM300" i="7" s="1"/>
  <c r="AL300" i="7" s="1"/>
  <c r="AT284" i="7"/>
  <c r="AS284" i="7"/>
  <c r="AR284" i="7" s="1"/>
  <c r="AQ284" i="7" s="1"/>
  <c r="AP284" i="7" s="1"/>
  <c r="AO284" i="7" s="1"/>
  <c r="AN284" i="7" s="1"/>
  <c r="AM284" i="7" s="1"/>
  <c r="AL284" i="7" s="1"/>
  <c r="AI284" i="7" s="1"/>
  <c r="AT252" i="7"/>
  <c r="AS252" i="7"/>
  <c r="AR252" i="7" s="1"/>
  <c r="AQ252" i="7" s="1"/>
  <c r="AP252" i="7" s="1"/>
  <c r="AO252" i="7" s="1"/>
  <c r="AN252" i="7" s="1"/>
  <c r="AM252" i="7" s="1"/>
  <c r="AL252" i="7" s="1"/>
  <c r="AJ252" i="7" s="1"/>
  <c r="AT236" i="7"/>
  <c r="AS236" i="7" s="1"/>
  <c r="AR236" i="7" s="1"/>
  <c r="AQ236" i="7"/>
  <c r="AP236" i="7" s="1"/>
  <c r="AO236" i="7" s="1"/>
  <c r="AN236" i="7"/>
  <c r="AM236" i="7" s="1"/>
  <c r="AL236" i="7" s="1"/>
  <c r="AJ236" i="7" s="1"/>
  <c r="AT283" i="7"/>
  <c r="AS283" i="7" s="1"/>
  <c r="AR283" i="7"/>
  <c r="AQ283" i="7" s="1"/>
  <c r="AP283" i="7"/>
  <c r="AO283" i="7" s="1"/>
  <c r="AN283" i="7" s="1"/>
  <c r="AM283" i="7" s="1"/>
  <c r="AL283" i="7" s="1"/>
  <c r="AT251" i="7"/>
  <c r="AS251" i="7" s="1"/>
  <c r="AR251" i="7" s="1"/>
  <c r="AQ251" i="7" s="1"/>
  <c r="AP251" i="7" s="1"/>
  <c r="AO251" i="7" s="1"/>
  <c r="AN251" i="7" s="1"/>
  <c r="AM251" i="7" s="1"/>
  <c r="AL251" i="7" s="1"/>
  <c r="AT200" i="7"/>
  <c r="AS200" i="7" s="1"/>
  <c r="AR200" i="7" s="1"/>
  <c r="AQ200" i="7" s="1"/>
  <c r="AP200" i="7" s="1"/>
  <c r="AO200" i="7" s="1"/>
  <c r="AN200" i="7" s="1"/>
  <c r="AM200" i="7" s="1"/>
  <c r="AL200" i="7" s="1"/>
  <c r="AT184" i="7"/>
  <c r="AS184" i="7" s="1"/>
  <c r="AR184" i="7" s="1"/>
  <c r="AQ184" i="7" s="1"/>
  <c r="AP184" i="7" s="1"/>
  <c r="AO184" i="7" s="1"/>
  <c r="AN184" i="7" s="1"/>
  <c r="AM184" i="7" s="1"/>
  <c r="AL184" i="7" s="1"/>
  <c r="AT168" i="7"/>
  <c r="AS168" i="7"/>
  <c r="AR168" i="7" s="1"/>
  <c r="AQ168" i="7" s="1"/>
  <c r="AP168" i="7" s="1"/>
  <c r="AO168" i="7" s="1"/>
  <c r="AN168" i="7" s="1"/>
  <c r="AM168" i="7" s="1"/>
  <c r="AL168" i="7" s="1"/>
  <c r="AT152" i="7"/>
  <c r="AS152" i="7" s="1"/>
  <c r="AR152" i="7" s="1"/>
  <c r="AQ152" i="7"/>
  <c r="AP152" i="7" s="1"/>
  <c r="AO152" i="7" s="1"/>
  <c r="AN152" i="7" s="1"/>
  <c r="AM152" i="7" s="1"/>
  <c r="AL152" i="7" s="1"/>
  <c r="AT134" i="7"/>
  <c r="AS134" i="7" s="1"/>
  <c r="AR134" i="7" s="1"/>
  <c r="AQ134" i="7" s="1"/>
  <c r="AP134" i="7" s="1"/>
  <c r="AO134" i="7" s="1"/>
  <c r="AN134" i="7" s="1"/>
  <c r="AM134" i="7" s="1"/>
  <c r="AL134" i="7" s="1"/>
  <c r="AT102" i="7"/>
  <c r="AS102" i="7" s="1"/>
  <c r="AR102" i="7" s="1"/>
  <c r="AQ102" i="7" s="1"/>
  <c r="AP102" i="7" s="1"/>
  <c r="AO102" i="7" s="1"/>
  <c r="AN102" i="7" s="1"/>
  <c r="AM102" i="7" s="1"/>
  <c r="AL102" i="7" s="1"/>
  <c r="AT195" i="7"/>
  <c r="AS195" i="7" s="1"/>
  <c r="AR195" i="7" s="1"/>
  <c r="AQ195" i="7"/>
  <c r="AP195" i="7" s="1"/>
  <c r="AO195" i="7" s="1"/>
  <c r="AN195" i="7" s="1"/>
  <c r="AM195" i="7" s="1"/>
  <c r="AL195" i="7" s="1"/>
  <c r="AJ195" i="7" s="1"/>
  <c r="AT179" i="7"/>
  <c r="AS179" i="7" s="1"/>
  <c r="AR179" i="7" s="1"/>
  <c r="AQ179" i="7" s="1"/>
  <c r="AP179" i="7" s="1"/>
  <c r="AO179" i="7" s="1"/>
  <c r="AN179" i="7" s="1"/>
  <c r="AM179" i="7" s="1"/>
  <c r="AL179" i="7" s="1"/>
  <c r="AT163" i="7"/>
  <c r="AS163" i="7" s="1"/>
  <c r="AR163" i="7" s="1"/>
  <c r="AQ163" i="7" s="1"/>
  <c r="AP163" i="7" s="1"/>
  <c r="AO163" i="7" s="1"/>
  <c r="AN163" i="7" s="1"/>
  <c r="AM163" i="7" s="1"/>
  <c r="AL163" i="7" s="1"/>
  <c r="AT131" i="7"/>
  <c r="AS131" i="7" s="1"/>
  <c r="AR131" i="7" s="1"/>
  <c r="AQ131" i="7"/>
  <c r="AP131" i="7" s="1"/>
  <c r="AO131" i="7" s="1"/>
  <c r="AN131" i="7" s="1"/>
  <c r="AM131" i="7" s="1"/>
  <c r="AL131" i="7" s="1"/>
  <c r="AT206" i="7"/>
  <c r="AS206" i="7"/>
  <c r="AR206" i="7" s="1"/>
  <c r="AQ206" i="7" s="1"/>
  <c r="AP206" i="7" s="1"/>
  <c r="AO206" i="7" s="1"/>
  <c r="AN206" i="7" s="1"/>
  <c r="AM206" i="7" s="1"/>
  <c r="AL206" i="7" s="1"/>
  <c r="AT190" i="7"/>
  <c r="AS190" i="7" s="1"/>
  <c r="AR190" i="7" s="1"/>
  <c r="AQ190" i="7"/>
  <c r="AP190" i="7" s="1"/>
  <c r="AO190" i="7" s="1"/>
  <c r="AN190" i="7" s="1"/>
  <c r="AM190" i="7" s="1"/>
  <c r="AL190" i="7" s="1"/>
  <c r="AT174" i="7"/>
  <c r="AS174" i="7" s="1"/>
  <c r="AR174" i="7" s="1"/>
  <c r="AQ174" i="7" s="1"/>
  <c r="AP174" i="7" s="1"/>
  <c r="AO174" i="7" s="1"/>
  <c r="AN174" i="7" s="1"/>
  <c r="AM174" i="7" s="1"/>
  <c r="AL174" i="7" s="1"/>
  <c r="AT158" i="7"/>
  <c r="AS158" i="7" s="1"/>
  <c r="AR158" i="7" s="1"/>
  <c r="AQ158" i="7" s="1"/>
  <c r="AP158" i="7" s="1"/>
  <c r="AO158" i="7" s="1"/>
  <c r="AN158" i="7" s="1"/>
  <c r="AM158" i="7" s="1"/>
  <c r="AL158" i="7" s="1"/>
  <c r="AT114" i="7"/>
  <c r="AS114" i="7" s="1"/>
  <c r="AR114" i="7" s="1"/>
  <c r="AQ114" i="7" s="1"/>
  <c r="AP114" i="7" s="1"/>
  <c r="AO114" i="7" s="1"/>
  <c r="AN114" i="7" s="1"/>
  <c r="AM114" i="7" s="1"/>
  <c r="AL114" i="7" s="1"/>
  <c r="AT88" i="7"/>
  <c r="AS88" i="7" s="1"/>
  <c r="AR88" i="7" s="1"/>
  <c r="AQ88" i="7" s="1"/>
  <c r="AP88" i="7" s="1"/>
  <c r="AO88" i="7" s="1"/>
  <c r="AN88" i="7" s="1"/>
  <c r="AM88" i="7" s="1"/>
  <c r="AL88" i="7" s="1"/>
  <c r="AK88" i="7" s="1"/>
  <c r="AT205" i="7"/>
  <c r="AS205" i="7" s="1"/>
  <c r="AR205" i="7" s="1"/>
  <c r="AQ205" i="7" s="1"/>
  <c r="AP205" i="7" s="1"/>
  <c r="AO205" i="7" s="1"/>
  <c r="AN205" i="7" s="1"/>
  <c r="AM205" i="7" s="1"/>
  <c r="AL205" i="7" s="1"/>
  <c r="AJ205" i="7" s="1"/>
  <c r="AT189" i="7"/>
  <c r="AS189" i="7" s="1"/>
  <c r="AR189" i="7" s="1"/>
  <c r="AQ189" i="7" s="1"/>
  <c r="AP189" i="7" s="1"/>
  <c r="AO189" i="7" s="1"/>
  <c r="AN189" i="7" s="1"/>
  <c r="AM189" i="7" s="1"/>
  <c r="AL189" i="7" s="1"/>
  <c r="AT173" i="7"/>
  <c r="AS173" i="7" s="1"/>
  <c r="AR173" i="7" s="1"/>
  <c r="AQ173" i="7" s="1"/>
  <c r="AP173" i="7" s="1"/>
  <c r="AO173" i="7" s="1"/>
  <c r="AN173" i="7" s="1"/>
  <c r="AM173" i="7" s="1"/>
  <c r="AL173" i="7" s="1"/>
  <c r="AJ173" i="7" s="1"/>
  <c r="AT157" i="7"/>
  <c r="AS157" i="7"/>
  <c r="AR157" i="7" s="1"/>
  <c r="AQ157" i="7" s="1"/>
  <c r="AP157" i="7" s="1"/>
  <c r="AO157" i="7" s="1"/>
  <c r="AN157" i="7" s="1"/>
  <c r="AM157" i="7" s="1"/>
  <c r="AL157" i="7" s="1"/>
  <c r="AT141" i="7"/>
  <c r="AS141" i="7" s="1"/>
  <c r="AR141" i="7" s="1"/>
  <c r="AQ141" i="7" s="1"/>
  <c r="AP141" i="7" s="1"/>
  <c r="AO141" i="7" s="1"/>
  <c r="AN141" i="7" s="1"/>
  <c r="AM141" i="7" s="1"/>
  <c r="AL141" i="7" s="1"/>
  <c r="AT124" i="7"/>
  <c r="AS124" i="7"/>
  <c r="AR124" i="7" s="1"/>
  <c r="AQ124" i="7" s="1"/>
  <c r="AP124" i="7" s="1"/>
  <c r="AO124" i="7" s="1"/>
  <c r="AN124" i="7" s="1"/>
  <c r="AM124" i="7" s="1"/>
  <c r="AL124" i="7" s="1"/>
  <c r="AT108" i="7"/>
  <c r="AS108" i="7" s="1"/>
  <c r="AR108" i="7" s="1"/>
  <c r="AQ108" i="7" s="1"/>
  <c r="AP108" i="7" s="1"/>
  <c r="AO108" i="7" s="1"/>
  <c r="AN108" i="7" s="1"/>
  <c r="AM108" i="7" s="1"/>
  <c r="AL108" i="7" s="1"/>
  <c r="AK108" i="7" s="1"/>
  <c r="AT83" i="7"/>
  <c r="AS83" i="7"/>
  <c r="AR83" i="7" s="1"/>
  <c r="AQ83" i="7" s="1"/>
  <c r="AP83" i="7" s="1"/>
  <c r="AO83" i="7" s="1"/>
  <c r="AN83" i="7" s="1"/>
  <c r="AM83" i="7" s="1"/>
  <c r="AL83" i="7" s="1"/>
  <c r="AT125" i="7"/>
  <c r="AS125" i="7" s="1"/>
  <c r="AR125" i="7" s="1"/>
  <c r="AQ125" i="7" s="1"/>
  <c r="AP125" i="7" s="1"/>
  <c r="AO125" i="7" s="1"/>
  <c r="AN125" i="7" s="1"/>
  <c r="AM125" i="7" s="1"/>
  <c r="AL125" i="7" s="1"/>
  <c r="AT109" i="7"/>
  <c r="AS109" i="7" s="1"/>
  <c r="AR109" i="7" s="1"/>
  <c r="AQ109" i="7" s="1"/>
  <c r="AP109" i="7" s="1"/>
  <c r="AO109" i="7" s="1"/>
  <c r="AN109" i="7" s="1"/>
  <c r="AM109" i="7" s="1"/>
  <c r="AL109" i="7" s="1"/>
  <c r="AT93" i="7"/>
  <c r="AS93" i="7" s="1"/>
  <c r="AR93" i="7" s="1"/>
  <c r="AQ93" i="7" s="1"/>
  <c r="AP93" i="7" s="1"/>
  <c r="AO93" i="7" s="1"/>
  <c r="AN93" i="7" s="1"/>
  <c r="AM93" i="7" s="1"/>
  <c r="AL93" i="7" s="1"/>
  <c r="AT77" i="7"/>
  <c r="AS77" i="7"/>
  <c r="AR77" i="7"/>
  <c r="AQ77" i="7" s="1"/>
  <c r="AP77" i="7" s="1"/>
  <c r="AO77" i="7" s="1"/>
  <c r="AN77" i="7" s="1"/>
  <c r="AM77" i="7" s="1"/>
  <c r="AL77" i="7" s="1"/>
  <c r="AT61" i="7"/>
  <c r="AS61" i="7" s="1"/>
  <c r="AR61" i="7" s="1"/>
  <c r="AQ61" i="7" s="1"/>
  <c r="AP61" i="7" s="1"/>
  <c r="AO61" i="7" s="1"/>
  <c r="AN61" i="7" s="1"/>
  <c r="AM61" i="7" s="1"/>
  <c r="AL61" i="7" s="1"/>
  <c r="AT45" i="7"/>
  <c r="AS45" i="7" s="1"/>
  <c r="AR45" i="7" s="1"/>
  <c r="AQ45" i="7" s="1"/>
  <c r="AP45" i="7"/>
  <c r="AO45" i="7" s="1"/>
  <c r="AN45" i="7" s="1"/>
  <c r="AM45" i="7" s="1"/>
  <c r="AL45" i="7" s="1"/>
  <c r="AK45" i="7" s="1"/>
  <c r="AT56" i="7"/>
  <c r="AS56" i="7"/>
  <c r="AR56" i="7"/>
  <c r="AQ56" i="7" s="1"/>
  <c r="AP56" i="7" s="1"/>
  <c r="AO56" i="7" s="1"/>
  <c r="AN56" i="7" s="1"/>
  <c r="AM56" i="7" s="1"/>
  <c r="AL56" i="7" s="1"/>
  <c r="AK56" i="7" s="1"/>
  <c r="AT40" i="7"/>
  <c r="AS40" i="7" s="1"/>
  <c r="AR40" i="7"/>
  <c r="AQ40" i="7" s="1"/>
  <c r="AP40" i="7" s="1"/>
  <c r="AO40" i="7" s="1"/>
  <c r="AN40" i="7" s="1"/>
  <c r="AM40" i="7" s="1"/>
  <c r="AL40" i="7" s="1"/>
  <c r="AT26" i="7"/>
  <c r="AS26" i="7"/>
  <c r="AR26" i="7" s="1"/>
  <c r="AQ26" i="7" s="1"/>
  <c r="AP26" i="7" s="1"/>
  <c r="AO26" i="7" s="1"/>
  <c r="AN26" i="7" s="1"/>
  <c r="AM26" i="7" s="1"/>
  <c r="AL26" i="7" s="1"/>
  <c r="AT79" i="7"/>
  <c r="AS79" i="7" s="1"/>
  <c r="AR79" i="7" s="1"/>
  <c r="AQ79" i="7" s="1"/>
  <c r="AP79" i="7" s="1"/>
  <c r="AO79" i="7" s="1"/>
  <c r="AN79" i="7" s="1"/>
  <c r="AM79" i="7" s="1"/>
  <c r="AL79" i="7" s="1"/>
  <c r="AK79" i="7" s="1"/>
  <c r="AT63" i="7"/>
  <c r="AS63" i="7"/>
  <c r="AR63" i="7" s="1"/>
  <c r="AQ63" i="7" s="1"/>
  <c r="AP63" i="7" s="1"/>
  <c r="AO63" i="7" s="1"/>
  <c r="AN63" i="7" s="1"/>
  <c r="AM63" i="7" s="1"/>
  <c r="AL63" i="7" s="1"/>
  <c r="AT47" i="7"/>
  <c r="AS47" i="7" s="1"/>
  <c r="AR47" i="7" s="1"/>
  <c r="AQ47" i="7" s="1"/>
  <c r="AP47" i="7" s="1"/>
  <c r="AO47" i="7" s="1"/>
  <c r="AN47" i="7" s="1"/>
  <c r="AM47" i="7" s="1"/>
  <c r="AL47" i="7" s="1"/>
  <c r="BK3" i="7"/>
  <c r="BJ3" i="7"/>
  <c r="BI3" i="7" s="1"/>
  <c r="BH3" i="7"/>
  <c r="BG3" i="7"/>
  <c r="BF3" i="7" s="1"/>
  <c r="BE3" i="7" s="1"/>
  <c r="BD3" i="7"/>
  <c r="BC3" i="7" s="1"/>
  <c r="AT78" i="7"/>
  <c r="AS78" i="7" s="1"/>
  <c r="AR78" i="7" s="1"/>
  <c r="AQ78" i="7" s="1"/>
  <c r="AP78" i="7" s="1"/>
  <c r="AO78" i="7" s="1"/>
  <c r="AN78" i="7" s="1"/>
  <c r="AM78" i="7" s="1"/>
  <c r="AL78" i="7" s="1"/>
  <c r="AT62" i="7"/>
  <c r="AS62" i="7"/>
  <c r="AR62" i="7" s="1"/>
  <c r="AQ62" i="7" s="1"/>
  <c r="AP62" i="7" s="1"/>
  <c r="AO62" i="7" s="1"/>
  <c r="AN62" i="7" s="1"/>
  <c r="AM62" i="7" s="1"/>
  <c r="AL62" i="7" s="1"/>
  <c r="AT46" i="7"/>
  <c r="AS46" i="7" s="1"/>
  <c r="AR46" i="7" s="1"/>
  <c r="AQ46" i="7" s="1"/>
  <c r="AP46" i="7" s="1"/>
  <c r="AO46" i="7" s="1"/>
  <c r="AN46" i="7" s="1"/>
  <c r="AM46" i="7" s="1"/>
  <c r="AL46" i="7" s="1"/>
  <c r="AT29" i="7"/>
  <c r="AS29" i="7"/>
  <c r="AR29" i="7" s="1"/>
  <c r="AQ29" i="7"/>
  <c r="AP29" i="7" s="1"/>
  <c r="AO29" i="7" s="1"/>
  <c r="AN29" i="7" s="1"/>
  <c r="AM29" i="7" s="1"/>
  <c r="AL29" i="7" s="1"/>
  <c r="AT31" i="7"/>
  <c r="AS31" i="7" s="1"/>
  <c r="AR31" i="7" s="1"/>
  <c r="AQ31" i="7" s="1"/>
  <c r="AP31" i="7" s="1"/>
  <c r="AO31" i="7" s="1"/>
  <c r="AN31" i="7" s="1"/>
  <c r="AM31" i="7" s="1"/>
  <c r="AL31" i="7" s="1"/>
  <c r="BK7" i="7"/>
  <c r="BJ7" i="7" s="1"/>
  <c r="BI7" i="7" s="1"/>
  <c r="BH7" i="7" s="1"/>
  <c r="BG7" i="7" s="1"/>
  <c r="BF7" i="7" s="1"/>
  <c r="BE7" i="7" s="1"/>
  <c r="BD7" i="7" s="1"/>
  <c r="BC7" i="7" s="1"/>
  <c r="BA7" i="7" s="1"/>
  <c r="AT32" i="7"/>
  <c r="AS32" i="7" s="1"/>
  <c r="AR32" i="7"/>
  <c r="AQ32" i="7" s="1"/>
  <c r="AP32" i="7" s="1"/>
  <c r="AO32" i="7" s="1"/>
  <c r="AN32" i="7" s="1"/>
  <c r="AM32" i="7" s="1"/>
  <c r="AL32" i="7" s="1"/>
  <c r="I60" i="5"/>
  <c r="AI207" i="7"/>
  <c r="AJ207" i="7"/>
  <c r="AI180" i="7"/>
  <c r="AI21" i="7"/>
  <c r="AJ21" i="7"/>
  <c r="AK21" i="7"/>
  <c r="AJ198" i="7"/>
  <c r="AI198" i="7"/>
  <c r="AH198" i="7" s="1"/>
  <c r="AK198" i="7"/>
  <c r="AI139" i="7"/>
  <c r="AJ139" i="7"/>
  <c r="AK139" i="7"/>
  <c r="AJ291" i="7"/>
  <c r="AI291" i="7"/>
  <c r="AK291" i="7"/>
  <c r="AJ323" i="7"/>
  <c r="AI323" i="7"/>
  <c r="AK323" i="7"/>
  <c r="AJ244" i="7"/>
  <c r="AI244" i="7"/>
  <c r="AK244" i="7"/>
  <c r="AI217" i="7"/>
  <c r="AJ217" i="7"/>
  <c r="AK217" i="7"/>
  <c r="AJ417" i="7"/>
  <c r="AH417" i="7" s="1"/>
  <c r="AB417" i="7" s="1"/>
  <c r="AI417" i="7"/>
  <c r="AK417" i="7"/>
  <c r="BA23" i="7"/>
  <c r="AJ346" i="7"/>
  <c r="AI346" i="7"/>
  <c r="AH346" i="7" s="1"/>
  <c r="AK346" i="7"/>
  <c r="BB60" i="7"/>
  <c r="BA60" i="7"/>
  <c r="AZ60" i="7"/>
  <c r="AX60" i="7" s="1"/>
  <c r="BB125" i="7"/>
  <c r="BA125" i="7"/>
  <c r="BA70" i="7"/>
  <c r="BB70" i="7"/>
  <c r="BA102" i="7"/>
  <c r="AZ102" i="7"/>
  <c r="AX102" i="7"/>
  <c r="BB102" i="7"/>
  <c r="BB111" i="7"/>
  <c r="BA111" i="7"/>
  <c r="AZ111" i="7"/>
  <c r="AX111" i="7" s="1"/>
  <c r="BB8" i="7"/>
  <c r="BA8" i="7"/>
  <c r="AI76" i="7"/>
  <c r="AJ76" i="7"/>
  <c r="AK76" i="7"/>
  <c r="AI111" i="7"/>
  <c r="AJ111" i="7"/>
  <c r="AK111" i="7"/>
  <c r="AJ193" i="7"/>
  <c r="AI193" i="7"/>
  <c r="AK193" i="7"/>
  <c r="AI92" i="7"/>
  <c r="AJ92" i="7"/>
  <c r="AK92" i="7"/>
  <c r="AJ120" i="7"/>
  <c r="AI120" i="7"/>
  <c r="AK120" i="7"/>
  <c r="AI87" i="7"/>
  <c r="AJ87" i="7"/>
  <c r="AH87" i="7"/>
  <c r="AK87" i="7"/>
  <c r="AJ239" i="7"/>
  <c r="AI239" i="7"/>
  <c r="AH239" i="7"/>
  <c r="AK239" i="7"/>
  <c r="AJ240" i="7"/>
  <c r="AI240" i="7"/>
  <c r="AH240" i="7"/>
  <c r="AK240" i="7"/>
  <c r="AI320" i="7"/>
  <c r="AJ320" i="7"/>
  <c r="AK320" i="7"/>
  <c r="AJ420" i="7"/>
  <c r="AI420" i="7"/>
  <c r="AK420" i="7"/>
  <c r="BB35" i="7"/>
  <c r="BA35" i="7"/>
  <c r="AZ35" i="7" s="1"/>
  <c r="AX35" i="7" s="1"/>
  <c r="BB15" i="7"/>
  <c r="BA15" i="7"/>
  <c r="BB73" i="7"/>
  <c r="AZ73" i="7" s="1"/>
  <c r="BA73" i="7"/>
  <c r="AX73" i="7"/>
  <c r="BA50" i="7"/>
  <c r="AZ50" i="7" s="1"/>
  <c r="AX50" i="7" s="1"/>
  <c r="BB50" i="7"/>
  <c r="BB75" i="7"/>
  <c r="AZ75" i="7" s="1"/>
  <c r="BA75" i="7"/>
  <c r="AX75" i="7"/>
  <c r="AJ73" i="7"/>
  <c r="AI73" i="7"/>
  <c r="BB97" i="7"/>
  <c r="BA67" i="7"/>
  <c r="AJ55" i="7"/>
  <c r="AI55" i="7"/>
  <c r="AK55" i="7"/>
  <c r="AJ149" i="7"/>
  <c r="AI149" i="7"/>
  <c r="AK149" i="7"/>
  <c r="AI171" i="7"/>
  <c r="AJ171" i="7"/>
  <c r="AK171" i="7"/>
  <c r="BB12" i="7"/>
  <c r="AZ12" i="7" s="1"/>
  <c r="AX12" i="7"/>
  <c r="BA12" i="7"/>
  <c r="BA54" i="7"/>
  <c r="BB54" i="7"/>
  <c r="BB95" i="7"/>
  <c r="BA95" i="7"/>
  <c r="AZ95" i="7" s="1"/>
  <c r="AX95" i="7" s="1"/>
  <c r="AJ51" i="7"/>
  <c r="AI51" i="7"/>
  <c r="AK51" i="7"/>
  <c r="AI60" i="7"/>
  <c r="AJ60" i="7"/>
  <c r="AK60" i="7"/>
  <c r="AI113" i="7"/>
  <c r="AJ113" i="7"/>
  <c r="AK113" i="7"/>
  <c r="AI95" i="7"/>
  <c r="AJ95" i="7"/>
  <c r="AK95" i="7"/>
  <c r="AJ146" i="7"/>
  <c r="AI146" i="7"/>
  <c r="AK146" i="7"/>
  <c r="AJ194" i="7"/>
  <c r="AI194" i="7"/>
  <c r="AK194" i="7"/>
  <c r="AI199" i="7"/>
  <c r="AJ199" i="7"/>
  <c r="AK199" i="7"/>
  <c r="AJ156" i="7"/>
  <c r="AI156" i="7"/>
  <c r="AK156" i="7"/>
  <c r="AJ271" i="7"/>
  <c r="AI271" i="7"/>
  <c r="AK271" i="7"/>
  <c r="AI293" i="7"/>
  <c r="AH293" i="7" s="1"/>
  <c r="AA293" i="7" s="1"/>
  <c r="AJ293" i="7"/>
  <c r="AK293" i="7"/>
  <c r="AJ367" i="7"/>
  <c r="AI367" i="7"/>
  <c r="AH367" i="7" s="1"/>
  <c r="AA367" i="7" s="1"/>
  <c r="AK367" i="7"/>
  <c r="BA19" i="7"/>
  <c r="AZ19" i="7" s="1"/>
  <c r="AX19" i="7" s="1"/>
  <c r="BB19" i="7"/>
  <c r="AJ374" i="7"/>
  <c r="AI374" i="7"/>
  <c r="AK374" i="7"/>
  <c r="BB72" i="7"/>
  <c r="AZ72" i="7" s="1"/>
  <c r="AX72" i="7" s="1"/>
  <c r="BA72" i="7"/>
  <c r="BB30" i="7"/>
  <c r="BA30" i="7"/>
  <c r="AZ30" i="7" s="1"/>
  <c r="AX30" i="7" s="1"/>
  <c r="BB123" i="7"/>
  <c r="BA123" i="7"/>
  <c r="AZ123" i="7"/>
  <c r="AX123" i="7" s="1"/>
  <c r="BA21" i="7"/>
  <c r="BB21" i="7"/>
  <c r="AK333" i="7"/>
  <c r="BB5" i="7"/>
  <c r="BA5" i="7"/>
  <c r="AJ130" i="7"/>
  <c r="AI130" i="7"/>
  <c r="AK130" i="7"/>
  <c r="AI107" i="7"/>
  <c r="AJ107" i="7"/>
  <c r="AK107" i="7"/>
  <c r="AI91" i="7"/>
  <c r="AJ91" i="7"/>
  <c r="AK91" i="7"/>
  <c r="AJ176" i="7"/>
  <c r="AI176" i="7"/>
  <c r="AH176" i="7" s="1"/>
  <c r="AK176" i="7"/>
  <c r="AJ227" i="7"/>
  <c r="AI227" i="7"/>
  <c r="AK227" i="7"/>
  <c r="AJ307" i="7"/>
  <c r="AI307" i="7"/>
  <c r="AK307" i="7"/>
  <c r="AI233" i="7"/>
  <c r="AJ233" i="7"/>
  <c r="AK233" i="7"/>
  <c r="AI281" i="7"/>
  <c r="AJ281" i="7"/>
  <c r="AK281" i="7"/>
  <c r="AJ332" i="7"/>
  <c r="AI332" i="7"/>
  <c r="AH332" i="7"/>
  <c r="AK332" i="7"/>
  <c r="BB36" i="7"/>
  <c r="AX36" i="7"/>
  <c r="BA36" i="7"/>
  <c r="AZ36" i="7" s="1"/>
  <c r="BB49" i="7"/>
  <c r="BA49" i="7"/>
  <c r="BB124" i="7"/>
  <c r="AZ124" i="7" s="1"/>
  <c r="AX124" i="7" s="1"/>
  <c r="BA124" i="7"/>
  <c r="BB61" i="7"/>
  <c r="BA61" i="7"/>
  <c r="BB109" i="7"/>
  <c r="BA109" i="7"/>
  <c r="AZ109" i="7"/>
  <c r="AX109" i="7" s="1"/>
  <c r="BA29" i="7"/>
  <c r="AZ29" i="7" s="1"/>
  <c r="AX29" i="7" s="1"/>
  <c r="BB29" i="7"/>
  <c r="AJ36" i="7"/>
  <c r="AI36" i="7"/>
  <c r="AH36" i="7"/>
  <c r="AA36" i="7" s="1"/>
  <c r="AK36" i="7"/>
  <c r="AI33" i="7"/>
  <c r="AJ33" i="7"/>
  <c r="AH33" i="7"/>
  <c r="AK33" i="7"/>
  <c r="BA9" i="7"/>
  <c r="AZ9" i="7"/>
  <c r="AX9" i="7"/>
  <c r="BB9" i="7"/>
  <c r="AI127" i="7"/>
  <c r="AJ127" i="7"/>
  <c r="AK127" i="7"/>
  <c r="AI183" i="7"/>
  <c r="AJ183" i="7"/>
  <c r="AK183" i="7"/>
  <c r="AJ223" i="7"/>
  <c r="AI223" i="7"/>
  <c r="AK223" i="7"/>
  <c r="AJ303" i="7"/>
  <c r="AI303" i="7"/>
  <c r="AH303" i="7" s="1"/>
  <c r="AK303" i="7"/>
  <c r="AJ256" i="7"/>
  <c r="AI256" i="7"/>
  <c r="AH256" i="7" s="1"/>
  <c r="AK256" i="7"/>
  <c r="AI245" i="7"/>
  <c r="AH245" i="7"/>
  <c r="AJ245" i="7"/>
  <c r="AK245" i="7"/>
  <c r="AJ234" i="7"/>
  <c r="AI234" i="7"/>
  <c r="AH234" i="7"/>
  <c r="AA234" i="7" s="1"/>
  <c r="AE234" i="7" s="1"/>
  <c r="AK234" i="7"/>
  <c r="AJ388" i="7"/>
  <c r="AI388" i="7"/>
  <c r="AH388" i="7" s="1"/>
  <c r="AA388" i="7" s="1"/>
  <c r="AD388" i="7" s="1"/>
  <c r="AK388" i="7"/>
  <c r="BB104" i="7"/>
  <c r="BA104" i="7"/>
  <c r="BB59" i="7"/>
  <c r="BA59" i="7"/>
  <c r="BB107" i="7"/>
  <c r="BA107" i="7"/>
  <c r="AI201" i="7"/>
  <c r="AK201" i="7"/>
  <c r="AJ306" i="7"/>
  <c r="AI306" i="7"/>
  <c r="AK306" i="7"/>
  <c r="AJ132" i="7"/>
  <c r="AI132" i="7"/>
  <c r="AK132" i="7"/>
  <c r="AJ213" i="7"/>
  <c r="AI213" i="7"/>
  <c r="AK213" i="7"/>
  <c r="AJ208" i="7"/>
  <c r="AI208" i="7"/>
  <c r="AK208" i="7"/>
  <c r="AJ259" i="7"/>
  <c r="AI259" i="7"/>
  <c r="AK259" i="7"/>
  <c r="AJ276" i="7"/>
  <c r="AH276" i="7" s="1"/>
  <c r="AI276" i="7"/>
  <c r="AK276" i="7"/>
  <c r="AI265" i="7"/>
  <c r="AJ265" i="7"/>
  <c r="AH265" i="7" s="1"/>
  <c r="AB265" i="7" s="1"/>
  <c r="AK265" i="7"/>
  <c r="AJ302" i="7"/>
  <c r="AI302" i="7"/>
  <c r="AH302" i="7" s="1"/>
  <c r="AB302" i="7" s="1"/>
  <c r="AK302" i="7"/>
  <c r="AJ355" i="7"/>
  <c r="AI355" i="7"/>
  <c r="AK355" i="7"/>
  <c r="AJ393" i="7"/>
  <c r="AH393" i="7" s="1"/>
  <c r="AI393" i="7"/>
  <c r="AK393" i="7"/>
  <c r="BA118" i="7"/>
  <c r="BB118" i="7"/>
  <c r="BB127" i="7"/>
  <c r="BA127" i="7"/>
  <c r="AZ127" i="7"/>
  <c r="AX127" i="7" s="1"/>
  <c r="BA2" i="7"/>
  <c r="AZ2" i="7" s="1"/>
  <c r="BB2" i="7"/>
  <c r="AX2" i="7"/>
  <c r="AJ35" i="7"/>
  <c r="AI35" i="7"/>
  <c r="AK35" i="7"/>
  <c r="AJ66" i="7"/>
  <c r="AI66" i="7"/>
  <c r="AH66" i="7" s="1"/>
  <c r="AK66" i="7"/>
  <c r="AJ161" i="7"/>
  <c r="AI161" i="7"/>
  <c r="AK161" i="7"/>
  <c r="AJ210" i="7"/>
  <c r="AI210" i="7"/>
  <c r="AH210" i="7" s="1"/>
  <c r="AB210" i="7" s="1"/>
  <c r="AK210" i="7"/>
  <c r="AJ136" i="7"/>
  <c r="AI136" i="7"/>
  <c r="AK136" i="7"/>
  <c r="AI167" i="7"/>
  <c r="AH167" i="7" s="1"/>
  <c r="AJ167" i="7"/>
  <c r="AK167" i="7"/>
  <c r="AJ218" i="7"/>
  <c r="AI218" i="7"/>
  <c r="AH218" i="7" s="1"/>
  <c r="AK218" i="7"/>
  <c r="AJ314" i="7"/>
  <c r="AI314" i="7"/>
  <c r="AK314" i="7"/>
  <c r="AJ344" i="7"/>
  <c r="AI344" i="7"/>
  <c r="AH344" i="7" s="1"/>
  <c r="AA344" i="7" s="1"/>
  <c r="AK344" i="7"/>
  <c r="AI341" i="7"/>
  <c r="AJ341" i="7"/>
  <c r="AH341" i="7" s="1"/>
  <c r="AK341" i="7"/>
  <c r="AJ358" i="7"/>
  <c r="AH358" i="7" s="1"/>
  <c r="AI358" i="7"/>
  <c r="AK358" i="7"/>
  <c r="BA130" i="7"/>
  <c r="BB130" i="7"/>
  <c r="BB91" i="7"/>
  <c r="BA91" i="7"/>
  <c r="BB126" i="7"/>
  <c r="AZ126" i="7" s="1"/>
  <c r="AJ389" i="7"/>
  <c r="AH389" i="7" s="1"/>
  <c r="AB389" i="7" s="1"/>
  <c r="AI389" i="7"/>
  <c r="AK389" i="7"/>
  <c r="AJ424" i="7"/>
  <c r="AI424" i="7"/>
  <c r="AH424" i="7"/>
  <c r="AB424" i="7" s="1"/>
  <c r="AK424" i="7"/>
  <c r="AJ104" i="7"/>
  <c r="AI104" i="7"/>
  <c r="AK104" i="7"/>
  <c r="AI110" i="7"/>
  <c r="AH110" i="7" s="1"/>
  <c r="AJ110" i="7"/>
  <c r="AK110" i="7"/>
  <c r="AJ400" i="7"/>
  <c r="AI400" i="7"/>
  <c r="AK400" i="7"/>
  <c r="BB88" i="7"/>
  <c r="BA88" i="7"/>
  <c r="AJ153" i="7"/>
  <c r="AI153" i="7"/>
  <c r="AH153" i="7" s="1"/>
  <c r="AK153" i="7"/>
  <c r="AJ170" i="7"/>
  <c r="AH170" i="7"/>
  <c r="AA170" i="7" s="1"/>
  <c r="AE170" i="7" s="1"/>
  <c r="AI170" i="7"/>
  <c r="AK170" i="7"/>
  <c r="AJ212" i="7"/>
  <c r="AI212" i="7"/>
  <c r="AK212" i="7"/>
  <c r="AJ264" i="7"/>
  <c r="AI264" i="7"/>
  <c r="AK264" i="7"/>
  <c r="AJ133" i="7"/>
  <c r="AI133" i="7"/>
  <c r="AK133" i="7"/>
  <c r="AJ100" i="7"/>
  <c r="AI100" i="7"/>
  <c r="AK100" i="7"/>
  <c r="AJ98" i="7"/>
  <c r="AI98" i="7"/>
  <c r="AK98" i="7"/>
  <c r="AI123" i="7"/>
  <c r="AJ123" i="7"/>
  <c r="AK123" i="7"/>
  <c r="AI118" i="7"/>
  <c r="AJ118" i="7"/>
  <c r="AH118" i="7" s="1"/>
  <c r="AK118" i="7"/>
  <c r="AJ160" i="7"/>
  <c r="AI160" i="7"/>
  <c r="AK160" i="7"/>
  <c r="AJ260" i="7"/>
  <c r="AI260" i="7"/>
  <c r="AK260" i="7"/>
  <c r="AI308" i="7"/>
  <c r="AJ308" i="7"/>
  <c r="AK308" i="7"/>
  <c r="AI249" i="7"/>
  <c r="AJ249" i="7"/>
  <c r="AH249" i="7" s="1"/>
  <c r="AK249" i="7"/>
  <c r="AJ238" i="7"/>
  <c r="AI238" i="7"/>
  <c r="AH238" i="7"/>
  <c r="AB238" i="7" s="1"/>
  <c r="AK238" i="7"/>
  <c r="AJ371" i="7"/>
  <c r="AI371" i="7"/>
  <c r="AK371" i="7"/>
  <c r="AJ413" i="7"/>
  <c r="AI413" i="7"/>
  <c r="AK413" i="7"/>
  <c r="AJ364" i="7"/>
  <c r="AI364" i="7"/>
  <c r="AK364" i="7"/>
  <c r="AI361" i="7"/>
  <c r="AJ361" i="7"/>
  <c r="AK361" i="7"/>
  <c r="BB39" i="7"/>
  <c r="BA39" i="7"/>
  <c r="AZ39" i="7" s="1"/>
  <c r="AX39" i="7" s="1"/>
  <c r="BB108" i="7"/>
  <c r="AZ108" i="7" s="1"/>
  <c r="AX108" i="7" s="1"/>
  <c r="BA108" i="7"/>
  <c r="BA33" i="7"/>
  <c r="BB33" i="7"/>
  <c r="AZ33" i="7"/>
  <c r="AX33" i="7"/>
  <c r="BB93" i="7"/>
  <c r="AZ93" i="7" s="1"/>
  <c r="AX93" i="7" s="1"/>
  <c r="BA93" i="7"/>
  <c r="BA86" i="7"/>
  <c r="BB86" i="7"/>
  <c r="AZ86" i="7"/>
  <c r="AX86" i="7"/>
  <c r="AJ50" i="7"/>
  <c r="AI50" i="7"/>
  <c r="AK50" i="7"/>
  <c r="AI82" i="7"/>
  <c r="AJ82" i="7"/>
  <c r="AK82" i="7"/>
  <c r="BA4" i="7"/>
  <c r="AZ4" i="7"/>
  <c r="AX4" i="7" s="1"/>
  <c r="BB4" i="7"/>
  <c r="AI44" i="7"/>
  <c r="AJ44" i="7"/>
  <c r="AK44" i="7"/>
  <c r="AJ49" i="7"/>
  <c r="AI49" i="7"/>
  <c r="AH49" i="7"/>
  <c r="AB49" i="7" s="1"/>
  <c r="AK49" i="7"/>
  <c r="AI129" i="7"/>
  <c r="AJ129" i="7"/>
  <c r="AH129" i="7" s="1"/>
  <c r="AB129" i="7" s="1"/>
  <c r="AK129" i="7"/>
  <c r="AJ178" i="7"/>
  <c r="AI178" i="7"/>
  <c r="AH178" i="7"/>
  <c r="AK178" i="7"/>
  <c r="AI151" i="7"/>
  <c r="AJ151" i="7"/>
  <c r="AK151" i="7"/>
  <c r="AJ188" i="7"/>
  <c r="AI188" i="7"/>
  <c r="AK188" i="7"/>
  <c r="AJ224" i="7"/>
  <c r="AI224" i="7"/>
  <c r="AK224" i="7"/>
  <c r="AJ288" i="7"/>
  <c r="AI288" i="7"/>
  <c r="AH288" i="7" s="1"/>
  <c r="AK288" i="7"/>
  <c r="AI277" i="7"/>
  <c r="AJ277" i="7"/>
  <c r="AH277" i="7" s="1"/>
  <c r="AK277" i="7"/>
  <c r="AJ250" i="7"/>
  <c r="AI250" i="7"/>
  <c r="AK250" i="7"/>
  <c r="AI313" i="7"/>
  <c r="AJ313" i="7"/>
  <c r="AK313" i="7"/>
  <c r="AI325" i="7"/>
  <c r="AJ325" i="7"/>
  <c r="AH325" i="7" s="1"/>
  <c r="AK325" i="7"/>
  <c r="BB32" i="7"/>
  <c r="BA32" i="7"/>
  <c r="AZ32" i="7" s="1"/>
  <c r="AX32" i="7" s="1"/>
  <c r="BB47" i="7"/>
  <c r="BA47" i="7"/>
  <c r="BB56" i="7"/>
  <c r="BA56" i="7"/>
  <c r="BB105" i="7"/>
  <c r="BA105" i="7"/>
  <c r="AZ105" i="7" s="1"/>
  <c r="AX105" i="7" s="1"/>
  <c r="BA98" i="7"/>
  <c r="BB98" i="7"/>
  <c r="BA114" i="7"/>
  <c r="BB114" i="7"/>
  <c r="AZ114" i="7" s="1"/>
  <c r="AX114" i="7" s="1"/>
  <c r="AI22" i="7"/>
  <c r="AJ22" i="7"/>
  <c r="AK22" i="7"/>
  <c r="AI119" i="7"/>
  <c r="AJ119" i="7"/>
  <c r="AH119" i="7" s="1"/>
  <c r="AK119" i="7"/>
  <c r="AJ216" i="7"/>
  <c r="AI216" i="7"/>
  <c r="AK216" i="7"/>
  <c r="AJ70" i="7"/>
  <c r="AI70" i="7"/>
  <c r="AH70" i="7" s="1"/>
  <c r="AK70" i="7"/>
  <c r="AI34" i="7"/>
  <c r="AJ34" i="7"/>
  <c r="AK34" i="7"/>
  <c r="AJ69" i="7"/>
  <c r="AI69" i="7"/>
  <c r="AK69" i="7"/>
  <c r="AJ144" i="7"/>
  <c r="AI144" i="7"/>
  <c r="AH144" i="7" s="1"/>
  <c r="AK144" i="7"/>
  <c r="AJ192" i="7"/>
  <c r="AI192" i="7"/>
  <c r="AH192" i="7" s="1"/>
  <c r="AA192" i="7" s="1"/>
  <c r="AK192" i="7"/>
  <c r="AJ275" i="7"/>
  <c r="AI275" i="7"/>
  <c r="AH275" i="7" s="1"/>
  <c r="AA275" i="7" s="1"/>
  <c r="AE275" i="7" s="1"/>
  <c r="AK275" i="7"/>
  <c r="AI297" i="7"/>
  <c r="AJ297" i="7"/>
  <c r="AK297" i="7"/>
  <c r="AJ270" i="7"/>
  <c r="AI270" i="7"/>
  <c r="AH270" i="7" s="1"/>
  <c r="AK270" i="7"/>
  <c r="AI321" i="7"/>
  <c r="AJ321" i="7"/>
  <c r="AK321" i="7"/>
  <c r="AJ339" i="7"/>
  <c r="AI339" i="7"/>
  <c r="AK339" i="7"/>
  <c r="AJ405" i="7"/>
  <c r="AH405" i="7" s="1"/>
  <c r="AA405" i="7" s="1"/>
  <c r="AD405" i="7" s="1"/>
  <c r="AI405" i="7"/>
  <c r="AK405" i="7"/>
  <c r="AI329" i="7"/>
  <c r="AH329" i="7" s="1"/>
  <c r="AA329" i="7" s="1"/>
  <c r="AE329" i="7" s="1"/>
  <c r="AJ329" i="7"/>
  <c r="AK329" i="7"/>
  <c r="BB20" i="7"/>
  <c r="BA20" i="7"/>
  <c r="AZ20" i="7" s="1"/>
  <c r="AX20" i="7" s="1"/>
  <c r="BB76" i="7"/>
  <c r="BA76" i="7"/>
  <c r="AZ76" i="7" s="1"/>
  <c r="AX76" i="7" s="1"/>
  <c r="BB63" i="7"/>
  <c r="BA63" i="7"/>
  <c r="AJ81" i="7"/>
  <c r="AH81" i="7" s="1"/>
  <c r="AI81" i="7"/>
  <c r="AK81" i="7"/>
  <c r="AI97" i="7"/>
  <c r="AH97" i="7" s="1"/>
  <c r="AA97" i="7" s="1"/>
  <c r="AJ97" i="7"/>
  <c r="AK97" i="7"/>
  <c r="AJ319" i="7"/>
  <c r="AI319" i="7"/>
  <c r="AK319" i="7"/>
  <c r="AJ416" i="7"/>
  <c r="AI416" i="7"/>
  <c r="AH416" i="7" s="1"/>
  <c r="AB416" i="7" s="1"/>
  <c r="AK416" i="7"/>
  <c r="AI373" i="7"/>
  <c r="AJ373" i="7"/>
  <c r="AH373" i="7"/>
  <c r="AB373" i="7" s="1"/>
  <c r="AK373" i="7"/>
  <c r="BB48" i="7"/>
  <c r="BA48" i="7"/>
  <c r="AZ48" i="7"/>
  <c r="AX48" i="7"/>
  <c r="BA25" i="7"/>
  <c r="AZ25" i="7" s="1"/>
  <c r="AX25" i="7" s="1"/>
  <c r="BB25" i="7"/>
  <c r="BB57" i="7"/>
  <c r="BA57" i="7"/>
  <c r="AZ57" i="7"/>
  <c r="AX57" i="7"/>
  <c r="BB121" i="7"/>
  <c r="AZ121" i="7" s="1"/>
  <c r="AX121" i="7" s="1"/>
  <c r="BA121" i="7"/>
  <c r="BA66" i="7"/>
  <c r="BB66" i="7"/>
  <c r="AJ57" i="7"/>
  <c r="AI57" i="7"/>
  <c r="AK57" i="7"/>
  <c r="BB119" i="7"/>
  <c r="BA119" i="7"/>
  <c r="AJ295" i="7"/>
  <c r="AI295" i="7"/>
  <c r="AK295" i="7"/>
  <c r="BB96" i="7"/>
  <c r="BA96" i="7"/>
  <c r="BB129" i="7"/>
  <c r="BA129" i="7"/>
  <c r="AJ243" i="7"/>
  <c r="AH243" i="7" s="1"/>
  <c r="AB243" i="7" s="1"/>
  <c r="AI243" i="7"/>
  <c r="AK243" i="7"/>
  <c r="AJ318" i="7"/>
  <c r="AI318" i="7"/>
  <c r="AH318" i="7" s="1"/>
  <c r="AK318" i="7"/>
  <c r="AJ397" i="7"/>
  <c r="AI397" i="7"/>
  <c r="AK397" i="7"/>
  <c r="BB18" i="7"/>
  <c r="BA18" i="7"/>
  <c r="AJ348" i="7"/>
  <c r="AI348" i="7"/>
  <c r="AK348" i="7"/>
  <c r="AJ378" i="7"/>
  <c r="AI378" i="7"/>
  <c r="AK378" i="7"/>
  <c r="BB77" i="7"/>
  <c r="BA77" i="7"/>
  <c r="BB38" i="7"/>
  <c r="BA38" i="7"/>
  <c r="AZ38" i="7" s="1"/>
  <c r="AX38" i="7" s="1"/>
  <c r="AJ65" i="7"/>
  <c r="AI65" i="7"/>
  <c r="AH65" i="7" s="1"/>
  <c r="AK65" i="7"/>
  <c r="AJ145" i="7"/>
  <c r="AI145" i="7"/>
  <c r="AK145" i="7"/>
  <c r="AJ162" i="7"/>
  <c r="AI162" i="7"/>
  <c r="AK162" i="7"/>
  <c r="AJ172" i="7"/>
  <c r="AI172" i="7"/>
  <c r="AH172" i="7" s="1"/>
  <c r="AK172" i="7"/>
  <c r="AJ255" i="7"/>
  <c r="AI255" i="7"/>
  <c r="AH255" i="7"/>
  <c r="AA255" i="7" s="1"/>
  <c r="AE255" i="7" s="1"/>
  <c r="AK255" i="7"/>
  <c r="AJ272" i="7"/>
  <c r="AI272" i="7"/>
  <c r="AK272" i="7"/>
  <c r="AJ266" i="7"/>
  <c r="AH266" i="7" s="1"/>
  <c r="AA266" i="7" s="1"/>
  <c r="AE266" i="7" s="1"/>
  <c r="AI266" i="7"/>
  <c r="AK266" i="7"/>
  <c r="AJ351" i="7"/>
  <c r="AI351" i="7"/>
  <c r="AH351" i="7" s="1"/>
  <c r="AK351" i="7"/>
  <c r="AJ408" i="7"/>
  <c r="AI408" i="7"/>
  <c r="AH408" i="7" s="1"/>
  <c r="AK408" i="7"/>
  <c r="BB120" i="7"/>
  <c r="BA120" i="7"/>
  <c r="AZ120" i="7"/>
  <c r="AX120" i="7" s="1"/>
  <c r="BB89" i="7"/>
  <c r="BA89" i="7"/>
  <c r="BA82" i="7"/>
  <c r="AZ82" i="7" s="1"/>
  <c r="AX82" i="7" s="1"/>
  <c r="BB82" i="7"/>
  <c r="AB201" i="6"/>
  <c r="AH88" i="6"/>
  <c r="AH147" i="6"/>
  <c r="AH165" i="6"/>
  <c r="AA165" i="6" s="1"/>
  <c r="AD165" i="6" s="1"/>
  <c r="AH328" i="6"/>
  <c r="AA328" i="6" s="1"/>
  <c r="AE328" i="6" s="1"/>
  <c r="AH203" i="6"/>
  <c r="AA190" i="6"/>
  <c r="AH258" i="6"/>
  <c r="AA258" i="6" s="1"/>
  <c r="AH50" i="6"/>
  <c r="AB50" i="6" s="1"/>
  <c r="AH420" i="7"/>
  <c r="AB420" i="7" s="1"/>
  <c r="AB165" i="6"/>
  <c r="AH162" i="7"/>
  <c r="AB162" i="7" s="1"/>
  <c r="AZ77" i="7"/>
  <c r="AX77" i="7" s="1"/>
  <c r="AZ18" i="7"/>
  <c r="AX18" i="7"/>
  <c r="AZ96" i="7"/>
  <c r="AX96" i="7" s="1"/>
  <c r="AH295" i="7"/>
  <c r="AA295" i="7" s="1"/>
  <c r="AZ66" i="7"/>
  <c r="AX66" i="7" s="1"/>
  <c r="AH339" i="7"/>
  <c r="AB339" i="7" s="1"/>
  <c r="AH22" i="7"/>
  <c r="AZ47" i="7"/>
  <c r="AX47" i="7" s="1"/>
  <c r="AH250" i="7"/>
  <c r="AH188" i="7"/>
  <c r="AA188" i="7" s="1"/>
  <c r="AD188" i="7" s="1"/>
  <c r="AH413" i="7"/>
  <c r="AA413" i="7" s="1"/>
  <c r="AE413" i="7" s="1"/>
  <c r="AZ88" i="7"/>
  <c r="AX88" i="7" s="1"/>
  <c r="AH104" i="7"/>
  <c r="AZ130" i="7"/>
  <c r="AX130" i="7" s="1"/>
  <c r="AH314" i="7"/>
  <c r="AZ118" i="7"/>
  <c r="AX118" i="7" s="1"/>
  <c r="AH208" i="7"/>
  <c r="AH132" i="7"/>
  <c r="AB132" i="7" s="1"/>
  <c r="AZ107" i="7"/>
  <c r="AX107" i="7"/>
  <c r="AZ104" i="7"/>
  <c r="AX104" i="7" s="1"/>
  <c r="AH127" i="7"/>
  <c r="AZ61" i="7"/>
  <c r="AX61" i="7" s="1"/>
  <c r="AZ49" i="7"/>
  <c r="AX49" i="7"/>
  <c r="AH107" i="7"/>
  <c r="AZ5" i="7"/>
  <c r="AX5" i="7" s="1"/>
  <c r="AH60" i="7"/>
  <c r="AB60" i="7" s="1"/>
  <c r="AZ54" i="7"/>
  <c r="AX54" i="7" s="1"/>
  <c r="AZ67" i="7"/>
  <c r="AX67" i="7" s="1"/>
  <c r="AZ97" i="7"/>
  <c r="AX97" i="7"/>
  <c r="AH73" i="7"/>
  <c r="AH120" i="7"/>
  <c r="AH92" i="7"/>
  <c r="AZ8" i="7"/>
  <c r="AX8" i="7" s="1"/>
  <c r="AZ70" i="7"/>
  <c r="AX70" i="7" s="1"/>
  <c r="AZ23" i="7"/>
  <c r="AX23" i="7" s="1"/>
  <c r="AH139" i="7"/>
  <c r="AH21" i="7"/>
  <c r="AB332" i="6"/>
  <c r="AB275" i="7"/>
  <c r="AA49" i="7"/>
  <c r="AE49" i="7" s="1"/>
  <c r="AA424" i="7"/>
  <c r="AD424" i="7" s="1"/>
  <c r="AB388" i="7"/>
  <c r="AB36" i="7"/>
  <c r="AB240" i="7"/>
  <c r="AA417" i="7"/>
  <c r="AD417" i="7" s="1"/>
  <c r="AZ98" i="7"/>
  <c r="AX98" i="7"/>
  <c r="AH44" i="7"/>
  <c r="AA44" i="7" s="1"/>
  <c r="AH361" i="7"/>
  <c r="AX126" i="7"/>
  <c r="AH171" i="7"/>
  <c r="AA373" i="7"/>
  <c r="AD373" i="7" s="1"/>
  <c r="AA119" i="7"/>
  <c r="AA389" i="7"/>
  <c r="AE389" i="7" s="1"/>
  <c r="AA210" i="7"/>
  <c r="AD210" i="7" s="1"/>
  <c r="AB234" i="7"/>
  <c r="AB303" i="7"/>
  <c r="AA303" i="7"/>
  <c r="AB239" i="7"/>
  <c r="AA239" i="7"/>
  <c r="AD239" i="7" s="1"/>
  <c r="AB198" i="7"/>
  <c r="AA198" i="7"/>
  <c r="AE198" i="7" s="1"/>
  <c r="AH348" i="7"/>
  <c r="AZ129" i="7"/>
  <c r="AX129" i="7" s="1"/>
  <c r="AH281" i="7"/>
  <c r="AZ21" i="7"/>
  <c r="AX21" i="7"/>
  <c r="AH95" i="7"/>
  <c r="AA95" i="7" s="1"/>
  <c r="AH51" i="7"/>
  <c r="AB51" i="7" s="1"/>
  <c r="AD201" i="6"/>
  <c r="AB176" i="7"/>
  <c r="AA176" i="7"/>
  <c r="AE176" i="7" s="1"/>
  <c r="AZ89" i="7"/>
  <c r="AX89" i="7" s="1"/>
  <c r="AZ119" i="7"/>
  <c r="AX119" i="7" s="1"/>
  <c r="AZ63" i="7"/>
  <c r="AX63" i="7" s="1"/>
  <c r="AH224" i="7"/>
  <c r="AH364" i="7"/>
  <c r="AH100" i="7"/>
  <c r="AZ91" i="7"/>
  <c r="AX91" i="7"/>
  <c r="AH355" i="7"/>
  <c r="AB355" i="7" s="1"/>
  <c r="AH259" i="7"/>
  <c r="AA259" i="7" s="1"/>
  <c r="AD259" i="7" s="1"/>
  <c r="AH213" i="7"/>
  <c r="AH306" i="7"/>
  <c r="AH201" i="7"/>
  <c r="AA201" i="7" s="1"/>
  <c r="AH223" i="7"/>
  <c r="AZ15" i="7"/>
  <c r="AX15" i="7"/>
  <c r="AZ125" i="7"/>
  <c r="AX125" i="7" s="1"/>
  <c r="AH291" i="7"/>
  <c r="AB259" i="7"/>
  <c r="AB329" i="7"/>
  <c r="AE417" i="7"/>
  <c r="AE388" i="7"/>
  <c r="AD275" i="7"/>
  <c r="AB188" i="7"/>
  <c r="AA416" i="7"/>
  <c r="AE416" i="7" s="1"/>
  <c r="AD255" i="7"/>
  <c r="AD36" i="7"/>
  <c r="AE36" i="7"/>
  <c r="AD170" i="7"/>
  <c r="AB73" i="7"/>
  <c r="AA73" i="7"/>
  <c r="AE73" i="7" s="1"/>
  <c r="AA60" i="7"/>
  <c r="AD60" i="7" s="1"/>
  <c r="AB295" i="7"/>
  <c r="AE295" i="7"/>
  <c r="AD389" i="7"/>
  <c r="AA107" i="7"/>
  <c r="AA132" i="7"/>
  <c r="AA302" i="7"/>
  <c r="AE302" i="7" s="1"/>
  <c r="AB250" i="7"/>
  <c r="AA250" i="7"/>
  <c r="AD250" i="7" s="1"/>
  <c r="AD328" i="6"/>
  <c r="AB201" i="7"/>
  <c r="AD176" i="7"/>
  <c r="AA355" i="7"/>
  <c r="AD293" i="7"/>
  <c r="AE293" i="7"/>
  <c r="AD198" i="7"/>
  <c r="AE303" i="7"/>
  <c r="AD303" i="7"/>
  <c r="AB44" i="7"/>
  <c r="AD49" i="7"/>
  <c r="AA265" i="7"/>
  <c r="AE265" i="7" s="1"/>
  <c r="AA277" i="7"/>
  <c r="AB277" i="7"/>
  <c r="AA339" i="7"/>
  <c r="AD339" i="7" s="1"/>
  <c r="AB266" i="7"/>
  <c r="AD295" i="7"/>
  <c r="AE60" i="7"/>
  <c r="AD73" i="7"/>
  <c r="AD277" i="7"/>
  <c r="AE277" i="7"/>
  <c r="AE44" i="7"/>
  <c r="AD44" i="7"/>
  <c r="AD416" i="7"/>
  <c r="AD329" i="7"/>
  <c r="AD201" i="7"/>
  <c r="AE201" i="7"/>
  <c r="AE188" i="7"/>
  <c r="AD302" i="7"/>
  <c r="J448" i="7"/>
  <c r="G446" i="7"/>
  <c r="AU446" i="7"/>
  <c r="Z446" i="7"/>
  <c r="AU448" i="7"/>
  <c r="AE405" i="7"/>
  <c r="AE259" i="7"/>
  <c r="AK46" i="7"/>
  <c r="AJ46" i="7"/>
  <c r="AI46" i="7"/>
  <c r="AI56" i="7"/>
  <c r="AH56" i="7" s="1"/>
  <c r="AJ56" i="7"/>
  <c r="AI173" i="7"/>
  <c r="AH173" i="7" s="1"/>
  <c r="AK173" i="7"/>
  <c r="AI236" i="7"/>
  <c r="AH236" i="7" s="1"/>
  <c r="AK236" i="7"/>
  <c r="AJ316" i="7"/>
  <c r="AK316" i="7"/>
  <c r="AI289" i="7"/>
  <c r="AJ289" i="7"/>
  <c r="AK289" i="7"/>
  <c r="AI309" i="7"/>
  <c r="AJ309" i="7"/>
  <c r="AK309" i="7"/>
  <c r="AJ399" i="7"/>
  <c r="AI399" i="7"/>
  <c r="AK399" i="7"/>
  <c r="AJ324" i="7"/>
  <c r="AI324" i="7"/>
  <c r="AK324" i="7"/>
  <c r="BA17" i="7"/>
  <c r="AZ17" i="7" s="1"/>
  <c r="AX17" i="7"/>
  <c r="BB17" i="7"/>
  <c r="BB44" i="7"/>
  <c r="BA44" i="7"/>
  <c r="AZ44" i="7"/>
  <c r="AX44" i="7" s="1"/>
  <c r="BA45" i="7"/>
  <c r="BB45" i="7"/>
  <c r="AI121" i="7"/>
  <c r="AJ121" i="7"/>
  <c r="AK121" i="7"/>
  <c r="AI135" i="7"/>
  <c r="AH135" i="7"/>
  <c r="AJ135" i="7"/>
  <c r="AK135" i="7"/>
  <c r="AJ186" i="7"/>
  <c r="AI186" i="7"/>
  <c r="AH186" i="7" s="1"/>
  <c r="AK186" i="7"/>
  <c r="AK143" i="7"/>
  <c r="AI143" i="7"/>
  <c r="AJ143" i="7"/>
  <c r="AK279" i="7"/>
  <c r="AJ279" i="7"/>
  <c r="AI279" i="7"/>
  <c r="AI285" i="7"/>
  <c r="AJ285" i="7"/>
  <c r="AK285" i="7"/>
  <c r="AJ274" i="7"/>
  <c r="AI274" i="7"/>
  <c r="AK274" i="7"/>
  <c r="AJ327" i="7"/>
  <c r="AI327" i="7"/>
  <c r="AH327" i="7"/>
  <c r="AK327" i="7"/>
  <c r="AI394" i="7"/>
  <c r="AK394" i="7"/>
  <c r="AJ394" i="7"/>
  <c r="AJ425" i="7"/>
  <c r="AI425" i="7"/>
  <c r="AK425" i="7"/>
  <c r="AI382" i="7"/>
  <c r="AH382" i="7" s="1"/>
  <c r="AK382" i="7"/>
  <c r="AJ382" i="7"/>
  <c r="BA65" i="7"/>
  <c r="BB65" i="7"/>
  <c r="BA122" i="7"/>
  <c r="BB122" i="7"/>
  <c r="BB99" i="7"/>
  <c r="BA99" i="7"/>
  <c r="AJ116" i="7"/>
  <c r="AI116" i="7"/>
  <c r="AK116" i="7"/>
  <c r="AJ150" i="7"/>
  <c r="AI150" i="7"/>
  <c r="AK150" i="7"/>
  <c r="AJ140" i="7"/>
  <c r="AI140" i="7"/>
  <c r="AH140" i="7" s="1"/>
  <c r="AK140" i="7"/>
  <c r="AK32" i="7"/>
  <c r="AJ32" i="7"/>
  <c r="AI32" i="7"/>
  <c r="AK63" i="7"/>
  <c r="AJ108" i="7"/>
  <c r="AI108" i="7"/>
  <c r="AJ158" i="7"/>
  <c r="AI158" i="7"/>
  <c r="AK158" i="7"/>
  <c r="AJ283" i="7"/>
  <c r="AI283" i="7"/>
  <c r="AH283" i="7" s="1"/>
  <c r="AK283" i="7"/>
  <c r="AI252" i="7"/>
  <c r="AH252" i="7" s="1"/>
  <c r="AK252" i="7"/>
  <c r="AJ278" i="7"/>
  <c r="AI278" i="7"/>
  <c r="AH278" i="7" s="1"/>
  <c r="AK278" i="7"/>
  <c r="AJ387" i="7"/>
  <c r="AH387" i="7" s="1"/>
  <c r="AA387" i="7" s="1"/>
  <c r="AK387" i="7"/>
  <c r="AJ419" i="7"/>
  <c r="AK419" i="7"/>
  <c r="AI337" i="7"/>
  <c r="AJ337" i="7"/>
  <c r="AK337" i="7"/>
  <c r="AJ370" i="7"/>
  <c r="AI370" i="7"/>
  <c r="AK370" i="7"/>
  <c r="BB100" i="7"/>
  <c r="BA100" i="7"/>
  <c r="BB22" i="7"/>
  <c r="BA22" i="7"/>
  <c r="BA94" i="7"/>
  <c r="BB94" i="7"/>
  <c r="AK75" i="7"/>
  <c r="AJ75" i="7"/>
  <c r="AI75" i="7"/>
  <c r="AJ137" i="7"/>
  <c r="AH137" i="7" s="1"/>
  <c r="AI137" i="7"/>
  <c r="AK137" i="7"/>
  <c r="AJ138" i="7"/>
  <c r="AI138" i="7"/>
  <c r="AK138" i="7"/>
  <c r="AJ202" i="7"/>
  <c r="AI202" i="7"/>
  <c r="AK202" i="7"/>
  <c r="AI159" i="7"/>
  <c r="AH159" i="7"/>
  <c r="AJ159" i="7"/>
  <c r="AK159" i="7"/>
  <c r="AJ301" i="7"/>
  <c r="AK301" i="7"/>
  <c r="AI301" i="7"/>
  <c r="AH301" i="7" s="1"/>
  <c r="AB301" i="7" s="1"/>
  <c r="BA13" i="7"/>
  <c r="AZ13" i="7" s="1"/>
  <c r="AX13" i="7" s="1"/>
  <c r="BB43" i="7"/>
  <c r="BA43" i="7"/>
  <c r="AZ43" i="7"/>
  <c r="AX43" i="7"/>
  <c r="AI53" i="7"/>
  <c r="AK53" i="7"/>
  <c r="AJ53" i="7"/>
  <c r="AK214" i="7"/>
  <c r="AJ214" i="7"/>
  <c r="AH214" i="7" s="1"/>
  <c r="AI214" i="7"/>
  <c r="AJ62" i="7"/>
  <c r="AI62" i="7"/>
  <c r="AH62" i="7" s="1"/>
  <c r="AB62" i="7" s="1"/>
  <c r="AK62" i="7"/>
  <c r="AJ93" i="7"/>
  <c r="AI93" i="7"/>
  <c r="AK93" i="7"/>
  <c r="AI124" i="7"/>
  <c r="AJ124" i="7"/>
  <c r="AK124" i="7"/>
  <c r="AI205" i="7"/>
  <c r="AK205" i="7"/>
  <c r="AI331" i="7"/>
  <c r="AJ331" i="7"/>
  <c r="AK331" i="7"/>
  <c r="AJ403" i="7"/>
  <c r="AI403" i="7"/>
  <c r="AK403" i="7"/>
  <c r="AK340" i="7"/>
  <c r="AJ340" i="7"/>
  <c r="AI340" i="7"/>
  <c r="BA34" i="7"/>
  <c r="AZ34" i="7" s="1"/>
  <c r="AX34" i="7" s="1"/>
  <c r="BB34" i="7"/>
  <c r="BB69" i="7"/>
  <c r="BA69" i="7"/>
  <c r="AZ69" i="7" s="1"/>
  <c r="AX69" i="7" s="1"/>
  <c r="BA110" i="7"/>
  <c r="BB110" i="7"/>
  <c r="BB71" i="7"/>
  <c r="BA71" i="7"/>
  <c r="AJ74" i="7"/>
  <c r="AI74" i="7"/>
  <c r="AK74" i="7"/>
  <c r="AJ154" i="7"/>
  <c r="AI154" i="7"/>
  <c r="AK154" i="7"/>
  <c r="AK94" i="7"/>
  <c r="AI94" i="7"/>
  <c r="AJ94" i="7"/>
  <c r="AI349" i="7"/>
  <c r="AJ349" i="7"/>
  <c r="AK349" i="7"/>
  <c r="AJ334" i="7"/>
  <c r="AI334" i="7"/>
  <c r="AK334" i="7"/>
  <c r="BB64" i="7"/>
  <c r="BA64" i="7"/>
  <c r="AK24" i="7"/>
  <c r="AJ24" i="7"/>
  <c r="AI24" i="7"/>
  <c r="AK37" i="7"/>
  <c r="AI37" i="7"/>
  <c r="AJ37" i="7"/>
  <c r="AE250" i="7"/>
  <c r="BB7" i="7"/>
  <c r="AJ109" i="7"/>
  <c r="AI109" i="7"/>
  <c r="AK109" i="7"/>
  <c r="AJ141" i="7"/>
  <c r="AI141" i="7"/>
  <c r="AK141" i="7"/>
  <c r="AJ152" i="7"/>
  <c r="AI152" i="7"/>
  <c r="AK152" i="7"/>
  <c r="AI241" i="7"/>
  <c r="AH241" i="7"/>
  <c r="AJ241" i="7"/>
  <c r="AK241" i="7"/>
  <c r="AJ294" i="7"/>
  <c r="AI294" i="7"/>
  <c r="AK294" i="7"/>
  <c r="AK426" i="7"/>
  <c r="AJ426" i="7"/>
  <c r="BB11" i="7"/>
  <c r="BA11" i="7"/>
  <c r="AZ11" i="7"/>
  <c r="AX11" i="7" s="1"/>
  <c r="BB116" i="7"/>
  <c r="BA116" i="7"/>
  <c r="AZ116" i="7"/>
  <c r="AX116" i="7" s="1"/>
  <c r="BA46" i="7"/>
  <c r="AZ46" i="7" s="1"/>
  <c r="AX46" i="7"/>
  <c r="BB46" i="7"/>
  <c r="AK90" i="7"/>
  <c r="AI90" i="7"/>
  <c r="AJ90" i="7"/>
  <c r="AI103" i="7"/>
  <c r="AJ103" i="7"/>
  <c r="AK103" i="7"/>
  <c r="AI96" i="7"/>
  <c r="AH96" i="7"/>
  <c r="AK96" i="7"/>
  <c r="AJ96" i="7"/>
  <c r="AI175" i="7"/>
  <c r="AJ175" i="7"/>
  <c r="AK175" i="7"/>
  <c r="AI126" i="7"/>
  <c r="AJ126" i="7"/>
  <c r="AK126" i="7"/>
  <c r="AJ232" i="7"/>
  <c r="AI232" i="7"/>
  <c r="AK232" i="7"/>
  <c r="AJ290" i="7"/>
  <c r="AI290" i="7"/>
  <c r="AK290" i="7"/>
  <c r="AJ343" i="7"/>
  <c r="AI343" i="7"/>
  <c r="AK343" i="7"/>
  <c r="AK402" i="7"/>
  <c r="AJ402" i="7"/>
  <c r="AI402" i="7"/>
  <c r="AJ368" i="7"/>
  <c r="AH368" i="7" s="1"/>
  <c r="AA368" i="7" s="1"/>
  <c r="AI368" i="7"/>
  <c r="AK368" i="7"/>
  <c r="AJ350" i="7"/>
  <c r="AI350" i="7"/>
  <c r="AK350" i="7"/>
  <c r="BA90" i="7"/>
  <c r="AZ90" i="7" s="1"/>
  <c r="AX90" i="7" s="1"/>
  <c r="BB90" i="7"/>
  <c r="BA131" i="7"/>
  <c r="BB131" i="7"/>
  <c r="AJ166" i="7"/>
  <c r="AH166" i="7" s="1"/>
  <c r="AI166" i="7"/>
  <c r="AK166" i="7"/>
  <c r="AE210" i="7"/>
  <c r="AI79" i="7"/>
  <c r="AJ79" i="7"/>
  <c r="AJ45" i="7"/>
  <c r="AI45" i="7"/>
  <c r="AJ125" i="7"/>
  <c r="AI125" i="7"/>
  <c r="AK125" i="7"/>
  <c r="AI88" i="7"/>
  <c r="AJ88" i="7"/>
  <c r="AI195" i="7"/>
  <c r="AK195" i="7"/>
  <c r="AJ168" i="7"/>
  <c r="AI168" i="7"/>
  <c r="AK168" i="7"/>
  <c r="AJ251" i="7"/>
  <c r="AI251" i="7"/>
  <c r="AK251" i="7"/>
  <c r="AK284" i="7"/>
  <c r="AJ284" i="7"/>
  <c r="AK230" i="7"/>
  <c r="AJ230" i="7"/>
  <c r="AI230" i="7"/>
  <c r="AJ347" i="7"/>
  <c r="AI347" i="7"/>
  <c r="AK347" i="7"/>
  <c r="AI356" i="7"/>
  <c r="AK356" i="7"/>
  <c r="AJ356" i="7"/>
  <c r="AI305" i="7"/>
  <c r="AK305" i="7"/>
  <c r="BB53" i="7"/>
  <c r="AZ53" i="7" s="1"/>
  <c r="AX53" i="7" s="1"/>
  <c r="BA53" i="7"/>
  <c r="BB85" i="7"/>
  <c r="BA85" i="7"/>
  <c r="AZ85" i="7" s="1"/>
  <c r="AX85" i="7" s="1"/>
  <c r="BB87" i="7"/>
  <c r="BA87" i="7"/>
  <c r="AJ43" i="7"/>
  <c r="AI43" i="7"/>
  <c r="AK43" i="7"/>
  <c r="AI84" i="7"/>
  <c r="AH84" i="7" s="1"/>
  <c r="AB84" i="7" s="1"/>
  <c r="AJ84" i="7"/>
  <c r="AK84" i="7"/>
  <c r="AJ112" i="7"/>
  <c r="AH112" i="7" s="1"/>
  <c r="AI112" i="7"/>
  <c r="AK112" i="7"/>
  <c r="AJ248" i="7"/>
  <c r="AI248" i="7"/>
  <c r="AH248" i="7" s="1"/>
  <c r="AA248" i="7" s="1"/>
  <c r="AK248" i="7"/>
  <c r="AK296" i="7"/>
  <c r="AJ296" i="7"/>
  <c r="AI296" i="7"/>
  <c r="BA40" i="7"/>
  <c r="BB40" i="7"/>
  <c r="AZ40" i="7" s="1"/>
  <c r="AX40" i="7" s="1"/>
  <c r="AJ85" i="7"/>
  <c r="AI85" i="7"/>
  <c r="AH85" i="7" s="1"/>
  <c r="AK85" i="7"/>
  <c r="AJ362" i="7"/>
  <c r="AI362" i="7"/>
  <c r="AK362" i="7"/>
  <c r="AI78" i="7"/>
  <c r="AK78" i="7"/>
  <c r="AJ78" i="7"/>
  <c r="AJ26" i="7"/>
  <c r="AK26" i="7"/>
  <c r="AI26" i="7"/>
  <c r="AH26" i="7" s="1"/>
  <c r="AJ157" i="7"/>
  <c r="AK157" i="7"/>
  <c r="AI157" i="7"/>
  <c r="AJ131" i="7"/>
  <c r="AK131" i="7"/>
  <c r="AI131" i="7"/>
  <c r="AJ184" i="7"/>
  <c r="AI184" i="7"/>
  <c r="AK184" i="7"/>
  <c r="AJ246" i="7"/>
  <c r="AH246" i="7" s="1"/>
  <c r="AB246" i="7" s="1"/>
  <c r="AI246" i="7"/>
  <c r="AK246" i="7"/>
  <c r="AJ411" i="7"/>
  <c r="AI411" i="7"/>
  <c r="AK411" i="7"/>
  <c r="AJ372" i="7"/>
  <c r="AI372" i="7"/>
  <c r="AH372" i="7" s="1"/>
  <c r="AB372" i="7" s="1"/>
  <c r="AK372" i="7"/>
  <c r="AK338" i="7"/>
  <c r="AJ338" i="7"/>
  <c r="AI338" i="7"/>
  <c r="BB68" i="7"/>
  <c r="BA68" i="7"/>
  <c r="BB101" i="7"/>
  <c r="BA101" i="7"/>
  <c r="AZ101" i="7"/>
  <c r="AX101" i="7" s="1"/>
  <c r="BA62" i="7"/>
  <c r="BB62" i="7"/>
  <c r="AJ28" i="7"/>
  <c r="AI28" i="7"/>
  <c r="AH28" i="7" s="1"/>
  <c r="AK28" i="7"/>
  <c r="AJ38" i="7"/>
  <c r="AI38" i="7"/>
  <c r="AH38" i="7" s="1"/>
  <c r="AA38" i="7" s="1"/>
  <c r="AK38" i="7"/>
  <c r="AI253" i="7"/>
  <c r="AJ253" i="7"/>
  <c r="AK253" i="7"/>
  <c r="AK359" i="7"/>
  <c r="AJ359" i="7"/>
  <c r="AI359" i="7"/>
  <c r="AH359" i="7" s="1"/>
  <c r="AJ366" i="7"/>
  <c r="AI366" i="7"/>
  <c r="AH366" i="7" s="1"/>
  <c r="AK366" i="7"/>
  <c r="BB26" i="7"/>
  <c r="BA26" i="7"/>
  <c r="AZ26" i="7"/>
  <c r="AX26" i="7"/>
  <c r="BB128" i="7"/>
  <c r="BA128" i="7"/>
  <c r="AZ128" i="7"/>
  <c r="AX128" i="7"/>
  <c r="AK23" i="7"/>
  <c r="AJ23" i="7"/>
  <c r="AI23" i="7"/>
  <c r="AK71" i="7"/>
  <c r="AJ71" i="7"/>
  <c r="AI71" i="7"/>
  <c r="AI64" i="7"/>
  <c r="AH64" i="7"/>
  <c r="AJ64" i="7"/>
  <c r="AK64" i="7"/>
  <c r="AI181" i="7"/>
  <c r="AH181" i="7"/>
  <c r="AK181" i="7"/>
  <c r="AJ181" i="7"/>
  <c r="BB3" i="7"/>
  <c r="BA3" i="7"/>
  <c r="AZ3" i="7"/>
  <c r="AX3" i="7" s="1"/>
  <c r="AI40" i="7"/>
  <c r="AJ40" i="7"/>
  <c r="AK40" i="7"/>
  <c r="AK83" i="7"/>
  <c r="AJ83" i="7"/>
  <c r="AI83" i="7"/>
  <c r="AJ190" i="7"/>
  <c r="AI190" i="7"/>
  <c r="AK190" i="7"/>
  <c r="AK102" i="7"/>
  <c r="AI102" i="7"/>
  <c r="AJ102" i="7"/>
  <c r="AI257" i="7"/>
  <c r="AH257" i="7" s="1"/>
  <c r="AB257" i="7" s="1"/>
  <c r="AJ257" i="7"/>
  <c r="AK257" i="7"/>
  <c r="AJ262" i="7"/>
  <c r="AH262" i="7" s="1"/>
  <c r="AB262" i="7" s="1"/>
  <c r="AI262" i="7"/>
  <c r="AK262" i="7"/>
  <c r="AJ310" i="7"/>
  <c r="AI310" i="7"/>
  <c r="AH310" i="7" s="1"/>
  <c r="AA310" i="7" s="1"/>
  <c r="AK310" i="7"/>
  <c r="AJ379" i="7"/>
  <c r="AI379" i="7"/>
  <c r="AK379" i="7"/>
  <c r="AJ395" i="7"/>
  <c r="AI395" i="7"/>
  <c r="AK395" i="7"/>
  <c r="BB14" i="7"/>
  <c r="BA14" i="7"/>
  <c r="AJ317" i="7"/>
  <c r="AK317" i="7"/>
  <c r="AI317" i="7"/>
  <c r="AI369" i="7"/>
  <c r="AJ369" i="7"/>
  <c r="AK369" i="7"/>
  <c r="AJ354" i="7"/>
  <c r="AI354" i="7"/>
  <c r="AH354" i="7" s="1"/>
  <c r="AK354" i="7"/>
  <c r="BB28" i="7"/>
  <c r="BA28" i="7"/>
  <c r="BA84" i="7"/>
  <c r="BB84" i="7"/>
  <c r="BB132" i="7"/>
  <c r="BA132" i="7"/>
  <c r="AZ132" i="7"/>
  <c r="AX132" i="7" s="1"/>
  <c r="BB117" i="7"/>
  <c r="BA117" i="7"/>
  <c r="AZ117" i="7"/>
  <c r="AX117" i="7" s="1"/>
  <c r="BA103" i="7"/>
  <c r="AZ103" i="7"/>
  <c r="AX103" i="7"/>
  <c r="BB103" i="7"/>
  <c r="AJ42" i="7"/>
  <c r="AI42" i="7"/>
  <c r="AK42" i="7"/>
  <c r="AJ59" i="7"/>
  <c r="AI59" i="7"/>
  <c r="AK59" i="7"/>
  <c r="AI52" i="7"/>
  <c r="AH52" i="7" s="1"/>
  <c r="AJ52" i="7"/>
  <c r="AK52" i="7"/>
  <c r="AI105" i="7"/>
  <c r="AJ105" i="7"/>
  <c r="AK105" i="7"/>
  <c r="AI169" i="7"/>
  <c r="AK169" i="7"/>
  <c r="AJ169" i="7"/>
  <c r="AK191" i="7"/>
  <c r="AI191" i="7"/>
  <c r="AJ191" i="7"/>
  <c r="AI148" i="7"/>
  <c r="AH148" i="7" s="1"/>
  <c r="AK148" i="7"/>
  <c r="AJ148" i="7"/>
  <c r="AJ263" i="7"/>
  <c r="AI263" i="7"/>
  <c r="AK263" i="7"/>
  <c r="AI312" i="7"/>
  <c r="AJ312" i="7"/>
  <c r="AK312" i="7"/>
  <c r="BB27" i="7"/>
  <c r="AZ27" i="7" s="1"/>
  <c r="AX27" i="7" s="1"/>
  <c r="BA27" i="7"/>
  <c r="BA58" i="7"/>
  <c r="AZ58" i="7" s="1"/>
  <c r="AX58" i="7" s="1"/>
  <c r="BB58" i="7"/>
  <c r="BA10" i="7"/>
  <c r="AZ10" i="7" s="1"/>
  <c r="AX10" i="7" s="1"/>
  <c r="BB10" i="7"/>
  <c r="BA52" i="7"/>
  <c r="AZ52" i="7"/>
  <c r="AX52" i="7" s="1"/>
  <c r="BB52" i="7"/>
  <c r="BB79" i="7"/>
  <c r="BA79" i="7"/>
  <c r="AZ79" i="7" s="1"/>
  <c r="AX79" i="7" s="1"/>
  <c r="AJ67" i="7"/>
  <c r="AI67" i="7"/>
  <c r="AH67" i="7" s="1"/>
  <c r="AB67" i="7" s="1"/>
  <c r="AK67" i="7"/>
  <c r="AI29" i="7"/>
  <c r="AJ29" i="7"/>
  <c r="AK29" i="7"/>
  <c r="AJ47" i="7"/>
  <c r="AI47" i="7"/>
  <c r="AK47" i="7"/>
  <c r="AJ77" i="7"/>
  <c r="AI77" i="7"/>
  <c r="AK77" i="7"/>
  <c r="AJ114" i="7"/>
  <c r="AI114" i="7"/>
  <c r="AH114" i="7" s="1"/>
  <c r="AK114" i="7"/>
  <c r="AK206" i="7"/>
  <c r="AJ206" i="7"/>
  <c r="AI206" i="7"/>
  <c r="AK163" i="7"/>
  <c r="AI163" i="7"/>
  <c r="AH163" i="7"/>
  <c r="AJ163" i="7"/>
  <c r="AK200" i="7"/>
  <c r="AJ300" i="7"/>
  <c r="AI300" i="7"/>
  <c r="AH300" i="7" s="1"/>
  <c r="AA300" i="7" s="1"/>
  <c r="AK300" i="7"/>
  <c r="BA78" i="7"/>
  <c r="AZ78" i="7"/>
  <c r="AX78" i="7"/>
  <c r="BB78" i="7"/>
  <c r="BA55" i="7"/>
  <c r="BB55" i="7"/>
  <c r="AJ58" i="7"/>
  <c r="AI58" i="7"/>
  <c r="AK58" i="7"/>
  <c r="AI185" i="7"/>
  <c r="AH185" i="7" s="1"/>
  <c r="AK185" i="7"/>
  <c r="AJ185" i="7"/>
  <c r="AK106" i="7"/>
  <c r="AJ106" i="7"/>
  <c r="AI106" i="7"/>
  <c r="AJ221" i="7"/>
  <c r="AK221" i="7"/>
  <c r="AI221" i="7"/>
  <c r="AK322" i="7"/>
  <c r="AJ322" i="7"/>
  <c r="AI322" i="7"/>
  <c r="AH322" i="7" s="1"/>
  <c r="AB322" i="7" s="1"/>
  <c r="BB42" i="7"/>
  <c r="BA42" i="7"/>
  <c r="AZ42" i="7" s="1"/>
  <c r="AX42" i="7" s="1"/>
  <c r="AJ86" i="7"/>
  <c r="AI86" i="7"/>
  <c r="AH86" i="7" s="1"/>
  <c r="AK86" i="7"/>
  <c r="BB92" i="7"/>
  <c r="BA92" i="7"/>
  <c r="AZ92" i="7" s="1"/>
  <c r="AX92" i="7" s="1"/>
  <c r="AA168" i="6"/>
  <c r="AI301" i="6"/>
  <c r="AJ301" i="6"/>
  <c r="AI181" i="6"/>
  <c r="AK181" i="6"/>
  <c r="AJ181" i="6"/>
  <c r="AJ24" i="6"/>
  <c r="AJ47" i="6"/>
  <c r="AK47" i="6"/>
  <c r="I53" i="7"/>
  <c r="I40" i="7"/>
  <c r="I56" i="7"/>
  <c r="I28" i="7"/>
  <c r="I210" i="7"/>
  <c r="AT422" i="7"/>
  <c r="AS422" i="7" s="1"/>
  <c r="AR422" i="7" s="1"/>
  <c r="AQ422" i="7" s="1"/>
  <c r="AP422" i="7" s="1"/>
  <c r="AO422" i="7" s="1"/>
  <c r="AN422" i="7" s="1"/>
  <c r="AM422" i="7" s="1"/>
  <c r="AL422" i="7" s="1"/>
  <c r="AK130" i="6"/>
  <c r="AJ130" i="6"/>
  <c r="AI130" i="6"/>
  <c r="AK106" i="6"/>
  <c r="AI106" i="6"/>
  <c r="AH106" i="6" s="1"/>
  <c r="AA106" i="6" s="1"/>
  <c r="AD106" i="6" s="1"/>
  <c r="AJ106" i="6"/>
  <c r="AT209" i="6"/>
  <c r="AS209" i="6" s="1"/>
  <c r="AR209" i="6" s="1"/>
  <c r="AQ209" i="6" s="1"/>
  <c r="AP209" i="6" s="1"/>
  <c r="AO209" i="6" s="1"/>
  <c r="AN209" i="6" s="1"/>
  <c r="AM209" i="6" s="1"/>
  <c r="AL209" i="6" s="1"/>
  <c r="AJ54" i="6"/>
  <c r="AK54" i="6"/>
  <c r="AI54" i="6"/>
  <c r="AI394" i="6"/>
  <c r="AH394" i="6" s="1"/>
  <c r="AK394" i="6"/>
  <c r="AJ394" i="6"/>
  <c r="AK409" i="6"/>
  <c r="AI409" i="6"/>
  <c r="AH409" i="6" s="1"/>
  <c r="G414" i="5"/>
  <c r="G36" i="5"/>
  <c r="Z36" i="5"/>
  <c r="Z414" i="5"/>
  <c r="I201" i="7"/>
  <c r="I254" i="7"/>
  <c r="I307" i="7"/>
  <c r="BA91" i="6"/>
  <c r="BB91" i="6"/>
  <c r="AR210" i="6"/>
  <c r="AQ210" i="6" s="1"/>
  <c r="AP210" i="6" s="1"/>
  <c r="AO210" i="6" s="1"/>
  <c r="AN210" i="6" s="1"/>
  <c r="AM210" i="6" s="1"/>
  <c r="AL210" i="6" s="1"/>
  <c r="AT171" i="6"/>
  <c r="AS171" i="6"/>
  <c r="AR171" i="6" s="1"/>
  <c r="AQ171" i="6" s="1"/>
  <c r="AP171" i="6" s="1"/>
  <c r="AO171" i="6" s="1"/>
  <c r="AN171" i="6" s="1"/>
  <c r="AM171" i="6" s="1"/>
  <c r="AL171" i="6" s="1"/>
  <c r="I193" i="6"/>
  <c r="AT149" i="6"/>
  <c r="AS149" i="6" s="1"/>
  <c r="AR149" i="6" s="1"/>
  <c r="AQ149" i="6" s="1"/>
  <c r="AP149" i="6" s="1"/>
  <c r="AO149" i="6" s="1"/>
  <c r="AN149" i="6" s="1"/>
  <c r="AM149" i="6" s="1"/>
  <c r="AL149" i="6" s="1"/>
  <c r="AK149" i="6" s="1"/>
  <c r="AK241" i="6"/>
  <c r="AJ241" i="6"/>
  <c r="AI241" i="6"/>
  <c r="BB107" i="6"/>
  <c r="BA107" i="6"/>
  <c r="AI418" i="6"/>
  <c r="AH418" i="6" s="1"/>
  <c r="AK418" i="6"/>
  <c r="AK221" i="6"/>
  <c r="I188" i="7"/>
  <c r="AI221" i="6"/>
  <c r="AH221" i="6" s="1"/>
  <c r="AK406" i="6"/>
  <c r="AJ406" i="6"/>
  <c r="AH406" i="6" s="1"/>
  <c r="I49" i="7"/>
  <c r="I275" i="7"/>
  <c r="BK5" i="6"/>
  <c r="BJ5" i="6"/>
  <c r="BI5" i="6"/>
  <c r="BH5" i="6" s="1"/>
  <c r="BG5" i="6" s="1"/>
  <c r="BF5" i="6" s="1"/>
  <c r="BE5" i="6" s="1"/>
  <c r="BD5" i="6" s="1"/>
  <c r="BC5" i="6" s="1"/>
  <c r="BA5" i="6" s="1"/>
  <c r="AT33" i="6"/>
  <c r="AS33" i="6" s="1"/>
  <c r="AR33" i="6" s="1"/>
  <c r="AQ33" i="6" s="1"/>
  <c r="AP33" i="6" s="1"/>
  <c r="AO33" i="6" s="1"/>
  <c r="AN33" i="6" s="1"/>
  <c r="AM33" i="6" s="1"/>
  <c r="AL33" i="6" s="1"/>
  <c r="AR28" i="6"/>
  <c r="AQ28" i="6"/>
  <c r="AP28" i="6" s="1"/>
  <c r="AO28" i="6" s="1"/>
  <c r="AN28" i="6" s="1"/>
  <c r="AM28" i="6" s="1"/>
  <c r="AL28" i="6" s="1"/>
  <c r="AS205" i="6"/>
  <c r="AR205" i="6"/>
  <c r="AQ205" i="6" s="1"/>
  <c r="AP205" i="6" s="1"/>
  <c r="AO205" i="6" s="1"/>
  <c r="AN205" i="6" s="1"/>
  <c r="AM205" i="6"/>
  <c r="AL205" i="6" s="1"/>
  <c r="AJ205" i="6" s="1"/>
  <c r="AK239" i="6"/>
  <c r="AI239" i="6"/>
  <c r="AH239" i="6" s="1"/>
  <c r="AA239" i="6" s="1"/>
  <c r="AJ134" i="6"/>
  <c r="AH134" i="6"/>
  <c r="AB134" i="6"/>
  <c r="AK134" i="6"/>
  <c r="G24" i="5"/>
  <c r="AT429" i="7"/>
  <c r="AS429" i="7"/>
  <c r="AR429" i="7" s="1"/>
  <c r="AQ429" i="7" s="1"/>
  <c r="AP429" i="7" s="1"/>
  <c r="AO429" i="7" s="1"/>
  <c r="AN429" i="7" s="1"/>
  <c r="AM429" i="7" s="1"/>
  <c r="AL429" i="7" s="1"/>
  <c r="AR60" i="6"/>
  <c r="AQ60" i="6" s="1"/>
  <c r="AP60" i="6" s="1"/>
  <c r="AO60" i="6" s="1"/>
  <c r="AN60" i="6" s="1"/>
  <c r="AM60" i="6" s="1"/>
  <c r="AL60" i="6" s="1"/>
  <c r="AT92" i="6"/>
  <c r="AS92" i="6" s="1"/>
  <c r="AR92" i="6" s="1"/>
  <c r="AQ92" i="6" s="1"/>
  <c r="AP92" i="6" s="1"/>
  <c r="AO92" i="6" s="1"/>
  <c r="AN92" i="6" s="1"/>
  <c r="AM92" i="6" s="1"/>
  <c r="AL92" i="6" s="1"/>
  <c r="AI92" i="6" s="1"/>
  <c r="AT135" i="6"/>
  <c r="AS135" i="6" s="1"/>
  <c r="AR135" i="6" s="1"/>
  <c r="AQ135" i="6" s="1"/>
  <c r="AP135" i="6" s="1"/>
  <c r="AO135" i="6" s="1"/>
  <c r="AN135" i="6" s="1"/>
  <c r="AM135" i="6" s="1"/>
  <c r="AL135" i="6" s="1"/>
  <c r="AS59" i="6"/>
  <c r="AR59" i="6" s="1"/>
  <c r="AQ59" i="6" s="1"/>
  <c r="AP59" i="6" s="1"/>
  <c r="AO59" i="6" s="1"/>
  <c r="AN59" i="6" s="1"/>
  <c r="AM59" i="6" s="1"/>
  <c r="AL59" i="6" s="1"/>
  <c r="AK347" i="6"/>
  <c r="AT194" i="6"/>
  <c r="AS194" i="6" s="1"/>
  <c r="AR194" i="6" s="1"/>
  <c r="AQ194" i="6" s="1"/>
  <c r="AP194" i="6" s="1"/>
  <c r="AO194" i="6"/>
  <c r="AN194" i="6" s="1"/>
  <c r="AM194" i="6" s="1"/>
  <c r="AL194" i="6" s="1"/>
  <c r="AK194" i="6" s="1"/>
  <c r="AQ151" i="6"/>
  <c r="AP151" i="6" s="1"/>
  <c r="AO151" i="6" s="1"/>
  <c r="AN151" i="6" s="1"/>
  <c r="AM151" i="6"/>
  <c r="AL151" i="6" s="1"/>
  <c r="AS55" i="6"/>
  <c r="AR55" i="6" s="1"/>
  <c r="AQ55" i="6" s="1"/>
  <c r="AP55" i="6" s="1"/>
  <c r="AO55" i="6" s="1"/>
  <c r="AN55" i="6" s="1"/>
  <c r="AM55" i="6" s="1"/>
  <c r="AL55" i="6" s="1"/>
  <c r="AI390" i="6"/>
  <c r="AR22" i="6"/>
  <c r="AQ22" i="6" s="1"/>
  <c r="AP22" i="6" s="1"/>
  <c r="AO22" i="6" s="1"/>
  <c r="AN22" i="6" s="1"/>
  <c r="AM22" i="6" s="1"/>
  <c r="AL22" i="6" s="1"/>
  <c r="AR103" i="6"/>
  <c r="AQ103" i="6" s="1"/>
  <c r="AP103" i="6" s="1"/>
  <c r="AO103" i="6" s="1"/>
  <c r="AN103" i="6" s="1"/>
  <c r="AM103" i="6" s="1"/>
  <c r="AL103" i="6" s="1"/>
  <c r="AR191" i="6"/>
  <c r="AQ191" i="6"/>
  <c r="AP191" i="6" s="1"/>
  <c r="AO191" i="6" s="1"/>
  <c r="AN191" i="6" s="1"/>
  <c r="AM191" i="6" s="1"/>
  <c r="AL191" i="6" s="1"/>
  <c r="I353" i="1"/>
  <c r="I330" i="1"/>
  <c r="G285" i="1"/>
  <c r="Z285" i="1"/>
  <c r="G191" i="1"/>
  <c r="Z191" i="1"/>
  <c r="G402" i="1"/>
  <c r="Z402" i="1"/>
  <c r="I395" i="1"/>
  <c r="G366" i="1"/>
  <c r="P366" i="1"/>
  <c r="AF366" i="1" s="1"/>
  <c r="Z366" i="1"/>
  <c r="I294" i="1"/>
  <c r="I227" i="1"/>
  <c r="I219" i="1"/>
  <c r="Z378" i="1"/>
  <c r="G378" i="1"/>
  <c r="Z361" i="1"/>
  <c r="G361" i="1"/>
  <c r="Z344" i="1"/>
  <c r="G344" i="1"/>
  <c r="G334" i="1"/>
  <c r="Z334" i="1"/>
  <c r="G312" i="1"/>
  <c r="Z312" i="1"/>
  <c r="Z250" i="1"/>
  <c r="G250" i="1"/>
  <c r="I352" i="1"/>
  <c r="G308" i="1"/>
  <c r="Z308" i="1"/>
  <c r="G266" i="1"/>
  <c r="Z266" i="1"/>
  <c r="G162" i="1"/>
  <c r="Z162" i="1"/>
  <c r="G291" i="1"/>
  <c r="Z291" i="1"/>
  <c r="G135" i="1"/>
  <c r="Z135" i="1"/>
  <c r="I128" i="1"/>
  <c r="Z427" i="1"/>
  <c r="G320" i="1"/>
  <c r="Z320" i="1"/>
  <c r="J375" i="1"/>
  <c r="J363" i="1"/>
  <c r="Z340" i="1"/>
  <c r="G340" i="1"/>
  <c r="I305" i="1"/>
  <c r="Z295" i="1"/>
  <c r="P295" i="1"/>
  <c r="G295" i="1"/>
  <c r="Z213" i="1"/>
  <c r="G213" i="1"/>
  <c r="G78" i="1"/>
  <c r="I78" i="1" s="1"/>
  <c r="Z78" i="1"/>
  <c r="Z379" i="1"/>
  <c r="G303" i="1"/>
  <c r="Z303" i="1"/>
  <c r="G47" i="1"/>
  <c r="Z47" i="1"/>
  <c r="G346" i="1"/>
  <c r="G343" i="1"/>
  <c r="G339" i="1"/>
  <c r="G336" i="1"/>
  <c r="G319" i="1"/>
  <c r="Z319" i="1"/>
  <c r="G302" i="1"/>
  <c r="Z302" i="1"/>
  <c r="G298" i="1"/>
  <c r="Z280" i="1"/>
  <c r="G280" i="1"/>
  <c r="G269" i="1"/>
  <c r="G265" i="1"/>
  <c r="Z265" i="1"/>
  <c r="Z165" i="1"/>
  <c r="Z145" i="1"/>
  <c r="G145" i="1"/>
  <c r="Z83" i="1"/>
  <c r="G83" i="1"/>
  <c r="G239" i="1"/>
  <c r="Z239" i="1"/>
  <c r="G368" i="1"/>
  <c r="G315" i="1"/>
  <c r="G301" i="1"/>
  <c r="Z254" i="1"/>
  <c r="G254" i="1"/>
  <c r="G226" i="1"/>
  <c r="Z226" i="1"/>
  <c r="Z202" i="1"/>
  <c r="Z127" i="1"/>
  <c r="G127" i="1"/>
  <c r="G82" i="1"/>
  <c r="Z293" i="1"/>
  <c r="G293" i="1"/>
  <c r="Z283" i="1"/>
  <c r="G283" i="1"/>
  <c r="Z211" i="1"/>
  <c r="G211" i="1"/>
  <c r="G156" i="1"/>
  <c r="Z156" i="1"/>
  <c r="P141" i="1"/>
  <c r="P180" i="1"/>
  <c r="G377" i="1"/>
  <c r="G367" i="1"/>
  <c r="Z345" i="1"/>
  <c r="Z328" i="1"/>
  <c r="Z314" i="1"/>
  <c r="G314" i="1"/>
  <c r="Z297" i="1"/>
  <c r="G286" i="1"/>
  <c r="G282" i="1"/>
  <c r="G248" i="1"/>
  <c r="Z248" i="1"/>
  <c r="G235" i="1"/>
  <c r="Z232" i="1"/>
  <c r="G187" i="1"/>
  <c r="Z168" i="1"/>
  <c r="G143" i="1"/>
  <c r="I143" i="1" s="1"/>
  <c r="Z122" i="1"/>
  <c r="G117" i="1"/>
  <c r="Z117" i="1"/>
  <c r="G409" i="1"/>
  <c r="Z373" i="1"/>
  <c r="G364" i="1"/>
  <c r="G313" i="1"/>
  <c r="G307" i="1"/>
  <c r="Z307" i="1"/>
  <c r="Z267" i="1"/>
  <c r="G252" i="1"/>
  <c r="G176" i="1"/>
  <c r="G109" i="1"/>
  <c r="Z109" i="1"/>
  <c r="G414" i="1"/>
  <c r="G341" i="1"/>
  <c r="Z341" i="1"/>
  <c r="Z271" i="1"/>
  <c r="G271" i="1"/>
  <c r="G224" i="1"/>
  <c r="Z224" i="1"/>
  <c r="Z192" i="1"/>
  <c r="G192" i="1"/>
  <c r="Z114" i="1"/>
  <c r="G114" i="1"/>
  <c r="E239" i="3"/>
  <c r="G310" i="7"/>
  <c r="Z310" i="7"/>
  <c r="Z296" i="7"/>
  <c r="G296" i="7"/>
  <c r="G178" i="7"/>
  <c r="Z178" i="7"/>
  <c r="AA178" i="7" s="1"/>
  <c r="G172" i="7"/>
  <c r="Z172" i="7"/>
  <c r="E170" i="3"/>
  <c r="E231" i="2"/>
  <c r="Z90" i="1"/>
  <c r="G90" i="1"/>
  <c r="G31" i="1"/>
  <c r="Z31" i="1"/>
  <c r="G251" i="1"/>
  <c r="Z251" i="1"/>
  <c r="G70" i="1"/>
  <c r="Z70" i="1"/>
  <c r="G38" i="1"/>
  <c r="Z38" i="1"/>
  <c r="E404" i="3"/>
  <c r="E99" i="3"/>
  <c r="E91" i="3"/>
  <c r="E81" i="3"/>
  <c r="E347" i="2"/>
  <c r="E293" i="2"/>
  <c r="E285" i="2"/>
  <c r="E277" i="2"/>
  <c r="E269" i="2"/>
  <c r="E226" i="2"/>
  <c r="E387" i="3"/>
  <c r="E371" i="3"/>
  <c r="E356" i="2"/>
  <c r="E343" i="2"/>
  <c r="E297" i="2"/>
  <c r="E289" i="2"/>
  <c r="E281" i="2"/>
  <c r="E273" i="2"/>
  <c r="E230" i="2"/>
  <c r="E222" i="2"/>
  <c r="E157" i="2"/>
  <c r="E128" i="2"/>
  <c r="E30" i="1"/>
  <c r="E24" i="2" s="1"/>
  <c r="G193" i="5"/>
  <c r="Z193" i="5"/>
  <c r="G95" i="5"/>
  <c r="Z95" i="5"/>
  <c r="E77" i="2"/>
  <c r="E69" i="2"/>
  <c r="E61" i="2"/>
  <c r="E56" i="2"/>
  <c r="E58" i="1"/>
  <c r="E212" i="3" s="1"/>
  <c r="F58" i="1"/>
  <c r="E40" i="2"/>
  <c r="E42" i="1"/>
  <c r="E36" i="2" s="1"/>
  <c r="E135" i="2"/>
  <c r="E132" i="2"/>
  <c r="E112" i="2"/>
  <c r="E104" i="2"/>
  <c r="E96" i="2"/>
  <c r="E88" i="2"/>
  <c r="E80" i="2"/>
  <c r="E72" i="2"/>
  <c r="E64" i="2"/>
  <c r="E45" i="2"/>
  <c r="E29" i="2"/>
  <c r="E140" i="1"/>
  <c r="E14" i="2" s="1"/>
  <c r="E14" i="3"/>
  <c r="E24" i="1"/>
  <c r="E28" i="1"/>
  <c r="E22" i="2" s="1"/>
  <c r="E32" i="1"/>
  <c r="E36" i="1"/>
  <c r="E190" i="3" s="1"/>
  <c r="E40" i="1"/>
  <c r="E194" i="3" s="1"/>
  <c r="E44" i="1"/>
  <c r="E48" i="1"/>
  <c r="E202" i="3" s="1"/>
  <c r="E52" i="1"/>
  <c r="E206" i="3" s="1"/>
  <c r="E56" i="1"/>
  <c r="E60" i="1"/>
  <c r="E214" i="3" s="1"/>
  <c r="E64" i="1"/>
  <c r="E68" i="1"/>
  <c r="E222" i="3" s="1"/>
  <c r="E72" i="1"/>
  <c r="E226" i="3" s="1"/>
  <c r="E76" i="1"/>
  <c r="E80" i="1"/>
  <c r="E84" i="1"/>
  <c r="E89" i="1"/>
  <c r="E82" i="2" s="1"/>
  <c r="E94" i="1"/>
  <c r="E86" i="2" s="1"/>
  <c r="E100" i="1"/>
  <c r="E250" i="3"/>
  <c r="E104" i="1"/>
  <c r="E254" i="3" s="1"/>
  <c r="E111" i="1"/>
  <c r="E115" i="1"/>
  <c r="E120" i="1"/>
  <c r="E136" i="1"/>
  <c r="E283" i="3" s="1"/>
  <c r="E203" i="1"/>
  <c r="E332" i="3" s="1"/>
  <c r="E207" i="1"/>
  <c r="E96" i="1"/>
  <c r="E21" i="1"/>
  <c r="E175" i="3" s="1"/>
  <c r="E25" i="1"/>
  <c r="E29" i="1"/>
  <c r="E33" i="1"/>
  <c r="E37" i="1"/>
  <c r="E41" i="1"/>
  <c r="E45" i="1"/>
  <c r="E199" i="3" s="1"/>
  <c r="E49" i="1"/>
  <c r="E53" i="1"/>
  <c r="E207" i="3" s="1"/>
  <c r="E57" i="1"/>
  <c r="E211" i="3"/>
  <c r="E61" i="1"/>
  <c r="E215" i="3" s="1"/>
  <c r="E65" i="1"/>
  <c r="E219" i="3" s="1"/>
  <c r="E69" i="1"/>
  <c r="E73" i="1"/>
  <c r="E227" i="3" s="1"/>
  <c r="E77" i="1"/>
  <c r="F77" i="1" s="1"/>
  <c r="E81" i="1"/>
  <c r="E85" i="1"/>
  <c r="E91" i="1"/>
  <c r="E95" i="1"/>
  <c r="E101" i="1"/>
  <c r="E105" i="1"/>
  <c r="F105" i="1" s="1"/>
  <c r="E112" i="1"/>
  <c r="E262" i="3" s="1"/>
  <c r="E116" i="1"/>
  <c r="F116" i="1" s="1"/>
  <c r="E121" i="1"/>
  <c r="E270" i="3" s="1"/>
  <c r="E137" i="1"/>
  <c r="E284" i="3" s="1"/>
  <c r="E152" i="1"/>
  <c r="E291" i="3"/>
  <c r="E158" i="1"/>
  <c r="E166" i="1"/>
  <c r="E299" i="3"/>
  <c r="E170" i="1"/>
  <c r="E175" i="1"/>
  <c r="E179" i="1"/>
  <c r="E311" i="3" s="1"/>
  <c r="E186" i="1"/>
  <c r="E315" i="3"/>
  <c r="E190" i="1"/>
  <c r="E319" i="3" s="1"/>
  <c r="E194" i="1"/>
  <c r="E198" i="1"/>
  <c r="E327" i="3" s="1"/>
  <c r="E52" i="2"/>
  <c r="E156" i="2"/>
  <c r="E127" i="2"/>
  <c r="E124" i="2"/>
  <c r="E57" i="2"/>
  <c r="E59" i="1"/>
  <c r="E213" i="3" s="1"/>
  <c r="E41" i="2"/>
  <c r="E43" i="1"/>
  <c r="E25" i="2"/>
  <c r="E27" i="1"/>
  <c r="E21" i="2" s="1"/>
  <c r="E139" i="2"/>
  <c r="E136" i="2"/>
  <c r="E105" i="2"/>
  <c r="E97" i="2"/>
  <c r="E89" i="2"/>
  <c r="E81" i="2"/>
  <c r="E73" i="2"/>
  <c r="E65" i="2"/>
  <c r="E48" i="2"/>
  <c r="E50" i="1"/>
  <c r="E44" i="2" s="1"/>
  <c r="E32" i="2"/>
  <c r="E34" i="1"/>
  <c r="E16" i="2"/>
  <c r="E138" i="1"/>
  <c r="F138" i="1" s="1"/>
  <c r="E171" i="4"/>
  <c r="F171" i="4"/>
  <c r="G171" i="4"/>
  <c r="E232" i="4"/>
  <c r="F232" i="4"/>
  <c r="G232" i="4"/>
  <c r="J232" i="4"/>
  <c r="E248" i="4"/>
  <c r="F248" i="4"/>
  <c r="G248" i="4"/>
  <c r="J248" i="4"/>
  <c r="E264" i="4"/>
  <c r="F264" i="4"/>
  <c r="G264" i="4"/>
  <c r="K264" i="4"/>
  <c r="E281" i="4"/>
  <c r="F281" i="4"/>
  <c r="G281" i="4"/>
  <c r="I281" i="4"/>
  <c r="E300" i="4"/>
  <c r="F300" i="4"/>
  <c r="G300" i="4"/>
  <c r="J300" i="4"/>
  <c r="E316" i="4"/>
  <c r="F316" i="4"/>
  <c r="G316" i="4"/>
  <c r="N316" i="4"/>
  <c r="E333" i="4"/>
  <c r="F333" i="4"/>
  <c r="G333" i="4"/>
  <c r="K333" i="4"/>
  <c r="E349" i="4"/>
  <c r="F349" i="4"/>
  <c r="G349" i="4"/>
  <c r="K349" i="4"/>
  <c r="E410" i="4"/>
  <c r="F410" i="4"/>
  <c r="G410" i="4"/>
  <c r="L410" i="4"/>
  <c r="E36" i="4"/>
  <c r="F36" i="4"/>
  <c r="E44" i="4"/>
  <c r="F44" i="4"/>
  <c r="L44" i="4"/>
  <c r="N44" i="4"/>
  <c r="E52" i="4"/>
  <c r="F52" i="4"/>
  <c r="L52" i="4"/>
  <c r="N52" i="4"/>
  <c r="E60" i="4"/>
  <c r="F60" i="4"/>
  <c r="L60" i="4"/>
  <c r="N60" i="4"/>
  <c r="E68" i="4"/>
  <c r="F68" i="4"/>
  <c r="L68" i="4"/>
  <c r="N68" i="4"/>
  <c r="E76" i="4"/>
  <c r="F76" i="4"/>
  <c r="L76" i="4"/>
  <c r="N76" i="4"/>
  <c r="E84" i="4"/>
  <c r="F84" i="4"/>
  <c r="L84" i="4"/>
  <c r="N84" i="4"/>
  <c r="E92" i="4"/>
  <c r="F92" i="4"/>
  <c r="L92" i="4"/>
  <c r="N92" i="4"/>
  <c r="E100" i="4"/>
  <c r="F100" i="4"/>
  <c r="L100" i="4"/>
  <c r="N100" i="4"/>
  <c r="E108" i="4"/>
  <c r="F108" i="4"/>
  <c r="L108" i="4"/>
  <c r="N108" i="4"/>
  <c r="E116" i="4"/>
  <c r="F116" i="4"/>
  <c r="L116" i="4"/>
  <c r="N116" i="4"/>
  <c r="E124" i="4"/>
  <c r="F124" i="4"/>
  <c r="L124" i="4"/>
  <c r="N124" i="4"/>
  <c r="E128" i="4"/>
  <c r="F128" i="4"/>
  <c r="L128" i="4"/>
  <c r="N128" i="4"/>
  <c r="E132" i="4"/>
  <c r="F132" i="4"/>
  <c r="L132" i="4"/>
  <c r="N132" i="4"/>
  <c r="E136" i="4"/>
  <c r="F136" i="4"/>
  <c r="L136" i="4"/>
  <c r="N136" i="4"/>
  <c r="E140" i="4"/>
  <c r="F140" i="4"/>
  <c r="G140" i="4"/>
  <c r="L140" i="4"/>
  <c r="E144" i="4"/>
  <c r="F144" i="4"/>
  <c r="L144" i="4"/>
  <c r="N144" i="4"/>
  <c r="E148" i="4"/>
  <c r="F148" i="4"/>
  <c r="G148" i="4"/>
  <c r="I148" i="4"/>
  <c r="E162" i="4"/>
  <c r="F162" i="4"/>
  <c r="L162" i="4"/>
  <c r="N162" i="4"/>
  <c r="E210" i="4"/>
  <c r="F210" i="4"/>
  <c r="G210" i="4"/>
  <c r="L210" i="4"/>
  <c r="E236" i="4"/>
  <c r="F236" i="4"/>
  <c r="G236" i="4"/>
  <c r="J236" i="4"/>
  <c r="E252" i="4"/>
  <c r="F252" i="4"/>
  <c r="G252" i="4"/>
  <c r="I252" i="4"/>
  <c r="E268" i="4"/>
  <c r="F268" i="4"/>
  <c r="G268" i="4"/>
  <c r="K268" i="4"/>
  <c r="E285" i="4"/>
  <c r="F285" i="4"/>
  <c r="G285" i="4"/>
  <c r="K285" i="4"/>
  <c r="E304" i="4"/>
  <c r="F304" i="4"/>
  <c r="G304" i="4"/>
  <c r="K304" i="4"/>
  <c r="E320" i="4"/>
  <c r="F320" i="4"/>
  <c r="G320" i="4"/>
  <c r="I320" i="4"/>
  <c r="E337" i="4"/>
  <c r="F337" i="4"/>
  <c r="G337" i="4"/>
  <c r="K337" i="4"/>
  <c r="E353" i="4"/>
  <c r="F353" i="4"/>
  <c r="G353" i="4"/>
  <c r="K353" i="4"/>
  <c r="E417" i="4"/>
  <c r="F417" i="4"/>
  <c r="G417" i="4"/>
  <c r="N417" i="4"/>
  <c r="E24" i="4"/>
  <c r="F24" i="4"/>
  <c r="L24" i="4"/>
  <c r="N24" i="4"/>
  <c r="E28" i="4"/>
  <c r="F28" i="4"/>
  <c r="L28" i="4"/>
  <c r="N28" i="4"/>
  <c r="E32" i="4"/>
  <c r="F32" i="4"/>
  <c r="L32" i="4"/>
  <c r="N32" i="4"/>
  <c r="E38" i="4"/>
  <c r="F38" i="4"/>
  <c r="L38" i="4"/>
  <c r="N38" i="4"/>
  <c r="E46" i="4"/>
  <c r="F46" i="4"/>
  <c r="L46" i="4"/>
  <c r="N46" i="4"/>
  <c r="E54" i="4"/>
  <c r="F54" i="4"/>
  <c r="L54" i="4"/>
  <c r="N54" i="4"/>
  <c r="E62" i="4"/>
  <c r="F62" i="4"/>
  <c r="L62" i="4"/>
  <c r="N62" i="4"/>
  <c r="E70" i="4"/>
  <c r="F70" i="4"/>
  <c r="L70" i="4"/>
  <c r="N70" i="4"/>
  <c r="E78" i="4"/>
  <c r="F78" i="4"/>
  <c r="L78" i="4"/>
  <c r="N78" i="4"/>
  <c r="E86" i="4"/>
  <c r="F86" i="4"/>
  <c r="L86" i="4"/>
  <c r="N86" i="4"/>
  <c r="E94" i="4"/>
  <c r="F94" i="4"/>
  <c r="L94" i="4"/>
  <c r="N94" i="4"/>
  <c r="E102" i="4"/>
  <c r="F102" i="4"/>
  <c r="L102" i="4"/>
  <c r="N102" i="4"/>
  <c r="E110" i="4"/>
  <c r="F110" i="4"/>
  <c r="L110" i="4"/>
  <c r="N110" i="4"/>
  <c r="E118" i="4"/>
  <c r="F118" i="4"/>
  <c r="L118" i="4"/>
  <c r="N118" i="4"/>
  <c r="E150" i="4"/>
  <c r="F150" i="4"/>
  <c r="L150" i="4"/>
  <c r="N150" i="4"/>
  <c r="E154" i="4"/>
  <c r="F154" i="4"/>
  <c r="L154" i="4"/>
  <c r="N154" i="4"/>
  <c r="E158" i="4"/>
  <c r="F158" i="4"/>
  <c r="L158" i="4"/>
  <c r="N158" i="4"/>
  <c r="E219" i="4"/>
  <c r="F219" i="4"/>
  <c r="G219" i="4"/>
  <c r="I219" i="4"/>
  <c r="E240" i="4"/>
  <c r="F240" i="4"/>
  <c r="G240" i="4"/>
  <c r="K240" i="4"/>
  <c r="E256" i="4"/>
  <c r="F256" i="4"/>
  <c r="G256" i="4"/>
  <c r="J256" i="4"/>
  <c r="E273" i="4"/>
  <c r="F273" i="4"/>
  <c r="G273" i="4"/>
  <c r="I273" i="4"/>
  <c r="E292" i="4"/>
  <c r="F292" i="4"/>
  <c r="G292" i="4"/>
  <c r="N292" i="4"/>
  <c r="E308" i="4"/>
  <c r="F308" i="4"/>
  <c r="G308" i="4"/>
  <c r="K308" i="4"/>
  <c r="E325" i="4"/>
  <c r="F325" i="4"/>
  <c r="G325" i="4"/>
  <c r="J325" i="4"/>
  <c r="E341" i="4"/>
  <c r="F341" i="4"/>
  <c r="G341" i="4"/>
  <c r="K341" i="4"/>
  <c r="E377" i="4"/>
  <c r="F377" i="4"/>
  <c r="G377" i="4"/>
  <c r="L377" i="4"/>
  <c r="E40" i="4"/>
  <c r="F40" i="4"/>
  <c r="L40" i="4"/>
  <c r="N40" i="4"/>
  <c r="E48" i="4"/>
  <c r="F48" i="4"/>
  <c r="L48" i="4"/>
  <c r="N48" i="4"/>
  <c r="E56" i="4"/>
  <c r="F56" i="4"/>
  <c r="L56" i="4"/>
  <c r="N56" i="4"/>
  <c r="E64" i="4"/>
  <c r="F64" i="4"/>
  <c r="L64" i="4"/>
  <c r="N64" i="4"/>
  <c r="E72" i="4"/>
  <c r="F72" i="4"/>
  <c r="L72" i="4"/>
  <c r="N72" i="4"/>
  <c r="E80" i="4"/>
  <c r="F80" i="4"/>
  <c r="L80" i="4"/>
  <c r="N80" i="4"/>
  <c r="E88" i="4"/>
  <c r="F88" i="4"/>
  <c r="L88" i="4"/>
  <c r="N88" i="4"/>
  <c r="E96" i="4"/>
  <c r="F96" i="4"/>
  <c r="G96" i="4"/>
  <c r="N96" i="4"/>
  <c r="E104" i="4"/>
  <c r="F104" i="4"/>
  <c r="L104" i="4"/>
  <c r="N104" i="4"/>
  <c r="E112" i="4"/>
  <c r="F112" i="4"/>
  <c r="L112" i="4"/>
  <c r="N112" i="4"/>
  <c r="E120" i="4"/>
  <c r="F120" i="4"/>
  <c r="L120" i="4"/>
  <c r="N120" i="4"/>
  <c r="E126" i="4"/>
  <c r="F126" i="4"/>
  <c r="L126" i="4"/>
  <c r="N126" i="4"/>
  <c r="E130" i="4"/>
  <c r="F130" i="4"/>
  <c r="L130" i="4"/>
  <c r="N130" i="4"/>
  <c r="E134" i="4"/>
  <c r="F134" i="4"/>
  <c r="L134" i="4"/>
  <c r="N134" i="4"/>
  <c r="E138" i="4"/>
  <c r="F138" i="4"/>
  <c r="G138" i="4"/>
  <c r="L138" i="4"/>
  <c r="E142" i="4"/>
  <c r="F142" i="4"/>
  <c r="G142" i="4"/>
  <c r="I142" i="4"/>
  <c r="E146" i="4"/>
  <c r="F146" i="4"/>
  <c r="G146" i="4"/>
  <c r="L146" i="4"/>
  <c r="E164" i="4"/>
  <c r="F164" i="4"/>
  <c r="G164" i="4"/>
  <c r="L164" i="4"/>
  <c r="E225" i="4"/>
  <c r="F225" i="4"/>
  <c r="G225" i="4"/>
  <c r="I225" i="4"/>
  <c r="E244" i="4"/>
  <c r="F244" i="4"/>
  <c r="G244" i="4"/>
  <c r="J244" i="4"/>
  <c r="E260" i="4"/>
  <c r="F260" i="4"/>
  <c r="G260" i="4"/>
  <c r="K260" i="4"/>
  <c r="E277" i="4"/>
  <c r="F277" i="4"/>
  <c r="G277" i="4"/>
  <c r="N277" i="4"/>
  <c r="E296" i="4"/>
  <c r="F296" i="4"/>
  <c r="G296" i="4"/>
  <c r="N296" i="4"/>
  <c r="E312" i="4"/>
  <c r="F312" i="4"/>
  <c r="G312" i="4"/>
  <c r="K312" i="4"/>
  <c r="E329" i="4"/>
  <c r="F329" i="4"/>
  <c r="G329" i="4"/>
  <c r="K329" i="4"/>
  <c r="E345" i="4"/>
  <c r="F345" i="4"/>
  <c r="G345" i="4"/>
  <c r="N345" i="4"/>
  <c r="E389" i="4"/>
  <c r="F389" i="4"/>
  <c r="G389" i="4"/>
  <c r="L389" i="4"/>
  <c r="E22" i="4"/>
  <c r="F22" i="4"/>
  <c r="L22" i="4"/>
  <c r="N22" i="4"/>
  <c r="E26" i="4"/>
  <c r="F26" i="4"/>
  <c r="L26" i="4"/>
  <c r="N26" i="4"/>
  <c r="E30" i="4"/>
  <c r="F30" i="4"/>
  <c r="L30" i="4"/>
  <c r="N30" i="4"/>
  <c r="E34" i="4"/>
  <c r="F34" i="4"/>
  <c r="E42" i="4"/>
  <c r="F42" i="4"/>
  <c r="L42" i="4"/>
  <c r="N42" i="4"/>
  <c r="E50" i="4"/>
  <c r="F50" i="4"/>
  <c r="L50" i="4"/>
  <c r="N50" i="4"/>
  <c r="E58" i="4"/>
  <c r="F58" i="4"/>
  <c r="L58" i="4"/>
  <c r="N58" i="4"/>
  <c r="E66" i="4"/>
  <c r="F66" i="4"/>
  <c r="L66" i="4"/>
  <c r="N66" i="4"/>
  <c r="E74" i="4"/>
  <c r="F74" i="4"/>
  <c r="L74" i="4"/>
  <c r="N74" i="4"/>
  <c r="E82" i="4"/>
  <c r="F82" i="4"/>
  <c r="L82" i="4"/>
  <c r="N82" i="4"/>
  <c r="E90" i="4"/>
  <c r="F90" i="4"/>
  <c r="L90" i="4"/>
  <c r="N90" i="4"/>
  <c r="E98" i="4"/>
  <c r="F98" i="4"/>
  <c r="L98" i="4"/>
  <c r="N98" i="4"/>
  <c r="E106" i="4"/>
  <c r="F106" i="4"/>
  <c r="L106" i="4"/>
  <c r="N106" i="4"/>
  <c r="E114" i="4"/>
  <c r="F114" i="4"/>
  <c r="L114" i="4"/>
  <c r="N114" i="4"/>
  <c r="E122" i="4"/>
  <c r="F122" i="4"/>
  <c r="L122" i="4"/>
  <c r="N122" i="4"/>
  <c r="E152" i="4"/>
  <c r="F152" i="4"/>
  <c r="L152" i="4"/>
  <c r="N152" i="4"/>
  <c r="E156" i="4"/>
  <c r="F156" i="4"/>
  <c r="L156" i="4"/>
  <c r="N156" i="4"/>
  <c r="E160" i="4"/>
  <c r="F160" i="4"/>
  <c r="E68" i="2"/>
  <c r="E60" i="2"/>
  <c r="E53" i="2"/>
  <c r="E55" i="1"/>
  <c r="E209" i="3" s="1"/>
  <c r="E37" i="2"/>
  <c r="E39" i="1"/>
  <c r="E193" i="3" s="1"/>
  <c r="F39" i="1"/>
  <c r="Z39" i="1" s="1"/>
  <c r="E23" i="1"/>
  <c r="F23" i="1"/>
  <c r="Z23" i="1" s="1"/>
  <c r="G301" i="5"/>
  <c r="Z301" i="5"/>
  <c r="G257" i="5"/>
  <c r="Z257" i="5"/>
  <c r="Z171" i="5"/>
  <c r="G171" i="5"/>
  <c r="Z349" i="5"/>
  <c r="G349" i="5"/>
  <c r="G327" i="5"/>
  <c r="Z327" i="5"/>
  <c r="Z245" i="5"/>
  <c r="G245" i="5"/>
  <c r="G78" i="5"/>
  <c r="Z78" i="5"/>
  <c r="G223" i="5"/>
  <c r="Z223" i="5"/>
  <c r="Z181" i="5"/>
  <c r="G181" i="5"/>
  <c r="G119" i="5"/>
  <c r="Z119" i="5"/>
  <c r="BK94" i="6"/>
  <c r="BJ94" i="6" s="1"/>
  <c r="BI94" i="6" s="1"/>
  <c r="BH94" i="6" s="1"/>
  <c r="BG94" i="6"/>
  <c r="BF94" i="6" s="1"/>
  <c r="BE94" i="6" s="1"/>
  <c r="BD94" i="6" s="1"/>
  <c r="BC94" i="6" s="1"/>
  <c r="BB94" i="6" s="1"/>
  <c r="Z357" i="5"/>
  <c r="G357" i="5"/>
  <c r="G353" i="5"/>
  <c r="Z353" i="5"/>
  <c r="Z331" i="5"/>
  <c r="G331" i="5"/>
  <c r="G311" i="5"/>
  <c r="Z311" i="5"/>
  <c r="G291" i="5"/>
  <c r="Z291" i="5"/>
  <c r="G249" i="5"/>
  <c r="Z249" i="5"/>
  <c r="Z231" i="5"/>
  <c r="G231" i="5"/>
  <c r="G185" i="5"/>
  <c r="Z185" i="5"/>
  <c r="G124" i="5"/>
  <c r="Z124" i="5"/>
  <c r="Z235" i="5"/>
  <c r="G235" i="5"/>
  <c r="G111" i="5"/>
  <c r="Z111" i="5"/>
  <c r="G83" i="5"/>
  <c r="Z83" i="5"/>
  <c r="G361" i="5"/>
  <c r="Z361" i="5"/>
  <c r="G319" i="5"/>
  <c r="Z319" i="5"/>
  <c r="I133" i="5"/>
  <c r="Z110" i="5"/>
  <c r="G110" i="5"/>
  <c r="G279" i="5"/>
  <c r="Z279" i="5"/>
  <c r="Z253" i="5"/>
  <c r="G253" i="5"/>
  <c r="G215" i="5"/>
  <c r="Z215" i="5"/>
  <c r="Z189" i="5"/>
  <c r="G189" i="5"/>
  <c r="Z159" i="5"/>
  <c r="G159" i="5"/>
  <c r="Z337" i="5"/>
  <c r="G293" i="5"/>
  <c r="G285" i="5"/>
  <c r="Z241" i="5"/>
  <c r="G241" i="5"/>
  <c r="Z177" i="5"/>
  <c r="G177" i="5"/>
  <c r="G153" i="5"/>
  <c r="Z94" i="5"/>
  <c r="G94" i="5"/>
  <c r="Z87" i="5"/>
  <c r="Z71" i="5"/>
  <c r="G67" i="5"/>
  <c r="BK106" i="6"/>
  <c r="BJ106" i="6" s="1"/>
  <c r="BI106" i="6"/>
  <c r="BH106" i="6" s="1"/>
  <c r="BG106" i="6" s="1"/>
  <c r="BF106" i="6" s="1"/>
  <c r="BE106" i="6" s="1"/>
  <c r="BD106" i="6" s="1"/>
  <c r="BC106" i="6" s="1"/>
  <c r="Z365" i="6"/>
  <c r="G365" i="6"/>
  <c r="Z303" i="6"/>
  <c r="G303" i="6"/>
  <c r="AU303" i="6"/>
  <c r="AT303" i="6" s="1"/>
  <c r="AS303" i="6" s="1"/>
  <c r="G407" i="6"/>
  <c r="AU407" i="6"/>
  <c r="Z407" i="6"/>
  <c r="G289" i="5"/>
  <c r="Z289" i="5"/>
  <c r="G281" i="5"/>
  <c r="G251" i="5"/>
  <c r="Z237" i="5"/>
  <c r="G217" i="5"/>
  <c r="G187" i="5"/>
  <c r="Z114" i="5"/>
  <c r="AU343" i="6"/>
  <c r="Z343" i="6"/>
  <c r="G343" i="6"/>
  <c r="AU228" i="6"/>
  <c r="Z228" i="6"/>
  <c r="G228" i="6"/>
  <c r="AU220" i="6"/>
  <c r="Z220" i="6"/>
  <c r="G220" i="6"/>
  <c r="AU212" i="6"/>
  <c r="AT212" i="6" s="1"/>
  <c r="AS212" i="6" s="1"/>
  <c r="AR212" i="6" s="1"/>
  <c r="AQ212" i="6" s="1"/>
  <c r="AP212" i="6" s="1"/>
  <c r="AO212" i="6" s="1"/>
  <c r="AN212" i="6" s="1"/>
  <c r="AM212" i="6" s="1"/>
  <c r="AL212" i="6" s="1"/>
  <c r="Z212" i="6"/>
  <c r="G212" i="6"/>
  <c r="G32" i="6"/>
  <c r="AU32" i="6"/>
  <c r="Z32" i="6"/>
  <c r="G363" i="5"/>
  <c r="Z359" i="5"/>
  <c r="Z351" i="5"/>
  <c r="G347" i="5"/>
  <c r="Z329" i="5"/>
  <c r="G325" i="5"/>
  <c r="G317" i="5"/>
  <c r="G277" i="5"/>
  <c r="G267" i="5"/>
  <c r="Z255" i="5"/>
  <c r="G247" i="5"/>
  <c r="Z247" i="5"/>
  <c r="Z221" i="5"/>
  <c r="G221" i="5"/>
  <c r="G213" i="5"/>
  <c r="G203" i="5"/>
  <c r="Z191" i="5"/>
  <c r="G183" i="5"/>
  <c r="Z183" i="5"/>
  <c r="Z98" i="5"/>
  <c r="G343" i="5"/>
  <c r="Z343" i="5"/>
  <c r="G321" i="5"/>
  <c r="Z321" i="5"/>
  <c r="Z263" i="5"/>
  <c r="G263" i="5"/>
  <c r="G225" i="5"/>
  <c r="Z225" i="5"/>
  <c r="Z199" i="5"/>
  <c r="G199" i="5"/>
  <c r="G161" i="5"/>
  <c r="Z161" i="5"/>
  <c r="Z82" i="5"/>
  <c r="G82" i="5"/>
  <c r="G75" i="5"/>
  <c r="Z75" i="5"/>
  <c r="AY3" i="5"/>
  <c r="AY12" i="5"/>
  <c r="AY21" i="5"/>
  <c r="AY23" i="5"/>
  <c r="AY6" i="5"/>
  <c r="AY7" i="5"/>
  <c r="AY17" i="5"/>
  <c r="D12" i="5"/>
  <c r="P106" i="5" s="1"/>
  <c r="AY19" i="5"/>
  <c r="AY22" i="5"/>
  <c r="AY2" i="5"/>
  <c r="G283" i="5"/>
  <c r="I283" i="5" s="1"/>
  <c r="Z273" i="5"/>
  <c r="G273" i="5"/>
  <c r="Z209" i="5"/>
  <c r="G209" i="5"/>
  <c r="Z126" i="5"/>
  <c r="G126" i="5"/>
  <c r="I126" i="5" s="1"/>
  <c r="Z59" i="5"/>
  <c r="G59" i="5"/>
  <c r="BK126" i="6"/>
  <c r="BJ126" i="6" s="1"/>
  <c r="BI126" i="6" s="1"/>
  <c r="BH126" i="6" s="1"/>
  <c r="BG126" i="6"/>
  <c r="BF126" i="6"/>
  <c r="BE126" i="6" s="1"/>
  <c r="BD126" i="6" s="1"/>
  <c r="BC126" i="6"/>
  <c r="BA126" i="6" s="1"/>
  <c r="G375" i="5"/>
  <c r="Z375" i="5"/>
  <c r="Z365" i="5"/>
  <c r="Z269" i="5"/>
  <c r="G219" i="5"/>
  <c r="Z205" i="5"/>
  <c r="G151" i="5"/>
  <c r="Z151" i="5"/>
  <c r="G79" i="5"/>
  <c r="E51" i="5"/>
  <c r="F51" i="5" s="1"/>
  <c r="G51" i="5" s="1"/>
  <c r="BK110" i="6"/>
  <c r="BJ110" i="6" s="1"/>
  <c r="BI110" i="6" s="1"/>
  <c r="BH110" i="6"/>
  <c r="BG110" i="6" s="1"/>
  <c r="BF110" i="6" s="1"/>
  <c r="BE110" i="6" s="1"/>
  <c r="BD110" i="6" s="1"/>
  <c r="BC110" i="6" s="1"/>
  <c r="BB110" i="6" s="1"/>
  <c r="BJ96" i="6"/>
  <c r="G389" i="6"/>
  <c r="AU389" i="6"/>
  <c r="G167" i="5"/>
  <c r="G123" i="5"/>
  <c r="G107" i="5"/>
  <c r="G91" i="5"/>
  <c r="E412" i="5"/>
  <c r="F412" i="5" s="1"/>
  <c r="E396" i="5"/>
  <c r="F396" i="5" s="1"/>
  <c r="BK90" i="6"/>
  <c r="BJ90" i="6"/>
  <c r="BI90" i="6" s="1"/>
  <c r="BH90" i="6" s="1"/>
  <c r="BG90" i="6" s="1"/>
  <c r="BF90" i="6" s="1"/>
  <c r="BE90" i="6" s="1"/>
  <c r="BD90" i="6" s="1"/>
  <c r="BC90" i="6" s="1"/>
  <c r="Z37" i="6"/>
  <c r="G37" i="6"/>
  <c r="I37" i="6" s="1"/>
  <c r="G157" i="5"/>
  <c r="G144" i="5"/>
  <c r="G118" i="5"/>
  <c r="G102" i="5"/>
  <c r="G86" i="5"/>
  <c r="G55" i="5"/>
  <c r="BK128" i="6"/>
  <c r="BJ128" i="6"/>
  <c r="BI128" i="6" s="1"/>
  <c r="BH128" i="6" s="1"/>
  <c r="BG128" i="6" s="1"/>
  <c r="BF128" i="6" s="1"/>
  <c r="BE128" i="6" s="1"/>
  <c r="BD128" i="6" s="1"/>
  <c r="BC128" i="6" s="1"/>
  <c r="BB128" i="6" s="1"/>
  <c r="Z350" i="6"/>
  <c r="G350" i="6"/>
  <c r="AU350" i="6"/>
  <c r="Z306" i="6"/>
  <c r="AU306" i="6"/>
  <c r="G306" i="6"/>
  <c r="G86" i="6"/>
  <c r="Z86" i="6"/>
  <c r="AU86" i="6"/>
  <c r="Z80" i="6"/>
  <c r="G80" i="6"/>
  <c r="I80" i="6" s="1"/>
  <c r="Z72" i="6"/>
  <c r="G72" i="6"/>
  <c r="AU58" i="6"/>
  <c r="Z58" i="6"/>
  <c r="G58" i="6"/>
  <c r="G48" i="6"/>
  <c r="AU48" i="6"/>
  <c r="Z48" i="6"/>
  <c r="E49" i="5"/>
  <c r="F49" i="5" s="1"/>
  <c r="E424" i="5"/>
  <c r="F424" i="5" s="1"/>
  <c r="E408" i="5"/>
  <c r="F408" i="5" s="1"/>
  <c r="BK122" i="6"/>
  <c r="BJ122" i="6" s="1"/>
  <c r="BI122" i="6" s="1"/>
  <c r="BH122" i="6" s="1"/>
  <c r="BG122" i="6"/>
  <c r="BF122" i="6" s="1"/>
  <c r="BE122" i="6" s="1"/>
  <c r="BD122" i="6" s="1"/>
  <c r="BC122" i="6" s="1"/>
  <c r="BA122" i="6" s="1"/>
  <c r="BG86" i="6"/>
  <c r="BF86" i="6"/>
  <c r="BE86" i="6"/>
  <c r="BD86" i="6" s="1"/>
  <c r="BC86" i="6" s="1"/>
  <c r="AU311" i="6"/>
  <c r="Z311" i="6"/>
  <c r="G311" i="6"/>
  <c r="Z96" i="6"/>
  <c r="G96" i="6"/>
  <c r="AU96" i="6"/>
  <c r="Z315" i="6"/>
  <c r="G315" i="6"/>
  <c r="AU315" i="6"/>
  <c r="Z271" i="6"/>
  <c r="G271" i="6"/>
  <c r="AU271" i="6"/>
  <c r="AU132" i="6"/>
  <c r="G132" i="6"/>
  <c r="Z132" i="6"/>
  <c r="AU383" i="6"/>
  <c r="G383" i="6"/>
  <c r="Z383" i="6"/>
  <c r="Z286" i="6"/>
  <c r="G286" i="6"/>
  <c r="AU286" i="6"/>
  <c r="Z281" i="6"/>
  <c r="G281" i="6"/>
  <c r="Z160" i="6"/>
  <c r="G160" i="6"/>
  <c r="AU160" i="6"/>
  <c r="AU142" i="6"/>
  <c r="Z142" i="6"/>
  <c r="G142" i="6"/>
  <c r="AU136" i="6"/>
  <c r="Z136" i="6"/>
  <c r="G136" i="6"/>
  <c r="BI116" i="6"/>
  <c r="BH116" i="6" s="1"/>
  <c r="BG116" i="6" s="1"/>
  <c r="BF116" i="6" s="1"/>
  <c r="BE116" i="6" s="1"/>
  <c r="BD116" i="6"/>
  <c r="BC116" i="6" s="1"/>
  <c r="BB116" i="6" s="1"/>
  <c r="BJ29" i="6"/>
  <c r="BI29" i="6"/>
  <c r="BH29" i="6" s="1"/>
  <c r="BG29" i="6" s="1"/>
  <c r="BF29" i="6" s="1"/>
  <c r="BE29" i="6" s="1"/>
  <c r="BD29" i="6" s="1"/>
  <c r="BC29" i="6" s="1"/>
  <c r="AU374" i="6"/>
  <c r="G371" i="6"/>
  <c r="AU371" i="6"/>
  <c r="G354" i="6"/>
  <c r="AU354" i="6"/>
  <c r="G339" i="6"/>
  <c r="AU339" i="6"/>
  <c r="AU319" i="6"/>
  <c r="Z319" i="6"/>
  <c r="G319" i="6"/>
  <c r="G299" i="6"/>
  <c r="AU299" i="6"/>
  <c r="Z299" i="6"/>
  <c r="AU291" i="6"/>
  <c r="Z291" i="6"/>
  <c r="Z275" i="6"/>
  <c r="G275" i="6"/>
  <c r="AU275" i="6"/>
  <c r="Z261" i="6"/>
  <c r="G261" i="6"/>
  <c r="G240" i="6"/>
  <c r="AU240" i="6"/>
  <c r="AU188" i="6"/>
  <c r="G188" i="6"/>
  <c r="I188" i="6" s="1"/>
  <c r="Z172" i="6"/>
  <c r="G172" i="6"/>
  <c r="AU172" i="6"/>
  <c r="AU166" i="6"/>
  <c r="AT166" i="6" s="1"/>
  <c r="AS166" i="6" s="1"/>
  <c r="Z166" i="6"/>
  <c r="G166" i="6"/>
  <c r="AU148" i="6"/>
  <c r="G148" i="6"/>
  <c r="Z112" i="6"/>
  <c r="G112" i="6"/>
  <c r="AU112" i="6"/>
  <c r="G64" i="6"/>
  <c r="Z64" i="6"/>
  <c r="G54" i="6"/>
  <c r="Z54" i="6"/>
  <c r="Z25" i="6"/>
  <c r="AA25" i="6" s="1"/>
  <c r="AD25" i="6" s="1"/>
  <c r="G25" i="6"/>
  <c r="BI112" i="6"/>
  <c r="BH112" i="6"/>
  <c r="BG112" i="6"/>
  <c r="BF112" i="6" s="1"/>
  <c r="BE112" i="6" s="1"/>
  <c r="BD112" i="6"/>
  <c r="BC112" i="6" s="1"/>
  <c r="BI98" i="6"/>
  <c r="BH98" i="6" s="1"/>
  <c r="BG98" i="6" s="1"/>
  <c r="BF98" i="6" s="1"/>
  <c r="BE98" i="6" s="1"/>
  <c r="BD98" i="6" s="1"/>
  <c r="BC98" i="6" s="1"/>
  <c r="BI96" i="6"/>
  <c r="BH96" i="6" s="1"/>
  <c r="BG96" i="6"/>
  <c r="BF96" i="6" s="1"/>
  <c r="BE96" i="6" s="1"/>
  <c r="BD96" i="6" s="1"/>
  <c r="BC96" i="6" s="1"/>
  <c r="BA96" i="6" s="1"/>
  <c r="BG92" i="6"/>
  <c r="BF92" i="6" s="1"/>
  <c r="BE92" i="6"/>
  <c r="BD92" i="6" s="1"/>
  <c r="BC92" i="6" s="1"/>
  <c r="BH74" i="6"/>
  <c r="BG74" i="6"/>
  <c r="BF74" i="6" s="1"/>
  <c r="BE74" i="6" s="1"/>
  <c r="BD74" i="6" s="1"/>
  <c r="BC74" i="6" s="1"/>
  <c r="BK16" i="6"/>
  <c r="BJ16" i="6"/>
  <c r="BI16" i="6" s="1"/>
  <c r="BH16" i="6"/>
  <c r="BG16" i="6" s="1"/>
  <c r="BF16" i="6" s="1"/>
  <c r="BE16" i="6" s="1"/>
  <c r="BD16" i="6" s="1"/>
  <c r="BC16" i="6" s="1"/>
  <c r="BJ12" i="6"/>
  <c r="BI12" i="6" s="1"/>
  <c r="BH12" i="6" s="1"/>
  <c r="BG12" i="6" s="1"/>
  <c r="BF12" i="6" s="1"/>
  <c r="BE12" i="6" s="1"/>
  <c r="BD12" i="6" s="1"/>
  <c r="BC12" i="6" s="1"/>
  <c r="G379" i="6"/>
  <c r="G370" i="6"/>
  <c r="G367" i="6"/>
  <c r="J367" i="6" s="1"/>
  <c r="Z346" i="6"/>
  <c r="AU346" i="6"/>
  <c r="G331" i="6"/>
  <c r="I331" i="6" s="1"/>
  <c r="AU331" i="6"/>
  <c r="Z331" i="6"/>
  <c r="AU323" i="6"/>
  <c r="AT323" i="6" s="1"/>
  <c r="AS323" i="6" s="1"/>
  <c r="Z323" i="6"/>
  <c r="Z310" i="6"/>
  <c r="AU310" i="6"/>
  <c r="G310" i="6"/>
  <c r="Z298" i="6"/>
  <c r="G298" i="6"/>
  <c r="G290" i="6"/>
  <c r="AU290" i="6"/>
  <c r="AT290" i="6" s="1"/>
  <c r="Z285" i="6"/>
  <c r="G285" i="6"/>
  <c r="Z270" i="6"/>
  <c r="AU270" i="6"/>
  <c r="G270" i="6"/>
  <c r="Z206" i="6"/>
  <c r="G206" i="6"/>
  <c r="Z196" i="6"/>
  <c r="G196" i="6"/>
  <c r="AU196" i="6"/>
  <c r="G186" i="6"/>
  <c r="Z186" i="6"/>
  <c r="AU176" i="6"/>
  <c r="G176" i="6"/>
  <c r="AU126" i="6"/>
  <c r="Z126" i="6"/>
  <c r="G126" i="6"/>
  <c r="AU120" i="6"/>
  <c r="AT120" i="6" s="1"/>
  <c r="Z120" i="6"/>
  <c r="G120" i="6"/>
  <c r="AU116" i="6"/>
  <c r="G116" i="6"/>
  <c r="AU90" i="6"/>
  <c r="Z90" i="6"/>
  <c r="G90" i="6"/>
  <c r="AU44" i="6"/>
  <c r="AT44" i="6" s="1"/>
  <c r="AS44" i="6" s="1"/>
  <c r="AR44" i="6" s="1"/>
  <c r="AQ44" i="6" s="1"/>
  <c r="AP44" i="6" s="1"/>
  <c r="AO44" i="6" s="1"/>
  <c r="AN44" i="6" s="1"/>
  <c r="AM44" i="6" s="1"/>
  <c r="AL44" i="6" s="1"/>
  <c r="Z44" i="6"/>
  <c r="G44" i="6"/>
  <c r="G36" i="6"/>
  <c r="AU36" i="6"/>
  <c r="Z36" i="6"/>
  <c r="BJ130" i="6"/>
  <c r="BI130" i="6" s="1"/>
  <c r="BH130" i="6"/>
  <c r="BG130" i="6" s="1"/>
  <c r="BF130" i="6" s="1"/>
  <c r="BE130" i="6" s="1"/>
  <c r="BD130" i="6" s="1"/>
  <c r="BC130" i="6" s="1"/>
  <c r="BJ114" i="6"/>
  <c r="BI114" i="6" s="1"/>
  <c r="BH114" i="6" s="1"/>
  <c r="BG114" i="6" s="1"/>
  <c r="BF114" i="6" s="1"/>
  <c r="BE114" i="6" s="1"/>
  <c r="BD114" i="6" s="1"/>
  <c r="BC114" i="6" s="1"/>
  <c r="BJ98" i="6"/>
  <c r="BK12" i="6"/>
  <c r="G373" i="6"/>
  <c r="Z373" i="6"/>
  <c r="AU370" i="6"/>
  <c r="AU367" i="6"/>
  <c r="AU342" i="6"/>
  <c r="AT342" i="6" s="1"/>
  <c r="G342" i="6"/>
  <c r="Z338" i="6"/>
  <c r="G338" i="6"/>
  <c r="Z318" i="6"/>
  <c r="G318" i="6"/>
  <c r="G309" i="6"/>
  <c r="AE309" i="6" s="1"/>
  <c r="Z309" i="6"/>
  <c r="AA309" i="6"/>
  <c r="Z305" i="6"/>
  <c r="AU302" i="6"/>
  <c r="G302" i="6"/>
  <c r="AU294" i="6"/>
  <c r="Z294" i="6"/>
  <c r="AU279" i="6"/>
  <c r="Z279" i="6"/>
  <c r="G279" i="6"/>
  <c r="G269" i="6"/>
  <c r="AU264" i="6"/>
  <c r="AT264" i="6" s="1"/>
  <c r="AS264" i="6" s="1"/>
  <c r="AR264" i="6" s="1"/>
  <c r="AQ264" i="6" s="1"/>
  <c r="AP264" i="6" s="1"/>
  <c r="AO264" i="6" s="1"/>
  <c r="AN264" i="6" s="1"/>
  <c r="AM264" i="6" s="1"/>
  <c r="AL264" i="6" s="1"/>
  <c r="G264" i="6"/>
  <c r="AU226" i="6"/>
  <c r="Z226" i="6"/>
  <c r="G226" i="6"/>
  <c r="I226" i="6" s="1"/>
  <c r="AU218" i="6"/>
  <c r="Z218" i="6"/>
  <c r="G218" i="6"/>
  <c r="G210" i="6"/>
  <c r="AU170" i="6"/>
  <c r="Z170" i="6"/>
  <c r="G170" i="6"/>
  <c r="G146" i="6"/>
  <c r="Z146" i="6"/>
  <c r="AU140" i="6"/>
  <c r="AT140" i="6" s="1"/>
  <c r="AS140" i="6" s="1"/>
  <c r="AR140" i="6" s="1"/>
  <c r="AQ140" i="6" s="1"/>
  <c r="AP140" i="6" s="1"/>
  <c r="AO140" i="6" s="1"/>
  <c r="AN140" i="6" s="1"/>
  <c r="AM140" i="6" s="1"/>
  <c r="AL140" i="6" s="1"/>
  <c r="Z140" i="6"/>
  <c r="G140" i="6"/>
  <c r="AU110" i="6"/>
  <c r="Z110" i="6"/>
  <c r="G110" i="6"/>
  <c r="AU104" i="6"/>
  <c r="AR104" i="6" s="1"/>
  <c r="AQ104" i="6" s="1"/>
  <c r="AP104" i="6" s="1"/>
  <c r="AO104" i="6" s="1"/>
  <c r="AN104" i="6" s="1"/>
  <c r="AM104" i="6" s="1"/>
  <c r="AL104" i="6" s="1"/>
  <c r="Z104" i="6"/>
  <c r="G104" i="6"/>
  <c r="AU100" i="6"/>
  <c r="G100" i="6"/>
  <c r="I100" i="6" s="1"/>
  <c r="Z52" i="6"/>
  <c r="G52" i="6"/>
  <c r="BG42" i="6"/>
  <c r="BF42" i="6" s="1"/>
  <c r="BE42" i="6" s="1"/>
  <c r="BD42" i="6" s="1"/>
  <c r="BC42" i="6" s="1"/>
  <c r="Z382" i="6"/>
  <c r="G382" i="6"/>
  <c r="G363" i="6"/>
  <c r="AU363" i="6"/>
  <c r="Z363" i="6"/>
  <c r="AU359" i="6"/>
  <c r="G359" i="6"/>
  <c r="G341" i="6"/>
  <c r="Z341" i="6"/>
  <c r="AA341" i="6" s="1"/>
  <c r="AD341" i="6" s="1"/>
  <c r="Z330" i="6"/>
  <c r="G330" i="6"/>
  <c r="G322" i="6"/>
  <c r="I322" i="6" s="1"/>
  <c r="AU322" i="6"/>
  <c r="Z278" i="6"/>
  <c r="AU278" i="6"/>
  <c r="G278" i="6"/>
  <c r="Z253" i="6"/>
  <c r="G253" i="6"/>
  <c r="AU248" i="6"/>
  <c r="G248" i="6"/>
  <c r="AU238" i="6"/>
  <c r="G238" i="6"/>
  <c r="AU204" i="6"/>
  <c r="Z204" i="6"/>
  <c r="G204" i="6"/>
  <c r="AU158" i="6"/>
  <c r="Z158" i="6"/>
  <c r="G158" i="6"/>
  <c r="G130" i="6"/>
  <c r="Z130" i="6"/>
  <c r="AU124" i="6"/>
  <c r="Z124" i="6"/>
  <c r="G124" i="6"/>
  <c r="Z84" i="6"/>
  <c r="G84" i="6"/>
  <c r="AU62" i="6"/>
  <c r="Z62" i="6"/>
  <c r="G62" i="6"/>
  <c r="G35" i="6"/>
  <c r="Z35" i="6"/>
  <c r="BJ42" i="6"/>
  <c r="BI42" i="6" s="1"/>
  <c r="BH42" i="6" s="1"/>
  <c r="AU334" i="6"/>
  <c r="G334" i="6"/>
  <c r="AU326" i="6"/>
  <c r="Z326" i="6"/>
  <c r="Z321" i="6"/>
  <c r="G321" i="6"/>
  <c r="Z293" i="6"/>
  <c r="AA293" i="6" s="1"/>
  <c r="G293" i="6"/>
  <c r="AU283" i="6"/>
  <c r="Z283" i="6"/>
  <c r="G283" i="6"/>
  <c r="G277" i="6"/>
  <c r="Z277" i="6"/>
  <c r="AU232" i="6"/>
  <c r="G232" i="6"/>
  <c r="AU224" i="6"/>
  <c r="Z224" i="6"/>
  <c r="G224" i="6"/>
  <c r="AU216" i="6"/>
  <c r="Z216" i="6"/>
  <c r="G216" i="6"/>
  <c r="Z194" i="6"/>
  <c r="G194" i="6"/>
  <c r="AU184" i="6"/>
  <c r="Z184" i="6"/>
  <c r="G184" i="6"/>
  <c r="G174" i="6"/>
  <c r="Z174" i="6"/>
  <c r="G114" i="6"/>
  <c r="Z114" i="6"/>
  <c r="AU108" i="6"/>
  <c r="Z108" i="6"/>
  <c r="G108" i="6"/>
  <c r="AU94" i="6"/>
  <c r="AT94" i="6" s="1"/>
  <c r="AS94" i="6" s="1"/>
  <c r="AR94" i="6" s="1"/>
  <c r="AQ94" i="6" s="1"/>
  <c r="Z94" i="6"/>
  <c r="G94" i="6"/>
  <c r="Z74" i="6"/>
  <c r="G74" i="6"/>
  <c r="I74" i="6" s="1"/>
  <c r="AU74" i="6"/>
  <c r="AU39" i="6"/>
  <c r="Z39" i="6"/>
  <c r="G39" i="6"/>
  <c r="I39" i="6" s="1"/>
  <c r="Z381" i="6"/>
  <c r="Z369" i="6"/>
  <c r="Z366" i="6"/>
  <c r="Z362" i="6"/>
  <c r="G362" i="6"/>
  <c r="AU351" i="6"/>
  <c r="Z351" i="6"/>
  <c r="G351" i="6"/>
  <c r="G333" i="6"/>
  <c r="G267" i="6"/>
  <c r="AU236" i="6"/>
  <c r="G236" i="6"/>
  <c r="Z198" i="6"/>
  <c r="G162" i="6"/>
  <c r="Z162" i="6"/>
  <c r="Z144" i="6"/>
  <c r="G144" i="6"/>
  <c r="AU144" i="6"/>
  <c r="G98" i="6"/>
  <c r="Z98" i="6"/>
  <c r="AU82" i="6"/>
  <c r="AT82" i="6" s="1"/>
  <c r="AS82" i="6" s="1"/>
  <c r="AR82" i="6" s="1"/>
  <c r="AQ82" i="6" s="1"/>
  <c r="AP82" i="6" s="1"/>
  <c r="AO82" i="6" s="1"/>
  <c r="AN82" i="6" s="1"/>
  <c r="AM82" i="6" s="1"/>
  <c r="AL82" i="6" s="1"/>
  <c r="AJ82" i="6" s="1"/>
  <c r="Z82" i="6"/>
  <c r="G82" i="6"/>
  <c r="Z46" i="6"/>
  <c r="G46" i="6"/>
  <c r="Z42" i="6"/>
  <c r="Z30" i="6"/>
  <c r="G30" i="6"/>
  <c r="I30" i="6" s="1"/>
  <c r="AU375" i="6"/>
  <c r="Z375" i="6"/>
  <c r="Z361" i="6"/>
  <c r="AA361" i="6" s="1"/>
  <c r="G361" i="6"/>
  <c r="AU358" i="6"/>
  <c r="Z358" i="6"/>
  <c r="Z325" i="6"/>
  <c r="G325" i="6"/>
  <c r="G307" i="6"/>
  <c r="AU307" i="6"/>
  <c r="AU256" i="6"/>
  <c r="G256" i="6"/>
  <c r="Z251" i="6"/>
  <c r="AU251" i="6"/>
  <c r="AU230" i="6"/>
  <c r="Z230" i="6"/>
  <c r="G230" i="6"/>
  <c r="AU222" i="6"/>
  <c r="Z222" i="6"/>
  <c r="G222" i="6"/>
  <c r="AU214" i="6"/>
  <c r="Z214" i="6"/>
  <c r="G214" i="6"/>
  <c r="G208" i="6"/>
  <c r="Z208" i="6"/>
  <c r="Z202" i="6"/>
  <c r="G202" i="6"/>
  <c r="AU182" i="6"/>
  <c r="Z182" i="6"/>
  <c r="G182" i="6"/>
  <c r="AU152" i="6"/>
  <c r="AT152" i="6" s="1"/>
  <c r="AS152" i="6" s="1"/>
  <c r="AR152" i="6" s="1"/>
  <c r="AQ152" i="6" s="1"/>
  <c r="AP152" i="6" s="1"/>
  <c r="AO152" i="6" s="1"/>
  <c r="AN152" i="6" s="1"/>
  <c r="AM152" i="6" s="1"/>
  <c r="AL152" i="6" s="1"/>
  <c r="Z152" i="6"/>
  <c r="G152" i="6"/>
  <c r="J152" i="6" s="1"/>
  <c r="Z128" i="6"/>
  <c r="G128" i="6"/>
  <c r="AU128" i="6"/>
  <c r="Z386" i="6"/>
  <c r="G386" i="6"/>
  <c r="G327" i="6"/>
  <c r="I327" i="6" s="1"/>
  <c r="G295" i="6"/>
  <c r="G66" i="6"/>
  <c r="Z40" i="6"/>
  <c r="G329" i="6"/>
  <c r="AU314" i="6"/>
  <c r="G297" i="6"/>
  <c r="G287" i="6"/>
  <c r="AU282" i="6"/>
  <c r="AT282" i="6" s="1"/>
  <c r="AS282" i="6" s="1"/>
  <c r="AR282" i="6" s="1"/>
  <c r="AQ282" i="6" s="1"/>
  <c r="AP282" i="6" s="1"/>
  <c r="AO282" i="6" s="1"/>
  <c r="AN282" i="6" s="1"/>
  <c r="AM282" i="6" s="1"/>
  <c r="AL282" i="6" s="1"/>
  <c r="G262" i="6"/>
  <c r="I262" i="6" s="1"/>
  <c r="G254" i="6"/>
  <c r="G246" i="6"/>
  <c r="Z200" i="6"/>
  <c r="G190" i="6"/>
  <c r="G178" i="6"/>
  <c r="I178" i="6" s="1"/>
  <c r="Z150" i="6"/>
  <c r="Z134" i="6"/>
  <c r="AA134" i="6" s="1"/>
  <c r="Z118" i="6"/>
  <c r="Z102" i="6"/>
  <c r="Z287" i="6"/>
  <c r="G274" i="6"/>
  <c r="G192" i="6"/>
  <c r="G180" i="6"/>
  <c r="I180" i="6" s="1"/>
  <c r="G154" i="6"/>
  <c r="G138" i="6"/>
  <c r="I138" i="6" s="1"/>
  <c r="G122" i="6"/>
  <c r="G106" i="6"/>
  <c r="G70" i="6"/>
  <c r="G43" i="6"/>
  <c r="BL3" i="6"/>
  <c r="G289" i="6"/>
  <c r="AU274" i="6"/>
  <c r="G266" i="6"/>
  <c r="AU262" i="6"/>
  <c r="G258" i="6"/>
  <c r="AU254" i="6"/>
  <c r="G250" i="6"/>
  <c r="G234" i="6"/>
  <c r="Z192" i="6"/>
  <c r="Z180" i="6"/>
  <c r="G168" i="6"/>
  <c r="Z154" i="6"/>
  <c r="Z138" i="6"/>
  <c r="Z122" i="6"/>
  <c r="Z106" i="6"/>
  <c r="G92" i="6"/>
  <c r="Z70" i="6"/>
  <c r="G60" i="6"/>
  <c r="Z50" i="6"/>
  <c r="AA50" i="6" s="1"/>
  <c r="AE50" i="6" s="1"/>
  <c r="Z43" i="6"/>
  <c r="G41" i="6"/>
  <c r="G34" i="6"/>
  <c r="I34" i="6" s="1"/>
  <c r="G23" i="6"/>
  <c r="AY10" i="6"/>
  <c r="AY4" i="6"/>
  <c r="BL2" i="6"/>
  <c r="Z374" i="7"/>
  <c r="G374" i="7"/>
  <c r="Z370" i="7"/>
  <c r="G370" i="7"/>
  <c r="Z342" i="7"/>
  <c r="G342" i="7"/>
  <c r="Z338" i="7"/>
  <c r="G338" i="7"/>
  <c r="Z320" i="7"/>
  <c r="G320" i="7"/>
  <c r="G272" i="7"/>
  <c r="Z272" i="7"/>
  <c r="G167" i="7"/>
  <c r="Z167" i="7"/>
  <c r="AA167" i="7" s="1"/>
  <c r="G149" i="7"/>
  <c r="Z149" i="7"/>
  <c r="I132" i="7"/>
  <c r="Z106" i="7"/>
  <c r="G106" i="7"/>
  <c r="Z90" i="7"/>
  <c r="G90" i="7"/>
  <c r="Z50" i="7"/>
  <c r="G50" i="7"/>
  <c r="Z382" i="7"/>
  <c r="G382" i="7"/>
  <c r="Z378" i="7"/>
  <c r="G378" i="7"/>
  <c r="Z350" i="7"/>
  <c r="G350" i="7"/>
  <c r="Z346" i="7"/>
  <c r="AA346" i="7"/>
  <c r="G346" i="7"/>
  <c r="G314" i="7"/>
  <c r="Z314" i="7"/>
  <c r="AA314" i="7" s="1"/>
  <c r="AE314" i="7" s="1"/>
  <c r="Z309" i="7"/>
  <c r="G309" i="7"/>
  <c r="G318" i="7"/>
  <c r="Z318" i="7"/>
  <c r="AA318" i="7" s="1"/>
  <c r="Z304" i="7"/>
  <c r="G304" i="7"/>
  <c r="G236" i="7"/>
  <c r="Z236" i="7"/>
  <c r="AA236" i="7" s="1"/>
  <c r="Z195" i="7"/>
  <c r="G195" i="7"/>
  <c r="Z358" i="7"/>
  <c r="AA358" i="7" s="1"/>
  <c r="G358" i="7"/>
  <c r="Z354" i="7"/>
  <c r="G354" i="7"/>
  <c r="Z326" i="7"/>
  <c r="G326" i="7"/>
  <c r="G322" i="7"/>
  <c r="Z322" i="7"/>
  <c r="AA322" i="7" s="1"/>
  <c r="Z308" i="7"/>
  <c r="G308" i="7"/>
  <c r="G241" i="7"/>
  <c r="Z241" i="7"/>
  <c r="G212" i="7"/>
  <c r="Z212" i="7"/>
  <c r="Z366" i="7"/>
  <c r="AA366" i="7" s="1"/>
  <c r="AD366" i="7" s="1"/>
  <c r="G366" i="7"/>
  <c r="Z362" i="7"/>
  <c r="G362" i="7"/>
  <c r="Z334" i="7"/>
  <c r="G334" i="7"/>
  <c r="Z330" i="7"/>
  <c r="G330" i="7"/>
  <c r="Z312" i="7"/>
  <c r="G312" i="7"/>
  <c r="Z256" i="7"/>
  <c r="G256" i="7"/>
  <c r="Z221" i="7"/>
  <c r="G221" i="7"/>
  <c r="G288" i="7"/>
  <c r="Z288" i="7"/>
  <c r="AA288" i="7"/>
  <c r="G154" i="7"/>
  <c r="Z154" i="7"/>
  <c r="G137" i="7"/>
  <c r="Z137" i="7"/>
  <c r="G116" i="7"/>
  <c r="Z116" i="7"/>
  <c r="G100" i="7"/>
  <c r="Z100" i="7"/>
  <c r="AA100" i="7" s="1"/>
  <c r="Z83" i="7"/>
  <c r="G83" i="7"/>
  <c r="Z78" i="7"/>
  <c r="G78" i="7"/>
  <c r="Z66" i="7"/>
  <c r="AA66" i="7" s="1"/>
  <c r="G66" i="7"/>
  <c r="I406" i="9"/>
  <c r="J406" i="9"/>
  <c r="K406" i="9"/>
  <c r="F406" i="9"/>
  <c r="H406" i="9"/>
  <c r="L406" i="9"/>
  <c r="I374" i="9"/>
  <c r="J374" i="9"/>
  <c r="K374" i="9"/>
  <c r="F374" i="9"/>
  <c r="H374" i="9"/>
  <c r="L374" i="9"/>
  <c r="I342" i="9"/>
  <c r="J342" i="9"/>
  <c r="K342" i="9"/>
  <c r="F342" i="9"/>
  <c r="H342" i="9"/>
  <c r="L342" i="9"/>
  <c r="I310" i="9"/>
  <c r="J310" i="9"/>
  <c r="K310" i="9"/>
  <c r="F310" i="9"/>
  <c r="H310" i="9"/>
  <c r="L310" i="9"/>
  <c r="I278" i="9"/>
  <c r="J278" i="9"/>
  <c r="K278" i="9"/>
  <c r="F278" i="9"/>
  <c r="H278" i="9"/>
  <c r="L278" i="9"/>
  <c r="I246" i="9"/>
  <c r="J246" i="9"/>
  <c r="K246" i="9"/>
  <c r="F246" i="9"/>
  <c r="H246" i="9"/>
  <c r="L246" i="9"/>
  <c r="I214" i="9"/>
  <c r="J214" i="9"/>
  <c r="K214" i="9"/>
  <c r="F214" i="9"/>
  <c r="H214" i="9"/>
  <c r="L214" i="9"/>
  <c r="L399" i="9"/>
  <c r="K399" i="9"/>
  <c r="G399" i="9"/>
  <c r="K341" i="9"/>
  <c r="G341" i="9"/>
  <c r="L341" i="9"/>
  <c r="K277" i="9"/>
  <c r="G277" i="9"/>
  <c r="L277" i="9"/>
  <c r="G260" i="7"/>
  <c r="Z260" i="7"/>
  <c r="G199" i="7"/>
  <c r="Z199" i="7"/>
  <c r="Z171" i="7"/>
  <c r="AA171" i="7" s="1"/>
  <c r="G171" i="7"/>
  <c r="Z148" i="7"/>
  <c r="G148" i="7"/>
  <c r="Z123" i="7"/>
  <c r="G123" i="7"/>
  <c r="Z110" i="7"/>
  <c r="AA110" i="7" s="1"/>
  <c r="G110" i="7"/>
  <c r="Z94" i="7"/>
  <c r="G94" i="7"/>
  <c r="G88" i="7"/>
  <c r="I88" i="7" s="1"/>
  <c r="Z88" i="7"/>
  <c r="Z33" i="7"/>
  <c r="AA33" i="7" s="1"/>
  <c r="G33" i="7"/>
  <c r="G384" i="7"/>
  <c r="G376" i="7"/>
  <c r="G368" i="7"/>
  <c r="G360" i="7"/>
  <c r="G352" i="7"/>
  <c r="J352" i="7" s="1"/>
  <c r="G344" i="7"/>
  <c r="G336" i="7"/>
  <c r="G328" i="7"/>
  <c r="Z292" i="7"/>
  <c r="Z264" i="7"/>
  <c r="Z153" i="7"/>
  <c r="AA153" i="7" s="1"/>
  <c r="G153" i="7"/>
  <c r="I153" i="7" s="1"/>
  <c r="G141" i="7"/>
  <c r="I141" i="7" s="1"/>
  <c r="Z141" i="7"/>
  <c r="G104" i="7"/>
  <c r="Z104" i="7"/>
  <c r="AA104" i="7"/>
  <c r="G70" i="7"/>
  <c r="Z70" i="7"/>
  <c r="AA70" i="7" s="1"/>
  <c r="Z280" i="7"/>
  <c r="G248" i="7"/>
  <c r="I248" i="7" s="1"/>
  <c r="Z233" i="7"/>
  <c r="Z228" i="7"/>
  <c r="Z203" i="7"/>
  <c r="Z158" i="7"/>
  <c r="G158" i="7"/>
  <c r="G152" i="7"/>
  <c r="Z152" i="7"/>
  <c r="Z135" i="7"/>
  <c r="AA135" i="7" s="1"/>
  <c r="G135" i="7"/>
  <c r="Z114" i="7"/>
  <c r="G114" i="7"/>
  <c r="Z98" i="7"/>
  <c r="G98" i="7"/>
  <c r="J98" i="7" s="1"/>
  <c r="Z58" i="7"/>
  <c r="G58" i="7"/>
  <c r="Z42" i="7"/>
  <c r="G42" i="7"/>
  <c r="I42" i="7" s="1"/>
  <c r="G208" i="7"/>
  <c r="Z208" i="7"/>
  <c r="AA208" i="7" s="1"/>
  <c r="Z191" i="7"/>
  <c r="G191" i="7"/>
  <c r="G163" i="7"/>
  <c r="Z163" i="7"/>
  <c r="AA163" i="7"/>
  <c r="Z140" i="7"/>
  <c r="AA140" i="7" s="1"/>
  <c r="G140" i="7"/>
  <c r="G108" i="7"/>
  <c r="Z108" i="7"/>
  <c r="G92" i="7"/>
  <c r="Z92" i="7"/>
  <c r="AA92" i="7"/>
  <c r="G284" i="7"/>
  <c r="G232" i="7"/>
  <c r="Z217" i="7"/>
  <c r="G190" i="7"/>
  <c r="Z190" i="7"/>
  <c r="Z184" i="7"/>
  <c r="Z145" i="7"/>
  <c r="G145" i="7"/>
  <c r="G139" i="7"/>
  <c r="Z139" i="7"/>
  <c r="AA139" i="7"/>
  <c r="Z102" i="7"/>
  <c r="G102" i="7"/>
  <c r="G144" i="7"/>
  <c r="Z144" i="7"/>
  <c r="AA144" i="7" s="1"/>
  <c r="G112" i="7"/>
  <c r="Z112" i="7"/>
  <c r="AA112" i="7" s="1"/>
  <c r="G96" i="7"/>
  <c r="Z96" i="7"/>
  <c r="AA96" i="7" s="1"/>
  <c r="Z74" i="7"/>
  <c r="G74" i="7"/>
  <c r="F402" i="9"/>
  <c r="L402" i="9"/>
  <c r="I402" i="9"/>
  <c r="H402" i="9"/>
  <c r="K402" i="9"/>
  <c r="F370" i="9"/>
  <c r="L370" i="9"/>
  <c r="I370" i="9"/>
  <c r="H370" i="9"/>
  <c r="K370" i="9"/>
  <c r="F338" i="9"/>
  <c r="L338" i="9"/>
  <c r="I338" i="9"/>
  <c r="H338" i="9"/>
  <c r="K338" i="9"/>
  <c r="F306" i="9"/>
  <c r="L306" i="9"/>
  <c r="I306" i="9"/>
  <c r="H306" i="9"/>
  <c r="K306" i="9"/>
  <c r="F274" i="9"/>
  <c r="L274" i="9"/>
  <c r="I274" i="9"/>
  <c r="H274" i="9"/>
  <c r="K274" i="9"/>
  <c r="F242" i="9"/>
  <c r="L242" i="9"/>
  <c r="I242" i="9"/>
  <c r="H242" i="9"/>
  <c r="K242" i="9"/>
  <c r="F210" i="9"/>
  <c r="L210" i="9"/>
  <c r="I210" i="9"/>
  <c r="H210" i="9"/>
  <c r="K210" i="9"/>
  <c r="K395" i="9"/>
  <c r="L395" i="9"/>
  <c r="G395" i="9"/>
  <c r="L199" i="9"/>
  <c r="K199" i="9"/>
  <c r="G199" i="9"/>
  <c r="L167" i="9"/>
  <c r="K167" i="9"/>
  <c r="G167" i="9"/>
  <c r="L135" i="9"/>
  <c r="K135" i="9"/>
  <c r="G135" i="9"/>
  <c r="L103" i="9"/>
  <c r="K103" i="9"/>
  <c r="G103" i="9"/>
  <c r="L71" i="9"/>
  <c r="K71" i="9"/>
  <c r="G71" i="9"/>
  <c r="L39" i="9"/>
  <c r="K39" i="9"/>
  <c r="G39" i="9"/>
  <c r="G131" i="7"/>
  <c r="I131" i="7" s="1"/>
  <c r="Z124" i="7"/>
  <c r="G115" i="7"/>
  <c r="G113" i="7"/>
  <c r="G111" i="7"/>
  <c r="G109" i="7"/>
  <c r="G107" i="7"/>
  <c r="G105" i="7"/>
  <c r="G103" i="7"/>
  <c r="I103" i="7" s="1"/>
  <c r="G101" i="7"/>
  <c r="G99" i="7"/>
  <c r="G97" i="7"/>
  <c r="G95" i="7"/>
  <c r="G93" i="7"/>
  <c r="G91" i="7"/>
  <c r="Z84" i="7"/>
  <c r="G82" i="7"/>
  <c r="G79" i="7"/>
  <c r="J370" i="9"/>
  <c r="J306" i="9"/>
  <c r="J242" i="9"/>
  <c r="F410" i="9"/>
  <c r="L410" i="9"/>
  <c r="I410" i="9"/>
  <c r="H410" i="9"/>
  <c r="K410" i="9"/>
  <c r="F378" i="9"/>
  <c r="L378" i="9"/>
  <c r="I378" i="9"/>
  <c r="H378" i="9"/>
  <c r="K378" i="9"/>
  <c r="F346" i="9"/>
  <c r="L346" i="9"/>
  <c r="I346" i="9"/>
  <c r="H346" i="9"/>
  <c r="K346" i="9"/>
  <c r="F314" i="9"/>
  <c r="L314" i="9"/>
  <c r="I314" i="9"/>
  <c r="H314" i="9"/>
  <c r="K314" i="9"/>
  <c r="F282" i="9"/>
  <c r="L282" i="9"/>
  <c r="I282" i="9"/>
  <c r="H282" i="9"/>
  <c r="K282" i="9"/>
  <c r="F250" i="9"/>
  <c r="L250" i="9"/>
  <c r="I250" i="9"/>
  <c r="H250" i="9"/>
  <c r="K250" i="9"/>
  <c r="F218" i="9"/>
  <c r="L218" i="9"/>
  <c r="I218" i="9"/>
  <c r="H218" i="9"/>
  <c r="K218" i="9"/>
  <c r="K403" i="9"/>
  <c r="L403" i="9"/>
  <c r="G403" i="9"/>
  <c r="G31" i="7"/>
  <c r="Z31" i="7"/>
  <c r="I414" i="9"/>
  <c r="J414" i="9"/>
  <c r="K414" i="9"/>
  <c r="F414" i="9"/>
  <c r="H414" i="9"/>
  <c r="L414" i="9"/>
  <c r="I382" i="9"/>
  <c r="J382" i="9"/>
  <c r="K382" i="9"/>
  <c r="F382" i="9"/>
  <c r="H382" i="9"/>
  <c r="L382" i="9"/>
  <c r="I350" i="9"/>
  <c r="J350" i="9"/>
  <c r="K350" i="9"/>
  <c r="F350" i="9"/>
  <c r="H350" i="9"/>
  <c r="L350" i="9"/>
  <c r="I318" i="9"/>
  <c r="J318" i="9"/>
  <c r="K318" i="9"/>
  <c r="F318" i="9"/>
  <c r="H318" i="9"/>
  <c r="L318" i="9"/>
  <c r="I286" i="9"/>
  <c r="J286" i="9"/>
  <c r="K286" i="9"/>
  <c r="F286" i="9"/>
  <c r="H286" i="9"/>
  <c r="L286" i="9"/>
  <c r="I254" i="9"/>
  <c r="J254" i="9"/>
  <c r="K254" i="9"/>
  <c r="F254" i="9"/>
  <c r="H254" i="9"/>
  <c r="L254" i="9"/>
  <c r="I222" i="9"/>
  <c r="J222" i="9"/>
  <c r="K222" i="9"/>
  <c r="F222" i="9"/>
  <c r="H222" i="9"/>
  <c r="L222" i="9"/>
  <c r="L407" i="9"/>
  <c r="K407" i="9"/>
  <c r="G407" i="9"/>
  <c r="Z128" i="7"/>
  <c r="G126" i="7"/>
  <c r="G121" i="7"/>
  <c r="G119" i="7"/>
  <c r="G22" i="7"/>
  <c r="Z22" i="7"/>
  <c r="AA22" i="7" s="1"/>
  <c r="O12" i="9"/>
  <c r="F418" i="9"/>
  <c r="L418" i="9"/>
  <c r="J418" i="9"/>
  <c r="I418" i="9"/>
  <c r="H418" i="9"/>
  <c r="K418" i="9"/>
  <c r="F386" i="9"/>
  <c r="L386" i="9"/>
  <c r="I386" i="9"/>
  <c r="H386" i="9"/>
  <c r="K386" i="9"/>
  <c r="F354" i="9"/>
  <c r="L354" i="9"/>
  <c r="I354" i="9"/>
  <c r="H354" i="9"/>
  <c r="K354" i="9"/>
  <c r="F322" i="9"/>
  <c r="L322" i="9"/>
  <c r="I322" i="9"/>
  <c r="H322" i="9"/>
  <c r="K322" i="9"/>
  <c r="F290" i="9"/>
  <c r="L290" i="9"/>
  <c r="I290" i="9"/>
  <c r="H290" i="9"/>
  <c r="K290" i="9"/>
  <c r="F258" i="9"/>
  <c r="L258" i="9"/>
  <c r="I258" i="9"/>
  <c r="H258" i="9"/>
  <c r="K258" i="9"/>
  <c r="F226" i="9"/>
  <c r="L226" i="9"/>
  <c r="I226" i="9"/>
  <c r="H226" i="9"/>
  <c r="K226" i="9"/>
  <c r="K411" i="9"/>
  <c r="L411" i="9"/>
  <c r="G411" i="9"/>
  <c r="G233" i="9"/>
  <c r="L233" i="9"/>
  <c r="Z75" i="7"/>
  <c r="G71" i="7"/>
  <c r="Z67" i="7"/>
  <c r="G63" i="7"/>
  <c r="Z59" i="7"/>
  <c r="G55" i="7"/>
  <c r="I55" i="7" s="1"/>
  <c r="Z51" i="7"/>
  <c r="AA51" i="7" s="1"/>
  <c r="AD51" i="7" s="1"/>
  <c r="G47" i="7"/>
  <c r="Z43" i="7"/>
  <c r="G39" i="7"/>
  <c r="G30" i="7"/>
  <c r="J422" i="9"/>
  <c r="I422" i="9"/>
  <c r="K422" i="9"/>
  <c r="F422" i="9"/>
  <c r="H422" i="9"/>
  <c r="L422" i="9"/>
  <c r="I390" i="9"/>
  <c r="J390" i="9"/>
  <c r="K390" i="9"/>
  <c r="F390" i="9"/>
  <c r="H390" i="9"/>
  <c r="L390" i="9"/>
  <c r="I358" i="9"/>
  <c r="J358" i="9"/>
  <c r="K358" i="9"/>
  <c r="F358" i="9"/>
  <c r="H358" i="9"/>
  <c r="L358" i="9"/>
  <c r="I326" i="9"/>
  <c r="J326" i="9"/>
  <c r="K326" i="9"/>
  <c r="F326" i="9"/>
  <c r="H326" i="9"/>
  <c r="L326" i="9"/>
  <c r="I294" i="9"/>
  <c r="J294" i="9"/>
  <c r="K294" i="9"/>
  <c r="F294" i="9"/>
  <c r="H294" i="9"/>
  <c r="L294" i="9"/>
  <c r="I262" i="9"/>
  <c r="J262" i="9"/>
  <c r="K262" i="9"/>
  <c r="F262" i="9"/>
  <c r="H262" i="9"/>
  <c r="L262" i="9"/>
  <c r="I230" i="9"/>
  <c r="J230" i="9"/>
  <c r="K230" i="9"/>
  <c r="F230" i="9"/>
  <c r="H230" i="9"/>
  <c r="L230" i="9"/>
  <c r="L415" i="9"/>
  <c r="K415" i="9"/>
  <c r="G415" i="9"/>
  <c r="K373" i="9"/>
  <c r="G373" i="9"/>
  <c r="K309" i="9"/>
  <c r="G309" i="9"/>
  <c r="J402" i="9"/>
  <c r="F394" i="9"/>
  <c r="L394" i="9"/>
  <c r="I394" i="9"/>
  <c r="H394" i="9"/>
  <c r="K394" i="9"/>
  <c r="F362" i="9"/>
  <c r="L362" i="9"/>
  <c r="I362" i="9"/>
  <c r="H362" i="9"/>
  <c r="K362" i="9"/>
  <c r="F330" i="9"/>
  <c r="L330" i="9"/>
  <c r="I330" i="9"/>
  <c r="H330" i="9"/>
  <c r="K330" i="9"/>
  <c r="F298" i="9"/>
  <c r="L298" i="9"/>
  <c r="I298" i="9"/>
  <c r="H298" i="9"/>
  <c r="K298" i="9"/>
  <c r="F266" i="9"/>
  <c r="L266" i="9"/>
  <c r="I266" i="9"/>
  <c r="H266" i="9"/>
  <c r="K266" i="9"/>
  <c r="F234" i="9"/>
  <c r="L234" i="9"/>
  <c r="I234" i="9"/>
  <c r="H234" i="9"/>
  <c r="K234" i="9"/>
  <c r="K419" i="9"/>
  <c r="L419" i="9"/>
  <c r="G419" i="9"/>
  <c r="Z62" i="7"/>
  <c r="AA62" i="7" s="1"/>
  <c r="AE62" i="7" s="1"/>
  <c r="Z54" i="7"/>
  <c r="Z46" i="7"/>
  <c r="Z29" i="7"/>
  <c r="G29" i="7"/>
  <c r="I398" i="9"/>
  <c r="J398" i="9"/>
  <c r="K398" i="9"/>
  <c r="F398" i="9"/>
  <c r="H398" i="9"/>
  <c r="L398" i="9"/>
  <c r="I366" i="9"/>
  <c r="J366" i="9"/>
  <c r="K366" i="9"/>
  <c r="F366" i="9"/>
  <c r="H366" i="9"/>
  <c r="L366" i="9"/>
  <c r="I334" i="9"/>
  <c r="J334" i="9"/>
  <c r="K334" i="9"/>
  <c r="F334" i="9"/>
  <c r="H334" i="9"/>
  <c r="L334" i="9"/>
  <c r="I302" i="9"/>
  <c r="J302" i="9"/>
  <c r="K302" i="9"/>
  <c r="F302" i="9"/>
  <c r="H302" i="9"/>
  <c r="L302" i="9"/>
  <c r="I270" i="9"/>
  <c r="J270" i="9"/>
  <c r="K270" i="9"/>
  <c r="F270" i="9"/>
  <c r="H270" i="9"/>
  <c r="L270" i="9"/>
  <c r="I238" i="9"/>
  <c r="J238" i="9"/>
  <c r="K238" i="9"/>
  <c r="F238" i="9"/>
  <c r="H238" i="9"/>
  <c r="L238" i="9"/>
  <c r="L423" i="9"/>
  <c r="K423" i="9"/>
  <c r="G423" i="9"/>
  <c r="L391" i="9"/>
  <c r="K391" i="9"/>
  <c r="G391" i="9"/>
  <c r="H191" i="9"/>
  <c r="J191" i="9"/>
  <c r="F191" i="9"/>
  <c r="I191" i="9"/>
  <c r="I115" i="9"/>
  <c r="H115" i="9"/>
  <c r="F115" i="9"/>
  <c r="J115" i="9"/>
  <c r="K115" i="9"/>
  <c r="I51" i="9"/>
  <c r="H51" i="9"/>
  <c r="F51" i="9"/>
  <c r="K51" i="9"/>
  <c r="J51" i="9"/>
  <c r="L195" i="9"/>
  <c r="G195" i="9"/>
  <c r="L163" i="9"/>
  <c r="G163" i="9"/>
  <c r="L131" i="9"/>
  <c r="G131" i="9"/>
  <c r="L99" i="9"/>
  <c r="G99" i="9"/>
  <c r="L67" i="9"/>
  <c r="G67" i="9"/>
  <c r="L35" i="9"/>
  <c r="G35" i="9"/>
  <c r="F184" i="9"/>
  <c r="H184" i="9"/>
  <c r="J184" i="9"/>
  <c r="I184" i="9"/>
  <c r="F108" i="9"/>
  <c r="K108" i="9"/>
  <c r="L108" i="9"/>
  <c r="I108" i="9"/>
  <c r="J108" i="9"/>
  <c r="F44" i="9"/>
  <c r="K44" i="9"/>
  <c r="L44" i="9"/>
  <c r="I44" i="9"/>
  <c r="J44" i="9"/>
  <c r="Z34" i="7"/>
  <c r="Z27" i="7"/>
  <c r="G25" i="7"/>
  <c r="L203" i="9"/>
  <c r="G203" i="9"/>
  <c r="L171" i="9"/>
  <c r="G171" i="9"/>
  <c r="L139" i="9"/>
  <c r="G139" i="9"/>
  <c r="L107" i="9"/>
  <c r="G107" i="9"/>
  <c r="L75" i="9"/>
  <c r="G75" i="9"/>
  <c r="L43" i="9"/>
  <c r="G43" i="9"/>
  <c r="AU432" i="7"/>
  <c r="AU438" i="7"/>
  <c r="AU437" i="7"/>
  <c r="AU439" i="7"/>
  <c r="L207" i="9"/>
  <c r="K207" i="9"/>
  <c r="G207" i="9"/>
  <c r="L175" i="9"/>
  <c r="K175" i="9"/>
  <c r="G175" i="9"/>
  <c r="L143" i="9"/>
  <c r="K143" i="9"/>
  <c r="G143" i="9"/>
  <c r="L111" i="9"/>
  <c r="K111" i="9"/>
  <c r="G111" i="9"/>
  <c r="L79" i="9"/>
  <c r="K79" i="9"/>
  <c r="G79" i="9"/>
  <c r="L47" i="9"/>
  <c r="K47" i="9"/>
  <c r="G47" i="9"/>
  <c r="F146" i="9"/>
  <c r="K146" i="9"/>
  <c r="I146" i="9"/>
  <c r="L146" i="9"/>
  <c r="H146" i="9"/>
  <c r="J146" i="9"/>
  <c r="I70" i="9"/>
  <c r="F70" i="9"/>
  <c r="H70" i="9"/>
  <c r="K70" i="9"/>
  <c r="L70" i="9"/>
  <c r="L179" i="9"/>
  <c r="G179" i="9"/>
  <c r="L147" i="9"/>
  <c r="G147" i="9"/>
  <c r="L115" i="9"/>
  <c r="G115" i="9"/>
  <c r="L83" i="9"/>
  <c r="G83" i="9"/>
  <c r="L51" i="9"/>
  <c r="G51" i="9"/>
  <c r="F152" i="9"/>
  <c r="H152" i="9"/>
  <c r="J152" i="9"/>
  <c r="I152" i="9"/>
  <c r="F76" i="9"/>
  <c r="K76" i="9"/>
  <c r="L76" i="9"/>
  <c r="I76" i="9"/>
  <c r="J76" i="9"/>
  <c r="L183" i="9"/>
  <c r="K183" i="9"/>
  <c r="G183" i="9"/>
  <c r="L151" i="9"/>
  <c r="K151" i="9"/>
  <c r="G151" i="9"/>
  <c r="L119" i="9"/>
  <c r="K119" i="9"/>
  <c r="G119" i="9"/>
  <c r="L87" i="9"/>
  <c r="K87" i="9"/>
  <c r="G87" i="9"/>
  <c r="L55" i="9"/>
  <c r="K55" i="9"/>
  <c r="G55" i="9"/>
  <c r="L23" i="9"/>
  <c r="K23" i="9"/>
  <c r="G23" i="9"/>
  <c r="H159" i="9"/>
  <c r="J159" i="9"/>
  <c r="F159" i="9"/>
  <c r="I83" i="9"/>
  <c r="H83" i="9"/>
  <c r="F83" i="9"/>
  <c r="L187" i="9"/>
  <c r="G187" i="9"/>
  <c r="L155" i="9"/>
  <c r="G155" i="9"/>
  <c r="L123" i="9"/>
  <c r="G123" i="9"/>
  <c r="L91" i="9"/>
  <c r="G91" i="9"/>
  <c r="L59" i="9"/>
  <c r="G59" i="9"/>
  <c r="L27" i="9"/>
  <c r="G27" i="9"/>
  <c r="L191" i="9"/>
  <c r="K191" i="9"/>
  <c r="G191" i="9"/>
  <c r="L159" i="9"/>
  <c r="K159" i="9"/>
  <c r="G159" i="9"/>
  <c r="L127" i="9"/>
  <c r="K127" i="9"/>
  <c r="G127" i="9"/>
  <c r="L95" i="9"/>
  <c r="K95" i="9"/>
  <c r="G95" i="9"/>
  <c r="L63" i="9"/>
  <c r="K63" i="9"/>
  <c r="G63" i="9"/>
  <c r="L31" i="9"/>
  <c r="K31" i="9"/>
  <c r="G31" i="9"/>
  <c r="F178" i="9"/>
  <c r="K178" i="9"/>
  <c r="I178" i="9"/>
  <c r="L178" i="9"/>
  <c r="H178" i="9"/>
  <c r="J178" i="9"/>
  <c r="I102" i="9"/>
  <c r="F102" i="9"/>
  <c r="H102" i="9"/>
  <c r="K102" i="9"/>
  <c r="L102" i="9"/>
  <c r="I38" i="9"/>
  <c r="F38" i="9"/>
  <c r="H38" i="9"/>
  <c r="K38" i="9"/>
  <c r="L38" i="9"/>
  <c r="I134" i="9"/>
  <c r="F134" i="9"/>
  <c r="F122" i="9"/>
  <c r="I122" i="9"/>
  <c r="F96" i="9"/>
  <c r="I96" i="9"/>
  <c r="F90" i="9"/>
  <c r="I90" i="9"/>
  <c r="F64" i="9"/>
  <c r="I64" i="9"/>
  <c r="F58" i="9"/>
  <c r="I58" i="9"/>
  <c r="F32" i="9"/>
  <c r="I32" i="9"/>
  <c r="F26" i="9"/>
  <c r="I26" i="9"/>
  <c r="J130" i="9"/>
  <c r="J98" i="9"/>
  <c r="J66" i="9"/>
  <c r="H187" i="9"/>
  <c r="H155" i="9"/>
  <c r="I206" i="9"/>
  <c r="I198" i="9"/>
  <c r="I174" i="9"/>
  <c r="I166" i="9"/>
  <c r="I142" i="9"/>
  <c r="F120" i="9"/>
  <c r="I120" i="9"/>
  <c r="F114" i="9"/>
  <c r="I114" i="9"/>
  <c r="F88" i="9"/>
  <c r="I88" i="9"/>
  <c r="F82" i="9"/>
  <c r="I82" i="9"/>
  <c r="F56" i="9"/>
  <c r="I56" i="9"/>
  <c r="F50" i="9"/>
  <c r="I50" i="9"/>
  <c r="F24" i="9"/>
  <c r="I24" i="9"/>
  <c r="K206" i="9"/>
  <c r="K174" i="9"/>
  <c r="K142" i="9"/>
  <c r="H122" i="9"/>
  <c r="H90" i="9"/>
  <c r="H58" i="9"/>
  <c r="F195" i="9"/>
  <c r="F163" i="9"/>
  <c r="F138" i="9"/>
  <c r="I138" i="9"/>
  <c r="I126" i="9"/>
  <c r="F126" i="9"/>
  <c r="F119" i="9"/>
  <c r="I94" i="9"/>
  <c r="F94" i="9"/>
  <c r="F87" i="9"/>
  <c r="I62" i="9"/>
  <c r="F62" i="9"/>
  <c r="F55" i="9"/>
  <c r="I30" i="9"/>
  <c r="F30" i="9"/>
  <c r="F23" i="9"/>
  <c r="G428" i="7"/>
  <c r="J104" i="9"/>
  <c r="J72" i="9"/>
  <c r="I204" i="9"/>
  <c r="I180" i="9"/>
  <c r="I172" i="9"/>
  <c r="I148" i="9"/>
  <c r="I140" i="9"/>
  <c r="F112" i="9"/>
  <c r="I112" i="9"/>
  <c r="F106" i="9"/>
  <c r="I106" i="9"/>
  <c r="F80" i="9"/>
  <c r="I80" i="9"/>
  <c r="F74" i="9"/>
  <c r="I74" i="9"/>
  <c r="F48" i="9"/>
  <c r="I48" i="9"/>
  <c r="F42" i="9"/>
  <c r="I42" i="9"/>
  <c r="Z432" i="7"/>
  <c r="G432" i="7"/>
  <c r="K180" i="9"/>
  <c r="K148" i="9"/>
  <c r="J111" i="9"/>
  <c r="J79" i="9"/>
  <c r="H128" i="9"/>
  <c r="H96" i="9"/>
  <c r="H64" i="9"/>
  <c r="I187" i="9"/>
  <c r="I179" i="9"/>
  <c r="I155" i="9"/>
  <c r="I147" i="9"/>
  <c r="I128" i="9"/>
  <c r="I118" i="9"/>
  <c r="F118" i="9"/>
  <c r="F111" i="9"/>
  <c r="I86" i="9"/>
  <c r="F86" i="9"/>
  <c r="F79" i="9"/>
  <c r="I54" i="9"/>
  <c r="F54" i="9"/>
  <c r="F47" i="9"/>
  <c r="I22" i="9"/>
  <c r="F22" i="9"/>
  <c r="G437" i="7"/>
  <c r="F130" i="9"/>
  <c r="I130" i="9"/>
  <c r="F104" i="9"/>
  <c r="I104" i="9"/>
  <c r="F98" i="9"/>
  <c r="I98" i="9"/>
  <c r="F72" i="9"/>
  <c r="I72" i="9"/>
  <c r="F66" i="9"/>
  <c r="I66" i="9"/>
  <c r="F40" i="9"/>
  <c r="I40" i="9"/>
  <c r="F34" i="9"/>
  <c r="I34" i="9"/>
  <c r="K130" i="9"/>
  <c r="K98" i="9"/>
  <c r="K66" i="9"/>
  <c r="H206" i="9"/>
  <c r="H198" i="9"/>
  <c r="H174" i="9"/>
  <c r="H166" i="9"/>
  <c r="H142" i="9"/>
  <c r="H134" i="9"/>
  <c r="I110" i="9"/>
  <c r="F110" i="9"/>
  <c r="F103" i="9"/>
  <c r="I78" i="9"/>
  <c r="F78" i="9"/>
  <c r="F71" i="9"/>
  <c r="I46" i="9"/>
  <c r="F46" i="9"/>
  <c r="F39" i="9"/>
  <c r="Z436" i="7"/>
  <c r="G436" i="7"/>
  <c r="D11" i="7"/>
  <c r="P448" i="7" s="1"/>
  <c r="AT448" i="7"/>
  <c r="AS448" i="7" s="1"/>
  <c r="AR448" i="7" s="1"/>
  <c r="AQ448" i="7" s="1"/>
  <c r="AP448" i="7" s="1"/>
  <c r="AO448" i="7" s="1"/>
  <c r="AN448" i="7" s="1"/>
  <c r="AM448" i="7" s="1"/>
  <c r="AL448" i="7" s="1"/>
  <c r="AT446" i="7"/>
  <c r="AS446" i="7" s="1"/>
  <c r="AR446" i="7"/>
  <c r="AQ446" i="7" s="1"/>
  <c r="AP446" i="7" s="1"/>
  <c r="AO446" i="7" s="1"/>
  <c r="AN446" i="7" s="1"/>
  <c r="AM446" i="7" s="1"/>
  <c r="AL446" i="7" s="1"/>
  <c r="J446" i="7"/>
  <c r="BB5" i="6"/>
  <c r="BB122" i="6"/>
  <c r="AK209" i="6"/>
  <c r="BA110" i="6"/>
  <c r="BA128" i="6"/>
  <c r="AZ128" i="6" s="1"/>
  <c r="AX128" i="6"/>
  <c r="AK60" i="6"/>
  <c r="J144" i="7"/>
  <c r="AB144" i="7"/>
  <c r="I344" i="7"/>
  <c r="AB344" i="7"/>
  <c r="I202" i="6"/>
  <c r="I170" i="6"/>
  <c r="J176" i="6"/>
  <c r="Z51" i="5"/>
  <c r="E11" i="3"/>
  <c r="F96" i="1"/>
  <c r="J402" i="1"/>
  <c r="AA301" i="7"/>
  <c r="I74" i="7"/>
  <c r="I102" i="7"/>
  <c r="I190" i="7"/>
  <c r="J140" i="7"/>
  <c r="AB140" i="7"/>
  <c r="I135" i="7"/>
  <c r="AB135" i="7"/>
  <c r="I330" i="7"/>
  <c r="I326" i="7"/>
  <c r="J382" i="7"/>
  <c r="K370" i="7"/>
  <c r="I246" i="6"/>
  <c r="AT222" i="6"/>
  <c r="AS222" i="6" s="1"/>
  <c r="AT307" i="6"/>
  <c r="I162" i="6"/>
  <c r="I108" i="6"/>
  <c r="AT283" i="6"/>
  <c r="AT248" i="6"/>
  <c r="I330" i="6"/>
  <c r="J363" i="6"/>
  <c r="I52" i="6"/>
  <c r="AT226" i="6"/>
  <c r="AS226" i="6" s="1"/>
  <c r="AR226" i="6" s="1"/>
  <c r="AQ226" i="6" s="1"/>
  <c r="AP226" i="6" s="1"/>
  <c r="AO226" i="6" s="1"/>
  <c r="AN226" i="6" s="1"/>
  <c r="AM226" i="6" s="1"/>
  <c r="AL226" i="6" s="1"/>
  <c r="AK226" i="6" s="1"/>
  <c r="AT294" i="6"/>
  <c r="AS294" i="6" s="1"/>
  <c r="AR294" i="6" s="1"/>
  <c r="AQ294" i="6" s="1"/>
  <c r="AP294" i="6" s="1"/>
  <c r="AO294" i="6" s="1"/>
  <c r="AN294" i="6" s="1"/>
  <c r="AM294" i="6" s="1"/>
  <c r="AL294" i="6" s="1"/>
  <c r="I338" i="6"/>
  <c r="I36" i="6"/>
  <c r="AT116" i="6"/>
  <c r="AS116" i="6"/>
  <c r="AR116" i="6" s="1"/>
  <c r="AQ116" i="6" s="1"/>
  <c r="AP116" i="6" s="1"/>
  <c r="AO116" i="6" s="1"/>
  <c r="AN116" i="6" s="1"/>
  <c r="AM116" i="6" s="1"/>
  <c r="AL116" i="6" s="1"/>
  <c r="AT176" i="6"/>
  <c r="AS176" i="6" s="1"/>
  <c r="AR176" i="6" s="1"/>
  <c r="AQ176" i="6" s="1"/>
  <c r="AP176" i="6" s="1"/>
  <c r="AO176" i="6"/>
  <c r="AN176" i="6" s="1"/>
  <c r="AM176" i="6" s="1"/>
  <c r="AL176" i="6" s="1"/>
  <c r="I64" i="6"/>
  <c r="AR166" i="6"/>
  <c r="AQ166" i="6" s="1"/>
  <c r="AP166" i="6" s="1"/>
  <c r="AO166" i="6" s="1"/>
  <c r="AN166" i="6" s="1"/>
  <c r="AM166" i="6" s="1"/>
  <c r="AL166" i="6" s="1"/>
  <c r="AJ166" i="6" s="1"/>
  <c r="J354" i="6"/>
  <c r="AT136" i="6"/>
  <c r="AS136" i="6"/>
  <c r="AR136" i="6" s="1"/>
  <c r="AQ136" i="6" s="1"/>
  <c r="AP136" i="6" s="1"/>
  <c r="AO136" i="6" s="1"/>
  <c r="AN136" i="6" s="1"/>
  <c r="AM136" i="6" s="1"/>
  <c r="AL136" i="6" s="1"/>
  <c r="AI136" i="6" s="1"/>
  <c r="I102" i="5"/>
  <c r="J375" i="5"/>
  <c r="P123" i="5"/>
  <c r="AC123" i="5" s="1"/>
  <c r="P167" i="5"/>
  <c r="AC167" i="5" s="1"/>
  <c r="P223" i="5"/>
  <c r="P255" i="5"/>
  <c r="P310" i="5"/>
  <c r="P342" i="5"/>
  <c r="AF342" i="5" s="1"/>
  <c r="P89" i="5"/>
  <c r="AF89" i="5" s="1"/>
  <c r="P34" i="5"/>
  <c r="AC34" i="5" s="1"/>
  <c r="P79" i="5"/>
  <c r="AC79" i="5" s="1"/>
  <c r="P101" i="5"/>
  <c r="P160" i="5"/>
  <c r="P192" i="5"/>
  <c r="P248" i="5"/>
  <c r="P280" i="5"/>
  <c r="P338" i="5"/>
  <c r="AC338" i="5" s="1"/>
  <c r="P85" i="5"/>
  <c r="AC85" i="5" s="1"/>
  <c r="P171" i="5"/>
  <c r="P203" i="5"/>
  <c r="P259" i="5"/>
  <c r="P291" i="5"/>
  <c r="P341" i="5"/>
  <c r="P57" i="5"/>
  <c r="P107" i="5"/>
  <c r="AF107" i="5" s="1"/>
  <c r="P117" i="5"/>
  <c r="AF117" i="5" s="1"/>
  <c r="P158" i="5"/>
  <c r="P190" i="5"/>
  <c r="P246" i="5"/>
  <c r="P278" i="5"/>
  <c r="P329" i="5"/>
  <c r="P61" i="5"/>
  <c r="AC61" i="5" s="1"/>
  <c r="P210" i="5"/>
  <c r="P260" i="5"/>
  <c r="AC260" i="5" s="1"/>
  <c r="P364" i="5"/>
  <c r="P91" i="5"/>
  <c r="AF91" i="5" s="1"/>
  <c r="P226" i="5"/>
  <c r="P276" i="5"/>
  <c r="P357" i="5"/>
  <c r="AF357" i="5" s="1"/>
  <c r="P416" i="5"/>
  <c r="AC416" i="5" s="1"/>
  <c r="P188" i="5"/>
  <c r="P273" i="5"/>
  <c r="AC273" i="5" s="1"/>
  <c r="P362" i="5"/>
  <c r="P377" i="5"/>
  <c r="P165" i="5"/>
  <c r="P196" i="5"/>
  <c r="P269" i="5"/>
  <c r="P300" i="5"/>
  <c r="AC300" i="5" s="1"/>
  <c r="P77" i="5"/>
  <c r="P137" i="5"/>
  <c r="AF137" i="5" s="1"/>
  <c r="P212" i="5"/>
  <c r="P258" i="5"/>
  <c r="P307" i="5"/>
  <c r="P333" i="5"/>
  <c r="P380" i="5"/>
  <c r="AF380" i="5" s="1"/>
  <c r="P111" i="5"/>
  <c r="AF111" i="5" s="1"/>
  <c r="P189" i="5"/>
  <c r="AC189" i="5" s="1"/>
  <c r="P228" i="5"/>
  <c r="AC228" i="5" s="1"/>
  <c r="P363" i="5"/>
  <c r="P400" i="5"/>
  <c r="P138" i="5"/>
  <c r="P156" i="5"/>
  <c r="P244" i="5"/>
  <c r="P305" i="5"/>
  <c r="P344" i="5"/>
  <c r="AC344" i="5" s="1"/>
  <c r="P376" i="5"/>
  <c r="AC376" i="5" s="1"/>
  <c r="P225" i="5"/>
  <c r="AF225" i="5" s="1"/>
  <c r="P388" i="5"/>
  <c r="P282" i="5"/>
  <c r="P59" i="5"/>
  <c r="P337" i="5"/>
  <c r="P90" i="5"/>
  <c r="AC90" i="5" s="1"/>
  <c r="P398" i="5"/>
  <c r="AC398" i="5" s="1"/>
  <c r="P419" i="5"/>
  <c r="P394" i="5"/>
  <c r="P60" i="5"/>
  <c r="P406" i="5"/>
  <c r="P36" i="5"/>
  <c r="AF36" i="5" s="1"/>
  <c r="P390" i="5"/>
  <c r="P395" i="5"/>
  <c r="P72" i="5"/>
  <c r="AF72" i="5" s="1"/>
  <c r="P418" i="5"/>
  <c r="AF418" i="5" s="1"/>
  <c r="P31" i="5"/>
  <c r="P44" i="5"/>
  <c r="P29" i="5"/>
  <c r="P100" i="5"/>
  <c r="P120" i="5"/>
  <c r="P104" i="5"/>
  <c r="AC104" i="5" s="1"/>
  <c r="I183" i="5"/>
  <c r="I212" i="6"/>
  <c r="I228" i="6"/>
  <c r="AT407" i="6"/>
  <c r="AS407" i="6" s="1"/>
  <c r="AR407" i="6" s="1"/>
  <c r="AQ407" i="6" s="1"/>
  <c r="I177" i="5"/>
  <c r="I159" i="5"/>
  <c r="I319" i="5"/>
  <c r="I185" i="5"/>
  <c r="I331" i="5"/>
  <c r="I223" i="5"/>
  <c r="I327" i="5"/>
  <c r="I301" i="5"/>
  <c r="E138" i="2"/>
  <c r="F179" i="1"/>
  <c r="E103" i="2"/>
  <c r="E266" i="3"/>
  <c r="E71" i="2"/>
  <c r="E39" i="2"/>
  <c r="F45" i="1"/>
  <c r="E163" i="2"/>
  <c r="E336" i="3"/>
  <c r="F207" i="1"/>
  <c r="E246" i="3"/>
  <c r="F94" i="1"/>
  <c r="E54" i="2"/>
  <c r="F28" i="1"/>
  <c r="E231" i="3"/>
  <c r="I178" i="7"/>
  <c r="AD178" i="7"/>
  <c r="AB178" i="7"/>
  <c r="I307" i="1"/>
  <c r="I117" i="1"/>
  <c r="J368" i="1"/>
  <c r="I346" i="1"/>
  <c r="I162" i="1"/>
  <c r="AZ91" i="6"/>
  <c r="AX91" i="6"/>
  <c r="AZ55" i="7"/>
  <c r="AX55" i="7"/>
  <c r="AZ84" i="7"/>
  <c r="AX84" i="7" s="1"/>
  <c r="AH369" i="7"/>
  <c r="AA359" i="7"/>
  <c r="AB359" i="7"/>
  <c r="AZ131" i="7"/>
  <c r="AX131" i="7"/>
  <c r="AH175" i="7"/>
  <c r="AH331" i="7"/>
  <c r="AZ94" i="7"/>
  <c r="AX94" i="7" s="1"/>
  <c r="I108" i="7"/>
  <c r="I148" i="7"/>
  <c r="I322" i="7"/>
  <c r="J167" i="7"/>
  <c r="AB167" i="7"/>
  <c r="AE167" i="7"/>
  <c r="I43" i="6"/>
  <c r="AT36" i="6"/>
  <c r="I86" i="5"/>
  <c r="I151" i="5"/>
  <c r="I199" i="5"/>
  <c r="I347" i="5"/>
  <c r="I217" i="5"/>
  <c r="E75" i="2"/>
  <c r="F81" i="1"/>
  <c r="AA257" i="7"/>
  <c r="AB159" i="7"/>
  <c r="AA159" i="7"/>
  <c r="AT432" i="7"/>
  <c r="AS432" i="7" s="1"/>
  <c r="AR432" i="7" s="1"/>
  <c r="AQ432" i="7" s="1"/>
  <c r="AP432" i="7" s="1"/>
  <c r="AO432" i="7" s="1"/>
  <c r="AN432" i="7" s="1"/>
  <c r="AM432" i="7" s="1"/>
  <c r="AL432" i="7" s="1"/>
  <c r="AA84" i="7"/>
  <c r="I105" i="7"/>
  <c r="AD248" i="7"/>
  <c r="AD153" i="7"/>
  <c r="J360" i="7"/>
  <c r="I94" i="7"/>
  <c r="I171" i="7"/>
  <c r="AD171" i="7"/>
  <c r="AB171" i="7"/>
  <c r="AE171" i="7"/>
  <c r="I100" i="7"/>
  <c r="AE100" i="7"/>
  <c r="AD100" i="7"/>
  <c r="AB100" i="7"/>
  <c r="I288" i="7"/>
  <c r="AD288" i="7"/>
  <c r="AE288" i="7"/>
  <c r="AB288" i="7"/>
  <c r="I212" i="7"/>
  <c r="I236" i="7"/>
  <c r="AE236" i="7"/>
  <c r="AB236" i="7"/>
  <c r="I314" i="7"/>
  <c r="AB314" i="7"/>
  <c r="I272" i="7"/>
  <c r="I41" i="6"/>
  <c r="AD41" i="6"/>
  <c r="AB41" i="6"/>
  <c r="AE41" i="6"/>
  <c r="AB258" i="6"/>
  <c r="AD258" i="6"/>
  <c r="AE258" i="6"/>
  <c r="I106" i="6"/>
  <c r="AT375" i="6"/>
  <c r="AS375" i="6"/>
  <c r="AR375" i="6" s="1"/>
  <c r="AQ375" i="6" s="1"/>
  <c r="AP375" i="6" s="1"/>
  <c r="AO375" i="6" s="1"/>
  <c r="AN375" i="6" s="1"/>
  <c r="AM375" i="6" s="1"/>
  <c r="AL375" i="6" s="1"/>
  <c r="AK375" i="6" s="1"/>
  <c r="AT158" i="6"/>
  <c r="AS158" i="6" s="1"/>
  <c r="AR158" i="6" s="1"/>
  <c r="AQ158" i="6" s="1"/>
  <c r="AP158" i="6"/>
  <c r="AO158" i="6" s="1"/>
  <c r="AN158" i="6" s="1"/>
  <c r="AM158" i="6" s="1"/>
  <c r="AL158" i="6" s="1"/>
  <c r="I253" i="6"/>
  <c r="J382" i="6"/>
  <c r="AT110" i="6"/>
  <c r="AS110" i="6" s="1"/>
  <c r="AR110" i="6" s="1"/>
  <c r="AQ110" i="6" s="1"/>
  <c r="AP110" i="6" s="1"/>
  <c r="AO110" i="6" s="1"/>
  <c r="AN110" i="6" s="1"/>
  <c r="AM110" i="6" s="1"/>
  <c r="AL110" i="6" s="1"/>
  <c r="AK110" i="6" s="1"/>
  <c r="AT170" i="6"/>
  <c r="AS170" i="6" s="1"/>
  <c r="AR170" i="6" s="1"/>
  <c r="AQ170" i="6" s="1"/>
  <c r="AP170" i="6" s="1"/>
  <c r="AO170" i="6" s="1"/>
  <c r="AN170" i="6" s="1"/>
  <c r="AM170" i="6" s="1"/>
  <c r="AL170" i="6" s="1"/>
  <c r="AI170" i="6" s="1"/>
  <c r="I264" i="6"/>
  <c r="I302" i="6"/>
  <c r="I44" i="6"/>
  <c r="I120" i="6"/>
  <c r="AT270" i="6"/>
  <c r="AS270" i="6" s="1"/>
  <c r="I310" i="6"/>
  <c r="AT346" i="6"/>
  <c r="AS346" i="6"/>
  <c r="AR346" i="6" s="1"/>
  <c r="AQ346" i="6"/>
  <c r="AP346" i="6" s="1"/>
  <c r="AO346" i="6" s="1"/>
  <c r="AN346" i="6" s="1"/>
  <c r="AM346" i="6" s="1"/>
  <c r="AL346" i="6" s="1"/>
  <c r="AK346" i="6" s="1"/>
  <c r="AT112" i="6"/>
  <c r="AS112" i="6" s="1"/>
  <c r="AR112" i="6" s="1"/>
  <c r="AQ112" i="6" s="1"/>
  <c r="AP112" i="6" s="1"/>
  <c r="AO112" i="6" s="1"/>
  <c r="AN112" i="6" s="1"/>
  <c r="AM112" i="6" s="1"/>
  <c r="AL112" i="6" s="1"/>
  <c r="AT172" i="6"/>
  <c r="AS172" i="6"/>
  <c r="AR172" i="6"/>
  <c r="AQ172" i="6" s="1"/>
  <c r="AP172" i="6" s="1"/>
  <c r="AO172" i="6" s="1"/>
  <c r="AN172" i="6" s="1"/>
  <c r="AM172" i="6" s="1"/>
  <c r="AL172" i="6" s="1"/>
  <c r="I299" i="6"/>
  <c r="AT371" i="6"/>
  <c r="I142" i="6"/>
  <c r="I132" i="6"/>
  <c r="I72" i="6"/>
  <c r="I86" i="6"/>
  <c r="I118" i="5"/>
  <c r="I75" i="5"/>
  <c r="I343" i="5"/>
  <c r="I267" i="5"/>
  <c r="AT343" i="6"/>
  <c r="AS343" i="6"/>
  <c r="AR343" i="6" s="1"/>
  <c r="AQ343" i="6" s="1"/>
  <c r="AP343" i="6" s="1"/>
  <c r="AO343" i="6" s="1"/>
  <c r="AN343" i="6" s="1"/>
  <c r="AM343" i="6" s="1"/>
  <c r="AL343" i="6" s="1"/>
  <c r="AJ343" i="6" s="1"/>
  <c r="J407" i="6"/>
  <c r="I67" i="5"/>
  <c r="I279" i="5"/>
  <c r="I231" i="5"/>
  <c r="I249" i="5"/>
  <c r="I78" i="5"/>
  <c r="I349" i="5"/>
  <c r="G23" i="1"/>
  <c r="F34" i="1"/>
  <c r="F43" i="1"/>
  <c r="E197" i="3"/>
  <c r="E134" i="2"/>
  <c r="F175" i="1"/>
  <c r="E99" i="2"/>
  <c r="F112" i="1"/>
  <c r="E67" i="2"/>
  <c r="F73" i="1"/>
  <c r="E35" i="2"/>
  <c r="F41" i="1"/>
  <c r="E195" i="3"/>
  <c r="F89" i="1"/>
  <c r="E242" i="3"/>
  <c r="E50" i="2"/>
  <c r="E210" i="3"/>
  <c r="F56" i="1"/>
  <c r="E18" i="2"/>
  <c r="E178" i="3"/>
  <c r="F24" i="1"/>
  <c r="F42" i="1"/>
  <c r="E196" i="3"/>
  <c r="I95" i="5"/>
  <c r="E33" i="2"/>
  <c r="I296" i="7"/>
  <c r="I224" i="1"/>
  <c r="I313" i="1"/>
  <c r="I282" i="1"/>
  <c r="I211" i="1"/>
  <c r="I302" i="1"/>
  <c r="I303" i="1"/>
  <c r="I340" i="1"/>
  <c r="I320" i="1"/>
  <c r="I344" i="1"/>
  <c r="AB239" i="6"/>
  <c r="AH47" i="7"/>
  <c r="AA47" i="7" s="1"/>
  <c r="AE47" i="7" s="1"/>
  <c r="AH169" i="7"/>
  <c r="AH59" i="7"/>
  <c r="AB59" i="7" s="1"/>
  <c r="AZ28" i="7"/>
  <c r="AX28" i="7"/>
  <c r="AH317" i="7"/>
  <c r="AH40" i="7"/>
  <c r="AZ62" i="7"/>
  <c r="AX62" i="7" s="1"/>
  <c r="AH184" i="7"/>
  <c r="AB184" i="7" s="1"/>
  <c r="AH157" i="7"/>
  <c r="AH43" i="7"/>
  <c r="AB43" i="7"/>
  <c r="AZ87" i="7"/>
  <c r="AX87" i="7" s="1"/>
  <c r="AH305" i="7"/>
  <c r="AH347" i="7"/>
  <c r="AH195" i="7"/>
  <c r="AB195" i="7" s="1"/>
  <c r="AH45" i="7"/>
  <c r="AH426" i="7"/>
  <c r="AH74" i="7"/>
  <c r="AA74" i="7" s="1"/>
  <c r="AZ110" i="7"/>
  <c r="AX110" i="7"/>
  <c r="AH205" i="7"/>
  <c r="AA205" i="7" s="1"/>
  <c r="AH202" i="7"/>
  <c r="AZ22" i="7"/>
  <c r="AX22" i="7"/>
  <c r="AH158" i="7"/>
  <c r="AH116" i="7"/>
  <c r="AZ99" i="7"/>
  <c r="AX99" i="7"/>
  <c r="AH394" i="7"/>
  <c r="AH316" i="7"/>
  <c r="I329" i="6"/>
  <c r="I334" i="6"/>
  <c r="I116" i="6"/>
  <c r="I286" i="6"/>
  <c r="I247" i="5"/>
  <c r="I343" i="6"/>
  <c r="I311" i="5"/>
  <c r="E12" i="3"/>
  <c r="E107" i="2"/>
  <c r="F121" i="1"/>
  <c r="E58" i="2"/>
  <c r="F64" i="1"/>
  <c r="E218" i="3"/>
  <c r="I293" i="1"/>
  <c r="I298" i="1"/>
  <c r="AI194" i="6"/>
  <c r="AJ194" i="6"/>
  <c r="P437" i="7"/>
  <c r="P439" i="7"/>
  <c r="P41" i="7"/>
  <c r="P52" i="7"/>
  <c r="P58" i="7"/>
  <c r="P74" i="7"/>
  <c r="AC74" i="7" s="1"/>
  <c r="P84" i="7"/>
  <c r="P97" i="7"/>
  <c r="AF97" i="7" s="1"/>
  <c r="P104" i="7"/>
  <c r="P39" i="7"/>
  <c r="P56" i="7"/>
  <c r="P72" i="7"/>
  <c r="P93" i="7"/>
  <c r="P114" i="7"/>
  <c r="P139" i="7"/>
  <c r="AC139" i="7"/>
  <c r="P141" i="7"/>
  <c r="AC141" i="7" s="1"/>
  <c r="P152" i="7"/>
  <c r="AC152" i="7" s="1"/>
  <c r="P172" i="7"/>
  <c r="P23" i="7"/>
  <c r="P28" i="7"/>
  <c r="AC28" i="7" s="1"/>
  <c r="P47" i="7"/>
  <c r="AC47" i="7" s="1"/>
  <c r="P67" i="7"/>
  <c r="P69" i="7"/>
  <c r="AC69" i="7" s="1"/>
  <c r="P78" i="7"/>
  <c r="AC78" i="7" s="1"/>
  <c r="P89" i="7"/>
  <c r="P25" i="7"/>
  <c r="P38" i="7"/>
  <c r="P51" i="7"/>
  <c r="AC51" i="7" s="1"/>
  <c r="P76" i="7"/>
  <c r="P106" i="7"/>
  <c r="P125" i="7"/>
  <c r="AF125" i="7" s="1"/>
  <c r="P128" i="7"/>
  <c r="P158" i="7"/>
  <c r="P178" i="7"/>
  <c r="AC178" i="7" s="1"/>
  <c r="P184" i="7"/>
  <c r="AC184" i="7" s="1"/>
  <c r="P22" i="7"/>
  <c r="P55" i="7"/>
  <c r="AC55" i="7" s="1"/>
  <c r="P66" i="7"/>
  <c r="P71" i="7"/>
  <c r="AC71" i="7" s="1"/>
  <c r="P73" i="7"/>
  <c r="P95" i="7"/>
  <c r="P119" i="7"/>
  <c r="AC119" i="7" s="1"/>
  <c r="P122" i="7"/>
  <c r="P133" i="7"/>
  <c r="P155" i="7"/>
  <c r="P173" i="7"/>
  <c r="P176" i="7"/>
  <c r="AC176" i="7" s="1"/>
  <c r="P182" i="7"/>
  <c r="P27" i="7"/>
  <c r="P44" i="7"/>
  <c r="AF44" i="7" s="1"/>
  <c r="P50" i="7"/>
  <c r="AF50" i="7" s="1"/>
  <c r="P59" i="7"/>
  <c r="P61" i="7"/>
  <c r="P75" i="7"/>
  <c r="P77" i="7"/>
  <c r="AC77" i="7" s="1"/>
  <c r="P87" i="7"/>
  <c r="P94" i="7"/>
  <c r="AC94" i="7" s="1"/>
  <c r="P105" i="7"/>
  <c r="AC105" i="7" s="1"/>
  <c r="P112" i="7"/>
  <c r="AF112" i="7" s="1"/>
  <c r="P124" i="7"/>
  <c r="P138" i="7"/>
  <c r="P143" i="7"/>
  <c r="AF143" i="7" s="1"/>
  <c r="P151" i="7"/>
  <c r="AF151" i="7" s="1"/>
  <c r="P156" i="7"/>
  <c r="P162" i="7"/>
  <c r="P165" i="7"/>
  <c r="P168" i="7"/>
  <c r="P21" i="7"/>
  <c r="P90" i="7"/>
  <c r="AC90" i="7" s="1"/>
  <c r="P101" i="7"/>
  <c r="AF101" i="7" s="1"/>
  <c r="P109" i="7"/>
  <c r="P111" i="7"/>
  <c r="P117" i="7"/>
  <c r="P126" i="7"/>
  <c r="AC126" i="7" s="1"/>
  <c r="P145" i="7"/>
  <c r="P153" i="7"/>
  <c r="P166" i="7"/>
  <c r="AC166" i="7" s="1"/>
  <c r="P174" i="7"/>
  <c r="P181" i="7"/>
  <c r="AC181" i="7" s="1"/>
  <c r="P189" i="7"/>
  <c r="P202" i="7"/>
  <c r="P211" i="7"/>
  <c r="P214" i="7"/>
  <c r="P219" i="7"/>
  <c r="P227" i="7"/>
  <c r="AF227" i="7" s="1"/>
  <c r="P235" i="7"/>
  <c r="P243" i="7"/>
  <c r="AC243" i="7" s="1"/>
  <c r="P251" i="7"/>
  <c r="P262" i="7"/>
  <c r="P265" i="7"/>
  <c r="P275" i="7"/>
  <c r="P278" i="7"/>
  <c r="P281" i="7"/>
  <c r="AC281" i="7" s="1"/>
  <c r="P291" i="7"/>
  <c r="P294" i="7"/>
  <c r="AC294" i="7" s="1"/>
  <c r="P297" i="7"/>
  <c r="P308" i="7"/>
  <c r="P312" i="7"/>
  <c r="AC312" i="7" s="1"/>
  <c r="P321" i="7"/>
  <c r="P323" i="7"/>
  <c r="P325" i="7"/>
  <c r="AC325" i="7" s="1"/>
  <c r="P332" i="7"/>
  <c r="P341" i="7"/>
  <c r="AC341" i="7" s="1"/>
  <c r="P348" i="7"/>
  <c r="P357" i="7"/>
  <c r="P364" i="7"/>
  <c r="P373" i="7"/>
  <c r="P380" i="7"/>
  <c r="P390" i="7"/>
  <c r="P392" i="7"/>
  <c r="P403" i="7"/>
  <c r="AF403" i="7" s="1"/>
  <c r="P405" i="7"/>
  <c r="P80" i="7"/>
  <c r="P98" i="7"/>
  <c r="P121" i="7"/>
  <c r="P132" i="7"/>
  <c r="P171" i="7"/>
  <c r="P185" i="7"/>
  <c r="P192" i="7"/>
  <c r="AC192" i="7" s="1"/>
  <c r="P199" i="7"/>
  <c r="P208" i="7"/>
  <c r="P260" i="7"/>
  <c r="AF260" i="7"/>
  <c r="P272" i="7"/>
  <c r="AF272" i="7" s="1"/>
  <c r="P288" i="7"/>
  <c r="AF288" i="7" s="1"/>
  <c r="P306" i="7"/>
  <c r="P310" i="7"/>
  <c r="AC310" i="7" s="1"/>
  <c r="P319" i="7"/>
  <c r="P330" i="7"/>
  <c r="AC330" i="7" s="1"/>
  <c r="P339" i="7"/>
  <c r="P346" i="7"/>
  <c r="AC346" i="7" s="1"/>
  <c r="P355" i="7"/>
  <c r="P362" i="7"/>
  <c r="P371" i="7"/>
  <c r="P378" i="7"/>
  <c r="AC378" i="7" s="1"/>
  <c r="P394" i="7"/>
  <c r="P396" i="7"/>
  <c r="P407" i="7"/>
  <c r="P409" i="7"/>
  <c r="P64" i="7"/>
  <c r="P130" i="7"/>
  <c r="P146" i="7"/>
  <c r="P196" i="7"/>
  <c r="P205" i="7"/>
  <c r="P222" i="7"/>
  <c r="P230" i="7"/>
  <c r="P238" i="7"/>
  <c r="AF238" i="7" s="1"/>
  <c r="P246" i="7"/>
  <c r="P254" i="7"/>
  <c r="P257" i="7"/>
  <c r="P263" i="7"/>
  <c r="AC263" i="7" s="1"/>
  <c r="P266" i="7"/>
  <c r="P269" i="7"/>
  <c r="P279" i="7"/>
  <c r="P282" i="7"/>
  <c r="AC282" i="7" s="1"/>
  <c r="P285" i="7"/>
  <c r="P295" i="7"/>
  <c r="P298" i="7"/>
  <c r="P304" i="7"/>
  <c r="AC304" i="7" s="1"/>
  <c r="P317" i="7"/>
  <c r="P328" i="7"/>
  <c r="AF328" i="7" s="1"/>
  <c r="P337" i="7"/>
  <c r="P344" i="7"/>
  <c r="AC344" i="7" s="1"/>
  <c r="P353" i="7"/>
  <c r="P360" i="7"/>
  <c r="AF360" i="7" s="1"/>
  <c r="P369" i="7"/>
  <c r="P376" i="7"/>
  <c r="P398" i="7"/>
  <c r="P400" i="7"/>
  <c r="P411" i="7"/>
  <c r="AF411" i="7" s="1"/>
  <c r="P413" i="7"/>
  <c r="P91" i="7"/>
  <c r="AF91" i="7" s="1"/>
  <c r="P110" i="7"/>
  <c r="AC110" i="7" s="1"/>
  <c r="P116" i="7"/>
  <c r="AF116" i="7" s="1"/>
  <c r="P175" i="7"/>
  <c r="AF175" i="7" s="1"/>
  <c r="P186" i="7"/>
  <c r="P190" i="7"/>
  <c r="AF190" i="7" s="1"/>
  <c r="P193" i="7"/>
  <c r="AF193" i="7" s="1"/>
  <c r="P203" i="7"/>
  <c r="P212" i="7"/>
  <c r="P215" i="7"/>
  <c r="P217" i="7"/>
  <c r="P220" i="7"/>
  <c r="P225" i="7"/>
  <c r="P228" i="7"/>
  <c r="P233" i="7"/>
  <c r="AC233" i="7" s="1"/>
  <c r="P236" i="7"/>
  <c r="AC236" i="7" s="1"/>
  <c r="P241" i="7"/>
  <c r="P244" i="7"/>
  <c r="P249" i="7"/>
  <c r="P252" i="7"/>
  <c r="P276" i="7"/>
  <c r="P292" i="7"/>
  <c r="P301" i="7"/>
  <c r="AC301" i="7" s="1"/>
  <c r="P315" i="7"/>
  <c r="P322" i="7"/>
  <c r="AC322" i="7" s="1"/>
  <c r="P326" i="7"/>
  <c r="AC326" i="7" s="1"/>
  <c r="P335" i="7"/>
  <c r="P342" i="7"/>
  <c r="P351" i="7"/>
  <c r="P358" i="7"/>
  <c r="AC358" i="7" s="1"/>
  <c r="P367" i="7"/>
  <c r="P374" i="7"/>
  <c r="AC374" i="7" s="1"/>
  <c r="P383" i="7"/>
  <c r="P385" i="7"/>
  <c r="P402" i="7"/>
  <c r="P404" i="7"/>
  <c r="P415" i="7"/>
  <c r="P417" i="7"/>
  <c r="AF417" i="7" s="1"/>
  <c r="P425" i="7"/>
  <c r="P427" i="7"/>
  <c r="P48" i="7"/>
  <c r="P120" i="7"/>
  <c r="P147" i="7"/>
  <c r="P159" i="7"/>
  <c r="P179" i="7"/>
  <c r="P183" i="7"/>
  <c r="P197" i="7"/>
  <c r="P200" i="7"/>
  <c r="P206" i="7"/>
  <c r="P209" i="7"/>
  <c r="P223" i="7"/>
  <c r="P231" i="7"/>
  <c r="P239" i="7"/>
  <c r="P247" i="7"/>
  <c r="P255" i="7"/>
  <c r="P258" i="7"/>
  <c r="P267" i="7"/>
  <c r="P270" i="7"/>
  <c r="P273" i="7"/>
  <c r="P283" i="7"/>
  <c r="P286" i="7"/>
  <c r="P289" i="7"/>
  <c r="AF289" i="7" s="1"/>
  <c r="P299" i="7"/>
  <c r="P313" i="7"/>
  <c r="P320" i="7"/>
  <c r="AF320" i="7" s="1"/>
  <c r="P324" i="7"/>
  <c r="P333" i="7"/>
  <c r="P340" i="7"/>
  <c r="P349" i="7"/>
  <c r="P356" i="7"/>
  <c r="P365" i="7"/>
  <c r="P372" i="7"/>
  <c r="P381" i="7"/>
  <c r="P387" i="7"/>
  <c r="P389" i="7"/>
  <c r="AC389" i="7" s="1"/>
  <c r="P406" i="7"/>
  <c r="P408" i="7"/>
  <c r="P37" i="7"/>
  <c r="P54" i="7"/>
  <c r="P108" i="7"/>
  <c r="AF108" i="7" s="1"/>
  <c r="P136" i="7"/>
  <c r="P169" i="7"/>
  <c r="P187" i="7"/>
  <c r="P261" i="7"/>
  <c r="P264" i="7"/>
  <c r="AF264" i="7" s="1"/>
  <c r="P280" i="7"/>
  <c r="P296" i="7"/>
  <c r="AF296" i="7" s="1"/>
  <c r="P302" i="7"/>
  <c r="P307" i="7"/>
  <c r="P309" i="7"/>
  <c r="P311" i="7"/>
  <c r="P318" i="7"/>
  <c r="P331" i="7"/>
  <c r="AF331" i="7" s="1"/>
  <c r="P338" i="7"/>
  <c r="AC338" i="7" s="1"/>
  <c r="P347" i="7"/>
  <c r="P354" i="7"/>
  <c r="AF354" i="7" s="1"/>
  <c r="P363" i="7"/>
  <c r="P370" i="7"/>
  <c r="AF370" i="7" s="1"/>
  <c r="P379" i="7"/>
  <c r="AC379" i="7" s="1"/>
  <c r="P391" i="7"/>
  <c r="P393" i="7"/>
  <c r="P410" i="7"/>
  <c r="P412" i="7"/>
  <c r="P35" i="7"/>
  <c r="P68" i="7"/>
  <c r="P123" i="7"/>
  <c r="AF123" i="7" s="1"/>
  <c r="P134" i="7"/>
  <c r="P157" i="7"/>
  <c r="P160" i="7"/>
  <c r="P170" i="7"/>
  <c r="P177" i="7"/>
  <c r="P195" i="7"/>
  <c r="P204" i="7"/>
  <c r="P216" i="7"/>
  <c r="P221" i="7"/>
  <c r="AC221" i="7" s="1"/>
  <c r="P224" i="7"/>
  <c r="P229" i="7"/>
  <c r="P232" i="7"/>
  <c r="AC232" i="7" s="1"/>
  <c r="P237" i="7"/>
  <c r="P240" i="7"/>
  <c r="P245" i="7"/>
  <c r="P248" i="7"/>
  <c r="AC248" i="7" s="1"/>
  <c r="P253" i="7"/>
  <c r="P256" i="7"/>
  <c r="P268" i="7"/>
  <c r="P284" i="7"/>
  <c r="AC284" i="7" s="1"/>
  <c r="P300" i="7"/>
  <c r="P303" i="7"/>
  <c r="P314" i="7"/>
  <c r="AC314" i="7" s="1"/>
  <c r="P327" i="7"/>
  <c r="P334" i="7"/>
  <c r="P343" i="7"/>
  <c r="P350" i="7"/>
  <c r="P359" i="7"/>
  <c r="P366" i="7"/>
  <c r="P375" i="7"/>
  <c r="AF375" i="7" s="1"/>
  <c r="P382" i="7"/>
  <c r="AF382" i="7" s="1"/>
  <c r="P386" i="7"/>
  <c r="P388" i="7"/>
  <c r="P399" i="7"/>
  <c r="P401" i="7"/>
  <c r="P426" i="7"/>
  <c r="P46" i="7"/>
  <c r="AF46" i="7" s="1"/>
  <c r="P191" i="7"/>
  <c r="AC191" i="7" s="1"/>
  <c r="P271" i="7"/>
  <c r="P293" i="7"/>
  <c r="P377" i="7"/>
  <c r="P40" i="7"/>
  <c r="P115" i="7"/>
  <c r="AF115" i="7" s="1"/>
  <c r="P127" i="7"/>
  <c r="P198" i="7"/>
  <c r="AF198" i="7" s="1"/>
  <c r="P234" i="7"/>
  <c r="P250" i="7"/>
  <c r="P277" i="7"/>
  <c r="P361" i="7"/>
  <c r="P24" i="7"/>
  <c r="P180" i="7"/>
  <c r="P210" i="7"/>
  <c r="P345" i="7"/>
  <c r="P384" i="7"/>
  <c r="AF384" i="7" s="1"/>
  <c r="P395" i="7"/>
  <c r="P140" i="7"/>
  <c r="P290" i="7"/>
  <c r="P329" i="7"/>
  <c r="AF329" i="7" s="1"/>
  <c r="P368" i="7"/>
  <c r="P416" i="7"/>
  <c r="AC416" i="7" s="1"/>
  <c r="P226" i="7"/>
  <c r="P242" i="7"/>
  <c r="P274" i="7"/>
  <c r="P352" i="7"/>
  <c r="AC352" i="7" s="1"/>
  <c r="P148" i="7"/>
  <c r="AC148" i="7" s="1"/>
  <c r="P201" i="7"/>
  <c r="P336" i="7"/>
  <c r="P218" i="7"/>
  <c r="AC218" i="7" s="1"/>
  <c r="P287" i="7"/>
  <c r="P305" i="7"/>
  <c r="P316" i="7"/>
  <c r="P397" i="7"/>
  <c r="P207" i="7"/>
  <c r="AC207" i="7" s="1"/>
  <c r="P414" i="7"/>
  <c r="P213" i="7"/>
  <c r="P259" i="7"/>
  <c r="AF259" i="7" s="1"/>
  <c r="P424" i="7"/>
  <c r="P442" i="7"/>
  <c r="P420" i="7"/>
  <c r="AC420" i="7" s="1"/>
  <c r="P433" i="7"/>
  <c r="P440" i="7"/>
  <c r="P430" i="7"/>
  <c r="P434" i="7"/>
  <c r="P441" i="7"/>
  <c r="AF441" i="7" s="1"/>
  <c r="P435" i="7"/>
  <c r="P423" i="7"/>
  <c r="P418" i="7"/>
  <c r="P432" i="7"/>
  <c r="AC432" i="7" s="1"/>
  <c r="P431" i="7"/>
  <c r="P419" i="7"/>
  <c r="P429" i="7"/>
  <c r="P428" i="7"/>
  <c r="P422" i="7"/>
  <c r="J432" i="7"/>
  <c r="I63" i="7"/>
  <c r="I22" i="7"/>
  <c r="AE22" i="7"/>
  <c r="AD22" i="7"/>
  <c r="AB22" i="7"/>
  <c r="I91" i="7"/>
  <c r="I107" i="7"/>
  <c r="AD107" i="7"/>
  <c r="AB107" i="7"/>
  <c r="AE107" i="7"/>
  <c r="I232" i="7"/>
  <c r="I58" i="7"/>
  <c r="AC368" i="7"/>
  <c r="AF368" i="7"/>
  <c r="K368" i="7"/>
  <c r="AD368" i="7"/>
  <c r="AB368" i="7"/>
  <c r="AE368" i="7"/>
  <c r="I66" i="7"/>
  <c r="AF66" i="7"/>
  <c r="AC66" i="7"/>
  <c r="AD66" i="7"/>
  <c r="AE66" i="7"/>
  <c r="AB66" i="7"/>
  <c r="AA116" i="7"/>
  <c r="AD116" i="7" s="1"/>
  <c r="I221" i="7"/>
  <c r="I334" i="7"/>
  <c r="J354" i="7"/>
  <c r="I304" i="7"/>
  <c r="I346" i="7"/>
  <c r="AB346" i="7"/>
  <c r="AD346" i="7"/>
  <c r="AE346" i="7"/>
  <c r="I50" i="7"/>
  <c r="I320" i="7"/>
  <c r="J374" i="7"/>
  <c r="AT262" i="6"/>
  <c r="AS262" i="6" s="1"/>
  <c r="AR262" i="6" s="1"/>
  <c r="AQ262" i="6" s="1"/>
  <c r="AP262" i="6" s="1"/>
  <c r="AO262" i="6" s="1"/>
  <c r="AN262" i="6" s="1"/>
  <c r="AM262" i="6" s="1"/>
  <c r="AL262" i="6" s="1"/>
  <c r="AJ262" i="6" s="1"/>
  <c r="I122" i="6"/>
  <c r="I295" i="6"/>
  <c r="I208" i="6"/>
  <c r="I325" i="6"/>
  <c r="I236" i="6"/>
  <c r="AT74" i="6"/>
  <c r="AS74" i="6" s="1"/>
  <c r="AR74" i="6" s="1"/>
  <c r="AQ74" i="6" s="1"/>
  <c r="AP74" i="6" s="1"/>
  <c r="AO74" i="6" s="1"/>
  <c r="AN74" i="6" s="1"/>
  <c r="AM74" i="6" s="1"/>
  <c r="AL74" i="6" s="1"/>
  <c r="AT108" i="6"/>
  <c r="AS108" i="6" s="1"/>
  <c r="AR108" i="6" s="1"/>
  <c r="AQ108" i="6" s="1"/>
  <c r="AP108" i="6" s="1"/>
  <c r="AO108" i="6" s="1"/>
  <c r="AN108" i="6" s="1"/>
  <c r="AM108" i="6" s="1"/>
  <c r="AL108" i="6" s="1"/>
  <c r="AI108" i="6" s="1"/>
  <c r="I194" i="6"/>
  <c r="I232" i="6"/>
  <c r="I124" i="6"/>
  <c r="I204" i="6"/>
  <c r="J140" i="6"/>
  <c r="AT302" i="6"/>
  <c r="AS302" i="6" s="1"/>
  <c r="AR302" i="6" s="1"/>
  <c r="AQ302" i="6" s="1"/>
  <c r="AP302" i="6" s="1"/>
  <c r="AO302" i="6" s="1"/>
  <c r="AN302" i="6" s="1"/>
  <c r="AM302" i="6" s="1"/>
  <c r="AL302" i="6" s="1"/>
  <c r="AI302" i="6" s="1"/>
  <c r="I342" i="6"/>
  <c r="I186" i="6"/>
  <c r="AT310" i="6"/>
  <c r="AS310" i="6" s="1"/>
  <c r="AR310" i="6"/>
  <c r="AQ310" i="6"/>
  <c r="AP310" i="6"/>
  <c r="AO310" i="6" s="1"/>
  <c r="AN310" i="6" s="1"/>
  <c r="AM310" i="6" s="1"/>
  <c r="AL310" i="6" s="1"/>
  <c r="AI310" i="6" s="1"/>
  <c r="AT132" i="6"/>
  <c r="AS132" i="6" s="1"/>
  <c r="AR132" i="6" s="1"/>
  <c r="AQ132" i="6" s="1"/>
  <c r="AP132" i="6" s="1"/>
  <c r="AO132" i="6" s="1"/>
  <c r="AN132" i="6" s="1"/>
  <c r="AM132" i="6" s="1"/>
  <c r="AL132" i="6" s="1"/>
  <c r="AR96" i="6"/>
  <c r="AQ96" i="6" s="1"/>
  <c r="AP96" i="6" s="1"/>
  <c r="AO96" i="6" s="1"/>
  <c r="AN96" i="6" s="1"/>
  <c r="AM96" i="6" s="1"/>
  <c r="AL96" i="6" s="1"/>
  <c r="AK96" i="6" s="1"/>
  <c r="AT96" i="6"/>
  <c r="AS96" i="6" s="1"/>
  <c r="AT48" i="6"/>
  <c r="AS48" i="6" s="1"/>
  <c r="AR48" i="6"/>
  <c r="AQ48" i="6" s="1"/>
  <c r="AP48" i="6" s="1"/>
  <c r="AO48" i="6" s="1"/>
  <c r="AN48" i="6" s="1"/>
  <c r="AM48" i="6" s="1"/>
  <c r="AL48" i="6" s="1"/>
  <c r="AI48" i="6" s="1"/>
  <c r="J144" i="5"/>
  <c r="I219" i="5"/>
  <c r="I82" i="5"/>
  <c r="I225" i="5"/>
  <c r="I203" i="5"/>
  <c r="I277" i="5"/>
  <c r="J363" i="5"/>
  <c r="AT228" i="6"/>
  <c r="AS228" i="6" s="1"/>
  <c r="AR228" i="6"/>
  <c r="AQ228" i="6" s="1"/>
  <c r="AP228" i="6" s="1"/>
  <c r="AO228" i="6" s="1"/>
  <c r="AN228" i="6" s="1"/>
  <c r="AM228" i="6" s="1"/>
  <c r="AL228" i="6" s="1"/>
  <c r="I251" i="5"/>
  <c r="I189" i="5"/>
  <c r="J361" i="5"/>
  <c r="I83" i="5"/>
  <c r="I245" i="5"/>
  <c r="E130" i="2"/>
  <c r="E303" i="3"/>
  <c r="F170" i="1"/>
  <c r="E95" i="2"/>
  <c r="E63" i="2"/>
  <c r="F69" i="1"/>
  <c r="F37" i="1"/>
  <c r="F136" i="1"/>
  <c r="E110" i="2"/>
  <c r="E78" i="2"/>
  <c r="F84" i="1"/>
  <c r="E46" i="2"/>
  <c r="F52" i="1"/>
  <c r="Z52" i="1" s="1"/>
  <c r="F140" i="1"/>
  <c r="F30" i="1"/>
  <c r="G30" i="1" s="1"/>
  <c r="E184" i="3"/>
  <c r="E17" i="2"/>
  <c r="E177" i="3"/>
  <c r="I271" i="1"/>
  <c r="I176" i="1"/>
  <c r="J364" i="1"/>
  <c r="I286" i="1"/>
  <c r="E223" i="3"/>
  <c r="I83" i="1"/>
  <c r="I213" i="1"/>
  <c r="I291" i="1"/>
  <c r="J366" i="1"/>
  <c r="AC366" i="1"/>
  <c r="I191" i="1"/>
  <c r="AK59" i="6"/>
  <c r="AI59" i="6"/>
  <c r="AJ59" i="6"/>
  <c r="AH59" i="6" s="1"/>
  <c r="AA59" i="6" s="1"/>
  <c r="AA221" i="6"/>
  <c r="AB221" i="6"/>
  <c r="AA64" i="7"/>
  <c r="AB64" i="7"/>
  <c r="AA166" i="7"/>
  <c r="AB166" i="7"/>
  <c r="AA56" i="7"/>
  <c r="AB56" i="7"/>
  <c r="AT437" i="7"/>
  <c r="AS437" i="7" s="1"/>
  <c r="AR437" i="7" s="1"/>
  <c r="AQ437" i="7" s="1"/>
  <c r="AP437" i="7" s="1"/>
  <c r="AO437" i="7" s="1"/>
  <c r="AN437" i="7" s="1"/>
  <c r="AM437" i="7" s="1"/>
  <c r="AL437" i="7" s="1"/>
  <c r="AC101" i="7"/>
  <c r="I101" i="7"/>
  <c r="J154" i="7"/>
  <c r="AT256" i="6"/>
  <c r="AS256" i="6" s="1"/>
  <c r="AR256" i="6" s="1"/>
  <c r="AQ256" i="6" s="1"/>
  <c r="AP256" i="6" s="1"/>
  <c r="AO256" i="6" s="1"/>
  <c r="AN256" i="6" s="1"/>
  <c r="AM256" i="6" s="1"/>
  <c r="AL256" i="6" s="1"/>
  <c r="I184" i="6"/>
  <c r="I240" i="6"/>
  <c r="J160" i="6"/>
  <c r="AT311" i="6"/>
  <c r="AS311" i="6" s="1"/>
  <c r="AR311" i="6" s="1"/>
  <c r="AQ311" i="6"/>
  <c r="AP311" i="6" s="1"/>
  <c r="AO311" i="6" s="1"/>
  <c r="AN311" i="6" s="1"/>
  <c r="AM311" i="6" s="1"/>
  <c r="AL311" i="6" s="1"/>
  <c r="AT389" i="6"/>
  <c r="AS389" i="6" s="1"/>
  <c r="AR389" i="6" s="1"/>
  <c r="AQ389" i="6" s="1"/>
  <c r="AP389" i="6" s="1"/>
  <c r="AO389" i="6" s="1"/>
  <c r="AN389" i="6" s="1"/>
  <c r="AM389" i="6" s="1"/>
  <c r="AL389" i="6" s="1"/>
  <c r="AI389" i="6" s="1"/>
  <c r="L34" i="4"/>
  <c r="N34" i="4"/>
  <c r="R34" i="4"/>
  <c r="E43" i="2"/>
  <c r="F49" i="1"/>
  <c r="E203" i="3"/>
  <c r="E26" i="2"/>
  <c r="F32" i="1"/>
  <c r="E186" i="3"/>
  <c r="I310" i="7"/>
  <c r="AB310" i="7"/>
  <c r="AE310" i="7"/>
  <c r="AD310" i="7"/>
  <c r="AK103" i="6"/>
  <c r="AB181" i="7"/>
  <c r="AA181" i="7"/>
  <c r="J436" i="7"/>
  <c r="K428" i="7"/>
  <c r="I29" i="7"/>
  <c r="I30" i="7"/>
  <c r="I119" i="7"/>
  <c r="AE119" i="7"/>
  <c r="AD119" i="7"/>
  <c r="AB119" i="7"/>
  <c r="I93" i="7"/>
  <c r="I109" i="7"/>
  <c r="I96" i="7"/>
  <c r="AE96" i="7"/>
  <c r="AB96" i="7"/>
  <c r="AD96" i="7"/>
  <c r="I139" i="7"/>
  <c r="AB139" i="7"/>
  <c r="I284" i="7"/>
  <c r="AF284" i="7"/>
  <c r="I163" i="7"/>
  <c r="AE163" i="7"/>
  <c r="AB163" i="7"/>
  <c r="AD163" i="7"/>
  <c r="J152" i="7"/>
  <c r="J376" i="7"/>
  <c r="I110" i="7"/>
  <c r="AF110" i="7"/>
  <c r="AB110" i="7"/>
  <c r="AD110" i="7"/>
  <c r="AE110" i="7"/>
  <c r="I116" i="7"/>
  <c r="AC116" i="7"/>
  <c r="AB116" i="7"/>
  <c r="AE116" i="7"/>
  <c r="I241" i="7"/>
  <c r="AB241" i="7"/>
  <c r="AD50" i="6"/>
  <c r="J168" i="6"/>
  <c r="AE168" i="6"/>
  <c r="I266" i="6"/>
  <c r="AD134" i="6"/>
  <c r="AE134" i="6"/>
  <c r="I214" i="6"/>
  <c r="AT230" i="6"/>
  <c r="AT236" i="6"/>
  <c r="AS236" i="6" s="1"/>
  <c r="AR236" i="6" s="1"/>
  <c r="AQ236" i="6" s="1"/>
  <c r="AP236" i="6" s="1"/>
  <c r="I321" i="6"/>
  <c r="I278" i="6"/>
  <c r="I341" i="6"/>
  <c r="AB341" i="6"/>
  <c r="AE341" i="6"/>
  <c r="AT100" i="6"/>
  <c r="AS100" i="6" s="1"/>
  <c r="AR100" i="6" s="1"/>
  <c r="AQ100" i="6" s="1"/>
  <c r="AP100" i="6" s="1"/>
  <c r="AO100" i="6" s="1"/>
  <c r="AN100" i="6" s="1"/>
  <c r="AM100" i="6" s="1"/>
  <c r="AL100" i="6" s="1"/>
  <c r="I218" i="6"/>
  <c r="I269" i="6"/>
  <c r="AS120" i="6"/>
  <c r="AR120" i="6" s="1"/>
  <c r="AQ120" i="6" s="1"/>
  <c r="AP120" i="6" s="1"/>
  <c r="AO120" i="6"/>
  <c r="AN120" i="6" s="1"/>
  <c r="AM120" i="6" s="1"/>
  <c r="AL120" i="6" s="1"/>
  <c r="AT196" i="6"/>
  <c r="AS196" i="6" s="1"/>
  <c r="AR196" i="6" s="1"/>
  <c r="AQ196" i="6" s="1"/>
  <c r="AP196" i="6" s="1"/>
  <c r="AO196" i="6" s="1"/>
  <c r="AN196" i="6" s="1"/>
  <c r="AM196" i="6" s="1"/>
  <c r="AL196" i="6" s="1"/>
  <c r="I285" i="6"/>
  <c r="I25" i="6"/>
  <c r="AE25" i="6"/>
  <c r="AB25" i="6"/>
  <c r="I275" i="6"/>
  <c r="AT374" i="6"/>
  <c r="AS374" i="6" s="1"/>
  <c r="AR374" i="6" s="1"/>
  <c r="AQ374" i="6" s="1"/>
  <c r="AP374" i="6" s="1"/>
  <c r="AO374" i="6" s="1"/>
  <c r="AN374" i="6" s="1"/>
  <c r="AM374" i="6" s="1"/>
  <c r="AL374" i="6" s="1"/>
  <c r="AS142" i="6"/>
  <c r="AT142" i="6"/>
  <c r="AT383" i="6"/>
  <c r="AS383" i="6"/>
  <c r="AR383" i="6" s="1"/>
  <c r="AQ383" i="6" s="1"/>
  <c r="AP383" i="6" s="1"/>
  <c r="AO383" i="6" s="1"/>
  <c r="AN383" i="6" s="1"/>
  <c r="AM383" i="6"/>
  <c r="AL383" i="6" s="1"/>
  <c r="AJ383" i="6" s="1"/>
  <c r="AT271" i="6"/>
  <c r="AS271" i="6" s="1"/>
  <c r="AR271" i="6" s="1"/>
  <c r="AQ271" i="6" s="1"/>
  <c r="AP271" i="6" s="1"/>
  <c r="AO271" i="6" s="1"/>
  <c r="AN271" i="6" s="1"/>
  <c r="AM271" i="6" s="1"/>
  <c r="AL271" i="6" s="1"/>
  <c r="I96" i="6"/>
  <c r="I48" i="6"/>
  <c r="I157" i="5"/>
  <c r="I91" i="5"/>
  <c r="AC91" i="5"/>
  <c r="I209" i="5"/>
  <c r="I213" i="5"/>
  <c r="H317" i="5"/>
  <c r="I281" i="5"/>
  <c r="I241" i="5"/>
  <c r="I110" i="5"/>
  <c r="J353" i="5"/>
  <c r="I171" i="5"/>
  <c r="G39" i="1"/>
  <c r="E204" i="3"/>
  <c r="F50" i="1"/>
  <c r="E126" i="2"/>
  <c r="F166" i="1"/>
  <c r="E91" i="2"/>
  <c r="F101" i="1"/>
  <c r="E59" i="2"/>
  <c r="F65" i="1"/>
  <c r="E27" i="2"/>
  <c r="F33" i="1"/>
  <c r="E106" i="2"/>
  <c r="F120" i="1"/>
  <c r="E269" i="3"/>
  <c r="E74" i="2"/>
  <c r="F80" i="1"/>
  <c r="E42" i="2"/>
  <c r="F48" i="1"/>
  <c r="Z48" i="1" s="1"/>
  <c r="G58" i="1"/>
  <c r="I58" i="1" s="1"/>
  <c r="I193" i="5"/>
  <c r="E255" i="3"/>
  <c r="E238" i="3"/>
  <c r="E307" i="3"/>
  <c r="I252" i="1"/>
  <c r="J367" i="1"/>
  <c r="I156" i="1"/>
  <c r="E234" i="3"/>
  <c r="I319" i="1"/>
  <c r="I47" i="1"/>
  <c r="J378" i="1"/>
  <c r="AZ107" i="6"/>
  <c r="AX107" i="6"/>
  <c r="AH54" i="6"/>
  <c r="AA54" i="6" s="1"/>
  <c r="AD54" i="6" s="1"/>
  <c r="AH130" i="6"/>
  <c r="AA185" i="7"/>
  <c r="AB185" i="7"/>
  <c r="AA262" i="7"/>
  <c r="AE262" i="7" s="1"/>
  <c r="AA28" i="7"/>
  <c r="AB28" i="7"/>
  <c r="AH88" i="7"/>
  <c r="AB88" i="7" s="1"/>
  <c r="AH90" i="7"/>
  <c r="AH37" i="7"/>
  <c r="AH349" i="7"/>
  <c r="AH94" i="7"/>
  <c r="AA94" i="7" s="1"/>
  <c r="AE94" i="7" s="1"/>
  <c r="AB283" i="7"/>
  <c r="AA283" i="7"/>
  <c r="AB327" i="7"/>
  <c r="AA327" i="7"/>
  <c r="AD327" i="7" s="1"/>
  <c r="AH309" i="7"/>
  <c r="AA309" i="7" s="1"/>
  <c r="I208" i="7"/>
  <c r="AC208" i="7"/>
  <c r="AF208" i="7"/>
  <c r="AB208" i="7"/>
  <c r="I23" i="6"/>
  <c r="J373" i="6"/>
  <c r="AT354" i="6"/>
  <c r="AS354" i="6"/>
  <c r="AR354" i="6" s="1"/>
  <c r="AQ354" i="6" s="1"/>
  <c r="AP354" i="6" s="1"/>
  <c r="AO354" i="6" s="1"/>
  <c r="AN354" i="6" s="1"/>
  <c r="AM354" i="6" s="1"/>
  <c r="AL354" i="6" s="1"/>
  <c r="AT350" i="6"/>
  <c r="AS350" i="6" s="1"/>
  <c r="AR350" i="6" s="1"/>
  <c r="AQ350" i="6" s="1"/>
  <c r="AP350" i="6" s="1"/>
  <c r="AO350" i="6" s="1"/>
  <c r="AN350" i="6" s="1"/>
  <c r="AM350" i="6" s="1"/>
  <c r="AL350" i="6" s="1"/>
  <c r="AI350" i="6" s="1"/>
  <c r="AB406" i="6"/>
  <c r="AA406" i="6"/>
  <c r="AE406" i="6" s="1"/>
  <c r="I78" i="7"/>
  <c r="AC308" i="7"/>
  <c r="AF308" i="7"/>
  <c r="I308" i="7"/>
  <c r="I90" i="7"/>
  <c r="AB90" i="7"/>
  <c r="BK2" i="6"/>
  <c r="BJ2" i="6"/>
  <c r="BI2" i="6"/>
  <c r="BH2" i="6"/>
  <c r="BG2" i="6" s="1"/>
  <c r="BF2" i="6" s="1"/>
  <c r="BE2" i="6" s="1"/>
  <c r="BD2" i="6" s="1"/>
  <c r="BC2" i="6" s="1"/>
  <c r="J154" i="6"/>
  <c r="I267" i="6"/>
  <c r="I114" i="6"/>
  <c r="I216" i="6"/>
  <c r="I35" i="6"/>
  <c r="AT204" i="6"/>
  <c r="AS204" i="6" s="1"/>
  <c r="AR204" i="6" s="1"/>
  <c r="AQ204" i="6" s="1"/>
  <c r="AP204" i="6" s="1"/>
  <c r="AO204" i="6" s="1"/>
  <c r="AN204" i="6" s="1"/>
  <c r="AM204" i="6" s="1"/>
  <c r="AL204" i="6" s="1"/>
  <c r="J359" i="6"/>
  <c r="AT367" i="6"/>
  <c r="AS367" i="6" s="1"/>
  <c r="AR367" i="6" s="1"/>
  <c r="AQ367" i="6" s="1"/>
  <c r="AP367" i="6" s="1"/>
  <c r="AO367" i="6" s="1"/>
  <c r="AN367" i="6" s="1"/>
  <c r="AM367" i="6" s="1"/>
  <c r="AL367" i="6" s="1"/>
  <c r="I90" i="6"/>
  <c r="I126" i="6"/>
  <c r="I196" i="6"/>
  <c r="K370" i="6"/>
  <c r="I148" i="6"/>
  <c r="AT319" i="6"/>
  <c r="AS319" i="6" s="1"/>
  <c r="AR319" i="6" s="1"/>
  <c r="AQ319" i="6" s="1"/>
  <c r="AP319" i="6" s="1"/>
  <c r="I271" i="6"/>
  <c r="BA86" i="6"/>
  <c r="BB86" i="6"/>
  <c r="AZ86" i="6" s="1"/>
  <c r="AX86" i="6" s="1"/>
  <c r="Z408" i="5"/>
  <c r="G408" i="5"/>
  <c r="I306" i="6"/>
  <c r="I107" i="5"/>
  <c r="AC107" i="5"/>
  <c r="I79" i="5"/>
  <c r="I263" i="5"/>
  <c r="I221" i="5"/>
  <c r="I325" i="5"/>
  <c r="I220" i="6"/>
  <c r="I94" i="5"/>
  <c r="I111" i="5"/>
  <c r="I291" i="5"/>
  <c r="J357" i="5"/>
  <c r="AC357" i="5"/>
  <c r="I119" i="5"/>
  <c r="R36" i="4"/>
  <c r="L36" i="4"/>
  <c r="N36" i="4"/>
  <c r="E154" i="2"/>
  <c r="F198" i="1"/>
  <c r="E122" i="2"/>
  <c r="F158" i="1"/>
  <c r="Z158" i="1" s="1"/>
  <c r="E87" i="2"/>
  <c r="E247" i="3"/>
  <c r="F95" i="1"/>
  <c r="E55" i="2"/>
  <c r="F61" i="1"/>
  <c r="E23" i="2"/>
  <c r="F29" i="1"/>
  <c r="F115" i="1"/>
  <c r="G115" i="1" s="1"/>
  <c r="E102" i="2"/>
  <c r="E265" i="3"/>
  <c r="E70" i="2"/>
  <c r="F76" i="1"/>
  <c r="E38" i="2"/>
  <c r="F44" i="1"/>
  <c r="K414" i="1"/>
  <c r="I187" i="1"/>
  <c r="J377" i="1"/>
  <c r="I82" i="1"/>
  <c r="I226" i="1"/>
  <c r="I301" i="1"/>
  <c r="I269" i="1"/>
  <c r="I266" i="1"/>
  <c r="AI135" i="6"/>
  <c r="AH135" i="6" s="1"/>
  <c r="AK135" i="6"/>
  <c r="AJ135" i="6"/>
  <c r="AI28" i="6"/>
  <c r="AH28" i="6" s="1"/>
  <c r="AK28" i="6"/>
  <c r="AJ28" i="6"/>
  <c r="I36" i="5"/>
  <c r="AC36" i="5"/>
  <c r="AH42" i="7"/>
  <c r="AB42" i="7" s="1"/>
  <c r="AA42" i="7"/>
  <c r="AZ14" i="7"/>
  <c r="AX14" i="7" s="1"/>
  <c r="AH102" i="7"/>
  <c r="AA102" i="7" s="1"/>
  <c r="AB102" i="7"/>
  <c r="AH83" i="7"/>
  <c r="AA83" i="7" s="1"/>
  <c r="AE83" i="7" s="1"/>
  <c r="AZ68" i="7"/>
  <c r="AX68" i="7"/>
  <c r="AH78" i="7"/>
  <c r="AB78" i="7" s="1"/>
  <c r="AH362" i="7"/>
  <c r="AA362" i="7"/>
  <c r="AE362" i="7" s="1"/>
  <c r="AH296" i="7"/>
  <c r="AB296" i="7" s="1"/>
  <c r="AH356" i="7"/>
  <c r="AH402" i="7"/>
  <c r="AZ64" i="7"/>
  <c r="AX64" i="7" s="1"/>
  <c r="AH403" i="7"/>
  <c r="AA403" i="7" s="1"/>
  <c r="AH138" i="7"/>
  <c r="AH75" i="7"/>
  <c r="AA75" i="7" s="1"/>
  <c r="AH419" i="7"/>
  <c r="AH32" i="7"/>
  <c r="AZ122" i="7"/>
  <c r="AX122" i="7"/>
  <c r="AH121" i="7"/>
  <c r="AA121" i="7" s="1"/>
  <c r="AH324" i="7"/>
  <c r="AH46" i="7"/>
  <c r="AB46" i="7"/>
  <c r="AD62" i="7"/>
  <c r="I128" i="6"/>
  <c r="I82" i="6"/>
  <c r="I110" i="6"/>
  <c r="AT331" i="6"/>
  <c r="AS331" i="6" s="1"/>
  <c r="AR331" i="6" s="1"/>
  <c r="AQ331" i="6" s="1"/>
  <c r="AP331" i="6" s="1"/>
  <c r="AO331" i="6" s="1"/>
  <c r="AN331" i="6" s="1"/>
  <c r="AM331" i="6" s="1"/>
  <c r="AL331" i="6" s="1"/>
  <c r="I321" i="5"/>
  <c r="E181" i="3"/>
  <c r="F27" i="1"/>
  <c r="G27" i="1" s="1"/>
  <c r="I308" i="1"/>
  <c r="I71" i="7"/>
  <c r="AC121" i="7"/>
  <c r="J121" i="7"/>
  <c r="AF121" i="7"/>
  <c r="AB121" i="7"/>
  <c r="AC111" i="7"/>
  <c r="AF111" i="7"/>
  <c r="I111" i="7"/>
  <c r="I191" i="7"/>
  <c r="AC158" i="7"/>
  <c r="I158" i="7"/>
  <c r="AF158" i="7"/>
  <c r="AB158" i="7"/>
  <c r="K384" i="7"/>
  <c r="I199" i="7"/>
  <c r="AC199" i="7"/>
  <c r="AF199" i="7"/>
  <c r="J362" i="7"/>
  <c r="AC362" i="7"/>
  <c r="AF362" i="7"/>
  <c r="J358" i="7"/>
  <c r="AF358" i="7"/>
  <c r="AE358" i="7"/>
  <c r="AB358" i="7"/>
  <c r="AD358" i="7"/>
  <c r="AT274" i="6"/>
  <c r="AS274" i="6" s="1"/>
  <c r="AR274" i="6" s="1"/>
  <c r="AQ274" i="6" s="1"/>
  <c r="AP274" i="6" s="1"/>
  <c r="AO274" i="6" s="1"/>
  <c r="AN274" i="6" s="1"/>
  <c r="AM274" i="6" s="1"/>
  <c r="AL274" i="6" s="1"/>
  <c r="AK274" i="6" s="1"/>
  <c r="I287" i="6"/>
  <c r="I182" i="6"/>
  <c r="AT251" i="6"/>
  <c r="AS251" i="6" s="1"/>
  <c r="AR251" i="6" s="1"/>
  <c r="AQ251" i="6" s="1"/>
  <c r="AP251" i="6" s="1"/>
  <c r="AO251" i="6" s="1"/>
  <c r="AN251" i="6" s="1"/>
  <c r="AM251" i="6" s="1"/>
  <c r="AL251" i="6" s="1"/>
  <c r="AT144" i="6"/>
  <c r="AS144" i="6" s="1"/>
  <c r="AR144" i="6" s="1"/>
  <c r="AQ144" i="6" s="1"/>
  <c r="AP144" i="6" s="1"/>
  <c r="AO144" i="6" s="1"/>
  <c r="AN144" i="6" s="1"/>
  <c r="AM144" i="6" s="1"/>
  <c r="AL144" i="6" s="1"/>
  <c r="AJ144" i="6" s="1"/>
  <c r="AT124" i="6"/>
  <c r="AS124" i="6"/>
  <c r="AR124" i="6" s="1"/>
  <c r="AQ124" i="6" s="1"/>
  <c r="AP124" i="6" s="1"/>
  <c r="AO124" i="6" s="1"/>
  <c r="AN124" i="6" s="1"/>
  <c r="AM124" i="6" s="1"/>
  <c r="AL124" i="6" s="1"/>
  <c r="AA43" i="7"/>
  <c r="I126" i="7"/>
  <c r="I31" i="7"/>
  <c r="I97" i="7"/>
  <c r="AB97" i="7"/>
  <c r="AD97" i="7"/>
  <c r="AE97" i="7"/>
  <c r="I113" i="7"/>
  <c r="I112" i="7"/>
  <c r="AB112" i="7"/>
  <c r="I92" i="7"/>
  <c r="AE92" i="7"/>
  <c r="AD92" i="7"/>
  <c r="AB92" i="7"/>
  <c r="AA158" i="7"/>
  <c r="AD158" i="7" s="1"/>
  <c r="I328" i="7"/>
  <c r="AC328" i="7"/>
  <c r="I33" i="7"/>
  <c r="AD33" i="7"/>
  <c r="AE33" i="7"/>
  <c r="AB33" i="7"/>
  <c r="AC123" i="7"/>
  <c r="I123" i="7"/>
  <c r="I137" i="7"/>
  <c r="AF318" i="7"/>
  <c r="I318" i="7"/>
  <c r="AC318" i="7"/>
  <c r="AB318" i="7"/>
  <c r="AD318" i="7"/>
  <c r="AE318" i="7"/>
  <c r="AA90" i="7"/>
  <c r="AD90" i="7" s="1"/>
  <c r="I149" i="7"/>
  <c r="I289" i="6"/>
  <c r="I297" i="6"/>
  <c r="AT214" i="6"/>
  <c r="AS214" i="6" s="1"/>
  <c r="AR214" i="6" s="1"/>
  <c r="AQ214" i="6"/>
  <c r="AP214" i="6" s="1"/>
  <c r="AO214" i="6" s="1"/>
  <c r="AN214" i="6" s="1"/>
  <c r="AM214" i="6" s="1"/>
  <c r="AL214" i="6" s="1"/>
  <c r="AT358" i="6"/>
  <c r="AS358" i="6" s="1"/>
  <c r="AR358" i="6" s="1"/>
  <c r="AQ358" i="6" s="1"/>
  <c r="AP358" i="6" s="1"/>
  <c r="AO358" i="6" s="1"/>
  <c r="AN358" i="6" s="1"/>
  <c r="AM358" i="6" s="1"/>
  <c r="AL358" i="6" s="1"/>
  <c r="I46" i="6"/>
  <c r="J144" i="6"/>
  <c r="I333" i="6"/>
  <c r="I94" i="6"/>
  <c r="I277" i="6"/>
  <c r="I62" i="6"/>
  <c r="AA130" i="6"/>
  <c r="I238" i="6"/>
  <c r="AT359" i="6"/>
  <c r="AS359" i="6" s="1"/>
  <c r="AB309" i="6"/>
  <c r="AT370" i="6"/>
  <c r="AS370" i="6" s="1"/>
  <c r="AR370" i="6" s="1"/>
  <c r="AQ370" i="6" s="1"/>
  <c r="AP370" i="6" s="1"/>
  <c r="AO370" i="6" s="1"/>
  <c r="AN370" i="6" s="1"/>
  <c r="AM370" i="6" s="1"/>
  <c r="AL370" i="6" s="1"/>
  <c r="AI370" i="6" s="1"/>
  <c r="AS290" i="6"/>
  <c r="AR290" i="6" s="1"/>
  <c r="AQ290" i="6" s="1"/>
  <c r="AP290" i="6" s="1"/>
  <c r="AO290" i="6" s="1"/>
  <c r="AN290" i="6" s="1"/>
  <c r="AM290" i="6" s="1"/>
  <c r="AL290" i="6" s="1"/>
  <c r="AR323" i="6"/>
  <c r="AQ323" i="6" s="1"/>
  <c r="AP323" i="6" s="1"/>
  <c r="AO323" i="6" s="1"/>
  <c r="AN323" i="6" s="1"/>
  <c r="AM323" i="6" s="1"/>
  <c r="AL323" i="6" s="1"/>
  <c r="AJ323" i="6" s="1"/>
  <c r="I379" i="6"/>
  <c r="AT148" i="6"/>
  <c r="AS148" i="6" s="1"/>
  <c r="AR148" i="6"/>
  <c r="AQ148" i="6" s="1"/>
  <c r="AP148" i="6" s="1"/>
  <c r="AO148" i="6" s="1"/>
  <c r="AN148" i="6" s="1"/>
  <c r="AM148" i="6" s="1"/>
  <c r="AL148" i="6" s="1"/>
  <c r="AT188" i="6"/>
  <c r="AS188" i="6"/>
  <c r="AR188" i="6" s="1"/>
  <c r="AQ188" i="6" s="1"/>
  <c r="AP188" i="6" s="1"/>
  <c r="AO188" i="6" s="1"/>
  <c r="AN188" i="6" s="1"/>
  <c r="AM188" i="6" s="1"/>
  <c r="AL188" i="6" s="1"/>
  <c r="AT339" i="6"/>
  <c r="AS339" i="6" s="1"/>
  <c r="AR339" i="6" s="1"/>
  <c r="AQ339" i="6" s="1"/>
  <c r="AP339" i="6" s="1"/>
  <c r="AO339" i="6" s="1"/>
  <c r="AN339" i="6" s="1"/>
  <c r="AM339" i="6" s="1"/>
  <c r="AL339" i="6" s="1"/>
  <c r="AI339" i="6" s="1"/>
  <c r="AT286" i="6"/>
  <c r="AS286" i="6" s="1"/>
  <c r="AR286" i="6" s="1"/>
  <c r="AQ286" i="6" s="1"/>
  <c r="AP286" i="6" s="1"/>
  <c r="AO286" i="6" s="1"/>
  <c r="AN286" i="6" s="1"/>
  <c r="AM286" i="6" s="1"/>
  <c r="AL286" i="6" s="1"/>
  <c r="I311" i="6"/>
  <c r="Z424" i="5"/>
  <c r="G424" i="5"/>
  <c r="I58" i="6"/>
  <c r="AT306" i="6"/>
  <c r="AS306" i="6" s="1"/>
  <c r="AR306" i="6" s="1"/>
  <c r="AQ306" i="6"/>
  <c r="AP306" i="6" s="1"/>
  <c r="AO306" i="6" s="1"/>
  <c r="AN306" i="6" s="1"/>
  <c r="AM306" i="6" s="1"/>
  <c r="AL306" i="6" s="1"/>
  <c r="AI306" i="6" s="1"/>
  <c r="I123" i="5"/>
  <c r="I59" i="5"/>
  <c r="I161" i="5"/>
  <c r="AT32" i="6"/>
  <c r="AS32" i="6" s="1"/>
  <c r="AR32" i="6" s="1"/>
  <c r="AQ32" i="6" s="1"/>
  <c r="AP32" i="6" s="1"/>
  <c r="AO32" i="6" s="1"/>
  <c r="AN32" i="6" s="1"/>
  <c r="AM32" i="6" s="1"/>
  <c r="AL32" i="6" s="1"/>
  <c r="I289" i="5"/>
  <c r="AR303" i="6"/>
  <c r="AQ303" i="6" s="1"/>
  <c r="AP303" i="6" s="1"/>
  <c r="AO303" i="6" s="1"/>
  <c r="AN303" i="6" s="1"/>
  <c r="AM303" i="6" s="1"/>
  <c r="AL303" i="6" s="1"/>
  <c r="AI303" i="6" s="1"/>
  <c r="I285" i="5"/>
  <c r="I215" i="5"/>
  <c r="I235" i="5"/>
  <c r="I181" i="5"/>
  <c r="E150" i="2"/>
  <c r="F194" i="1"/>
  <c r="E118" i="2"/>
  <c r="F152" i="1"/>
  <c r="E83" i="2"/>
  <c r="E243" i="3"/>
  <c r="F91" i="1"/>
  <c r="P91" i="1" s="1"/>
  <c r="E51" i="2"/>
  <c r="F57" i="1"/>
  <c r="E19" i="2"/>
  <c r="F25" i="1"/>
  <c r="E98" i="2"/>
  <c r="F111" i="1"/>
  <c r="E261" i="3"/>
  <c r="E66" i="2"/>
  <c r="F72" i="1"/>
  <c r="E34" i="2"/>
  <c r="F40" i="1"/>
  <c r="E230" i="3"/>
  <c r="I251" i="1"/>
  <c r="E183" i="3"/>
  <c r="I341" i="1"/>
  <c r="E295" i="3"/>
  <c r="I283" i="1"/>
  <c r="I315" i="1"/>
  <c r="J145" i="1"/>
  <c r="I280" i="1"/>
  <c r="I336" i="1"/>
  <c r="I295" i="1"/>
  <c r="AJ191" i="6"/>
  <c r="AH191" i="6" s="1"/>
  <c r="AI191" i="6"/>
  <c r="AK191" i="6"/>
  <c r="AA86" i="7"/>
  <c r="AB86" i="7"/>
  <c r="AA214" i="7"/>
  <c r="AB214" i="7"/>
  <c r="AB186" i="7"/>
  <c r="AA186" i="7"/>
  <c r="AE186" i="7" s="1"/>
  <c r="I79" i="7"/>
  <c r="AA88" i="7"/>
  <c r="AD88" i="7" s="1"/>
  <c r="I274" i="6"/>
  <c r="AT363" i="6"/>
  <c r="AS363" i="6" s="1"/>
  <c r="AR363" i="6" s="1"/>
  <c r="AQ363" i="6" s="1"/>
  <c r="AP363" i="6" s="1"/>
  <c r="AO363" i="6" s="1"/>
  <c r="AN363" i="6" s="1"/>
  <c r="AM363" i="6" s="1"/>
  <c r="AL363" i="6" s="1"/>
  <c r="AK363" i="6" s="1"/>
  <c r="I298" i="6"/>
  <c r="AT58" i="6"/>
  <c r="AS58" i="6"/>
  <c r="AR58" i="6" s="1"/>
  <c r="AQ58" i="6" s="1"/>
  <c r="AP58" i="6" s="1"/>
  <c r="AO58" i="6" s="1"/>
  <c r="AN58" i="6" s="1"/>
  <c r="AM58" i="6" s="1"/>
  <c r="AL58" i="6" s="1"/>
  <c r="E142" i="2"/>
  <c r="F186" i="1"/>
  <c r="E90" i="2"/>
  <c r="F100" i="1"/>
  <c r="E235" i="3"/>
  <c r="I254" i="1"/>
  <c r="I135" i="1"/>
  <c r="AK92" i="6"/>
  <c r="AJ92" i="6"/>
  <c r="AH92" i="6" s="1"/>
  <c r="I39" i="7"/>
  <c r="I95" i="7"/>
  <c r="AE95" i="7"/>
  <c r="AB95" i="7"/>
  <c r="AD95" i="7"/>
  <c r="J145" i="7"/>
  <c r="AC145" i="7"/>
  <c r="AF145" i="7"/>
  <c r="I70" i="7"/>
  <c r="AD70" i="7"/>
  <c r="AB70" i="7"/>
  <c r="AE70" i="7"/>
  <c r="I256" i="7"/>
  <c r="AC350" i="7"/>
  <c r="AF350" i="7"/>
  <c r="I350" i="7"/>
  <c r="AF338" i="7"/>
  <c r="I338" i="7"/>
  <c r="I60" i="6"/>
  <c r="J386" i="6"/>
  <c r="AT278" i="6"/>
  <c r="AS278" i="6" s="1"/>
  <c r="AR278" i="6" s="1"/>
  <c r="AQ278" i="6" s="1"/>
  <c r="AP278" i="6" s="1"/>
  <c r="AO278" i="6" s="1"/>
  <c r="AN278" i="6" s="1"/>
  <c r="AM278" i="6" s="1"/>
  <c r="AL278" i="6" s="1"/>
  <c r="AC437" i="7"/>
  <c r="J437" i="7"/>
  <c r="AF437" i="7"/>
  <c r="AT439" i="7"/>
  <c r="AS439" i="7" s="1"/>
  <c r="AR439" i="7" s="1"/>
  <c r="AQ439" i="7" s="1"/>
  <c r="AP439" i="7" s="1"/>
  <c r="AO439" i="7" s="1"/>
  <c r="AN439" i="7" s="1"/>
  <c r="AM439" i="7" s="1"/>
  <c r="AL439" i="7" s="1"/>
  <c r="I25" i="7"/>
  <c r="AF25" i="7"/>
  <c r="AC25" i="7"/>
  <c r="I47" i="7"/>
  <c r="AF47" i="7"/>
  <c r="I99" i="7"/>
  <c r="I115" i="7"/>
  <c r="AA184" i="7"/>
  <c r="AF114" i="7"/>
  <c r="I114" i="7"/>
  <c r="AC114" i="7"/>
  <c r="AC104" i="7"/>
  <c r="AF104" i="7"/>
  <c r="I104" i="7"/>
  <c r="AD104" i="7"/>
  <c r="AB104" i="7"/>
  <c r="AE104" i="7"/>
  <c r="AC336" i="7"/>
  <c r="AF336" i="7"/>
  <c r="I336" i="7"/>
  <c r="I260" i="7"/>
  <c r="I83" i="7"/>
  <c r="I312" i="7"/>
  <c r="J366" i="7"/>
  <c r="AB366" i="7"/>
  <c r="AE366" i="7"/>
  <c r="I195" i="7"/>
  <c r="I309" i="7"/>
  <c r="AB309" i="7"/>
  <c r="K378" i="7"/>
  <c r="I106" i="7"/>
  <c r="AC106" i="7"/>
  <c r="AF106" i="7"/>
  <c r="I342" i="7"/>
  <c r="I92" i="6"/>
  <c r="I234" i="6"/>
  <c r="BK3" i="6"/>
  <c r="BJ3" i="6"/>
  <c r="BI3" i="6" s="1"/>
  <c r="BH3" i="6" s="1"/>
  <c r="BG3" i="6" s="1"/>
  <c r="BF3" i="6" s="1"/>
  <c r="BE3" i="6" s="1"/>
  <c r="BD3" i="6" s="1"/>
  <c r="BC3" i="6" s="1"/>
  <c r="I192" i="6"/>
  <c r="I190" i="6"/>
  <c r="AD190" i="6"/>
  <c r="AB190" i="6"/>
  <c r="AE190" i="6"/>
  <c r="AS314" i="6"/>
  <c r="AR314" i="6" s="1"/>
  <c r="AQ314" i="6" s="1"/>
  <c r="AP314" i="6" s="1"/>
  <c r="AO314" i="6" s="1"/>
  <c r="AN314" i="6" s="1"/>
  <c r="AM314" i="6" s="1"/>
  <c r="AL314" i="6" s="1"/>
  <c r="AK314" i="6" s="1"/>
  <c r="AT314" i="6"/>
  <c r="AT128" i="6"/>
  <c r="AS128" i="6" s="1"/>
  <c r="AR128" i="6" s="1"/>
  <c r="AQ128" i="6" s="1"/>
  <c r="AP128" i="6" s="1"/>
  <c r="AO128" i="6" s="1"/>
  <c r="AN128" i="6" s="1"/>
  <c r="AM128" i="6" s="1"/>
  <c r="AL128" i="6" s="1"/>
  <c r="AJ128" i="6" s="1"/>
  <c r="AT182" i="6"/>
  <c r="AS182" i="6" s="1"/>
  <c r="AR182" i="6" s="1"/>
  <c r="AQ182" i="6" s="1"/>
  <c r="AP182" i="6" s="1"/>
  <c r="AO182" i="6" s="1"/>
  <c r="AN182" i="6" s="1"/>
  <c r="AM182" i="6" s="1"/>
  <c r="AL182" i="6" s="1"/>
  <c r="I222" i="6"/>
  <c r="I256" i="6"/>
  <c r="J361" i="6"/>
  <c r="AD361" i="6"/>
  <c r="AB361" i="6"/>
  <c r="I351" i="6"/>
  <c r="I174" i="6"/>
  <c r="AT216" i="6"/>
  <c r="AS216" i="6" s="1"/>
  <c r="AR216" i="6" s="1"/>
  <c r="AQ216" i="6" s="1"/>
  <c r="AP216" i="6" s="1"/>
  <c r="AO216" i="6" s="1"/>
  <c r="AN216" i="6" s="1"/>
  <c r="AM216" i="6" s="1"/>
  <c r="AL216" i="6" s="1"/>
  <c r="AI216" i="6" s="1"/>
  <c r="I283" i="6"/>
  <c r="AT326" i="6"/>
  <c r="AS326" i="6" s="1"/>
  <c r="AR326" i="6" s="1"/>
  <c r="AQ326" i="6" s="1"/>
  <c r="AP326" i="6" s="1"/>
  <c r="AO326" i="6" s="1"/>
  <c r="AN326" i="6" s="1"/>
  <c r="AM326" i="6" s="1"/>
  <c r="AL326" i="6" s="1"/>
  <c r="I130" i="6"/>
  <c r="AB130" i="6"/>
  <c r="AE130" i="6"/>
  <c r="AT238" i="6"/>
  <c r="AS238" i="6" s="1"/>
  <c r="AR238" i="6" s="1"/>
  <c r="AQ238" i="6"/>
  <c r="AT322" i="6"/>
  <c r="AS322" i="6" s="1"/>
  <c r="AT104" i="6"/>
  <c r="AS104" i="6" s="1"/>
  <c r="AT279" i="6"/>
  <c r="I318" i="6"/>
  <c r="AT90" i="6"/>
  <c r="AS90" i="6" s="1"/>
  <c r="AR90" i="6" s="1"/>
  <c r="AQ90" i="6" s="1"/>
  <c r="AP90" i="6" s="1"/>
  <c r="AO90" i="6" s="1"/>
  <c r="AN90" i="6" s="1"/>
  <c r="AM90" i="6" s="1"/>
  <c r="AL90" i="6" s="1"/>
  <c r="AT126" i="6"/>
  <c r="AS126" i="6" s="1"/>
  <c r="AR126" i="6" s="1"/>
  <c r="AQ126" i="6" s="1"/>
  <c r="AP126" i="6" s="1"/>
  <c r="AO126" i="6" s="1"/>
  <c r="AN126" i="6" s="1"/>
  <c r="AM126" i="6" s="1"/>
  <c r="AL126" i="6" s="1"/>
  <c r="J206" i="6"/>
  <c r="I290" i="6"/>
  <c r="I54" i="6"/>
  <c r="I166" i="6"/>
  <c r="AT240" i="6"/>
  <c r="AS240" i="6"/>
  <c r="AR240" i="6" s="1"/>
  <c r="AQ240" i="6" s="1"/>
  <c r="AP240" i="6" s="1"/>
  <c r="AO240" i="6" s="1"/>
  <c r="AN240" i="6" s="1"/>
  <c r="AM240" i="6" s="1"/>
  <c r="AL240" i="6" s="1"/>
  <c r="AT291" i="6"/>
  <c r="AS291" i="6"/>
  <c r="AR291" i="6" s="1"/>
  <c r="AQ291" i="6" s="1"/>
  <c r="AP291" i="6" s="1"/>
  <c r="AO291" i="6" s="1"/>
  <c r="AN291" i="6" s="1"/>
  <c r="AM291" i="6" s="1"/>
  <c r="AL291" i="6" s="1"/>
  <c r="I339" i="6"/>
  <c r="AT160" i="6"/>
  <c r="AS160" i="6" s="1"/>
  <c r="AR160" i="6" s="1"/>
  <c r="AQ160" i="6" s="1"/>
  <c r="AP160" i="6" s="1"/>
  <c r="AO160" i="6" s="1"/>
  <c r="AN160" i="6" s="1"/>
  <c r="AM160" i="6" s="1"/>
  <c r="AL160" i="6" s="1"/>
  <c r="AT315" i="6"/>
  <c r="AS315" i="6" s="1"/>
  <c r="AR315" i="6" s="1"/>
  <c r="AQ315" i="6" s="1"/>
  <c r="AP315" i="6" s="1"/>
  <c r="AO315" i="6" s="1"/>
  <c r="AN315" i="6" s="1"/>
  <c r="AM315" i="6" s="1"/>
  <c r="AL315" i="6"/>
  <c r="Z49" i="5"/>
  <c r="G49" i="5"/>
  <c r="AT86" i="6"/>
  <c r="AS86" i="6" s="1"/>
  <c r="AR86" i="6" s="1"/>
  <c r="AQ86" i="6" s="1"/>
  <c r="AP86" i="6" s="1"/>
  <c r="AO86" i="6" s="1"/>
  <c r="AN86" i="6"/>
  <c r="AM86" i="6" s="1"/>
  <c r="AL86" i="6" s="1"/>
  <c r="I55" i="5"/>
  <c r="AF167" i="5"/>
  <c r="J167" i="5"/>
  <c r="I273" i="5"/>
  <c r="I32" i="6"/>
  <c r="AT220" i="6"/>
  <c r="AS220" i="6" s="1"/>
  <c r="AR220" i="6" s="1"/>
  <c r="AQ220" i="6" s="1"/>
  <c r="AP220" i="6" s="1"/>
  <c r="AO220" i="6" s="1"/>
  <c r="AN220" i="6" s="1"/>
  <c r="AM220" i="6" s="1"/>
  <c r="AL220" i="6" s="1"/>
  <c r="I187" i="5"/>
  <c r="I303" i="6"/>
  <c r="I153" i="5"/>
  <c r="I293" i="5"/>
  <c r="I253" i="5"/>
  <c r="I124" i="5"/>
  <c r="I257" i="5"/>
  <c r="L171" i="4"/>
  <c r="E11" i="2"/>
  <c r="E146" i="2"/>
  <c r="F190" i="1"/>
  <c r="E111" i="2"/>
  <c r="F137" i="1"/>
  <c r="E79" i="2"/>
  <c r="F85" i="1"/>
  <c r="E47" i="2"/>
  <c r="F53" i="1"/>
  <c r="E15" i="2"/>
  <c r="F21" i="1"/>
  <c r="E94" i="2"/>
  <c r="F104" i="1"/>
  <c r="E62" i="2"/>
  <c r="F68" i="1"/>
  <c r="E30" i="2"/>
  <c r="F36" i="1"/>
  <c r="E323" i="3"/>
  <c r="E251" i="3"/>
  <c r="I38" i="1"/>
  <c r="AC38" i="1"/>
  <c r="AF38" i="1"/>
  <c r="E187" i="3"/>
  <c r="I90" i="1"/>
  <c r="AF90" i="1"/>
  <c r="I172" i="7"/>
  <c r="AB172" i="7"/>
  <c r="E198" i="3"/>
  <c r="I192" i="1"/>
  <c r="E179" i="3"/>
  <c r="I109" i="1"/>
  <c r="I409" i="1"/>
  <c r="I235" i="1"/>
  <c r="I314" i="1"/>
  <c r="I127" i="1"/>
  <c r="I239" i="1"/>
  <c r="I339" i="1"/>
  <c r="I250" i="1"/>
  <c r="I334" i="1"/>
  <c r="J361" i="1"/>
  <c r="I285" i="1"/>
  <c r="I24" i="5"/>
  <c r="K414" i="5"/>
  <c r="AH181" i="6"/>
  <c r="AA181" i="6" s="1"/>
  <c r="AH106" i="7"/>
  <c r="AB106" i="7" s="1"/>
  <c r="AA106" i="7"/>
  <c r="AE106" i="7" s="1"/>
  <c r="AH77" i="7"/>
  <c r="AB77" i="7" s="1"/>
  <c r="AH23" i="7"/>
  <c r="AA23" i="7" s="1"/>
  <c r="AH338" i="7"/>
  <c r="AH284" i="7"/>
  <c r="AA284" i="7"/>
  <c r="AD284" i="7"/>
  <c r="AH232" i="7"/>
  <c r="AA232" i="7"/>
  <c r="AE232" i="7" s="1"/>
  <c r="AH103" i="7"/>
  <c r="AA103" i="7" s="1"/>
  <c r="AD103" i="7" s="1"/>
  <c r="AH294" i="7"/>
  <c r="AZ71" i="7"/>
  <c r="AX71" i="7" s="1"/>
  <c r="AH370" i="7"/>
  <c r="AA370" i="7"/>
  <c r="AD370" i="7" s="1"/>
  <c r="AH150" i="7"/>
  <c r="AZ65" i="7"/>
  <c r="AX65" i="7"/>
  <c r="AH274" i="7"/>
  <c r="AZ45" i="7"/>
  <c r="AX45" i="7" s="1"/>
  <c r="AH289" i="7"/>
  <c r="AA289" i="7" s="1"/>
  <c r="AD42" i="7"/>
  <c r="AE42" i="7"/>
  <c r="AI82" i="6"/>
  <c r="AK82" i="6"/>
  <c r="AK136" i="6"/>
  <c r="AJ136" i="6"/>
  <c r="AH136" i="6" s="1"/>
  <c r="AA136" i="6" s="1"/>
  <c r="AK176" i="6"/>
  <c r="AI383" i="6"/>
  <c r="AJ170" i="6"/>
  <c r="AK170" i="6"/>
  <c r="AJ375" i="6"/>
  <c r="AI375" i="6"/>
  <c r="AK116" i="6"/>
  <c r="AI116" i="6"/>
  <c r="AJ116" i="6"/>
  <c r="AK108" i="6"/>
  <c r="AE370" i="7"/>
  <c r="AJ58" i="6"/>
  <c r="AK343" i="6"/>
  <c r="AI343" i="6"/>
  <c r="AH343" i="6" s="1"/>
  <c r="AB343" i="6" s="1"/>
  <c r="AJ132" i="6"/>
  <c r="AI110" i="6"/>
  <c r="AJ110" i="6"/>
  <c r="AI166" i="6"/>
  <c r="AH166" i="6" s="1"/>
  <c r="AB166" i="6" s="1"/>
  <c r="AK166" i="6"/>
  <c r="AD83" i="7"/>
  <c r="AK350" i="6"/>
  <c r="AJ350" i="6"/>
  <c r="AH350" i="6" s="1"/>
  <c r="AJ389" i="6"/>
  <c r="AK389" i="6"/>
  <c r="AJ294" i="6"/>
  <c r="AI294" i="6"/>
  <c r="AK294" i="6"/>
  <c r="AI96" i="6"/>
  <c r="AJ96" i="6"/>
  <c r="AJ44" i="6"/>
  <c r="AK172" i="6"/>
  <c r="AI226" i="6"/>
  <c r="AH226" i="6" s="1"/>
  <c r="AJ226" i="6"/>
  <c r="AJ48" i="6"/>
  <c r="AK48" i="6"/>
  <c r="AI112" i="6"/>
  <c r="AH112" i="6" s="1"/>
  <c r="AJ112" i="6"/>
  <c r="AK112" i="6"/>
  <c r="AJ370" i="6"/>
  <c r="AD94" i="7"/>
  <c r="AJ212" i="6"/>
  <c r="AB274" i="7"/>
  <c r="AA274" i="7"/>
  <c r="Z152" i="1"/>
  <c r="G152" i="1"/>
  <c r="AF422" i="7"/>
  <c r="AC422" i="7"/>
  <c r="AF372" i="7"/>
  <c r="AC372" i="7"/>
  <c r="AC84" i="7"/>
  <c r="AF84" i="7"/>
  <c r="Z89" i="1"/>
  <c r="G89" i="1"/>
  <c r="Z28" i="1"/>
  <c r="G28" i="1"/>
  <c r="P28" i="1"/>
  <c r="AB294" i="7"/>
  <c r="AA294" i="7"/>
  <c r="AE294" i="7" s="1"/>
  <c r="Z36" i="1"/>
  <c r="G36" i="1"/>
  <c r="AB83" i="7"/>
  <c r="AC260" i="7"/>
  <c r="P186" i="1"/>
  <c r="Z111" i="1"/>
  <c r="G111" i="1"/>
  <c r="P111" i="1"/>
  <c r="AB362" i="7"/>
  <c r="AC384" i="7"/>
  <c r="Z76" i="1"/>
  <c r="G76" i="1"/>
  <c r="P76" i="1"/>
  <c r="AC76" i="1" s="1"/>
  <c r="AD283" i="7"/>
  <c r="AE283" i="7"/>
  <c r="AD262" i="7"/>
  <c r="Z49" i="1"/>
  <c r="G49" i="1"/>
  <c r="P49" i="1"/>
  <c r="AF49" i="1" s="1"/>
  <c r="AB59" i="6"/>
  <c r="Z30" i="1"/>
  <c r="G136" i="1"/>
  <c r="Z136" i="1"/>
  <c r="P136" i="1"/>
  <c r="AC354" i="7"/>
  <c r="AF232" i="7"/>
  <c r="AF420" i="7"/>
  <c r="AF274" i="7"/>
  <c r="AC274" i="7"/>
  <c r="AF395" i="7"/>
  <c r="AC395" i="7"/>
  <c r="AC250" i="7"/>
  <c r="AF250" i="7"/>
  <c r="AC271" i="7"/>
  <c r="AF271" i="7"/>
  <c r="AF307" i="7"/>
  <c r="AC307" i="7"/>
  <c r="AC136" i="7"/>
  <c r="AF136" i="7"/>
  <c r="AC381" i="7"/>
  <c r="AF381" i="7"/>
  <c r="AF206" i="7"/>
  <c r="AC206" i="7"/>
  <c r="AF285" i="7"/>
  <c r="AC285" i="7"/>
  <c r="AC246" i="7"/>
  <c r="AF246" i="7"/>
  <c r="AF64" i="7"/>
  <c r="AC64" i="7"/>
  <c r="AC373" i="7"/>
  <c r="AF373" i="7"/>
  <c r="AF321" i="7"/>
  <c r="AC321" i="7"/>
  <c r="AC275" i="7"/>
  <c r="AF275" i="7"/>
  <c r="AF214" i="7"/>
  <c r="AC214" i="7"/>
  <c r="AC52" i="7"/>
  <c r="AF52" i="7"/>
  <c r="AA394" i="7"/>
  <c r="AD394" i="7" s="1"/>
  <c r="AB394" i="7"/>
  <c r="AD239" i="6"/>
  <c r="AE239" i="6"/>
  <c r="Z41" i="1"/>
  <c r="G41" i="1"/>
  <c r="P41" i="1"/>
  <c r="AC272" i="7"/>
  <c r="AB94" i="7"/>
  <c r="AC360" i="7"/>
  <c r="AD159" i="7"/>
  <c r="AE159" i="7"/>
  <c r="Z81" i="1"/>
  <c r="G81" i="1"/>
  <c r="P81" i="1"/>
  <c r="AC108" i="7"/>
  <c r="Z207" i="1"/>
  <c r="AF120" i="5"/>
  <c r="AC120" i="5"/>
  <c r="AB370" i="7"/>
  <c r="AC190" i="7"/>
  <c r="Z33" i="1"/>
  <c r="G33" i="1"/>
  <c r="P33" i="1"/>
  <c r="AC33" i="1" s="1"/>
  <c r="AE166" i="7"/>
  <c r="AD166" i="7"/>
  <c r="AF234" i="7"/>
  <c r="AC234" i="7"/>
  <c r="AF302" i="7"/>
  <c r="AC302" i="7"/>
  <c r="AC125" i="7"/>
  <c r="AE84" i="7"/>
  <c r="AD84" i="7"/>
  <c r="AE359" i="7"/>
  <c r="AD359" i="7"/>
  <c r="AD56" i="7"/>
  <c r="AE56" i="7"/>
  <c r="G140" i="1"/>
  <c r="Z140" i="1"/>
  <c r="AC305" i="7"/>
  <c r="AF305" i="7"/>
  <c r="AC200" i="7"/>
  <c r="AF200" i="7"/>
  <c r="AC265" i="7"/>
  <c r="AF265" i="7"/>
  <c r="AB74" i="7"/>
  <c r="AE301" i="7"/>
  <c r="AD301" i="7"/>
  <c r="Z25" i="1"/>
  <c r="P25" i="1"/>
  <c r="G25" i="1"/>
  <c r="AC112" i="7"/>
  <c r="AF126" i="7"/>
  <c r="AF191" i="7"/>
  <c r="G48" i="1"/>
  <c r="P48" i="1"/>
  <c r="AC48" i="1" s="1"/>
  <c r="AF374" i="7"/>
  <c r="AF435" i="7"/>
  <c r="AC435" i="7"/>
  <c r="AF424" i="7"/>
  <c r="AC424" i="7"/>
  <c r="AC412" i="7"/>
  <c r="AF412" i="7"/>
  <c r="AF347" i="7"/>
  <c r="AC347" i="7"/>
  <c r="AF255" i="7"/>
  <c r="AC255" i="7"/>
  <c r="AF425" i="7"/>
  <c r="AC425" i="7"/>
  <c r="AC367" i="7"/>
  <c r="AF367" i="7"/>
  <c r="AC193" i="7"/>
  <c r="AC337" i="7"/>
  <c r="AF337" i="7"/>
  <c r="AF279" i="7"/>
  <c r="AC279" i="7"/>
  <c r="AF230" i="7"/>
  <c r="AC230" i="7"/>
  <c r="AF339" i="7"/>
  <c r="AC339" i="7"/>
  <c r="AC80" i="7"/>
  <c r="AF80" i="7"/>
  <c r="AC262" i="7"/>
  <c r="AF262" i="7"/>
  <c r="AC202" i="7"/>
  <c r="AF202" i="7"/>
  <c r="AF162" i="7"/>
  <c r="AC162" i="7"/>
  <c r="AF59" i="7"/>
  <c r="AC59" i="7"/>
  <c r="AC182" i="7"/>
  <c r="AF182" i="7"/>
  <c r="AC133" i="7"/>
  <c r="AF133" i="7"/>
  <c r="AC73" i="7"/>
  <c r="AF73" i="7"/>
  <c r="AB347" i="7"/>
  <c r="AA347" i="7"/>
  <c r="AB40" i="7"/>
  <c r="AA40" i="7"/>
  <c r="Z24" i="1"/>
  <c r="G24" i="1"/>
  <c r="P24" i="1"/>
  <c r="AF24" i="1" s="1"/>
  <c r="Z73" i="1"/>
  <c r="G73" i="1"/>
  <c r="P73" i="1"/>
  <c r="AF322" i="7"/>
  <c r="AF394" i="5"/>
  <c r="AC394" i="5"/>
  <c r="AF398" i="5"/>
  <c r="AC337" i="5"/>
  <c r="AF337" i="5"/>
  <c r="AF344" i="5"/>
  <c r="AF244" i="5"/>
  <c r="AC244" i="5"/>
  <c r="AF61" i="5"/>
  <c r="Z96" i="1"/>
  <c r="G96" i="1"/>
  <c r="P96" i="1"/>
  <c r="AC96" i="1" s="1"/>
  <c r="AZ110" i="6"/>
  <c r="AX110" i="6" s="1"/>
  <c r="AZ122" i="6"/>
  <c r="AX122" i="6" s="1"/>
  <c r="AZ5" i="6"/>
  <c r="AX5" i="6" s="1"/>
  <c r="AF303" i="7"/>
  <c r="AC303" i="7"/>
  <c r="AF313" i="7"/>
  <c r="AC313" i="7"/>
  <c r="AF413" i="7"/>
  <c r="AC413" i="7"/>
  <c r="G21" i="1"/>
  <c r="P21" i="1"/>
  <c r="Z21" i="1"/>
  <c r="AE86" i="7"/>
  <c r="AD86" i="7"/>
  <c r="G40" i="1"/>
  <c r="Z40" i="1"/>
  <c r="P40" i="1"/>
  <c r="Z194" i="1"/>
  <c r="G194" i="1"/>
  <c r="P194" i="1"/>
  <c r="Z65" i="1"/>
  <c r="G65" i="1"/>
  <c r="P65" i="1"/>
  <c r="AF65" i="1" s="1"/>
  <c r="G52" i="1"/>
  <c r="P52" i="1"/>
  <c r="AF52" i="1" s="1"/>
  <c r="Z69" i="1"/>
  <c r="G69" i="1"/>
  <c r="P69" i="1"/>
  <c r="AC429" i="7"/>
  <c r="AF429" i="7"/>
  <c r="AC259" i="7"/>
  <c r="AF210" i="7"/>
  <c r="AC210" i="7"/>
  <c r="AF426" i="7"/>
  <c r="AC426" i="7"/>
  <c r="AF359" i="7"/>
  <c r="AC359" i="7"/>
  <c r="AC170" i="7"/>
  <c r="AF170" i="7"/>
  <c r="AC289" i="7"/>
  <c r="AC400" i="7"/>
  <c r="AF400" i="7"/>
  <c r="AF405" i="7"/>
  <c r="AC405" i="7"/>
  <c r="AF297" i="7"/>
  <c r="AC297" i="7"/>
  <c r="AF251" i="7"/>
  <c r="AC251" i="7"/>
  <c r="AF189" i="7"/>
  <c r="AC189" i="7"/>
  <c r="AC156" i="7"/>
  <c r="AF156" i="7"/>
  <c r="G138" i="1"/>
  <c r="Z138" i="1"/>
  <c r="P138" i="1"/>
  <c r="AF138" i="1" s="1"/>
  <c r="AB305" i="7"/>
  <c r="AA305" i="7"/>
  <c r="Z34" i="1"/>
  <c r="AF236" i="7"/>
  <c r="AD257" i="7"/>
  <c r="AE257" i="7"/>
  <c r="AB369" i="7"/>
  <c r="AA369" i="7"/>
  <c r="G45" i="1"/>
  <c r="Z45" i="1"/>
  <c r="P45" i="1"/>
  <c r="AF300" i="5"/>
  <c r="AC377" i="5"/>
  <c r="AF377" i="5"/>
  <c r="AF210" i="5"/>
  <c r="AC210" i="5"/>
  <c r="AC158" i="5"/>
  <c r="AF158" i="5"/>
  <c r="AF259" i="5"/>
  <c r="AC259" i="5"/>
  <c r="AF248" i="5"/>
  <c r="AC248" i="5"/>
  <c r="AC89" i="5"/>
  <c r="AF330" i="7"/>
  <c r="AA138" i="7"/>
  <c r="AB138" i="7"/>
  <c r="G95" i="1"/>
  <c r="Z95" i="1"/>
  <c r="P95" i="1"/>
  <c r="AC240" i="7"/>
  <c r="AF240" i="7"/>
  <c r="AC258" i="5"/>
  <c r="AF258" i="5"/>
  <c r="AA77" i="7"/>
  <c r="AD77" i="7" s="1"/>
  <c r="Z190" i="1"/>
  <c r="G190" i="1"/>
  <c r="P190" i="1"/>
  <c r="AC190" i="1" s="1"/>
  <c r="AF312" i="7"/>
  <c r="Z57" i="1"/>
  <c r="G57" i="1"/>
  <c r="P57" i="1"/>
  <c r="K424" i="5"/>
  <c r="AA195" i="7"/>
  <c r="P158" i="1"/>
  <c r="G158" i="1"/>
  <c r="AC158" i="1" s="1"/>
  <c r="K408" i="5"/>
  <c r="AE90" i="7"/>
  <c r="G80" i="1"/>
  <c r="Z80" i="1"/>
  <c r="P80" i="1"/>
  <c r="AE181" i="7"/>
  <c r="AD181" i="7"/>
  <c r="AA296" i="7"/>
  <c r="AD296" i="7" s="1"/>
  <c r="AC225" i="5"/>
  <c r="AF346" i="7"/>
  <c r="AC213" i="7"/>
  <c r="AF213" i="7"/>
  <c r="AC180" i="7"/>
  <c r="AF180" i="7"/>
  <c r="AC160" i="7"/>
  <c r="AF160" i="7"/>
  <c r="AF393" i="7"/>
  <c r="AC393" i="7"/>
  <c r="AC264" i="7"/>
  <c r="AF408" i="7"/>
  <c r="AC408" i="7"/>
  <c r="AC349" i="7"/>
  <c r="AF349" i="7"/>
  <c r="AC239" i="7"/>
  <c r="AF239" i="7"/>
  <c r="AF179" i="7"/>
  <c r="AC179" i="7"/>
  <c r="AF351" i="7"/>
  <c r="AC351" i="7"/>
  <c r="AF186" i="7"/>
  <c r="AC186" i="7"/>
  <c r="AF317" i="7"/>
  <c r="AC317" i="7"/>
  <c r="AF266" i="7"/>
  <c r="AC266" i="7"/>
  <c r="AF205" i="7"/>
  <c r="AC205" i="7"/>
  <c r="AC394" i="7"/>
  <c r="AF394" i="7"/>
  <c r="AC319" i="7"/>
  <c r="AF319" i="7"/>
  <c r="AF341" i="7"/>
  <c r="AF294" i="7"/>
  <c r="AC151" i="7"/>
  <c r="AB426" i="7"/>
  <c r="AA426" i="7"/>
  <c r="AA317" i="7"/>
  <c r="AB317" i="7"/>
  <c r="Z112" i="1"/>
  <c r="G112" i="1"/>
  <c r="P112" i="1"/>
  <c r="AC112" i="1" s="1"/>
  <c r="AA175" i="7"/>
  <c r="AB175" i="7"/>
  <c r="AB394" i="6"/>
  <c r="AA394" i="6"/>
  <c r="AC380" i="5"/>
  <c r="AF278" i="5"/>
  <c r="AC278" i="5"/>
  <c r="AC101" i="5"/>
  <c r="AF101" i="5"/>
  <c r="AF255" i="5"/>
  <c r="AC255" i="5"/>
  <c r="AB103" i="7"/>
  <c r="AF55" i="7"/>
  <c r="G137" i="1"/>
  <c r="AA356" i="7"/>
  <c r="G37" i="1"/>
  <c r="AC242" i="7"/>
  <c r="AF242" i="7"/>
  <c r="AF211" i="7"/>
  <c r="AC211" i="7"/>
  <c r="AC56" i="7"/>
  <c r="AF56" i="7"/>
  <c r="Z53" i="1"/>
  <c r="P53" i="1"/>
  <c r="AC53" i="1" s="1"/>
  <c r="G53" i="1"/>
  <c r="I49" i="5"/>
  <c r="AD47" i="7"/>
  <c r="P72" i="1"/>
  <c r="Z29" i="1"/>
  <c r="G29" i="1"/>
  <c r="P29" i="1"/>
  <c r="AE185" i="7"/>
  <c r="AD185" i="7"/>
  <c r="G101" i="1"/>
  <c r="Z101" i="1"/>
  <c r="P101" i="1"/>
  <c r="Z50" i="1"/>
  <c r="G50" i="1"/>
  <c r="P50" i="1"/>
  <c r="AF50" i="1" s="1"/>
  <c r="AE284" i="7"/>
  <c r="G32" i="1"/>
  <c r="Z32" i="1"/>
  <c r="P32" i="1"/>
  <c r="AE221" i="6"/>
  <c r="AD221" i="6"/>
  <c r="G84" i="1"/>
  <c r="AC84" i="1" s="1"/>
  <c r="Z84" i="1"/>
  <c r="P84" i="1"/>
  <c r="G105" i="1"/>
  <c r="Z105" i="1"/>
  <c r="P105" i="1"/>
  <c r="AD232" i="7"/>
  <c r="AF430" i="7"/>
  <c r="AC430" i="7"/>
  <c r="AC201" i="7"/>
  <c r="AF201" i="7"/>
  <c r="AC24" i="7"/>
  <c r="AF24" i="7"/>
  <c r="AF40" i="7"/>
  <c r="AC40" i="7"/>
  <c r="AC399" i="7"/>
  <c r="AF399" i="7"/>
  <c r="AC343" i="7"/>
  <c r="AF343" i="7"/>
  <c r="AC157" i="7"/>
  <c r="AF157" i="7"/>
  <c r="AC391" i="7"/>
  <c r="AF391" i="7"/>
  <c r="AF283" i="7"/>
  <c r="AC283" i="7"/>
  <c r="AC159" i="7"/>
  <c r="AF159" i="7"/>
  <c r="AF185" i="7"/>
  <c r="AC185" i="7"/>
  <c r="AC291" i="7"/>
  <c r="AF291" i="7"/>
  <c r="AC174" i="7"/>
  <c r="AF174" i="7"/>
  <c r="AF76" i="7"/>
  <c r="AC76" i="7"/>
  <c r="AB202" i="7"/>
  <c r="AA202" i="7"/>
  <c r="AD202" i="7" s="1"/>
  <c r="Z56" i="1"/>
  <c r="P56" i="1"/>
  <c r="AF56" i="1" s="1"/>
  <c r="G56" i="1"/>
  <c r="Z94" i="1"/>
  <c r="G94" i="1"/>
  <c r="P94" i="1"/>
  <c r="G77" i="1"/>
  <c r="I77" i="1" s="1"/>
  <c r="Z77" i="1"/>
  <c r="P77" i="1"/>
  <c r="AC77" i="1" s="1"/>
  <c r="AF100" i="5"/>
  <c r="AC100" i="5"/>
  <c r="AF226" i="5"/>
  <c r="AC226" i="5"/>
  <c r="AC106" i="5"/>
  <c r="AF106" i="5"/>
  <c r="AF326" i="7"/>
  <c r="AF141" i="7"/>
  <c r="G121" i="1"/>
  <c r="Z121" i="1"/>
  <c r="P121" i="1"/>
  <c r="Z43" i="1"/>
  <c r="G43" i="1"/>
  <c r="P43" i="1"/>
  <c r="AB331" i="7"/>
  <c r="AA331" i="7"/>
  <c r="AC282" i="5"/>
  <c r="AF282" i="5"/>
  <c r="AA150" i="7"/>
  <c r="AB150" i="7"/>
  <c r="AB47" i="7"/>
  <c r="G100" i="1"/>
  <c r="I100" i="1" s="1"/>
  <c r="Z100" i="1"/>
  <c r="P100" i="1"/>
  <c r="G91" i="1"/>
  <c r="Z91" i="1"/>
  <c r="AD43" i="7"/>
  <c r="AE43" i="7"/>
  <c r="Z27" i="1"/>
  <c r="P27" i="1"/>
  <c r="AF27" i="1" s="1"/>
  <c r="AA32" i="7"/>
  <c r="AD32" i="7" s="1"/>
  <c r="AB32" i="7"/>
  <c r="AA402" i="7"/>
  <c r="AB402" i="7"/>
  <c r="AA135" i="6"/>
  <c r="AE135" i="6" s="1"/>
  <c r="AB135" i="6"/>
  <c r="Z44" i="1"/>
  <c r="G44" i="1"/>
  <c r="I44" i="1" s="1"/>
  <c r="P44" i="1"/>
  <c r="AC44" i="1" s="1"/>
  <c r="Z198" i="1"/>
  <c r="G198" i="1"/>
  <c r="I198" i="1" s="1"/>
  <c r="P198" i="1"/>
  <c r="AD406" i="6"/>
  <c r="AA349" i="7"/>
  <c r="AB349" i="7"/>
  <c r="AE28" i="7"/>
  <c r="AD28" i="7"/>
  <c r="AF139" i="7"/>
  <c r="AC50" i="7"/>
  <c r="AB232" i="7"/>
  <c r="AF290" i="7"/>
  <c r="AC290" i="7"/>
  <c r="AC361" i="7"/>
  <c r="AF361" i="7"/>
  <c r="AC388" i="7"/>
  <c r="AF388" i="7"/>
  <c r="AF379" i="7"/>
  <c r="AF187" i="7"/>
  <c r="AC187" i="7"/>
  <c r="AF389" i="7"/>
  <c r="AC217" i="7"/>
  <c r="AF217" i="7"/>
  <c r="AC369" i="7"/>
  <c r="AF369" i="7"/>
  <c r="AC257" i="7"/>
  <c r="AF257" i="7"/>
  <c r="AC146" i="7"/>
  <c r="AF146" i="7"/>
  <c r="AC371" i="7"/>
  <c r="AF371" i="7"/>
  <c r="AF166" i="7"/>
  <c r="AF138" i="7"/>
  <c r="AC138" i="7"/>
  <c r="AB157" i="7"/>
  <c r="AA157" i="7"/>
  <c r="G175" i="1"/>
  <c r="P175" i="1"/>
  <c r="AF175" i="1" s="1"/>
  <c r="Z175" i="1"/>
  <c r="AF105" i="7"/>
  <c r="AC418" i="5"/>
  <c r="AC388" i="5"/>
  <c r="AF388" i="5"/>
  <c r="AF269" i="5"/>
  <c r="AC269" i="5"/>
  <c r="AF362" i="5"/>
  <c r="AC362" i="5"/>
  <c r="AF329" i="5"/>
  <c r="AC329" i="5"/>
  <c r="AC160" i="5"/>
  <c r="AF160" i="5"/>
  <c r="AF310" i="5"/>
  <c r="AC310" i="5"/>
  <c r="AE88" i="7"/>
  <c r="Z104" i="1"/>
  <c r="G104" i="1"/>
  <c r="Z42" i="1"/>
  <c r="G42" i="1"/>
  <c r="I42" i="1" s="1"/>
  <c r="P42" i="1"/>
  <c r="AC42" i="1" s="1"/>
  <c r="Z68" i="1"/>
  <c r="G85" i="1"/>
  <c r="AD184" i="7"/>
  <c r="AE184" i="7"/>
  <c r="AD214" i="7"/>
  <c r="AE214" i="7"/>
  <c r="AA46" i="7"/>
  <c r="AA419" i="7"/>
  <c r="AE419" i="7" s="1"/>
  <c r="AB419" i="7"/>
  <c r="G61" i="1"/>
  <c r="P61" i="1"/>
  <c r="Z61" i="1"/>
  <c r="AA37" i="7"/>
  <c r="Z120" i="1"/>
  <c r="G120" i="1"/>
  <c r="P120" i="1"/>
  <c r="AC120" i="1" s="1"/>
  <c r="Z166" i="1"/>
  <c r="G166" i="1"/>
  <c r="P166" i="1"/>
  <c r="AC166" i="1" s="1"/>
  <c r="AB284" i="7"/>
  <c r="AD64" i="7"/>
  <c r="AE64" i="7"/>
  <c r="Z170" i="1"/>
  <c r="G170" i="1"/>
  <c r="P170" i="1"/>
  <c r="AF170" i="1" s="1"/>
  <c r="AC433" i="7"/>
  <c r="AF433" i="7"/>
  <c r="AF397" i="7"/>
  <c r="AC397" i="7"/>
  <c r="AC277" i="7"/>
  <c r="AF277" i="7"/>
  <c r="AF293" i="7"/>
  <c r="AC293" i="7"/>
  <c r="AC327" i="7"/>
  <c r="AF327" i="7"/>
  <c r="AC216" i="7"/>
  <c r="AF216" i="7"/>
  <c r="AF387" i="7"/>
  <c r="AC387" i="7"/>
  <c r="AF270" i="7"/>
  <c r="AC270" i="7"/>
  <c r="AF295" i="7"/>
  <c r="AC295" i="7"/>
  <c r="AF254" i="7"/>
  <c r="AC254" i="7"/>
  <c r="AF130" i="7"/>
  <c r="AC130" i="7"/>
  <c r="AF132" i="7"/>
  <c r="AC132" i="7"/>
  <c r="AC323" i="7"/>
  <c r="AF323" i="7"/>
  <c r="AF278" i="7"/>
  <c r="AC278" i="7"/>
  <c r="AC124" i="7"/>
  <c r="AF124" i="7"/>
  <c r="AF75" i="7"/>
  <c r="AC75" i="7"/>
  <c r="Z64" i="1"/>
  <c r="G64" i="1"/>
  <c r="P64" i="1"/>
  <c r="AF64" i="1" s="1"/>
  <c r="AB316" i="7"/>
  <c r="AB205" i="7"/>
  <c r="AB169" i="7"/>
  <c r="AA169" i="7"/>
  <c r="AD169" i="7" s="1"/>
  <c r="I23" i="1"/>
  <c r="Z116" i="1"/>
  <c r="G116" i="1"/>
  <c r="P116" i="1"/>
  <c r="AF60" i="5"/>
  <c r="AC60" i="5"/>
  <c r="AF156" i="5"/>
  <c r="AC156" i="5"/>
  <c r="AF188" i="5"/>
  <c r="AC188" i="5"/>
  <c r="AF260" i="5"/>
  <c r="AC190" i="5"/>
  <c r="AF190" i="5"/>
  <c r="AD46" i="7"/>
  <c r="AE46" i="7"/>
  <c r="I104" i="1"/>
  <c r="I91" i="1"/>
  <c r="I30" i="1"/>
  <c r="I76" i="1"/>
  <c r="AH82" i="6"/>
  <c r="AB82" i="6" s="1"/>
  <c r="AD157" i="7"/>
  <c r="AE157" i="7"/>
  <c r="I101" i="1"/>
  <c r="AC101" i="1"/>
  <c r="AF101" i="1"/>
  <c r="AD317" i="7"/>
  <c r="AE317" i="7"/>
  <c r="AE296" i="7"/>
  <c r="AE77" i="7"/>
  <c r="AE305" i="7"/>
  <c r="AD305" i="7"/>
  <c r="I65" i="1"/>
  <c r="I140" i="1"/>
  <c r="I166" i="1"/>
  <c r="AF42" i="1"/>
  <c r="I43" i="1"/>
  <c r="AE426" i="7"/>
  <c r="AD426" i="7"/>
  <c r="AD195" i="7"/>
  <c r="AE195" i="7"/>
  <c r="AD138" i="7"/>
  <c r="AE138" i="7"/>
  <c r="AE369" i="7"/>
  <c r="AD369" i="7"/>
  <c r="I194" i="1"/>
  <c r="AF194" i="1"/>
  <c r="AC194" i="1"/>
  <c r="AD40" i="7"/>
  <c r="AE40" i="7"/>
  <c r="I48" i="1"/>
  <c r="I25" i="1"/>
  <c r="AE394" i="7"/>
  <c r="AD274" i="7"/>
  <c r="AE274" i="7"/>
  <c r="AH116" i="6"/>
  <c r="AA116" i="6" s="1"/>
  <c r="AD116" i="6" s="1"/>
  <c r="I64" i="1"/>
  <c r="AC64" i="1"/>
  <c r="I61" i="1"/>
  <c r="AF61" i="1"/>
  <c r="I175" i="1"/>
  <c r="AE402" i="7"/>
  <c r="AD402" i="7"/>
  <c r="I84" i="1"/>
  <c r="AF84" i="1"/>
  <c r="I29" i="1"/>
  <c r="I53" i="1"/>
  <c r="I57" i="1"/>
  <c r="AF57" i="1"/>
  <c r="AC57" i="1"/>
  <c r="I52" i="1"/>
  <c r="AC52" i="1"/>
  <c r="I24" i="1"/>
  <c r="I41" i="1"/>
  <c r="AF41" i="1"/>
  <c r="AC41" i="1"/>
  <c r="I28" i="1"/>
  <c r="AC28" i="1"/>
  <c r="AF28" i="1"/>
  <c r="I152" i="1"/>
  <c r="I27" i="1"/>
  <c r="I50" i="1"/>
  <c r="AC50" i="1"/>
  <c r="AD175" i="7"/>
  <c r="AE175" i="7"/>
  <c r="AE347" i="7"/>
  <c r="AD347" i="7"/>
  <c r="I81" i="1"/>
  <c r="AF81" i="1"/>
  <c r="AC81" i="1"/>
  <c r="I136" i="1"/>
  <c r="AF136" i="1"/>
  <c r="AC136" i="1"/>
  <c r="I49" i="1"/>
  <c r="AC49" i="1"/>
  <c r="I85" i="1"/>
  <c r="AF198" i="1"/>
  <c r="AC198" i="1"/>
  <c r="I56" i="1"/>
  <c r="I37" i="1"/>
  <c r="I137" i="1"/>
  <c r="AE394" i="6"/>
  <c r="I112" i="1"/>
  <c r="I45" i="1"/>
  <c r="AF45" i="1"/>
  <c r="AC45" i="1"/>
  <c r="AC21" i="1"/>
  <c r="I21" i="1"/>
  <c r="I33" i="1"/>
  <c r="AD294" i="7"/>
  <c r="AH294" i="6"/>
  <c r="I170" i="1"/>
  <c r="I120" i="1"/>
  <c r="AF120" i="1"/>
  <c r="AD331" i="7"/>
  <c r="AE331" i="7"/>
  <c r="AF32" i="1"/>
  <c r="AC32" i="1"/>
  <c r="I32" i="1"/>
  <c r="AF80" i="1"/>
  <c r="I80" i="1"/>
  <c r="AF190" i="1"/>
  <c r="I190" i="1"/>
  <c r="I95" i="1"/>
  <c r="AF95" i="1"/>
  <c r="AC95" i="1"/>
  <c r="I69" i="1"/>
  <c r="AF69" i="1"/>
  <c r="AC69" i="1"/>
  <c r="AA166" i="6"/>
  <c r="I116" i="1"/>
  <c r="AE349" i="7"/>
  <c r="AD349" i="7"/>
  <c r="AD150" i="7"/>
  <c r="AE150" i="7"/>
  <c r="I121" i="1"/>
  <c r="AF121" i="1"/>
  <c r="AC121" i="1"/>
  <c r="I94" i="1"/>
  <c r="I105" i="1"/>
  <c r="I115" i="1"/>
  <c r="I138" i="1"/>
  <c r="I40" i="1"/>
  <c r="I96" i="1"/>
  <c r="AF96" i="1"/>
  <c r="H73" i="1"/>
  <c r="AC73" i="1"/>
  <c r="AF73" i="1"/>
  <c r="I111" i="1"/>
  <c r="AF111" i="1"/>
  <c r="AC111" i="1"/>
  <c r="I36" i="1"/>
  <c r="I89" i="1"/>
  <c r="AH170" i="6"/>
  <c r="AA170" i="6" s="1"/>
  <c r="G431" i="6"/>
  <c r="AU431" i="6"/>
  <c r="Z431" i="6"/>
  <c r="G437" i="6"/>
  <c r="AU437" i="6"/>
  <c r="Z437" i="6"/>
  <c r="G446" i="6"/>
  <c r="AU446" i="6"/>
  <c r="Z446" i="6"/>
  <c r="G427" i="6"/>
  <c r="AU427" i="6"/>
  <c r="Z427" i="6"/>
  <c r="G433" i="6"/>
  <c r="AU433" i="6"/>
  <c r="AT433" i="6" s="1"/>
  <c r="Z433" i="6"/>
  <c r="G439" i="6"/>
  <c r="AU439" i="6"/>
  <c r="Z439" i="6"/>
  <c r="G429" i="6"/>
  <c r="AU429" i="6"/>
  <c r="Z429" i="6"/>
  <c r="G435" i="6"/>
  <c r="AU435" i="6"/>
  <c r="Z435" i="6"/>
  <c r="G444" i="6"/>
  <c r="K444" i="6" s="1"/>
  <c r="AU444" i="6"/>
  <c r="Z444" i="6"/>
  <c r="G425" i="6"/>
  <c r="AU425" i="6"/>
  <c r="AR425" i="6" s="1"/>
  <c r="AQ425" i="6" s="1"/>
  <c r="AP425" i="6" s="1"/>
  <c r="AO425" i="6" s="1"/>
  <c r="AN425" i="6" s="1"/>
  <c r="AM425" i="6" s="1"/>
  <c r="AL425" i="6" s="1"/>
  <c r="Z425" i="6"/>
  <c r="AU445" i="6"/>
  <c r="AU443" i="6"/>
  <c r="AU438" i="6"/>
  <c r="AT438" i="6" s="1"/>
  <c r="AU436" i="6"/>
  <c r="AT436" i="6" s="1"/>
  <c r="AU434" i="6"/>
  <c r="AT434" i="6" s="1"/>
  <c r="AU432" i="6"/>
  <c r="AU430" i="6"/>
  <c r="AU428" i="6"/>
  <c r="AU426" i="6"/>
  <c r="G445" i="6"/>
  <c r="K445" i="6" s="1"/>
  <c r="G443" i="6"/>
  <c r="K443" i="6" s="1"/>
  <c r="G438" i="6"/>
  <c r="K438" i="6" s="1"/>
  <c r="G436" i="6"/>
  <c r="G434" i="6"/>
  <c r="G432" i="6"/>
  <c r="K432" i="6" s="1"/>
  <c r="G430" i="6"/>
  <c r="G428" i="6"/>
  <c r="K428" i="6" s="1"/>
  <c r="G426" i="6"/>
  <c r="K426" i="6" s="1"/>
  <c r="Z445" i="6"/>
  <c r="Z443" i="6"/>
  <c r="Z438" i="6"/>
  <c r="Z436" i="6"/>
  <c r="Z434" i="6"/>
  <c r="Z432" i="6"/>
  <c r="Z430" i="6"/>
  <c r="Z428" i="6"/>
  <c r="Z426" i="6"/>
  <c r="P446" i="5"/>
  <c r="Z447" i="1"/>
  <c r="AC67" i="7"/>
  <c r="AF67" i="7"/>
  <c r="AC172" i="7"/>
  <c r="AF172" i="7"/>
  <c r="AF171" i="5"/>
  <c r="AC171" i="5"/>
  <c r="AF152" i="7"/>
  <c r="AC334" i="7"/>
  <c r="AF334" i="7"/>
  <c r="AF352" i="7"/>
  <c r="AC296" i="7"/>
  <c r="AF212" i="7"/>
  <c r="AC212" i="7"/>
  <c r="AC370" i="7"/>
  <c r="B15" i="9"/>
  <c r="P13" i="9"/>
  <c r="J13" i="9"/>
  <c r="G13" i="9"/>
  <c r="M13" i="9"/>
  <c r="N13" i="9"/>
  <c r="F13" i="9"/>
  <c r="Q13" i="9"/>
  <c r="D13" i="9"/>
  <c r="C13" i="9"/>
  <c r="I13" i="9"/>
  <c r="H13" i="9"/>
  <c r="E13" i="9"/>
  <c r="L13" i="9"/>
  <c r="K13" i="9"/>
  <c r="O13" i="9"/>
  <c r="P447" i="7"/>
  <c r="P449" i="7"/>
  <c r="P446" i="7"/>
  <c r="AT430" i="6"/>
  <c r="AS430" i="6" s="1"/>
  <c r="AR430" i="6" s="1"/>
  <c r="AQ430" i="6" s="1"/>
  <c r="AP430" i="6" s="1"/>
  <c r="AO430" i="6" s="1"/>
  <c r="AN430" i="6" s="1"/>
  <c r="AM430" i="6" s="1"/>
  <c r="AL430" i="6" s="1"/>
  <c r="K434" i="6"/>
  <c r="AS425" i="6"/>
  <c r="AT425" i="6"/>
  <c r="K425" i="6"/>
  <c r="AS435" i="6"/>
  <c r="AT435" i="6"/>
  <c r="AT439" i="6"/>
  <c r="AS439" i="6" s="1"/>
  <c r="AT427" i="6"/>
  <c r="AT429" i="6"/>
  <c r="AS429" i="6" s="1"/>
  <c r="K430" i="6"/>
  <c r="AT428" i="6"/>
  <c r="AS428" i="6"/>
  <c r="AR428" i="6" s="1"/>
  <c r="AQ428" i="6" s="1"/>
  <c r="AP428" i="6" s="1"/>
  <c r="AO428" i="6" s="1"/>
  <c r="AN428" i="6" s="1"/>
  <c r="AM428" i="6" s="1"/>
  <c r="AL428" i="6" s="1"/>
  <c r="AT444" i="6"/>
  <c r="AS444" i="6" s="1"/>
  <c r="K429" i="6"/>
  <c r="K433" i="6"/>
  <c r="K446" i="6"/>
  <c r="AT431" i="6"/>
  <c r="AS431" i="6" s="1"/>
  <c r="AR431" i="6" s="1"/>
  <c r="I18" i="9"/>
  <c r="C12" i="4"/>
  <c r="J18" i="9"/>
  <c r="C11" i="4"/>
  <c r="D18" i="9"/>
  <c r="F18" i="9"/>
  <c r="C18" i="9"/>
  <c r="L18" i="9"/>
  <c r="G18" i="9"/>
  <c r="H18" i="9"/>
  <c r="E18" i="9"/>
  <c r="AC40" i="1" l="1"/>
  <c r="AF40" i="1"/>
  <c r="AC446" i="7"/>
  <c r="AF446" i="7"/>
  <c r="AC100" i="1"/>
  <c r="AF100" i="1"/>
  <c r="AF25" i="1"/>
  <c r="AC25" i="1"/>
  <c r="AF43" i="1"/>
  <c r="AC43" i="1"/>
  <c r="AF112" i="1"/>
  <c r="AF376" i="5"/>
  <c r="AC61" i="1"/>
  <c r="AF85" i="5"/>
  <c r="AC441" i="7"/>
  <c r="AF378" i="7"/>
  <c r="AC211" i="1"/>
  <c r="AF211" i="1"/>
  <c r="P124" i="5"/>
  <c r="P231" i="5"/>
  <c r="AC231" i="5" s="1"/>
  <c r="P320" i="5"/>
  <c r="P102" i="5"/>
  <c r="P81" i="5"/>
  <c r="P176" i="5"/>
  <c r="P256" i="5"/>
  <c r="P343" i="5"/>
  <c r="P187" i="5"/>
  <c r="P267" i="5"/>
  <c r="P37" i="5"/>
  <c r="P114" i="5"/>
  <c r="P166" i="5"/>
  <c r="P254" i="5"/>
  <c r="P351" i="5"/>
  <c r="P229" i="5"/>
  <c r="P369" i="5"/>
  <c r="P249" i="5"/>
  <c r="P374" i="5"/>
  <c r="P245" i="5"/>
  <c r="P367" i="5"/>
  <c r="P169" i="5"/>
  <c r="P281" i="5"/>
  <c r="P93" i="5"/>
  <c r="P220" i="5"/>
  <c r="P318" i="5"/>
  <c r="P22" i="5"/>
  <c r="P201" i="5"/>
  <c r="P368" i="5"/>
  <c r="P141" i="5"/>
  <c r="P252" i="5"/>
  <c r="P366" i="5"/>
  <c r="P334" i="5"/>
  <c r="P330" i="5"/>
  <c r="P127" i="5"/>
  <c r="P414" i="5"/>
  <c r="AF414" i="5" s="1"/>
  <c r="P410" i="5"/>
  <c r="P32" i="5"/>
  <c r="P391" i="5"/>
  <c r="P411" i="5"/>
  <c r="P386" i="5"/>
  <c r="P76" i="5"/>
  <c r="P108" i="5"/>
  <c r="P159" i="5"/>
  <c r="P239" i="5"/>
  <c r="P325" i="5"/>
  <c r="P131" i="5"/>
  <c r="P94" i="5"/>
  <c r="P184" i="5"/>
  <c r="P272" i="5"/>
  <c r="P78" i="5"/>
  <c r="P195" i="5"/>
  <c r="P283" i="5"/>
  <c r="P45" i="5"/>
  <c r="P115" i="5"/>
  <c r="P182" i="5"/>
  <c r="P262" i="5"/>
  <c r="P46" i="5"/>
  <c r="P241" i="5"/>
  <c r="P38" i="5"/>
  <c r="P257" i="5"/>
  <c r="P384" i="5"/>
  <c r="P253" i="5"/>
  <c r="P372" i="5"/>
  <c r="P177" i="5"/>
  <c r="P289" i="5"/>
  <c r="P133" i="5"/>
  <c r="P250" i="5"/>
  <c r="P322" i="5"/>
  <c r="P30" i="5"/>
  <c r="P209" i="5"/>
  <c r="P373" i="5"/>
  <c r="P145" i="5"/>
  <c r="P298" i="5"/>
  <c r="P371" i="5"/>
  <c r="P356" i="5"/>
  <c r="P383" i="5"/>
  <c r="P205" i="5"/>
  <c r="AC205" i="5" s="1"/>
  <c r="P64" i="5"/>
  <c r="P421" i="5"/>
  <c r="P35" i="5"/>
  <c r="P28" i="5"/>
  <c r="P21" i="5"/>
  <c r="AC21" i="5" s="1"/>
  <c r="P23" i="5"/>
  <c r="P415" i="5"/>
  <c r="P43" i="5"/>
  <c r="P54" i="5"/>
  <c r="P175" i="5"/>
  <c r="P263" i="5"/>
  <c r="P352" i="5"/>
  <c r="P42" i="5"/>
  <c r="P105" i="5"/>
  <c r="P208" i="5"/>
  <c r="P288" i="5"/>
  <c r="P95" i="5"/>
  <c r="P219" i="5"/>
  <c r="P299" i="5"/>
  <c r="P63" i="5"/>
  <c r="P128" i="5"/>
  <c r="P198" i="5"/>
  <c r="P286" i="5"/>
  <c r="P122" i="5"/>
  <c r="P268" i="5"/>
  <c r="P125" i="5"/>
  <c r="P292" i="5"/>
  <c r="P69" i="5"/>
  <c r="P303" i="5"/>
  <c r="P404" i="5"/>
  <c r="P204" i="5"/>
  <c r="P355" i="5"/>
  <c r="P162" i="5"/>
  <c r="P277" i="5"/>
  <c r="P339" i="5"/>
  <c r="P118" i="5"/>
  <c r="P266" i="5"/>
  <c r="P53" i="5"/>
  <c r="P186" i="5"/>
  <c r="P308" i="5"/>
  <c r="P381" i="5"/>
  <c r="P378" i="5"/>
  <c r="P301" i="5"/>
  <c r="P74" i="5"/>
  <c r="P413" i="5"/>
  <c r="P403" i="5"/>
  <c r="P52" i="5"/>
  <c r="P399" i="5"/>
  <c r="P401" i="5"/>
  <c r="P393" i="5"/>
  <c r="P385" i="5"/>
  <c r="P25" i="5"/>
  <c r="P62" i="5"/>
  <c r="P191" i="5"/>
  <c r="P271" i="5"/>
  <c r="P33" i="5"/>
  <c r="P58" i="5"/>
  <c r="P119" i="5"/>
  <c r="P216" i="5"/>
  <c r="P306" i="5"/>
  <c r="P98" i="5"/>
  <c r="P227" i="5"/>
  <c r="P309" i="5"/>
  <c r="P65" i="5"/>
  <c r="P129" i="5"/>
  <c r="P214" i="5"/>
  <c r="P294" i="5"/>
  <c r="P126" i="5"/>
  <c r="P312" i="5"/>
  <c r="P149" i="5"/>
  <c r="P317" i="5"/>
  <c r="P143" i="5"/>
  <c r="P313" i="5"/>
  <c r="P109" i="5"/>
  <c r="P234" i="5"/>
  <c r="P360" i="5"/>
  <c r="P173" i="5"/>
  <c r="P285" i="5"/>
  <c r="P353" i="5"/>
  <c r="P144" i="5"/>
  <c r="P274" i="5"/>
  <c r="P97" i="5"/>
  <c r="P194" i="5"/>
  <c r="P323" i="5"/>
  <c r="P170" i="5"/>
  <c r="P420" i="5"/>
  <c r="P290" i="5"/>
  <c r="P397" i="5"/>
  <c r="P27" i="5"/>
  <c r="P47" i="5"/>
  <c r="P92" i="5"/>
  <c r="P24" i="5"/>
  <c r="P423" i="5"/>
  <c r="P417" i="5"/>
  <c r="P409" i="5"/>
  <c r="P84" i="5"/>
  <c r="P70" i="5"/>
  <c r="P199" i="5"/>
  <c r="P287" i="5"/>
  <c r="P41" i="5"/>
  <c r="P66" i="5"/>
  <c r="P147" i="5"/>
  <c r="P224" i="5"/>
  <c r="P311" i="5"/>
  <c r="P155" i="5"/>
  <c r="P235" i="5"/>
  <c r="P326" i="5"/>
  <c r="P73" i="5"/>
  <c r="P134" i="5"/>
  <c r="P222" i="5"/>
  <c r="P319" i="5"/>
  <c r="AC319" i="5" s="1"/>
  <c r="P153" i="5"/>
  <c r="P348" i="5"/>
  <c r="P172" i="5"/>
  <c r="P328" i="5"/>
  <c r="P146" i="5"/>
  <c r="P345" i="5"/>
  <c r="P140" i="5"/>
  <c r="P242" i="5"/>
  <c r="P365" i="5"/>
  <c r="P185" i="5"/>
  <c r="P293" i="5"/>
  <c r="P370" i="5"/>
  <c r="P148" i="5"/>
  <c r="P350" i="5"/>
  <c r="P132" i="5"/>
  <c r="P213" i="5"/>
  <c r="P327" i="5"/>
  <c r="P236" i="5"/>
  <c r="P178" i="5"/>
  <c r="P217" i="5"/>
  <c r="P405" i="5"/>
  <c r="P422" i="5"/>
  <c r="P48" i="5"/>
  <c r="P112" i="5"/>
  <c r="P40" i="5"/>
  <c r="P402" i="5"/>
  <c r="P407" i="5"/>
  <c r="P68" i="5"/>
  <c r="P113" i="5"/>
  <c r="P207" i="5"/>
  <c r="P295" i="5"/>
  <c r="P87" i="5"/>
  <c r="P86" i="5"/>
  <c r="AC86" i="5" s="1"/>
  <c r="P152" i="5"/>
  <c r="P240" i="5"/>
  <c r="P316" i="5"/>
  <c r="P163" i="5"/>
  <c r="P251" i="5"/>
  <c r="P331" i="5"/>
  <c r="P82" i="5"/>
  <c r="AC82" i="5" s="1"/>
  <c r="P150" i="5"/>
  <c r="P230" i="5"/>
  <c r="P324" i="5"/>
  <c r="P202" i="5"/>
  <c r="P354" i="5"/>
  <c r="P218" i="5"/>
  <c r="P335" i="5"/>
  <c r="P157" i="5"/>
  <c r="P349" i="5"/>
  <c r="P154" i="5"/>
  <c r="P261" i="5"/>
  <c r="P382" i="5"/>
  <c r="P193" i="5"/>
  <c r="P297" i="5"/>
  <c r="P375" i="5"/>
  <c r="AC375" i="5" s="1"/>
  <c r="P181" i="5"/>
  <c r="P358" i="5"/>
  <c r="P135" i="5"/>
  <c r="P221" i="5"/>
  <c r="P340" i="5"/>
  <c r="P361" i="5"/>
  <c r="P197" i="5"/>
  <c r="P387" i="5"/>
  <c r="P39" i="5"/>
  <c r="P116" i="5"/>
  <c r="P88" i="5"/>
  <c r="P56" i="5"/>
  <c r="P389" i="5"/>
  <c r="P96" i="5"/>
  <c r="P80" i="5"/>
  <c r="AC27" i="1"/>
  <c r="AC170" i="1"/>
  <c r="AF416" i="5"/>
  <c r="AF263" i="7"/>
  <c r="AF181" i="7"/>
  <c r="AC403" i="7"/>
  <c r="AF416" i="7"/>
  <c r="AC117" i="5"/>
  <c r="AC198" i="7"/>
  <c r="AC97" i="7"/>
  <c r="AF189" i="5"/>
  <c r="AC110" i="1"/>
  <c r="AC138" i="1"/>
  <c r="AF48" i="1"/>
  <c r="AF176" i="7"/>
  <c r="AC72" i="5"/>
  <c r="AF338" i="5"/>
  <c r="AC111" i="5"/>
  <c r="AF140" i="7"/>
  <c r="AC140" i="7"/>
  <c r="AC59" i="5"/>
  <c r="AF59" i="5"/>
  <c r="AF291" i="5"/>
  <c r="AC291" i="5"/>
  <c r="AC376" i="7"/>
  <c r="AF376" i="7"/>
  <c r="AC109" i="7"/>
  <c r="AF109" i="7"/>
  <c r="AF310" i="7"/>
  <c r="AC175" i="1"/>
  <c r="AF76" i="1"/>
  <c r="AF34" i="5"/>
  <c r="AF228" i="5"/>
  <c r="AF90" i="5"/>
  <c r="AF77" i="7"/>
  <c r="AC175" i="7"/>
  <c r="AF243" i="7"/>
  <c r="AF192" i="7"/>
  <c r="AF218" i="7"/>
  <c r="AC137" i="5"/>
  <c r="AF123" i="5"/>
  <c r="AC316" i="7"/>
  <c r="AF316" i="7"/>
  <c r="AC241" i="7"/>
  <c r="AF241" i="7"/>
  <c r="AC355" i="7"/>
  <c r="AF355" i="7"/>
  <c r="AC93" i="7"/>
  <c r="AF93" i="7"/>
  <c r="AC58" i="7"/>
  <c r="AF58" i="7"/>
  <c r="AF223" i="5"/>
  <c r="AC223" i="5"/>
  <c r="AC56" i="1"/>
  <c r="AC24" i="1"/>
  <c r="AF44" i="1"/>
  <c r="AC65" i="1"/>
  <c r="AC116" i="1"/>
  <c r="AF104" i="5"/>
  <c r="AF69" i="7"/>
  <c r="AC342" i="5"/>
  <c r="AF273" i="5"/>
  <c r="AF79" i="5"/>
  <c r="AC366" i="7"/>
  <c r="AF366" i="7"/>
  <c r="AF363" i="5"/>
  <c r="AC363" i="5"/>
  <c r="P346" i="1"/>
  <c r="AF346" i="1" s="1"/>
  <c r="P419" i="1"/>
  <c r="P146" i="1"/>
  <c r="P106" i="1"/>
  <c r="P62" i="1"/>
  <c r="P191" i="1"/>
  <c r="P361" i="1"/>
  <c r="P312" i="1"/>
  <c r="P427" i="1"/>
  <c r="P165" i="1"/>
  <c r="P23" i="1"/>
  <c r="P311" i="1"/>
  <c r="P142" i="1"/>
  <c r="P98" i="1"/>
  <c r="P46" i="1"/>
  <c r="AC46" i="1" s="1"/>
  <c r="P308" i="1"/>
  <c r="P291" i="1"/>
  <c r="P172" i="1"/>
  <c r="P58" i="1"/>
  <c r="P206" i="1"/>
  <c r="P299" i="1"/>
  <c r="P130" i="1"/>
  <c r="P82" i="1"/>
  <c r="P22" i="1"/>
  <c r="P47" i="1"/>
  <c r="P344" i="1"/>
  <c r="P127" i="1"/>
  <c r="P126" i="1"/>
  <c r="P78" i="1"/>
  <c r="P35" i="1"/>
  <c r="P402" i="1"/>
  <c r="AC402" i="1" s="1"/>
  <c r="P250" i="1"/>
  <c r="P266" i="1"/>
  <c r="P132" i="1"/>
  <c r="P152" i="1"/>
  <c r="P30" i="1"/>
  <c r="P140" i="1"/>
  <c r="P122" i="1"/>
  <c r="AF122" i="1" s="1"/>
  <c r="P74" i="1"/>
  <c r="P31" i="1"/>
  <c r="AC31" i="1" s="1"/>
  <c r="P285" i="1"/>
  <c r="P334" i="1"/>
  <c r="P135" i="1"/>
  <c r="P213" i="1"/>
  <c r="AC213" i="1" s="1"/>
  <c r="P187" i="1"/>
  <c r="AF187" i="1" s="1"/>
  <c r="P89" i="1"/>
  <c r="P195" i="1"/>
  <c r="P379" i="1"/>
  <c r="AF379" i="1" s="1"/>
  <c r="P114" i="1"/>
  <c r="P70" i="1"/>
  <c r="AF70" i="1" s="1"/>
  <c r="P340" i="1"/>
  <c r="P75" i="1"/>
  <c r="P189" i="1"/>
  <c r="P39" i="1"/>
  <c r="AC39" i="1" s="1"/>
  <c r="P36" i="1"/>
  <c r="AC346" i="1"/>
  <c r="AF213" i="1"/>
  <c r="K21" i="9"/>
  <c r="P408" i="5"/>
  <c r="BA3" i="6"/>
  <c r="BB3" i="6"/>
  <c r="AK282" i="6"/>
  <c r="AJ282" i="6"/>
  <c r="AI282" i="6"/>
  <c r="BA74" i="6"/>
  <c r="BB74" i="6"/>
  <c r="AA28" i="6"/>
  <c r="AB28" i="6"/>
  <c r="AK100" i="6"/>
  <c r="AJ100" i="6"/>
  <c r="AI100" i="6"/>
  <c r="AH100" i="6" s="1"/>
  <c r="AB100" i="6" s="1"/>
  <c r="BB114" i="6"/>
  <c r="BA114" i="6"/>
  <c r="AZ114" i="6" s="1"/>
  <c r="AX114" i="6" s="1"/>
  <c r="BB130" i="6"/>
  <c r="BA130" i="6"/>
  <c r="AZ130" i="6" s="1"/>
  <c r="AX130" i="6" s="1"/>
  <c r="BB92" i="6"/>
  <c r="BA92" i="6"/>
  <c r="AZ92" i="6" s="1"/>
  <c r="AX92" i="6" s="1"/>
  <c r="AE181" i="6"/>
  <c r="AD181" i="6"/>
  <c r="AB112" i="6"/>
  <c r="AA112" i="6"/>
  <c r="AQ184" i="6"/>
  <c r="BA12" i="6"/>
  <c r="BB12" i="6"/>
  <c r="BA29" i="6"/>
  <c r="BB29" i="6"/>
  <c r="AK188" i="6"/>
  <c r="AI188" i="6"/>
  <c r="AD59" i="6"/>
  <c r="AE59" i="6"/>
  <c r="BB42" i="6"/>
  <c r="BA42" i="6"/>
  <c r="AZ42" i="6" s="1"/>
  <c r="AX42" i="6" s="1"/>
  <c r="BB16" i="6"/>
  <c r="BA16" i="6"/>
  <c r="AZ16" i="6" s="1"/>
  <c r="AX16" i="6" s="1"/>
  <c r="BA90" i="6"/>
  <c r="BB90" i="6"/>
  <c r="BA2" i="6"/>
  <c r="BB2" i="6"/>
  <c r="BB98" i="6"/>
  <c r="BA98" i="6"/>
  <c r="AZ98" i="6" s="1"/>
  <c r="AX98" i="6" s="1"/>
  <c r="I158" i="6"/>
  <c r="I279" i="6"/>
  <c r="BB106" i="6"/>
  <c r="BA106" i="6"/>
  <c r="AZ106" i="6" s="1"/>
  <c r="AX106" i="6" s="1"/>
  <c r="AI209" i="6"/>
  <c r="AJ209" i="6"/>
  <c r="Z31" i="6"/>
  <c r="G31" i="6"/>
  <c r="G26" i="6"/>
  <c r="Z26" i="6"/>
  <c r="AU26" i="6"/>
  <c r="Z424" i="6"/>
  <c r="AU424" i="6"/>
  <c r="AB116" i="6"/>
  <c r="AK370" i="6"/>
  <c r="AH375" i="6"/>
  <c r="AA375" i="6" s="1"/>
  <c r="AK383" i="6"/>
  <c r="AE54" i="6"/>
  <c r="AS279" i="6"/>
  <c r="AR279" i="6" s="1"/>
  <c r="AQ279" i="6" s="1"/>
  <c r="AP279" i="6" s="1"/>
  <c r="AO279" i="6" s="1"/>
  <c r="AN279" i="6" s="1"/>
  <c r="AM279" i="6" s="1"/>
  <c r="AL279" i="6" s="1"/>
  <c r="J146" i="6"/>
  <c r="BB96" i="6"/>
  <c r="AZ96" i="6" s="1"/>
  <c r="AX96" i="6" s="1"/>
  <c r="BB126" i="6"/>
  <c r="AZ126" i="6" s="1"/>
  <c r="AX126" i="6" s="1"/>
  <c r="AB54" i="6"/>
  <c r="I254" i="6"/>
  <c r="I66" i="6"/>
  <c r="I307" i="6"/>
  <c r="AT39" i="6"/>
  <c r="AS39" i="6"/>
  <c r="AR39" i="6" s="1"/>
  <c r="AQ39" i="6" s="1"/>
  <c r="AP39" i="6" s="1"/>
  <c r="AO39" i="6" s="1"/>
  <c r="AN39" i="6" s="1"/>
  <c r="AM39" i="6" s="1"/>
  <c r="AL39" i="6" s="1"/>
  <c r="AT184" i="6"/>
  <c r="AS184" i="6" s="1"/>
  <c r="AR184" i="6" s="1"/>
  <c r="AP184" i="6"/>
  <c r="AO184" i="6" s="1"/>
  <c r="AN184" i="6" s="1"/>
  <c r="AM184" i="6" s="1"/>
  <c r="AL184" i="6" s="1"/>
  <c r="AS224" i="6"/>
  <c r="AR224" i="6" s="1"/>
  <c r="AQ224" i="6" s="1"/>
  <c r="AP224" i="6" s="1"/>
  <c r="AO224" i="6" s="1"/>
  <c r="AN224" i="6" s="1"/>
  <c r="AM224" i="6" s="1"/>
  <c r="AL224" i="6" s="1"/>
  <c r="AT224" i="6"/>
  <c r="I293" i="6"/>
  <c r="AB293" i="6"/>
  <c r="BA112" i="6"/>
  <c r="BB112" i="6"/>
  <c r="AJ129" i="6"/>
  <c r="AI129" i="6"/>
  <c r="AK129" i="6"/>
  <c r="AH383" i="6"/>
  <c r="AS436" i="6"/>
  <c r="AR436" i="6" s="1"/>
  <c r="AQ436" i="6" s="1"/>
  <c r="AP436" i="6" s="1"/>
  <c r="AO436" i="6" s="1"/>
  <c r="AN436" i="6" s="1"/>
  <c r="AM436" i="6" s="1"/>
  <c r="AL436" i="6" s="1"/>
  <c r="AD135" i="6"/>
  <c r="AB181" i="6"/>
  <c r="AJ108" i="6"/>
  <c r="AH108" i="6" s="1"/>
  <c r="AD309" i="6"/>
  <c r="BA94" i="6"/>
  <c r="AZ94" i="6" s="1"/>
  <c r="AX94" i="6" s="1"/>
  <c r="BA116" i="6"/>
  <c r="AZ116" i="6" s="1"/>
  <c r="AX116" i="6" s="1"/>
  <c r="AD168" i="6"/>
  <c r="AB168" i="6"/>
  <c r="I261" i="6"/>
  <c r="AB136" i="6"/>
  <c r="I136" i="6"/>
  <c r="AS230" i="6"/>
  <c r="AR230" i="6" s="1"/>
  <c r="AQ230" i="6" s="1"/>
  <c r="AP230" i="6" s="1"/>
  <c r="AO230" i="6" s="1"/>
  <c r="AN230" i="6" s="1"/>
  <c r="AM230" i="6" s="1"/>
  <c r="AL230" i="6" s="1"/>
  <c r="AB30" i="6"/>
  <c r="AT232" i="6"/>
  <c r="AS232" i="6" s="1"/>
  <c r="AR232" i="6" s="1"/>
  <c r="AQ232" i="6" s="1"/>
  <c r="AP232" i="6" s="1"/>
  <c r="AO232" i="6" s="1"/>
  <c r="AN232" i="6" s="1"/>
  <c r="AM232" i="6" s="1"/>
  <c r="AL232" i="6" s="1"/>
  <c r="AK297" i="6"/>
  <c r="AJ297" i="6"/>
  <c r="AI297" i="6"/>
  <c r="AH297" i="6" s="1"/>
  <c r="AA297" i="6" s="1"/>
  <c r="AE297" i="6" s="1"/>
  <c r="AA82" i="6"/>
  <c r="AD394" i="6"/>
  <c r="AI346" i="6"/>
  <c r="AK144" i="6"/>
  <c r="AJ310" i="6"/>
  <c r="AH310" i="6" s="1"/>
  <c r="I309" i="6"/>
  <c r="I104" i="6"/>
  <c r="J98" i="6"/>
  <c r="AO236" i="6"/>
  <c r="AN236" i="6" s="1"/>
  <c r="AM236" i="6" s="1"/>
  <c r="AL236" i="6" s="1"/>
  <c r="AJ33" i="6"/>
  <c r="AK33" i="6"/>
  <c r="AI33" i="6"/>
  <c r="AH33" i="6" s="1"/>
  <c r="AI163" i="6"/>
  <c r="AJ163" i="6"/>
  <c r="AK163" i="6"/>
  <c r="AI274" i="6"/>
  <c r="AK310" i="6"/>
  <c r="I224" i="6"/>
  <c r="AS342" i="6"/>
  <c r="AR342" i="6" s="1"/>
  <c r="AQ342" i="6" s="1"/>
  <c r="AP342" i="6" s="1"/>
  <c r="AO342" i="6" s="1"/>
  <c r="AN342" i="6" s="1"/>
  <c r="AM342" i="6" s="1"/>
  <c r="AL342" i="6" s="1"/>
  <c r="I248" i="6"/>
  <c r="K383" i="6"/>
  <c r="I210" i="6"/>
  <c r="AJ346" i="6"/>
  <c r="AR435" i="6"/>
  <c r="AQ435" i="6" s="1"/>
  <c r="AP435" i="6" s="1"/>
  <c r="AB170" i="6"/>
  <c r="AJ274" i="6"/>
  <c r="AP94" i="6"/>
  <c r="AO94" i="6" s="1"/>
  <c r="AN94" i="6" s="1"/>
  <c r="AM94" i="6" s="1"/>
  <c r="AL94" i="6" s="1"/>
  <c r="AS36" i="6"/>
  <c r="AR36" i="6" s="1"/>
  <c r="AQ36" i="6" s="1"/>
  <c r="AP36" i="6" s="1"/>
  <c r="AO36" i="6" s="1"/>
  <c r="AN36" i="6" s="1"/>
  <c r="AM36" i="6" s="1"/>
  <c r="AL36" i="6" s="1"/>
  <c r="AO319" i="6"/>
  <c r="AN319" i="6" s="1"/>
  <c r="AM319" i="6" s="1"/>
  <c r="AL319" i="6" s="1"/>
  <c r="AJ319" i="6" s="1"/>
  <c r="I350" i="6"/>
  <c r="G424" i="6"/>
  <c r="K424" i="6" s="1"/>
  <c r="AS283" i="6"/>
  <c r="AR283" i="6" s="1"/>
  <c r="AA288" i="6"/>
  <c r="AB288" i="6"/>
  <c r="AJ337" i="6"/>
  <c r="AI337" i="6"/>
  <c r="AK337" i="6"/>
  <c r="BB9" i="6"/>
  <c r="BA9" i="6"/>
  <c r="AZ9" i="6" s="1"/>
  <c r="AX9" i="6" s="1"/>
  <c r="AH194" i="6"/>
  <c r="AJ105" i="6"/>
  <c r="AI105" i="6"/>
  <c r="AK105" i="6"/>
  <c r="AI93" i="6"/>
  <c r="AH93" i="6" s="1"/>
  <c r="AK93" i="6"/>
  <c r="AJ93" i="6"/>
  <c r="AJ263" i="6"/>
  <c r="AI263" i="6"/>
  <c r="AS248" i="6"/>
  <c r="AR248" i="6" s="1"/>
  <c r="AB320" i="6"/>
  <c r="AA320" i="6"/>
  <c r="BB27" i="6"/>
  <c r="BA27" i="6"/>
  <c r="AZ27" i="6" s="1"/>
  <c r="AX27" i="6" s="1"/>
  <c r="AI46" i="6"/>
  <c r="AK46" i="6"/>
  <c r="AJ46" i="6"/>
  <c r="AE361" i="6"/>
  <c r="AH241" i="6"/>
  <c r="AA241" i="6" s="1"/>
  <c r="AB203" i="6"/>
  <c r="AA203" i="6"/>
  <c r="AA109" i="6"/>
  <c r="AB109" i="6"/>
  <c r="BB6" i="6"/>
  <c r="BA6" i="6"/>
  <c r="AZ6" i="6" s="1"/>
  <c r="AX6" i="6" s="1"/>
  <c r="AI159" i="6"/>
  <c r="AJ159" i="6"/>
  <c r="AI360" i="6"/>
  <c r="AJ360" i="6"/>
  <c r="AK360" i="6"/>
  <c r="AT321" i="6"/>
  <c r="AS321" i="6" s="1"/>
  <c r="AR321" i="6" s="1"/>
  <c r="AQ321" i="6" s="1"/>
  <c r="AP321" i="6" s="1"/>
  <c r="AO321" i="6" s="1"/>
  <c r="AN321" i="6" s="1"/>
  <c r="AM321" i="6" s="1"/>
  <c r="AL321" i="6" s="1"/>
  <c r="AR349" i="6"/>
  <c r="AQ349" i="6" s="1"/>
  <c r="AP349" i="6" s="1"/>
  <c r="AO349" i="6" s="1"/>
  <c r="AN349" i="6" s="1"/>
  <c r="AM349" i="6" s="1"/>
  <c r="AL349" i="6" s="1"/>
  <c r="BA24" i="6"/>
  <c r="BB24" i="6"/>
  <c r="BA109" i="6"/>
  <c r="BB109" i="6"/>
  <c r="AE165" i="6"/>
  <c r="AI143" i="6"/>
  <c r="AJ143" i="6"/>
  <c r="AK143" i="6"/>
  <c r="AT266" i="6"/>
  <c r="AS266" i="6" s="1"/>
  <c r="AR266" i="6" s="1"/>
  <c r="AQ266" i="6" s="1"/>
  <c r="AP266" i="6"/>
  <c r="AO266" i="6" s="1"/>
  <c r="AN266" i="6" s="1"/>
  <c r="AM266" i="6" s="1"/>
  <c r="AL266" i="6" s="1"/>
  <c r="BB44" i="6"/>
  <c r="BA44" i="6"/>
  <c r="AZ44" i="6" s="1"/>
  <c r="AX44" i="6" s="1"/>
  <c r="AI24" i="6"/>
  <c r="AH24" i="6" s="1"/>
  <c r="AK24" i="6"/>
  <c r="AI179" i="6"/>
  <c r="AH179" i="6" s="1"/>
  <c r="AJ179" i="6"/>
  <c r="AK179" i="6"/>
  <c r="AI63" i="6"/>
  <c r="AJ63" i="6"/>
  <c r="AK63" i="6"/>
  <c r="BA97" i="6"/>
  <c r="BB97" i="6"/>
  <c r="BA87" i="6"/>
  <c r="AZ87" i="6" s="1"/>
  <c r="AX87" i="6" s="1"/>
  <c r="BB87" i="6"/>
  <c r="BB99" i="6"/>
  <c r="BA99" i="6"/>
  <c r="AB300" i="6"/>
  <c r="AA300" i="6"/>
  <c r="AE300" i="6" s="1"/>
  <c r="AI167" i="6"/>
  <c r="AJ167" i="6"/>
  <c r="AK167" i="6"/>
  <c r="AJ377" i="6"/>
  <c r="AI377" i="6"/>
  <c r="AH377" i="6" s="1"/>
  <c r="AB377" i="6" s="1"/>
  <c r="AK377" i="6"/>
  <c r="AH197" i="6"/>
  <c r="AI137" i="6"/>
  <c r="AJ137" i="6"/>
  <c r="AK137" i="6"/>
  <c r="AJ89" i="6"/>
  <c r="AI89" i="6"/>
  <c r="AK89" i="6"/>
  <c r="AI42" i="6"/>
  <c r="AJ42" i="6"/>
  <c r="AK42" i="6"/>
  <c r="AJ185" i="6"/>
  <c r="AI185" i="6"/>
  <c r="AH185" i="6" s="1"/>
  <c r="AK185" i="6"/>
  <c r="BB32" i="6"/>
  <c r="BA32" i="6"/>
  <c r="AZ32" i="6" s="1"/>
  <c r="AX32" i="6" s="1"/>
  <c r="AA51" i="6"/>
  <c r="AB51" i="6"/>
  <c r="AD332" i="6"/>
  <c r="AE332" i="6"/>
  <c r="AT349" i="6"/>
  <c r="AS349" i="6" s="1"/>
  <c r="AJ197" i="6"/>
  <c r="AK197" i="6"/>
  <c r="AI99" i="6"/>
  <c r="AH99" i="6" s="1"/>
  <c r="AJ99" i="6"/>
  <c r="AK99" i="6"/>
  <c r="AJ97" i="6"/>
  <c r="AI97" i="6"/>
  <c r="AH97" i="6" s="1"/>
  <c r="AK97" i="6"/>
  <c r="AH115" i="6"/>
  <c r="AK159" i="6"/>
  <c r="AB233" i="6"/>
  <c r="AA233" i="6"/>
  <c r="AE233" i="6" s="1"/>
  <c r="AK87" i="6"/>
  <c r="AJ87" i="6"/>
  <c r="AH87" i="6" s="1"/>
  <c r="AI183" i="6"/>
  <c r="AJ183" i="6"/>
  <c r="AH183" i="6" s="1"/>
  <c r="AK183" i="6"/>
  <c r="AH325" i="6"/>
  <c r="BK8" i="6"/>
  <c r="BI8" i="6"/>
  <c r="BH8" i="6" s="1"/>
  <c r="BG8" i="6" s="1"/>
  <c r="BF8" i="6" s="1"/>
  <c r="BE8" i="6" s="1"/>
  <c r="BD8" i="6" s="1"/>
  <c r="BC8" i="6" s="1"/>
  <c r="BJ8" i="6"/>
  <c r="AH47" i="6"/>
  <c r="AT202" i="6"/>
  <c r="AS202" i="6" s="1"/>
  <c r="AR202" i="6" s="1"/>
  <c r="AQ202" i="6" s="1"/>
  <c r="AP202" i="6" s="1"/>
  <c r="AO202" i="6" s="1"/>
  <c r="AN202" i="6" s="1"/>
  <c r="AM202" i="6" s="1"/>
  <c r="AL202" i="6" s="1"/>
  <c r="AH80" i="6"/>
  <c r="AB80" i="6" s="1"/>
  <c r="AH101" i="6"/>
  <c r="BB31" i="6"/>
  <c r="BA31" i="6"/>
  <c r="AZ31" i="6" s="1"/>
  <c r="AX31" i="6" s="1"/>
  <c r="AD417" i="6"/>
  <c r="AA30" i="6"/>
  <c r="AD30" i="6" s="1"/>
  <c r="AH273" i="6"/>
  <c r="AH84" i="6"/>
  <c r="AA84" i="6" s="1"/>
  <c r="AD84" i="6" s="1"/>
  <c r="AH329" i="6"/>
  <c r="AT364" i="6"/>
  <c r="AS364" i="6"/>
  <c r="AR364" i="6" s="1"/>
  <c r="AQ364" i="6" s="1"/>
  <c r="AP364" i="6" s="1"/>
  <c r="AO364" i="6" s="1"/>
  <c r="AN364" i="6" s="1"/>
  <c r="AM364" i="6" s="1"/>
  <c r="AL364" i="6" s="1"/>
  <c r="BB48" i="6"/>
  <c r="BA48" i="6"/>
  <c r="AZ48" i="6" s="1"/>
  <c r="AX48" i="6" s="1"/>
  <c r="BB123" i="6"/>
  <c r="BA123" i="6"/>
  <c r="AZ123" i="6" s="1"/>
  <c r="AX123" i="6" s="1"/>
  <c r="AH125" i="6"/>
  <c r="BA52" i="6"/>
  <c r="BB52" i="6"/>
  <c r="BB127" i="6"/>
  <c r="BA127" i="6"/>
  <c r="AH111" i="6"/>
  <c r="AB111" i="6" s="1"/>
  <c r="BA105" i="6"/>
  <c r="BB105" i="6"/>
  <c r="AH324" i="6"/>
  <c r="AH127" i="6"/>
  <c r="AH85" i="6"/>
  <c r="AT52" i="6"/>
  <c r="AS52" i="6" s="1"/>
  <c r="AR52" i="6" s="1"/>
  <c r="AQ52" i="6" s="1"/>
  <c r="AP52" i="6" s="1"/>
  <c r="AO52" i="6" s="1"/>
  <c r="AN52" i="6" s="1"/>
  <c r="AM52" i="6" s="1"/>
  <c r="AL52" i="6" s="1"/>
  <c r="BK10" i="6"/>
  <c r="BJ10" i="6" s="1"/>
  <c r="BI10" i="6" s="1"/>
  <c r="BH10" i="6" s="1"/>
  <c r="BG10" i="6" s="1"/>
  <c r="BF10" i="6" s="1"/>
  <c r="BE10" i="6" s="1"/>
  <c r="BD10" i="6" s="1"/>
  <c r="BC10" i="6" s="1"/>
  <c r="AS91" i="6"/>
  <c r="AR91" i="6" s="1"/>
  <c r="AQ91" i="6" s="1"/>
  <c r="AP91" i="6" s="1"/>
  <c r="AO91" i="6" s="1"/>
  <c r="AN91" i="6" s="1"/>
  <c r="AM91" i="6" s="1"/>
  <c r="AL91" i="6" s="1"/>
  <c r="BB93" i="6"/>
  <c r="BA93" i="6"/>
  <c r="AZ93" i="6" s="1"/>
  <c r="AX93" i="6" s="1"/>
  <c r="AH301" i="6"/>
  <c r="AD175" i="6"/>
  <c r="AB175" i="6"/>
  <c r="BI7" i="6"/>
  <c r="BH7" i="6"/>
  <c r="BG7" i="6" s="1"/>
  <c r="BF7" i="6" s="1"/>
  <c r="BE7" i="6" s="1"/>
  <c r="BD7" i="6" s="1"/>
  <c r="BC7" i="6" s="1"/>
  <c r="AS56" i="6"/>
  <c r="AR56" i="6" s="1"/>
  <c r="AQ56" i="6" s="1"/>
  <c r="AP56" i="6" s="1"/>
  <c r="AO56" i="6" s="1"/>
  <c r="AN56" i="6" s="1"/>
  <c r="AM56" i="6" s="1"/>
  <c r="AL56" i="6" s="1"/>
  <c r="BG4" i="6"/>
  <c r="BF4" i="6" s="1"/>
  <c r="BE4" i="6" s="1"/>
  <c r="BD4" i="6" s="1"/>
  <c r="BC4" i="6" s="1"/>
  <c r="AQ121" i="6"/>
  <c r="AP121" i="6" s="1"/>
  <c r="AO121" i="6" s="1"/>
  <c r="AN121" i="6" s="1"/>
  <c r="AM121" i="6" s="1"/>
  <c r="AL121" i="6" s="1"/>
  <c r="AI150" i="6"/>
  <c r="AH150" i="6" s="1"/>
  <c r="AA150" i="6" s="1"/>
  <c r="AK150" i="6"/>
  <c r="BJ100" i="6"/>
  <c r="BI100" i="6" s="1"/>
  <c r="BH100" i="6" s="1"/>
  <c r="BG100" i="6" s="1"/>
  <c r="BF100" i="6" s="1"/>
  <c r="BE100" i="6" s="1"/>
  <c r="BD100" i="6" s="1"/>
  <c r="BC100" i="6" s="1"/>
  <c r="BK100" i="6"/>
  <c r="BK72" i="6"/>
  <c r="BJ72" i="6" s="1"/>
  <c r="BI72" i="6" s="1"/>
  <c r="BH72" i="6" s="1"/>
  <c r="BG72" i="6" s="1"/>
  <c r="BF72" i="6" s="1"/>
  <c r="BE72" i="6" s="1"/>
  <c r="BD72" i="6" s="1"/>
  <c r="BC72" i="6" s="1"/>
  <c r="BA95" i="6"/>
  <c r="AZ95" i="6" s="1"/>
  <c r="AX95" i="6" s="1"/>
  <c r="BA113" i="6"/>
  <c r="AZ113" i="6" s="1"/>
  <c r="AX113" i="6" s="1"/>
  <c r="AZ101" i="6"/>
  <c r="AX101" i="6" s="1"/>
  <c r="AI208" i="6"/>
  <c r="BB89" i="6"/>
  <c r="AZ89" i="6" s="1"/>
  <c r="AX89" i="6" s="1"/>
  <c r="BB129" i="6"/>
  <c r="AZ129" i="6" s="1"/>
  <c r="AX129" i="6" s="1"/>
  <c r="BB63" i="6"/>
  <c r="AZ63" i="6" s="1"/>
  <c r="AX63" i="6" s="1"/>
  <c r="BB76" i="6"/>
  <c r="BA76" i="6"/>
  <c r="AZ76" i="6" s="1"/>
  <c r="AX76" i="6" s="1"/>
  <c r="AJ150" i="6"/>
  <c r="BI124" i="6"/>
  <c r="BH124" i="6" s="1"/>
  <c r="BG124" i="6" s="1"/>
  <c r="BF124" i="6" s="1"/>
  <c r="BE124" i="6" s="1"/>
  <c r="BD124" i="6" s="1"/>
  <c r="BC124" i="6" s="1"/>
  <c r="AI421" i="6"/>
  <c r="AH421" i="6" s="1"/>
  <c r="BH108" i="6"/>
  <c r="BG108" i="6" s="1"/>
  <c r="BF108" i="6" s="1"/>
  <c r="BE108" i="6" s="1"/>
  <c r="BD108" i="6" s="1"/>
  <c r="BC108" i="6" s="1"/>
  <c r="Z371" i="6"/>
  <c r="P371" i="6"/>
  <c r="AF371" i="6" s="1"/>
  <c r="G399" i="6"/>
  <c r="G385" i="6"/>
  <c r="Z385" i="6"/>
  <c r="AU385" i="6"/>
  <c r="AY34" i="6"/>
  <c r="AY50" i="6"/>
  <c r="AY54" i="6"/>
  <c r="AY70" i="6"/>
  <c r="AY74" i="6"/>
  <c r="AY82" i="6"/>
  <c r="AY17" i="6"/>
  <c r="AY19" i="6"/>
  <c r="AY30" i="6"/>
  <c r="AY32" i="6"/>
  <c r="AY59" i="6"/>
  <c r="AY64" i="6"/>
  <c r="AY68" i="6"/>
  <c r="AY15" i="6"/>
  <c r="AY23" i="6"/>
  <c r="AY28" i="6"/>
  <c r="AY37" i="6"/>
  <c r="AY39" i="6"/>
  <c r="AY43" i="6"/>
  <c r="AY45" i="6"/>
  <c r="AY47" i="6"/>
  <c r="AY57" i="6"/>
  <c r="AY62" i="6"/>
  <c r="AY66" i="6"/>
  <c r="AY73" i="6"/>
  <c r="AY11" i="6"/>
  <c r="AY26" i="6"/>
  <c r="AY35" i="6"/>
  <c r="AY41" i="6"/>
  <c r="AY51" i="6"/>
  <c r="AY55" i="6"/>
  <c r="AY71" i="6"/>
  <c r="AY12" i="6"/>
  <c r="AY16" i="6"/>
  <c r="AY24" i="6"/>
  <c r="AY27" i="6"/>
  <c r="AY29" i="6"/>
  <c r="AY40" i="6"/>
  <c r="AY44" i="6"/>
  <c r="AY46" i="6"/>
  <c r="AY48" i="6"/>
  <c r="AY58" i="6"/>
  <c r="AY61" i="6"/>
  <c r="AY65" i="6"/>
  <c r="AY14" i="6"/>
  <c r="AY20" i="6"/>
  <c r="AY72" i="6"/>
  <c r="AY85" i="6"/>
  <c r="AY111" i="6"/>
  <c r="AY115" i="6"/>
  <c r="AY117" i="6"/>
  <c r="AY31" i="6"/>
  <c r="AY79" i="6"/>
  <c r="AY89" i="6"/>
  <c r="AY93" i="6"/>
  <c r="AY105" i="6"/>
  <c r="AY113" i="6"/>
  <c r="AY123" i="6"/>
  <c r="AY127" i="6"/>
  <c r="AY63" i="6"/>
  <c r="AY76" i="6"/>
  <c r="AY87" i="6"/>
  <c r="AY98" i="6"/>
  <c r="AY100" i="6"/>
  <c r="AY102" i="6"/>
  <c r="AY109" i="6"/>
  <c r="AY36" i="6"/>
  <c r="AY38" i="6"/>
  <c r="AY42" i="6"/>
  <c r="AY67" i="6"/>
  <c r="AY83" i="6"/>
  <c r="AY96" i="6"/>
  <c r="AY121" i="6"/>
  <c r="AY125" i="6"/>
  <c r="AY130" i="6"/>
  <c r="AY132" i="6"/>
  <c r="D13" i="6"/>
  <c r="P31" i="6" s="1"/>
  <c r="AY21" i="6"/>
  <c r="AY52" i="6"/>
  <c r="AY56" i="6"/>
  <c r="AY80" i="6"/>
  <c r="AY90" i="6"/>
  <c r="AY94" i="6"/>
  <c r="AY106" i="6"/>
  <c r="AY118" i="6"/>
  <c r="AY128" i="6"/>
  <c r="AY13" i="6"/>
  <c r="AY22" i="6"/>
  <c r="AY25" i="6"/>
  <c r="AY49" i="6"/>
  <c r="AY53" i="6"/>
  <c r="AY84" i="6"/>
  <c r="AY88" i="6"/>
  <c r="AY92" i="6"/>
  <c r="AY97" i="6"/>
  <c r="AY108" i="6"/>
  <c r="AY112" i="6"/>
  <c r="AY122" i="6"/>
  <c r="AY126" i="6"/>
  <c r="AY131" i="6"/>
  <c r="BK84" i="6"/>
  <c r="BJ84" i="6" s="1"/>
  <c r="BI84" i="6" s="1"/>
  <c r="BH84" i="6" s="1"/>
  <c r="BG84" i="6" s="1"/>
  <c r="BF84" i="6" s="1"/>
  <c r="BE84" i="6" s="1"/>
  <c r="BD84" i="6" s="1"/>
  <c r="BC84" i="6" s="1"/>
  <c r="BK58" i="6"/>
  <c r="BJ58" i="6"/>
  <c r="BI58" i="6" s="1"/>
  <c r="BH58" i="6" s="1"/>
  <c r="BG58" i="6" s="1"/>
  <c r="BF58" i="6" s="1"/>
  <c r="BE58" i="6" s="1"/>
  <c r="BD58" i="6" s="1"/>
  <c r="BC58" i="6" s="1"/>
  <c r="P370" i="6"/>
  <c r="Z370" i="6"/>
  <c r="G164" i="6"/>
  <c r="I164" i="6" s="1"/>
  <c r="Z164" i="6"/>
  <c r="P164" i="6"/>
  <c r="BF118" i="6"/>
  <c r="BE118" i="6" s="1"/>
  <c r="BD118" i="6" s="1"/>
  <c r="BC118" i="6" s="1"/>
  <c r="BK115" i="6"/>
  <c r="BJ115" i="6" s="1"/>
  <c r="BI115" i="6" s="1"/>
  <c r="BH115" i="6" s="1"/>
  <c r="BG115" i="6" s="1"/>
  <c r="BF115" i="6" s="1"/>
  <c r="BE115" i="6" s="1"/>
  <c r="BD115" i="6" s="1"/>
  <c r="BC115" i="6" s="1"/>
  <c r="BK104" i="6"/>
  <c r="BJ104" i="6"/>
  <c r="BI104" i="6" s="1"/>
  <c r="BH104" i="6" s="1"/>
  <c r="BG104" i="6" s="1"/>
  <c r="BF104" i="6" s="1"/>
  <c r="BE104" i="6" s="1"/>
  <c r="BD104" i="6" s="1"/>
  <c r="BC104" i="6" s="1"/>
  <c r="I251" i="6"/>
  <c r="P216" i="6"/>
  <c r="P315" i="6"/>
  <c r="BK68" i="6"/>
  <c r="BJ68" i="6" s="1"/>
  <c r="BI68" i="6" s="1"/>
  <c r="BH68" i="6" s="1"/>
  <c r="BG68" i="6" s="1"/>
  <c r="BF68" i="6" s="1"/>
  <c r="BE68" i="6" s="1"/>
  <c r="BD68" i="6" s="1"/>
  <c r="BC68" i="6" s="1"/>
  <c r="BF131" i="6"/>
  <c r="BE131" i="6"/>
  <c r="BD131" i="6" s="1"/>
  <c r="BC131" i="6" s="1"/>
  <c r="BK131" i="6"/>
  <c r="BJ131" i="6" s="1"/>
  <c r="BI131" i="6" s="1"/>
  <c r="BH131" i="6" s="1"/>
  <c r="BG131" i="6" s="1"/>
  <c r="BG111" i="6"/>
  <c r="BF111" i="6" s="1"/>
  <c r="BE111" i="6" s="1"/>
  <c r="BD111" i="6" s="1"/>
  <c r="BC111" i="6" s="1"/>
  <c r="G337" i="6"/>
  <c r="P337" i="6"/>
  <c r="AC337" i="6" s="1"/>
  <c r="Z290" i="6"/>
  <c r="P290" i="6"/>
  <c r="P278" i="6"/>
  <c r="AF278" i="6" s="1"/>
  <c r="BG120" i="6"/>
  <c r="BF120" i="6" s="1"/>
  <c r="BE120" i="6" s="1"/>
  <c r="BD120" i="6" s="1"/>
  <c r="BC120" i="6" s="1"/>
  <c r="P157" i="6"/>
  <c r="P386" i="6"/>
  <c r="P232" i="6"/>
  <c r="G392" i="6"/>
  <c r="Z392" i="6"/>
  <c r="Z178" i="6"/>
  <c r="P127" i="6"/>
  <c r="AC127" i="6" s="1"/>
  <c r="Z47" i="6"/>
  <c r="AA47" i="6" s="1"/>
  <c r="G47" i="6"/>
  <c r="G398" i="6"/>
  <c r="Z398" i="6"/>
  <c r="Z391" i="6"/>
  <c r="G391" i="6"/>
  <c r="BK132" i="6"/>
  <c r="BJ132" i="6" s="1"/>
  <c r="BI132" i="6" s="1"/>
  <c r="BH132" i="6" s="1"/>
  <c r="BG132" i="6" s="1"/>
  <c r="BF132" i="6" s="1"/>
  <c r="BE132" i="6" s="1"/>
  <c r="BD132" i="6" s="1"/>
  <c r="BC132" i="6" s="1"/>
  <c r="BJ102" i="6"/>
  <c r="BI102" i="6" s="1"/>
  <c r="BH102" i="6" s="1"/>
  <c r="BG102" i="6" s="1"/>
  <c r="BF102" i="6" s="1"/>
  <c r="BE102" i="6" s="1"/>
  <c r="BD102" i="6" s="1"/>
  <c r="BC102" i="6" s="1"/>
  <c r="BH46" i="6"/>
  <c r="BG46" i="6" s="1"/>
  <c r="BF46" i="6" s="1"/>
  <c r="BE46" i="6" s="1"/>
  <c r="BD46" i="6" s="1"/>
  <c r="BC46" i="6" s="1"/>
  <c r="BJ46" i="6"/>
  <c r="BI46" i="6" s="1"/>
  <c r="P341" i="6"/>
  <c r="G414" i="6"/>
  <c r="Z414" i="6"/>
  <c r="G409" i="6"/>
  <c r="Z409" i="6"/>
  <c r="AA409" i="6" s="1"/>
  <c r="AE409" i="6" s="1"/>
  <c r="BI61" i="6"/>
  <c r="BH61" i="6" s="1"/>
  <c r="BG61" i="6" s="1"/>
  <c r="BF61" i="6" s="1"/>
  <c r="BE61" i="6" s="1"/>
  <c r="BD61" i="6" s="1"/>
  <c r="BC61" i="6" s="1"/>
  <c r="BK38" i="6"/>
  <c r="BJ38" i="6" s="1"/>
  <c r="BI38" i="6" s="1"/>
  <c r="BH38" i="6" s="1"/>
  <c r="BG38" i="6" s="1"/>
  <c r="BF38" i="6" s="1"/>
  <c r="BE38" i="6" s="1"/>
  <c r="BD38" i="6" s="1"/>
  <c r="BC38" i="6" s="1"/>
  <c r="AU261" i="6"/>
  <c r="AU318" i="6"/>
  <c r="AU398" i="6"/>
  <c r="AU414" i="6"/>
  <c r="AU423" i="6"/>
  <c r="BL15" i="6"/>
  <c r="BL17" i="6"/>
  <c r="BL19" i="6"/>
  <c r="BL21" i="6"/>
  <c r="BL25" i="6"/>
  <c r="BL28" i="6"/>
  <c r="BL30" i="6"/>
  <c r="BL41" i="6"/>
  <c r="BL45" i="6"/>
  <c r="BL59" i="6"/>
  <c r="BL62" i="6"/>
  <c r="BL66" i="6"/>
  <c r="AU31" i="6"/>
  <c r="AT31" i="6" s="1"/>
  <c r="AS31" i="6" s="1"/>
  <c r="AR31" i="6" s="1"/>
  <c r="AQ31" i="6" s="1"/>
  <c r="AP31" i="6" s="1"/>
  <c r="AO31" i="6" s="1"/>
  <c r="AN31" i="6" s="1"/>
  <c r="AM31" i="6" s="1"/>
  <c r="AL31" i="6" s="1"/>
  <c r="AU243" i="6"/>
  <c r="AU388" i="6"/>
  <c r="AU392" i="6"/>
  <c r="AU402" i="6"/>
  <c r="BL23" i="6"/>
  <c r="BL26" i="6"/>
  <c r="BL37" i="6"/>
  <c r="BL39" i="6"/>
  <c r="BL43" i="6"/>
  <c r="BL47" i="6"/>
  <c r="BL49" i="6"/>
  <c r="BL53" i="6"/>
  <c r="BL57" i="6"/>
  <c r="BL73" i="6"/>
  <c r="BL77" i="6"/>
  <c r="BL81" i="6"/>
  <c r="BL85" i="6"/>
  <c r="AU213" i="6"/>
  <c r="AU219" i="6"/>
  <c r="AU267" i="6"/>
  <c r="AU395" i="6"/>
  <c r="AU399" i="6"/>
  <c r="AU410" i="6"/>
  <c r="AU415" i="6"/>
  <c r="AU420" i="6"/>
  <c r="AT420" i="6" s="1"/>
  <c r="BL11" i="6"/>
  <c r="BL13" i="6"/>
  <c r="BL18" i="6"/>
  <c r="BL20" i="6"/>
  <c r="BL35" i="6"/>
  <c r="BL51" i="6"/>
  <c r="BL55" i="6"/>
  <c r="BL71" i="6"/>
  <c r="BL75" i="6"/>
  <c r="BL79" i="6"/>
  <c r="BL83" i="6"/>
  <c r="AU66" i="6"/>
  <c r="AU235" i="6"/>
  <c r="AT235" i="6" s="1"/>
  <c r="AS235" i="6" s="1"/>
  <c r="AR235" i="6" s="1"/>
  <c r="AQ235" i="6" s="1"/>
  <c r="AP235" i="6" s="1"/>
  <c r="AO235" i="6" s="1"/>
  <c r="AN235" i="6" s="1"/>
  <c r="AM235" i="6" s="1"/>
  <c r="AL235" i="6" s="1"/>
  <c r="AU250" i="6"/>
  <c r="BL33" i="6"/>
  <c r="BL60" i="6"/>
  <c r="BL65" i="6"/>
  <c r="BL69" i="6"/>
  <c r="AU138" i="6"/>
  <c r="AU287" i="6"/>
  <c r="AU102" i="6"/>
  <c r="AU391" i="6"/>
  <c r="AU397" i="6"/>
  <c r="AU401" i="6"/>
  <c r="AU413" i="6"/>
  <c r="AU422" i="6"/>
  <c r="BL14" i="6"/>
  <c r="BL22" i="6"/>
  <c r="BL34" i="6"/>
  <c r="BL50" i="6"/>
  <c r="BL54" i="6"/>
  <c r="BL56" i="6"/>
  <c r="BL70" i="6"/>
  <c r="BL78" i="6"/>
  <c r="BL82" i="6"/>
  <c r="P152" i="6"/>
  <c r="AC152" i="6" s="1"/>
  <c r="Z418" i="6"/>
  <c r="AA418" i="6" s="1"/>
  <c r="G418" i="6"/>
  <c r="Z388" i="6"/>
  <c r="G388" i="6"/>
  <c r="AU298" i="6"/>
  <c r="P226" i="6"/>
  <c r="AF226" i="6" s="1"/>
  <c r="AU207" i="6"/>
  <c r="P184" i="6"/>
  <c r="AC184" i="6" s="1"/>
  <c r="AU154" i="6"/>
  <c r="AT154" i="6" s="1"/>
  <c r="AS154" i="6" s="1"/>
  <c r="AR154" i="6" s="1"/>
  <c r="AQ154" i="6" s="1"/>
  <c r="AP154" i="6" s="1"/>
  <c r="AO154" i="6" s="1"/>
  <c r="AN154" i="6" s="1"/>
  <c r="AM154" i="6" s="1"/>
  <c r="AL154" i="6" s="1"/>
  <c r="P135" i="6"/>
  <c r="AU35" i="6"/>
  <c r="P436" i="6"/>
  <c r="AC436" i="6" s="1"/>
  <c r="AU245" i="6"/>
  <c r="P128" i="6"/>
  <c r="P92" i="6"/>
  <c r="AU43" i="6"/>
  <c r="AT43" i="6" s="1"/>
  <c r="AS43" i="6" s="1"/>
  <c r="AR43" i="6" s="1"/>
  <c r="AQ43" i="6" s="1"/>
  <c r="AP43" i="6" s="1"/>
  <c r="AO43" i="6" s="1"/>
  <c r="AN43" i="6" s="1"/>
  <c r="AM43" i="6" s="1"/>
  <c r="AL43" i="6" s="1"/>
  <c r="P438" i="6"/>
  <c r="AU330" i="6"/>
  <c r="AU231" i="6"/>
  <c r="AT231" i="6" s="1"/>
  <c r="AS231" i="6" s="1"/>
  <c r="AR231" i="6" s="1"/>
  <c r="AQ231" i="6" s="1"/>
  <c r="AP231" i="6" s="1"/>
  <c r="AO231" i="6" s="1"/>
  <c r="AN231" i="6" s="1"/>
  <c r="AM231" i="6" s="1"/>
  <c r="AL231" i="6" s="1"/>
  <c r="P192" i="6"/>
  <c r="AU162" i="6"/>
  <c r="P441" i="6"/>
  <c r="P383" i="6"/>
  <c r="AF383" i="6" s="1"/>
  <c r="AU362" i="6"/>
  <c r="P319" i="6"/>
  <c r="AF319" i="6" s="1"/>
  <c r="P311" i="6"/>
  <c r="P275" i="6"/>
  <c r="AU114" i="6"/>
  <c r="AT114" i="6" s="1"/>
  <c r="P108" i="6"/>
  <c r="Z49" i="6"/>
  <c r="AU234" i="6"/>
  <c r="AU180" i="6"/>
  <c r="AU174" i="6"/>
  <c r="AU146" i="6"/>
  <c r="AU70" i="6"/>
  <c r="AT70" i="6" s="1"/>
  <c r="AS70" i="6" s="1"/>
  <c r="AR70" i="6" s="1"/>
  <c r="AQ70" i="6" s="1"/>
  <c r="AP70" i="6" s="1"/>
  <c r="AO70" i="6" s="1"/>
  <c r="AN70" i="6" s="1"/>
  <c r="AM70" i="6" s="1"/>
  <c r="AL70" i="6" s="1"/>
  <c r="P55" i="6"/>
  <c r="AK182" i="6"/>
  <c r="AJ182" i="6"/>
  <c r="AI182" i="6"/>
  <c r="AK436" i="6"/>
  <c r="AI436" i="6"/>
  <c r="AJ436" i="6"/>
  <c r="AR444" i="6"/>
  <c r="AQ444" i="6" s="1"/>
  <c r="AP444" i="6" s="1"/>
  <c r="AO444" i="6" s="1"/>
  <c r="AQ431" i="6"/>
  <c r="AP431" i="6" s="1"/>
  <c r="AO431" i="6" s="1"/>
  <c r="AN431" i="6" s="1"/>
  <c r="AM431" i="6" s="1"/>
  <c r="AL431" i="6" s="1"/>
  <c r="AE136" i="6"/>
  <c r="AD136" i="6"/>
  <c r="AK104" i="6"/>
  <c r="AI104" i="6"/>
  <c r="AH104" i="6" s="1"/>
  <c r="AJ104" i="6"/>
  <c r="AK286" i="6"/>
  <c r="AJ286" i="6"/>
  <c r="AI286" i="6"/>
  <c r="AH286" i="6" s="1"/>
  <c r="AJ358" i="6"/>
  <c r="AI358" i="6"/>
  <c r="AK358" i="6"/>
  <c r="AI230" i="6"/>
  <c r="AH230" i="6" s="1"/>
  <c r="AJ230" i="6"/>
  <c r="AK230" i="6"/>
  <c r="AJ428" i="6"/>
  <c r="AI428" i="6"/>
  <c r="AH428" i="6" s="1"/>
  <c r="AA428" i="6" s="1"/>
  <c r="AD428" i="6" s="1"/>
  <c r="AK428" i="6"/>
  <c r="AI430" i="6"/>
  <c r="AJ430" i="6"/>
  <c r="AK430" i="6"/>
  <c r="AJ86" i="6"/>
  <c r="AI86" i="6"/>
  <c r="AK86" i="6"/>
  <c r="AJ240" i="6"/>
  <c r="AK240" i="6"/>
  <c r="AI240" i="6"/>
  <c r="AK326" i="6"/>
  <c r="AJ326" i="6"/>
  <c r="AI326" i="6"/>
  <c r="AI354" i="6"/>
  <c r="AH354" i="6" s="1"/>
  <c r="AJ354" i="6"/>
  <c r="AK354" i="6"/>
  <c r="AJ271" i="6"/>
  <c r="AK271" i="6"/>
  <c r="AI271" i="6"/>
  <c r="AH271" i="6" s="1"/>
  <c r="AA226" i="6"/>
  <c r="AB226" i="6"/>
  <c r="AJ214" i="6"/>
  <c r="AI214" i="6"/>
  <c r="AK214" i="6"/>
  <c r="AK228" i="6"/>
  <c r="AJ228" i="6"/>
  <c r="AI228" i="6"/>
  <c r="AI425" i="6"/>
  <c r="AJ425" i="6"/>
  <c r="AK425" i="6"/>
  <c r="AR439" i="6"/>
  <c r="AK126" i="6"/>
  <c r="AI126" i="6"/>
  <c r="AJ126" i="6"/>
  <c r="AI251" i="6"/>
  <c r="AH251" i="6" s="1"/>
  <c r="AJ251" i="6"/>
  <c r="AK251" i="6"/>
  <c r="AJ74" i="6"/>
  <c r="AI74" i="6"/>
  <c r="AK74" i="6"/>
  <c r="AE170" i="6"/>
  <c r="AD170" i="6"/>
  <c r="AI90" i="6"/>
  <c r="AK90" i="6"/>
  <c r="AJ90" i="6"/>
  <c r="AK152" i="6"/>
  <c r="AJ152" i="6"/>
  <c r="AI152" i="6"/>
  <c r="AK264" i="6"/>
  <c r="AI264" i="6"/>
  <c r="AJ264" i="6"/>
  <c r="AK291" i="6"/>
  <c r="AJ291" i="6"/>
  <c r="AI291" i="6"/>
  <c r="AI278" i="6"/>
  <c r="AJ278" i="6"/>
  <c r="AK278" i="6"/>
  <c r="AJ148" i="6"/>
  <c r="AK148" i="6"/>
  <c r="AI148" i="6"/>
  <c r="AJ311" i="6"/>
  <c r="AI311" i="6"/>
  <c r="AK311" i="6"/>
  <c r="AK160" i="6"/>
  <c r="AJ160" i="6"/>
  <c r="AI160" i="6"/>
  <c r="AI290" i="6"/>
  <c r="AJ290" i="6"/>
  <c r="AK290" i="6"/>
  <c r="AI140" i="6"/>
  <c r="AK140" i="6"/>
  <c r="AJ140" i="6"/>
  <c r="AK94" i="6"/>
  <c r="AJ94" i="6"/>
  <c r="AI94" i="6"/>
  <c r="AJ342" i="6"/>
  <c r="AI342" i="6"/>
  <c r="AH342" i="6" s="1"/>
  <c r="AB342" i="6" s="1"/>
  <c r="AK342" i="6"/>
  <c r="AE166" i="6"/>
  <c r="AD166" i="6"/>
  <c r="AE428" i="6"/>
  <c r="AE116" i="6"/>
  <c r="AA100" i="6"/>
  <c r="AH346" i="6"/>
  <c r="AJ306" i="6"/>
  <c r="AH306" i="6" s="1"/>
  <c r="AH110" i="6"/>
  <c r="AJ188" i="6"/>
  <c r="AH188" i="6" s="1"/>
  <c r="AJ120" i="6"/>
  <c r="AK120" i="6"/>
  <c r="AI120" i="6"/>
  <c r="AH120" i="6" s="1"/>
  <c r="AK132" i="6"/>
  <c r="AI132" i="6"/>
  <c r="AH132" i="6" s="1"/>
  <c r="AB194" i="6"/>
  <c r="AA194" i="6"/>
  <c r="K427" i="6"/>
  <c r="AS434" i="6"/>
  <c r="AR434" i="6" s="1"/>
  <c r="AQ434" i="6" s="1"/>
  <c r="AP434" i="6" s="1"/>
  <c r="AO434" i="6" s="1"/>
  <c r="AN434" i="6" s="1"/>
  <c r="AM434" i="6" s="1"/>
  <c r="AL434" i="6" s="1"/>
  <c r="AS433" i="6"/>
  <c r="AR433" i="6" s="1"/>
  <c r="AQ433" i="6" s="1"/>
  <c r="AP433" i="6" s="1"/>
  <c r="AO433" i="6" s="1"/>
  <c r="AN433" i="6" s="1"/>
  <c r="AM433" i="6" s="1"/>
  <c r="AL433" i="6" s="1"/>
  <c r="AT446" i="6"/>
  <c r="AS446" i="6"/>
  <c r="AR446" i="6" s="1"/>
  <c r="AQ446" i="6" s="1"/>
  <c r="AP446" i="6" s="1"/>
  <c r="AB294" i="6"/>
  <c r="AA294" i="6"/>
  <c r="AB375" i="6"/>
  <c r="AK306" i="6"/>
  <c r="AI128" i="6"/>
  <c r="AH128" i="6" s="1"/>
  <c r="AK128" i="6"/>
  <c r="AK58" i="6"/>
  <c r="AI58" i="6"/>
  <c r="AH58" i="6" s="1"/>
  <c r="AK319" i="6"/>
  <c r="AI319" i="6"/>
  <c r="AH319" i="6" s="1"/>
  <c r="AK236" i="6"/>
  <c r="AI236" i="6"/>
  <c r="AJ236" i="6"/>
  <c r="AI256" i="6"/>
  <c r="AJ256" i="6"/>
  <c r="AK256" i="6"/>
  <c r="AI212" i="6"/>
  <c r="AH212" i="6" s="1"/>
  <c r="AK212" i="6"/>
  <c r="AJ172" i="6"/>
  <c r="AI172" i="6"/>
  <c r="K439" i="6"/>
  <c r="K436" i="6"/>
  <c r="AT443" i="6"/>
  <c r="AS443" i="6" s="1"/>
  <c r="AR443" i="6" s="1"/>
  <c r="AQ443" i="6" s="1"/>
  <c r="AP443" i="6" s="1"/>
  <c r="AO443" i="6" s="1"/>
  <c r="AN443" i="6" s="1"/>
  <c r="AM443" i="6" s="1"/>
  <c r="AL443" i="6" s="1"/>
  <c r="AN444" i="6"/>
  <c r="AM444" i="6" s="1"/>
  <c r="AL444" i="6" s="1"/>
  <c r="AE82" i="6"/>
  <c r="AD82" i="6"/>
  <c r="AH274" i="6"/>
  <c r="AB274" i="6" s="1"/>
  <c r="AI144" i="6"/>
  <c r="AH144" i="6" s="1"/>
  <c r="AK367" i="6"/>
  <c r="AI367" i="6"/>
  <c r="AJ367" i="6"/>
  <c r="AK220" i="6"/>
  <c r="AI220" i="6"/>
  <c r="AH220" i="6" s="1"/>
  <c r="AJ220" i="6"/>
  <c r="AJ315" i="6"/>
  <c r="AI315" i="6"/>
  <c r="AH315" i="6" s="1"/>
  <c r="AK315" i="6"/>
  <c r="AA191" i="6"/>
  <c r="AB191" i="6"/>
  <c r="AJ303" i="6"/>
  <c r="AK303" i="6"/>
  <c r="AI32" i="6"/>
  <c r="AJ32" i="6"/>
  <c r="AK32" i="6"/>
  <c r="AJ339" i="6"/>
  <c r="AH339" i="6" s="1"/>
  <c r="AK339" i="6"/>
  <c r="AJ331" i="6"/>
  <c r="AI331" i="6"/>
  <c r="AK331" i="6"/>
  <c r="AH48" i="6"/>
  <c r="AJ39" i="6"/>
  <c r="AK39" i="6"/>
  <c r="AI39" i="6"/>
  <c r="AH39" i="6" s="1"/>
  <c r="K431" i="6"/>
  <c r="AO446" i="6"/>
  <c r="AN446" i="6" s="1"/>
  <c r="AM446" i="6" s="1"/>
  <c r="AL446" i="6" s="1"/>
  <c r="AR429" i="6"/>
  <c r="AQ429" i="6" s="1"/>
  <c r="AP429" i="6" s="1"/>
  <c r="AO429" i="6" s="1"/>
  <c r="AN429" i="6" s="1"/>
  <c r="AM429" i="6" s="1"/>
  <c r="AL429" i="6" s="1"/>
  <c r="K435" i="6"/>
  <c r="AS438" i="6"/>
  <c r="AR438" i="6" s="1"/>
  <c r="AQ438" i="6" s="1"/>
  <c r="AP438" i="6" s="1"/>
  <c r="AO438" i="6" s="1"/>
  <c r="AN438" i="6" s="1"/>
  <c r="AM438" i="6" s="1"/>
  <c r="AL438" i="6" s="1"/>
  <c r="AA343" i="6"/>
  <c r="AK216" i="6"/>
  <c r="AI314" i="6"/>
  <c r="AH314" i="6" s="1"/>
  <c r="AJ314" i="6"/>
  <c r="AA92" i="6"/>
  <c r="AB92" i="6"/>
  <c r="AI44" i="6"/>
  <c r="AH44" i="6" s="1"/>
  <c r="AK44" i="6"/>
  <c r="AH389" i="6"/>
  <c r="AB389" i="6" s="1"/>
  <c r="AK158" i="6"/>
  <c r="AJ158" i="6"/>
  <c r="AI158" i="6"/>
  <c r="AT426" i="6"/>
  <c r="AS426" i="6" s="1"/>
  <c r="AR426" i="6" s="1"/>
  <c r="AQ426" i="6" s="1"/>
  <c r="AP426" i="6" s="1"/>
  <c r="AO426" i="6" s="1"/>
  <c r="AN426" i="6" s="1"/>
  <c r="AM426" i="6" s="1"/>
  <c r="AL426" i="6" s="1"/>
  <c r="K437" i="6"/>
  <c r="AB350" i="6"/>
  <c r="AA350" i="6"/>
  <c r="AJ216" i="6"/>
  <c r="AH216" i="6" s="1"/>
  <c r="AH370" i="6"/>
  <c r="AT445" i="6"/>
  <c r="AS445" i="6" s="1"/>
  <c r="AR445" i="6" s="1"/>
  <c r="AQ445" i="6" s="1"/>
  <c r="AP445" i="6" s="1"/>
  <c r="AO445" i="6" s="1"/>
  <c r="AN445" i="6" s="1"/>
  <c r="AM445" i="6" s="1"/>
  <c r="AL445" i="6" s="1"/>
  <c r="AT432" i="6"/>
  <c r="AS432" i="6"/>
  <c r="AR432" i="6" s="1"/>
  <c r="AQ432" i="6" s="1"/>
  <c r="AP432" i="6" s="1"/>
  <c r="AO432" i="6" s="1"/>
  <c r="AN432" i="6" s="1"/>
  <c r="AM432" i="6" s="1"/>
  <c r="AL432" i="6" s="1"/>
  <c r="AO435" i="6"/>
  <c r="AN435" i="6" s="1"/>
  <c r="AM435" i="6" s="1"/>
  <c r="AL435" i="6" s="1"/>
  <c r="AQ439" i="6"/>
  <c r="AP439" i="6"/>
  <c r="AO439" i="6" s="1"/>
  <c r="AN439" i="6" s="1"/>
  <c r="AM439" i="6" s="1"/>
  <c r="AL439" i="6" s="1"/>
  <c r="AS427" i="6"/>
  <c r="AR427" i="6" s="1"/>
  <c r="AQ427" i="6" s="1"/>
  <c r="AP427" i="6" s="1"/>
  <c r="AO427" i="6" s="1"/>
  <c r="AN427" i="6" s="1"/>
  <c r="AM427" i="6" s="1"/>
  <c r="AL427" i="6" s="1"/>
  <c r="AT437" i="6"/>
  <c r="AS437" i="6"/>
  <c r="AR437" i="6" s="1"/>
  <c r="AQ437" i="6" s="1"/>
  <c r="AP437" i="6" s="1"/>
  <c r="AO437" i="6" s="1"/>
  <c r="AN437" i="6" s="1"/>
  <c r="AM437" i="6" s="1"/>
  <c r="AL437" i="6" s="1"/>
  <c r="AD112" i="6"/>
  <c r="AE112" i="6"/>
  <c r="AH282" i="6"/>
  <c r="AJ363" i="6"/>
  <c r="AI363" i="6"/>
  <c r="AI176" i="6"/>
  <c r="AH176" i="6" s="1"/>
  <c r="AJ176" i="6"/>
  <c r="AH303" i="6"/>
  <c r="AK323" i="6"/>
  <c r="AI323" i="6"/>
  <c r="AH323" i="6" s="1"/>
  <c r="AA323" i="6" s="1"/>
  <c r="AJ124" i="6"/>
  <c r="AI124" i="6"/>
  <c r="AK124" i="6"/>
  <c r="AI204" i="6"/>
  <c r="AJ204" i="6"/>
  <c r="AK204" i="6"/>
  <c r="AI374" i="6"/>
  <c r="AJ374" i="6"/>
  <c r="AK374" i="6"/>
  <c r="AJ196" i="6"/>
  <c r="AI196" i="6"/>
  <c r="AK196" i="6"/>
  <c r="AK302" i="6"/>
  <c r="AJ302" i="6"/>
  <c r="AH302" i="6" s="1"/>
  <c r="AK262" i="6"/>
  <c r="AI262" i="6"/>
  <c r="AH262" i="6" s="1"/>
  <c r="AK73" i="6"/>
  <c r="AJ73" i="6"/>
  <c r="AI73" i="6"/>
  <c r="AJ368" i="6"/>
  <c r="AK368" i="6"/>
  <c r="AI368" i="6"/>
  <c r="AK173" i="6"/>
  <c r="AJ173" i="6"/>
  <c r="AI173" i="6"/>
  <c r="AI195" i="6"/>
  <c r="AJ195" i="6"/>
  <c r="AK195" i="6"/>
  <c r="AK57" i="6"/>
  <c r="AJ57" i="6"/>
  <c r="AI57" i="6"/>
  <c r="AJ117" i="6"/>
  <c r="AI117" i="6"/>
  <c r="AK117" i="6"/>
  <c r="J365" i="6"/>
  <c r="I112" i="6"/>
  <c r="I172" i="6"/>
  <c r="AT275" i="6"/>
  <c r="AS275" i="6" s="1"/>
  <c r="AR275" i="6" s="1"/>
  <c r="AQ275" i="6" s="1"/>
  <c r="AP275" i="6" s="1"/>
  <c r="AO275" i="6" s="1"/>
  <c r="AN275" i="6" s="1"/>
  <c r="AM275" i="6" s="1"/>
  <c r="AL275" i="6" s="1"/>
  <c r="I319" i="6"/>
  <c r="AC371" i="6"/>
  <c r="J371" i="6"/>
  <c r="AR142" i="6"/>
  <c r="AQ142" i="6" s="1"/>
  <c r="AP142" i="6" s="1"/>
  <c r="AO142" i="6" s="1"/>
  <c r="AN142" i="6" s="1"/>
  <c r="AM142" i="6" s="1"/>
  <c r="AL142" i="6" s="1"/>
  <c r="I281" i="6"/>
  <c r="AH96" i="6"/>
  <c r="AE293" i="6"/>
  <c r="AD293" i="6"/>
  <c r="AT62" i="6"/>
  <c r="AS62" i="6"/>
  <c r="AR62" i="6" s="1"/>
  <c r="AQ62" i="6" s="1"/>
  <c r="AP62" i="6" s="1"/>
  <c r="AO62" i="6" s="1"/>
  <c r="AN62" i="6" s="1"/>
  <c r="AM62" i="6" s="1"/>
  <c r="AL62" i="6" s="1"/>
  <c r="AD130" i="6"/>
  <c r="AP238" i="6"/>
  <c r="AO238" i="6" s="1"/>
  <c r="AN238" i="6" s="1"/>
  <c r="AM238" i="6" s="1"/>
  <c r="AL238" i="6" s="1"/>
  <c r="AR322" i="6"/>
  <c r="AQ322" i="6" s="1"/>
  <c r="AP322" i="6" s="1"/>
  <c r="AO322" i="6" s="1"/>
  <c r="AN322" i="6"/>
  <c r="AM322" i="6" s="1"/>
  <c r="AL322" i="6" s="1"/>
  <c r="AP359" i="6"/>
  <c r="AO359" i="6" s="1"/>
  <c r="AN359" i="6" s="1"/>
  <c r="AM359" i="6" s="1"/>
  <c r="AL359" i="6" s="1"/>
  <c r="AR359" i="6"/>
  <c r="AQ359" i="6" s="1"/>
  <c r="AR218" i="6"/>
  <c r="AQ218" i="6" s="1"/>
  <c r="AP218" i="6" s="1"/>
  <c r="AO218" i="6" s="1"/>
  <c r="AN218" i="6" s="1"/>
  <c r="AM218" i="6" s="1"/>
  <c r="AL218" i="6" s="1"/>
  <c r="AT218" i="6"/>
  <c r="AS218" i="6" s="1"/>
  <c r="AA313" i="6"/>
  <c r="AB313" i="6"/>
  <c r="AI55" i="6"/>
  <c r="AJ55" i="6"/>
  <c r="AK55" i="6"/>
  <c r="AI103" i="6"/>
  <c r="AH103" i="6" s="1"/>
  <c r="AJ103" i="6"/>
  <c r="AJ22" i="6"/>
  <c r="AI22" i="6"/>
  <c r="AK22" i="6"/>
  <c r="AK171" i="6"/>
  <c r="AJ171" i="6"/>
  <c r="AI171" i="6"/>
  <c r="AH171" i="6" s="1"/>
  <c r="AR222" i="6"/>
  <c r="AQ222" i="6" s="1"/>
  <c r="AP222" i="6" s="1"/>
  <c r="AO222" i="6" s="1"/>
  <c r="AN222" i="6" s="1"/>
  <c r="AM222" i="6" s="1"/>
  <c r="AL222" i="6" s="1"/>
  <c r="AS307" i="6"/>
  <c r="AR307" i="6" s="1"/>
  <c r="AQ307" i="6" s="1"/>
  <c r="AP307" i="6" s="1"/>
  <c r="AO307" i="6" s="1"/>
  <c r="AN307" i="6" s="1"/>
  <c r="AM307" i="6" s="1"/>
  <c r="AL307" i="6" s="1"/>
  <c r="I84" i="6"/>
  <c r="K389" i="6"/>
  <c r="AP407" i="6"/>
  <c r="AO407" i="6"/>
  <c r="AN407" i="6" s="1"/>
  <c r="AM407" i="6" s="1"/>
  <c r="AL407" i="6" s="1"/>
  <c r="AJ269" i="6"/>
  <c r="AI269" i="6"/>
  <c r="AH269" i="6" s="1"/>
  <c r="AK139" i="6"/>
  <c r="AI139" i="6"/>
  <c r="AJ139" i="6"/>
  <c r="AI276" i="6"/>
  <c r="AJ276" i="6"/>
  <c r="AK276" i="6"/>
  <c r="I230" i="6"/>
  <c r="I270" i="6"/>
  <c r="AK205" i="6"/>
  <c r="AI205" i="6"/>
  <c r="AH205" i="6" s="1"/>
  <c r="AJ210" i="6"/>
  <c r="AI210" i="6"/>
  <c r="AK210" i="6"/>
  <c r="AA147" i="6"/>
  <c r="AB147" i="6"/>
  <c r="AR270" i="6"/>
  <c r="AQ270" i="6" s="1"/>
  <c r="AP270" i="6" s="1"/>
  <c r="AO270" i="6" s="1"/>
  <c r="AN270" i="6" s="1"/>
  <c r="AM270" i="6" s="1"/>
  <c r="AL270" i="6" s="1"/>
  <c r="AJ60" i="6"/>
  <c r="AI60" i="6"/>
  <c r="AJ149" i="6"/>
  <c r="AI149" i="6"/>
  <c r="AH149" i="6" s="1"/>
  <c r="AJ381" i="6"/>
  <c r="AI381" i="6"/>
  <c r="AK381" i="6"/>
  <c r="AK333" i="6"/>
  <c r="AJ333" i="6"/>
  <c r="AI333" i="6"/>
  <c r="AJ193" i="6"/>
  <c r="AI193" i="6"/>
  <c r="AH193" i="6" s="1"/>
  <c r="AK193" i="6"/>
  <c r="AA198" i="6"/>
  <c r="J362" i="6"/>
  <c r="AJ151" i="6"/>
  <c r="AI151" i="6"/>
  <c r="AK151" i="6"/>
  <c r="AI316" i="6"/>
  <c r="AJ316" i="6"/>
  <c r="AK316" i="6"/>
  <c r="AK107" i="6"/>
  <c r="AI107" i="6"/>
  <c r="AH107" i="6" s="1"/>
  <c r="AJ107" i="6"/>
  <c r="AJ56" i="6"/>
  <c r="AI56" i="6"/>
  <c r="AK56" i="6"/>
  <c r="AT254" i="6"/>
  <c r="AS254" i="6"/>
  <c r="AR254" i="6" s="1"/>
  <c r="AQ254" i="6" s="1"/>
  <c r="AP254" i="6" s="1"/>
  <c r="AO254" i="6" s="1"/>
  <c r="AN254" i="6" s="1"/>
  <c r="AM254" i="6" s="1"/>
  <c r="AL254" i="6" s="1"/>
  <c r="I70" i="6"/>
  <c r="I315" i="6"/>
  <c r="AF315" i="6"/>
  <c r="AC315" i="6"/>
  <c r="AB95" i="6"/>
  <c r="AA95" i="6"/>
  <c r="AJ380" i="6"/>
  <c r="AK380" i="6"/>
  <c r="AI380" i="6"/>
  <c r="AH380" i="6" s="1"/>
  <c r="AB380" i="6" s="1"/>
  <c r="I258" i="6"/>
  <c r="AB106" i="6"/>
  <c r="AE106" i="6"/>
  <c r="AS371" i="6"/>
  <c r="AR371" i="6" s="1"/>
  <c r="AQ371" i="6" s="1"/>
  <c r="AP371" i="6" s="1"/>
  <c r="AO371" i="6" s="1"/>
  <c r="AN371" i="6" s="1"/>
  <c r="AM371" i="6" s="1"/>
  <c r="AL371" i="6" s="1"/>
  <c r="AB61" i="6"/>
  <c r="AA61" i="6"/>
  <c r="AJ280" i="6"/>
  <c r="AK280" i="6"/>
  <c r="AI280" i="6"/>
  <c r="AK75" i="6"/>
  <c r="AI75" i="6"/>
  <c r="AH75" i="6" s="1"/>
  <c r="AH34" i="6"/>
  <c r="AB101" i="6"/>
  <c r="AA101" i="6"/>
  <c r="AJ376" i="6"/>
  <c r="AI376" i="6"/>
  <c r="AH376" i="6" s="1"/>
  <c r="AK376" i="6"/>
  <c r="AI187" i="6"/>
  <c r="AJ187" i="6"/>
  <c r="AK187" i="6"/>
  <c r="AI123" i="6"/>
  <c r="AJ123" i="6"/>
  <c r="AK123" i="6"/>
  <c r="AJ49" i="6"/>
  <c r="AI49" i="6"/>
  <c r="AK49" i="6"/>
  <c r="AI198" i="6"/>
  <c r="AH198" i="6" s="1"/>
  <c r="AB198" i="6" s="1"/>
  <c r="AK198" i="6"/>
  <c r="AI37" i="6"/>
  <c r="AJ37" i="6"/>
  <c r="AK37" i="6"/>
  <c r="AK304" i="6"/>
  <c r="AI304" i="6"/>
  <c r="AJ357" i="6"/>
  <c r="AI357" i="6"/>
  <c r="AK357" i="6"/>
  <c r="I250" i="6"/>
  <c r="AD300" i="6"/>
  <c r="AK365" i="6"/>
  <c r="AJ365" i="6"/>
  <c r="AI365" i="6"/>
  <c r="AJ317" i="6"/>
  <c r="AI317" i="6"/>
  <c r="AH317" i="6" s="1"/>
  <c r="AK317" i="6"/>
  <c r="AJ177" i="6"/>
  <c r="AI177" i="6"/>
  <c r="AI29" i="6"/>
  <c r="AH29" i="6" s="1"/>
  <c r="AJ29" i="6"/>
  <c r="AK29" i="6"/>
  <c r="AI372" i="6"/>
  <c r="AJ372" i="6"/>
  <c r="AK372" i="6"/>
  <c r="AJ153" i="6"/>
  <c r="AI153" i="6"/>
  <c r="AI68" i="6"/>
  <c r="AH68" i="6" s="1"/>
  <c r="AK68" i="6"/>
  <c r="AI186" i="6"/>
  <c r="AH186" i="6" s="1"/>
  <c r="AB186" i="6" s="1"/>
  <c r="AK186" i="6"/>
  <c r="AJ268" i="6"/>
  <c r="AH268" i="6" s="1"/>
  <c r="AK268" i="6"/>
  <c r="AT351" i="6"/>
  <c r="AS351" i="6" s="1"/>
  <c r="AR351" i="6" s="1"/>
  <c r="AQ351" i="6" s="1"/>
  <c r="AP351" i="6" s="1"/>
  <c r="AO351" i="6" s="1"/>
  <c r="AN351" i="6" s="1"/>
  <c r="AM351" i="6" s="1"/>
  <c r="AL351" i="6" s="1"/>
  <c r="AH292" i="6"/>
  <c r="AH353" i="6"/>
  <c r="AI284" i="6"/>
  <c r="AJ284" i="6"/>
  <c r="AK155" i="6"/>
  <c r="AI155" i="6"/>
  <c r="AH155" i="6" s="1"/>
  <c r="AI272" i="6"/>
  <c r="AJ272" i="6"/>
  <c r="AJ157" i="6"/>
  <c r="AI157" i="6"/>
  <c r="AJ27" i="6"/>
  <c r="AK27" i="6"/>
  <c r="AI27" i="6"/>
  <c r="AT299" i="6"/>
  <c r="AS299" i="6" s="1"/>
  <c r="AR299" i="6" s="1"/>
  <c r="AQ299" i="6" s="1"/>
  <c r="AP299" i="6" s="1"/>
  <c r="AO299" i="6" s="1"/>
  <c r="AN299" i="6" s="1"/>
  <c r="AM299" i="6" s="1"/>
  <c r="AL299" i="6" s="1"/>
  <c r="AQ248" i="6"/>
  <c r="AP248" i="6" s="1"/>
  <c r="AO248" i="6" s="1"/>
  <c r="AN248" i="6" s="1"/>
  <c r="AM248" i="6" s="1"/>
  <c r="AL248" i="6" s="1"/>
  <c r="AQ283" i="6"/>
  <c r="AP283" i="6" s="1"/>
  <c r="AO283" i="6" s="1"/>
  <c r="AN283" i="6" s="1"/>
  <c r="AM283" i="6" s="1"/>
  <c r="AL283" i="6" s="1"/>
  <c r="AA111" i="6"/>
  <c r="AJ304" i="6"/>
  <c r="AH373" i="6"/>
  <c r="AK178" i="6"/>
  <c r="AJ178" i="6"/>
  <c r="AH178" i="6" s="1"/>
  <c r="AA85" i="6"/>
  <c r="AB85" i="6"/>
  <c r="AA141" i="6"/>
  <c r="AA296" i="6"/>
  <c r="AB296" i="6"/>
  <c r="AB324" i="6"/>
  <c r="AA324" i="6"/>
  <c r="AK265" i="6"/>
  <c r="AJ265" i="6"/>
  <c r="AI265" i="6"/>
  <c r="AI67" i="6"/>
  <c r="AH67" i="6" s="1"/>
  <c r="AJ67" i="6"/>
  <c r="AK67" i="6"/>
  <c r="AJ285" i="6"/>
  <c r="AI285" i="6"/>
  <c r="AK285" i="6"/>
  <c r="AI71" i="6"/>
  <c r="AH71" i="6" s="1"/>
  <c r="AJ71" i="6"/>
  <c r="AK71" i="6"/>
  <c r="AJ77" i="6"/>
  <c r="AI77" i="6"/>
  <c r="AK77" i="6"/>
  <c r="AJ164" i="6"/>
  <c r="AI164" i="6"/>
  <c r="AJ38" i="6"/>
  <c r="AI38" i="6"/>
  <c r="AJ336" i="6"/>
  <c r="AH336" i="6" s="1"/>
  <c r="AK336" i="6"/>
  <c r="AI308" i="6"/>
  <c r="AJ308" i="6"/>
  <c r="AK308" i="6"/>
  <c r="AI83" i="6"/>
  <c r="AJ83" i="6"/>
  <c r="AK83" i="6"/>
  <c r="AJ189" i="6"/>
  <c r="AI189" i="6"/>
  <c r="AK189" i="6"/>
  <c r="AT334" i="6"/>
  <c r="AS334" i="6" s="1"/>
  <c r="AR334" i="6" s="1"/>
  <c r="AQ334" i="6" s="1"/>
  <c r="AP334" i="6" s="1"/>
  <c r="AO334" i="6" s="1"/>
  <c r="AN334" i="6" s="1"/>
  <c r="AM334" i="6" s="1"/>
  <c r="AL334" i="6" s="1"/>
  <c r="AB328" i="6"/>
  <c r="AH277" i="6"/>
  <c r="AB277" i="6" s="1"/>
  <c r="AJ81" i="6"/>
  <c r="AI81" i="6"/>
  <c r="AJ21" i="6"/>
  <c r="AK21" i="6"/>
  <c r="AI21" i="6"/>
  <c r="AJ340" i="6"/>
  <c r="AK340" i="6"/>
  <c r="AJ305" i="6"/>
  <c r="AI305" i="6"/>
  <c r="AK305" i="6"/>
  <c r="AJ45" i="6"/>
  <c r="AK45" i="6"/>
  <c r="AI45" i="6"/>
  <c r="AH340" i="6"/>
  <c r="AJ344" i="6"/>
  <c r="AH344" i="6" s="1"/>
  <c r="AK344" i="6"/>
  <c r="AI79" i="6"/>
  <c r="AH79" i="6" s="1"/>
  <c r="AJ79" i="6"/>
  <c r="AK79" i="6"/>
  <c r="AJ72" i="6"/>
  <c r="AI72" i="6"/>
  <c r="AK72" i="6"/>
  <c r="AJ257" i="6"/>
  <c r="AI257" i="6"/>
  <c r="AH257" i="6" s="1"/>
  <c r="AK257" i="6"/>
  <c r="AK353" i="6"/>
  <c r="AJ353" i="6"/>
  <c r="AI369" i="6"/>
  <c r="AH369" i="6" s="1"/>
  <c r="AD233" i="6"/>
  <c r="AJ253" i="6"/>
  <c r="AI253" i="6"/>
  <c r="AT119" i="6"/>
  <c r="AS119" i="6" s="1"/>
  <c r="AR119" i="6" s="1"/>
  <c r="AQ119" i="6" s="1"/>
  <c r="AP119" i="6" s="1"/>
  <c r="AO119" i="6" s="1"/>
  <c r="AN119" i="6" s="1"/>
  <c r="AM119" i="6" s="1"/>
  <c r="AL119" i="6" s="1"/>
  <c r="AJ98" i="6"/>
  <c r="AI98" i="6"/>
  <c r="AI225" i="6"/>
  <c r="AJ225" i="6"/>
  <c r="AQ281" i="6"/>
  <c r="AP281" i="6" s="1"/>
  <c r="AO281" i="6" s="1"/>
  <c r="AN281" i="6" s="1"/>
  <c r="AM281" i="6" s="1"/>
  <c r="AL281" i="6" s="1"/>
  <c r="AT211" i="6"/>
  <c r="AS211" i="6" s="1"/>
  <c r="AR211" i="6" s="1"/>
  <c r="AQ211" i="6" s="1"/>
  <c r="AP211" i="6" s="1"/>
  <c r="AO211" i="6" s="1"/>
  <c r="AN211" i="6" s="1"/>
  <c r="AM211" i="6" s="1"/>
  <c r="AL211" i="6" s="1"/>
  <c r="AS76" i="6"/>
  <c r="AR76" i="6" s="1"/>
  <c r="AQ76" i="6" s="1"/>
  <c r="AP76" i="6" s="1"/>
  <c r="AO76" i="6" s="1"/>
  <c r="AN76" i="6" s="1"/>
  <c r="AM76" i="6" s="1"/>
  <c r="AL76" i="6" s="1"/>
  <c r="AJ231" i="6"/>
  <c r="AK231" i="6"/>
  <c r="AI231" i="6"/>
  <c r="AQ206" i="6"/>
  <c r="AP206" i="6" s="1"/>
  <c r="AO206" i="6" s="1"/>
  <c r="AN206" i="6" s="1"/>
  <c r="AM206" i="6" s="1"/>
  <c r="AL206" i="6" s="1"/>
  <c r="AI347" i="6"/>
  <c r="AJ347" i="6"/>
  <c r="AS65" i="6"/>
  <c r="AR65" i="6" s="1"/>
  <c r="AQ65" i="6" s="1"/>
  <c r="AP65" i="6" s="1"/>
  <c r="AO65" i="6" s="1"/>
  <c r="AN65" i="6" s="1"/>
  <c r="AM65" i="6" s="1"/>
  <c r="AL65" i="6" s="1"/>
  <c r="AT169" i="6"/>
  <c r="AS169" i="6" s="1"/>
  <c r="AR169" i="6" s="1"/>
  <c r="AQ169" i="6" s="1"/>
  <c r="AP169" i="6" s="1"/>
  <c r="AO169" i="6" s="1"/>
  <c r="AN169" i="6" s="1"/>
  <c r="AM169" i="6" s="1"/>
  <c r="AL169" i="6" s="1"/>
  <c r="AT64" i="6"/>
  <c r="AS64" i="6" s="1"/>
  <c r="AR64" i="6" s="1"/>
  <c r="AQ64" i="6" s="1"/>
  <c r="AP64" i="6" s="1"/>
  <c r="AO64" i="6" s="1"/>
  <c r="AN64" i="6" s="1"/>
  <c r="AM64" i="6" s="1"/>
  <c r="AL64" i="6" s="1"/>
  <c r="AT23" i="6"/>
  <c r="AS23" i="6" s="1"/>
  <c r="AR23" i="6" s="1"/>
  <c r="AQ23" i="6" s="1"/>
  <c r="AP23" i="6" s="1"/>
  <c r="AO23" i="6" s="1"/>
  <c r="AN23" i="6" s="1"/>
  <c r="AM23" i="6" s="1"/>
  <c r="AL23" i="6" s="1"/>
  <c r="AJ247" i="6"/>
  <c r="AH247" i="6" s="1"/>
  <c r="AK247" i="6"/>
  <c r="AT345" i="6"/>
  <c r="AS345" i="6" s="1"/>
  <c r="AR345" i="6" s="1"/>
  <c r="AQ345" i="6" s="1"/>
  <c r="AP345" i="6" s="1"/>
  <c r="AO345" i="6" s="1"/>
  <c r="AN345" i="6" s="1"/>
  <c r="AM345" i="6" s="1"/>
  <c r="AL345" i="6" s="1"/>
  <c r="AJ208" i="6"/>
  <c r="AH208" i="6" s="1"/>
  <c r="AB208" i="6" s="1"/>
  <c r="AJ412" i="6"/>
  <c r="AI412" i="6"/>
  <c r="AK412" i="6"/>
  <c r="AI386" i="6"/>
  <c r="AJ386" i="6"/>
  <c r="AT133" i="6"/>
  <c r="AS133" i="6" s="1"/>
  <c r="AR133" i="6" s="1"/>
  <c r="AQ133" i="6" s="1"/>
  <c r="AP133" i="6" s="1"/>
  <c r="AO133" i="6" s="1"/>
  <c r="AN133" i="6" s="1"/>
  <c r="AM133" i="6" s="1"/>
  <c r="AL133" i="6" s="1"/>
  <c r="AK393" i="6"/>
  <c r="AI393" i="6"/>
  <c r="AH393" i="6" s="1"/>
  <c r="AJ396" i="6"/>
  <c r="AH396" i="6" s="1"/>
  <c r="AK396" i="6"/>
  <c r="AK390" i="6"/>
  <c r="AJ390" i="6"/>
  <c r="AH390" i="6" s="1"/>
  <c r="AU338" i="6"/>
  <c r="P338" i="6"/>
  <c r="Z342" i="6"/>
  <c r="AA342" i="6" s="1"/>
  <c r="P342" i="6"/>
  <c r="AF342" i="6" s="1"/>
  <c r="G255" i="6"/>
  <c r="P255" i="6"/>
  <c r="AU200" i="6"/>
  <c r="G200" i="6"/>
  <c r="P200" i="6"/>
  <c r="G403" i="6"/>
  <c r="Z403" i="6"/>
  <c r="P403" i="6"/>
  <c r="AU403" i="6"/>
  <c r="Z389" i="6"/>
  <c r="AA389" i="6" s="1"/>
  <c r="P389" i="6"/>
  <c r="AF389" i="6" s="1"/>
  <c r="Z355" i="6"/>
  <c r="AU355" i="6"/>
  <c r="G355" i="6"/>
  <c r="P355" i="6"/>
  <c r="AU215" i="6"/>
  <c r="G215" i="6"/>
  <c r="G33" i="6"/>
  <c r="Z33" i="6"/>
  <c r="AA33" i="6" s="1"/>
  <c r="AT330" i="6"/>
  <c r="AS330" i="6" s="1"/>
  <c r="AR330" i="6" s="1"/>
  <c r="AQ330" i="6" s="1"/>
  <c r="AP330" i="6" s="1"/>
  <c r="AO330" i="6" s="1"/>
  <c r="AN330" i="6" s="1"/>
  <c r="AM330" i="6" s="1"/>
  <c r="AL330" i="6" s="1"/>
  <c r="G38" i="6"/>
  <c r="Z38" i="6"/>
  <c r="P38" i="6"/>
  <c r="P382" i="6"/>
  <c r="AU382" i="6"/>
  <c r="AU249" i="6"/>
  <c r="G249" i="6"/>
  <c r="P249" i="6"/>
  <c r="Z249" i="6"/>
  <c r="AP223" i="6"/>
  <c r="AO223" i="6" s="1"/>
  <c r="AN223" i="6" s="1"/>
  <c r="AM223" i="6" s="1"/>
  <c r="AL223" i="6" s="1"/>
  <c r="AT223" i="6"/>
  <c r="AS223" i="6" s="1"/>
  <c r="AR223" i="6" s="1"/>
  <c r="AQ223" i="6" s="1"/>
  <c r="AS114" i="6"/>
  <c r="AR114" i="6" s="1"/>
  <c r="AQ114" i="6" s="1"/>
  <c r="AP114" i="6" s="1"/>
  <c r="AO114" i="6" s="1"/>
  <c r="AN114" i="6" s="1"/>
  <c r="AM114" i="6" s="1"/>
  <c r="AL114" i="6" s="1"/>
  <c r="Z103" i="6"/>
  <c r="AA103" i="6" s="1"/>
  <c r="G103" i="6"/>
  <c r="P266" i="6"/>
  <c r="Z266" i="6"/>
  <c r="AT174" i="6"/>
  <c r="AS174" i="6" s="1"/>
  <c r="AR174" i="6" s="1"/>
  <c r="AQ174" i="6" s="1"/>
  <c r="AP174" i="6" s="1"/>
  <c r="AO174" i="6" s="1"/>
  <c r="AN174" i="6" s="1"/>
  <c r="AM174" i="6" s="1"/>
  <c r="AL174" i="6" s="1"/>
  <c r="Z131" i="6"/>
  <c r="AA131" i="6" s="1"/>
  <c r="G131" i="6"/>
  <c r="AU327" i="6"/>
  <c r="Z327" i="6"/>
  <c r="P327" i="6"/>
  <c r="Z289" i="6"/>
  <c r="P289" i="6"/>
  <c r="AU289" i="6"/>
  <c r="AS227" i="6"/>
  <c r="AR227" i="6" s="1"/>
  <c r="AQ227" i="6"/>
  <c r="AP227" i="6" s="1"/>
  <c r="AO227" i="6" s="1"/>
  <c r="AN227" i="6" s="1"/>
  <c r="AM227" i="6" s="1"/>
  <c r="AL227" i="6" s="1"/>
  <c r="P145" i="6"/>
  <c r="AU145" i="6"/>
  <c r="G145" i="6"/>
  <c r="Z145" i="6"/>
  <c r="AS420" i="6"/>
  <c r="AR420" i="6"/>
  <c r="AQ420" i="6" s="1"/>
  <c r="AP420" i="6" s="1"/>
  <c r="AO420" i="6" s="1"/>
  <c r="AN420" i="6" s="1"/>
  <c r="AM420" i="6" s="1"/>
  <c r="AL420" i="6" s="1"/>
  <c r="AT415" i="6"/>
  <c r="AS415" i="6" s="1"/>
  <c r="AR415" i="6" s="1"/>
  <c r="AQ415" i="6" s="1"/>
  <c r="AP415" i="6" s="1"/>
  <c r="AO415" i="6" s="1"/>
  <c r="AN415" i="6" s="1"/>
  <c r="AM415" i="6" s="1"/>
  <c r="AL415" i="6" s="1"/>
  <c r="P381" i="6"/>
  <c r="AF381" i="6" s="1"/>
  <c r="G381" i="6"/>
  <c r="G229" i="6"/>
  <c r="Z229" i="6"/>
  <c r="AU229" i="6"/>
  <c r="Z199" i="6"/>
  <c r="AU199" i="6"/>
  <c r="AU113" i="6"/>
  <c r="G113" i="6"/>
  <c r="Z113" i="6"/>
  <c r="AU78" i="6"/>
  <c r="G78" i="6"/>
  <c r="G408" i="6"/>
  <c r="AU408" i="6"/>
  <c r="Z408" i="6"/>
  <c r="P408" i="6"/>
  <c r="AF408" i="6" s="1"/>
  <c r="K402" i="6"/>
  <c r="AF164" i="6"/>
  <c r="P380" i="6"/>
  <c r="Z380" i="6"/>
  <c r="AA380" i="6" s="1"/>
  <c r="AU260" i="6"/>
  <c r="Z260" i="6"/>
  <c r="G260" i="6"/>
  <c r="AU252" i="6"/>
  <c r="Z252" i="6"/>
  <c r="G252" i="6"/>
  <c r="AU192" i="6"/>
  <c r="G412" i="6"/>
  <c r="Z412" i="6"/>
  <c r="P412" i="6"/>
  <c r="AT423" i="6"/>
  <c r="AS423" i="6" s="1"/>
  <c r="AR423" i="6" s="1"/>
  <c r="AQ423" i="6" s="1"/>
  <c r="AP423" i="6" s="1"/>
  <c r="AO423" i="6" s="1"/>
  <c r="AN423" i="6" s="1"/>
  <c r="AM423" i="6" s="1"/>
  <c r="AL423" i="6" s="1"/>
  <c r="Z335" i="6"/>
  <c r="AU335" i="6"/>
  <c r="P335" i="6"/>
  <c r="G335" i="6"/>
  <c r="AU259" i="6"/>
  <c r="G259" i="6"/>
  <c r="P259" i="6"/>
  <c r="AF259" i="6" s="1"/>
  <c r="Z88" i="6"/>
  <c r="AA88" i="6" s="1"/>
  <c r="G88" i="6"/>
  <c r="G76" i="6"/>
  <c r="Z76" i="6"/>
  <c r="AC55" i="6"/>
  <c r="AU416" i="6"/>
  <c r="Z416" i="6"/>
  <c r="G411" i="6"/>
  <c r="AU411" i="6"/>
  <c r="Z411" i="6"/>
  <c r="AU366" i="6"/>
  <c r="G366" i="6"/>
  <c r="G349" i="6"/>
  <c r="P349" i="6"/>
  <c r="Z349" i="6"/>
  <c r="Z345" i="6"/>
  <c r="P345" i="6"/>
  <c r="G291" i="6"/>
  <c r="P291" i="6"/>
  <c r="P246" i="6"/>
  <c r="AF246" i="6" s="1"/>
  <c r="AU246" i="6"/>
  <c r="Z227" i="6"/>
  <c r="G227" i="6"/>
  <c r="AU122" i="6"/>
  <c r="P122" i="6"/>
  <c r="AU69" i="6"/>
  <c r="G69" i="6"/>
  <c r="Z69" i="6"/>
  <c r="G420" i="6"/>
  <c r="Z420" i="6"/>
  <c r="P420" i="6"/>
  <c r="G400" i="6"/>
  <c r="P400" i="6"/>
  <c r="AU400" i="6"/>
  <c r="G387" i="6"/>
  <c r="AU387" i="6"/>
  <c r="Z387" i="6"/>
  <c r="Z384" i="6"/>
  <c r="AU384" i="6"/>
  <c r="Z348" i="6"/>
  <c r="AU348" i="6"/>
  <c r="G348" i="6"/>
  <c r="P348" i="6"/>
  <c r="AU312" i="6"/>
  <c r="G312" i="6"/>
  <c r="AU237" i="6"/>
  <c r="G237" i="6"/>
  <c r="Z237" i="6"/>
  <c r="P161" i="6"/>
  <c r="AU161" i="6"/>
  <c r="G161" i="6"/>
  <c r="Z161" i="6"/>
  <c r="AF127" i="6"/>
  <c r="G68" i="6"/>
  <c r="Z68" i="6"/>
  <c r="AA68" i="6" s="1"/>
  <c r="AU53" i="6"/>
  <c r="G53" i="6"/>
  <c r="Z53" i="6"/>
  <c r="G21" i="6"/>
  <c r="Z21" i="6"/>
  <c r="G419" i="6"/>
  <c r="P419" i="6"/>
  <c r="AU419" i="6"/>
  <c r="Z419" i="6"/>
  <c r="K399" i="6"/>
  <c r="G395" i="6"/>
  <c r="Z395" i="6"/>
  <c r="P395" i="6"/>
  <c r="AU378" i="6"/>
  <c r="Z378" i="6"/>
  <c r="P378" i="6"/>
  <c r="G378" i="6"/>
  <c r="G374" i="6"/>
  <c r="P374" i="6"/>
  <c r="G356" i="6"/>
  <c r="P356" i="6"/>
  <c r="AU295" i="6"/>
  <c r="Z295" i="6"/>
  <c r="AU244" i="6"/>
  <c r="P241" i="6"/>
  <c r="G241" i="6"/>
  <c r="AU217" i="6"/>
  <c r="G217" i="6"/>
  <c r="G97" i="6"/>
  <c r="Z97" i="6"/>
  <c r="AA97" i="6" s="1"/>
  <c r="G405" i="6"/>
  <c r="AU405" i="6"/>
  <c r="P405" i="6"/>
  <c r="Z352" i="6"/>
  <c r="AU352" i="6"/>
  <c r="G352" i="6"/>
  <c r="G323" i="6"/>
  <c r="P323" i="6"/>
  <c r="AF323" i="6" s="1"/>
  <c r="Z274" i="6"/>
  <c r="AA274" i="6" s="1"/>
  <c r="P274" i="6"/>
  <c r="G404" i="6"/>
  <c r="AU404" i="6"/>
  <c r="P404" i="6"/>
  <c r="Z404" i="6"/>
  <c r="AC164" i="6"/>
  <c r="AU379" i="6"/>
  <c r="Z377" i="6"/>
  <c r="AA377" i="6" s="1"/>
  <c r="Z337" i="6"/>
  <c r="Z156" i="6"/>
  <c r="AU156" i="6"/>
  <c r="G156" i="6"/>
  <c r="G45" i="6"/>
  <c r="P60" i="6"/>
  <c r="G357" i="6"/>
  <c r="Z357" i="6"/>
  <c r="AU447" i="6"/>
  <c r="AS447" i="6" s="1"/>
  <c r="AR447" i="6" s="1"/>
  <c r="AQ447" i="6" s="1"/>
  <c r="AP447" i="6" s="1"/>
  <c r="AO447" i="6" s="1"/>
  <c r="AN447" i="6" s="1"/>
  <c r="AM447" i="6" s="1"/>
  <c r="AL447" i="6" s="1"/>
  <c r="G347" i="6"/>
  <c r="Z347" i="6"/>
  <c r="G40" i="6"/>
  <c r="AU40" i="6"/>
  <c r="AU242" i="6"/>
  <c r="G27" i="6"/>
  <c r="Z27" i="6"/>
  <c r="Z353" i="6"/>
  <c r="G353" i="6"/>
  <c r="AU118" i="6"/>
  <c r="G118" i="6"/>
  <c r="G150" i="6"/>
  <c r="Z450" i="6"/>
  <c r="G450" i="6"/>
  <c r="AU450" i="6"/>
  <c r="P450" i="6"/>
  <c r="G442" i="6"/>
  <c r="AU442" i="6"/>
  <c r="Z442" i="6"/>
  <c r="P442" i="6"/>
  <c r="G448" i="6"/>
  <c r="AU448" i="6"/>
  <c r="Z448" i="6"/>
  <c r="P448" i="6"/>
  <c r="G440" i="6"/>
  <c r="D16" i="6"/>
  <c r="D19" i="6" s="1"/>
  <c r="AU440" i="6"/>
  <c r="D15" i="6"/>
  <c r="C19" i="6" s="1"/>
  <c r="P440" i="6"/>
  <c r="Z440" i="6"/>
  <c r="AT449" i="6"/>
  <c r="AS449" i="6" s="1"/>
  <c r="AR449" i="6" s="1"/>
  <c r="AQ449" i="6" s="1"/>
  <c r="AP449" i="6" s="1"/>
  <c r="AO449" i="6" s="1"/>
  <c r="AN449" i="6" s="1"/>
  <c r="AM449" i="6" s="1"/>
  <c r="AL449" i="6" s="1"/>
  <c r="G449" i="6"/>
  <c r="AT447" i="6"/>
  <c r="G447" i="6"/>
  <c r="AT441" i="6"/>
  <c r="AS441" i="6" s="1"/>
  <c r="AR441" i="6" s="1"/>
  <c r="AQ441" i="6" s="1"/>
  <c r="AP441" i="6" s="1"/>
  <c r="AO441" i="6" s="1"/>
  <c r="AN441" i="6" s="1"/>
  <c r="AM441" i="6" s="1"/>
  <c r="AL441" i="6" s="1"/>
  <c r="G441" i="6"/>
  <c r="Z449" i="6"/>
  <c r="Z447" i="6"/>
  <c r="Z441" i="6"/>
  <c r="AB278" i="7"/>
  <c r="AA278" i="7"/>
  <c r="AA114" i="7"/>
  <c r="AB114" i="7"/>
  <c r="AD419" i="7"/>
  <c r="AE32" i="7"/>
  <c r="AE169" i="7"/>
  <c r="AD186" i="7"/>
  <c r="AE208" i="7"/>
  <c r="AD208" i="7"/>
  <c r="AD140" i="7"/>
  <c r="AE140" i="7"/>
  <c r="AE322" i="7"/>
  <c r="AD322" i="7"/>
  <c r="AE112" i="7"/>
  <c r="AD112" i="7"/>
  <c r="AB52" i="7"/>
  <c r="AA52" i="7"/>
  <c r="AE202" i="7"/>
  <c r="AA338" i="7"/>
  <c r="AB338" i="7"/>
  <c r="AB85" i="7"/>
  <c r="AA85" i="7"/>
  <c r="AF432" i="7"/>
  <c r="P29" i="7"/>
  <c r="AC29" i="7" s="1"/>
  <c r="P161" i="7"/>
  <c r="P102" i="7"/>
  <c r="P57" i="7"/>
  <c r="P167" i="7"/>
  <c r="P92" i="7"/>
  <c r="P96" i="7"/>
  <c r="P49" i="7"/>
  <c r="P154" i="7"/>
  <c r="P129" i="7"/>
  <c r="P43" i="7"/>
  <c r="P79" i="7"/>
  <c r="AF79" i="7" s="1"/>
  <c r="P436" i="7"/>
  <c r="AF436" i="7" s="1"/>
  <c r="AE248" i="7"/>
  <c r="AD167" i="7"/>
  <c r="AH206" i="7"/>
  <c r="AH263" i="7"/>
  <c r="AH79" i="7"/>
  <c r="AD266" i="7"/>
  <c r="AE339" i="7"/>
  <c r="AA393" i="7"/>
  <c r="AB393" i="7"/>
  <c r="AA67" i="7"/>
  <c r="AA312" i="7"/>
  <c r="AD312" i="7" s="1"/>
  <c r="AA351" i="7"/>
  <c r="AB351" i="7"/>
  <c r="AB341" i="7"/>
  <c r="AA341" i="7"/>
  <c r="AZ7" i="7"/>
  <c r="AX7" i="7" s="1"/>
  <c r="P118" i="7"/>
  <c r="P70" i="7"/>
  <c r="P194" i="7"/>
  <c r="P150" i="7"/>
  <c r="P88" i="7"/>
  <c r="AC88" i="7" s="1"/>
  <c r="P42" i="7"/>
  <c r="P137" i="7"/>
  <c r="P60" i="7"/>
  <c r="P86" i="7"/>
  <c r="P33" i="7"/>
  <c r="P149" i="7"/>
  <c r="P107" i="7"/>
  <c r="AC107" i="7" s="1"/>
  <c r="P36" i="7"/>
  <c r="P65" i="7"/>
  <c r="P438" i="7"/>
  <c r="AB248" i="7"/>
  <c r="AD139" i="7"/>
  <c r="AA191" i="7"/>
  <c r="AD191" i="7" s="1"/>
  <c r="AA212" i="7"/>
  <c r="AH109" i="7"/>
  <c r="AH143" i="7"/>
  <c r="AB223" i="7"/>
  <c r="AA223" i="7"/>
  <c r="AA325" i="7"/>
  <c r="AB325" i="7"/>
  <c r="P188" i="7"/>
  <c r="P142" i="7"/>
  <c r="P82" i="7"/>
  <c r="P30" i="7"/>
  <c r="P135" i="7"/>
  <c r="P53" i="7"/>
  <c r="P83" i="7"/>
  <c r="P31" i="7"/>
  <c r="P144" i="7"/>
  <c r="P100" i="7"/>
  <c r="P26" i="7"/>
  <c r="P63" i="7"/>
  <c r="P421" i="7"/>
  <c r="AD236" i="7"/>
  <c r="AE178" i="7"/>
  <c r="AH379" i="7"/>
  <c r="AH230" i="7"/>
  <c r="AB230" i="7" s="1"/>
  <c r="AH125" i="7"/>
  <c r="AZ100" i="7"/>
  <c r="AX100" i="7" s="1"/>
  <c r="AH285" i="7"/>
  <c r="AA270" i="7"/>
  <c r="AB270" i="7"/>
  <c r="AA264" i="7"/>
  <c r="AH105" i="7"/>
  <c r="AH190" i="7"/>
  <c r="AB190" i="7" s="1"/>
  <c r="BA6" i="7"/>
  <c r="AZ6" i="7" s="1"/>
  <c r="AX6" i="7" s="1"/>
  <c r="BB6" i="7"/>
  <c r="AA241" i="7"/>
  <c r="AH312" i="7"/>
  <c r="AB312" i="7" s="1"/>
  <c r="AH191" i="7"/>
  <c r="AB191" i="7" s="1"/>
  <c r="AH411" i="7"/>
  <c r="P85" i="7"/>
  <c r="AC85" i="7" s="1"/>
  <c r="P32" i="7"/>
  <c r="P164" i="7"/>
  <c r="P113" i="7"/>
  <c r="P99" i="7"/>
  <c r="P103" i="7"/>
  <c r="P62" i="7"/>
  <c r="P163" i="7"/>
  <c r="P131" i="7"/>
  <c r="AC131" i="7" s="1"/>
  <c r="P45" i="7"/>
  <c r="P81" i="7"/>
  <c r="P34" i="7"/>
  <c r="AH221" i="7"/>
  <c r="AH29" i="7"/>
  <c r="AB29" i="7" s="1"/>
  <c r="AD265" i="7"/>
  <c r="AD132" i="7"/>
  <c r="AE132" i="7"/>
  <c r="AE373" i="7"/>
  <c r="AA81" i="7"/>
  <c r="AB81" i="7"/>
  <c r="BA31" i="7"/>
  <c r="AZ31" i="7" s="1"/>
  <c r="AX31" i="7" s="1"/>
  <c r="BB31" i="7"/>
  <c r="AH24" i="7"/>
  <c r="AH53" i="7"/>
  <c r="AH399" i="7"/>
  <c r="AB399" i="7" s="1"/>
  <c r="AD413" i="7"/>
  <c r="AB413" i="7"/>
  <c r="AA162" i="7"/>
  <c r="AE162" i="7" s="1"/>
  <c r="BB24" i="7"/>
  <c r="BA24" i="7"/>
  <c r="AA172" i="7"/>
  <c r="AH71" i="7"/>
  <c r="AH343" i="7"/>
  <c r="AB293" i="7"/>
  <c r="AH397" i="7"/>
  <c r="AH321" i="7"/>
  <c r="AH34" i="7"/>
  <c r="AB34" i="7" s="1"/>
  <c r="AH264" i="7"/>
  <c r="AB264" i="7" s="1"/>
  <c r="AH136" i="7"/>
  <c r="AA137" i="7"/>
  <c r="AB255" i="7"/>
  <c r="AH216" i="7"/>
  <c r="AH160" i="7"/>
  <c r="AZ59" i="7"/>
  <c r="AX59" i="7" s="1"/>
  <c r="AZ56" i="7"/>
  <c r="AX56" i="7" s="1"/>
  <c r="AH194" i="7"/>
  <c r="AI333" i="7"/>
  <c r="AH333" i="7" s="1"/>
  <c r="AJ333" i="7"/>
  <c r="AH253" i="7"/>
  <c r="AH131" i="7"/>
  <c r="AH350" i="7"/>
  <c r="AH154" i="7"/>
  <c r="AH337" i="7"/>
  <c r="AH279" i="7"/>
  <c r="AB405" i="7"/>
  <c r="AA420" i="7"/>
  <c r="AA238" i="7"/>
  <c r="AB192" i="7"/>
  <c r="AH145" i="7"/>
  <c r="AH57" i="7"/>
  <c r="AH319" i="7"/>
  <c r="AB319" i="7" s="1"/>
  <c r="AH69" i="7"/>
  <c r="AH98" i="7"/>
  <c r="AA98" i="7" s="1"/>
  <c r="AH374" i="7"/>
  <c r="G365" i="7"/>
  <c r="AU365" i="7"/>
  <c r="Z365" i="7"/>
  <c r="Z352" i="7"/>
  <c r="AU352" i="7"/>
  <c r="AS330" i="7"/>
  <c r="AR330" i="7" s="1"/>
  <c r="AQ330" i="7" s="1"/>
  <c r="AP330" i="7" s="1"/>
  <c r="AO330" i="7" s="1"/>
  <c r="AN330" i="7" s="1"/>
  <c r="AM330" i="7" s="1"/>
  <c r="AL330" i="7" s="1"/>
  <c r="AT330" i="7"/>
  <c r="G315" i="7"/>
  <c r="Z315" i="7"/>
  <c r="AU315" i="7"/>
  <c r="AU287" i="7"/>
  <c r="G287" i="7"/>
  <c r="Z287" i="7"/>
  <c r="AU258" i="7"/>
  <c r="G258" i="7"/>
  <c r="Z258" i="7"/>
  <c r="G235" i="7"/>
  <c r="Z235" i="7"/>
  <c r="AU235" i="7"/>
  <c r="G228" i="7"/>
  <c r="AU228" i="7"/>
  <c r="G215" i="7"/>
  <c r="AU215" i="7"/>
  <c r="AU122" i="7"/>
  <c r="Z122" i="7"/>
  <c r="G122" i="7"/>
  <c r="Z99" i="7"/>
  <c r="AU99" i="7"/>
  <c r="G385" i="7"/>
  <c r="Z385" i="7"/>
  <c r="AU385" i="7"/>
  <c r="G431" i="7"/>
  <c r="Z431" i="7"/>
  <c r="AU431" i="7"/>
  <c r="P450" i="7"/>
  <c r="AH151" i="7"/>
  <c r="AH50" i="7"/>
  <c r="AB50" i="7" s="1"/>
  <c r="AH371" i="7"/>
  <c r="AH307" i="7"/>
  <c r="AH130" i="7"/>
  <c r="AH156" i="7"/>
  <c r="AH113" i="7"/>
  <c r="AH76" i="7"/>
  <c r="AH207" i="7"/>
  <c r="AH35" i="7"/>
  <c r="AH91" i="7"/>
  <c r="AH55" i="7"/>
  <c r="AH193" i="7"/>
  <c r="AA256" i="7"/>
  <c r="AE256" i="7" s="1"/>
  <c r="AH199" i="7"/>
  <c r="AB199" i="7" s="1"/>
  <c r="AH149" i="7"/>
  <c r="AB149" i="7" s="1"/>
  <c r="AH313" i="7"/>
  <c r="AH82" i="7"/>
  <c r="AA82" i="7" s="1"/>
  <c r="AD82" i="7" s="1"/>
  <c r="AH260" i="7"/>
  <c r="AH133" i="7"/>
  <c r="AH212" i="7"/>
  <c r="AB212" i="7" s="1"/>
  <c r="AH400" i="7"/>
  <c r="AH161" i="7"/>
  <c r="AH271" i="7"/>
  <c r="AH111" i="7"/>
  <c r="AA111" i="7" s="1"/>
  <c r="AE111" i="7" s="1"/>
  <c r="BI115" i="7"/>
  <c r="BH115" i="7" s="1"/>
  <c r="BG115" i="7" s="1"/>
  <c r="BF115" i="7" s="1"/>
  <c r="BE115" i="7" s="1"/>
  <c r="BD115" i="7" s="1"/>
  <c r="BC115" i="7" s="1"/>
  <c r="BK83" i="7"/>
  <c r="BJ83" i="7"/>
  <c r="BI83" i="7" s="1"/>
  <c r="BH83" i="7" s="1"/>
  <c r="BG83" i="7" s="1"/>
  <c r="BF83" i="7" s="1"/>
  <c r="BE83" i="7" s="1"/>
  <c r="BD83" i="7" s="1"/>
  <c r="BC83" i="7" s="1"/>
  <c r="BH37" i="7"/>
  <c r="BG37" i="7" s="1"/>
  <c r="BF37" i="7" s="1"/>
  <c r="BE37" i="7" s="1"/>
  <c r="BD37" i="7" s="1"/>
  <c r="BC37" i="7" s="1"/>
  <c r="BJ37" i="7"/>
  <c r="BI37" i="7" s="1"/>
  <c r="BJ106" i="7"/>
  <c r="BI106" i="7" s="1"/>
  <c r="BH106" i="7" s="1"/>
  <c r="BG106" i="7"/>
  <c r="BF106" i="7" s="1"/>
  <c r="BE106" i="7" s="1"/>
  <c r="BD106" i="7" s="1"/>
  <c r="BC106" i="7" s="1"/>
  <c r="BI74" i="7"/>
  <c r="BH74" i="7" s="1"/>
  <c r="BG74" i="7" s="1"/>
  <c r="BF74" i="7" s="1"/>
  <c r="BE74" i="7" s="1"/>
  <c r="BD74" i="7" s="1"/>
  <c r="BC74" i="7" s="1"/>
  <c r="BF41" i="7"/>
  <c r="BE41" i="7" s="1"/>
  <c r="BD41" i="7" s="1"/>
  <c r="BC41" i="7" s="1"/>
  <c r="BH113" i="7"/>
  <c r="BG113" i="7" s="1"/>
  <c r="BF113" i="7" s="1"/>
  <c r="BE113" i="7" s="1"/>
  <c r="BD113" i="7" s="1"/>
  <c r="BC113" i="7" s="1"/>
  <c r="BJ81" i="7"/>
  <c r="BI81" i="7" s="1"/>
  <c r="BH81" i="7" s="1"/>
  <c r="BG81" i="7" s="1"/>
  <c r="BF81" i="7" s="1"/>
  <c r="BE81" i="7" s="1"/>
  <c r="BD81" i="7" s="1"/>
  <c r="BC81" i="7" s="1"/>
  <c r="BF112" i="7"/>
  <c r="BE112" i="7" s="1"/>
  <c r="BD112" i="7" s="1"/>
  <c r="BC112" i="7" s="1"/>
  <c r="BH80" i="7"/>
  <c r="BG80" i="7" s="1"/>
  <c r="BF80" i="7" s="1"/>
  <c r="BE80" i="7" s="1"/>
  <c r="BD80" i="7" s="1"/>
  <c r="BC80" i="7" s="1"/>
  <c r="BJ51" i="7"/>
  <c r="BI51" i="7" s="1"/>
  <c r="BH51" i="7" s="1"/>
  <c r="BG51" i="7" s="1"/>
  <c r="BF51" i="7" s="1"/>
  <c r="BE51" i="7" s="1"/>
  <c r="BD51" i="7" s="1"/>
  <c r="BC51" i="7" s="1"/>
  <c r="AT412" i="7"/>
  <c r="AS412" i="7" s="1"/>
  <c r="AR412" i="7" s="1"/>
  <c r="AQ412" i="7" s="1"/>
  <c r="AP412" i="7" s="1"/>
  <c r="AO412" i="7" s="1"/>
  <c r="AN412" i="7" s="1"/>
  <c r="AM412" i="7" s="1"/>
  <c r="AL412" i="7" s="1"/>
  <c r="G177" i="7"/>
  <c r="AU177" i="7"/>
  <c r="G128" i="7"/>
  <c r="AU128" i="7"/>
  <c r="AU68" i="7"/>
  <c r="Z68" i="7"/>
  <c r="G68" i="7"/>
  <c r="Z39" i="7"/>
  <c r="AU39" i="7"/>
  <c r="Z406" i="7"/>
  <c r="AU406" i="7"/>
  <c r="AT406" i="7" s="1"/>
  <c r="AS406" i="7" s="1"/>
  <c r="AR406" i="7" s="1"/>
  <c r="AQ406" i="7" s="1"/>
  <c r="AP406" i="7" s="1"/>
  <c r="AO406" i="7" s="1"/>
  <c r="AN406" i="7" s="1"/>
  <c r="AM406" i="7" s="1"/>
  <c r="AL406" i="7" s="1"/>
  <c r="G406" i="7"/>
  <c r="G398" i="7"/>
  <c r="Z398" i="7"/>
  <c r="AU398" i="7"/>
  <c r="G392" i="7"/>
  <c r="Z392" i="7"/>
  <c r="AU392" i="7"/>
  <c r="AT392" i="7" s="1"/>
  <c r="AS392" i="7" s="1"/>
  <c r="AR392" i="7" s="1"/>
  <c r="AQ392" i="7" s="1"/>
  <c r="AP392" i="7" s="1"/>
  <c r="AO392" i="7" s="1"/>
  <c r="AN392" i="7" s="1"/>
  <c r="AM392" i="7" s="1"/>
  <c r="AL392" i="7" s="1"/>
  <c r="Z409" i="7"/>
  <c r="G409" i="7"/>
  <c r="AU409" i="7"/>
  <c r="G442" i="7"/>
  <c r="Z442" i="7"/>
  <c r="AU442" i="7"/>
  <c r="G423" i="7"/>
  <c r="AF423" i="7" s="1"/>
  <c r="Z423" i="7"/>
  <c r="AU423" i="7"/>
  <c r="G418" i="7"/>
  <c r="Z418" i="7"/>
  <c r="AU418" i="7"/>
  <c r="Z336" i="7"/>
  <c r="AU336" i="7"/>
  <c r="G299" i="7"/>
  <c r="Z299" i="7"/>
  <c r="AU299" i="7"/>
  <c r="AT299" i="7" s="1"/>
  <c r="AS299" i="7" s="1"/>
  <c r="AR299" i="7" s="1"/>
  <c r="AQ299" i="7" s="1"/>
  <c r="AP299" i="7" s="1"/>
  <c r="AO299" i="7" s="1"/>
  <c r="AN299" i="7" s="1"/>
  <c r="AM299" i="7" s="1"/>
  <c r="AL299" i="7" s="1"/>
  <c r="AU219" i="7"/>
  <c r="G219" i="7"/>
  <c r="Z219" i="7"/>
  <c r="G89" i="7"/>
  <c r="AU89" i="7"/>
  <c r="Z89" i="7"/>
  <c r="AU452" i="7"/>
  <c r="Z376" i="7"/>
  <c r="AU376" i="7"/>
  <c r="G335" i="7"/>
  <c r="AU335" i="7"/>
  <c r="AT335" i="7" s="1"/>
  <c r="AS335" i="7" s="1"/>
  <c r="AR335" i="7" s="1"/>
  <c r="AQ335" i="7" s="1"/>
  <c r="AP335" i="7" s="1"/>
  <c r="AO335" i="7" s="1"/>
  <c r="AN335" i="7" s="1"/>
  <c r="AM335" i="7" s="1"/>
  <c r="AL335" i="7" s="1"/>
  <c r="Z335" i="7"/>
  <c r="Z182" i="7"/>
  <c r="AU182" i="7"/>
  <c r="G168" i="7"/>
  <c r="Z168" i="7"/>
  <c r="Z80" i="7"/>
  <c r="AU80" i="7"/>
  <c r="AT80" i="7" s="1"/>
  <c r="AS80" i="7" s="1"/>
  <c r="AR80" i="7" s="1"/>
  <c r="AQ80" i="7" s="1"/>
  <c r="AP80" i="7" s="1"/>
  <c r="AO80" i="7" s="1"/>
  <c r="AN80" i="7" s="1"/>
  <c r="AM80" i="7" s="1"/>
  <c r="AL80" i="7" s="1"/>
  <c r="G45" i="7"/>
  <c r="Z45" i="7"/>
  <c r="AA45" i="7" s="1"/>
  <c r="G404" i="7"/>
  <c r="AU404" i="7"/>
  <c r="AT404" i="7" s="1"/>
  <c r="AS404" i="7" s="1"/>
  <c r="AR404" i="7" s="1"/>
  <c r="AQ404" i="7" s="1"/>
  <c r="AP404" i="7" s="1"/>
  <c r="AO404" i="7" s="1"/>
  <c r="AN404" i="7" s="1"/>
  <c r="AM404" i="7" s="1"/>
  <c r="AL404" i="7" s="1"/>
  <c r="Z390" i="7"/>
  <c r="AU390" i="7"/>
  <c r="AT390" i="7" s="1"/>
  <c r="AS390" i="7" s="1"/>
  <c r="AR390" i="7" s="1"/>
  <c r="AQ390" i="7" s="1"/>
  <c r="AP390" i="7" s="1"/>
  <c r="AO390" i="7" s="1"/>
  <c r="AN390" i="7" s="1"/>
  <c r="AM390" i="7" s="1"/>
  <c r="AL390" i="7" s="1"/>
  <c r="G390" i="7"/>
  <c r="K390" i="7" s="1"/>
  <c r="G440" i="7"/>
  <c r="AF440" i="7" s="1"/>
  <c r="Z440" i="7"/>
  <c r="AU440" i="7"/>
  <c r="G421" i="7"/>
  <c r="Z421" i="7"/>
  <c r="AU421" i="7"/>
  <c r="G410" i="7"/>
  <c r="Z410" i="7"/>
  <c r="AU410" i="7"/>
  <c r="AT410" i="7" s="1"/>
  <c r="AS410" i="7" s="1"/>
  <c r="AR410" i="7" s="1"/>
  <c r="AQ410" i="7" s="1"/>
  <c r="AP410" i="7" s="1"/>
  <c r="AO410" i="7" s="1"/>
  <c r="AN410" i="7" s="1"/>
  <c r="AM410" i="7" s="1"/>
  <c r="AL410" i="7" s="1"/>
  <c r="P452" i="7"/>
  <c r="BF16" i="7"/>
  <c r="BE16" i="7" s="1"/>
  <c r="BD16" i="7" s="1"/>
  <c r="BC16" i="7" s="1"/>
  <c r="BI16" i="7"/>
  <c r="BH16" i="7"/>
  <c r="BG16" i="7" s="1"/>
  <c r="Z348" i="7"/>
  <c r="AA348" i="7" s="1"/>
  <c r="G348" i="7"/>
  <c r="AT326" i="7"/>
  <c r="AS326" i="7"/>
  <c r="AR326" i="7" s="1"/>
  <c r="AQ326" i="7" s="1"/>
  <c r="AP326" i="7" s="1"/>
  <c r="AO326" i="7" s="1"/>
  <c r="AN326" i="7" s="1"/>
  <c r="AM326" i="7" s="1"/>
  <c r="AL326" i="7" s="1"/>
  <c r="G311" i="7"/>
  <c r="AU311" i="7"/>
  <c r="Z311" i="7"/>
  <c r="AU269" i="7"/>
  <c r="AT269" i="7" s="1"/>
  <c r="AS269" i="7" s="1"/>
  <c r="AR269" i="7" s="1"/>
  <c r="AQ269" i="7" s="1"/>
  <c r="AP269" i="7" s="1"/>
  <c r="AO269" i="7" s="1"/>
  <c r="AN269" i="7" s="1"/>
  <c r="AM269" i="7" s="1"/>
  <c r="AL269" i="7" s="1"/>
  <c r="Z269" i="7"/>
  <c r="G269" i="7"/>
  <c r="G247" i="7"/>
  <c r="Z247" i="7"/>
  <c r="AU247" i="7"/>
  <c r="AU211" i="7"/>
  <c r="Z211" i="7"/>
  <c r="Z204" i="7"/>
  <c r="AU204" i="7"/>
  <c r="G196" i="7"/>
  <c r="Z196" i="7"/>
  <c r="AU196" i="7"/>
  <c r="Z147" i="7"/>
  <c r="G147" i="7"/>
  <c r="AU147" i="7"/>
  <c r="Z428" i="7"/>
  <c r="AU428" i="7"/>
  <c r="Z282" i="7"/>
  <c r="AU282" i="7"/>
  <c r="AT282" i="7" s="1"/>
  <c r="AS282" i="7" s="1"/>
  <c r="AR282" i="7" s="1"/>
  <c r="AQ282" i="7" s="1"/>
  <c r="AP282" i="7" s="1"/>
  <c r="AO282" i="7" s="1"/>
  <c r="AN282" i="7" s="1"/>
  <c r="AM282" i="7" s="1"/>
  <c r="AL282" i="7" s="1"/>
  <c r="G268" i="7"/>
  <c r="Z268" i="7"/>
  <c r="AU268" i="7"/>
  <c r="G231" i="7"/>
  <c r="Z231" i="7"/>
  <c r="AU231" i="7"/>
  <c r="AT231" i="7" s="1"/>
  <c r="AS231" i="7" s="1"/>
  <c r="AR231" i="7" s="1"/>
  <c r="AQ231" i="7" s="1"/>
  <c r="AP231" i="7" s="1"/>
  <c r="AO231" i="7" s="1"/>
  <c r="AN231" i="7" s="1"/>
  <c r="AM231" i="7" s="1"/>
  <c r="AL231" i="7" s="1"/>
  <c r="AU117" i="7"/>
  <c r="AT117" i="7" s="1"/>
  <c r="AS117" i="7" s="1"/>
  <c r="AR117" i="7" s="1"/>
  <c r="AQ117" i="7" s="1"/>
  <c r="AP117" i="7" s="1"/>
  <c r="AO117" i="7" s="1"/>
  <c r="AN117" i="7" s="1"/>
  <c r="AM117" i="7" s="1"/>
  <c r="AL117" i="7" s="1"/>
  <c r="Z117" i="7"/>
  <c r="G117" i="7"/>
  <c r="Z72" i="7"/>
  <c r="G72" i="7"/>
  <c r="AU72" i="7"/>
  <c r="AT72" i="7" s="1"/>
  <c r="AS72" i="7" s="1"/>
  <c r="AR72" i="7" s="1"/>
  <c r="AQ72" i="7" s="1"/>
  <c r="AP72" i="7" s="1"/>
  <c r="AO72" i="7" s="1"/>
  <c r="AN72" i="7" s="1"/>
  <c r="AM72" i="7" s="1"/>
  <c r="AL72" i="7" s="1"/>
  <c r="G434" i="7"/>
  <c r="Z434" i="7"/>
  <c r="G427" i="7"/>
  <c r="Z427" i="7"/>
  <c r="AU427" i="7"/>
  <c r="Z415" i="7"/>
  <c r="AU415" i="7"/>
  <c r="G415" i="7"/>
  <c r="AT342" i="7"/>
  <c r="AS342" i="7" s="1"/>
  <c r="AR342" i="7" s="1"/>
  <c r="AQ342" i="7" s="1"/>
  <c r="AP342" i="7" s="1"/>
  <c r="AO342" i="7" s="1"/>
  <c r="AN342" i="7" s="1"/>
  <c r="AM342" i="7" s="1"/>
  <c r="AL342" i="7" s="1"/>
  <c r="Z360" i="7"/>
  <c r="AU360" i="7"/>
  <c r="Z353" i="7"/>
  <c r="G353" i="7"/>
  <c r="AU353" i="7"/>
  <c r="AT353" i="7" s="1"/>
  <c r="AS353" i="7" s="1"/>
  <c r="AR353" i="7" s="1"/>
  <c r="AQ353" i="7" s="1"/>
  <c r="AP353" i="7" s="1"/>
  <c r="AO353" i="7" s="1"/>
  <c r="AN353" i="7" s="1"/>
  <c r="AM353" i="7" s="1"/>
  <c r="AL353" i="7" s="1"/>
  <c r="G237" i="7"/>
  <c r="Z237" i="7"/>
  <c r="AU237" i="7"/>
  <c r="AU187" i="7"/>
  <c r="Z187" i="7"/>
  <c r="AU165" i="7"/>
  <c r="G165" i="7"/>
  <c r="Z165" i="7"/>
  <c r="Z101" i="7"/>
  <c r="AU101" i="7"/>
  <c r="AT101" i="7" s="1"/>
  <c r="AS101" i="7" s="1"/>
  <c r="AR101" i="7" s="1"/>
  <c r="AQ101" i="7" s="1"/>
  <c r="AP101" i="7" s="1"/>
  <c r="AO101" i="7" s="1"/>
  <c r="AN101" i="7" s="1"/>
  <c r="AM101" i="7" s="1"/>
  <c r="AL101" i="7" s="1"/>
  <c r="G414" i="7"/>
  <c r="Z414" i="7"/>
  <c r="AU414" i="7"/>
  <c r="G280" i="7"/>
  <c r="AU280" i="7"/>
  <c r="AU273" i="7"/>
  <c r="Z273" i="7"/>
  <c r="G273" i="7"/>
  <c r="Z229" i="7"/>
  <c r="AU229" i="7"/>
  <c r="G222" i="7"/>
  <c r="Z222" i="7"/>
  <c r="AU222" i="7"/>
  <c r="G164" i="7"/>
  <c r="Z164" i="7"/>
  <c r="AU164" i="7"/>
  <c r="Z115" i="7"/>
  <c r="AU115" i="7"/>
  <c r="G27" i="7"/>
  <c r="AU27" i="7"/>
  <c r="G386" i="7"/>
  <c r="AU386" i="7"/>
  <c r="G26" i="7"/>
  <c r="Z316" i="7"/>
  <c r="AA316" i="7" s="1"/>
  <c r="AU444" i="7"/>
  <c r="AU436" i="7"/>
  <c r="AT436" i="7" s="1"/>
  <c r="AS436" i="7" s="1"/>
  <c r="AR436" i="7" s="1"/>
  <c r="AQ436" i="7" s="1"/>
  <c r="AP436" i="7" s="1"/>
  <c r="AO436" i="7" s="1"/>
  <c r="AN436" i="7" s="1"/>
  <c r="AM436" i="7" s="1"/>
  <c r="AL436" i="7" s="1"/>
  <c r="AJ436" i="7" s="1"/>
  <c r="Z174" i="7"/>
  <c r="AU450" i="7"/>
  <c r="P444" i="7"/>
  <c r="Z216" i="7"/>
  <c r="AA216" i="7" s="1"/>
  <c r="G23" i="7"/>
  <c r="P51" i="5"/>
  <c r="AC51" i="5" s="1"/>
  <c r="P180" i="5"/>
  <c r="P379" i="5"/>
  <c r="P284" i="5"/>
  <c r="P161" i="5"/>
  <c r="P359" i="5"/>
  <c r="P233" i="5"/>
  <c r="P67" i="5"/>
  <c r="P314" i="5"/>
  <c r="P238" i="5"/>
  <c r="P174" i="5"/>
  <c r="P121" i="5"/>
  <c r="P71" i="5"/>
  <c r="P336" i="5"/>
  <c r="P275" i="5"/>
  <c r="P211" i="5"/>
  <c r="P130" i="5"/>
  <c r="P321" i="5"/>
  <c r="P264" i="5"/>
  <c r="P200" i="5"/>
  <c r="P139" i="5"/>
  <c r="P26" i="5"/>
  <c r="P103" i="5"/>
  <c r="P347" i="5"/>
  <c r="P279" i="5"/>
  <c r="P215" i="5"/>
  <c r="P151" i="5"/>
  <c r="P265" i="5"/>
  <c r="P136" i="5"/>
  <c r="P332" i="5"/>
  <c r="P237" i="5"/>
  <c r="P75" i="5"/>
  <c r="P302" i="5"/>
  <c r="P164" i="5"/>
  <c r="P346" i="5"/>
  <c r="P270" i="5"/>
  <c r="P206" i="5"/>
  <c r="P142" i="5"/>
  <c r="P110" i="5"/>
  <c r="P55" i="5"/>
  <c r="P304" i="5"/>
  <c r="P243" i="5"/>
  <c r="P179" i="5"/>
  <c r="P83" i="5"/>
  <c r="P296" i="5"/>
  <c r="P232" i="5"/>
  <c r="P168" i="5"/>
  <c r="P99" i="5"/>
  <c r="P50" i="5"/>
  <c r="P49" i="5"/>
  <c r="P315" i="5"/>
  <c r="P247" i="5"/>
  <c r="P183" i="5"/>
  <c r="Z35" i="5"/>
  <c r="G35" i="5"/>
  <c r="Z406" i="5"/>
  <c r="G406" i="5"/>
  <c r="Z28" i="5"/>
  <c r="G28" i="5"/>
  <c r="Z417" i="5"/>
  <c r="G417" i="5"/>
  <c r="G390" i="5"/>
  <c r="Z390" i="5"/>
  <c r="G402" i="5"/>
  <c r="Z402" i="5"/>
  <c r="G40" i="5"/>
  <c r="Z40" i="5"/>
  <c r="G385" i="5"/>
  <c r="G314" i="5"/>
  <c r="Z314" i="5"/>
  <c r="G288" i="5"/>
  <c r="Z288" i="5"/>
  <c r="Z276" i="5"/>
  <c r="G276" i="5"/>
  <c r="Z252" i="5"/>
  <c r="G252" i="5"/>
  <c r="Z239" i="5"/>
  <c r="G239" i="5"/>
  <c r="Z218" i="5"/>
  <c r="G212" i="5"/>
  <c r="G204" i="5"/>
  <c r="Z180" i="5"/>
  <c r="G180" i="5"/>
  <c r="Z168" i="5"/>
  <c r="G168" i="5"/>
  <c r="Z355" i="5"/>
  <c r="G355" i="5"/>
  <c r="Z377" i="5"/>
  <c r="G354" i="5"/>
  <c r="Z354" i="5"/>
  <c r="Z323" i="5"/>
  <c r="G323" i="5"/>
  <c r="G369" i="5"/>
  <c r="Z369" i="5"/>
  <c r="G352" i="5"/>
  <c r="Z352" i="5"/>
  <c r="Z256" i="5"/>
  <c r="G256" i="5"/>
  <c r="Z122" i="5"/>
  <c r="G122" i="5"/>
  <c r="G381" i="5"/>
  <c r="Z381" i="5"/>
  <c r="G305" i="5"/>
  <c r="Z305" i="5"/>
  <c r="G195" i="5"/>
  <c r="Z195" i="5"/>
  <c r="Z368" i="5"/>
  <c r="G368" i="5"/>
  <c r="Z304" i="5"/>
  <c r="G304" i="5"/>
  <c r="G373" i="5"/>
  <c r="Z373" i="5"/>
  <c r="G309" i="5"/>
  <c r="Z309" i="5"/>
  <c r="G290" i="5"/>
  <c r="Z290" i="5"/>
  <c r="Z176" i="5"/>
  <c r="G176" i="5"/>
  <c r="Z155" i="5"/>
  <c r="G155" i="5"/>
  <c r="Z341" i="5"/>
  <c r="G341" i="5"/>
  <c r="Z147" i="5"/>
  <c r="G147" i="5"/>
  <c r="Z128" i="5"/>
  <c r="AB2" i="5"/>
  <c r="AB15" i="5" s="1"/>
  <c r="E433" i="5"/>
  <c r="F433" i="5" s="1"/>
  <c r="E431" i="5"/>
  <c r="F431" i="5" s="1"/>
  <c r="G431" i="5" s="1"/>
  <c r="E448" i="5"/>
  <c r="F448" i="5" s="1"/>
  <c r="E442" i="5"/>
  <c r="F442" i="5" s="1"/>
  <c r="E437" i="5"/>
  <c r="F437" i="5" s="1"/>
  <c r="E435" i="5"/>
  <c r="F435" i="5" s="1"/>
  <c r="E428" i="5"/>
  <c r="F428" i="5" s="1"/>
  <c r="G428" i="5" s="1"/>
  <c r="E425" i="5"/>
  <c r="F425" i="5" s="1"/>
  <c r="G303" i="5"/>
  <c r="E392" i="5"/>
  <c r="F392" i="5" s="1"/>
  <c r="E450" i="5"/>
  <c r="F450" i="5" s="1"/>
  <c r="E445" i="5"/>
  <c r="F445" i="5" s="1"/>
  <c r="G445" i="5" s="1"/>
  <c r="K445" i="5" s="1"/>
  <c r="E439" i="5"/>
  <c r="F439" i="5" s="1"/>
  <c r="G439" i="5" s="1"/>
  <c r="E432" i="5"/>
  <c r="F432" i="5" s="1"/>
  <c r="E427" i="5"/>
  <c r="F427" i="5" s="1"/>
  <c r="Z287" i="5"/>
  <c r="AB11" i="5"/>
  <c r="E436" i="5"/>
  <c r="F436" i="5" s="1"/>
  <c r="G436" i="5" s="1"/>
  <c r="E430" i="5"/>
  <c r="F430" i="5" s="1"/>
  <c r="P430" i="5" s="1"/>
  <c r="E447" i="5"/>
  <c r="F447" i="5" s="1"/>
  <c r="P447" i="5" s="1"/>
  <c r="E441" i="5"/>
  <c r="F441" i="5" s="1"/>
  <c r="P441" i="5" s="1"/>
  <c r="G446" i="5"/>
  <c r="K446" i="5" s="1"/>
  <c r="G438" i="5"/>
  <c r="K438" i="5" s="1"/>
  <c r="E434" i="5"/>
  <c r="F434" i="5" s="1"/>
  <c r="G434" i="5" s="1"/>
  <c r="K434" i="5" s="1"/>
  <c r="G426" i="5"/>
  <c r="K426" i="5" s="1"/>
  <c r="E444" i="5"/>
  <c r="F444" i="5" s="1"/>
  <c r="G444" i="5" s="1"/>
  <c r="E429" i="5"/>
  <c r="F429" i="5" s="1"/>
  <c r="E449" i="5"/>
  <c r="F449" i="5" s="1"/>
  <c r="P449" i="5" s="1"/>
  <c r="E443" i="5"/>
  <c r="F443" i="5" s="1"/>
  <c r="P424" i="5"/>
  <c r="I51" i="5"/>
  <c r="P396" i="5"/>
  <c r="Z396" i="5"/>
  <c r="G396" i="5"/>
  <c r="P412" i="5"/>
  <c r="Z412" i="5"/>
  <c r="G412" i="5"/>
  <c r="AF375" i="5"/>
  <c r="Z345" i="5"/>
  <c r="G345" i="5"/>
  <c r="G403" i="5"/>
  <c r="Z403" i="5"/>
  <c r="Z398" i="5"/>
  <c r="G48" i="5"/>
  <c r="Z48" i="5"/>
  <c r="G112" i="5"/>
  <c r="Z429" i="5"/>
  <c r="G429" i="5"/>
  <c r="G25" i="5"/>
  <c r="Z409" i="5"/>
  <c r="Z116" i="5"/>
  <c r="G364" i="5"/>
  <c r="Z407" i="5"/>
  <c r="G29" i="5"/>
  <c r="Z29" i="5"/>
  <c r="G397" i="5"/>
  <c r="Z397" i="5"/>
  <c r="Z413" i="5"/>
  <c r="G413" i="5"/>
  <c r="G27" i="5"/>
  <c r="Z47" i="5"/>
  <c r="G47" i="5"/>
  <c r="Z52" i="5"/>
  <c r="G52" i="5"/>
  <c r="Z64" i="5"/>
  <c r="G64" i="5"/>
  <c r="G76" i="5"/>
  <c r="Z76" i="5"/>
  <c r="G88" i="5"/>
  <c r="Z88" i="5"/>
  <c r="Z400" i="5"/>
  <c r="G400" i="5"/>
  <c r="Z387" i="5"/>
  <c r="Z411" i="5"/>
  <c r="G411" i="5"/>
  <c r="G422" i="5"/>
  <c r="Z32" i="5"/>
  <c r="Z138" i="5"/>
  <c r="G138" i="5"/>
  <c r="G131" i="5"/>
  <c r="Z131" i="5"/>
  <c r="Z121" i="5"/>
  <c r="G121" i="5"/>
  <c r="Z113" i="5"/>
  <c r="G113" i="5"/>
  <c r="Z97" i="5"/>
  <c r="G97" i="5"/>
  <c r="Z77" i="5"/>
  <c r="G77" i="5"/>
  <c r="G66" i="5"/>
  <c r="Z66" i="5"/>
  <c r="Z57" i="5"/>
  <c r="G57" i="5"/>
  <c r="G42" i="5"/>
  <c r="Z42" i="5"/>
  <c r="Z26" i="5"/>
  <c r="G26" i="5"/>
  <c r="Z415" i="5"/>
  <c r="Z401" i="5"/>
  <c r="G401" i="5"/>
  <c r="G31" i="5"/>
  <c r="Z31" i="5"/>
  <c r="Z68" i="5"/>
  <c r="G68" i="5"/>
  <c r="G196" i="5"/>
  <c r="Z391" i="5"/>
  <c r="Z419" i="5"/>
  <c r="G419" i="5"/>
  <c r="G44" i="5"/>
  <c r="Z44" i="5"/>
  <c r="G205" i="5"/>
  <c r="G395" i="5"/>
  <c r="Z395" i="5"/>
  <c r="Z423" i="5"/>
  <c r="Z389" i="5"/>
  <c r="Z421" i="5"/>
  <c r="G421" i="5"/>
  <c r="Z233" i="5"/>
  <c r="G233" i="5"/>
  <c r="Z216" i="5"/>
  <c r="G216" i="5"/>
  <c r="Z211" i="5"/>
  <c r="G211" i="5"/>
  <c r="Z60" i="5"/>
  <c r="G322" i="5"/>
  <c r="G313" i="5"/>
  <c r="Z313" i="5"/>
  <c r="Z308" i="5"/>
  <c r="Z299" i="5"/>
  <c r="G299" i="5"/>
  <c r="Z280" i="5"/>
  <c r="G280" i="5"/>
  <c r="Z266" i="5"/>
  <c r="Z261" i="5"/>
  <c r="G261" i="5"/>
  <c r="G246" i="5"/>
  <c r="Z246" i="5"/>
  <c r="Z367" i="5"/>
  <c r="G367" i="5"/>
  <c r="G275" i="5"/>
  <c r="G103" i="5"/>
  <c r="Z103" i="5"/>
  <c r="G437" i="5"/>
  <c r="Z339" i="5"/>
  <c r="G339" i="5"/>
  <c r="Z335" i="5"/>
  <c r="G335" i="5"/>
  <c r="Z175" i="5"/>
  <c r="G175" i="5"/>
  <c r="Z136" i="5"/>
  <c r="G136" i="5"/>
  <c r="Z63" i="5"/>
  <c r="G63" i="5"/>
  <c r="Z428" i="5"/>
  <c r="Z179" i="5"/>
  <c r="G179" i="5"/>
  <c r="Z165" i="5"/>
  <c r="G165" i="5"/>
  <c r="Z432" i="5"/>
  <c r="G432" i="5"/>
  <c r="G383" i="5"/>
  <c r="Z383" i="5"/>
  <c r="Z436" i="5"/>
  <c r="Z347" i="5"/>
  <c r="G333" i="5"/>
  <c r="Z229" i="5"/>
  <c r="G229" i="5"/>
  <c r="Z207" i="5"/>
  <c r="G169" i="5"/>
  <c r="Z169" i="5"/>
  <c r="G163" i="5"/>
  <c r="G427" i="5"/>
  <c r="Z427" i="5"/>
  <c r="G295" i="5"/>
  <c r="Z295" i="5"/>
  <c r="Z271" i="5"/>
  <c r="G271" i="5"/>
  <c r="Z243" i="5"/>
  <c r="G243" i="5"/>
  <c r="G173" i="5"/>
  <c r="Z173" i="5"/>
  <c r="P443" i="5"/>
  <c r="G379" i="5"/>
  <c r="G371" i="5"/>
  <c r="Z265" i="5"/>
  <c r="G201" i="5"/>
  <c r="G307" i="5"/>
  <c r="Z259" i="5"/>
  <c r="G197" i="5"/>
  <c r="Z445" i="5"/>
  <c r="Z438" i="5"/>
  <c r="Z434" i="5"/>
  <c r="Z430" i="5"/>
  <c r="Z426" i="5"/>
  <c r="G450" i="5"/>
  <c r="P450" i="5"/>
  <c r="Z450" i="5"/>
  <c r="G442" i="5"/>
  <c r="Z442" i="5"/>
  <c r="P442" i="5"/>
  <c r="G448" i="5"/>
  <c r="Z448" i="5"/>
  <c r="P448" i="5"/>
  <c r="D15" i="5"/>
  <c r="C19" i="5" s="1"/>
  <c r="G440" i="5"/>
  <c r="D16" i="5"/>
  <c r="D19" i="5" s="1"/>
  <c r="P440" i="5"/>
  <c r="Z440" i="5"/>
  <c r="G449" i="5"/>
  <c r="G447" i="5"/>
  <c r="G443" i="5"/>
  <c r="G441" i="5"/>
  <c r="Z449" i="5"/>
  <c r="Z447" i="5"/>
  <c r="Z443" i="5"/>
  <c r="Z441" i="5"/>
  <c r="AD256" i="7"/>
  <c r="AA105" i="7"/>
  <c r="AB105" i="7"/>
  <c r="AA354" i="7"/>
  <c r="AB354" i="7"/>
  <c r="AD338" i="7"/>
  <c r="AE338" i="7"/>
  <c r="AJ437" i="7"/>
  <c r="AK437" i="7"/>
  <c r="AI437" i="7"/>
  <c r="AH437" i="7" s="1"/>
  <c r="AE205" i="7"/>
  <c r="AD205" i="7"/>
  <c r="AJ446" i="7"/>
  <c r="AK446" i="7"/>
  <c r="AI446" i="7"/>
  <c r="AA154" i="7"/>
  <c r="AB154" i="7"/>
  <c r="AD137" i="7"/>
  <c r="AE137" i="7"/>
  <c r="AE387" i="7"/>
  <c r="AD387" i="7"/>
  <c r="AE75" i="7"/>
  <c r="AD75" i="7"/>
  <c r="AA350" i="7"/>
  <c r="AB350" i="7"/>
  <c r="AI439" i="7"/>
  <c r="AJ439" i="7"/>
  <c r="AK439" i="7"/>
  <c r="AJ448" i="7"/>
  <c r="AK448" i="7"/>
  <c r="AI448" i="7"/>
  <c r="AE403" i="7"/>
  <c r="AD403" i="7"/>
  <c r="AE74" i="7"/>
  <c r="AD74" i="7"/>
  <c r="AA125" i="7"/>
  <c r="AB125" i="7"/>
  <c r="AE289" i="7"/>
  <c r="AD289" i="7"/>
  <c r="AE121" i="7"/>
  <c r="AD121" i="7"/>
  <c r="AJ432" i="7"/>
  <c r="AK432" i="7"/>
  <c r="AI432" i="7"/>
  <c r="AE102" i="7"/>
  <c r="AD102" i="7"/>
  <c r="AE309" i="7"/>
  <c r="AD309" i="7"/>
  <c r="AK436" i="7"/>
  <c r="AF314" i="7"/>
  <c r="AC329" i="7"/>
  <c r="AF74" i="7"/>
  <c r="AC331" i="7"/>
  <c r="AC417" i="7"/>
  <c r="AF233" i="7"/>
  <c r="AF282" i="7"/>
  <c r="AE103" i="7"/>
  <c r="AA78" i="7"/>
  <c r="AE158" i="7"/>
  <c r="AF71" i="7"/>
  <c r="AE139" i="7"/>
  <c r="AF153" i="7"/>
  <c r="AE153" i="7"/>
  <c r="AA399" i="7"/>
  <c r="AE82" i="7"/>
  <c r="I82" i="7"/>
  <c r="AH58" i="7"/>
  <c r="AB58" i="7" s="1"/>
  <c r="AA133" i="7"/>
  <c r="AB133" i="7"/>
  <c r="AF107" i="7"/>
  <c r="AB256" i="7"/>
  <c r="AD111" i="7"/>
  <c r="AA372" i="7"/>
  <c r="AB153" i="7"/>
  <c r="AA281" i="7"/>
  <c r="AB281" i="7"/>
  <c r="AA408" i="7"/>
  <c r="AB408" i="7"/>
  <c r="AI422" i="7"/>
  <c r="AH422" i="7" s="1"/>
  <c r="AK422" i="7"/>
  <c r="AJ31" i="7"/>
  <c r="AI31" i="7"/>
  <c r="AJ200" i="7"/>
  <c r="AI200" i="7"/>
  <c r="AC227" i="7"/>
  <c r="AC409" i="7"/>
  <c r="AF85" i="7"/>
  <c r="AB403" i="7"/>
  <c r="AF301" i="7"/>
  <c r="AC288" i="7"/>
  <c r="AF28" i="7"/>
  <c r="AA246" i="7"/>
  <c r="AF98" i="7"/>
  <c r="AE51" i="7"/>
  <c r="AD314" i="7"/>
  <c r="AB387" i="7"/>
  <c r="AT438" i="7"/>
  <c r="AS438" i="7" s="1"/>
  <c r="AR438" i="7" s="1"/>
  <c r="AQ438" i="7" s="1"/>
  <c r="AP438" i="7" s="1"/>
  <c r="AO438" i="7" s="1"/>
  <c r="AN438" i="7" s="1"/>
  <c r="AM438" i="7" s="1"/>
  <c r="AL438" i="7" s="1"/>
  <c r="AJ422" i="7"/>
  <c r="AK429" i="7"/>
  <c r="AI429" i="7"/>
  <c r="AH429" i="7" s="1"/>
  <c r="AJ429" i="7"/>
  <c r="AJ61" i="7"/>
  <c r="AI61" i="7"/>
  <c r="AK61" i="7"/>
  <c r="AI179" i="7"/>
  <c r="AJ179" i="7"/>
  <c r="AK179" i="7"/>
  <c r="AI225" i="7"/>
  <c r="AH225" i="7" s="1"/>
  <c r="AJ225" i="7"/>
  <c r="AK225" i="7"/>
  <c r="AF148" i="7"/>
  <c r="AF281" i="7"/>
  <c r="AF344" i="7"/>
  <c r="AE327" i="7"/>
  <c r="AC375" i="7"/>
  <c r="AD362" i="7"/>
  <c r="AB98" i="7"/>
  <c r="AB111" i="7"/>
  <c r="AB75" i="7"/>
  <c r="AF29" i="7"/>
  <c r="AE144" i="7"/>
  <c r="AD144" i="7"/>
  <c r="AB213" i="7"/>
  <c r="AA213" i="7"/>
  <c r="AA148" i="7"/>
  <c r="AB148" i="7"/>
  <c r="AA131" i="7"/>
  <c r="AB131" i="7"/>
  <c r="AK189" i="7"/>
  <c r="AJ189" i="7"/>
  <c r="AI189" i="7"/>
  <c r="AI134" i="7"/>
  <c r="AJ134" i="7"/>
  <c r="AK134" i="7"/>
  <c r="AC143" i="7"/>
  <c r="AC238" i="7"/>
  <c r="AC44" i="7"/>
  <c r="AF247" i="7"/>
  <c r="AF184" i="7"/>
  <c r="AC411" i="7"/>
  <c r="AC46" i="7"/>
  <c r="AF51" i="7"/>
  <c r="AB289" i="7"/>
  <c r="AC115" i="7"/>
  <c r="AC98" i="7"/>
  <c r="AB137" i="7"/>
  <c r="AF90" i="7"/>
  <c r="AA382" i="7"/>
  <c r="AB382" i="7"/>
  <c r="AJ174" i="7"/>
  <c r="AI174" i="7"/>
  <c r="AK174" i="7"/>
  <c r="AJ391" i="7"/>
  <c r="AI391" i="7"/>
  <c r="AH391" i="7" s="1"/>
  <c r="AF221" i="7"/>
  <c r="AF325" i="7"/>
  <c r="AF207" i="7"/>
  <c r="AA59" i="7"/>
  <c r="AD106" i="7"/>
  <c r="AE312" i="7"/>
  <c r="AE191" i="7"/>
  <c r="AF78" i="7"/>
  <c r="AA230" i="7"/>
  <c r="AF119" i="7"/>
  <c r="AC382" i="7"/>
  <c r="AD135" i="7"/>
  <c r="AE135" i="7"/>
  <c r="AE344" i="7"/>
  <c r="AD344" i="7"/>
  <c r="AH395" i="7"/>
  <c r="AB26" i="7"/>
  <c r="AA26" i="7"/>
  <c r="AA319" i="7"/>
  <c r="AH340" i="7"/>
  <c r="AH108" i="7"/>
  <c r="AD367" i="7"/>
  <c r="AE367" i="7"/>
  <c r="AF248" i="7"/>
  <c r="AC436" i="7"/>
  <c r="AK31" i="7"/>
  <c r="AD234" i="7"/>
  <c r="AA361" i="7"/>
  <c r="AB361" i="7"/>
  <c r="AH168" i="7"/>
  <c r="AH152" i="7"/>
  <c r="AB152" i="7" s="1"/>
  <c r="AE424" i="7"/>
  <c r="AH272" i="7"/>
  <c r="AB65" i="7"/>
  <c r="AA65" i="7"/>
  <c r="AH297" i="7"/>
  <c r="AH126" i="7"/>
  <c r="AI63" i="7"/>
  <c r="AH63" i="7" s="1"/>
  <c r="AJ63" i="7"/>
  <c r="AH124" i="7"/>
  <c r="AB124" i="7" s="1"/>
  <c r="AH425" i="7"/>
  <c r="AA243" i="7"/>
  <c r="AE239" i="7"/>
  <c r="AH123" i="7"/>
  <c r="AB123" i="7" s="1"/>
  <c r="AD355" i="7"/>
  <c r="AE355" i="7"/>
  <c r="AF88" i="7"/>
  <c r="AB170" i="7"/>
  <c r="AB216" i="7"/>
  <c r="AH251" i="7"/>
  <c r="AH334" i="7"/>
  <c r="AH93" i="7"/>
  <c r="AD162" i="7"/>
  <c r="AE192" i="7"/>
  <c r="AD192" i="7"/>
  <c r="AH308" i="7"/>
  <c r="AB308" i="7" s="1"/>
  <c r="AH290" i="7"/>
  <c r="AH141" i="7"/>
  <c r="AB141" i="7" s="1"/>
  <c r="AB291" i="7"/>
  <c r="AA291" i="7"/>
  <c r="AH378" i="7"/>
  <c r="AB378" i="7" s="1"/>
  <c r="AA57" i="7"/>
  <c r="AB57" i="7"/>
  <c r="AA218" i="7"/>
  <c r="AB218" i="7"/>
  <c r="AH227" i="7"/>
  <c r="AH320" i="7"/>
  <c r="AH323" i="7"/>
  <c r="AB367" i="7"/>
  <c r="AH233" i="7"/>
  <c r="AK430" i="7"/>
  <c r="AK180" i="7"/>
  <c r="AJ180" i="7"/>
  <c r="AH180" i="7" s="1"/>
  <c r="AH183" i="7"/>
  <c r="AH217" i="7"/>
  <c r="AB217" i="7" s="1"/>
  <c r="AJ430" i="7"/>
  <c r="AH430" i="7" s="1"/>
  <c r="AH146" i="7"/>
  <c r="AH244" i="7"/>
  <c r="AU383" i="7"/>
  <c r="G383" i="7"/>
  <c r="Z383" i="7"/>
  <c r="Z345" i="7"/>
  <c r="G345" i="7"/>
  <c r="AU345" i="7"/>
  <c r="Z30" i="7"/>
  <c r="AU30" i="7"/>
  <c r="Z25" i="7"/>
  <c r="AU25" i="7"/>
  <c r="G407" i="7"/>
  <c r="Z407" i="7"/>
  <c r="AU407" i="7"/>
  <c r="G401" i="7"/>
  <c r="AU401" i="7"/>
  <c r="Z401" i="7"/>
  <c r="G396" i="7"/>
  <c r="Z396" i="7"/>
  <c r="AU396" i="7"/>
  <c r="AU447" i="7"/>
  <c r="Z447" i="7"/>
  <c r="G447" i="7"/>
  <c r="AI441" i="7"/>
  <c r="AK441" i="7"/>
  <c r="AJ441" i="7"/>
  <c r="Z375" i="7"/>
  <c r="AU375" i="7"/>
  <c r="G363" i="7"/>
  <c r="AC363" i="7" s="1"/>
  <c r="AU363" i="7"/>
  <c r="Z363" i="7"/>
  <c r="AU357" i="7"/>
  <c r="Z357" i="7"/>
  <c r="G357" i="7"/>
  <c r="AU48" i="7"/>
  <c r="Z48" i="7"/>
  <c r="G48" i="7"/>
  <c r="G41" i="7"/>
  <c r="AU41" i="7"/>
  <c r="Z41" i="7"/>
  <c r="Z381" i="7"/>
  <c r="AU381" i="7"/>
  <c r="G61" i="7"/>
  <c r="Z61" i="7"/>
  <c r="G54" i="7"/>
  <c r="AU54" i="7"/>
  <c r="AI435" i="7"/>
  <c r="AH435" i="7" s="1"/>
  <c r="AK435" i="7"/>
  <c r="AJ435" i="7"/>
  <c r="AI433" i="7"/>
  <c r="AH433" i="7" s="1"/>
  <c r="AK433" i="7"/>
  <c r="AJ433" i="7"/>
  <c r="Z380" i="7"/>
  <c r="G380" i="7"/>
  <c r="AU380" i="7"/>
  <c r="G173" i="7"/>
  <c r="Z173" i="7"/>
  <c r="AA173" i="7" s="1"/>
  <c r="Z155" i="7"/>
  <c r="AU155" i="7"/>
  <c r="G155" i="7"/>
  <c r="Z142" i="7"/>
  <c r="G142" i="7"/>
  <c r="AU142" i="7"/>
  <c r="G226" i="7"/>
  <c r="Z226" i="7"/>
  <c r="AU226" i="7"/>
  <c r="G220" i="7"/>
  <c r="Z220" i="7"/>
  <c r="AU220" i="7"/>
  <c r="AU209" i="7"/>
  <c r="G209" i="7"/>
  <c r="Z209" i="7"/>
  <c r="G203" i="7"/>
  <c r="AU203" i="7"/>
  <c r="G197" i="7"/>
  <c r="AU197" i="7"/>
  <c r="Z197" i="7"/>
  <c r="AT434" i="7"/>
  <c r="AS434" i="7" s="1"/>
  <c r="AR434" i="7" s="1"/>
  <c r="AQ434" i="7" s="1"/>
  <c r="AP434" i="7" s="1"/>
  <c r="AO434" i="7" s="1"/>
  <c r="AN434" i="7" s="1"/>
  <c r="AM434" i="7" s="1"/>
  <c r="AL434" i="7" s="1"/>
  <c r="G261" i="7"/>
  <c r="Z261" i="7"/>
  <c r="AU261" i="7"/>
  <c r="Z254" i="7"/>
  <c r="AU254" i="7"/>
  <c r="Z242" i="7"/>
  <c r="AU242" i="7"/>
  <c r="Z377" i="7"/>
  <c r="G377" i="7"/>
  <c r="AU377" i="7"/>
  <c r="AU298" i="7"/>
  <c r="G298" i="7"/>
  <c r="Z298" i="7"/>
  <c r="G292" i="7"/>
  <c r="AU292" i="7"/>
  <c r="G286" i="7"/>
  <c r="AU286" i="7"/>
  <c r="Z286" i="7"/>
  <c r="G267" i="7"/>
  <c r="Z267" i="7"/>
  <c r="AU267" i="7"/>
  <c r="Z384" i="7"/>
  <c r="AU384" i="7"/>
  <c r="Z328" i="7"/>
  <c r="AU328" i="7"/>
  <c r="AT304" i="7"/>
  <c r="AS304" i="7" s="1"/>
  <c r="AR304" i="7" s="1"/>
  <c r="AQ304" i="7" s="1"/>
  <c r="AP304" i="7" s="1"/>
  <c r="AO304" i="7" s="1"/>
  <c r="AN304" i="7" s="1"/>
  <c r="AM304" i="7" s="1"/>
  <c r="AL304" i="7" s="1"/>
  <c r="G356" i="7"/>
  <c r="G225" i="7"/>
  <c r="Z225" i="7"/>
  <c r="AA225" i="7" s="1"/>
  <c r="Z183" i="7"/>
  <c r="AA183" i="7" s="1"/>
  <c r="G183" i="7"/>
  <c r="Z177" i="7"/>
  <c r="Z332" i="7"/>
  <c r="AA332" i="7" s="1"/>
  <c r="G332" i="7"/>
  <c r="Z253" i="7"/>
  <c r="AA253" i="7" s="1"/>
  <c r="G253" i="7"/>
  <c r="G252" i="7"/>
  <c r="Z252" i="7"/>
  <c r="AA252" i="7" s="1"/>
  <c r="Z240" i="7"/>
  <c r="AA240" i="7" s="1"/>
  <c r="Z224" i="7"/>
  <c r="AA224" i="7" s="1"/>
  <c r="G224" i="7"/>
  <c r="Z134" i="7"/>
  <c r="G134" i="7"/>
  <c r="Z449" i="7"/>
  <c r="G449" i="7"/>
  <c r="AU449" i="7"/>
  <c r="G276" i="7"/>
  <c r="Z276" i="7"/>
  <c r="AA276" i="7" s="1"/>
  <c r="G127" i="7"/>
  <c r="Z127" i="7"/>
  <c r="AA127" i="7" s="1"/>
  <c r="Z120" i="7"/>
  <c r="AA120" i="7" s="1"/>
  <c r="G120" i="7"/>
  <c r="Z439" i="7"/>
  <c r="G439" i="7"/>
  <c r="Z324" i="7"/>
  <c r="AA324" i="7" s="1"/>
  <c r="G324" i="7"/>
  <c r="G300" i="7"/>
  <c r="Z245" i="7"/>
  <c r="AA245" i="7" s="1"/>
  <c r="G245" i="7"/>
  <c r="G38" i="7"/>
  <c r="G21" i="7"/>
  <c r="AC21" i="7" s="1"/>
  <c r="Z21" i="7"/>
  <c r="AA21" i="7" s="1"/>
  <c r="G306" i="7"/>
  <c r="Z306" i="7"/>
  <c r="AA306" i="7" s="1"/>
  <c r="G244" i="7"/>
  <c r="Z244" i="7"/>
  <c r="G118" i="7"/>
  <c r="Z118" i="7"/>
  <c r="AA118" i="7" s="1"/>
  <c r="Z87" i="7"/>
  <c r="AA87" i="7" s="1"/>
  <c r="G87" i="7"/>
  <c r="Z438" i="7"/>
  <c r="G438" i="7"/>
  <c r="Z364" i="7"/>
  <c r="AA364" i="7" s="1"/>
  <c r="G364" i="7"/>
  <c r="Z340" i="7"/>
  <c r="AA340" i="7" s="1"/>
  <c r="G340" i="7"/>
  <c r="G249" i="7"/>
  <c r="Z249" i="7"/>
  <c r="AA249" i="7" s="1"/>
  <c r="Z448" i="7"/>
  <c r="G229" i="7"/>
  <c r="Z215" i="7"/>
  <c r="G204" i="7"/>
  <c r="Z129" i="7"/>
  <c r="AA129" i="7" s="1"/>
  <c r="G37" i="7"/>
  <c r="G453" i="7"/>
  <c r="AU453" i="7"/>
  <c r="Z453" i="7"/>
  <c r="P453" i="7"/>
  <c r="Z445" i="7"/>
  <c r="G445" i="7"/>
  <c r="AU445" i="7"/>
  <c r="P445" i="7"/>
  <c r="G451" i="7"/>
  <c r="AU451" i="7"/>
  <c r="Z451" i="7"/>
  <c r="P451" i="7"/>
  <c r="Z443" i="7"/>
  <c r="G443" i="7"/>
  <c r="AU443" i="7"/>
  <c r="P443" i="7"/>
  <c r="D16" i="7"/>
  <c r="D19" i="7" s="1"/>
  <c r="D15" i="7"/>
  <c r="C19" i="7" s="1"/>
  <c r="AT452" i="7"/>
  <c r="AS452" i="7" s="1"/>
  <c r="AR452" i="7" s="1"/>
  <c r="AQ452" i="7" s="1"/>
  <c r="AP452" i="7" s="1"/>
  <c r="AO452" i="7" s="1"/>
  <c r="AN452" i="7" s="1"/>
  <c r="AM452" i="7" s="1"/>
  <c r="AL452" i="7" s="1"/>
  <c r="G452" i="7"/>
  <c r="AT450" i="7"/>
  <c r="G450" i="7"/>
  <c r="AT444" i="7"/>
  <c r="AS444" i="7" s="1"/>
  <c r="AR444" i="7" s="1"/>
  <c r="AQ444" i="7" s="1"/>
  <c r="AP444" i="7" s="1"/>
  <c r="AO444" i="7" s="1"/>
  <c r="AN444" i="7" s="1"/>
  <c r="AM444" i="7" s="1"/>
  <c r="AL444" i="7" s="1"/>
  <c r="G444" i="7"/>
  <c r="AS450" i="7"/>
  <c r="AR450" i="7"/>
  <c r="AQ450" i="7" s="1"/>
  <c r="AP450" i="7" s="1"/>
  <c r="AO450" i="7" s="1"/>
  <c r="AN450" i="7" s="1"/>
  <c r="AM450" i="7" s="1"/>
  <c r="AL450" i="7" s="1"/>
  <c r="Z452" i="7"/>
  <c r="Z450" i="7"/>
  <c r="Z444" i="7"/>
  <c r="AF116" i="1"/>
  <c r="AF166" i="1"/>
  <c r="F55" i="1"/>
  <c r="E49" i="2"/>
  <c r="AF402" i="1"/>
  <c r="F59" i="1"/>
  <c r="F203" i="1"/>
  <c r="G203" i="1" s="1"/>
  <c r="I203" i="1" s="1"/>
  <c r="Z279" i="1"/>
  <c r="G279" i="1"/>
  <c r="I279" i="1" s="1"/>
  <c r="G256" i="1"/>
  <c r="Z256" i="1"/>
  <c r="F384" i="1"/>
  <c r="E369" i="2"/>
  <c r="Z288" i="1"/>
  <c r="G288" i="1"/>
  <c r="I288" i="1" s="1"/>
  <c r="F284" i="1"/>
  <c r="E282" i="2"/>
  <c r="E87" i="3"/>
  <c r="E344" i="3"/>
  <c r="F221" i="1"/>
  <c r="E171" i="2"/>
  <c r="E133" i="2"/>
  <c r="E306" i="3"/>
  <c r="F174" i="1"/>
  <c r="G428" i="1"/>
  <c r="Z428" i="1"/>
  <c r="Z417" i="1"/>
  <c r="G417" i="1"/>
  <c r="K417" i="1" s="1"/>
  <c r="G404" i="1"/>
  <c r="K404" i="1" s="1"/>
  <c r="Z404" i="1"/>
  <c r="Z376" i="1"/>
  <c r="G376" i="1"/>
  <c r="J376" i="1" s="1"/>
  <c r="P376" i="1"/>
  <c r="Z370" i="1"/>
  <c r="G370" i="1"/>
  <c r="J370" i="1" s="1"/>
  <c r="Z234" i="1"/>
  <c r="G234" i="1"/>
  <c r="I234" i="1" s="1"/>
  <c r="G362" i="1"/>
  <c r="Z362" i="1"/>
  <c r="G164" i="1"/>
  <c r="Z164" i="1"/>
  <c r="G88" i="1"/>
  <c r="I88" i="1" s="1"/>
  <c r="Z88" i="1"/>
  <c r="Z74" i="1"/>
  <c r="G74" i="1"/>
  <c r="E375" i="2"/>
  <c r="F272" i="1"/>
  <c r="E144" i="3"/>
  <c r="E335" i="2"/>
  <c r="F347" i="1"/>
  <c r="E217" i="2"/>
  <c r="E367" i="3"/>
  <c r="E366" i="3"/>
  <c r="E365" i="3"/>
  <c r="E348" i="3"/>
  <c r="E175" i="2"/>
  <c r="F228" i="1"/>
  <c r="AC362" i="1"/>
  <c r="Z368" i="1"/>
  <c r="Z277" i="1"/>
  <c r="G277" i="1"/>
  <c r="G46" i="1"/>
  <c r="I46" i="1" s="1"/>
  <c r="Z46" i="1"/>
  <c r="AB18" i="1"/>
  <c r="AU368" i="1" s="1"/>
  <c r="G388" i="1"/>
  <c r="K388" i="1" s="1"/>
  <c r="Z388" i="1"/>
  <c r="E341" i="2"/>
  <c r="F354" i="1"/>
  <c r="E151" i="3"/>
  <c r="E314" i="2"/>
  <c r="F325" i="1"/>
  <c r="E123" i="3"/>
  <c r="E266" i="2"/>
  <c r="E69" i="3"/>
  <c r="F264" i="1"/>
  <c r="G264" i="1" s="1"/>
  <c r="I264" i="1" s="1"/>
  <c r="P169" i="1"/>
  <c r="P192" i="1"/>
  <c r="P242" i="1"/>
  <c r="AC242" i="1" s="1"/>
  <c r="G374" i="1"/>
  <c r="K374" i="1" s="1"/>
  <c r="Z374" i="1"/>
  <c r="Z355" i="1"/>
  <c r="G355" i="1"/>
  <c r="I355" i="1" s="1"/>
  <c r="Z231" i="1"/>
  <c r="G231" i="1"/>
  <c r="Z155" i="1"/>
  <c r="G155" i="1"/>
  <c r="J155" i="1" s="1"/>
  <c r="Z218" i="1"/>
  <c r="P218" i="1"/>
  <c r="E43" i="3"/>
  <c r="E245" i="2"/>
  <c r="F237" i="1"/>
  <c r="E379" i="3"/>
  <c r="E181" i="2"/>
  <c r="E144" i="2"/>
  <c r="E317" i="3"/>
  <c r="F188" i="1"/>
  <c r="BL27" i="1"/>
  <c r="F220" i="1"/>
  <c r="E31" i="3"/>
  <c r="E75" i="3"/>
  <c r="F270" i="1"/>
  <c r="E272" i="2"/>
  <c r="E85" i="2"/>
  <c r="E245" i="3"/>
  <c r="F86" i="1"/>
  <c r="E240" i="3"/>
  <c r="E233" i="3"/>
  <c r="F79" i="1"/>
  <c r="P79" i="1" s="1"/>
  <c r="F63" i="1"/>
  <c r="E217" i="3"/>
  <c r="Z332" i="1"/>
  <c r="G332" i="1"/>
  <c r="I332" i="1" s="1"/>
  <c r="Z326" i="1"/>
  <c r="G326" i="1"/>
  <c r="I326" i="1" s="1"/>
  <c r="G245" i="1"/>
  <c r="I245" i="1" s="1"/>
  <c r="Z245" i="1"/>
  <c r="Z93" i="1"/>
  <c r="G93" i="1"/>
  <c r="AB11" i="1"/>
  <c r="AB12" i="1"/>
  <c r="Z416" i="1"/>
  <c r="G416" i="1"/>
  <c r="K416" i="1" s="1"/>
  <c r="E163" i="3"/>
  <c r="F406" i="1"/>
  <c r="E354" i="2"/>
  <c r="E324" i="2"/>
  <c r="E133" i="3"/>
  <c r="E78" i="3"/>
  <c r="F275" i="1"/>
  <c r="E275" i="2"/>
  <c r="F107" i="1"/>
  <c r="E257" i="3"/>
  <c r="E189" i="2"/>
  <c r="E333" i="3"/>
  <c r="E160" i="2"/>
  <c r="F204" i="1"/>
  <c r="E108" i="2"/>
  <c r="E272" i="3"/>
  <c r="E252" i="3"/>
  <c r="E92" i="2"/>
  <c r="F102" i="1"/>
  <c r="P216" i="1"/>
  <c r="E234" i="2"/>
  <c r="E22" i="3"/>
  <c r="F125" i="1"/>
  <c r="Z125" i="1" s="1"/>
  <c r="E273" i="3"/>
  <c r="E193" i="2"/>
  <c r="E289" i="3"/>
  <c r="E116" i="2"/>
  <c r="Z323" i="1"/>
  <c r="G323" i="1"/>
  <c r="I323" i="1" s="1"/>
  <c r="Z317" i="1"/>
  <c r="G317" i="1"/>
  <c r="I317" i="1" s="1"/>
  <c r="G208" i="1"/>
  <c r="I208" i="1" s="1"/>
  <c r="Z208" i="1"/>
  <c r="G150" i="1"/>
  <c r="Z150" i="1"/>
  <c r="G419" i="1"/>
  <c r="Z419" i="1"/>
  <c r="G392" i="1"/>
  <c r="Z392" i="1"/>
  <c r="E110" i="3"/>
  <c r="E304" i="2"/>
  <c r="F310" i="1"/>
  <c r="E252" i="2"/>
  <c r="E52" i="3"/>
  <c r="F247" i="1"/>
  <c r="P247" i="1" s="1"/>
  <c r="F129" i="1"/>
  <c r="E277" i="3"/>
  <c r="E197" i="2"/>
  <c r="F212" i="1"/>
  <c r="E340" i="3"/>
  <c r="E167" i="2"/>
  <c r="F154" i="1"/>
  <c r="E292" i="3"/>
  <c r="E119" i="2"/>
  <c r="BL26" i="1"/>
  <c r="BL23" i="1"/>
  <c r="AU357" i="1"/>
  <c r="G169" i="1"/>
  <c r="G123" i="1"/>
  <c r="I123" i="1" s="1"/>
  <c r="Z71" i="1"/>
  <c r="AY6" i="1"/>
  <c r="E331" i="2"/>
  <c r="E301" i="2"/>
  <c r="E241" i="2"/>
  <c r="E434" i="1"/>
  <c r="F434" i="1" s="1"/>
  <c r="Z434" i="1" s="1"/>
  <c r="E454" i="1"/>
  <c r="F454" i="1" s="1"/>
  <c r="G371" i="1"/>
  <c r="Z287" i="1"/>
  <c r="AU276" i="1"/>
  <c r="Z241" i="1"/>
  <c r="Z236" i="1"/>
  <c r="Z227" i="1"/>
  <c r="G209" i="1"/>
  <c r="I209" i="1" s="1"/>
  <c r="Z151" i="1"/>
  <c r="Z134" i="1"/>
  <c r="G113" i="1"/>
  <c r="I113" i="1" s="1"/>
  <c r="Z22" i="1"/>
  <c r="AU423" i="1"/>
  <c r="E139" i="1"/>
  <c r="E449" i="1"/>
  <c r="F449" i="1" s="1"/>
  <c r="Z449" i="1" s="1"/>
  <c r="E436" i="1"/>
  <c r="F436" i="1" s="1"/>
  <c r="Z436" i="1" s="1"/>
  <c r="AU453" i="1"/>
  <c r="E446" i="1"/>
  <c r="F446" i="1" s="1"/>
  <c r="AU320" i="1"/>
  <c r="AU271" i="1"/>
  <c r="Z142" i="1"/>
  <c r="Z131" i="1"/>
  <c r="AU127" i="1"/>
  <c r="E339" i="2"/>
  <c r="E249" i="2"/>
  <c r="E26" i="1"/>
  <c r="E443" i="1"/>
  <c r="F443" i="1" s="1"/>
  <c r="E441" i="1"/>
  <c r="F441" i="1" s="1"/>
  <c r="Z441" i="1" s="1"/>
  <c r="E433" i="1"/>
  <c r="F433" i="1" s="1"/>
  <c r="E430" i="1"/>
  <c r="F430" i="1" s="1"/>
  <c r="Z430" i="1" s="1"/>
  <c r="AU355" i="1"/>
  <c r="P309" i="1"/>
  <c r="AF309" i="1" s="1"/>
  <c r="P251" i="1"/>
  <c r="E448" i="1"/>
  <c r="F448" i="1" s="1"/>
  <c r="AU442" i="1"/>
  <c r="E453" i="1"/>
  <c r="F453" i="1" s="1"/>
  <c r="E212" i="2"/>
  <c r="G440" i="1"/>
  <c r="K440" i="1" s="1"/>
  <c r="E432" i="1"/>
  <c r="F432" i="1" s="1"/>
  <c r="Z432" i="1" s="1"/>
  <c r="E445" i="1"/>
  <c r="F445" i="1" s="1"/>
  <c r="AU445" i="1" s="1"/>
  <c r="AU302" i="1"/>
  <c r="AU239" i="1"/>
  <c r="E287" i="2"/>
  <c r="E121" i="2"/>
  <c r="G447" i="1"/>
  <c r="K447" i="1" s="1"/>
  <c r="E442" i="1"/>
  <c r="F442" i="1" s="1"/>
  <c r="E440" i="1"/>
  <c r="F440" i="1" s="1"/>
  <c r="E438" i="1"/>
  <c r="F438" i="1" s="1"/>
  <c r="Z438" i="1" s="1"/>
  <c r="E435" i="1"/>
  <c r="F435" i="1" s="1"/>
  <c r="Z435" i="1" s="1"/>
  <c r="E429" i="1"/>
  <c r="F429" i="1" s="1"/>
  <c r="E452" i="1"/>
  <c r="F452" i="1" s="1"/>
  <c r="BL33" i="1"/>
  <c r="Z403" i="1"/>
  <c r="G357" i="1"/>
  <c r="J357" i="1" s="1"/>
  <c r="F322" i="1"/>
  <c r="AU313" i="1"/>
  <c r="P109" i="1"/>
  <c r="E265" i="2"/>
  <c r="E450" i="1"/>
  <c r="F450" i="1" s="1"/>
  <c r="AF77" i="1"/>
  <c r="I158" i="1"/>
  <c r="G72" i="1"/>
  <c r="Z72" i="1"/>
  <c r="G186" i="1"/>
  <c r="Z186" i="1"/>
  <c r="G207" i="1"/>
  <c r="P207" i="1"/>
  <c r="G179" i="1"/>
  <c r="Z179" i="1"/>
  <c r="P179" i="1"/>
  <c r="I31" i="1"/>
  <c r="AF31" i="1"/>
  <c r="I114" i="1"/>
  <c r="AC114" i="1"/>
  <c r="AF114" i="1"/>
  <c r="Z37" i="1"/>
  <c r="P37" i="1"/>
  <c r="AU37" i="1"/>
  <c r="G34" i="1"/>
  <c r="P34" i="1"/>
  <c r="G68" i="1"/>
  <c r="P68" i="1"/>
  <c r="P85" i="1"/>
  <c r="Z85" i="1"/>
  <c r="I39" i="1"/>
  <c r="AF39" i="1"/>
  <c r="AF158" i="1"/>
  <c r="P104" i="1"/>
  <c r="AU104" i="1"/>
  <c r="Z137" i="1"/>
  <c r="P137" i="1"/>
  <c r="I248" i="1"/>
  <c r="I312" i="1"/>
  <c r="E191" i="3"/>
  <c r="E31" i="2"/>
  <c r="P203" i="1"/>
  <c r="I265" i="1"/>
  <c r="AF53" i="1"/>
  <c r="P115" i="1"/>
  <c r="Z203" i="1"/>
  <c r="F60" i="1"/>
  <c r="Z58" i="1"/>
  <c r="AU58" i="1"/>
  <c r="AC187" i="1"/>
  <c r="AU91" i="1"/>
  <c r="AC80" i="1"/>
  <c r="Z115" i="1"/>
  <c r="E28" i="2"/>
  <c r="E188" i="3"/>
  <c r="AC94" i="1"/>
  <c r="AF105" i="1"/>
  <c r="AC70" i="1"/>
  <c r="I70" i="1"/>
  <c r="I343" i="1"/>
  <c r="E12" i="2"/>
  <c r="E159" i="2"/>
  <c r="E182" i="3"/>
  <c r="G345" i="1"/>
  <c r="AU345" i="1"/>
  <c r="Z196" i="1"/>
  <c r="G196" i="1"/>
  <c r="AU196" i="1"/>
  <c r="Z327" i="1"/>
  <c r="G327" i="1"/>
  <c r="Z263" i="1"/>
  <c r="G263" i="1"/>
  <c r="AU263" i="1"/>
  <c r="AU168" i="1"/>
  <c r="G168" i="1"/>
  <c r="G397" i="1"/>
  <c r="Z397" i="1"/>
  <c r="AU397" i="1"/>
  <c r="E397" i="3"/>
  <c r="F393" i="1"/>
  <c r="G420" i="1"/>
  <c r="Z420" i="1"/>
  <c r="AU420" i="1"/>
  <c r="G430" i="1"/>
  <c r="AU430" i="1"/>
  <c r="G380" i="1"/>
  <c r="Z380" i="1"/>
  <c r="AU380" i="1"/>
  <c r="Z353" i="1"/>
  <c r="G193" i="1"/>
  <c r="Z193" i="1"/>
  <c r="AU193" i="1"/>
  <c r="G415" i="1"/>
  <c r="Z415" i="1"/>
  <c r="AT357" i="1"/>
  <c r="AS357" i="1" s="1"/>
  <c r="AR357" i="1" s="1"/>
  <c r="AQ357" i="1" s="1"/>
  <c r="AP357" i="1" s="1"/>
  <c r="AO357" i="1" s="1"/>
  <c r="AN357" i="1" s="1"/>
  <c r="AM357" i="1" s="1"/>
  <c r="AL357" i="1" s="1"/>
  <c r="Z301" i="1"/>
  <c r="AU301" i="1"/>
  <c r="Z223" i="1"/>
  <c r="AU223" i="1"/>
  <c r="G223" i="1"/>
  <c r="P223" i="1"/>
  <c r="Z200" i="1"/>
  <c r="P200" i="1"/>
  <c r="G200" i="1"/>
  <c r="AU356" i="1"/>
  <c r="Z356" i="1"/>
  <c r="P356" i="1"/>
  <c r="G356" i="1"/>
  <c r="Z216" i="1"/>
  <c r="AU216" i="1"/>
  <c r="G216" i="1"/>
  <c r="AC216" i="1" s="1"/>
  <c r="G125" i="1"/>
  <c r="AU125" i="1"/>
  <c r="G413" i="1"/>
  <c r="Z413" i="1"/>
  <c r="AU415" i="1"/>
  <c r="G383" i="1"/>
  <c r="Z259" i="1"/>
  <c r="G259" i="1"/>
  <c r="AU259" i="1"/>
  <c r="P259" i="1"/>
  <c r="AF259" i="1" s="1"/>
  <c r="G365" i="1"/>
  <c r="Z365" i="1"/>
  <c r="P365" i="1"/>
  <c r="G310" i="1"/>
  <c r="Z310" i="1"/>
  <c r="Z258" i="1"/>
  <c r="AU258" i="1"/>
  <c r="G258" i="1"/>
  <c r="G232" i="1"/>
  <c r="AU232" i="1"/>
  <c r="G163" i="1"/>
  <c r="Z163" i="1"/>
  <c r="Z364" i="1"/>
  <c r="AU364" i="1"/>
  <c r="Z324" i="1"/>
  <c r="G324" i="1"/>
  <c r="AU324" i="1"/>
  <c r="Z349" i="1"/>
  <c r="G349" i="1"/>
  <c r="G309" i="1"/>
  <c r="G247" i="1"/>
  <c r="Z247" i="1"/>
  <c r="Z124" i="1"/>
  <c r="G124" i="1"/>
  <c r="G75" i="1"/>
  <c r="AC75" i="1" s="1"/>
  <c r="Z75" i="1"/>
  <c r="G433" i="1"/>
  <c r="Z433" i="1"/>
  <c r="E333" i="2"/>
  <c r="E142" i="3"/>
  <c r="G448" i="1"/>
  <c r="Z448" i="1"/>
  <c r="AU205" i="1"/>
  <c r="Z205" i="1"/>
  <c r="Z180" i="1"/>
  <c r="G180" i="1"/>
  <c r="G148" i="1"/>
  <c r="Z148" i="1"/>
  <c r="AU278" i="1"/>
  <c r="Z278" i="1"/>
  <c r="E247" i="2"/>
  <c r="E46" i="3"/>
  <c r="F240" i="1"/>
  <c r="Z147" i="1"/>
  <c r="G147" i="1"/>
  <c r="E223" i="2"/>
  <c r="E372" i="3"/>
  <c r="E305" i="3"/>
  <c r="F173" i="1"/>
  <c r="E285" i="3"/>
  <c r="F144" i="1"/>
  <c r="Z410" i="1"/>
  <c r="Z214" i="1"/>
  <c r="G214" i="1"/>
  <c r="P214" i="1"/>
  <c r="G178" i="1"/>
  <c r="Z178" i="1"/>
  <c r="G412" i="1"/>
  <c r="Z412" i="1"/>
  <c r="E357" i="2"/>
  <c r="F411" i="1"/>
  <c r="E166" i="3"/>
  <c r="E353" i="2"/>
  <c r="E162" i="3"/>
  <c r="F405" i="1"/>
  <c r="E50" i="3"/>
  <c r="E251" i="2"/>
  <c r="F244" i="1"/>
  <c r="E300" i="3"/>
  <c r="F167" i="1"/>
  <c r="E288" i="3"/>
  <c r="E115" i="2"/>
  <c r="F149" i="1"/>
  <c r="E221" i="3"/>
  <c r="F67" i="1"/>
  <c r="E208" i="3"/>
  <c r="F54" i="1"/>
  <c r="Z450" i="1"/>
  <c r="G450" i="1"/>
  <c r="AU410" i="1"/>
  <c r="G329" i="1"/>
  <c r="Z351" i="1"/>
  <c r="Z337" i="1"/>
  <c r="G267" i="1"/>
  <c r="P267" i="1"/>
  <c r="Z225" i="1"/>
  <c r="G225" i="1"/>
  <c r="AU225" i="1"/>
  <c r="Z154" i="1"/>
  <c r="E174" i="3"/>
  <c r="F426" i="1"/>
  <c r="E362" i="2"/>
  <c r="Z381" i="1"/>
  <c r="G381" i="1"/>
  <c r="G243" i="1"/>
  <c r="Z243" i="1"/>
  <c r="G197" i="1"/>
  <c r="Z197" i="1"/>
  <c r="Z183" i="1"/>
  <c r="G183" i="1"/>
  <c r="Z369" i="1"/>
  <c r="G369" i="1"/>
  <c r="G359" i="1"/>
  <c r="Z359" i="1"/>
  <c r="P359" i="1"/>
  <c r="AF359" i="1" s="1"/>
  <c r="AU290" i="1"/>
  <c r="G290" i="1"/>
  <c r="Z272" i="1"/>
  <c r="G272" i="1"/>
  <c r="Z182" i="1"/>
  <c r="G182" i="1"/>
  <c r="AU99" i="1"/>
  <c r="G99" i="1"/>
  <c r="Z79" i="1"/>
  <c r="G79" i="1"/>
  <c r="AT423" i="1"/>
  <c r="AS423" i="1"/>
  <c r="AR423" i="1"/>
  <c r="AQ423" i="1" s="1"/>
  <c r="AP423" i="1" s="1"/>
  <c r="AO423" i="1" s="1"/>
  <c r="AN423" i="1" s="1"/>
  <c r="AM423" i="1" s="1"/>
  <c r="AL423" i="1" s="1"/>
  <c r="P451" i="1"/>
  <c r="AF451" i="1" s="1"/>
  <c r="G451" i="1"/>
  <c r="K451" i="1" s="1"/>
  <c r="AU451" i="1"/>
  <c r="E239" i="2"/>
  <c r="E35" i="3"/>
  <c r="G443" i="1"/>
  <c r="Z443" i="1"/>
  <c r="AU434" i="1"/>
  <c r="G434" i="1"/>
  <c r="E147" i="3"/>
  <c r="E337" i="2"/>
  <c r="E270" i="2"/>
  <c r="E73" i="3"/>
  <c r="E41" i="3"/>
  <c r="E243" i="2"/>
  <c r="G436" i="1"/>
  <c r="AU436" i="1"/>
  <c r="Z363" i="1"/>
  <c r="Z352" i="1"/>
  <c r="G338" i="1"/>
  <c r="Z335" i="1"/>
  <c r="Z311" i="1"/>
  <c r="G276" i="1"/>
  <c r="Z264" i="1"/>
  <c r="G260" i="1"/>
  <c r="G257" i="1"/>
  <c r="G222" i="1"/>
  <c r="G218" i="1"/>
  <c r="AC218" i="1" s="1"/>
  <c r="G215" i="1"/>
  <c r="G195" i="1"/>
  <c r="G184" i="1"/>
  <c r="Z177" i="1"/>
  <c r="Z130" i="1"/>
  <c r="G98" i="1"/>
  <c r="E399" i="3"/>
  <c r="F396" i="1"/>
  <c r="E155" i="3"/>
  <c r="E344" i="2"/>
  <c r="F300" i="1"/>
  <c r="E100" i="3"/>
  <c r="E288" i="2"/>
  <c r="E94" i="3"/>
  <c r="E255" i="2"/>
  <c r="E58" i="3"/>
  <c r="E314" i="3"/>
  <c r="E141" i="2"/>
  <c r="Z385" i="1"/>
  <c r="F350" i="1"/>
  <c r="G304" i="1"/>
  <c r="Z268" i="1"/>
  <c r="Z233" i="1"/>
  <c r="G161" i="1"/>
  <c r="G157" i="1"/>
  <c r="G103" i="1"/>
  <c r="G62" i="1"/>
  <c r="E400" i="3"/>
  <c r="F398" i="1"/>
  <c r="E172" i="3"/>
  <c r="F422" i="1"/>
  <c r="E321" i="2"/>
  <c r="E130" i="3"/>
  <c r="E62" i="3"/>
  <c r="E259" i="2"/>
  <c r="G432" i="1"/>
  <c r="AU432" i="1"/>
  <c r="P453" i="1"/>
  <c r="AF453" i="1" s="1"/>
  <c r="G453" i="1"/>
  <c r="K453" i="1" s="1"/>
  <c r="P445" i="1"/>
  <c r="G445" i="1"/>
  <c r="K445" i="1" s="1"/>
  <c r="F408" i="1"/>
  <c r="E325" i="2"/>
  <c r="E134" i="3"/>
  <c r="E294" i="2"/>
  <c r="F261" i="1"/>
  <c r="E263" i="2"/>
  <c r="E66" i="3"/>
  <c r="G449" i="1"/>
  <c r="AU449" i="1"/>
  <c r="G439" i="1"/>
  <c r="Z439" i="1"/>
  <c r="G437" i="1"/>
  <c r="F229" i="1"/>
  <c r="Z35" i="1"/>
  <c r="G35" i="1"/>
  <c r="E402" i="3"/>
  <c r="F401" i="1"/>
  <c r="E349" i="2"/>
  <c r="F394" i="1"/>
  <c r="E329" i="2"/>
  <c r="E138" i="3"/>
  <c r="E71" i="3"/>
  <c r="E268" i="2"/>
  <c r="E70" i="3"/>
  <c r="E267" i="2"/>
  <c r="E23" i="3"/>
  <c r="E235" i="2"/>
  <c r="E267" i="3"/>
  <c r="F118" i="1"/>
  <c r="Z431" i="1"/>
  <c r="G431" i="1"/>
  <c r="E216" i="2"/>
  <c r="G454" i="1"/>
  <c r="AU454" i="1"/>
  <c r="Z454" i="1"/>
  <c r="P454" i="1"/>
  <c r="G452" i="1"/>
  <c r="Z452" i="1"/>
  <c r="AU452" i="1"/>
  <c r="P452" i="1"/>
  <c r="Z446" i="1"/>
  <c r="G446" i="1"/>
  <c r="AU446" i="1"/>
  <c r="P446" i="1"/>
  <c r="G444" i="1"/>
  <c r="AU444" i="1"/>
  <c r="P444" i="1"/>
  <c r="Z444" i="1"/>
  <c r="AT453" i="1"/>
  <c r="AS453" i="1" s="1"/>
  <c r="AR453" i="1" s="1"/>
  <c r="AQ453" i="1" s="1"/>
  <c r="AP453" i="1" s="1"/>
  <c r="AO453" i="1" s="1"/>
  <c r="AN453" i="1" s="1"/>
  <c r="AM453" i="1" s="1"/>
  <c r="AL453" i="1" s="1"/>
  <c r="AT451" i="1"/>
  <c r="AS451" i="1" s="1"/>
  <c r="AR451" i="1" s="1"/>
  <c r="AQ451" i="1" s="1"/>
  <c r="AP451" i="1" s="1"/>
  <c r="AO451" i="1" s="1"/>
  <c r="AN451" i="1" s="1"/>
  <c r="AM451" i="1" s="1"/>
  <c r="AL451" i="1" s="1"/>
  <c r="AT445" i="1"/>
  <c r="AS445" i="1" s="1"/>
  <c r="AR445" i="1" s="1"/>
  <c r="AQ445" i="1" s="1"/>
  <c r="AP445" i="1" s="1"/>
  <c r="AO445" i="1" s="1"/>
  <c r="AN445" i="1" s="1"/>
  <c r="AM445" i="1" s="1"/>
  <c r="AL445" i="1" s="1"/>
  <c r="Z453" i="1"/>
  <c r="Z451" i="1"/>
  <c r="Z445" i="1"/>
  <c r="O2" i="9"/>
  <c r="O3" i="9"/>
  <c r="O5" i="9"/>
  <c r="O4" i="9"/>
  <c r="O6" i="9"/>
  <c r="O1" i="9"/>
  <c r="O62" i="4"/>
  <c r="O425" i="4"/>
  <c r="O393" i="4"/>
  <c r="O403" i="4"/>
  <c r="O337" i="4"/>
  <c r="O324" i="4"/>
  <c r="O50" i="4"/>
  <c r="O291" i="4"/>
  <c r="O307" i="4"/>
  <c r="O406" i="4"/>
  <c r="O391" i="4"/>
  <c r="O283" i="4"/>
  <c r="O39" i="4"/>
  <c r="O43" i="4"/>
  <c r="O45" i="4"/>
  <c r="O56" i="4"/>
  <c r="O86" i="4"/>
  <c r="O193" i="4"/>
  <c r="O354" i="4"/>
  <c r="O410" i="4"/>
  <c r="O72" i="4"/>
  <c r="O360" i="4"/>
  <c r="O156" i="4"/>
  <c r="O63" i="4"/>
  <c r="O65" i="4"/>
  <c r="O91" i="4"/>
  <c r="O420" i="4"/>
  <c r="O362" i="4"/>
  <c r="O150" i="4"/>
  <c r="O161" i="4"/>
  <c r="O111" i="4"/>
  <c r="O104" i="4"/>
  <c r="O338" i="4"/>
  <c r="O333" i="4"/>
  <c r="O312" i="4"/>
  <c r="O392" i="4"/>
  <c r="O366" i="4"/>
  <c r="O365" i="4"/>
  <c r="O368" i="4"/>
  <c r="O345" i="4"/>
  <c r="O123" i="4"/>
  <c r="O375" i="4"/>
  <c r="O116" i="4"/>
  <c r="O119" i="4"/>
  <c r="O407" i="4"/>
  <c r="O292" i="4"/>
  <c r="O285" i="4"/>
  <c r="O298" i="4"/>
  <c r="O314" i="4"/>
  <c r="O47" i="4"/>
  <c r="O40" i="4"/>
  <c r="O318" i="4"/>
  <c r="O49" i="4"/>
  <c r="O53" i="4"/>
  <c r="O67" i="4"/>
  <c r="O77" i="4"/>
  <c r="O94" i="4"/>
  <c r="O201" i="4"/>
  <c r="O424" i="4"/>
  <c r="O427" i="4"/>
  <c r="O93" i="4"/>
  <c r="O387" i="4"/>
  <c r="O175" i="4"/>
  <c r="O73" i="4"/>
  <c r="O76" i="4"/>
  <c r="O112" i="4"/>
  <c r="O26" i="4"/>
  <c r="O388" i="4"/>
  <c r="O309" i="4"/>
  <c r="O326" i="4"/>
  <c r="O378" i="4"/>
  <c r="O23" i="4"/>
  <c r="O322" i="4"/>
  <c r="O107" i="4"/>
  <c r="O342" i="4"/>
  <c r="O184" i="4"/>
  <c r="O151" i="4"/>
  <c r="O389" i="4"/>
  <c r="O369" i="4"/>
  <c r="O414" i="4"/>
  <c r="O386" i="4"/>
  <c r="O344" i="4"/>
  <c r="O331" i="4"/>
  <c r="O80" i="4"/>
  <c r="O404" i="4"/>
  <c r="O157" i="4"/>
  <c r="O144" i="4"/>
  <c r="O301" i="4"/>
  <c r="O170" i="4"/>
  <c r="O178" i="4"/>
  <c r="O195" i="4"/>
  <c r="O101" i="4"/>
  <c r="O304" i="4"/>
  <c r="O278" i="4"/>
  <c r="O290" i="4"/>
  <c r="O207" i="4"/>
  <c r="O289" i="4"/>
  <c r="O191" i="4"/>
  <c r="O394" i="4"/>
  <c r="O79" i="4"/>
  <c r="O168" i="4"/>
  <c r="O350" i="4"/>
  <c r="O176" i="4"/>
  <c r="O97" i="4"/>
  <c r="O287" i="4"/>
  <c r="O348" i="4"/>
  <c r="O402" i="4"/>
  <c r="O329" i="4"/>
  <c r="O57" i="4"/>
  <c r="O397" i="4"/>
  <c r="O117" i="4"/>
  <c r="O371" i="4"/>
  <c r="O419" i="4"/>
  <c r="O185" i="4"/>
  <c r="O128" i="4"/>
  <c r="O48" i="4"/>
  <c r="O385" i="4"/>
  <c r="O33" i="4"/>
  <c r="O377" i="4"/>
  <c r="O69" i="4"/>
  <c r="O206" i="4"/>
  <c r="O60" i="4"/>
  <c r="O426" i="4"/>
  <c r="O196" i="4"/>
  <c r="O102" i="4"/>
  <c r="O71" i="4"/>
  <c r="O273" i="4"/>
  <c r="O115" i="4"/>
  <c r="O46" i="4"/>
  <c r="O81" i="4"/>
  <c r="O316" i="4"/>
  <c r="O133" i="4"/>
  <c r="O121" i="4"/>
  <c r="O24" i="4"/>
  <c r="O381" i="4"/>
  <c r="O98" i="4"/>
  <c r="O215" i="4"/>
  <c r="O203" i="4"/>
  <c r="O126" i="4"/>
  <c r="O363" i="4"/>
  <c r="O325" i="4"/>
  <c r="O134" i="4"/>
  <c r="O373" i="4"/>
  <c r="O405" i="4"/>
  <c r="O78" i="4"/>
  <c r="O41" i="4"/>
  <c r="O327" i="4"/>
  <c r="O179" i="4"/>
  <c r="O52" i="4"/>
  <c r="O68" i="4"/>
  <c r="O351" i="4"/>
  <c r="O177" i="4"/>
  <c r="O89" i="4"/>
  <c r="O421" i="4"/>
  <c r="O159" i="4"/>
  <c r="O288" i="4"/>
  <c r="O35" i="4"/>
  <c r="O317" i="4"/>
  <c r="O132" i="4"/>
  <c r="O172" i="4"/>
  <c r="O212" i="4"/>
  <c r="O213" i="4"/>
  <c r="O54" i="4"/>
  <c r="O315" i="4"/>
  <c r="O189" i="4"/>
  <c r="O105" i="4"/>
  <c r="O346" i="4"/>
  <c r="O408" i="4"/>
  <c r="O416" i="4"/>
  <c r="O372" i="4"/>
  <c r="O171" i="4"/>
  <c r="O127" i="4"/>
  <c r="O339" i="4"/>
  <c r="O276" i="4"/>
  <c r="O137" i="4"/>
  <c r="O149" i="4"/>
  <c r="O299" i="4"/>
  <c r="O30" i="4"/>
  <c r="O199" i="4"/>
  <c r="O332" i="4"/>
  <c r="O169" i="4"/>
  <c r="O295" i="4"/>
  <c r="O370" i="4"/>
  <c r="O190" i="4"/>
  <c r="O395" i="4"/>
  <c r="O382" i="4"/>
  <c r="O293" i="4"/>
  <c r="O341" i="4"/>
  <c r="O417" i="4"/>
  <c r="O200" i="4"/>
  <c r="O29" i="4"/>
  <c r="O222" i="4"/>
  <c r="O376" i="4"/>
  <c r="O197" i="4"/>
  <c r="O303" i="4"/>
  <c r="O415" i="4"/>
  <c r="O205" i="4"/>
  <c r="O310" i="4"/>
  <c r="O51" i="4"/>
  <c r="O320" i="4"/>
  <c r="O411" i="4"/>
  <c r="O152" i="4"/>
  <c r="O349" i="4"/>
  <c r="O64" i="4"/>
  <c r="O99" i="4"/>
  <c r="O82" i="4"/>
  <c r="O75" i="4"/>
  <c r="O120" i="4"/>
  <c r="O90" i="4"/>
  <c r="O85" i="4"/>
  <c r="O136" i="4"/>
  <c r="O358" i="4"/>
  <c r="O21" i="4"/>
  <c r="O356" i="4"/>
  <c r="O380" i="4"/>
  <c r="O42" i="4"/>
  <c r="O272" i="4"/>
  <c r="O384" i="4"/>
  <c r="O166" i="4"/>
  <c r="O36" i="4"/>
  <c r="O379" i="4"/>
  <c r="O58" i="4"/>
  <c r="O352" i="4"/>
  <c r="O347" i="4"/>
  <c r="O66" i="4"/>
  <c r="O412" i="4"/>
  <c r="O183" i="4"/>
  <c r="O74" i="4"/>
  <c r="O31" i="4"/>
  <c r="O204" i="4"/>
  <c r="O302" i="4"/>
  <c r="O282" i="4"/>
  <c r="O319" i="4"/>
  <c r="O214" i="4"/>
  <c r="O87" i="4"/>
  <c r="O398" i="4"/>
  <c r="O353" i="4"/>
  <c r="O34" i="4"/>
  <c r="O154" i="4"/>
  <c r="O383" i="4"/>
  <c r="O38" i="4"/>
  <c r="O334" i="4"/>
  <c r="O409" i="4"/>
  <c r="O328" i="4"/>
  <c r="O355" i="4"/>
  <c r="O396" i="4"/>
  <c r="O228" i="4"/>
  <c r="O194" i="4"/>
  <c r="O274" i="4"/>
  <c r="O110" i="4"/>
  <c r="O131" i="4"/>
  <c r="O96" i="4"/>
  <c r="O297" i="4"/>
  <c r="O106" i="4"/>
  <c r="O359" i="4"/>
  <c r="O399" i="4"/>
  <c r="O122" i="4"/>
  <c r="O418" i="4"/>
  <c r="O55" i="4"/>
  <c r="C15" i="4"/>
  <c r="O83" i="4"/>
  <c r="O163" i="4"/>
  <c r="O335" i="4"/>
  <c r="O160" i="4"/>
  <c r="O281" i="4"/>
  <c r="O165" i="4"/>
  <c r="O103" i="4"/>
  <c r="O313" i="4"/>
  <c r="O275" i="4"/>
  <c r="O25" i="4"/>
  <c r="O306" i="4"/>
  <c r="O158" i="4"/>
  <c r="O174" i="4"/>
  <c r="O188" i="4"/>
  <c r="O277" i="4"/>
  <c r="O187" i="4"/>
  <c r="O125" i="4"/>
  <c r="O400" i="4"/>
  <c r="O227" i="4"/>
  <c r="O367" i="4"/>
  <c r="O114" i="4"/>
  <c r="O279" i="4"/>
  <c r="O44" i="4"/>
  <c r="O130" i="4"/>
  <c r="O61" i="4"/>
  <c r="O211" i="4"/>
  <c r="O209" i="4"/>
  <c r="O221" i="4"/>
  <c r="O330" i="4"/>
  <c r="O357" i="4"/>
  <c r="O28" i="4"/>
  <c r="O108" i="4"/>
  <c r="O374" i="4"/>
  <c r="O413" i="4"/>
  <c r="O129" i="4"/>
  <c r="O135" i="4"/>
  <c r="O423" i="4"/>
  <c r="O32" i="4"/>
  <c r="O226" i="4"/>
  <c r="O296" i="4"/>
  <c r="O192" i="4"/>
  <c r="O162" i="4"/>
  <c r="O286" i="4"/>
  <c r="O308" i="4"/>
  <c r="O323" i="4"/>
  <c r="O27" i="4"/>
  <c r="O300" i="4"/>
  <c r="O95" i="4"/>
  <c r="O70" i="4"/>
  <c r="O59" i="4"/>
  <c r="O88" i="4"/>
  <c r="O84" i="4"/>
  <c r="O294" i="4"/>
  <c r="O401" i="4"/>
  <c r="O22" i="4"/>
  <c r="O167" i="4"/>
  <c r="O37" i="4"/>
  <c r="O390" i="4"/>
  <c r="O100" i="4"/>
  <c r="O284" i="4"/>
  <c r="O280" i="4"/>
  <c r="O428" i="4"/>
  <c r="O321" i="4"/>
  <c r="O113" i="4"/>
  <c r="O173" i="4"/>
  <c r="O340" i="4"/>
  <c r="O311" i="4"/>
  <c r="O422" i="4"/>
  <c r="O92" i="4"/>
  <c r="O124" i="4"/>
  <c r="O305" i="4"/>
  <c r="O202" i="4"/>
  <c r="O361" i="4"/>
  <c r="O198" i="4"/>
  <c r="O208" i="4"/>
  <c r="O118" i="4"/>
  <c r="O364" i="4"/>
  <c r="O336" i="4"/>
  <c r="O343" i="4"/>
  <c r="O186" i="4"/>
  <c r="O109" i="4"/>
  <c r="C16" i="4"/>
  <c r="D18" i="4" s="1"/>
  <c r="AF446" i="5"/>
  <c r="AF203" i="5"/>
  <c r="AC203" i="5"/>
  <c r="AF98" i="5"/>
  <c r="AC98" i="5"/>
  <c r="AC316" i="5"/>
  <c r="AF316" i="5"/>
  <c r="AC192" i="5"/>
  <c r="AF192" i="5"/>
  <c r="AF119" i="5"/>
  <c r="AC119" i="5"/>
  <c r="AF448" i="7"/>
  <c r="AC448" i="7"/>
  <c r="AC344" i="1"/>
  <c r="AF344" i="1"/>
  <c r="AC91" i="1"/>
  <c r="AF91" i="1"/>
  <c r="AC419" i="7"/>
  <c r="AF419" i="7"/>
  <c r="AF195" i="7"/>
  <c r="AC195" i="7"/>
  <c r="AC35" i="7"/>
  <c r="AF35" i="7"/>
  <c r="AC309" i="7"/>
  <c r="AF309" i="7"/>
  <c r="AC169" i="7"/>
  <c r="AF169" i="7"/>
  <c r="AC333" i="7"/>
  <c r="AF333" i="7"/>
  <c r="AF223" i="7"/>
  <c r="AC223" i="7"/>
  <c r="AC402" i="7"/>
  <c r="AF402" i="7"/>
  <c r="AF213" i="5"/>
  <c r="AC213" i="5"/>
  <c r="AF132" i="5"/>
  <c r="AC132" i="5"/>
  <c r="AF350" i="5"/>
  <c r="AC350" i="5"/>
  <c r="AF148" i="5"/>
  <c r="AC148" i="5"/>
  <c r="AF29" i="1"/>
  <c r="AC29" i="1"/>
  <c r="AC22" i="7"/>
  <c r="AF22" i="7"/>
  <c r="AC39" i="7"/>
  <c r="AF39" i="7"/>
  <c r="AF33" i="1"/>
  <c r="AC171" i="7"/>
  <c r="AF171" i="7"/>
  <c r="AC390" i="7"/>
  <c r="AF390" i="7"/>
  <c r="AC105" i="1"/>
  <c r="AC91" i="7"/>
  <c r="AC95" i="5"/>
  <c r="AF95" i="5"/>
  <c r="AF135" i="1"/>
  <c r="AC135" i="1"/>
  <c r="AF419" i="6"/>
  <c r="AC419" i="6"/>
  <c r="AF304" i="7"/>
  <c r="AF411" i="5"/>
  <c r="AC411" i="5"/>
  <c r="AC414" i="5"/>
  <c r="AF82" i="1"/>
  <c r="AC82" i="1"/>
  <c r="AF256" i="7"/>
  <c r="AC256" i="7"/>
  <c r="AC295" i="1"/>
  <c r="AF295" i="1"/>
  <c r="AF95" i="7"/>
  <c r="AC95" i="7"/>
  <c r="AF96" i="7"/>
  <c r="AC96" i="7"/>
  <c r="AF183" i="5"/>
  <c r="AC183" i="5"/>
  <c r="AF141" i="1"/>
  <c r="AC141" i="1"/>
  <c r="AF94" i="1"/>
  <c r="AC58" i="1"/>
  <c r="AF58" i="1"/>
  <c r="AC428" i="7"/>
  <c r="AF428" i="7"/>
  <c r="AF94" i="7"/>
  <c r="AF161" i="5"/>
  <c r="AC161" i="5"/>
  <c r="AF241" i="5"/>
  <c r="AC241" i="5"/>
  <c r="AF247" i="1"/>
  <c r="AC247" i="1"/>
  <c r="AC342" i="7"/>
  <c r="AF342" i="7"/>
  <c r="AC320" i="7"/>
  <c r="AF231" i="5"/>
  <c r="AF46" i="1"/>
  <c r="AC376" i="1"/>
  <c r="AF376" i="1"/>
  <c r="P430" i="1"/>
  <c r="P438" i="1"/>
  <c r="P449" i="1"/>
  <c r="P71" i="1"/>
  <c r="P108" i="1"/>
  <c r="P131" i="1"/>
  <c r="P145" i="1"/>
  <c r="P155" i="1"/>
  <c r="P173" i="1"/>
  <c r="P177" i="1"/>
  <c r="P182" i="1"/>
  <c r="P184" i="1"/>
  <c r="P204" i="1"/>
  <c r="P209" i="1"/>
  <c r="P226" i="1"/>
  <c r="P235" i="1"/>
  <c r="P240" i="1"/>
  <c r="P257" i="1"/>
  <c r="P264" i="1"/>
  <c r="P273" i="1"/>
  <c r="P275" i="1"/>
  <c r="P277" i="1"/>
  <c r="P279" i="1"/>
  <c r="P303" i="1"/>
  <c r="P306" i="1"/>
  <c r="P326" i="1"/>
  <c r="P339" i="1"/>
  <c r="P343" i="1"/>
  <c r="P384" i="1"/>
  <c r="P386" i="1"/>
  <c r="P388" i="1"/>
  <c r="P390" i="1"/>
  <c r="P392" i="1"/>
  <c r="P405" i="1"/>
  <c r="P413" i="1"/>
  <c r="P425" i="1"/>
  <c r="P428" i="1"/>
  <c r="P113" i="1"/>
  <c r="P431" i="1"/>
  <c r="P439" i="1"/>
  <c r="P450" i="1"/>
  <c r="P88" i="1"/>
  <c r="P148" i="1"/>
  <c r="P188" i="1"/>
  <c r="P201" i="1"/>
  <c r="P229" i="1"/>
  <c r="P231" i="1"/>
  <c r="P233" i="1"/>
  <c r="P245" i="1"/>
  <c r="P248" i="1"/>
  <c r="P252" i="1"/>
  <c r="P255" i="1"/>
  <c r="P262" i="1"/>
  <c r="P271" i="1"/>
  <c r="P282" i="1"/>
  <c r="P288" i="1"/>
  <c r="P290" i="1"/>
  <c r="P293" i="1"/>
  <c r="P297" i="1"/>
  <c r="P316" i="1"/>
  <c r="P321" i="1"/>
  <c r="P324" i="1"/>
  <c r="P332" i="1"/>
  <c r="P337" i="1"/>
  <c r="P352" i="1"/>
  <c r="P357" i="1"/>
  <c r="P370" i="1"/>
  <c r="P382" i="1"/>
  <c r="P397" i="1"/>
  <c r="P407" i="1"/>
  <c r="P409" i="1"/>
  <c r="P411" i="1"/>
  <c r="P423" i="1"/>
  <c r="P378" i="1"/>
  <c r="P117" i="1"/>
  <c r="P436" i="1"/>
  <c r="P447" i="1"/>
  <c r="P119" i="1"/>
  <c r="P123" i="1"/>
  <c r="P143" i="1"/>
  <c r="P153" i="1"/>
  <c r="P156" i="1"/>
  <c r="P193" i="1"/>
  <c r="P212" i="1"/>
  <c r="P219" i="1"/>
  <c r="P224" i="1"/>
  <c r="P227" i="1"/>
  <c r="P286" i="1"/>
  <c r="P300" i="1"/>
  <c r="P313" i="1"/>
  <c r="P318" i="1"/>
  <c r="P330" i="1"/>
  <c r="P350" i="1"/>
  <c r="P363" i="1"/>
  <c r="P367" i="1"/>
  <c r="P372" i="1"/>
  <c r="P374" i="1"/>
  <c r="P380" i="1"/>
  <c r="P395" i="1"/>
  <c r="P403" i="1"/>
  <c r="P416" i="1"/>
  <c r="P418" i="1"/>
  <c r="P125" i="1"/>
  <c r="P437" i="1"/>
  <c r="P448" i="1"/>
  <c r="P87" i="1"/>
  <c r="P168" i="1"/>
  <c r="P171" i="1"/>
  <c r="P174" i="1"/>
  <c r="P196" i="1"/>
  <c r="P199" i="1"/>
  <c r="P205" i="1"/>
  <c r="P215" i="1"/>
  <c r="P217" i="1"/>
  <c r="P222" i="1"/>
  <c r="P236" i="1"/>
  <c r="P238" i="1"/>
  <c r="P241" i="1"/>
  <c r="P243" i="1"/>
  <c r="P258" i="1"/>
  <c r="P260" i="1"/>
  <c r="P265" i="1"/>
  <c r="P268" i="1"/>
  <c r="P280" i="1"/>
  <c r="P283" i="1"/>
  <c r="P294" i="1"/>
  <c r="P304" i="1"/>
  <c r="P307" i="1"/>
  <c r="P310" i="1"/>
  <c r="P327" i="1"/>
  <c r="P335" i="1"/>
  <c r="P341" i="1"/>
  <c r="P348" i="1"/>
  <c r="P360" i="1"/>
  <c r="P377" i="1"/>
  <c r="P400" i="1"/>
  <c r="P414" i="1"/>
  <c r="P420" i="1"/>
  <c r="P426" i="1"/>
  <c r="P129" i="1"/>
  <c r="P434" i="1"/>
  <c r="P442" i="1"/>
  <c r="P320" i="1"/>
  <c r="P151" i="1"/>
  <c r="P178" i="1"/>
  <c r="P181" i="1"/>
  <c r="P183" i="1"/>
  <c r="P185" i="1"/>
  <c r="P202" i="1"/>
  <c r="P208" i="1"/>
  <c r="P210" i="1"/>
  <c r="P220" i="1"/>
  <c r="P246" i="1"/>
  <c r="P249" i="1"/>
  <c r="P253" i="1"/>
  <c r="P256" i="1"/>
  <c r="P272" i="1"/>
  <c r="P274" i="1"/>
  <c r="P276" i="1"/>
  <c r="P278" i="1"/>
  <c r="P298" i="1"/>
  <c r="P301" i="1"/>
  <c r="P314" i="1"/>
  <c r="P322" i="1"/>
  <c r="P345" i="1"/>
  <c r="P353" i="1"/>
  <c r="P355" i="1"/>
  <c r="P358" i="1"/>
  <c r="P368" i="1"/>
  <c r="P375" i="1"/>
  <c r="P383" i="1"/>
  <c r="P385" i="1"/>
  <c r="P387" i="1"/>
  <c r="P391" i="1"/>
  <c r="P398" i="1"/>
  <c r="P406" i="1"/>
  <c r="P410" i="1"/>
  <c r="P412" i="1"/>
  <c r="P424" i="1"/>
  <c r="P133" i="1"/>
  <c r="P435" i="1"/>
  <c r="P443" i="1"/>
  <c r="P67" i="1"/>
  <c r="P83" i="1"/>
  <c r="P128" i="1"/>
  <c r="P144" i="1"/>
  <c r="P147" i="1"/>
  <c r="P157" i="1"/>
  <c r="P225" i="1"/>
  <c r="P228" i="1"/>
  <c r="P230" i="1"/>
  <c r="P232" i="1"/>
  <c r="P234" i="1"/>
  <c r="P263" i="1"/>
  <c r="P287" i="1"/>
  <c r="P289" i="1"/>
  <c r="P305" i="1"/>
  <c r="P319" i="1"/>
  <c r="P325" i="1"/>
  <c r="P331" i="1"/>
  <c r="P338" i="1"/>
  <c r="P364" i="1"/>
  <c r="P381" i="1"/>
  <c r="P389" i="1"/>
  <c r="P396" i="1"/>
  <c r="P404" i="1"/>
  <c r="P408" i="1"/>
  <c r="P421" i="1"/>
  <c r="P329" i="1"/>
  <c r="P93" i="1"/>
  <c r="P162" i="1"/>
  <c r="P432" i="1"/>
  <c r="P440" i="1"/>
  <c r="P92" i="1"/>
  <c r="P99" i="1"/>
  <c r="P103" i="1"/>
  <c r="P124" i="1"/>
  <c r="P149" i="1"/>
  <c r="P176" i="1"/>
  <c r="P197" i="1"/>
  <c r="P239" i="1"/>
  <c r="P244" i="1"/>
  <c r="P254" i="1"/>
  <c r="P261" i="1"/>
  <c r="P269" i="1"/>
  <c r="P281" i="1"/>
  <c r="P284" i="1"/>
  <c r="P292" i="1"/>
  <c r="P296" i="1"/>
  <c r="P302" i="1"/>
  <c r="P315" i="1"/>
  <c r="P317" i="1"/>
  <c r="P323" i="1"/>
  <c r="P328" i="1"/>
  <c r="P333" i="1"/>
  <c r="P336" i="1"/>
  <c r="P342" i="1"/>
  <c r="P349" i="1"/>
  <c r="P351" i="1"/>
  <c r="P369" i="1"/>
  <c r="P371" i="1"/>
  <c r="P373" i="1"/>
  <c r="P394" i="1"/>
  <c r="P401" i="1"/>
  <c r="P415" i="1"/>
  <c r="P417" i="1"/>
  <c r="P97" i="1"/>
  <c r="P163" i="1"/>
  <c r="P428" i="5"/>
  <c r="AF161" i="6"/>
  <c r="AF55" i="6"/>
  <c r="AC299" i="1"/>
  <c r="AF299" i="1"/>
  <c r="AC379" i="1"/>
  <c r="P433" i="1"/>
  <c r="AF178" i="7"/>
  <c r="AF86" i="5"/>
  <c r="AC153" i="7"/>
  <c r="AF131" i="7"/>
  <c r="AC122" i="1"/>
  <c r="AF218" i="1"/>
  <c r="AC223" i="1"/>
  <c r="AF223" i="1"/>
  <c r="P441" i="1"/>
  <c r="AC419" i="1"/>
  <c r="AF419" i="1"/>
  <c r="AC399" i="1"/>
  <c r="AF399" i="1"/>
  <c r="AC267" i="1"/>
  <c r="AF267" i="1"/>
  <c r="P24" i="6"/>
  <c r="P432" i="5"/>
  <c r="P443" i="6"/>
  <c r="P434" i="5"/>
  <c r="P445" i="6"/>
  <c r="P426" i="6"/>
  <c r="P436" i="5"/>
  <c r="P428" i="6"/>
  <c r="P438" i="5"/>
  <c r="P430" i="6"/>
  <c r="P426" i="5"/>
  <c r="P432" i="6"/>
  <c r="P445" i="5"/>
  <c r="P434" i="6"/>
  <c r="K18" i="9"/>
  <c r="C11" i="6"/>
  <c r="C12" i="6"/>
  <c r="C11" i="7"/>
  <c r="C12" i="7"/>
  <c r="AF141" i="5" l="1"/>
  <c r="AC141" i="5"/>
  <c r="AC36" i="1"/>
  <c r="AF36" i="1"/>
  <c r="AC224" i="5"/>
  <c r="AF224" i="5"/>
  <c r="AF89" i="1"/>
  <c r="AC89" i="1"/>
  <c r="AF130" i="1"/>
  <c r="AC130" i="1"/>
  <c r="AF191" i="1"/>
  <c r="AC191" i="1"/>
  <c r="AF387" i="5"/>
  <c r="AC387" i="5"/>
  <c r="AC331" i="5"/>
  <c r="AF331" i="5"/>
  <c r="AC140" i="5"/>
  <c r="AF140" i="5"/>
  <c r="AF222" i="5"/>
  <c r="AC222" i="5"/>
  <c r="AF420" i="5"/>
  <c r="AC420" i="5"/>
  <c r="AF285" i="5"/>
  <c r="AC285" i="5"/>
  <c r="AF149" i="5"/>
  <c r="AC149" i="5"/>
  <c r="AF227" i="5"/>
  <c r="AC227" i="5"/>
  <c r="AF191" i="5"/>
  <c r="AC191" i="5"/>
  <c r="AC53" i="5"/>
  <c r="AF53" i="5"/>
  <c r="AC404" i="5"/>
  <c r="AF404" i="5"/>
  <c r="AC198" i="5"/>
  <c r="AF198" i="5"/>
  <c r="AF105" i="5"/>
  <c r="AC105" i="5"/>
  <c r="AF23" i="5"/>
  <c r="AC23" i="5"/>
  <c r="AF356" i="5"/>
  <c r="AC356" i="5"/>
  <c r="AF250" i="5"/>
  <c r="AC250" i="5"/>
  <c r="AC38" i="5"/>
  <c r="AF38" i="5"/>
  <c r="AC159" i="5"/>
  <c r="AF159" i="5"/>
  <c r="AC245" i="5"/>
  <c r="AF245" i="5"/>
  <c r="AF114" i="5"/>
  <c r="AC114" i="5"/>
  <c r="AC102" i="5"/>
  <c r="AF102" i="5"/>
  <c r="AF22" i="1"/>
  <c r="AC22" i="1"/>
  <c r="AF358" i="5"/>
  <c r="AC358" i="5"/>
  <c r="AF327" i="5"/>
  <c r="AC327" i="5"/>
  <c r="AF84" i="5"/>
  <c r="AC84" i="5"/>
  <c r="AF65" i="5"/>
  <c r="AC65" i="5"/>
  <c r="AF384" i="5"/>
  <c r="AC384" i="5"/>
  <c r="AF39" i="5"/>
  <c r="AC39" i="5"/>
  <c r="AF87" i="5"/>
  <c r="AC87" i="5"/>
  <c r="AC242" i="5"/>
  <c r="AF242" i="5"/>
  <c r="AC353" i="5"/>
  <c r="AF353" i="5"/>
  <c r="AF208" i="5"/>
  <c r="AC208" i="5"/>
  <c r="AF283" i="5"/>
  <c r="AC283" i="5"/>
  <c r="AC359" i="1"/>
  <c r="AF205" i="5"/>
  <c r="AC259" i="1"/>
  <c r="AF242" i="1"/>
  <c r="AC79" i="7"/>
  <c r="AF82" i="5"/>
  <c r="AC319" i="6"/>
  <c r="AF189" i="1"/>
  <c r="AC189" i="1"/>
  <c r="AF140" i="1"/>
  <c r="AC140" i="1"/>
  <c r="AF78" i="1"/>
  <c r="AC78" i="1"/>
  <c r="AF142" i="1"/>
  <c r="AC142" i="1"/>
  <c r="AC80" i="5"/>
  <c r="AF80" i="5"/>
  <c r="AC297" i="5"/>
  <c r="AF297" i="5"/>
  <c r="AF218" i="5"/>
  <c r="AC218" i="5"/>
  <c r="AF251" i="5"/>
  <c r="AC251" i="5"/>
  <c r="AF207" i="5"/>
  <c r="AC207" i="5"/>
  <c r="AC134" i="5"/>
  <c r="AF134" i="5"/>
  <c r="AC423" i="5"/>
  <c r="AF423" i="5"/>
  <c r="AF170" i="5"/>
  <c r="AC170" i="5"/>
  <c r="AF312" i="5"/>
  <c r="AC312" i="5"/>
  <c r="AC62" i="5"/>
  <c r="AF62" i="5"/>
  <c r="AF266" i="5"/>
  <c r="AC266" i="5"/>
  <c r="AF128" i="5"/>
  <c r="AC128" i="5"/>
  <c r="AC133" i="5"/>
  <c r="AF133" i="5"/>
  <c r="AF78" i="5"/>
  <c r="AC78" i="5"/>
  <c r="AF108" i="5"/>
  <c r="AC108" i="5"/>
  <c r="AC127" i="5"/>
  <c r="AF127" i="5"/>
  <c r="AF22" i="5"/>
  <c r="AC22" i="5"/>
  <c r="AF374" i="5"/>
  <c r="AC374" i="5"/>
  <c r="AC37" i="5"/>
  <c r="AF37" i="5"/>
  <c r="AC320" i="5"/>
  <c r="AF320" i="5"/>
  <c r="AC312" i="1"/>
  <c r="AF312" i="1"/>
  <c r="AC116" i="5"/>
  <c r="AF116" i="5"/>
  <c r="AF153" i="5"/>
  <c r="AC153" i="5"/>
  <c r="AF143" i="5"/>
  <c r="AC143" i="5"/>
  <c r="AC399" i="5"/>
  <c r="AF399" i="5"/>
  <c r="AC30" i="5"/>
  <c r="AF30" i="5"/>
  <c r="AF325" i="5"/>
  <c r="AC325" i="5"/>
  <c r="AC361" i="1"/>
  <c r="AF361" i="1"/>
  <c r="AF186" i="5"/>
  <c r="AC186" i="5"/>
  <c r="AF319" i="5"/>
  <c r="AF30" i="1"/>
  <c r="AC30" i="1"/>
  <c r="AF126" i="1"/>
  <c r="AC126" i="1"/>
  <c r="AC206" i="1"/>
  <c r="AF206" i="1"/>
  <c r="AF311" i="1"/>
  <c r="AC311" i="1"/>
  <c r="AC106" i="1"/>
  <c r="AF106" i="1"/>
  <c r="AC96" i="5"/>
  <c r="AF96" i="5"/>
  <c r="AF361" i="5"/>
  <c r="AC361" i="5"/>
  <c r="AC193" i="5"/>
  <c r="AF193" i="5"/>
  <c r="AF405" i="5"/>
  <c r="AC405" i="5"/>
  <c r="AC146" i="5"/>
  <c r="AF146" i="5"/>
  <c r="AC73" i="5"/>
  <c r="AF73" i="5"/>
  <c r="AF41" i="5"/>
  <c r="AC41" i="5"/>
  <c r="AF24" i="5"/>
  <c r="AC24" i="5"/>
  <c r="AC360" i="5"/>
  <c r="AF360" i="5"/>
  <c r="AC126" i="5"/>
  <c r="AF126" i="5"/>
  <c r="AC306" i="5"/>
  <c r="AF306" i="5"/>
  <c r="AC74" i="5"/>
  <c r="AF74" i="5"/>
  <c r="AC118" i="5"/>
  <c r="AF118" i="5"/>
  <c r="AF69" i="5"/>
  <c r="AC69" i="5"/>
  <c r="AC298" i="5"/>
  <c r="AF298" i="5"/>
  <c r="AF289" i="5"/>
  <c r="AC289" i="5"/>
  <c r="AC46" i="5"/>
  <c r="AF46" i="5"/>
  <c r="AC272" i="5"/>
  <c r="AF272" i="5"/>
  <c r="AC330" i="5"/>
  <c r="AF330" i="5"/>
  <c r="AC318" i="5"/>
  <c r="AF318" i="5"/>
  <c r="AF249" i="5"/>
  <c r="AC249" i="5"/>
  <c r="AF267" i="5"/>
  <c r="AC267" i="5"/>
  <c r="AC308" i="1"/>
  <c r="AF308" i="1"/>
  <c r="AC349" i="5"/>
  <c r="AF349" i="5"/>
  <c r="AC254" i="5"/>
  <c r="AF254" i="5"/>
  <c r="AC181" i="5"/>
  <c r="AF181" i="5"/>
  <c r="AF415" i="5"/>
  <c r="AC415" i="5"/>
  <c r="AF166" i="5"/>
  <c r="AC166" i="5"/>
  <c r="AC381" i="6"/>
  <c r="AF51" i="5"/>
  <c r="AF408" i="5"/>
  <c r="AC408" i="5"/>
  <c r="AF340" i="1"/>
  <c r="AC340" i="1"/>
  <c r="AF152" i="1"/>
  <c r="AC152" i="1"/>
  <c r="AC127" i="1"/>
  <c r="AF127" i="1"/>
  <c r="AC23" i="1"/>
  <c r="AF23" i="1"/>
  <c r="AF146" i="1"/>
  <c r="AC146" i="1"/>
  <c r="AF389" i="5"/>
  <c r="AC389" i="5"/>
  <c r="AC340" i="5"/>
  <c r="AF340" i="5"/>
  <c r="AC382" i="5"/>
  <c r="AF382" i="5"/>
  <c r="AF202" i="5"/>
  <c r="AC202" i="5"/>
  <c r="AC217" i="5"/>
  <c r="AF217" i="5"/>
  <c r="AF370" i="5"/>
  <c r="AC370" i="5"/>
  <c r="AC328" i="5"/>
  <c r="AF328" i="5"/>
  <c r="AC326" i="5"/>
  <c r="AF326" i="5"/>
  <c r="AC287" i="5"/>
  <c r="AF287" i="5"/>
  <c r="AC92" i="5"/>
  <c r="AF92" i="5"/>
  <c r="AC194" i="5"/>
  <c r="AF194" i="5"/>
  <c r="AF234" i="5"/>
  <c r="AC234" i="5"/>
  <c r="AF294" i="5"/>
  <c r="AC294" i="5"/>
  <c r="AF301" i="5"/>
  <c r="AC301" i="5"/>
  <c r="AC292" i="5"/>
  <c r="AF292" i="5"/>
  <c r="AC263" i="5"/>
  <c r="AF263" i="5"/>
  <c r="AC145" i="5"/>
  <c r="AF145" i="5"/>
  <c r="AC177" i="5"/>
  <c r="AF177" i="5"/>
  <c r="AC262" i="5"/>
  <c r="AF262" i="5"/>
  <c r="AF184" i="5"/>
  <c r="AC184" i="5"/>
  <c r="AC386" i="5"/>
  <c r="AF386" i="5"/>
  <c r="AF334" i="5"/>
  <c r="AC334" i="5"/>
  <c r="AC220" i="5"/>
  <c r="AF220" i="5"/>
  <c r="AC187" i="5"/>
  <c r="AF187" i="5"/>
  <c r="AF124" i="5"/>
  <c r="AC124" i="5"/>
  <c r="AC250" i="1"/>
  <c r="AF250" i="1"/>
  <c r="AF150" i="5"/>
  <c r="AC150" i="5"/>
  <c r="AC365" i="5"/>
  <c r="AF365" i="5"/>
  <c r="AC308" i="5"/>
  <c r="AF308" i="5"/>
  <c r="AF43" i="5"/>
  <c r="AC43" i="5"/>
  <c r="AF45" i="5"/>
  <c r="AC45" i="5"/>
  <c r="AF157" i="5"/>
  <c r="AC157" i="5"/>
  <c r="AF409" i="5"/>
  <c r="AC409" i="5"/>
  <c r="AC317" i="5"/>
  <c r="AF317" i="5"/>
  <c r="AC286" i="5"/>
  <c r="AF286" i="5"/>
  <c r="AC257" i="5"/>
  <c r="AF257" i="5"/>
  <c r="AC410" i="5"/>
  <c r="AF410" i="5"/>
  <c r="AC81" i="5"/>
  <c r="AF81" i="5"/>
  <c r="AC309" i="1"/>
  <c r="AC342" i="6"/>
  <c r="AC334" i="1"/>
  <c r="AF334" i="1"/>
  <c r="AC132" i="1"/>
  <c r="AF132" i="1"/>
  <c r="AF172" i="1"/>
  <c r="AC172" i="1"/>
  <c r="AF165" i="1"/>
  <c r="AC165" i="1"/>
  <c r="AC56" i="5"/>
  <c r="AF56" i="5"/>
  <c r="AC221" i="5"/>
  <c r="AF221" i="5"/>
  <c r="AC324" i="5"/>
  <c r="AF324" i="5"/>
  <c r="AF240" i="5"/>
  <c r="AC240" i="5"/>
  <c r="AF407" i="5"/>
  <c r="AC407" i="5"/>
  <c r="AC178" i="5"/>
  <c r="AF178" i="5"/>
  <c r="AF293" i="5"/>
  <c r="AC293" i="5"/>
  <c r="AF172" i="5"/>
  <c r="AC172" i="5"/>
  <c r="AC235" i="5"/>
  <c r="AF235" i="5"/>
  <c r="AF199" i="5"/>
  <c r="AC199" i="5"/>
  <c r="AF109" i="5"/>
  <c r="AC109" i="5"/>
  <c r="AC214" i="5"/>
  <c r="AF214" i="5"/>
  <c r="AC393" i="5"/>
  <c r="AF393" i="5"/>
  <c r="AF378" i="5"/>
  <c r="AC378" i="5"/>
  <c r="AF277" i="5"/>
  <c r="AC277" i="5"/>
  <c r="AC125" i="5"/>
  <c r="AF125" i="5"/>
  <c r="AF219" i="5"/>
  <c r="AC219" i="5"/>
  <c r="AC372" i="5"/>
  <c r="AF372" i="5"/>
  <c r="AF182" i="5"/>
  <c r="AC182" i="5"/>
  <c r="AC94" i="5"/>
  <c r="AF94" i="5"/>
  <c r="AC366" i="5"/>
  <c r="AF366" i="5"/>
  <c r="AC93" i="5"/>
  <c r="AF93" i="5"/>
  <c r="AC343" i="5"/>
  <c r="AF343" i="5"/>
  <c r="AC311" i="5"/>
  <c r="AF311" i="5"/>
  <c r="AF144" i="5"/>
  <c r="AC144" i="5"/>
  <c r="AF33" i="5"/>
  <c r="AC33" i="5"/>
  <c r="AC32" i="5"/>
  <c r="AF32" i="5"/>
  <c r="AC285" i="1"/>
  <c r="AF285" i="1"/>
  <c r="AF266" i="1"/>
  <c r="AC266" i="1"/>
  <c r="AC47" i="1"/>
  <c r="AF47" i="1"/>
  <c r="AC291" i="1"/>
  <c r="AF291" i="1"/>
  <c r="AF427" i="1"/>
  <c r="AC427" i="1"/>
  <c r="AF135" i="5"/>
  <c r="AC135" i="5"/>
  <c r="AF154" i="5"/>
  <c r="AC154" i="5"/>
  <c r="AF230" i="5"/>
  <c r="AC230" i="5"/>
  <c r="AF152" i="5"/>
  <c r="AC152" i="5"/>
  <c r="AF236" i="5"/>
  <c r="AC236" i="5"/>
  <c r="AC185" i="5"/>
  <c r="AF185" i="5"/>
  <c r="AF348" i="5"/>
  <c r="AC348" i="5"/>
  <c r="AF70" i="5"/>
  <c r="AC70" i="5"/>
  <c r="AF274" i="5"/>
  <c r="AC274" i="5"/>
  <c r="AC129" i="5"/>
  <c r="AF129" i="5"/>
  <c r="AC58" i="5"/>
  <c r="AF58" i="5"/>
  <c r="AF162" i="5"/>
  <c r="AC162" i="5"/>
  <c r="AC268" i="5"/>
  <c r="AF268" i="5"/>
  <c r="AC54" i="5"/>
  <c r="AF54" i="5"/>
  <c r="AF209" i="5"/>
  <c r="AC209" i="5"/>
  <c r="AF253" i="5"/>
  <c r="AC253" i="5"/>
  <c r="AF115" i="5"/>
  <c r="AC115" i="5"/>
  <c r="AF391" i="5"/>
  <c r="AC391" i="5"/>
  <c r="AF281" i="5"/>
  <c r="AC281" i="5"/>
  <c r="AF351" i="5"/>
  <c r="AC351" i="5"/>
  <c r="AK232" i="6"/>
  <c r="AI232" i="6"/>
  <c r="AJ232" i="6"/>
  <c r="AI224" i="6"/>
  <c r="AK224" i="6"/>
  <c r="AJ224" i="6"/>
  <c r="AK202" i="6"/>
  <c r="AJ202" i="6"/>
  <c r="AH202" i="6" s="1"/>
  <c r="AI202" i="6"/>
  <c r="AA24" i="6"/>
  <c r="AB24" i="6"/>
  <c r="AJ36" i="6"/>
  <c r="AK36" i="6"/>
  <c r="AI36" i="6"/>
  <c r="AH36" i="6" s="1"/>
  <c r="AA310" i="6"/>
  <c r="AB310" i="6"/>
  <c r="BB111" i="6"/>
  <c r="BA111" i="6"/>
  <c r="AZ111" i="6" s="1"/>
  <c r="AX111" i="6" s="1"/>
  <c r="BB104" i="6"/>
  <c r="BA104" i="6"/>
  <c r="AB87" i="6"/>
  <c r="AA87" i="6"/>
  <c r="AD87" i="6" s="1"/>
  <c r="BA58" i="6"/>
  <c r="BB58" i="6"/>
  <c r="AB108" i="6"/>
  <c r="AA108" i="6"/>
  <c r="BB38" i="6"/>
  <c r="BA38" i="6"/>
  <c r="BA46" i="6"/>
  <c r="BB46" i="6"/>
  <c r="BB115" i="6"/>
  <c r="BA115" i="6"/>
  <c r="AZ115" i="6" s="1"/>
  <c r="AX115" i="6" s="1"/>
  <c r="BB8" i="6"/>
  <c r="BA8" i="6"/>
  <c r="AZ8" i="6" s="1"/>
  <c r="AX8" i="6" s="1"/>
  <c r="AJ279" i="6"/>
  <c r="AI279" i="6"/>
  <c r="AK279" i="6"/>
  <c r="BA61" i="6"/>
  <c r="AZ61" i="6" s="1"/>
  <c r="AX61" i="6" s="1"/>
  <c r="BB61" i="6"/>
  <c r="BB102" i="6"/>
  <c r="BA102" i="6"/>
  <c r="BA84" i="6"/>
  <c r="BB84" i="6"/>
  <c r="BB72" i="6"/>
  <c r="BA72" i="6"/>
  <c r="AZ72" i="6" s="1"/>
  <c r="AX72" i="6" s="1"/>
  <c r="BA7" i="6"/>
  <c r="AZ7" i="6" s="1"/>
  <c r="AX7" i="6" s="1"/>
  <c r="BB7" i="6"/>
  <c r="BB10" i="6"/>
  <c r="BA10" i="6"/>
  <c r="BA132" i="6"/>
  <c r="BB132" i="6"/>
  <c r="BA68" i="6"/>
  <c r="BB68" i="6"/>
  <c r="AJ52" i="6"/>
  <c r="AI52" i="6"/>
  <c r="AK52" i="6"/>
  <c r="AI349" i="6"/>
  <c r="AK349" i="6"/>
  <c r="AJ349" i="6"/>
  <c r="AH349" i="6" s="1"/>
  <c r="AA349" i="6" s="1"/>
  <c r="AJ321" i="6"/>
  <c r="AI321" i="6"/>
  <c r="AH321" i="6" s="1"/>
  <c r="AK321" i="6"/>
  <c r="AT146" i="6"/>
  <c r="AS146" i="6" s="1"/>
  <c r="AR146" i="6" s="1"/>
  <c r="AQ146" i="6" s="1"/>
  <c r="AP146" i="6" s="1"/>
  <c r="AO146" i="6" s="1"/>
  <c r="AN146" i="6" s="1"/>
  <c r="AM146" i="6" s="1"/>
  <c r="AL146" i="6" s="1"/>
  <c r="AF275" i="6"/>
  <c r="AC275" i="6"/>
  <c r="AF192" i="6"/>
  <c r="AC192" i="6"/>
  <c r="AS245" i="6"/>
  <c r="AR245" i="6" s="1"/>
  <c r="AQ245" i="6" s="1"/>
  <c r="AP245" i="6" s="1"/>
  <c r="AO245" i="6" s="1"/>
  <c r="AN245" i="6" s="1"/>
  <c r="AM245" i="6" s="1"/>
  <c r="AL245" i="6" s="1"/>
  <c r="AT245" i="6"/>
  <c r="BK50" i="6"/>
  <c r="BJ50" i="6"/>
  <c r="BI50" i="6" s="1"/>
  <c r="BH50" i="6" s="1"/>
  <c r="BG50" i="6" s="1"/>
  <c r="BF50" i="6" s="1"/>
  <c r="BE50" i="6" s="1"/>
  <c r="BD50" i="6" s="1"/>
  <c r="BC50" i="6" s="1"/>
  <c r="AT391" i="6"/>
  <c r="AS391" i="6"/>
  <c r="AR391" i="6" s="1"/>
  <c r="AQ391" i="6" s="1"/>
  <c r="AP391" i="6" s="1"/>
  <c r="AO391" i="6" s="1"/>
  <c r="AN391" i="6" s="1"/>
  <c r="AM391" i="6" s="1"/>
  <c r="AL391" i="6" s="1"/>
  <c r="AT250" i="6"/>
  <c r="AS250" i="6"/>
  <c r="AR250" i="6" s="1"/>
  <c r="AQ250" i="6" s="1"/>
  <c r="AP250" i="6" s="1"/>
  <c r="AO250" i="6" s="1"/>
  <c r="AN250" i="6" s="1"/>
  <c r="AM250" i="6" s="1"/>
  <c r="AL250" i="6" s="1"/>
  <c r="BK51" i="6"/>
  <c r="BJ51" i="6" s="1"/>
  <c r="BI51" i="6" s="1"/>
  <c r="BH51" i="6" s="1"/>
  <c r="BG51" i="6" s="1"/>
  <c r="BF51" i="6" s="1"/>
  <c r="BE51" i="6" s="1"/>
  <c r="BD51" i="6" s="1"/>
  <c r="BC51" i="6" s="1"/>
  <c r="AT410" i="6"/>
  <c r="AS410" i="6"/>
  <c r="AR410" i="6" s="1"/>
  <c r="AQ410" i="6" s="1"/>
  <c r="AP410" i="6" s="1"/>
  <c r="AO410" i="6" s="1"/>
  <c r="AN410" i="6" s="1"/>
  <c r="AM410" i="6" s="1"/>
  <c r="AL410" i="6" s="1"/>
  <c r="BJ77" i="6"/>
  <c r="BI77" i="6" s="1"/>
  <c r="BH77" i="6" s="1"/>
  <c r="BG77" i="6" s="1"/>
  <c r="BF77" i="6" s="1"/>
  <c r="BE77" i="6" s="1"/>
  <c r="BD77" i="6" s="1"/>
  <c r="BC77" i="6" s="1"/>
  <c r="BK77" i="6"/>
  <c r="BJ37" i="6"/>
  <c r="BI37" i="6" s="1"/>
  <c r="BH37" i="6" s="1"/>
  <c r="BG37" i="6" s="1"/>
  <c r="BF37" i="6" s="1"/>
  <c r="BE37" i="6" s="1"/>
  <c r="BD37" i="6" s="1"/>
  <c r="BC37" i="6" s="1"/>
  <c r="BK37" i="6"/>
  <c r="BK66" i="6"/>
  <c r="BJ66" i="6"/>
  <c r="BI66" i="6" s="1"/>
  <c r="BH66" i="6" s="1"/>
  <c r="BG66" i="6" s="1"/>
  <c r="BF66" i="6" s="1"/>
  <c r="BE66" i="6" s="1"/>
  <c r="BD66" i="6" s="1"/>
  <c r="BC66" i="6" s="1"/>
  <c r="BI21" i="6"/>
  <c r="BH21" i="6" s="1"/>
  <c r="BG21" i="6" s="1"/>
  <c r="BF21" i="6" s="1"/>
  <c r="BE21" i="6" s="1"/>
  <c r="BD21" i="6" s="1"/>
  <c r="BC21" i="6" s="1"/>
  <c r="BK21" i="6"/>
  <c r="BJ21" i="6"/>
  <c r="AT261" i="6"/>
  <c r="AS261" i="6" s="1"/>
  <c r="AR261" i="6"/>
  <c r="AQ261" i="6" s="1"/>
  <c r="AP261" i="6" s="1"/>
  <c r="AO261" i="6" s="1"/>
  <c r="AN261" i="6" s="1"/>
  <c r="AM261" i="6" s="1"/>
  <c r="AL261" i="6" s="1"/>
  <c r="AF232" i="6"/>
  <c r="AC232" i="6"/>
  <c r="AF157" i="6"/>
  <c r="AC157" i="6"/>
  <c r="AF290" i="6"/>
  <c r="AC290" i="6"/>
  <c r="AB325" i="6"/>
  <c r="AA325" i="6"/>
  <c r="AB99" i="6"/>
  <c r="AA99" i="6"/>
  <c r="AI266" i="6"/>
  <c r="AH266" i="6" s="1"/>
  <c r="AB266" i="6" s="1"/>
  <c r="AJ266" i="6"/>
  <c r="AK266" i="6"/>
  <c r="AE203" i="6"/>
  <c r="AD203" i="6"/>
  <c r="AE288" i="6"/>
  <c r="AD288" i="6"/>
  <c r="AF436" i="6"/>
  <c r="AA353" i="6"/>
  <c r="AD353" i="6" s="1"/>
  <c r="AH231" i="6"/>
  <c r="AH72" i="6"/>
  <c r="AA72" i="6" s="1"/>
  <c r="AH45" i="6"/>
  <c r="AA45" i="6" s="1"/>
  <c r="AH21" i="6"/>
  <c r="AA21" i="6" s="1"/>
  <c r="AE21" i="6" s="1"/>
  <c r="AH164" i="6"/>
  <c r="AA164" i="6" s="1"/>
  <c r="AH265" i="6"/>
  <c r="AH73" i="6"/>
  <c r="AH363" i="6"/>
  <c r="AB363" i="6" s="1"/>
  <c r="AH140" i="6"/>
  <c r="AH152" i="6"/>
  <c r="AH326" i="6"/>
  <c r="AF311" i="6"/>
  <c r="AC311" i="6"/>
  <c r="AT207" i="6"/>
  <c r="AS207" i="6"/>
  <c r="AR207" i="6" s="1"/>
  <c r="AQ207" i="6" s="1"/>
  <c r="AP207" i="6" s="1"/>
  <c r="AO207" i="6" s="1"/>
  <c r="AN207" i="6" s="1"/>
  <c r="AM207" i="6" s="1"/>
  <c r="AL207" i="6" s="1"/>
  <c r="P96" i="6"/>
  <c r="BK34" i="6"/>
  <c r="BJ34" i="6" s="1"/>
  <c r="BI34" i="6" s="1"/>
  <c r="BH34" i="6" s="1"/>
  <c r="BG34" i="6" s="1"/>
  <c r="BF34" i="6" s="1"/>
  <c r="BE34" i="6" s="1"/>
  <c r="BD34" i="6" s="1"/>
  <c r="BC34" i="6" s="1"/>
  <c r="AT102" i="6"/>
  <c r="AS102" i="6" s="1"/>
  <c r="AR102" i="6" s="1"/>
  <c r="AQ102" i="6" s="1"/>
  <c r="AP102" i="6" s="1"/>
  <c r="AO102" i="6" s="1"/>
  <c r="AN102" i="6" s="1"/>
  <c r="AM102" i="6" s="1"/>
  <c r="AL102" i="6" s="1"/>
  <c r="AI235" i="6"/>
  <c r="AH235" i="6" s="1"/>
  <c r="AK235" i="6"/>
  <c r="AJ235" i="6"/>
  <c r="BJ35" i="6"/>
  <c r="BI35" i="6" s="1"/>
  <c r="BH35" i="6" s="1"/>
  <c r="BG35" i="6" s="1"/>
  <c r="BF35" i="6" s="1"/>
  <c r="BE35" i="6" s="1"/>
  <c r="BD35" i="6" s="1"/>
  <c r="BC35" i="6" s="1"/>
  <c r="BK35" i="6"/>
  <c r="AT399" i="6"/>
  <c r="AS399" i="6"/>
  <c r="AR399" i="6" s="1"/>
  <c r="AQ399" i="6" s="1"/>
  <c r="AP399" i="6" s="1"/>
  <c r="AO399" i="6" s="1"/>
  <c r="AN399" i="6" s="1"/>
  <c r="AM399" i="6" s="1"/>
  <c r="AL399" i="6" s="1"/>
  <c r="BK73" i="6"/>
  <c r="BJ73" i="6"/>
  <c r="BI73" i="6" s="1"/>
  <c r="BH73" i="6" s="1"/>
  <c r="BG73" i="6" s="1"/>
  <c r="BF73" i="6" s="1"/>
  <c r="BE73" i="6" s="1"/>
  <c r="BD73" i="6" s="1"/>
  <c r="BC73" i="6" s="1"/>
  <c r="BK26" i="6"/>
  <c r="BJ26" i="6" s="1"/>
  <c r="BI26" i="6" s="1"/>
  <c r="BH26" i="6" s="1"/>
  <c r="BG26" i="6" s="1"/>
  <c r="BF26" i="6" s="1"/>
  <c r="BE26" i="6" s="1"/>
  <c r="BD26" i="6" s="1"/>
  <c r="BC26" i="6" s="1"/>
  <c r="BK62" i="6"/>
  <c r="BJ62" i="6" s="1"/>
  <c r="BI62" i="6" s="1"/>
  <c r="BH62" i="6" s="1"/>
  <c r="BG62" i="6" s="1"/>
  <c r="BF62" i="6" s="1"/>
  <c r="BE62" i="6" s="1"/>
  <c r="BD62" i="6" s="1"/>
  <c r="BC62" i="6" s="1"/>
  <c r="BJ19" i="6"/>
  <c r="BI19" i="6"/>
  <c r="BH19" i="6" s="1"/>
  <c r="BG19" i="6" s="1"/>
  <c r="BF19" i="6" s="1"/>
  <c r="BE19" i="6" s="1"/>
  <c r="BD19" i="6" s="1"/>
  <c r="BC19" i="6" s="1"/>
  <c r="BK19" i="6"/>
  <c r="K414" i="6"/>
  <c r="P59" i="6"/>
  <c r="P285" i="6"/>
  <c r="P352" i="6"/>
  <c r="AK121" i="6"/>
  <c r="AI121" i="6"/>
  <c r="AJ121" i="6"/>
  <c r="AZ127" i="6"/>
  <c r="AX127" i="6" s="1"/>
  <c r="AH89" i="6"/>
  <c r="AZ24" i="6"/>
  <c r="AX24" i="6" s="1"/>
  <c r="AH360" i="6"/>
  <c r="AA80" i="6"/>
  <c r="AH163" i="6"/>
  <c r="AS26" i="6"/>
  <c r="AR26" i="6" s="1"/>
  <c r="AQ26" i="6" s="1"/>
  <c r="AP26" i="6" s="1"/>
  <c r="AO26" i="6"/>
  <c r="AN26" i="6" s="1"/>
  <c r="AM26" i="6" s="1"/>
  <c r="AL26" i="6" s="1"/>
  <c r="AT26" i="6"/>
  <c r="AH209" i="6"/>
  <c r="AZ29" i="6"/>
  <c r="AX29" i="6" s="1"/>
  <c r="AZ74" i="6"/>
  <c r="AX74" i="6" s="1"/>
  <c r="AT180" i="6"/>
  <c r="AS180" i="6" s="1"/>
  <c r="AR180" i="6" s="1"/>
  <c r="AQ180" i="6" s="1"/>
  <c r="AP180" i="6" s="1"/>
  <c r="AO180" i="6" s="1"/>
  <c r="AN180" i="6" s="1"/>
  <c r="AM180" i="6" s="1"/>
  <c r="AL180" i="6" s="1"/>
  <c r="BK22" i="6"/>
  <c r="BJ22" i="6" s="1"/>
  <c r="BI22" i="6" s="1"/>
  <c r="BH22" i="6" s="1"/>
  <c r="BG22" i="6" s="1"/>
  <c r="BF22" i="6" s="1"/>
  <c r="BE22" i="6" s="1"/>
  <c r="BD22" i="6" s="1"/>
  <c r="BC22" i="6" s="1"/>
  <c r="AT287" i="6"/>
  <c r="AS287" i="6"/>
  <c r="AR287" i="6" s="1"/>
  <c r="AQ287" i="6" s="1"/>
  <c r="AP287" i="6" s="1"/>
  <c r="AO287" i="6" s="1"/>
  <c r="AN287" i="6" s="1"/>
  <c r="AM287" i="6" s="1"/>
  <c r="AL287" i="6" s="1"/>
  <c r="AT66" i="6"/>
  <c r="AS66" i="6" s="1"/>
  <c r="AR66" i="6"/>
  <c r="AQ66" i="6" s="1"/>
  <c r="AP66" i="6" s="1"/>
  <c r="AO66" i="6" s="1"/>
  <c r="AN66" i="6" s="1"/>
  <c r="AM66" i="6" s="1"/>
  <c r="AL66" i="6" s="1"/>
  <c r="BK20" i="6"/>
  <c r="BJ20" i="6"/>
  <c r="BI20" i="6" s="1"/>
  <c r="BH20" i="6" s="1"/>
  <c r="BG20" i="6" s="1"/>
  <c r="BF20" i="6" s="1"/>
  <c r="BE20" i="6" s="1"/>
  <c r="BD20" i="6" s="1"/>
  <c r="BC20" i="6" s="1"/>
  <c r="AT395" i="6"/>
  <c r="AS395" i="6" s="1"/>
  <c r="AR395" i="6" s="1"/>
  <c r="AQ395" i="6" s="1"/>
  <c r="AP395" i="6" s="1"/>
  <c r="AO395" i="6" s="1"/>
  <c r="AN395" i="6" s="1"/>
  <c r="AM395" i="6" s="1"/>
  <c r="AL395" i="6" s="1"/>
  <c r="BK57" i="6"/>
  <c r="BJ57" i="6"/>
  <c r="BI57" i="6" s="1"/>
  <c r="BH57" i="6" s="1"/>
  <c r="BG57" i="6" s="1"/>
  <c r="BF57" i="6" s="1"/>
  <c r="BE57" i="6" s="1"/>
  <c r="BD57" i="6" s="1"/>
  <c r="BC57" i="6" s="1"/>
  <c r="BK23" i="6"/>
  <c r="BI23" i="6"/>
  <c r="BH23" i="6" s="1"/>
  <c r="BG23" i="6" s="1"/>
  <c r="BF23" i="6" s="1"/>
  <c r="BE23" i="6" s="1"/>
  <c r="BD23" i="6" s="1"/>
  <c r="BC23" i="6" s="1"/>
  <c r="BJ23" i="6"/>
  <c r="BK59" i="6"/>
  <c r="BJ59" i="6" s="1"/>
  <c r="BI59" i="6" s="1"/>
  <c r="BH59" i="6" s="1"/>
  <c r="BG59" i="6" s="1"/>
  <c r="BF59" i="6" s="1"/>
  <c r="BE59" i="6" s="1"/>
  <c r="BD59" i="6" s="1"/>
  <c r="BC59" i="6" s="1"/>
  <c r="BK17" i="6"/>
  <c r="BJ17" i="6" s="1"/>
  <c r="BI17" i="6" s="1"/>
  <c r="BH17" i="6" s="1"/>
  <c r="BG17" i="6" s="1"/>
  <c r="BF17" i="6" s="1"/>
  <c r="BE17" i="6" s="1"/>
  <c r="BD17" i="6" s="1"/>
  <c r="BC17" i="6" s="1"/>
  <c r="AC341" i="6"/>
  <c r="AF341" i="6"/>
  <c r="BA131" i="6"/>
  <c r="BB131" i="6"/>
  <c r="AF370" i="6"/>
  <c r="AC370" i="6"/>
  <c r="BA108" i="6"/>
  <c r="BB108" i="6"/>
  <c r="BB4" i="6"/>
  <c r="BA4" i="6"/>
  <c r="AB301" i="6"/>
  <c r="AA301" i="6"/>
  <c r="AJ364" i="6"/>
  <c r="AK364" i="6"/>
  <c r="AI364" i="6"/>
  <c r="AB183" i="6"/>
  <c r="AA183" i="6"/>
  <c r="AB115" i="6"/>
  <c r="AA115" i="6"/>
  <c r="AA179" i="6"/>
  <c r="AB179" i="6"/>
  <c r="AD320" i="6"/>
  <c r="AE320" i="6"/>
  <c r="AE84" i="6"/>
  <c r="AA27" i="6"/>
  <c r="AE27" i="6" s="1"/>
  <c r="AH27" i="6"/>
  <c r="AH37" i="6"/>
  <c r="AB37" i="6" s="1"/>
  <c r="AH123" i="6"/>
  <c r="AH204" i="6"/>
  <c r="AA204" i="6" s="1"/>
  <c r="AH126" i="6"/>
  <c r="AT234" i="6"/>
  <c r="AS234" i="6"/>
  <c r="AR234" i="6" s="1"/>
  <c r="AQ234" i="6" s="1"/>
  <c r="AP234" i="6" s="1"/>
  <c r="AO234" i="6" s="1"/>
  <c r="AN234" i="6" s="1"/>
  <c r="AM234" i="6" s="1"/>
  <c r="AL234" i="6" s="1"/>
  <c r="AT362" i="6"/>
  <c r="AS362" i="6" s="1"/>
  <c r="AR362" i="6"/>
  <c r="AQ362" i="6" s="1"/>
  <c r="AP362" i="6" s="1"/>
  <c r="AO362" i="6" s="1"/>
  <c r="AN362" i="6" s="1"/>
  <c r="AM362" i="6" s="1"/>
  <c r="AL362" i="6" s="1"/>
  <c r="AC438" i="6"/>
  <c r="AF438" i="6"/>
  <c r="AT35" i="6"/>
  <c r="AS35" i="6" s="1"/>
  <c r="AR35" i="6" s="1"/>
  <c r="AQ35" i="6" s="1"/>
  <c r="AP35" i="6" s="1"/>
  <c r="AO35" i="6" s="1"/>
  <c r="AN35" i="6" s="1"/>
  <c r="AM35" i="6" s="1"/>
  <c r="AL35" i="6" s="1"/>
  <c r="AT298" i="6"/>
  <c r="AS298" i="6"/>
  <c r="AR298" i="6" s="1"/>
  <c r="AQ298" i="6"/>
  <c r="AP298" i="6" s="1"/>
  <c r="AO298" i="6" s="1"/>
  <c r="AN298" i="6" s="1"/>
  <c r="AM298" i="6" s="1"/>
  <c r="AL298" i="6" s="1"/>
  <c r="BK82" i="6"/>
  <c r="BJ82" i="6"/>
  <c r="BI82" i="6" s="1"/>
  <c r="BH82" i="6" s="1"/>
  <c r="BG82" i="6" s="1"/>
  <c r="BF82" i="6" s="1"/>
  <c r="BE82" i="6" s="1"/>
  <c r="BD82" i="6" s="1"/>
  <c r="BC82" i="6" s="1"/>
  <c r="BK14" i="6"/>
  <c r="BJ14" i="6" s="1"/>
  <c r="BI14" i="6" s="1"/>
  <c r="BH14" i="6" s="1"/>
  <c r="BG14" i="6" s="1"/>
  <c r="BF14" i="6" s="1"/>
  <c r="BE14" i="6" s="1"/>
  <c r="BD14" i="6" s="1"/>
  <c r="BC14" i="6" s="1"/>
  <c r="AT138" i="6"/>
  <c r="AS138" i="6" s="1"/>
  <c r="AR138" i="6" s="1"/>
  <c r="AQ138" i="6" s="1"/>
  <c r="AP138" i="6" s="1"/>
  <c r="AO138" i="6" s="1"/>
  <c r="AN138" i="6" s="1"/>
  <c r="AM138" i="6" s="1"/>
  <c r="AL138" i="6" s="1"/>
  <c r="BK83" i="6"/>
  <c r="BJ83" i="6" s="1"/>
  <c r="BI83" i="6" s="1"/>
  <c r="BH83" i="6" s="1"/>
  <c r="BG83" i="6" s="1"/>
  <c r="BF83" i="6" s="1"/>
  <c r="BE83" i="6" s="1"/>
  <c r="BD83" i="6" s="1"/>
  <c r="BC83" i="6" s="1"/>
  <c r="BK18" i="6"/>
  <c r="BJ18" i="6" s="1"/>
  <c r="BI18" i="6" s="1"/>
  <c r="BH18" i="6" s="1"/>
  <c r="BG18" i="6" s="1"/>
  <c r="BF18" i="6" s="1"/>
  <c r="BE18" i="6" s="1"/>
  <c r="BD18" i="6" s="1"/>
  <c r="BC18" i="6" s="1"/>
  <c r="AT267" i="6"/>
  <c r="AS267" i="6" s="1"/>
  <c r="AR267" i="6" s="1"/>
  <c r="AQ267" i="6" s="1"/>
  <c r="AP267" i="6" s="1"/>
  <c r="AO267" i="6" s="1"/>
  <c r="AN267" i="6" s="1"/>
  <c r="AM267" i="6" s="1"/>
  <c r="AL267" i="6" s="1"/>
  <c r="BK53" i="6"/>
  <c r="BJ53" i="6" s="1"/>
  <c r="BI53" i="6" s="1"/>
  <c r="BH53" i="6" s="1"/>
  <c r="BG53" i="6" s="1"/>
  <c r="BF53" i="6" s="1"/>
  <c r="BE53" i="6" s="1"/>
  <c r="BD53" i="6" s="1"/>
  <c r="BC53" i="6" s="1"/>
  <c r="AT402" i="6"/>
  <c r="AS402" i="6"/>
  <c r="AR402" i="6" s="1"/>
  <c r="AQ402" i="6" s="1"/>
  <c r="AP402" i="6" s="1"/>
  <c r="AO402" i="6" s="1"/>
  <c r="AN402" i="6" s="1"/>
  <c r="AM402" i="6" s="1"/>
  <c r="AL402" i="6" s="1"/>
  <c r="BK45" i="6"/>
  <c r="BJ45" i="6"/>
  <c r="BI45" i="6" s="1"/>
  <c r="BH45" i="6" s="1"/>
  <c r="BG45" i="6" s="1"/>
  <c r="BF45" i="6" s="1"/>
  <c r="BE45" i="6" s="1"/>
  <c r="BD45" i="6" s="1"/>
  <c r="BC45" i="6" s="1"/>
  <c r="BK15" i="6"/>
  <c r="BJ15" i="6"/>
  <c r="BI15" i="6"/>
  <c r="BH15" i="6" s="1"/>
  <c r="BG15" i="6" s="1"/>
  <c r="BF15" i="6" s="1"/>
  <c r="BE15" i="6" s="1"/>
  <c r="BD15" i="6" s="1"/>
  <c r="BC15" i="6" s="1"/>
  <c r="P79" i="6"/>
  <c r="I391" i="6"/>
  <c r="I337" i="6"/>
  <c r="AF337" i="6"/>
  <c r="P332" i="6"/>
  <c r="BB118" i="6"/>
  <c r="BA118" i="6"/>
  <c r="AT385" i="6"/>
  <c r="AS385" i="6" s="1"/>
  <c r="AR385" i="6" s="1"/>
  <c r="AQ385" i="6" s="1"/>
  <c r="AP385" i="6" s="1"/>
  <c r="AO385" i="6" s="1"/>
  <c r="AN385" i="6" s="1"/>
  <c r="AM385" i="6" s="1"/>
  <c r="AL385" i="6" s="1"/>
  <c r="AA421" i="6"/>
  <c r="AB421" i="6"/>
  <c r="AA185" i="6"/>
  <c r="AB185" i="6"/>
  <c r="AH159" i="6"/>
  <c r="AB93" i="6"/>
  <c r="AA93" i="6"/>
  <c r="AH129" i="6"/>
  <c r="AD375" i="6"/>
  <c r="AE375" i="6"/>
  <c r="I26" i="6"/>
  <c r="AZ2" i="6"/>
  <c r="AX2" i="6" s="1"/>
  <c r="AZ12" i="6"/>
  <c r="AX12" i="6" s="1"/>
  <c r="AH308" i="6"/>
  <c r="AH77" i="6"/>
  <c r="AH316" i="6"/>
  <c r="AH139" i="6"/>
  <c r="AB139" i="6" s="1"/>
  <c r="AH196" i="6"/>
  <c r="AH236" i="6"/>
  <c r="AA236" i="6" s="1"/>
  <c r="AH240" i="6"/>
  <c r="P248" i="6"/>
  <c r="P37" i="6"/>
  <c r="AK43" i="6"/>
  <c r="AJ43" i="6"/>
  <c r="AI43" i="6"/>
  <c r="AH43" i="6" s="1"/>
  <c r="P93" i="6"/>
  <c r="P447" i="6"/>
  <c r="AF447" i="6" s="1"/>
  <c r="BK78" i="6"/>
  <c r="BJ78" i="6" s="1"/>
  <c r="BI78" i="6" s="1"/>
  <c r="BH78" i="6" s="1"/>
  <c r="BG78" i="6" s="1"/>
  <c r="BF78" i="6" s="1"/>
  <c r="BE78" i="6" s="1"/>
  <c r="BD78" i="6" s="1"/>
  <c r="BC78" i="6" s="1"/>
  <c r="AT422" i="6"/>
  <c r="AS422" i="6" s="1"/>
  <c r="AR422" i="6" s="1"/>
  <c r="AQ422" i="6" s="1"/>
  <c r="AP422" i="6" s="1"/>
  <c r="AO422" i="6" s="1"/>
  <c r="AN422" i="6" s="1"/>
  <c r="AM422" i="6" s="1"/>
  <c r="AL422" i="6" s="1"/>
  <c r="BK69" i="6"/>
  <c r="BJ69" i="6" s="1"/>
  <c r="BI69" i="6" s="1"/>
  <c r="BH69" i="6" s="1"/>
  <c r="BG69" i="6" s="1"/>
  <c r="BF69" i="6" s="1"/>
  <c r="BE69" i="6" s="1"/>
  <c r="BD69" i="6" s="1"/>
  <c r="BC69" i="6" s="1"/>
  <c r="BK79" i="6"/>
  <c r="BJ79" i="6" s="1"/>
  <c r="BI79" i="6" s="1"/>
  <c r="BH79" i="6" s="1"/>
  <c r="BG79" i="6" s="1"/>
  <c r="BF79" i="6" s="1"/>
  <c r="BE79" i="6" s="1"/>
  <c r="BD79" i="6" s="1"/>
  <c r="BC79" i="6" s="1"/>
  <c r="BK13" i="6"/>
  <c r="BJ13" i="6"/>
  <c r="BI13" i="6"/>
  <c r="BH13" i="6" s="1"/>
  <c r="BG13" i="6" s="1"/>
  <c r="BF13" i="6" s="1"/>
  <c r="BE13" i="6" s="1"/>
  <c r="BD13" i="6" s="1"/>
  <c r="BC13" i="6" s="1"/>
  <c r="AT219" i="6"/>
  <c r="AS219" i="6" s="1"/>
  <c r="AR219" i="6" s="1"/>
  <c r="AQ219" i="6" s="1"/>
  <c r="AP219" i="6" s="1"/>
  <c r="AO219" i="6" s="1"/>
  <c r="AN219" i="6" s="1"/>
  <c r="AM219" i="6" s="1"/>
  <c r="AL219" i="6" s="1"/>
  <c r="BK49" i="6"/>
  <c r="BJ49" i="6" s="1"/>
  <c r="BI49" i="6" s="1"/>
  <c r="BH49" i="6" s="1"/>
  <c r="BG49" i="6" s="1"/>
  <c r="BF49" i="6" s="1"/>
  <c r="BE49" i="6" s="1"/>
  <c r="BD49" i="6" s="1"/>
  <c r="BC49" i="6" s="1"/>
  <c r="AT392" i="6"/>
  <c r="AS392" i="6"/>
  <c r="AR392" i="6" s="1"/>
  <c r="AQ392" i="6" s="1"/>
  <c r="AP392" i="6" s="1"/>
  <c r="AO392" i="6" s="1"/>
  <c r="AN392" i="6" s="1"/>
  <c r="AM392" i="6" s="1"/>
  <c r="AL392" i="6" s="1"/>
  <c r="BK41" i="6"/>
  <c r="BJ41" i="6"/>
  <c r="BI41" i="6" s="1"/>
  <c r="BH41" i="6" s="1"/>
  <c r="BG41" i="6" s="1"/>
  <c r="BF41" i="6" s="1"/>
  <c r="BE41" i="6" s="1"/>
  <c r="BD41" i="6" s="1"/>
  <c r="BC41" i="6" s="1"/>
  <c r="P178" i="6"/>
  <c r="P344" i="6"/>
  <c r="P186" i="6"/>
  <c r="P73" i="6"/>
  <c r="BB124" i="6"/>
  <c r="BA124" i="6"/>
  <c r="AZ124" i="6" s="1"/>
  <c r="AX124" i="6" s="1"/>
  <c r="AA127" i="6"/>
  <c r="AB127" i="6"/>
  <c r="AZ52" i="6"/>
  <c r="AX52" i="6" s="1"/>
  <c r="AH167" i="6"/>
  <c r="AZ97" i="6"/>
  <c r="AX97" i="6" s="1"/>
  <c r="AH143" i="6"/>
  <c r="AF152" i="6"/>
  <c r="AD297" i="6"/>
  <c r="AC226" i="6"/>
  <c r="AI184" i="6"/>
  <c r="AK184" i="6"/>
  <c r="AJ184" i="6"/>
  <c r="AB84" i="6"/>
  <c r="P26" i="6"/>
  <c r="AC383" i="6"/>
  <c r="AH305" i="6"/>
  <c r="AB305" i="6" s="1"/>
  <c r="AH189" i="6"/>
  <c r="AA189" i="6" s="1"/>
  <c r="AH357" i="6"/>
  <c r="AH56" i="6"/>
  <c r="AH57" i="6"/>
  <c r="AB57" i="6" s="1"/>
  <c r="AH158" i="6"/>
  <c r="AC92" i="6"/>
  <c r="AF92" i="6"/>
  <c r="P124" i="6"/>
  <c r="I388" i="6"/>
  <c r="BJ70" i="6"/>
  <c r="BI70" i="6" s="1"/>
  <c r="BH70" i="6" s="1"/>
  <c r="BG70" i="6" s="1"/>
  <c r="BF70" i="6" s="1"/>
  <c r="BE70" i="6" s="1"/>
  <c r="BD70" i="6" s="1"/>
  <c r="BC70" i="6" s="1"/>
  <c r="BK70" i="6"/>
  <c r="AT413" i="6"/>
  <c r="AS413" i="6"/>
  <c r="AR413" i="6" s="1"/>
  <c r="AQ413" i="6" s="1"/>
  <c r="AP413" i="6" s="1"/>
  <c r="AO413" i="6" s="1"/>
  <c r="AN413" i="6" s="1"/>
  <c r="AM413" i="6" s="1"/>
  <c r="AL413" i="6" s="1"/>
  <c r="BK65" i="6"/>
  <c r="BJ65" i="6" s="1"/>
  <c r="BI65" i="6" s="1"/>
  <c r="BH65" i="6" s="1"/>
  <c r="BG65" i="6" s="1"/>
  <c r="BF65" i="6" s="1"/>
  <c r="BE65" i="6" s="1"/>
  <c r="BD65" i="6" s="1"/>
  <c r="BC65" i="6" s="1"/>
  <c r="BK75" i="6"/>
  <c r="BJ75" i="6" s="1"/>
  <c r="BI75" i="6" s="1"/>
  <c r="BH75" i="6" s="1"/>
  <c r="BG75" i="6" s="1"/>
  <c r="BF75" i="6" s="1"/>
  <c r="BE75" i="6" s="1"/>
  <c r="BD75" i="6" s="1"/>
  <c r="BC75" i="6" s="1"/>
  <c r="BJ11" i="6"/>
  <c r="BI11" i="6" s="1"/>
  <c r="BH11" i="6" s="1"/>
  <c r="BG11" i="6" s="1"/>
  <c r="BF11" i="6" s="1"/>
  <c r="BE11" i="6" s="1"/>
  <c r="BD11" i="6" s="1"/>
  <c r="BC11" i="6" s="1"/>
  <c r="BK11" i="6"/>
  <c r="AT213" i="6"/>
  <c r="AS213" i="6" s="1"/>
  <c r="AR213" i="6" s="1"/>
  <c r="AQ213" i="6" s="1"/>
  <c r="AP213" i="6" s="1"/>
  <c r="AO213" i="6" s="1"/>
  <c r="AN213" i="6" s="1"/>
  <c r="AM213" i="6" s="1"/>
  <c r="AL213" i="6" s="1"/>
  <c r="BK47" i="6"/>
  <c r="BJ47" i="6" s="1"/>
  <c r="BI47" i="6" s="1"/>
  <c r="BH47" i="6" s="1"/>
  <c r="BG47" i="6" s="1"/>
  <c r="BF47" i="6" s="1"/>
  <c r="BE47" i="6" s="1"/>
  <c r="BD47" i="6" s="1"/>
  <c r="BC47" i="6" s="1"/>
  <c r="AT388" i="6"/>
  <c r="AS388" i="6"/>
  <c r="AR388" i="6" s="1"/>
  <c r="AQ388" i="6" s="1"/>
  <c r="AP388" i="6" s="1"/>
  <c r="AO388" i="6" s="1"/>
  <c r="AN388" i="6" s="1"/>
  <c r="AM388" i="6" s="1"/>
  <c r="AL388" i="6" s="1"/>
  <c r="BJ30" i="6"/>
  <c r="BI30" i="6" s="1"/>
  <c r="BH30" i="6" s="1"/>
  <c r="BG30" i="6" s="1"/>
  <c r="BF30" i="6" s="1"/>
  <c r="BE30" i="6" s="1"/>
  <c r="BD30" i="6" s="1"/>
  <c r="BC30" i="6" s="1"/>
  <c r="BK30" i="6"/>
  <c r="AT414" i="6"/>
  <c r="AS414" i="6" s="1"/>
  <c r="AR414" i="6" s="1"/>
  <c r="AQ414" i="6" s="1"/>
  <c r="AP414" i="6" s="1"/>
  <c r="AO414" i="6" s="1"/>
  <c r="AN414" i="6" s="1"/>
  <c r="AM414" i="6" s="1"/>
  <c r="AL414" i="6" s="1"/>
  <c r="P449" i="6"/>
  <c r="AC449" i="6" s="1"/>
  <c r="BA120" i="6"/>
  <c r="BB120" i="6"/>
  <c r="P361" i="6"/>
  <c r="P202" i="6"/>
  <c r="P151" i="6"/>
  <c r="J385" i="6"/>
  <c r="AI91" i="6"/>
  <c r="AJ91" i="6"/>
  <c r="AH91" i="6" s="1"/>
  <c r="AK91" i="6"/>
  <c r="AA125" i="6"/>
  <c r="AB125" i="6"/>
  <c r="AA329" i="6"/>
  <c r="AB329" i="6"/>
  <c r="AH137" i="6"/>
  <c r="AH105" i="6"/>
  <c r="AH337" i="6"/>
  <c r="AB337" i="6" s="1"/>
  <c r="AB297" i="6"/>
  <c r="AC278" i="6"/>
  <c r="AZ112" i="6"/>
  <c r="AX112" i="6" s="1"/>
  <c r="AZ90" i="6"/>
  <c r="AX90" i="6" s="1"/>
  <c r="AA357" i="6"/>
  <c r="AA337" i="6"/>
  <c r="AE337" i="6" s="1"/>
  <c r="AF108" i="6"/>
  <c r="AC108" i="6"/>
  <c r="AC128" i="6"/>
  <c r="AF128" i="6"/>
  <c r="AC135" i="6"/>
  <c r="AF135" i="6"/>
  <c r="BK56" i="6"/>
  <c r="BJ56" i="6" s="1"/>
  <c r="BI56" i="6" s="1"/>
  <c r="BH56" i="6" s="1"/>
  <c r="BG56" i="6" s="1"/>
  <c r="BF56" i="6" s="1"/>
  <c r="BE56" i="6" s="1"/>
  <c r="BD56" i="6" s="1"/>
  <c r="BC56" i="6" s="1"/>
  <c r="AT401" i="6"/>
  <c r="AS401" i="6" s="1"/>
  <c r="AR401" i="6" s="1"/>
  <c r="AQ401" i="6" s="1"/>
  <c r="AP401" i="6" s="1"/>
  <c r="AO401" i="6" s="1"/>
  <c r="AN401" i="6" s="1"/>
  <c r="AM401" i="6" s="1"/>
  <c r="AL401" i="6" s="1"/>
  <c r="BK60" i="6"/>
  <c r="BJ60" i="6"/>
  <c r="BI60" i="6" s="1"/>
  <c r="BH60" i="6" s="1"/>
  <c r="BG60" i="6" s="1"/>
  <c r="BF60" i="6" s="1"/>
  <c r="BE60" i="6" s="1"/>
  <c r="BD60" i="6" s="1"/>
  <c r="BC60" i="6" s="1"/>
  <c r="BK71" i="6"/>
  <c r="BJ71" i="6" s="1"/>
  <c r="BI71" i="6" s="1"/>
  <c r="BH71" i="6" s="1"/>
  <c r="BG71" i="6" s="1"/>
  <c r="BF71" i="6" s="1"/>
  <c r="BE71" i="6" s="1"/>
  <c r="BD71" i="6" s="1"/>
  <c r="BC71" i="6" s="1"/>
  <c r="BK85" i="6"/>
  <c r="BJ85" i="6"/>
  <c r="BI85" i="6"/>
  <c r="BH85" i="6" s="1"/>
  <c r="BG85" i="6" s="1"/>
  <c r="BF85" i="6" s="1"/>
  <c r="BE85" i="6" s="1"/>
  <c r="BD85" i="6" s="1"/>
  <c r="BC85" i="6" s="1"/>
  <c r="BK43" i="6"/>
  <c r="BJ43" i="6" s="1"/>
  <c r="BI43" i="6" s="1"/>
  <c r="BH43" i="6" s="1"/>
  <c r="BG43" i="6" s="1"/>
  <c r="BF43" i="6" s="1"/>
  <c r="BE43" i="6" s="1"/>
  <c r="BD43" i="6" s="1"/>
  <c r="BC43" i="6" s="1"/>
  <c r="AT243" i="6"/>
  <c r="AS243" i="6" s="1"/>
  <c r="AR243" i="6"/>
  <c r="AQ243" i="6" s="1"/>
  <c r="AP243" i="6" s="1"/>
  <c r="AO243" i="6" s="1"/>
  <c r="AN243" i="6" s="1"/>
  <c r="AM243" i="6" s="1"/>
  <c r="AL243" i="6" s="1"/>
  <c r="BK28" i="6"/>
  <c r="BJ28" i="6"/>
  <c r="BI28" i="6"/>
  <c r="BH28" i="6"/>
  <c r="BG28" i="6" s="1"/>
  <c r="BF28" i="6" s="1"/>
  <c r="BE28" i="6" s="1"/>
  <c r="BD28" i="6" s="1"/>
  <c r="BC28" i="6" s="1"/>
  <c r="AT398" i="6"/>
  <c r="AS398" i="6" s="1"/>
  <c r="AR398" i="6" s="1"/>
  <c r="AQ398" i="6" s="1"/>
  <c r="AP398" i="6" s="1"/>
  <c r="AO398" i="6" s="1"/>
  <c r="AN398" i="6" s="1"/>
  <c r="AM398" i="6" s="1"/>
  <c r="AL398" i="6" s="1"/>
  <c r="J398" i="6"/>
  <c r="AF386" i="6"/>
  <c r="AC386" i="6"/>
  <c r="AF216" i="6"/>
  <c r="AC216" i="6"/>
  <c r="P121" i="6"/>
  <c r="P125" i="6"/>
  <c r="P264" i="6"/>
  <c r="P269" i="6"/>
  <c r="P273" i="6"/>
  <c r="P369" i="6"/>
  <c r="P377" i="6"/>
  <c r="P387" i="6"/>
  <c r="AC387" i="6" s="1"/>
  <c r="P390" i="6"/>
  <c r="P398" i="6"/>
  <c r="AF398" i="6" s="1"/>
  <c r="P402" i="6"/>
  <c r="P411" i="6"/>
  <c r="AC411" i="6" s="1"/>
  <c r="P421" i="6"/>
  <c r="P112" i="6"/>
  <c r="P158" i="6"/>
  <c r="P177" i="6"/>
  <c r="P210" i="6"/>
  <c r="P217" i="6"/>
  <c r="AF217" i="6" s="1"/>
  <c r="P253" i="6"/>
  <c r="P281" i="6"/>
  <c r="P301" i="6"/>
  <c r="P321" i="6"/>
  <c r="P347" i="6"/>
  <c r="P357" i="6"/>
  <c r="AF357" i="6" s="1"/>
  <c r="P366" i="6"/>
  <c r="AC366" i="6" s="1"/>
  <c r="P396" i="6"/>
  <c r="P185" i="6"/>
  <c r="P224" i="6"/>
  <c r="P242" i="6"/>
  <c r="P265" i="6"/>
  <c r="P297" i="6"/>
  <c r="P333" i="6"/>
  <c r="P362" i="6"/>
  <c r="P384" i="6"/>
  <c r="P393" i="6"/>
  <c r="P415" i="6"/>
  <c r="P418" i="6"/>
  <c r="AF418" i="6" s="1"/>
  <c r="P218" i="6"/>
  <c r="P271" i="6"/>
  <c r="P287" i="6"/>
  <c r="P307" i="6"/>
  <c r="P317" i="6"/>
  <c r="P329" i="6"/>
  <c r="P353" i="6"/>
  <c r="AC353" i="6" s="1"/>
  <c r="P358" i="6"/>
  <c r="P367" i="6"/>
  <c r="P375" i="6"/>
  <c r="P388" i="6"/>
  <c r="AC388" i="6" s="1"/>
  <c r="P409" i="6"/>
  <c r="AC409" i="6" s="1"/>
  <c r="P422" i="6"/>
  <c r="P141" i="6"/>
  <c r="P167" i="6"/>
  <c r="P225" i="6"/>
  <c r="P250" i="6"/>
  <c r="P262" i="6"/>
  <c r="P282" i="6"/>
  <c r="P298" i="6"/>
  <c r="P313" i="6"/>
  <c r="P334" i="6"/>
  <c r="P363" i="6"/>
  <c r="P379" i="6"/>
  <c r="P391" i="6"/>
  <c r="AF391" i="6" s="1"/>
  <c r="P413" i="6"/>
  <c r="P416" i="6"/>
  <c r="P105" i="6"/>
  <c r="P142" i="6"/>
  <c r="P168" i="6"/>
  <c r="P240" i="6"/>
  <c r="P251" i="6"/>
  <c r="P294" i="6"/>
  <c r="P299" i="6"/>
  <c r="P309" i="6"/>
  <c r="P325" i="6"/>
  <c r="P331" i="6"/>
  <c r="P364" i="6"/>
  <c r="P401" i="6"/>
  <c r="P406" i="6"/>
  <c r="P410" i="6"/>
  <c r="P350" i="6"/>
  <c r="P392" i="6"/>
  <c r="AF392" i="6" s="1"/>
  <c r="P109" i="6"/>
  <c r="P414" i="6"/>
  <c r="AC414" i="6" s="1"/>
  <c r="P423" i="6"/>
  <c r="P51" i="6"/>
  <c r="P35" i="6"/>
  <c r="P34" i="6"/>
  <c r="P21" i="6"/>
  <c r="P148" i="6"/>
  <c r="P194" i="6"/>
  <c r="P201" i="6"/>
  <c r="P208" i="6"/>
  <c r="P258" i="6"/>
  <c r="P305" i="6"/>
  <c r="P339" i="6"/>
  <c r="P351" i="6"/>
  <c r="P397" i="6"/>
  <c r="P272" i="6"/>
  <c r="P346" i="6"/>
  <c r="P47" i="6"/>
  <c r="P209" i="6"/>
  <c r="P340" i="6"/>
  <c r="P359" i="6"/>
  <c r="P376" i="6"/>
  <c r="P394" i="6"/>
  <c r="P43" i="6"/>
  <c r="P233" i="6"/>
  <c r="P267" i="6"/>
  <c r="P372" i="6"/>
  <c r="P23" i="6"/>
  <c r="P288" i="6"/>
  <c r="P336" i="6"/>
  <c r="P354" i="6"/>
  <c r="P360" i="6"/>
  <c r="P27" i="6"/>
  <c r="P385" i="6"/>
  <c r="AF385" i="6" s="1"/>
  <c r="P234" i="6"/>
  <c r="P373" i="6"/>
  <c r="P368" i="6"/>
  <c r="P39" i="6"/>
  <c r="P30" i="6"/>
  <c r="P417" i="6"/>
  <c r="P22" i="6"/>
  <c r="P176" i="6"/>
  <c r="P76" i="6"/>
  <c r="AC76" i="6" s="1"/>
  <c r="P155" i="6"/>
  <c r="P227" i="6"/>
  <c r="AF227" i="6" s="1"/>
  <c r="P81" i="6"/>
  <c r="P137" i="6"/>
  <c r="P206" i="6"/>
  <c r="P64" i="6"/>
  <c r="P57" i="6"/>
  <c r="P133" i="6"/>
  <c r="P204" i="6"/>
  <c r="P277" i="6"/>
  <c r="P68" i="6"/>
  <c r="P131" i="6"/>
  <c r="AC131" i="6" s="1"/>
  <c r="P199" i="6"/>
  <c r="P268" i="6"/>
  <c r="P314" i="6"/>
  <c r="P330" i="6"/>
  <c r="P114" i="6"/>
  <c r="P173" i="6"/>
  <c r="P237" i="6"/>
  <c r="P228" i="6"/>
  <c r="P212" i="6"/>
  <c r="P89" i="6"/>
  <c r="P82" i="6"/>
  <c r="P162" i="6"/>
  <c r="P235" i="6"/>
  <c r="P144" i="6"/>
  <c r="P214" i="6"/>
  <c r="P70" i="6"/>
  <c r="P69" i="6"/>
  <c r="AF69" i="6" s="1"/>
  <c r="P140" i="6"/>
  <c r="P236" i="6"/>
  <c r="P279" i="6"/>
  <c r="P74" i="6"/>
  <c r="P138" i="6"/>
  <c r="P207" i="6"/>
  <c r="P303" i="6"/>
  <c r="P42" i="6"/>
  <c r="P44" i="6"/>
  <c r="P107" i="6"/>
  <c r="P179" i="6"/>
  <c r="P276" i="6"/>
  <c r="P97" i="6"/>
  <c r="AF97" i="6" s="1"/>
  <c r="P169" i="6"/>
  <c r="P230" i="6"/>
  <c r="P95" i="6"/>
  <c r="P85" i="6"/>
  <c r="P156" i="6"/>
  <c r="P254" i="6"/>
  <c r="P295" i="6"/>
  <c r="P94" i="6"/>
  <c r="P163" i="6"/>
  <c r="P223" i="6"/>
  <c r="P302" i="6"/>
  <c r="P320" i="6"/>
  <c r="P56" i="6"/>
  <c r="P134" i="6"/>
  <c r="P197" i="6"/>
  <c r="P280" i="6"/>
  <c r="P306" i="6"/>
  <c r="P80" i="6"/>
  <c r="P160" i="6"/>
  <c r="P46" i="6"/>
  <c r="P118" i="6"/>
  <c r="P195" i="6"/>
  <c r="P292" i="6"/>
  <c r="P100" i="6"/>
  <c r="P174" i="6"/>
  <c r="P238" i="6"/>
  <c r="P106" i="6"/>
  <c r="P101" i="6"/>
  <c r="P172" i="6"/>
  <c r="P256" i="6"/>
  <c r="P29" i="6"/>
  <c r="P99" i="6"/>
  <c r="P170" i="6"/>
  <c r="P231" i="6"/>
  <c r="P304" i="6"/>
  <c r="P322" i="6"/>
  <c r="P78" i="6"/>
  <c r="AC78" i="6" s="1"/>
  <c r="P143" i="6"/>
  <c r="P205" i="6"/>
  <c r="P296" i="6"/>
  <c r="P260" i="6"/>
  <c r="P147" i="6"/>
  <c r="P343" i="6"/>
  <c r="P220" i="6"/>
  <c r="P32" i="6"/>
  <c r="P62" i="6"/>
  <c r="P123" i="6"/>
  <c r="P203" i="6"/>
  <c r="P33" i="6"/>
  <c r="P113" i="6"/>
  <c r="P182" i="6"/>
  <c r="P25" i="6"/>
  <c r="P111" i="6"/>
  <c r="P104" i="6"/>
  <c r="P180" i="6"/>
  <c r="P261" i="6"/>
  <c r="P40" i="6"/>
  <c r="P110" i="6"/>
  <c r="P175" i="6"/>
  <c r="P239" i="6"/>
  <c r="P308" i="6"/>
  <c r="P324" i="6"/>
  <c r="P88" i="6"/>
  <c r="P150" i="6"/>
  <c r="AC150" i="6" s="1"/>
  <c r="P213" i="6"/>
  <c r="P83" i="6"/>
  <c r="P28" i="6"/>
  <c r="P63" i="6"/>
  <c r="P211" i="6"/>
  <c r="P153" i="6"/>
  <c r="P54" i="6"/>
  <c r="P263" i="6"/>
  <c r="P154" i="6"/>
  <c r="P310" i="6"/>
  <c r="P98" i="6"/>
  <c r="P221" i="6"/>
  <c r="P77" i="6"/>
  <c r="P91" i="6"/>
  <c r="P132" i="6"/>
  <c r="P36" i="6"/>
  <c r="P219" i="6"/>
  <c r="P190" i="6"/>
  <c r="P75" i="6"/>
  <c r="P270" i="6"/>
  <c r="P183" i="6"/>
  <c r="P312" i="6"/>
  <c r="AF312" i="6" s="1"/>
  <c r="P103" i="6"/>
  <c r="P229" i="6"/>
  <c r="AC229" i="6" s="1"/>
  <c r="P286" i="6"/>
  <c r="P67" i="6"/>
  <c r="P243" i="6"/>
  <c r="P198" i="6"/>
  <c r="P117" i="6"/>
  <c r="P293" i="6"/>
  <c r="P191" i="6"/>
  <c r="P316" i="6"/>
  <c r="P119" i="6"/>
  <c r="P245" i="6"/>
  <c r="P72" i="6"/>
  <c r="P48" i="6"/>
  <c r="P365" i="6"/>
  <c r="P102" i="6"/>
  <c r="P71" i="6"/>
  <c r="P41" i="6"/>
  <c r="P149" i="6"/>
  <c r="P61" i="6"/>
  <c r="P247" i="6"/>
  <c r="P326" i="6"/>
  <c r="P159" i="6"/>
  <c r="P86" i="6"/>
  <c r="P146" i="6"/>
  <c r="P116" i="6"/>
  <c r="P90" i="6"/>
  <c r="P196" i="6"/>
  <c r="P115" i="6"/>
  <c r="P284" i="6"/>
  <c r="P45" i="6"/>
  <c r="P181" i="6"/>
  <c r="P58" i="6"/>
  <c r="P165" i="6"/>
  <c r="P407" i="6"/>
  <c r="P171" i="6"/>
  <c r="P188" i="6"/>
  <c r="P318" i="6"/>
  <c r="P427" i="6"/>
  <c r="P433" i="6"/>
  <c r="P425" i="6"/>
  <c r="P65" i="6"/>
  <c r="P244" i="6"/>
  <c r="P328" i="6"/>
  <c r="P437" i="6"/>
  <c r="P435" i="6"/>
  <c r="P446" i="6"/>
  <c r="P431" i="6"/>
  <c r="P87" i="6"/>
  <c r="P53" i="6"/>
  <c r="P52" i="6"/>
  <c r="P439" i="6"/>
  <c r="P429" i="6"/>
  <c r="P129" i="6"/>
  <c r="P84" i="6"/>
  <c r="P130" i="6"/>
  <c r="P222" i="6"/>
  <c r="P126" i="6"/>
  <c r="P166" i="6"/>
  <c r="P49" i="6"/>
  <c r="P215" i="6"/>
  <c r="AC215" i="6" s="1"/>
  <c r="P189" i="6"/>
  <c r="P66" i="6"/>
  <c r="P50" i="6"/>
  <c r="P252" i="6"/>
  <c r="P257" i="6"/>
  <c r="P187" i="6"/>
  <c r="P444" i="6"/>
  <c r="P139" i="6"/>
  <c r="P120" i="6"/>
  <c r="P300" i="6"/>
  <c r="P399" i="6"/>
  <c r="BB100" i="6"/>
  <c r="BA100" i="6"/>
  <c r="AZ100" i="6" s="1"/>
  <c r="AX100" i="6" s="1"/>
  <c r="AA197" i="6"/>
  <c r="AB197" i="6"/>
  <c r="AE30" i="6"/>
  <c r="AB383" i="6"/>
  <c r="AA383" i="6"/>
  <c r="AS424" i="6"/>
  <c r="AR424" i="6" s="1"/>
  <c r="AQ424" i="6" s="1"/>
  <c r="AP424" i="6" s="1"/>
  <c r="AO424" i="6" s="1"/>
  <c r="AN424" i="6" s="1"/>
  <c r="AM424" i="6" s="1"/>
  <c r="AL424" i="6" s="1"/>
  <c r="AT424" i="6"/>
  <c r="I31" i="6"/>
  <c r="AC31" i="6"/>
  <c r="AF31" i="6"/>
  <c r="AF184" i="6"/>
  <c r="AE28" i="6"/>
  <c r="AD28" i="6"/>
  <c r="AF145" i="6"/>
  <c r="AF255" i="6"/>
  <c r="AH386" i="6"/>
  <c r="AH253" i="6"/>
  <c r="AB253" i="6" s="1"/>
  <c r="AH153" i="6"/>
  <c r="AA153" i="6" s="1"/>
  <c r="AH177" i="6"/>
  <c r="AH22" i="6"/>
  <c r="AB22" i="6" s="1"/>
  <c r="AH331" i="6"/>
  <c r="AJ70" i="6"/>
  <c r="AK70" i="6"/>
  <c r="AI70" i="6"/>
  <c r="AT162" i="6"/>
  <c r="AS162" i="6" s="1"/>
  <c r="AR162" i="6" s="1"/>
  <c r="AQ162" i="6" s="1"/>
  <c r="AP162" i="6" s="1"/>
  <c r="AO162" i="6" s="1"/>
  <c r="AN162" i="6"/>
  <c r="AM162" i="6" s="1"/>
  <c r="AL162" i="6" s="1"/>
  <c r="P193" i="6"/>
  <c r="AI154" i="6"/>
  <c r="AJ154" i="6"/>
  <c r="AK154" i="6"/>
  <c r="K418" i="6"/>
  <c r="AC418" i="6"/>
  <c r="AB418" i="6"/>
  <c r="AE418" i="6"/>
  <c r="AD418" i="6"/>
  <c r="BK54" i="6"/>
  <c r="BJ54" i="6"/>
  <c r="BI54" i="6" s="1"/>
  <c r="BH54" i="6" s="1"/>
  <c r="BG54" i="6" s="1"/>
  <c r="BF54" i="6" s="1"/>
  <c r="BE54" i="6" s="1"/>
  <c r="BD54" i="6" s="1"/>
  <c r="BC54" i="6" s="1"/>
  <c r="AT397" i="6"/>
  <c r="AS397" i="6"/>
  <c r="AR397" i="6" s="1"/>
  <c r="AQ397" i="6" s="1"/>
  <c r="AP397" i="6" s="1"/>
  <c r="AO397" i="6" s="1"/>
  <c r="AN397" i="6" s="1"/>
  <c r="AM397" i="6" s="1"/>
  <c r="AL397" i="6" s="1"/>
  <c r="BK33" i="6"/>
  <c r="BJ33" i="6" s="1"/>
  <c r="BI33" i="6" s="1"/>
  <c r="BH33" i="6" s="1"/>
  <c r="BG33" i="6" s="1"/>
  <c r="BF33" i="6" s="1"/>
  <c r="BE33" i="6" s="1"/>
  <c r="BD33" i="6" s="1"/>
  <c r="BC33" i="6" s="1"/>
  <c r="BK55" i="6"/>
  <c r="BJ55" i="6"/>
  <c r="BI55" i="6" s="1"/>
  <c r="BH55" i="6" s="1"/>
  <c r="BG55" i="6" s="1"/>
  <c r="BF55" i="6" s="1"/>
  <c r="BE55" i="6" s="1"/>
  <c r="BD55" i="6" s="1"/>
  <c r="BC55" i="6" s="1"/>
  <c r="BK81" i="6"/>
  <c r="BJ81" i="6" s="1"/>
  <c r="BI81" i="6" s="1"/>
  <c r="BH81" i="6" s="1"/>
  <c r="BG81" i="6" s="1"/>
  <c r="BF81" i="6" s="1"/>
  <c r="BE81" i="6" s="1"/>
  <c r="BD81" i="6" s="1"/>
  <c r="BC81" i="6" s="1"/>
  <c r="BK39" i="6"/>
  <c r="BJ39" i="6" s="1"/>
  <c r="BI39" i="6" s="1"/>
  <c r="BH39" i="6" s="1"/>
  <c r="BG39" i="6" s="1"/>
  <c r="BF39" i="6" s="1"/>
  <c r="BE39" i="6" s="1"/>
  <c r="BD39" i="6" s="1"/>
  <c r="BC39" i="6" s="1"/>
  <c r="AI31" i="6"/>
  <c r="AH31" i="6" s="1"/>
  <c r="AB31" i="6" s="1"/>
  <c r="AJ31" i="6"/>
  <c r="AK31" i="6"/>
  <c r="BK25" i="6"/>
  <c r="BJ25" i="6" s="1"/>
  <c r="BI25" i="6" s="1"/>
  <c r="BH25" i="6" s="1"/>
  <c r="BG25" i="6" s="1"/>
  <c r="BF25" i="6" s="1"/>
  <c r="BE25" i="6" s="1"/>
  <c r="BD25" i="6" s="1"/>
  <c r="BC25" i="6" s="1"/>
  <c r="AR318" i="6"/>
  <c r="AQ318" i="6" s="1"/>
  <c r="AP318" i="6" s="1"/>
  <c r="AO318" i="6" s="1"/>
  <c r="AN318" i="6" s="1"/>
  <c r="AM318" i="6" s="1"/>
  <c r="AL318" i="6" s="1"/>
  <c r="AT318" i="6"/>
  <c r="AS318" i="6" s="1"/>
  <c r="K409" i="6"/>
  <c r="AF409" i="6"/>
  <c r="AD409" i="6"/>
  <c r="AB409" i="6"/>
  <c r="I47" i="6"/>
  <c r="AF47" i="6"/>
  <c r="AC47" i="6"/>
  <c r="AE47" i="6"/>
  <c r="AD47" i="6"/>
  <c r="AB47" i="6"/>
  <c r="K392" i="6"/>
  <c r="P136" i="6"/>
  <c r="P283" i="6"/>
  <c r="AZ105" i="6"/>
  <c r="AX105" i="6" s="1"/>
  <c r="AA273" i="6"/>
  <c r="AB273" i="6"/>
  <c r="AD51" i="6"/>
  <c r="AE51" i="6"/>
  <c r="AH42" i="6"/>
  <c r="AZ99" i="6"/>
  <c r="AX99" i="6" s="1"/>
  <c r="AH63" i="6"/>
  <c r="AZ109" i="6"/>
  <c r="AX109" i="6" s="1"/>
  <c r="AD109" i="6"/>
  <c r="AE109" i="6"/>
  <c r="AH46" i="6"/>
  <c r="AH263" i="6"/>
  <c r="P424" i="6"/>
  <c r="AZ3" i="6"/>
  <c r="AX3" i="6" s="1"/>
  <c r="AK23" i="6"/>
  <c r="AI23" i="6"/>
  <c r="AJ23" i="6"/>
  <c r="AI119" i="6"/>
  <c r="AK119" i="6"/>
  <c r="AJ119" i="6"/>
  <c r="AJ307" i="6"/>
  <c r="AK307" i="6"/>
  <c r="AI307" i="6"/>
  <c r="AH307" i="6" s="1"/>
  <c r="AI432" i="6"/>
  <c r="AJ432" i="6"/>
  <c r="AK432" i="6"/>
  <c r="AB390" i="6"/>
  <c r="AA390" i="6"/>
  <c r="AB344" i="6"/>
  <c r="AA344" i="6"/>
  <c r="AK351" i="6"/>
  <c r="AJ351" i="6"/>
  <c r="AI351" i="6"/>
  <c r="AH351" i="6" s="1"/>
  <c r="AK222" i="6"/>
  <c r="AI222" i="6"/>
  <c r="AJ222" i="6"/>
  <c r="AJ429" i="6"/>
  <c r="AI429" i="6"/>
  <c r="AH429" i="6" s="1"/>
  <c r="AK429" i="6"/>
  <c r="AK371" i="6"/>
  <c r="AJ371" i="6"/>
  <c r="AI371" i="6"/>
  <c r="AI407" i="6"/>
  <c r="AJ407" i="6"/>
  <c r="AK407" i="6"/>
  <c r="AJ218" i="6"/>
  <c r="AK218" i="6"/>
  <c r="AI218" i="6"/>
  <c r="AK62" i="6"/>
  <c r="AI62" i="6"/>
  <c r="AJ62" i="6"/>
  <c r="AI142" i="6"/>
  <c r="AH142" i="6" s="1"/>
  <c r="AJ142" i="6"/>
  <c r="AK142" i="6"/>
  <c r="AJ437" i="6"/>
  <c r="AK437" i="6"/>
  <c r="AI437" i="6"/>
  <c r="AK445" i="6"/>
  <c r="AJ445" i="6"/>
  <c r="AI445" i="6"/>
  <c r="AA306" i="6"/>
  <c r="AB306" i="6"/>
  <c r="AK420" i="6"/>
  <c r="AJ420" i="6"/>
  <c r="AI420" i="6"/>
  <c r="AH420" i="6" s="1"/>
  <c r="AB420" i="6" s="1"/>
  <c r="AK169" i="6"/>
  <c r="AJ169" i="6"/>
  <c r="AI169" i="6"/>
  <c r="AK254" i="6"/>
  <c r="AJ254" i="6"/>
  <c r="AI254" i="6"/>
  <c r="AK426" i="6"/>
  <c r="AI426" i="6"/>
  <c r="AJ426" i="6"/>
  <c r="AI443" i="6"/>
  <c r="AJ443" i="6"/>
  <c r="AK443" i="6"/>
  <c r="AJ223" i="6"/>
  <c r="AK223" i="6"/>
  <c r="AI223" i="6"/>
  <c r="AJ65" i="6"/>
  <c r="AI65" i="6"/>
  <c r="AK65" i="6"/>
  <c r="AK359" i="6"/>
  <c r="AJ359" i="6"/>
  <c r="AI359" i="6"/>
  <c r="AH359" i="6" s="1"/>
  <c r="AJ275" i="6"/>
  <c r="AI275" i="6"/>
  <c r="AK275" i="6"/>
  <c r="AJ427" i="6"/>
  <c r="AK427" i="6"/>
  <c r="AI427" i="6"/>
  <c r="AH427" i="6" s="1"/>
  <c r="AA339" i="6"/>
  <c r="AB339" i="6"/>
  <c r="AJ345" i="6"/>
  <c r="AI345" i="6"/>
  <c r="AK345" i="6"/>
  <c r="AK334" i="6"/>
  <c r="AI334" i="6"/>
  <c r="AJ334" i="6"/>
  <c r="AJ270" i="6"/>
  <c r="AI270" i="6"/>
  <c r="AH270" i="6" s="1"/>
  <c r="AK270" i="6"/>
  <c r="AJ433" i="6"/>
  <c r="AK433" i="6"/>
  <c r="AI433" i="6"/>
  <c r="AH433" i="6" s="1"/>
  <c r="AJ423" i="6"/>
  <c r="AI423" i="6"/>
  <c r="AK423" i="6"/>
  <c r="AI330" i="6"/>
  <c r="AH330" i="6" s="1"/>
  <c r="AK330" i="6"/>
  <c r="AJ330" i="6"/>
  <c r="AA247" i="6"/>
  <c r="AB247" i="6"/>
  <c r="AI211" i="6"/>
  <c r="AJ211" i="6"/>
  <c r="AK211" i="6"/>
  <c r="AJ435" i="6"/>
  <c r="AK435" i="6"/>
  <c r="AI435" i="6"/>
  <c r="AJ438" i="6"/>
  <c r="AK438" i="6"/>
  <c r="AI438" i="6"/>
  <c r="AK434" i="6"/>
  <c r="AI434" i="6"/>
  <c r="AJ434" i="6"/>
  <c r="I118" i="6"/>
  <c r="AF118" i="6"/>
  <c r="AC118" i="6"/>
  <c r="I156" i="6"/>
  <c r="AF156" i="6"/>
  <c r="AC156" i="6"/>
  <c r="AF404" i="6"/>
  <c r="I323" i="6"/>
  <c r="AC323" i="6"/>
  <c r="AB323" i="6"/>
  <c r="AE323" i="6"/>
  <c r="AD323" i="6"/>
  <c r="AT405" i="6"/>
  <c r="AS405" i="6" s="1"/>
  <c r="AR405" i="6" s="1"/>
  <c r="AQ405" i="6" s="1"/>
  <c r="AP405" i="6" s="1"/>
  <c r="AO405" i="6" s="1"/>
  <c r="AN405" i="6" s="1"/>
  <c r="AM405" i="6" s="1"/>
  <c r="AL405" i="6" s="1"/>
  <c r="AT244" i="6"/>
  <c r="AS244" i="6" s="1"/>
  <c r="AR244" i="6" s="1"/>
  <c r="AQ244" i="6" s="1"/>
  <c r="AP244" i="6" s="1"/>
  <c r="AO244" i="6" s="1"/>
  <c r="AN244" i="6" s="1"/>
  <c r="AM244" i="6" s="1"/>
  <c r="AL244" i="6" s="1"/>
  <c r="AC378" i="6"/>
  <c r="I53" i="6"/>
  <c r="AF53" i="6"/>
  <c r="AC53" i="6"/>
  <c r="AC161" i="6"/>
  <c r="AT348" i="6"/>
  <c r="AS348" i="6"/>
  <c r="AR348" i="6" s="1"/>
  <c r="AQ348" i="6" s="1"/>
  <c r="AP348" i="6" s="1"/>
  <c r="AO348" i="6" s="1"/>
  <c r="AN348" i="6" s="1"/>
  <c r="AM348" i="6" s="1"/>
  <c r="AL348" i="6" s="1"/>
  <c r="I387" i="6"/>
  <c r="I69" i="6"/>
  <c r="AC69" i="6"/>
  <c r="AF291" i="6"/>
  <c r="AT366" i="6"/>
  <c r="AS366" i="6" s="1"/>
  <c r="AR366" i="6" s="1"/>
  <c r="AQ366" i="6" s="1"/>
  <c r="AP366" i="6" s="1"/>
  <c r="AO366" i="6" s="1"/>
  <c r="AN366" i="6" s="1"/>
  <c r="AM366" i="6" s="1"/>
  <c r="AL366" i="6" s="1"/>
  <c r="I76" i="6"/>
  <c r="AT335" i="6"/>
  <c r="AS335" i="6" s="1"/>
  <c r="AR335" i="6" s="1"/>
  <c r="AQ335" i="6" s="1"/>
  <c r="AP335" i="6" s="1"/>
  <c r="AO335" i="6" s="1"/>
  <c r="AN335" i="6" s="1"/>
  <c r="AM335" i="6" s="1"/>
  <c r="AL335" i="6" s="1"/>
  <c r="K412" i="6"/>
  <c r="AF412" i="6"/>
  <c r="AC412" i="6"/>
  <c r="AE380" i="6"/>
  <c r="AD380" i="6"/>
  <c r="AT199" i="6"/>
  <c r="AS199" i="6" s="1"/>
  <c r="AR199" i="6" s="1"/>
  <c r="AQ199" i="6" s="1"/>
  <c r="AP199" i="6" s="1"/>
  <c r="AO199" i="6" s="1"/>
  <c r="AN199" i="6" s="1"/>
  <c r="AM199" i="6" s="1"/>
  <c r="AL199" i="6" s="1"/>
  <c r="AR145" i="6"/>
  <c r="AQ145" i="6" s="1"/>
  <c r="AP145" i="6" s="1"/>
  <c r="AO145" i="6" s="1"/>
  <c r="AN145" i="6" s="1"/>
  <c r="AM145" i="6" s="1"/>
  <c r="AL145" i="6" s="1"/>
  <c r="AT145" i="6"/>
  <c r="AS145" i="6"/>
  <c r="AF266" i="6"/>
  <c r="AC266" i="6"/>
  <c r="AT215" i="6"/>
  <c r="AS215" i="6" s="1"/>
  <c r="AR215" i="6" s="1"/>
  <c r="AQ215" i="6" s="1"/>
  <c r="AP215" i="6" s="1"/>
  <c r="AO215" i="6" s="1"/>
  <c r="AN215" i="6" s="1"/>
  <c r="AM215" i="6" s="1"/>
  <c r="AL215" i="6" s="1"/>
  <c r="AF403" i="6"/>
  <c r="AH412" i="6"/>
  <c r="AB412" i="6" s="1"/>
  <c r="AH285" i="6"/>
  <c r="AD141" i="6"/>
  <c r="AE141" i="6"/>
  <c r="AH284" i="6"/>
  <c r="AH365" i="6"/>
  <c r="AD101" i="6"/>
  <c r="AE101" i="6"/>
  <c r="AA253" i="6"/>
  <c r="AA277" i="6"/>
  <c r="AJ238" i="6"/>
  <c r="AK238" i="6"/>
  <c r="AI238" i="6"/>
  <c r="AH238" i="6" s="1"/>
  <c r="AH195" i="6"/>
  <c r="AA302" i="6"/>
  <c r="AB302" i="6"/>
  <c r="AB48" i="6"/>
  <c r="AA48" i="6"/>
  <c r="AH32" i="6"/>
  <c r="AB212" i="6"/>
  <c r="AA212" i="6"/>
  <c r="AA132" i="6"/>
  <c r="AB132" i="6"/>
  <c r="AB346" i="6"/>
  <c r="AA346" i="6"/>
  <c r="AH94" i="6"/>
  <c r="AH290" i="6"/>
  <c r="AH279" i="6"/>
  <c r="AT118" i="6"/>
  <c r="AS118" i="6" s="1"/>
  <c r="AR118" i="6" s="1"/>
  <c r="AQ118" i="6" s="1"/>
  <c r="AP118" i="6" s="1"/>
  <c r="AO118" i="6" s="1"/>
  <c r="AN118" i="6" s="1"/>
  <c r="AM118" i="6" s="1"/>
  <c r="AL118" i="6" s="1"/>
  <c r="AS242" i="6"/>
  <c r="AR242" i="6" s="1"/>
  <c r="AQ242" i="6" s="1"/>
  <c r="AP242" i="6" s="1"/>
  <c r="AO242" i="6" s="1"/>
  <c r="AN242" i="6" s="1"/>
  <c r="AM242" i="6" s="1"/>
  <c r="AL242" i="6" s="1"/>
  <c r="AT242" i="6"/>
  <c r="AT156" i="6"/>
  <c r="AS156" i="6" s="1"/>
  <c r="AR156" i="6" s="1"/>
  <c r="AQ156" i="6" s="1"/>
  <c r="AP156" i="6" s="1"/>
  <c r="AO156" i="6" s="1"/>
  <c r="AN156" i="6" s="1"/>
  <c r="AM156" i="6" s="1"/>
  <c r="AL156" i="6" s="1"/>
  <c r="AT404" i="6"/>
  <c r="AS404" i="6" s="1"/>
  <c r="AR404" i="6" s="1"/>
  <c r="AQ404" i="6" s="1"/>
  <c r="AP404" i="6" s="1"/>
  <c r="AO404" i="6" s="1"/>
  <c r="AN404" i="6" s="1"/>
  <c r="AM404" i="6" s="1"/>
  <c r="AL404" i="6" s="1"/>
  <c r="AF352" i="6"/>
  <c r="AC352" i="6"/>
  <c r="J352" i="6"/>
  <c r="I405" i="6"/>
  <c r="AC405" i="6"/>
  <c r="AF405" i="6"/>
  <c r="AT53" i="6"/>
  <c r="AS53" i="6"/>
  <c r="AR53" i="6" s="1"/>
  <c r="AQ53" i="6" s="1"/>
  <c r="AP53" i="6" s="1"/>
  <c r="AO53" i="6" s="1"/>
  <c r="AN53" i="6" s="1"/>
  <c r="AM53" i="6" s="1"/>
  <c r="AL53" i="6" s="1"/>
  <c r="AT400" i="6"/>
  <c r="AS400" i="6" s="1"/>
  <c r="AR400" i="6" s="1"/>
  <c r="AQ400" i="6" s="1"/>
  <c r="AP400" i="6" s="1"/>
  <c r="AO400" i="6" s="1"/>
  <c r="AN400" i="6" s="1"/>
  <c r="AM400" i="6" s="1"/>
  <c r="AL400" i="6" s="1"/>
  <c r="AT69" i="6"/>
  <c r="AS69" i="6" s="1"/>
  <c r="AR69" i="6" s="1"/>
  <c r="AQ69" i="6" s="1"/>
  <c r="AP69" i="6" s="1"/>
  <c r="AO69" i="6" s="1"/>
  <c r="AN69" i="6" s="1"/>
  <c r="AM69" i="6" s="1"/>
  <c r="AL69" i="6" s="1"/>
  <c r="I291" i="6"/>
  <c r="AC291" i="6"/>
  <c r="I88" i="6"/>
  <c r="AE88" i="6"/>
  <c r="AB88" i="6"/>
  <c r="AD88" i="6"/>
  <c r="AC88" i="6"/>
  <c r="AT192" i="6"/>
  <c r="AS192" i="6"/>
  <c r="AR192" i="6" s="1"/>
  <c r="AQ192" i="6" s="1"/>
  <c r="AP192" i="6" s="1"/>
  <c r="AO192" i="6" s="1"/>
  <c r="AN192" i="6" s="1"/>
  <c r="AM192" i="6" s="1"/>
  <c r="AL192" i="6" s="1"/>
  <c r="AF380" i="6"/>
  <c r="AC380" i="6"/>
  <c r="AT408" i="6"/>
  <c r="AS408" i="6" s="1"/>
  <c r="AR408" i="6" s="1"/>
  <c r="AQ408" i="6" s="1"/>
  <c r="AP408" i="6" s="1"/>
  <c r="AO408" i="6" s="1"/>
  <c r="AN408" i="6" s="1"/>
  <c r="AM408" i="6" s="1"/>
  <c r="AL408" i="6" s="1"/>
  <c r="AT327" i="6"/>
  <c r="AS327" i="6" s="1"/>
  <c r="AR327" i="6" s="1"/>
  <c r="AQ327" i="6" s="1"/>
  <c r="AP327" i="6" s="1"/>
  <c r="AO327" i="6" s="1"/>
  <c r="AN327" i="6" s="1"/>
  <c r="AM327" i="6" s="1"/>
  <c r="AL327" i="6" s="1"/>
  <c r="I103" i="6"/>
  <c r="AC103" i="6"/>
  <c r="AD103" i="6"/>
  <c r="AB103" i="6"/>
  <c r="AE103" i="6"/>
  <c r="AF103" i="6"/>
  <c r="AF249" i="6"/>
  <c r="I249" i="6"/>
  <c r="AC249" i="6"/>
  <c r="I38" i="6"/>
  <c r="AC38" i="6"/>
  <c r="AF38" i="6"/>
  <c r="AD342" i="6"/>
  <c r="AE342" i="6"/>
  <c r="AK206" i="6"/>
  <c r="AJ206" i="6"/>
  <c r="AI206" i="6"/>
  <c r="AJ76" i="6"/>
  <c r="AK76" i="6"/>
  <c r="AI76" i="6"/>
  <c r="AH98" i="6"/>
  <c r="AH81" i="6"/>
  <c r="AI283" i="6"/>
  <c r="AJ283" i="6"/>
  <c r="AK283" i="6"/>
  <c r="AH157" i="6"/>
  <c r="AA123" i="6"/>
  <c r="AB123" i="6"/>
  <c r="AE61" i="6"/>
  <c r="AD61" i="6"/>
  <c r="AH381" i="6"/>
  <c r="AA381" i="6" s="1"/>
  <c r="AE381" i="6" s="1"/>
  <c r="AH117" i="6"/>
  <c r="AH173" i="6"/>
  <c r="AA220" i="6"/>
  <c r="AB220" i="6"/>
  <c r="AB58" i="6"/>
  <c r="AA58" i="6"/>
  <c r="AE294" i="6"/>
  <c r="AD294" i="6"/>
  <c r="AD100" i="6"/>
  <c r="AE100" i="6"/>
  <c r="AH160" i="6"/>
  <c r="AH74" i="6"/>
  <c r="AH214" i="6"/>
  <c r="AA240" i="6"/>
  <c r="AB240" i="6"/>
  <c r="J353" i="6"/>
  <c r="AB353" i="6"/>
  <c r="J357" i="6"/>
  <c r="AE357" i="6"/>
  <c r="AB357" i="6"/>
  <c r="AD357" i="6"/>
  <c r="K404" i="6"/>
  <c r="AC404" i="6"/>
  <c r="AT352" i="6"/>
  <c r="AS352" i="6" s="1"/>
  <c r="AR352" i="6" s="1"/>
  <c r="AQ352" i="6" s="1"/>
  <c r="AP352" i="6" s="1"/>
  <c r="AO352" i="6" s="1"/>
  <c r="AN352" i="6" s="1"/>
  <c r="AM352" i="6" s="1"/>
  <c r="AL352" i="6" s="1"/>
  <c r="AT295" i="6"/>
  <c r="AS295" i="6" s="1"/>
  <c r="AR295" i="6" s="1"/>
  <c r="AQ295" i="6" s="1"/>
  <c r="AP295" i="6" s="1"/>
  <c r="AO295" i="6" s="1"/>
  <c r="AN295" i="6" s="1"/>
  <c r="AM295" i="6" s="1"/>
  <c r="AL295" i="6" s="1"/>
  <c r="AT378" i="6"/>
  <c r="AS378" i="6"/>
  <c r="AR378" i="6" s="1"/>
  <c r="AQ378" i="6" s="1"/>
  <c r="AP378" i="6" s="1"/>
  <c r="AO378" i="6" s="1"/>
  <c r="AN378" i="6" s="1"/>
  <c r="AM378" i="6" s="1"/>
  <c r="AL378" i="6" s="1"/>
  <c r="AT419" i="6"/>
  <c r="AS419" i="6" s="1"/>
  <c r="AR419" i="6" s="1"/>
  <c r="AQ419" i="6" s="1"/>
  <c r="AP419" i="6" s="1"/>
  <c r="AO419" i="6" s="1"/>
  <c r="AN419" i="6" s="1"/>
  <c r="AM419" i="6" s="1"/>
  <c r="AL419" i="6" s="1"/>
  <c r="I237" i="6"/>
  <c r="AF237" i="6"/>
  <c r="AC237" i="6"/>
  <c r="AT384" i="6"/>
  <c r="AS384" i="6"/>
  <c r="AR384" i="6" s="1"/>
  <c r="AQ384" i="6" s="1"/>
  <c r="AP384" i="6" s="1"/>
  <c r="AO384" i="6" s="1"/>
  <c r="AN384" i="6" s="1"/>
  <c r="AM384" i="6" s="1"/>
  <c r="AL384" i="6" s="1"/>
  <c r="AF122" i="6"/>
  <c r="AC122" i="6"/>
  <c r="AC345" i="6"/>
  <c r="AF345" i="6"/>
  <c r="AT411" i="6"/>
  <c r="AS411" i="6" s="1"/>
  <c r="AR411" i="6" s="1"/>
  <c r="AQ411" i="6" s="1"/>
  <c r="AP411" i="6" s="1"/>
  <c r="AO411" i="6" s="1"/>
  <c r="AN411" i="6" s="1"/>
  <c r="AM411" i="6" s="1"/>
  <c r="AL411" i="6" s="1"/>
  <c r="I252" i="6"/>
  <c r="AF252" i="6"/>
  <c r="AC252" i="6"/>
  <c r="K408" i="6"/>
  <c r="AS229" i="6"/>
  <c r="AR229" i="6" s="1"/>
  <c r="AQ229" i="6" s="1"/>
  <c r="AP229" i="6" s="1"/>
  <c r="AO229" i="6" s="1"/>
  <c r="AN229" i="6" s="1"/>
  <c r="AM229" i="6" s="1"/>
  <c r="AL229" i="6" s="1"/>
  <c r="AT229" i="6"/>
  <c r="AK227" i="6"/>
  <c r="AJ227" i="6"/>
  <c r="AI227" i="6"/>
  <c r="AT249" i="6"/>
  <c r="AS249" i="6" s="1"/>
  <c r="AR249" i="6" s="1"/>
  <c r="AQ249" i="6" s="1"/>
  <c r="AP249" i="6" s="1"/>
  <c r="AO249" i="6" s="1"/>
  <c r="AN249" i="6" s="1"/>
  <c r="AM249" i="6" s="1"/>
  <c r="AL249" i="6" s="1"/>
  <c r="AC355" i="6"/>
  <c r="J355" i="6"/>
  <c r="AF355" i="6"/>
  <c r="AC403" i="6"/>
  <c r="K403" i="6"/>
  <c r="AF338" i="6"/>
  <c r="AC338" i="6"/>
  <c r="AI133" i="6"/>
  <c r="AH133" i="6" s="1"/>
  <c r="AK133" i="6"/>
  <c r="AJ133" i="6"/>
  <c r="AB79" i="6"/>
  <c r="AA79" i="6"/>
  <c r="AB308" i="6"/>
  <c r="AA308" i="6"/>
  <c r="AB77" i="6"/>
  <c r="AA77" i="6"/>
  <c r="AF88" i="6"/>
  <c r="AA178" i="6"/>
  <c r="AB178" i="6"/>
  <c r="AB29" i="6"/>
  <c r="AA29" i="6"/>
  <c r="AA34" i="6"/>
  <c r="AB34" i="6"/>
  <c r="AD95" i="6"/>
  <c r="AE95" i="6"/>
  <c r="AA316" i="6"/>
  <c r="AB316" i="6"/>
  <c r="AD198" i="6"/>
  <c r="AE198" i="6"/>
  <c r="AA208" i="6"/>
  <c r="AB204" i="6"/>
  <c r="AA176" i="6"/>
  <c r="AB176" i="6"/>
  <c r="AB44" i="6"/>
  <c r="AA44" i="6"/>
  <c r="AD343" i="6"/>
  <c r="AE343" i="6"/>
  <c r="AA331" i="6"/>
  <c r="AB331" i="6"/>
  <c r="AJ444" i="6"/>
  <c r="AK444" i="6"/>
  <c r="AI444" i="6"/>
  <c r="AB120" i="6"/>
  <c r="AA120" i="6"/>
  <c r="AB126" i="6"/>
  <c r="AA126" i="6"/>
  <c r="AA354" i="6"/>
  <c r="AB354" i="6"/>
  <c r="AB230" i="6"/>
  <c r="AA230" i="6"/>
  <c r="AB104" i="6"/>
  <c r="AA104" i="6"/>
  <c r="AF60" i="6"/>
  <c r="AC60" i="6"/>
  <c r="AC274" i="6"/>
  <c r="AF274" i="6"/>
  <c r="I97" i="6"/>
  <c r="AB97" i="6"/>
  <c r="AD97" i="6"/>
  <c r="AE97" i="6"/>
  <c r="I68" i="6"/>
  <c r="AB68" i="6"/>
  <c r="AD68" i="6"/>
  <c r="AE68" i="6"/>
  <c r="AC68" i="6"/>
  <c r="AF68" i="6"/>
  <c r="AT237" i="6"/>
  <c r="AS237" i="6" s="1"/>
  <c r="AR237" i="6" s="1"/>
  <c r="AQ237" i="6" s="1"/>
  <c r="AP237" i="6" s="1"/>
  <c r="AO237" i="6" s="1"/>
  <c r="AN237" i="6" s="1"/>
  <c r="AM237" i="6" s="1"/>
  <c r="AL237" i="6" s="1"/>
  <c r="K400" i="6"/>
  <c r="AC400" i="6"/>
  <c r="AF400" i="6"/>
  <c r="AT122" i="6"/>
  <c r="AS122" i="6" s="1"/>
  <c r="AR122" i="6" s="1"/>
  <c r="AQ122" i="6" s="1"/>
  <c r="AP122" i="6" s="1"/>
  <c r="AO122" i="6" s="1"/>
  <c r="AN122" i="6" s="1"/>
  <c r="AM122" i="6" s="1"/>
  <c r="AL122" i="6" s="1"/>
  <c r="K411" i="6"/>
  <c r="I78" i="6"/>
  <c r="I131" i="6"/>
  <c r="AD131" i="6"/>
  <c r="AB131" i="6"/>
  <c r="AE131" i="6"/>
  <c r="AF131" i="6"/>
  <c r="AJ114" i="6"/>
  <c r="AI114" i="6"/>
  <c r="AH114" i="6" s="1"/>
  <c r="AK114" i="6"/>
  <c r="AT382" i="6"/>
  <c r="AS382" i="6" s="1"/>
  <c r="AR382" i="6" s="1"/>
  <c r="AQ382" i="6" s="1"/>
  <c r="AP382" i="6" s="1"/>
  <c r="AO382" i="6" s="1"/>
  <c r="AN382" i="6" s="1"/>
  <c r="AM382" i="6" s="1"/>
  <c r="AL382" i="6" s="1"/>
  <c r="AT355" i="6"/>
  <c r="AS355" i="6"/>
  <c r="AR355" i="6" s="1"/>
  <c r="AQ355" i="6" s="1"/>
  <c r="AP355" i="6" s="1"/>
  <c r="AO355" i="6" s="1"/>
  <c r="AN355" i="6" s="1"/>
  <c r="AM355" i="6" s="1"/>
  <c r="AL355" i="6" s="1"/>
  <c r="AT338" i="6"/>
  <c r="AS338" i="6" s="1"/>
  <c r="AR338" i="6" s="1"/>
  <c r="AQ338" i="6" s="1"/>
  <c r="AP338" i="6" s="1"/>
  <c r="AO338" i="6" s="1"/>
  <c r="AN338" i="6" s="1"/>
  <c r="AM338" i="6" s="1"/>
  <c r="AL338" i="6" s="1"/>
  <c r="AB257" i="6"/>
  <c r="AA257" i="6"/>
  <c r="AB189" i="6"/>
  <c r="AJ248" i="6"/>
  <c r="AI248" i="6"/>
  <c r="AK248" i="6"/>
  <c r="AB292" i="6"/>
  <c r="AA292" i="6"/>
  <c r="AA177" i="6"/>
  <c r="AB177" i="6"/>
  <c r="AB75" i="6"/>
  <c r="AA75" i="6"/>
  <c r="AB56" i="6"/>
  <c r="AA56" i="6"/>
  <c r="AB193" i="6"/>
  <c r="AA193" i="6"/>
  <c r="AA149" i="6"/>
  <c r="AB149" i="6"/>
  <c r="AH276" i="6"/>
  <c r="AA22" i="6"/>
  <c r="AB96" i="6"/>
  <c r="AA96" i="6"/>
  <c r="AA196" i="6"/>
  <c r="AB196" i="6"/>
  <c r="AA188" i="6"/>
  <c r="AB188" i="6"/>
  <c r="AA363" i="6"/>
  <c r="AA370" i="6"/>
  <c r="AB370" i="6"/>
  <c r="AA158" i="6"/>
  <c r="AB158" i="6"/>
  <c r="AH256" i="6"/>
  <c r="AH90" i="6"/>
  <c r="AH436" i="6"/>
  <c r="AT40" i="6"/>
  <c r="AS40" i="6" s="1"/>
  <c r="AR40" i="6" s="1"/>
  <c r="AQ40" i="6" s="1"/>
  <c r="AP40" i="6" s="1"/>
  <c r="AO40" i="6" s="1"/>
  <c r="AN40" i="6" s="1"/>
  <c r="AM40" i="6" s="1"/>
  <c r="AL40" i="6" s="1"/>
  <c r="AD377" i="6"/>
  <c r="AE377" i="6"/>
  <c r="AE274" i="6"/>
  <c r="AD274" i="6"/>
  <c r="AC217" i="6"/>
  <c r="I217" i="6"/>
  <c r="AF356" i="6"/>
  <c r="AC356" i="6"/>
  <c r="J356" i="6"/>
  <c r="AB356" i="6"/>
  <c r="AE356" i="6"/>
  <c r="AD356" i="6"/>
  <c r="AF395" i="6"/>
  <c r="K419" i="6"/>
  <c r="I312" i="6"/>
  <c r="I227" i="6"/>
  <c r="AC227" i="6"/>
  <c r="AC259" i="6"/>
  <c r="I259" i="6"/>
  <c r="AT252" i="6"/>
  <c r="AS252" i="6" s="1"/>
  <c r="AR252" i="6" s="1"/>
  <c r="AQ252" i="6" s="1"/>
  <c r="AP252" i="6" s="1"/>
  <c r="AO252" i="6" s="1"/>
  <c r="AN252" i="6" s="1"/>
  <c r="AM252" i="6" s="1"/>
  <c r="AL252" i="6" s="1"/>
  <c r="AT78" i="6"/>
  <c r="AS78" i="6"/>
  <c r="AR78" i="6" s="1"/>
  <c r="AQ78" i="6" s="1"/>
  <c r="AP78" i="6" s="1"/>
  <c r="AO78" i="6" s="1"/>
  <c r="AN78" i="6" s="1"/>
  <c r="AM78" i="6" s="1"/>
  <c r="AL78" i="6" s="1"/>
  <c r="I229" i="6"/>
  <c r="AF229" i="6"/>
  <c r="AT289" i="6"/>
  <c r="AS289" i="6" s="1"/>
  <c r="AR289" i="6" s="1"/>
  <c r="AQ289" i="6" s="1"/>
  <c r="AP289" i="6" s="1"/>
  <c r="AO289" i="6" s="1"/>
  <c r="AN289" i="6" s="1"/>
  <c r="AM289" i="6" s="1"/>
  <c r="AL289" i="6" s="1"/>
  <c r="AF382" i="6"/>
  <c r="AC382" i="6"/>
  <c r="AC200" i="6"/>
  <c r="AF200" i="6"/>
  <c r="I200" i="6"/>
  <c r="AB336" i="6"/>
  <c r="AA336" i="6"/>
  <c r="AD324" i="6"/>
  <c r="AE324" i="6"/>
  <c r="AA373" i="6"/>
  <c r="AB373" i="6"/>
  <c r="AH272" i="6"/>
  <c r="AH187" i="6"/>
  <c r="AH151" i="6"/>
  <c r="AA186" i="6"/>
  <c r="AH210" i="6"/>
  <c r="AC389" i="6"/>
  <c r="AH368" i="6"/>
  <c r="AH124" i="6"/>
  <c r="AB216" i="6"/>
  <c r="AA216" i="6"/>
  <c r="AE92" i="6"/>
  <c r="AD92" i="6"/>
  <c r="AE191" i="6"/>
  <c r="AD191" i="6"/>
  <c r="AH367" i="6"/>
  <c r="AB128" i="6"/>
  <c r="AA128" i="6"/>
  <c r="AH278" i="6"/>
  <c r="AH264" i="6"/>
  <c r="AH425" i="6"/>
  <c r="AD226" i="6"/>
  <c r="AE226" i="6"/>
  <c r="AH430" i="6"/>
  <c r="AH358" i="6"/>
  <c r="I150" i="6"/>
  <c r="AB150" i="6"/>
  <c r="AE150" i="6"/>
  <c r="AD150" i="6"/>
  <c r="I40" i="6"/>
  <c r="AT379" i="6"/>
  <c r="AS379" i="6" s="1"/>
  <c r="AR379" i="6" s="1"/>
  <c r="AQ379" i="6" s="1"/>
  <c r="AP379" i="6" s="1"/>
  <c r="AO379" i="6" s="1"/>
  <c r="AN379" i="6" s="1"/>
  <c r="AM379" i="6" s="1"/>
  <c r="AL379" i="6" s="1"/>
  <c r="AT217" i="6"/>
  <c r="AS217" i="6" s="1"/>
  <c r="AR217" i="6" s="1"/>
  <c r="AQ217" i="6" s="1"/>
  <c r="AP217" i="6" s="1"/>
  <c r="AO217" i="6" s="1"/>
  <c r="AN217" i="6" s="1"/>
  <c r="AM217" i="6" s="1"/>
  <c r="AL217" i="6" s="1"/>
  <c r="AT312" i="6"/>
  <c r="AS312" i="6" s="1"/>
  <c r="AR312" i="6" s="1"/>
  <c r="AQ312" i="6" s="1"/>
  <c r="AP312" i="6" s="1"/>
  <c r="AO312" i="6" s="1"/>
  <c r="AN312" i="6" s="1"/>
  <c r="AM312" i="6" s="1"/>
  <c r="AL312" i="6" s="1"/>
  <c r="AA420" i="6"/>
  <c r="AD420" i="6" s="1"/>
  <c r="AT416" i="6"/>
  <c r="AS416" i="6" s="1"/>
  <c r="AR416" i="6" s="1"/>
  <c r="AQ416" i="6" s="1"/>
  <c r="AP416" i="6" s="1"/>
  <c r="AO416" i="6" s="1"/>
  <c r="AN416" i="6" s="1"/>
  <c r="AM416" i="6" s="1"/>
  <c r="AL416" i="6" s="1"/>
  <c r="AT259" i="6"/>
  <c r="AS259" i="6" s="1"/>
  <c r="AR259" i="6" s="1"/>
  <c r="AQ259" i="6" s="1"/>
  <c r="AP259" i="6" s="1"/>
  <c r="AO259" i="6" s="1"/>
  <c r="AN259" i="6" s="1"/>
  <c r="AM259" i="6" s="1"/>
  <c r="AL259" i="6" s="1"/>
  <c r="I260" i="6"/>
  <c r="AC260" i="6"/>
  <c r="AF260" i="6"/>
  <c r="J381" i="6"/>
  <c r="AD381" i="6"/>
  <c r="AF289" i="6"/>
  <c r="AC289" i="6"/>
  <c r="AT200" i="6"/>
  <c r="AS200" i="6" s="1"/>
  <c r="AR200" i="6" s="1"/>
  <c r="AQ200" i="6" s="1"/>
  <c r="AP200" i="6" s="1"/>
  <c r="AO200" i="6" s="1"/>
  <c r="AN200" i="6" s="1"/>
  <c r="AM200" i="6" s="1"/>
  <c r="AL200" i="6" s="1"/>
  <c r="AA396" i="6"/>
  <c r="AB396" i="6"/>
  <c r="AJ281" i="6"/>
  <c r="AI281" i="6"/>
  <c r="AK281" i="6"/>
  <c r="AA340" i="6"/>
  <c r="AB340" i="6"/>
  <c r="AH38" i="6"/>
  <c r="AA38" i="6" s="1"/>
  <c r="AA155" i="6"/>
  <c r="AB155" i="6"/>
  <c r="AH304" i="6"/>
  <c r="AH49" i="6"/>
  <c r="AH280" i="6"/>
  <c r="AH333" i="6"/>
  <c r="AH60" i="6"/>
  <c r="AB282" i="6"/>
  <c r="AA282" i="6"/>
  <c r="AE350" i="6"/>
  <c r="AD350" i="6"/>
  <c r="AB39" i="6"/>
  <c r="AA39" i="6"/>
  <c r="AH172" i="6"/>
  <c r="AB236" i="6"/>
  <c r="AA140" i="6"/>
  <c r="AB140" i="6"/>
  <c r="AH311" i="6"/>
  <c r="AH291" i="6"/>
  <c r="AA291" i="6" s="1"/>
  <c r="AD291" i="6" s="1"/>
  <c r="AA251" i="6"/>
  <c r="AB251" i="6"/>
  <c r="AH228" i="6"/>
  <c r="AA271" i="6"/>
  <c r="AB271" i="6"/>
  <c r="AH86" i="6"/>
  <c r="AH182" i="6"/>
  <c r="AF241" i="6"/>
  <c r="I241" i="6"/>
  <c r="AC241" i="6"/>
  <c r="AB241" i="6"/>
  <c r="AE241" i="6"/>
  <c r="AD241" i="6"/>
  <c r="J374" i="6"/>
  <c r="AC374" i="6"/>
  <c r="AF374" i="6"/>
  <c r="J395" i="6"/>
  <c r="AC395" i="6"/>
  <c r="I21" i="6"/>
  <c r="AB21" i="6"/>
  <c r="I161" i="6"/>
  <c r="K420" i="6"/>
  <c r="AC420" i="6"/>
  <c r="AF420" i="6"/>
  <c r="AE420" i="6"/>
  <c r="AT246" i="6"/>
  <c r="AS246" i="6" s="1"/>
  <c r="AR246" i="6" s="1"/>
  <c r="AQ246" i="6" s="1"/>
  <c r="AP246" i="6" s="1"/>
  <c r="AO246" i="6" s="1"/>
  <c r="AN246" i="6" s="1"/>
  <c r="AM246" i="6" s="1"/>
  <c r="AL246" i="6" s="1"/>
  <c r="I349" i="6"/>
  <c r="AB349" i="6"/>
  <c r="AF349" i="6"/>
  <c r="AC349" i="6"/>
  <c r="AC335" i="6"/>
  <c r="I335" i="6"/>
  <c r="AF335" i="6"/>
  <c r="I113" i="6"/>
  <c r="AC113" i="6"/>
  <c r="AF113" i="6"/>
  <c r="AJ174" i="6"/>
  <c r="AI174" i="6"/>
  <c r="AK174" i="6"/>
  <c r="AC21" i="6"/>
  <c r="I33" i="6"/>
  <c r="AC33" i="6"/>
  <c r="AF33" i="6"/>
  <c r="AD33" i="6"/>
  <c r="AB33" i="6"/>
  <c r="AE33" i="6"/>
  <c r="AE389" i="6"/>
  <c r="AD389" i="6"/>
  <c r="AA393" i="6"/>
  <c r="AB393" i="6"/>
  <c r="AA386" i="6"/>
  <c r="AB386" i="6"/>
  <c r="AB231" i="6"/>
  <c r="AA231" i="6"/>
  <c r="AJ64" i="6"/>
  <c r="AI64" i="6"/>
  <c r="AK64" i="6"/>
  <c r="AB72" i="6"/>
  <c r="AB71" i="6"/>
  <c r="AA71" i="6"/>
  <c r="AB67" i="6"/>
  <c r="AA67" i="6"/>
  <c r="AE111" i="6"/>
  <c r="AD111" i="6"/>
  <c r="AB268" i="6"/>
  <c r="AA268" i="6"/>
  <c r="AA317" i="6"/>
  <c r="AB317" i="6"/>
  <c r="AB376" i="6"/>
  <c r="AA376" i="6"/>
  <c r="AB107" i="6"/>
  <c r="AA107" i="6"/>
  <c r="AA205" i="6"/>
  <c r="AB205" i="6"/>
  <c r="AE313" i="6"/>
  <c r="AD313" i="6"/>
  <c r="AK322" i="6"/>
  <c r="AJ322" i="6"/>
  <c r="AI322" i="6"/>
  <c r="AA262" i="6"/>
  <c r="AB262" i="6"/>
  <c r="AB303" i="6"/>
  <c r="AA303" i="6"/>
  <c r="AJ439" i="6"/>
  <c r="AK439" i="6"/>
  <c r="AI439" i="6"/>
  <c r="AH439" i="6" s="1"/>
  <c r="AB314" i="6"/>
  <c r="AA314" i="6"/>
  <c r="AB315" i="6"/>
  <c r="AA315" i="6"/>
  <c r="AA144" i="6"/>
  <c r="AB144" i="6"/>
  <c r="AD194" i="6"/>
  <c r="AE194" i="6"/>
  <c r="AB110" i="6"/>
  <c r="AA110" i="6"/>
  <c r="AA152" i="6"/>
  <c r="AB152" i="6"/>
  <c r="AB326" i="6"/>
  <c r="AA326" i="6"/>
  <c r="AA286" i="6"/>
  <c r="AB286" i="6"/>
  <c r="AJ431" i="6"/>
  <c r="AK431" i="6"/>
  <c r="AI431" i="6"/>
  <c r="I27" i="6"/>
  <c r="AB27" i="6"/>
  <c r="AD27" i="6"/>
  <c r="I347" i="6"/>
  <c r="AC347" i="6"/>
  <c r="AF347" i="6"/>
  <c r="I45" i="6"/>
  <c r="AB45" i="6"/>
  <c r="AD45" i="6"/>
  <c r="AE45" i="6"/>
  <c r="AC45" i="6"/>
  <c r="AF45" i="6"/>
  <c r="K378" i="6"/>
  <c r="AF378" i="6"/>
  <c r="AT161" i="6"/>
  <c r="AS161" i="6" s="1"/>
  <c r="AR161" i="6" s="1"/>
  <c r="AQ161" i="6" s="1"/>
  <c r="AP161" i="6" s="1"/>
  <c r="AO161" i="6" s="1"/>
  <c r="AN161" i="6" s="1"/>
  <c r="AM161" i="6" s="1"/>
  <c r="AL161" i="6" s="1"/>
  <c r="AF348" i="6"/>
  <c r="AC348" i="6"/>
  <c r="I348" i="6"/>
  <c r="AT387" i="6"/>
  <c r="AS387" i="6" s="1"/>
  <c r="AR387" i="6" s="1"/>
  <c r="AQ387" i="6" s="1"/>
  <c r="AP387" i="6" s="1"/>
  <c r="AO387" i="6" s="1"/>
  <c r="AN387" i="6" s="1"/>
  <c r="AM387" i="6" s="1"/>
  <c r="AL387" i="6" s="1"/>
  <c r="J366" i="6"/>
  <c r="AF366" i="6"/>
  <c r="AT260" i="6"/>
  <c r="AS260" i="6" s="1"/>
  <c r="AR260" i="6" s="1"/>
  <c r="AQ260" i="6" s="1"/>
  <c r="AP260" i="6" s="1"/>
  <c r="AO260" i="6" s="1"/>
  <c r="AN260" i="6" s="1"/>
  <c r="AM260" i="6" s="1"/>
  <c r="AL260" i="6" s="1"/>
  <c r="AC408" i="6"/>
  <c r="AT113" i="6"/>
  <c r="AS113" i="6"/>
  <c r="AR113" i="6" s="1"/>
  <c r="AQ113" i="6" s="1"/>
  <c r="AP113" i="6" s="1"/>
  <c r="AO113" i="6" s="1"/>
  <c r="AN113" i="6" s="1"/>
  <c r="AM113" i="6" s="1"/>
  <c r="AL113" i="6" s="1"/>
  <c r="AJ415" i="6"/>
  <c r="AI415" i="6"/>
  <c r="AK415" i="6"/>
  <c r="J145" i="6"/>
  <c r="AC145" i="6"/>
  <c r="AF327" i="6"/>
  <c r="AC327" i="6"/>
  <c r="I215" i="6"/>
  <c r="AF215" i="6"/>
  <c r="AT403" i="6"/>
  <c r="AS403" i="6" s="1"/>
  <c r="AR403" i="6" s="1"/>
  <c r="AQ403" i="6" s="1"/>
  <c r="AP403" i="6" s="1"/>
  <c r="AO403" i="6" s="1"/>
  <c r="AN403" i="6" s="1"/>
  <c r="AM403" i="6" s="1"/>
  <c r="AL403" i="6" s="1"/>
  <c r="I255" i="6"/>
  <c r="AC255" i="6"/>
  <c r="AE255" i="6"/>
  <c r="AB255" i="6"/>
  <c r="AD255" i="6"/>
  <c r="AH347" i="6"/>
  <c r="AA347" i="6" s="1"/>
  <c r="AH225" i="6"/>
  <c r="AB369" i="6"/>
  <c r="AA369" i="6"/>
  <c r="AH83" i="6"/>
  <c r="AB164" i="6"/>
  <c r="AA265" i="6"/>
  <c r="AB265" i="6"/>
  <c r="AE296" i="6"/>
  <c r="AD296" i="6"/>
  <c r="AD85" i="6"/>
  <c r="AE85" i="6"/>
  <c r="AH372" i="6"/>
  <c r="AK299" i="6"/>
  <c r="AJ299" i="6"/>
  <c r="AI299" i="6"/>
  <c r="AE147" i="6"/>
  <c r="AD147" i="6"/>
  <c r="AA269" i="6"/>
  <c r="AB269" i="6"/>
  <c r="AB171" i="6"/>
  <c r="AA171" i="6"/>
  <c r="AC246" i="6"/>
  <c r="AH55" i="6"/>
  <c r="AB73" i="6"/>
  <c r="AA73" i="6"/>
  <c r="AH374" i="6"/>
  <c r="AA374" i="6" s="1"/>
  <c r="AE374" i="6" s="1"/>
  <c r="AI446" i="6"/>
  <c r="AJ446" i="6"/>
  <c r="AK446" i="6"/>
  <c r="AA319" i="6"/>
  <c r="AB319" i="6"/>
  <c r="AB428" i="6"/>
  <c r="AH148" i="6"/>
  <c r="C16" i="6"/>
  <c r="D18" i="6" s="1"/>
  <c r="O441" i="6"/>
  <c r="O447" i="6"/>
  <c r="O449" i="6"/>
  <c r="O440" i="6"/>
  <c r="O442" i="6"/>
  <c r="O448" i="6"/>
  <c r="O450" i="6"/>
  <c r="O413" i="6"/>
  <c r="O386" i="6"/>
  <c r="O427" i="6"/>
  <c r="O362" i="6"/>
  <c r="O431" i="6"/>
  <c r="O350" i="6"/>
  <c r="O378" i="6"/>
  <c r="O395" i="6"/>
  <c r="O337" i="6"/>
  <c r="O424" i="6"/>
  <c r="O333" i="6"/>
  <c r="O392" i="6"/>
  <c r="O328" i="6"/>
  <c r="O388" i="6"/>
  <c r="O387" i="6"/>
  <c r="O372" i="6"/>
  <c r="O418" i="6"/>
  <c r="O404" i="6"/>
  <c r="O396" i="6"/>
  <c r="O370" i="6"/>
  <c r="O313" i="6"/>
  <c r="O375" i="6"/>
  <c r="O310" i="6"/>
  <c r="O407" i="6"/>
  <c r="O318" i="6"/>
  <c r="O357" i="6"/>
  <c r="O373" i="6"/>
  <c r="O352" i="6"/>
  <c r="O436" i="6"/>
  <c r="O314" i="6"/>
  <c r="O329" i="6"/>
  <c r="O430" i="6"/>
  <c r="O391" i="6"/>
  <c r="O365" i="6"/>
  <c r="O309" i="6"/>
  <c r="O348" i="6"/>
  <c r="O342" i="6"/>
  <c r="O303" i="6"/>
  <c r="O400" i="6"/>
  <c r="O384" i="6"/>
  <c r="O338" i="6"/>
  <c r="O354" i="6"/>
  <c r="O420" i="6"/>
  <c r="O398" i="6"/>
  <c r="O331" i="6"/>
  <c r="O429" i="6"/>
  <c r="O360" i="6"/>
  <c r="O366" i="6"/>
  <c r="O444" i="6"/>
  <c r="O336" i="6"/>
  <c r="O402" i="6"/>
  <c r="O415" i="6"/>
  <c r="O308" i="6"/>
  <c r="O403" i="6"/>
  <c r="O306" i="6"/>
  <c r="O349" i="6"/>
  <c r="O364" i="6"/>
  <c r="O397" i="6"/>
  <c r="O414" i="6"/>
  <c r="O326" i="6"/>
  <c r="O300" i="6"/>
  <c r="O393" i="6"/>
  <c r="O319" i="6"/>
  <c r="O405" i="6"/>
  <c r="O376" i="6"/>
  <c r="O344" i="6"/>
  <c r="O410" i="6"/>
  <c r="O408" i="6"/>
  <c r="O356" i="6"/>
  <c r="O385" i="6"/>
  <c r="O334" i="6"/>
  <c r="O411" i="6"/>
  <c r="O446" i="6"/>
  <c r="O321" i="6"/>
  <c r="O353" i="6"/>
  <c r="C15" i="6"/>
  <c r="F18" i="6" s="1"/>
  <c r="F19" i="6" s="1"/>
  <c r="O426" i="6"/>
  <c r="O316" i="6"/>
  <c r="O358" i="6"/>
  <c r="O422" i="6"/>
  <c r="O374" i="6"/>
  <c r="O443" i="6"/>
  <c r="O347" i="6"/>
  <c r="O346" i="6"/>
  <c r="O382" i="6"/>
  <c r="O351" i="6"/>
  <c r="O412" i="6"/>
  <c r="O406" i="6"/>
  <c r="O332" i="6"/>
  <c r="O417" i="6"/>
  <c r="O434" i="6"/>
  <c r="O324" i="6"/>
  <c r="O317" i="6"/>
  <c r="O435" i="6"/>
  <c r="O377" i="6"/>
  <c r="O363" i="6"/>
  <c r="O359" i="6"/>
  <c r="O421" i="6"/>
  <c r="O445" i="6"/>
  <c r="O307" i="6"/>
  <c r="O390" i="6"/>
  <c r="O409" i="6"/>
  <c r="O322" i="6"/>
  <c r="O437" i="6"/>
  <c r="O380" i="6"/>
  <c r="O361" i="6"/>
  <c r="O327" i="6"/>
  <c r="O312" i="6"/>
  <c r="O423" i="6"/>
  <c r="O304" i="6"/>
  <c r="O311" i="6"/>
  <c r="O368" i="6"/>
  <c r="O439" i="6"/>
  <c r="O335" i="6"/>
  <c r="O320" i="6"/>
  <c r="O381" i="6"/>
  <c r="O305" i="6"/>
  <c r="O379" i="6"/>
  <c r="O416" i="6"/>
  <c r="O438" i="6"/>
  <c r="O419" i="6"/>
  <c r="O371" i="6"/>
  <c r="O389" i="6"/>
  <c r="O315" i="6"/>
  <c r="O301" i="6"/>
  <c r="O394" i="6"/>
  <c r="O339" i="6"/>
  <c r="O428" i="6"/>
  <c r="O399" i="6"/>
  <c r="O432" i="6"/>
  <c r="O369" i="6"/>
  <c r="O425" i="6"/>
  <c r="O345" i="6"/>
  <c r="O355" i="6"/>
  <c r="O340" i="6"/>
  <c r="O302" i="6"/>
  <c r="O401" i="6"/>
  <c r="O343" i="6"/>
  <c r="O325" i="6"/>
  <c r="O433" i="6"/>
  <c r="O341" i="6"/>
  <c r="O323" i="6"/>
  <c r="O383" i="6"/>
  <c r="O367" i="6"/>
  <c r="O330" i="6"/>
  <c r="AI447" i="6"/>
  <c r="AJ447" i="6"/>
  <c r="AK447" i="6"/>
  <c r="AI449" i="6"/>
  <c r="AJ449" i="6"/>
  <c r="AK449" i="6"/>
  <c r="AI441" i="6"/>
  <c r="AJ441" i="6"/>
  <c r="AK441" i="6"/>
  <c r="AT448" i="6"/>
  <c r="AS448" i="6" s="1"/>
  <c r="AR448" i="6" s="1"/>
  <c r="AQ448" i="6" s="1"/>
  <c r="AP448" i="6" s="1"/>
  <c r="AO448" i="6" s="1"/>
  <c r="AN448" i="6" s="1"/>
  <c r="AM448" i="6" s="1"/>
  <c r="AL448" i="6" s="1"/>
  <c r="AT442" i="6"/>
  <c r="AS442" i="6" s="1"/>
  <c r="AR442" i="6" s="1"/>
  <c r="AQ442" i="6" s="1"/>
  <c r="AP442" i="6" s="1"/>
  <c r="AO442" i="6" s="1"/>
  <c r="AN442" i="6" s="1"/>
  <c r="AM442" i="6" s="1"/>
  <c r="AL442" i="6" s="1"/>
  <c r="AC448" i="6"/>
  <c r="K448" i="6"/>
  <c r="AF448" i="6"/>
  <c r="AC442" i="6"/>
  <c r="K442" i="6"/>
  <c r="AF442" i="6"/>
  <c r="AT440" i="6"/>
  <c r="AS440" i="6" s="1"/>
  <c r="AR440" i="6" s="1"/>
  <c r="AQ440" i="6" s="1"/>
  <c r="AP440" i="6" s="1"/>
  <c r="AO440" i="6" s="1"/>
  <c r="AN440" i="6" s="1"/>
  <c r="AM440" i="6" s="1"/>
  <c r="AL440" i="6" s="1"/>
  <c r="AT450" i="6"/>
  <c r="AS450" i="6" s="1"/>
  <c r="AR450" i="6" s="1"/>
  <c r="AQ450" i="6" s="1"/>
  <c r="AP450" i="6" s="1"/>
  <c r="AO450" i="6" s="1"/>
  <c r="AN450" i="6" s="1"/>
  <c r="AM450" i="6" s="1"/>
  <c r="AL450" i="6" s="1"/>
  <c r="K447" i="6"/>
  <c r="AC447" i="6"/>
  <c r="AC450" i="6"/>
  <c r="K450" i="6"/>
  <c r="AF450" i="6"/>
  <c r="AC440" i="6"/>
  <c r="K440" i="6"/>
  <c r="AF440" i="6"/>
  <c r="K441" i="6"/>
  <c r="AF441" i="6"/>
  <c r="AC441" i="6"/>
  <c r="K449" i="6"/>
  <c r="AF449" i="6"/>
  <c r="AJ412" i="7"/>
  <c r="AK412" i="7"/>
  <c r="AI412" i="7"/>
  <c r="AH412" i="7" s="1"/>
  <c r="BA37" i="7"/>
  <c r="BB37" i="7"/>
  <c r="BB83" i="7"/>
  <c r="BA83" i="7"/>
  <c r="AZ83" i="7" s="1"/>
  <c r="AX83" i="7" s="1"/>
  <c r="AD98" i="7"/>
  <c r="AE98" i="7"/>
  <c r="AK330" i="7"/>
  <c r="AJ330" i="7"/>
  <c r="AI330" i="7"/>
  <c r="BB115" i="7"/>
  <c r="BA115" i="7"/>
  <c r="AJ342" i="7"/>
  <c r="AI342" i="7"/>
  <c r="AK342" i="7"/>
  <c r="AA244" i="7"/>
  <c r="AI436" i="7"/>
  <c r="AH436" i="7" s="1"/>
  <c r="I27" i="7"/>
  <c r="AC27" i="7"/>
  <c r="AF27" i="7"/>
  <c r="I222" i="7"/>
  <c r="AC222" i="7"/>
  <c r="AF222" i="7"/>
  <c r="AT414" i="7"/>
  <c r="AS414" i="7" s="1"/>
  <c r="AR414" i="7" s="1"/>
  <c r="AQ414" i="7" s="1"/>
  <c r="AP414" i="7" s="1"/>
  <c r="AO414" i="7" s="1"/>
  <c r="AN414" i="7" s="1"/>
  <c r="AM414" i="7" s="1"/>
  <c r="AL414" i="7" s="1"/>
  <c r="AT360" i="7"/>
  <c r="AS360" i="7"/>
  <c r="AR360" i="7" s="1"/>
  <c r="AQ360" i="7" s="1"/>
  <c r="AP360" i="7" s="1"/>
  <c r="AO360" i="7" s="1"/>
  <c r="AN360" i="7" s="1"/>
  <c r="AM360" i="7" s="1"/>
  <c r="AL360" i="7" s="1"/>
  <c r="AJ282" i="7"/>
  <c r="AI282" i="7"/>
  <c r="AK282" i="7"/>
  <c r="I247" i="7"/>
  <c r="AT376" i="7"/>
  <c r="AS376" i="7" s="1"/>
  <c r="AR376" i="7" s="1"/>
  <c r="AQ376" i="7" s="1"/>
  <c r="AP376" i="7" s="1"/>
  <c r="AO376" i="7" s="1"/>
  <c r="AN376" i="7" s="1"/>
  <c r="AM376" i="7" s="1"/>
  <c r="AL376" i="7" s="1"/>
  <c r="AT219" i="7"/>
  <c r="AS219" i="7" s="1"/>
  <c r="AR219" i="7" s="1"/>
  <c r="AQ219" i="7" s="1"/>
  <c r="AP219" i="7" s="1"/>
  <c r="AO219" i="7" s="1"/>
  <c r="AN219" i="7" s="1"/>
  <c r="AM219" i="7" s="1"/>
  <c r="AL219" i="7" s="1"/>
  <c r="K418" i="7"/>
  <c r="AC418" i="7"/>
  <c r="AF418" i="7"/>
  <c r="K409" i="7"/>
  <c r="K406" i="7"/>
  <c r="AF406" i="7"/>
  <c r="AC406" i="7"/>
  <c r="AT128" i="7"/>
  <c r="AS128" i="7"/>
  <c r="AR128" i="7" s="1"/>
  <c r="AQ128" i="7" s="1"/>
  <c r="AP128" i="7" s="1"/>
  <c r="AO128" i="7" s="1"/>
  <c r="AN128" i="7" s="1"/>
  <c r="AM128" i="7" s="1"/>
  <c r="AL128" i="7" s="1"/>
  <c r="BB112" i="7"/>
  <c r="BA112" i="7"/>
  <c r="AZ112" i="7" s="1"/>
  <c r="AX112" i="7" s="1"/>
  <c r="AA260" i="7"/>
  <c r="AB260" i="7"/>
  <c r="AA91" i="7"/>
  <c r="AB91" i="7"/>
  <c r="AA371" i="7"/>
  <c r="AB371" i="7"/>
  <c r="I215" i="7"/>
  <c r="AF215" i="7"/>
  <c r="AC215" i="7"/>
  <c r="AT258" i="7"/>
  <c r="AS258" i="7" s="1"/>
  <c r="AR258" i="7" s="1"/>
  <c r="AQ258" i="7" s="1"/>
  <c r="AP258" i="7" s="1"/>
  <c r="AO258" i="7" s="1"/>
  <c r="AN258" i="7" s="1"/>
  <c r="AM258" i="7" s="1"/>
  <c r="AL258" i="7" s="1"/>
  <c r="AA71" i="7"/>
  <c r="AB71" i="7"/>
  <c r="AA53" i="7"/>
  <c r="AB53" i="7"/>
  <c r="AF31" i="7"/>
  <c r="AC31" i="7"/>
  <c r="AC149" i="7"/>
  <c r="AF149" i="7"/>
  <c r="AF194" i="7"/>
  <c r="AC194" i="7"/>
  <c r="AC57" i="7"/>
  <c r="AF57" i="7"/>
  <c r="AA29" i="7"/>
  <c r="AT115" i="7"/>
  <c r="AS115" i="7" s="1"/>
  <c r="AR115" i="7" s="1"/>
  <c r="AQ115" i="7" s="1"/>
  <c r="AP115" i="7" s="1"/>
  <c r="AO115" i="7" s="1"/>
  <c r="AN115" i="7" s="1"/>
  <c r="AM115" i="7" s="1"/>
  <c r="AL115" i="7" s="1"/>
  <c r="AT229" i="7"/>
  <c r="AS229" i="7" s="1"/>
  <c r="AR229" i="7" s="1"/>
  <c r="AQ229" i="7"/>
  <c r="AP229" i="7" s="1"/>
  <c r="AO229" i="7" s="1"/>
  <c r="AN229" i="7" s="1"/>
  <c r="AM229" i="7" s="1"/>
  <c r="AL229" i="7" s="1"/>
  <c r="AT187" i="7"/>
  <c r="AS187" i="7" s="1"/>
  <c r="AR187" i="7" s="1"/>
  <c r="AQ187" i="7" s="1"/>
  <c r="AP187" i="7" s="1"/>
  <c r="AO187" i="7" s="1"/>
  <c r="AN187" i="7" s="1"/>
  <c r="AM187" i="7" s="1"/>
  <c r="AL187" i="7" s="1"/>
  <c r="K427" i="7"/>
  <c r="AC427" i="7"/>
  <c r="AF427" i="7"/>
  <c r="AK117" i="7"/>
  <c r="AJ117" i="7"/>
  <c r="AI117" i="7"/>
  <c r="AH117" i="7" s="1"/>
  <c r="AA117" i="7" s="1"/>
  <c r="I196" i="7"/>
  <c r="AC196" i="7"/>
  <c r="AF196" i="7"/>
  <c r="I269" i="7"/>
  <c r="AC269" i="7"/>
  <c r="AF269" i="7"/>
  <c r="I348" i="7"/>
  <c r="AD348" i="7"/>
  <c r="AC348" i="7"/>
  <c r="AF348" i="7"/>
  <c r="K410" i="7"/>
  <c r="AC410" i="7"/>
  <c r="AF410" i="7"/>
  <c r="AI390" i="7"/>
  <c r="AH390" i="7" s="1"/>
  <c r="AJ390" i="7"/>
  <c r="AK390" i="7"/>
  <c r="AI299" i="7"/>
  <c r="AJ299" i="7"/>
  <c r="AK299" i="7"/>
  <c r="AT423" i="7"/>
  <c r="AS423" i="7" s="1"/>
  <c r="AR423" i="7"/>
  <c r="AQ423" i="7" s="1"/>
  <c r="AP423" i="7" s="1"/>
  <c r="AO423" i="7" s="1"/>
  <c r="AN423" i="7" s="1"/>
  <c r="AM423" i="7" s="1"/>
  <c r="AL423" i="7" s="1"/>
  <c r="AK406" i="7"/>
  <c r="AJ406" i="7"/>
  <c r="AI406" i="7"/>
  <c r="AH406" i="7" s="1"/>
  <c r="I128" i="7"/>
  <c r="AC128" i="7"/>
  <c r="BB81" i="7"/>
  <c r="BA81" i="7"/>
  <c r="AB35" i="7"/>
  <c r="AA35" i="7"/>
  <c r="J385" i="7"/>
  <c r="AF385" i="7"/>
  <c r="AC385" i="7"/>
  <c r="AT228" i="7"/>
  <c r="AS228" i="7"/>
  <c r="AR228" i="7" s="1"/>
  <c r="AQ228" i="7" s="1"/>
  <c r="AP228" i="7" s="1"/>
  <c r="AO228" i="7" s="1"/>
  <c r="AN228" i="7" s="1"/>
  <c r="AM228" i="7" s="1"/>
  <c r="AL228" i="7" s="1"/>
  <c r="AA69" i="7"/>
  <c r="AB69" i="7"/>
  <c r="AA279" i="7"/>
  <c r="AB279" i="7"/>
  <c r="AB333" i="7"/>
  <c r="AA333" i="7"/>
  <c r="AB136" i="7"/>
  <c r="AA136" i="7"/>
  <c r="AD172" i="7"/>
  <c r="AE172" i="7"/>
  <c r="AB24" i="7"/>
  <c r="AA24" i="7"/>
  <c r="AF163" i="7"/>
  <c r="AC163" i="7"/>
  <c r="AA411" i="7"/>
  <c r="AB411" i="7"/>
  <c r="AE270" i="7"/>
  <c r="AD270" i="7"/>
  <c r="AF83" i="7"/>
  <c r="AC83" i="7"/>
  <c r="AF33" i="7"/>
  <c r="AC33" i="7"/>
  <c r="AF70" i="7"/>
  <c r="AC70" i="7"/>
  <c r="AA79" i="7"/>
  <c r="AB79" i="7"/>
  <c r="AC43" i="7"/>
  <c r="AF43" i="7"/>
  <c r="AC102" i="7"/>
  <c r="AF102" i="7"/>
  <c r="AA308" i="7"/>
  <c r="AH179" i="7"/>
  <c r="AA217" i="7"/>
  <c r="K414" i="7"/>
  <c r="AC414" i="7"/>
  <c r="AF414" i="7"/>
  <c r="AT237" i="7"/>
  <c r="AS237" i="7" s="1"/>
  <c r="AR237" i="7" s="1"/>
  <c r="AQ237" i="7" s="1"/>
  <c r="AP237" i="7" s="1"/>
  <c r="AO237" i="7" s="1"/>
  <c r="AN237" i="7" s="1"/>
  <c r="AM237" i="7" s="1"/>
  <c r="AL237" i="7" s="1"/>
  <c r="AI231" i="7"/>
  <c r="AH231" i="7" s="1"/>
  <c r="AA231" i="7" s="1"/>
  <c r="AK231" i="7"/>
  <c r="AJ231" i="7"/>
  <c r="AT428" i="7"/>
  <c r="AS428" i="7"/>
  <c r="AR428" i="7" s="1"/>
  <c r="AQ428" i="7" s="1"/>
  <c r="AP428" i="7" s="1"/>
  <c r="AO428" i="7" s="1"/>
  <c r="AN428" i="7" s="1"/>
  <c r="AM428" i="7" s="1"/>
  <c r="AL428" i="7" s="1"/>
  <c r="AT204" i="7"/>
  <c r="AS204" i="7"/>
  <c r="AR204" i="7" s="1"/>
  <c r="AQ204" i="7" s="1"/>
  <c r="AP204" i="7" s="1"/>
  <c r="AO204" i="7" s="1"/>
  <c r="AN204" i="7" s="1"/>
  <c r="AM204" i="7" s="1"/>
  <c r="AL204" i="7" s="1"/>
  <c r="AE348" i="7"/>
  <c r="AT421" i="7"/>
  <c r="AS421" i="7" s="1"/>
  <c r="AR421" i="7" s="1"/>
  <c r="AQ421" i="7" s="1"/>
  <c r="AP421" i="7" s="1"/>
  <c r="AO421" i="7" s="1"/>
  <c r="AN421" i="7" s="1"/>
  <c r="AM421" i="7" s="1"/>
  <c r="AL421" i="7" s="1"/>
  <c r="J168" i="7"/>
  <c r="AF168" i="7"/>
  <c r="AC168" i="7"/>
  <c r="AK392" i="7"/>
  <c r="AJ392" i="7"/>
  <c r="AI392" i="7"/>
  <c r="AH392" i="7" s="1"/>
  <c r="AB392" i="7" s="1"/>
  <c r="AT177" i="7"/>
  <c r="AS177" i="7"/>
  <c r="AR177" i="7" s="1"/>
  <c r="AQ177" i="7" s="1"/>
  <c r="AP177" i="7" s="1"/>
  <c r="AO177" i="7" s="1"/>
  <c r="AN177" i="7" s="1"/>
  <c r="AM177" i="7" s="1"/>
  <c r="AL177" i="7" s="1"/>
  <c r="BB113" i="7"/>
  <c r="BA113" i="7"/>
  <c r="AZ113" i="7" s="1"/>
  <c r="AX113" i="7" s="1"/>
  <c r="AB313" i="7"/>
  <c r="AA313" i="7"/>
  <c r="AB207" i="7"/>
  <c r="AA207" i="7"/>
  <c r="AA151" i="7"/>
  <c r="AB151" i="7"/>
  <c r="AT99" i="7"/>
  <c r="AS99" i="7" s="1"/>
  <c r="AR99" i="7"/>
  <c r="AQ99" i="7" s="1"/>
  <c r="AP99" i="7" s="1"/>
  <c r="AO99" i="7" s="1"/>
  <c r="AN99" i="7" s="1"/>
  <c r="AM99" i="7" s="1"/>
  <c r="AL99" i="7" s="1"/>
  <c r="I228" i="7"/>
  <c r="AC228" i="7"/>
  <c r="AF228" i="7"/>
  <c r="I287" i="7"/>
  <c r="AF287" i="7"/>
  <c r="AC287" i="7"/>
  <c r="AT352" i="7"/>
  <c r="AS352" i="7" s="1"/>
  <c r="AR352" i="7" s="1"/>
  <c r="AQ352" i="7"/>
  <c r="AP352" i="7" s="1"/>
  <c r="AO352" i="7" s="1"/>
  <c r="AN352" i="7" s="1"/>
  <c r="AM352" i="7" s="1"/>
  <c r="AL352" i="7" s="1"/>
  <c r="AA337" i="7"/>
  <c r="AB337" i="7"/>
  <c r="AB194" i="7"/>
  <c r="AA194" i="7"/>
  <c r="AZ24" i="7"/>
  <c r="AX24" i="7" s="1"/>
  <c r="AC62" i="7"/>
  <c r="AF62" i="7"/>
  <c r="AA199" i="7"/>
  <c r="AB285" i="7"/>
  <c r="AA285" i="7"/>
  <c r="AF53" i="7"/>
  <c r="AC53" i="7"/>
  <c r="AD325" i="7"/>
  <c r="AE325" i="7"/>
  <c r="AC86" i="7"/>
  <c r="AF86" i="7"/>
  <c r="AA190" i="7"/>
  <c r="AA263" i="7"/>
  <c r="AB263" i="7"/>
  <c r="AC129" i="7"/>
  <c r="AF129" i="7"/>
  <c r="AF161" i="7"/>
  <c r="AC161" i="7"/>
  <c r="AA448" i="7"/>
  <c r="AH448" i="7"/>
  <c r="AB448" i="7" s="1"/>
  <c r="AD316" i="7"/>
  <c r="AE316" i="7"/>
  <c r="AQ164" i="7"/>
  <c r="AP164" i="7" s="1"/>
  <c r="AO164" i="7" s="1"/>
  <c r="AN164" i="7" s="1"/>
  <c r="AM164" i="7" s="1"/>
  <c r="AL164" i="7" s="1"/>
  <c r="AT164" i="7"/>
  <c r="AS164" i="7" s="1"/>
  <c r="AR164" i="7" s="1"/>
  <c r="I273" i="7"/>
  <c r="AC273" i="7"/>
  <c r="AK101" i="7"/>
  <c r="AJ101" i="7"/>
  <c r="AI101" i="7"/>
  <c r="AH101" i="7" s="1"/>
  <c r="J434" i="7"/>
  <c r="AC434" i="7"/>
  <c r="AF434" i="7"/>
  <c r="AI269" i="7"/>
  <c r="AJ269" i="7"/>
  <c r="AK269" i="7"/>
  <c r="AK404" i="7"/>
  <c r="AJ404" i="7"/>
  <c r="AI404" i="7"/>
  <c r="AH404" i="7" s="1"/>
  <c r="AT182" i="7"/>
  <c r="AS182" i="7" s="1"/>
  <c r="AR182" i="7" s="1"/>
  <c r="AQ182" i="7" s="1"/>
  <c r="AP182" i="7" s="1"/>
  <c r="AO182" i="7" s="1"/>
  <c r="AN182" i="7" s="1"/>
  <c r="AM182" i="7" s="1"/>
  <c r="AL182" i="7" s="1"/>
  <c r="I299" i="7"/>
  <c r="AC299" i="7"/>
  <c r="AF299" i="7"/>
  <c r="K423" i="7"/>
  <c r="AC423" i="7"/>
  <c r="AT39" i="7"/>
  <c r="AS39" i="7" s="1"/>
  <c r="AR39" i="7" s="1"/>
  <c r="AQ39" i="7" s="1"/>
  <c r="AP39" i="7" s="1"/>
  <c r="AO39" i="7" s="1"/>
  <c r="AN39" i="7" s="1"/>
  <c r="AM39" i="7" s="1"/>
  <c r="AL39" i="7" s="1"/>
  <c r="I177" i="7"/>
  <c r="AC177" i="7"/>
  <c r="AF177" i="7"/>
  <c r="BB41" i="7"/>
  <c r="BA41" i="7"/>
  <c r="AZ41" i="7" s="1"/>
  <c r="AX41" i="7" s="1"/>
  <c r="AA271" i="7"/>
  <c r="AB271" i="7"/>
  <c r="AA76" i="7"/>
  <c r="AB76" i="7"/>
  <c r="AT235" i="7"/>
  <c r="AS235" i="7"/>
  <c r="AR235" i="7" s="1"/>
  <c r="AQ235" i="7" s="1"/>
  <c r="AP235" i="7" s="1"/>
  <c r="AO235" i="7" s="1"/>
  <c r="AN235" i="7" s="1"/>
  <c r="AM235" i="7" s="1"/>
  <c r="AL235" i="7" s="1"/>
  <c r="AT287" i="7"/>
  <c r="AS287" i="7"/>
  <c r="AR287" i="7" s="1"/>
  <c r="AQ287" i="7" s="1"/>
  <c r="AP287" i="7" s="1"/>
  <c r="AO287" i="7" s="1"/>
  <c r="AN287" i="7" s="1"/>
  <c r="AM287" i="7" s="1"/>
  <c r="AL287" i="7" s="1"/>
  <c r="AB221" i="7"/>
  <c r="AA221" i="7"/>
  <c r="AF103" i="7"/>
  <c r="AC103" i="7"/>
  <c r="AD264" i="7"/>
  <c r="AE264" i="7"/>
  <c r="AC135" i="7"/>
  <c r="AF135" i="7"/>
  <c r="AE223" i="7"/>
  <c r="AD223" i="7"/>
  <c r="AC60" i="7"/>
  <c r="AF60" i="7"/>
  <c r="AE67" i="7"/>
  <c r="AD67" i="7"/>
  <c r="AB206" i="7"/>
  <c r="AA206" i="7"/>
  <c r="AF154" i="7"/>
  <c r="AC154" i="7"/>
  <c r="AH134" i="7"/>
  <c r="AH61" i="7"/>
  <c r="I23" i="7"/>
  <c r="AB23" i="7"/>
  <c r="AE23" i="7"/>
  <c r="AD23" i="7"/>
  <c r="AC23" i="7"/>
  <c r="AF23" i="7"/>
  <c r="I26" i="7"/>
  <c r="AF26" i="7"/>
  <c r="AC26" i="7"/>
  <c r="I237" i="7"/>
  <c r="AC237" i="7"/>
  <c r="AF237" i="7"/>
  <c r="K415" i="7"/>
  <c r="AC415" i="7"/>
  <c r="AF415" i="7"/>
  <c r="AK72" i="7"/>
  <c r="AJ72" i="7"/>
  <c r="AI72" i="7"/>
  <c r="AH72" i="7" s="1"/>
  <c r="AA72" i="7" s="1"/>
  <c r="AD72" i="7" s="1"/>
  <c r="I231" i="7"/>
  <c r="AC231" i="7"/>
  <c r="AF231" i="7"/>
  <c r="AT147" i="7"/>
  <c r="AS147" i="7"/>
  <c r="AR147" i="7" s="1"/>
  <c r="AQ147" i="7" s="1"/>
  <c r="AP147" i="7" s="1"/>
  <c r="AO147" i="7" s="1"/>
  <c r="AN147" i="7" s="1"/>
  <c r="AM147" i="7" s="1"/>
  <c r="AL147" i="7" s="1"/>
  <c r="K421" i="7"/>
  <c r="AF421" i="7"/>
  <c r="AC421" i="7"/>
  <c r="K404" i="7"/>
  <c r="AC404" i="7"/>
  <c r="AF404" i="7"/>
  <c r="AT89" i="7"/>
  <c r="AS89" i="7" s="1"/>
  <c r="AR89" i="7" s="1"/>
  <c r="AQ89" i="7" s="1"/>
  <c r="AP89" i="7" s="1"/>
  <c r="AO89" i="7" s="1"/>
  <c r="AN89" i="7" s="1"/>
  <c r="AM89" i="7" s="1"/>
  <c r="AL89" i="7" s="1"/>
  <c r="AT336" i="7"/>
  <c r="AS336" i="7"/>
  <c r="AR336" i="7" s="1"/>
  <c r="AQ336" i="7" s="1"/>
  <c r="AP336" i="7" s="1"/>
  <c r="AO336" i="7" s="1"/>
  <c r="AN336" i="7" s="1"/>
  <c r="AM336" i="7" s="1"/>
  <c r="AL336" i="7" s="1"/>
  <c r="AT442" i="7"/>
  <c r="AS442" i="7" s="1"/>
  <c r="AR442" i="7" s="1"/>
  <c r="AQ442" i="7" s="1"/>
  <c r="AP442" i="7" s="1"/>
  <c r="AO442" i="7"/>
  <c r="AN442" i="7" s="1"/>
  <c r="AM442" i="7" s="1"/>
  <c r="AL442" i="7" s="1"/>
  <c r="K392" i="7"/>
  <c r="AC392" i="7"/>
  <c r="AF392" i="7"/>
  <c r="BB74" i="7"/>
  <c r="BA74" i="7"/>
  <c r="AZ74" i="7" s="1"/>
  <c r="AX74" i="7" s="1"/>
  <c r="AA161" i="7"/>
  <c r="AB161" i="7"/>
  <c r="AA113" i="7"/>
  <c r="AB113" i="7"/>
  <c r="AT431" i="7"/>
  <c r="AS431" i="7" s="1"/>
  <c r="AR431" i="7" s="1"/>
  <c r="AQ431" i="7" s="1"/>
  <c r="AP431" i="7" s="1"/>
  <c r="AO431" i="7" s="1"/>
  <c r="AN431" i="7" s="1"/>
  <c r="AM431" i="7" s="1"/>
  <c r="AL431" i="7" s="1"/>
  <c r="I122" i="7"/>
  <c r="AC122" i="7"/>
  <c r="AF122" i="7"/>
  <c r="AT315" i="7"/>
  <c r="AS315" i="7" s="1"/>
  <c r="AR315" i="7" s="1"/>
  <c r="AQ315" i="7" s="1"/>
  <c r="AP315" i="7" s="1"/>
  <c r="AO315" i="7" s="1"/>
  <c r="AN315" i="7" s="1"/>
  <c r="AM315" i="7" s="1"/>
  <c r="AL315" i="7" s="1"/>
  <c r="AA145" i="7"/>
  <c r="AB145" i="7"/>
  <c r="AB321" i="7"/>
  <c r="AA321" i="7"/>
  <c r="AC99" i="7"/>
  <c r="AF99" i="7"/>
  <c r="AA149" i="7"/>
  <c r="AA34" i="7"/>
  <c r="AC63" i="7"/>
  <c r="AF63" i="7"/>
  <c r="AC30" i="7"/>
  <c r="AF30" i="7"/>
  <c r="AC137" i="7"/>
  <c r="AF137" i="7"/>
  <c r="AD341" i="7"/>
  <c r="AE341" i="7"/>
  <c r="AC247" i="7"/>
  <c r="AC49" i="7"/>
  <c r="AF49" i="7"/>
  <c r="AF409" i="7"/>
  <c r="AE52" i="7"/>
  <c r="AD52" i="7"/>
  <c r="AE114" i="7"/>
  <c r="AD114" i="7"/>
  <c r="AA58" i="7"/>
  <c r="AA141" i="7"/>
  <c r="AT386" i="7"/>
  <c r="AS386" i="7"/>
  <c r="AR386" i="7" s="1"/>
  <c r="AQ386" i="7" s="1"/>
  <c r="AP386" i="7" s="1"/>
  <c r="AO386" i="7" s="1"/>
  <c r="AN386" i="7" s="1"/>
  <c r="AM386" i="7" s="1"/>
  <c r="AL386" i="7" s="1"/>
  <c r="I164" i="7"/>
  <c r="AC164" i="7"/>
  <c r="AF164" i="7"/>
  <c r="AT273" i="7"/>
  <c r="AS273" i="7"/>
  <c r="AR273" i="7" s="1"/>
  <c r="AQ273" i="7" s="1"/>
  <c r="AP273" i="7" s="1"/>
  <c r="AO273" i="7" s="1"/>
  <c r="AN273" i="7" s="1"/>
  <c r="AM273" i="7" s="1"/>
  <c r="AL273" i="7" s="1"/>
  <c r="AI353" i="7"/>
  <c r="AJ353" i="7"/>
  <c r="AK353" i="7"/>
  <c r="AT415" i="7"/>
  <c r="AS415" i="7" s="1"/>
  <c r="AR415" i="7" s="1"/>
  <c r="AQ415" i="7" s="1"/>
  <c r="AP415" i="7" s="1"/>
  <c r="AO415" i="7" s="1"/>
  <c r="AN415" i="7" s="1"/>
  <c r="AM415" i="7" s="1"/>
  <c r="AL415" i="7" s="1"/>
  <c r="I72" i="7"/>
  <c r="AC72" i="7"/>
  <c r="AF72" i="7"/>
  <c r="AT268" i="7"/>
  <c r="AS268" i="7" s="1"/>
  <c r="AR268" i="7" s="1"/>
  <c r="AQ268" i="7" s="1"/>
  <c r="AP268" i="7" s="1"/>
  <c r="AO268" i="7" s="1"/>
  <c r="AN268" i="7" s="1"/>
  <c r="AM268" i="7" s="1"/>
  <c r="AL268" i="7" s="1"/>
  <c r="I147" i="7"/>
  <c r="AF147" i="7"/>
  <c r="AT211" i="7"/>
  <c r="AS211" i="7" s="1"/>
  <c r="AR211" i="7" s="1"/>
  <c r="AQ211" i="7" s="1"/>
  <c r="AP211" i="7" s="1"/>
  <c r="AO211" i="7" s="1"/>
  <c r="AN211" i="7" s="1"/>
  <c r="AM211" i="7" s="1"/>
  <c r="AL211" i="7" s="1"/>
  <c r="AT311" i="7"/>
  <c r="AS311" i="7" s="1"/>
  <c r="AR311" i="7" s="1"/>
  <c r="AQ311" i="7" s="1"/>
  <c r="AP311" i="7" s="1"/>
  <c r="AO311" i="7" s="1"/>
  <c r="AN311" i="7" s="1"/>
  <c r="AM311" i="7" s="1"/>
  <c r="AL311" i="7" s="1"/>
  <c r="BB16" i="7"/>
  <c r="BA16" i="7"/>
  <c r="AT440" i="7"/>
  <c r="AS440" i="7" s="1"/>
  <c r="AR440" i="7" s="1"/>
  <c r="AQ440" i="7" s="1"/>
  <c r="AP440" i="7" s="1"/>
  <c r="AO440" i="7" s="1"/>
  <c r="AN440" i="7" s="1"/>
  <c r="AM440" i="7" s="1"/>
  <c r="AL440" i="7" s="1"/>
  <c r="I89" i="7"/>
  <c r="AC89" i="7"/>
  <c r="AF89" i="7"/>
  <c r="AT398" i="7"/>
  <c r="AS398" i="7" s="1"/>
  <c r="AR398" i="7" s="1"/>
  <c r="AQ398" i="7" s="1"/>
  <c r="AP398" i="7" s="1"/>
  <c r="AO398" i="7" s="1"/>
  <c r="AN398" i="7" s="1"/>
  <c r="AM398" i="7" s="1"/>
  <c r="AL398" i="7" s="1"/>
  <c r="I68" i="7"/>
  <c r="AC68" i="7"/>
  <c r="AF68" i="7"/>
  <c r="BB106" i="7"/>
  <c r="BA106" i="7"/>
  <c r="AB400" i="7"/>
  <c r="AA400" i="7"/>
  <c r="AB156" i="7"/>
  <c r="AA156" i="7"/>
  <c r="I235" i="7"/>
  <c r="AC235" i="7"/>
  <c r="AF235" i="7"/>
  <c r="AP365" i="7"/>
  <c r="AO365" i="7" s="1"/>
  <c r="AN365" i="7" s="1"/>
  <c r="AM365" i="7" s="1"/>
  <c r="AL365" i="7" s="1"/>
  <c r="AT365" i="7"/>
  <c r="AS365" i="7" s="1"/>
  <c r="AR365" i="7" s="1"/>
  <c r="AQ365" i="7" s="1"/>
  <c r="AB160" i="7"/>
  <c r="AA160" i="7"/>
  <c r="AA397" i="7"/>
  <c r="AB397" i="7"/>
  <c r="AE81" i="7"/>
  <c r="AD81" i="7"/>
  <c r="AF34" i="7"/>
  <c r="AC34" i="7"/>
  <c r="AC113" i="7"/>
  <c r="AF113" i="7"/>
  <c r="AD241" i="7"/>
  <c r="AE241" i="7"/>
  <c r="AF128" i="7"/>
  <c r="AF82" i="7"/>
  <c r="AC82" i="7"/>
  <c r="AB143" i="7"/>
  <c r="AA143" i="7"/>
  <c r="AF65" i="7"/>
  <c r="AC65" i="7"/>
  <c r="AF42" i="7"/>
  <c r="AC42" i="7"/>
  <c r="AA50" i="7"/>
  <c r="AB82" i="7"/>
  <c r="J386" i="7"/>
  <c r="AC386" i="7"/>
  <c r="AF386" i="7"/>
  <c r="AT222" i="7"/>
  <c r="AS222" i="7" s="1"/>
  <c r="AR222" i="7" s="1"/>
  <c r="AQ222" i="7" s="1"/>
  <c r="AP222" i="7" s="1"/>
  <c r="AO222" i="7" s="1"/>
  <c r="AN222" i="7" s="1"/>
  <c r="AM222" i="7" s="1"/>
  <c r="AL222" i="7" s="1"/>
  <c r="AT280" i="7"/>
  <c r="AS280" i="7" s="1"/>
  <c r="AR280" i="7" s="1"/>
  <c r="AQ280" i="7" s="1"/>
  <c r="AP280" i="7" s="1"/>
  <c r="AO280" i="7" s="1"/>
  <c r="AN280" i="7" s="1"/>
  <c r="AM280" i="7" s="1"/>
  <c r="AL280" i="7" s="1"/>
  <c r="I165" i="7"/>
  <c r="AF165" i="7"/>
  <c r="AC165" i="7"/>
  <c r="J353" i="7"/>
  <c r="AF353" i="7"/>
  <c r="AC353" i="7"/>
  <c r="AR247" i="7"/>
  <c r="AQ247" i="7" s="1"/>
  <c r="AP247" i="7" s="1"/>
  <c r="AO247" i="7" s="1"/>
  <c r="AN247" i="7" s="1"/>
  <c r="AM247" i="7" s="1"/>
  <c r="AL247" i="7" s="1"/>
  <c r="AT247" i="7"/>
  <c r="AS247" i="7" s="1"/>
  <c r="I311" i="7"/>
  <c r="AF311" i="7"/>
  <c r="AC311" i="7"/>
  <c r="I45" i="7"/>
  <c r="AB45" i="7"/>
  <c r="AE45" i="7"/>
  <c r="AD45" i="7"/>
  <c r="AF45" i="7"/>
  <c r="AC45" i="7"/>
  <c r="AJ335" i="7"/>
  <c r="AK335" i="7"/>
  <c r="AI335" i="7"/>
  <c r="AH335" i="7" s="1"/>
  <c r="AT418" i="7"/>
  <c r="AS418" i="7" s="1"/>
  <c r="AR418" i="7" s="1"/>
  <c r="AQ418" i="7" s="1"/>
  <c r="AP418" i="7" s="1"/>
  <c r="AO418" i="7" s="1"/>
  <c r="AN418" i="7" s="1"/>
  <c r="AM418" i="7" s="1"/>
  <c r="AL418" i="7" s="1"/>
  <c r="J442" i="7"/>
  <c r="AF442" i="7"/>
  <c r="AC442" i="7"/>
  <c r="BB51" i="7"/>
  <c r="BA51" i="7"/>
  <c r="AA193" i="7"/>
  <c r="AB193" i="7"/>
  <c r="AA130" i="7"/>
  <c r="AB130" i="7"/>
  <c r="J431" i="7"/>
  <c r="AC431" i="7"/>
  <c r="AF431" i="7"/>
  <c r="AT122" i="7"/>
  <c r="AS122" i="7"/>
  <c r="AR122" i="7" s="1"/>
  <c r="AQ122" i="7" s="1"/>
  <c r="AP122" i="7" s="1"/>
  <c r="AO122" i="7" s="1"/>
  <c r="AN122" i="7" s="1"/>
  <c r="AM122" i="7" s="1"/>
  <c r="AL122" i="7" s="1"/>
  <c r="I315" i="7"/>
  <c r="AC315" i="7"/>
  <c r="AF315" i="7"/>
  <c r="J365" i="7"/>
  <c r="AF365" i="7"/>
  <c r="AC365" i="7"/>
  <c r="AD238" i="7"/>
  <c r="AE238" i="7"/>
  <c r="AF81" i="7"/>
  <c r="AC81" i="7"/>
  <c r="AC147" i="7"/>
  <c r="AA379" i="7"/>
  <c r="AB379" i="7"/>
  <c r="AF100" i="7"/>
  <c r="AC100" i="7"/>
  <c r="AA109" i="7"/>
  <c r="AB109" i="7"/>
  <c r="AC36" i="7"/>
  <c r="AF36" i="7"/>
  <c r="AE393" i="7"/>
  <c r="AD393" i="7"/>
  <c r="AF92" i="7"/>
  <c r="AC92" i="7"/>
  <c r="AD278" i="7"/>
  <c r="AE278" i="7"/>
  <c r="AT27" i="7"/>
  <c r="AS27" i="7"/>
  <c r="AR27" i="7" s="1"/>
  <c r="AQ27" i="7" s="1"/>
  <c r="AP27" i="7" s="1"/>
  <c r="AO27" i="7" s="1"/>
  <c r="AN27" i="7" s="1"/>
  <c r="AM27" i="7" s="1"/>
  <c r="AL27" i="7" s="1"/>
  <c r="I280" i="7"/>
  <c r="AC280" i="7"/>
  <c r="AF280" i="7"/>
  <c r="AT165" i="7"/>
  <c r="AS165" i="7"/>
  <c r="AR165" i="7" s="1"/>
  <c r="AQ165" i="7" s="1"/>
  <c r="AP165" i="7" s="1"/>
  <c r="AO165" i="7" s="1"/>
  <c r="AN165" i="7" s="1"/>
  <c r="AM165" i="7" s="1"/>
  <c r="AL165" i="7" s="1"/>
  <c r="AT427" i="7"/>
  <c r="AS427" i="7" s="1"/>
  <c r="AR427" i="7" s="1"/>
  <c r="AQ427" i="7" s="1"/>
  <c r="AP427" i="7" s="1"/>
  <c r="AO427" i="7" s="1"/>
  <c r="AN427" i="7" s="1"/>
  <c r="AM427" i="7" s="1"/>
  <c r="AL427" i="7" s="1"/>
  <c r="I117" i="7"/>
  <c r="AF117" i="7"/>
  <c r="AC117" i="7"/>
  <c r="I268" i="7"/>
  <c r="AC268" i="7"/>
  <c r="AF268" i="7"/>
  <c r="AT196" i="7"/>
  <c r="AS196" i="7" s="1"/>
  <c r="AR196" i="7" s="1"/>
  <c r="AQ196" i="7" s="1"/>
  <c r="AP196" i="7" s="1"/>
  <c r="AO196" i="7" s="1"/>
  <c r="AN196" i="7" s="1"/>
  <c r="AM196" i="7" s="1"/>
  <c r="AL196" i="7" s="1"/>
  <c r="AI326" i="7"/>
  <c r="AK326" i="7"/>
  <c r="AJ326" i="7"/>
  <c r="AJ410" i="7"/>
  <c r="AK410" i="7"/>
  <c r="AI410" i="7"/>
  <c r="AH410" i="7" s="1"/>
  <c r="J440" i="7"/>
  <c r="AC440" i="7"/>
  <c r="AK80" i="7"/>
  <c r="AI80" i="7"/>
  <c r="AH80" i="7" s="1"/>
  <c r="AB80" i="7" s="1"/>
  <c r="AJ80" i="7"/>
  <c r="I335" i="7"/>
  <c r="AC335" i="7"/>
  <c r="AF335" i="7"/>
  <c r="I219" i="7"/>
  <c r="AC219" i="7"/>
  <c r="AF219" i="7"/>
  <c r="AS409" i="7"/>
  <c r="AR409" i="7" s="1"/>
  <c r="AQ409" i="7" s="1"/>
  <c r="AP409" i="7" s="1"/>
  <c r="AO409" i="7" s="1"/>
  <c r="AN409" i="7" s="1"/>
  <c r="AM409" i="7" s="1"/>
  <c r="AL409" i="7" s="1"/>
  <c r="AT409" i="7"/>
  <c r="J398" i="7"/>
  <c r="AC398" i="7"/>
  <c r="AF398" i="7"/>
  <c r="AQ68" i="7"/>
  <c r="AP68" i="7" s="1"/>
  <c r="AO68" i="7" s="1"/>
  <c r="AN68" i="7" s="1"/>
  <c r="AM68" i="7" s="1"/>
  <c r="AL68" i="7" s="1"/>
  <c r="AT68" i="7"/>
  <c r="AS68" i="7"/>
  <c r="AR68" i="7" s="1"/>
  <c r="BB80" i="7"/>
  <c r="BA80" i="7"/>
  <c r="AZ80" i="7" s="1"/>
  <c r="AX80" i="7" s="1"/>
  <c r="AA55" i="7"/>
  <c r="AB55" i="7"/>
  <c r="AA307" i="7"/>
  <c r="AB307" i="7"/>
  <c r="AT385" i="7"/>
  <c r="AS385" i="7" s="1"/>
  <c r="AR385" i="7" s="1"/>
  <c r="AQ385" i="7" s="1"/>
  <c r="AP385" i="7" s="1"/>
  <c r="AO385" i="7" s="1"/>
  <c r="AN385" i="7" s="1"/>
  <c r="AM385" i="7" s="1"/>
  <c r="AL385" i="7" s="1"/>
  <c r="AT215" i="7"/>
  <c r="AS215" i="7" s="1"/>
  <c r="AR215" i="7" s="1"/>
  <c r="AQ215" i="7" s="1"/>
  <c r="AP215" i="7" s="1"/>
  <c r="AO215" i="7" s="1"/>
  <c r="AN215" i="7" s="1"/>
  <c r="AM215" i="7" s="1"/>
  <c r="AL215" i="7" s="1"/>
  <c r="I258" i="7"/>
  <c r="AF258" i="7"/>
  <c r="AC258" i="7"/>
  <c r="AA374" i="7"/>
  <c r="AB374" i="7"/>
  <c r="AE420" i="7"/>
  <c r="AD420" i="7"/>
  <c r="AB348" i="7"/>
  <c r="AA343" i="7"/>
  <c r="AB343" i="7"/>
  <c r="AF32" i="7"/>
  <c r="AC32" i="7"/>
  <c r="AF273" i="7"/>
  <c r="AF144" i="7"/>
  <c r="AC144" i="7"/>
  <c r="AF188" i="7"/>
  <c r="AC188" i="7"/>
  <c r="AE212" i="7"/>
  <c r="AD212" i="7"/>
  <c r="AF150" i="7"/>
  <c r="AC150" i="7"/>
  <c r="AD351" i="7"/>
  <c r="AE351" i="7"/>
  <c r="AC167" i="7"/>
  <c r="AF167" i="7"/>
  <c r="AE85" i="7"/>
  <c r="AD85" i="7"/>
  <c r="K439" i="5"/>
  <c r="K444" i="5"/>
  <c r="K431" i="5"/>
  <c r="BL114" i="5"/>
  <c r="BL121" i="5"/>
  <c r="AU164" i="5"/>
  <c r="AU264" i="5"/>
  <c r="AU234" i="5"/>
  <c r="AU127" i="5"/>
  <c r="AU334" i="5"/>
  <c r="AU300" i="5"/>
  <c r="AU270" i="5"/>
  <c r="AT270" i="5" s="1"/>
  <c r="AS270" i="5" s="1"/>
  <c r="AR270" i="5" s="1"/>
  <c r="AQ270" i="5" s="1"/>
  <c r="AP270" i="5" s="1"/>
  <c r="AO270" i="5" s="1"/>
  <c r="AN270" i="5" s="1"/>
  <c r="AM270" i="5" s="1"/>
  <c r="AL270" i="5" s="1"/>
  <c r="AU236" i="5"/>
  <c r="AU206" i="5"/>
  <c r="AU172" i="5"/>
  <c r="AT172" i="5" s="1"/>
  <c r="AS172" i="5" s="1"/>
  <c r="AR172" i="5" s="1"/>
  <c r="AQ172" i="5" s="1"/>
  <c r="AP172" i="5" s="1"/>
  <c r="AO172" i="5" s="1"/>
  <c r="AN172" i="5" s="1"/>
  <c r="AM172" i="5" s="1"/>
  <c r="AL172" i="5" s="1"/>
  <c r="AU369" i="5"/>
  <c r="AT369" i="5" s="1"/>
  <c r="AS369" i="5" s="1"/>
  <c r="AR369" i="5" s="1"/>
  <c r="AQ369" i="5" s="1"/>
  <c r="AP369" i="5" s="1"/>
  <c r="AO369" i="5" s="1"/>
  <c r="AN369" i="5" s="1"/>
  <c r="AM369" i="5" s="1"/>
  <c r="AL369" i="5" s="1"/>
  <c r="AU333" i="5"/>
  <c r="AU297" i="5"/>
  <c r="AT297" i="5" s="1"/>
  <c r="AS297" i="5" s="1"/>
  <c r="AR297" i="5" s="1"/>
  <c r="AQ297" i="5" s="1"/>
  <c r="AP297" i="5" s="1"/>
  <c r="AO297" i="5" s="1"/>
  <c r="AN297" i="5" s="1"/>
  <c r="AM297" i="5" s="1"/>
  <c r="AL297" i="5" s="1"/>
  <c r="AU265" i="5"/>
  <c r="AT265" i="5" s="1"/>
  <c r="AS265" i="5" s="1"/>
  <c r="AR265" i="5" s="1"/>
  <c r="AQ265" i="5" s="1"/>
  <c r="AP265" i="5" s="1"/>
  <c r="AO265" i="5" s="1"/>
  <c r="AN265" i="5" s="1"/>
  <c r="AM265" i="5" s="1"/>
  <c r="AL265" i="5" s="1"/>
  <c r="BL94" i="5"/>
  <c r="AU372" i="5"/>
  <c r="AU342" i="5"/>
  <c r="AT342" i="5" s="1"/>
  <c r="AS342" i="5" s="1"/>
  <c r="AR342" i="5" s="1"/>
  <c r="AQ342" i="5" s="1"/>
  <c r="AP342" i="5" s="1"/>
  <c r="AO342" i="5" s="1"/>
  <c r="AN342" i="5" s="1"/>
  <c r="AM342" i="5" s="1"/>
  <c r="AL342" i="5" s="1"/>
  <c r="AU294" i="5"/>
  <c r="AU260" i="5"/>
  <c r="AU376" i="5"/>
  <c r="AU330" i="5"/>
  <c r="AU296" i="5"/>
  <c r="AT296" i="5" s="1"/>
  <c r="AS296" i="5" s="1"/>
  <c r="AR296" i="5" s="1"/>
  <c r="AQ296" i="5" s="1"/>
  <c r="AP296" i="5" s="1"/>
  <c r="AO296" i="5" s="1"/>
  <c r="AN296" i="5" s="1"/>
  <c r="AM296" i="5" s="1"/>
  <c r="AL296" i="5" s="1"/>
  <c r="AU202" i="5"/>
  <c r="AT202" i="5" s="1"/>
  <c r="AS202" i="5" s="1"/>
  <c r="AR202" i="5" s="1"/>
  <c r="AQ202" i="5" s="1"/>
  <c r="AP202" i="5" s="1"/>
  <c r="AO202" i="5" s="1"/>
  <c r="AN202" i="5" s="1"/>
  <c r="AM202" i="5" s="1"/>
  <c r="AL202" i="5" s="1"/>
  <c r="BL20" i="5"/>
  <c r="BL87" i="5"/>
  <c r="BL101" i="5"/>
  <c r="AU228" i="5"/>
  <c r="AU198" i="5"/>
  <c r="AT198" i="5" s="1"/>
  <c r="AS198" i="5" s="1"/>
  <c r="AR198" i="5" s="1"/>
  <c r="AQ198" i="5" s="1"/>
  <c r="AP198" i="5" s="1"/>
  <c r="AO198" i="5" s="1"/>
  <c r="AN198" i="5" s="1"/>
  <c r="AM198" i="5" s="1"/>
  <c r="AL198" i="5" s="1"/>
  <c r="AU250" i="5"/>
  <c r="AT250" i="5" s="1"/>
  <c r="AS250" i="5" s="1"/>
  <c r="AR250" i="5" s="1"/>
  <c r="AQ250" i="5" s="1"/>
  <c r="AP250" i="5" s="1"/>
  <c r="AO250" i="5" s="1"/>
  <c r="AN250" i="5" s="1"/>
  <c r="AM250" i="5" s="1"/>
  <c r="AL250" i="5" s="1"/>
  <c r="AU143" i="5"/>
  <c r="AU350" i="5"/>
  <c r="AT350" i="5" s="1"/>
  <c r="AS350" i="5" s="1"/>
  <c r="AR350" i="5" s="1"/>
  <c r="AQ350" i="5" s="1"/>
  <c r="AP350" i="5" s="1"/>
  <c r="AO350" i="5" s="1"/>
  <c r="AN350" i="5" s="1"/>
  <c r="AM350" i="5" s="1"/>
  <c r="AL350" i="5" s="1"/>
  <c r="AU316" i="5"/>
  <c r="AU286" i="5"/>
  <c r="AU222" i="5"/>
  <c r="AU188" i="5"/>
  <c r="AU158" i="5"/>
  <c r="AU361" i="5"/>
  <c r="AU325" i="5"/>
  <c r="AT325" i="5" s="1"/>
  <c r="AS325" i="5" s="1"/>
  <c r="AR325" i="5" s="1"/>
  <c r="AQ325" i="5" s="1"/>
  <c r="AP325" i="5" s="1"/>
  <c r="AO325" i="5" s="1"/>
  <c r="AN325" i="5" s="1"/>
  <c r="AM325" i="5" s="1"/>
  <c r="AL325" i="5" s="1"/>
  <c r="AU289" i="5"/>
  <c r="AU253" i="5"/>
  <c r="AT253" i="5" s="1"/>
  <c r="AS253" i="5" s="1"/>
  <c r="AR253" i="5" s="1"/>
  <c r="AQ253" i="5" s="1"/>
  <c r="AP253" i="5" s="1"/>
  <c r="AO253" i="5" s="1"/>
  <c r="AN253" i="5" s="1"/>
  <c r="AM253" i="5" s="1"/>
  <c r="AL253" i="5" s="1"/>
  <c r="AU217" i="5"/>
  <c r="AU177" i="5"/>
  <c r="BL129" i="5"/>
  <c r="AU352" i="5"/>
  <c r="AU358" i="5"/>
  <c r="AU324" i="5"/>
  <c r="AU362" i="5"/>
  <c r="AU346" i="5"/>
  <c r="AU312" i="5"/>
  <c r="AU282" i="5"/>
  <c r="AU184" i="5"/>
  <c r="AU154" i="5"/>
  <c r="AT154" i="5" s="1"/>
  <c r="AS154" i="5" s="1"/>
  <c r="AR154" i="5" s="1"/>
  <c r="AQ154" i="5" s="1"/>
  <c r="AP154" i="5" s="1"/>
  <c r="AO154" i="5" s="1"/>
  <c r="AN154" i="5" s="1"/>
  <c r="AM154" i="5" s="1"/>
  <c r="AL154" i="5" s="1"/>
  <c r="AU380" i="5"/>
  <c r="BL52" i="5"/>
  <c r="BL63" i="5"/>
  <c r="BL105" i="5"/>
  <c r="AU244" i="5"/>
  <c r="AT244" i="5" s="1"/>
  <c r="AS244" i="5" s="1"/>
  <c r="AR244" i="5" s="1"/>
  <c r="AQ244" i="5" s="1"/>
  <c r="AP244" i="5" s="1"/>
  <c r="AO244" i="5" s="1"/>
  <c r="AN244" i="5" s="1"/>
  <c r="AM244" i="5" s="1"/>
  <c r="AL244" i="5" s="1"/>
  <c r="AU214" i="5"/>
  <c r="AU166" i="5"/>
  <c r="AU232" i="5"/>
  <c r="AT232" i="5" s="1"/>
  <c r="AS232" i="5" s="1"/>
  <c r="AR232" i="5" s="1"/>
  <c r="AQ232" i="5" s="1"/>
  <c r="AP232" i="5" s="1"/>
  <c r="AO232" i="5" s="1"/>
  <c r="AN232" i="5" s="1"/>
  <c r="AM232" i="5" s="1"/>
  <c r="AL232" i="5" s="1"/>
  <c r="AU332" i="5"/>
  <c r="AT332" i="5" s="1"/>
  <c r="AS332" i="5" s="1"/>
  <c r="AR332" i="5" s="1"/>
  <c r="AQ332" i="5" s="1"/>
  <c r="AP332" i="5" s="1"/>
  <c r="AO332" i="5" s="1"/>
  <c r="AN332" i="5" s="1"/>
  <c r="AM332" i="5" s="1"/>
  <c r="AL332" i="5" s="1"/>
  <c r="AU302" i="5"/>
  <c r="AU268" i="5"/>
  <c r="AT268" i="5" s="1"/>
  <c r="AS268" i="5" s="1"/>
  <c r="AR268" i="5" s="1"/>
  <c r="AQ268" i="5" s="1"/>
  <c r="AP268" i="5" s="1"/>
  <c r="AO268" i="5" s="1"/>
  <c r="AN268" i="5" s="1"/>
  <c r="AM268" i="5" s="1"/>
  <c r="AL268" i="5" s="1"/>
  <c r="AU238" i="5"/>
  <c r="AT238" i="5" s="1"/>
  <c r="AS238" i="5" s="1"/>
  <c r="AR238" i="5" s="1"/>
  <c r="AQ238" i="5" s="1"/>
  <c r="AP238" i="5" s="1"/>
  <c r="AO238" i="5" s="1"/>
  <c r="AN238" i="5" s="1"/>
  <c r="AM238" i="5" s="1"/>
  <c r="AL238" i="5" s="1"/>
  <c r="AU174" i="5"/>
  <c r="BL116" i="5"/>
  <c r="BL123" i="5"/>
  <c r="AU374" i="5"/>
  <c r="AU340" i="5"/>
  <c r="AT340" i="5" s="1"/>
  <c r="AS340" i="5" s="1"/>
  <c r="AR340" i="5" s="1"/>
  <c r="AQ340" i="5" s="1"/>
  <c r="AP340" i="5" s="1"/>
  <c r="AO340" i="5" s="1"/>
  <c r="AN340" i="5" s="1"/>
  <c r="AM340" i="5" s="1"/>
  <c r="AL340" i="5" s="1"/>
  <c r="AU310" i="5"/>
  <c r="AT310" i="5" s="1"/>
  <c r="AS310" i="5" s="1"/>
  <c r="AR310" i="5" s="1"/>
  <c r="AQ310" i="5" s="1"/>
  <c r="AP310" i="5" s="1"/>
  <c r="AO310" i="5" s="1"/>
  <c r="AN310" i="5" s="1"/>
  <c r="AM310" i="5" s="1"/>
  <c r="AL310" i="5" s="1"/>
  <c r="AU292" i="5"/>
  <c r="AU262" i="5"/>
  <c r="AU378" i="5"/>
  <c r="AU328" i="5"/>
  <c r="AU298" i="5"/>
  <c r="AU200" i="5"/>
  <c r="AU170" i="5"/>
  <c r="AU135" i="5"/>
  <c r="AU99" i="5"/>
  <c r="AU381" i="5"/>
  <c r="AU349" i="5"/>
  <c r="AT349" i="5" s="1"/>
  <c r="AS349" i="5" s="1"/>
  <c r="AR349" i="5" s="1"/>
  <c r="AQ349" i="5" s="1"/>
  <c r="AP349" i="5" s="1"/>
  <c r="AO349" i="5" s="1"/>
  <c r="AN349" i="5" s="1"/>
  <c r="AM349" i="5" s="1"/>
  <c r="AL349" i="5" s="1"/>
  <c r="AU309" i="5"/>
  <c r="AU277" i="5"/>
  <c r="AU241" i="5"/>
  <c r="AT241" i="5" s="1"/>
  <c r="AS241" i="5" s="1"/>
  <c r="AR241" i="5" s="1"/>
  <c r="AQ241" i="5" s="1"/>
  <c r="AP241" i="5" s="1"/>
  <c r="AO241" i="5" s="1"/>
  <c r="AN241" i="5" s="1"/>
  <c r="AM241" i="5" s="1"/>
  <c r="AL241" i="5" s="1"/>
  <c r="BL34" i="5"/>
  <c r="AU230" i="5"/>
  <c r="AU182" i="5"/>
  <c r="AT182" i="5" s="1"/>
  <c r="AS182" i="5" s="1"/>
  <c r="AR182" i="5" s="1"/>
  <c r="AQ182" i="5" s="1"/>
  <c r="AP182" i="5" s="1"/>
  <c r="AO182" i="5" s="1"/>
  <c r="AN182" i="5" s="1"/>
  <c r="AM182" i="5" s="1"/>
  <c r="AL182" i="5" s="1"/>
  <c r="AU248" i="5"/>
  <c r="AU366" i="5"/>
  <c r="AU348" i="5"/>
  <c r="AU318" i="5"/>
  <c r="AT318" i="5" s="1"/>
  <c r="AS318" i="5" s="1"/>
  <c r="AR318" i="5" s="1"/>
  <c r="AQ318" i="5" s="1"/>
  <c r="AP318" i="5" s="1"/>
  <c r="AO318" i="5" s="1"/>
  <c r="AN318" i="5" s="1"/>
  <c r="AM318" i="5" s="1"/>
  <c r="AL318" i="5" s="1"/>
  <c r="AU284" i="5"/>
  <c r="AT284" i="5" s="1"/>
  <c r="AS284" i="5" s="1"/>
  <c r="AR284" i="5" s="1"/>
  <c r="AQ284" i="5" s="1"/>
  <c r="AP284" i="5" s="1"/>
  <c r="AO284" i="5" s="1"/>
  <c r="AN284" i="5" s="1"/>
  <c r="AM284" i="5" s="1"/>
  <c r="AL284" i="5" s="1"/>
  <c r="AU254" i="5"/>
  <c r="AU220" i="5"/>
  <c r="AU190" i="5"/>
  <c r="AU156" i="5"/>
  <c r="AT156" i="5" s="1"/>
  <c r="AS156" i="5" s="1"/>
  <c r="AR156" i="5" s="1"/>
  <c r="AQ156" i="5" s="1"/>
  <c r="AP156" i="5" s="1"/>
  <c r="AO156" i="5" s="1"/>
  <c r="AN156" i="5" s="1"/>
  <c r="AM156" i="5" s="1"/>
  <c r="AL156" i="5" s="1"/>
  <c r="AU377" i="5"/>
  <c r="AU341" i="5"/>
  <c r="AT341" i="5" s="1"/>
  <c r="AS341" i="5" s="1"/>
  <c r="AR341" i="5" s="1"/>
  <c r="AQ341" i="5" s="1"/>
  <c r="AP341" i="5" s="1"/>
  <c r="AO341" i="5" s="1"/>
  <c r="AN341" i="5" s="1"/>
  <c r="AM341" i="5" s="1"/>
  <c r="AL341" i="5" s="1"/>
  <c r="AU305" i="5"/>
  <c r="AU273" i="5"/>
  <c r="AU237" i="5"/>
  <c r="AU197" i="5"/>
  <c r="AT197" i="5" s="1"/>
  <c r="AS197" i="5" s="1"/>
  <c r="AR197" i="5" s="1"/>
  <c r="AQ197" i="5" s="1"/>
  <c r="AP197" i="5" s="1"/>
  <c r="AO197" i="5" s="1"/>
  <c r="AN197" i="5" s="1"/>
  <c r="AM197" i="5" s="1"/>
  <c r="AL197" i="5" s="1"/>
  <c r="AU161" i="5"/>
  <c r="AT161" i="5" s="1"/>
  <c r="AS161" i="5" s="1"/>
  <c r="AR161" i="5" s="1"/>
  <c r="AQ161" i="5" s="1"/>
  <c r="AP161" i="5" s="1"/>
  <c r="AO161" i="5" s="1"/>
  <c r="AN161" i="5" s="1"/>
  <c r="AM161" i="5" s="1"/>
  <c r="AL161" i="5" s="1"/>
  <c r="AU113" i="5"/>
  <c r="AU326" i="5"/>
  <c r="AU360" i="5"/>
  <c r="AT360" i="5" s="1"/>
  <c r="AS360" i="5" s="1"/>
  <c r="AR360" i="5" s="1"/>
  <c r="AQ360" i="5" s="1"/>
  <c r="AP360" i="5" s="1"/>
  <c r="AO360" i="5" s="1"/>
  <c r="AN360" i="5" s="1"/>
  <c r="AM360" i="5" s="1"/>
  <c r="AL360" i="5" s="1"/>
  <c r="AU353" i="5"/>
  <c r="AT353" i="5" s="1"/>
  <c r="AS353" i="5" s="1"/>
  <c r="AR353" i="5" s="1"/>
  <c r="AQ353" i="5" s="1"/>
  <c r="AP353" i="5" s="1"/>
  <c r="AO353" i="5" s="1"/>
  <c r="AN353" i="5" s="1"/>
  <c r="AM353" i="5" s="1"/>
  <c r="AL353" i="5" s="1"/>
  <c r="AU281" i="5"/>
  <c r="AU209" i="5"/>
  <c r="AU157" i="5"/>
  <c r="AT157" i="5" s="1"/>
  <c r="AS157" i="5" s="1"/>
  <c r="AR157" i="5" s="1"/>
  <c r="AQ157" i="5" s="1"/>
  <c r="AP157" i="5" s="1"/>
  <c r="AO157" i="5" s="1"/>
  <c r="AN157" i="5" s="1"/>
  <c r="AM157" i="5" s="1"/>
  <c r="AL157" i="5" s="1"/>
  <c r="AU95" i="5"/>
  <c r="AU71" i="5"/>
  <c r="AU61" i="5"/>
  <c r="AT61" i="5" s="1"/>
  <c r="AS61" i="5" s="1"/>
  <c r="AR61" i="5" s="1"/>
  <c r="AQ61" i="5" s="1"/>
  <c r="AP61" i="5" s="1"/>
  <c r="AO61" i="5" s="1"/>
  <c r="AN61" i="5" s="1"/>
  <c r="AM61" i="5" s="1"/>
  <c r="AL61" i="5" s="1"/>
  <c r="AU114" i="5"/>
  <c r="AU98" i="5"/>
  <c r="AU86" i="5"/>
  <c r="AT86" i="5" s="1"/>
  <c r="AS86" i="5" s="1"/>
  <c r="AR86" i="5" s="1"/>
  <c r="AQ86" i="5" s="1"/>
  <c r="AP86" i="5" s="1"/>
  <c r="AO86" i="5" s="1"/>
  <c r="AN86" i="5" s="1"/>
  <c r="AM86" i="5" s="1"/>
  <c r="AL86" i="5" s="1"/>
  <c r="AU74" i="5"/>
  <c r="AU62" i="5"/>
  <c r="AT62" i="5" s="1"/>
  <c r="AS62" i="5" s="1"/>
  <c r="AR62" i="5" s="1"/>
  <c r="AQ62" i="5" s="1"/>
  <c r="AP62" i="5" s="1"/>
  <c r="AO62" i="5" s="1"/>
  <c r="AN62" i="5" s="1"/>
  <c r="AM62" i="5" s="1"/>
  <c r="AL62" i="5" s="1"/>
  <c r="AU50" i="5"/>
  <c r="AU38" i="5"/>
  <c r="AT38" i="5" s="1"/>
  <c r="AS38" i="5" s="1"/>
  <c r="AR38" i="5" s="1"/>
  <c r="AQ38" i="5" s="1"/>
  <c r="AP38" i="5" s="1"/>
  <c r="AO38" i="5" s="1"/>
  <c r="AN38" i="5" s="1"/>
  <c r="AM38" i="5" s="1"/>
  <c r="AL38" i="5" s="1"/>
  <c r="AU30" i="5"/>
  <c r="AT30" i="5" s="1"/>
  <c r="AS30" i="5" s="1"/>
  <c r="AR30" i="5" s="1"/>
  <c r="AQ30" i="5" s="1"/>
  <c r="AP30" i="5" s="1"/>
  <c r="AO30" i="5" s="1"/>
  <c r="AN30" i="5" s="1"/>
  <c r="AM30" i="5" s="1"/>
  <c r="AL30" i="5" s="1"/>
  <c r="AU399" i="5"/>
  <c r="AU394" i="5"/>
  <c r="AU382" i="5"/>
  <c r="AT382" i="5" s="1"/>
  <c r="AS382" i="5" s="1"/>
  <c r="AR382" i="5" s="1"/>
  <c r="AQ382" i="5" s="1"/>
  <c r="AP382" i="5" s="1"/>
  <c r="AO382" i="5" s="1"/>
  <c r="AN382" i="5" s="1"/>
  <c r="AM382" i="5" s="1"/>
  <c r="AL382" i="5" s="1"/>
  <c r="AU337" i="5"/>
  <c r="AU269" i="5"/>
  <c r="AU201" i="5"/>
  <c r="AT201" i="5" s="1"/>
  <c r="AS201" i="5" s="1"/>
  <c r="AR201" i="5" s="1"/>
  <c r="AQ201" i="5" s="1"/>
  <c r="AP201" i="5" s="1"/>
  <c r="AO201" i="5" s="1"/>
  <c r="AN201" i="5" s="1"/>
  <c r="AM201" i="5" s="1"/>
  <c r="AL201" i="5" s="1"/>
  <c r="AU153" i="5"/>
  <c r="AU136" i="5"/>
  <c r="AU137" i="5"/>
  <c r="BL4" i="5"/>
  <c r="BL2" i="5"/>
  <c r="AU65" i="5"/>
  <c r="AT65" i="5" s="1"/>
  <c r="AS65" i="5" s="1"/>
  <c r="AR65" i="5" s="1"/>
  <c r="AQ65" i="5" s="1"/>
  <c r="AP65" i="5" s="1"/>
  <c r="AO65" i="5" s="1"/>
  <c r="AN65" i="5" s="1"/>
  <c r="AM65" i="5" s="1"/>
  <c r="AL65" i="5" s="1"/>
  <c r="AU118" i="5"/>
  <c r="AU418" i="5"/>
  <c r="AT418" i="5" s="1"/>
  <c r="AS418" i="5" s="1"/>
  <c r="AR418" i="5" s="1"/>
  <c r="AQ418" i="5" s="1"/>
  <c r="AP418" i="5" s="1"/>
  <c r="AO418" i="5" s="1"/>
  <c r="AN418" i="5" s="1"/>
  <c r="AM418" i="5" s="1"/>
  <c r="AL418" i="5" s="1"/>
  <c r="AU92" i="5"/>
  <c r="AU336" i="5"/>
  <c r="AU356" i="5"/>
  <c r="AU329" i="5"/>
  <c r="AU257" i="5"/>
  <c r="AU193" i="5"/>
  <c r="AT193" i="5" s="1"/>
  <c r="AS193" i="5" s="1"/>
  <c r="AR193" i="5" s="1"/>
  <c r="AQ193" i="5" s="1"/>
  <c r="AP193" i="5" s="1"/>
  <c r="AO193" i="5" s="1"/>
  <c r="AN193" i="5" s="1"/>
  <c r="AM193" i="5" s="1"/>
  <c r="AL193" i="5" s="1"/>
  <c r="AU149" i="5"/>
  <c r="AT149" i="5" s="1"/>
  <c r="AS149" i="5" s="1"/>
  <c r="AR149" i="5" s="1"/>
  <c r="AQ149" i="5" s="1"/>
  <c r="AP149" i="5" s="1"/>
  <c r="AO149" i="5" s="1"/>
  <c r="AN149" i="5" s="1"/>
  <c r="AM149" i="5" s="1"/>
  <c r="AL149" i="5" s="1"/>
  <c r="AU133" i="5"/>
  <c r="AT133" i="5" s="1"/>
  <c r="AS133" i="5" s="1"/>
  <c r="AR133" i="5" s="1"/>
  <c r="AQ133" i="5" s="1"/>
  <c r="AP133" i="5" s="1"/>
  <c r="AO133" i="5" s="1"/>
  <c r="AN133" i="5" s="1"/>
  <c r="AM133" i="5" s="1"/>
  <c r="AL133" i="5" s="1"/>
  <c r="BL8" i="5"/>
  <c r="BL5" i="5"/>
  <c r="AU69" i="5"/>
  <c r="AU122" i="5"/>
  <c r="AU94" i="5"/>
  <c r="AT94" i="5" s="1"/>
  <c r="AS94" i="5" s="1"/>
  <c r="AR94" i="5" s="1"/>
  <c r="AQ94" i="5" s="1"/>
  <c r="AP94" i="5" s="1"/>
  <c r="AO94" i="5" s="1"/>
  <c r="AN94" i="5" s="1"/>
  <c r="AM94" i="5" s="1"/>
  <c r="AL94" i="5" s="1"/>
  <c r="AU46" i="5"/>
  <c r="AT46" i="5" s="1"/>
  <c r="AS46" i="5" s="1"/>
  <c r="AR46" i="5" s="1"/>
  <c r="AQ46" i="5" s="1"/>
  <c r="AP46" i="5" s="1"/>
  <c r="AO46" i="5" s="1"/>
  <c r="AN46" i="5" s="1"/>
  <c r="AM46" i="5" s="1"/>
  <c r="AL46" i="5" s="1"/>
  <c r="BL9" i="5"/>
  <c r="AU23" i="5"/>
  <c r="AU36" i="5"/>
  <c r="BL79" i="5"/>
  <c r="AU314" i="5"/>
  <c r="AT314" i="5" s="1"/>
  <c r="AS314" i="5" s="1"/>
  <c r="AR314" i="5" s="1"/>
  <c r="AQ314" i="5" s="1"/>
  <c r="AP314" i="5" s="1"/>
  <c r="AO314" i="5" s="1"/>
  <c r="AN314" i="5" s="1"/>
  <c r="AM314" i="5" s="1"/>
  <c r="AL314" i="5" s="1"/>
  <c r="AU321" i="5"/>
  <c r="AU249" i="5"/>
  <c r="AU189" i="5"/>
  <c r="AU129" i="5"/>
  <c r="AT129" i="5" s="1"/>
  <c r="AS129" i="5" s="1"/>
  <c r="AR129" i="5" s="1"/>
  <c r="AQ129" i="5" s="1"/>
  <c r="AP129" i="5" s="1"/>
  <c r="AO129" i="5" s="1"/>
  <c r="AN129" i="5" s="1"/>
  <c r="AM129" i="5" s="1"/>
  <c r="AL129" i="5" s="1"/>
  <c r="BL10" i="5"/>
  <c r="AU33" i="5"/>
  <c r="AU73" i="5"/>
  <c r="AT73" i="5" s="1"/>
  <c r="AS73" i="5" s="1"/>
  <c r="AR73" i="5" s="1"/>
  <c r="AQ73" i="5" s="1"/>
  <c r="AP73" i="5" s="1"/>
  <c r="AO73" i="5" s="1"/>
  <c r="AN73" i="5" s="1"/>
  <c r="AM73" i="5" s="1"/>
  <c r="AL73" i="5" s="1"/>
  <c r="AU130" i="5"/>
  <c r="AU82" i="5"/>
  <c r="AU70" i="5"/>
  <c r="AT70" i="5" s="1"/>
  <c r="AS70" i="5" s="1"/>
  <c r="AR70" i="5" s="1"/>
  <c r="AQ70" i="5" s="1"/>
  <c r="AP70" i="5" s="1"/>
  <c r="AO70" i="5" s="1"/>
  <c r="AN70" i="5" s="1"/>
  <c r="AM70" i="5" s="1"/>
  <c r="AL70" i="5" s="1"/>
  <c r="AU58" i="5"/>
  <c r="BL7" i="5"/>
  <c r="BL72" i="5"/>
  <c r="AU278" i="5"/>
  <c r="AU186" i="5"/>
  <c r="AT186" i="5" s="1"/>
  <c r="AS186" i="5" s="1"/>
  <c r="AR186" i="5" s="1"/>
  <c r="AQ186" i="5" s="1"/>
  <c r="AP186" i="5" s="1"/>
  <c r="AO186" i="5" s="1"/>
  <c r="AN186" i="5" s="1"/>
  <c r="AM186" i="5" s="1"/>
  <c r="AL186" i="5" s="1"/>
  <c r="AU317" i="5"/>
  <c r="AU245" i="5"/>
  <c r="AU181" i="5"/>
  <c r="AU55" i="5"/>
  <c r="AU37" i="5"/>
  <c r="AT37" i="5" s="1"/>
  <c r="AS37" i="5" s="1"/>
  <c r="AR37" i="5" s="1"/>
  <c r="AQ37" i="5" s="1"/>
  <c r="AP37" i="5" s="1"/>
  <c r="AO37" i="5" s="1"/>
  <c r="AN37" i="5" s="1"/>
  <c r="AM37" i="5" s="1"/>
  <c r="AL37" i="5" s="1"/>
  <c r="AU81" i="5"/>
  <c r="AU134" i="5"/>
  <c r="AU34" i="5"/>
  <c r="AT34" i="5" s="1"/>
  <c r="AS34" i="5" s="1"/>
  <c r="AR34" i="5" s="1"/>
  <c r="AQ34" i="5" s="1"/>
  <c r="AP34" i="5" s="1"/>
  <c r="AO34" i="5" s="1"/>
  <c r="AN34" i="5" s="1"/>
  <c r="AM34" i="5" s="1"/>
  <c r="AL34" i="5" s="1"/>
  <c r="AU385" i="5"/>
  <c r="AU39" i="5"/>
  <c r="BL61" i="5"/>
  <c r="BL103" i="5"/>
  <c r="AU344" i="5"/>
  <c r="AT344" i="5" s="1"/>
  <c r="AS344" i="5" s="1"/>
  <c r="AR344" i="5" s="1"/>
  <c r="AQ344" i="5" s="1"/>
  <c r="AP344" i="5" s="1"/>
  <c r="AO344" i="5" s="1"/>
  <c r="AN344" i="5" s="1"/>
  <c r="AM344" i="5" s="1"/>
  <c r="AL344" i="5" s="1"/>
  <c r="AU373" i="5"/>
  <c r="AU301" i="5"/>
  <c r="AU229" i="5"/>
  <c r="AU173" i="5"/>
  <c r="AT173" i="5" s="1"/>
  <c r="AS173" i="5" s="1"/>
  <c r="AR173" i="5" s="1"/>
  <c r="AQ173" i="5" s="1"/>
  <c r="AP173" i="5" s="1"/>
  <c r="AO173" i="5" s="1"/>
  <c r="AN173" i="5" s="1"/>
  <c r="AM173" i="5" s="1"/>
  <c r="AL173" i="5" s="1"/>
  <c r="AU144" i="5"/>
  <c r="AU128" i="5"/>
  <c r="AU59" i="5"/>
  <c r="AU41" i="5"/>
  <c r="AU102" i="5"/>
  <c r="AT102" i="5" s="1"/>
  <c r="AS102" i="5" s="1"/>
  <c r="AR102" i="5" s="1"/>
  <c r="AQ102" i="5" s="1"/>
  <c r="AP102" i="5" s="1"/>
  <c r="AO102" i="5" s="1"/>
  <c r="AN102" i="5" s="1"/>
  <c r="AM102" i="5" s="1"/>
  <c r="AL102" i="5" s="1"/>
  <c r="AU142" i="5"/>
  <c r="AT142" i="5" s="1"/>
  <c r="AS142" i="5" s="1"/>
  <c r="AR142" i="5" s="1"/>
  <c r="AQ142" i="5" s="1"/>
  <c r="AP142" i="5" s="1"/>
  <c r="AO142" i="5" s="1"/>
  <c r="AN142" i="5" s="1"/>
  <c r="AM142" i="5" s="1"/>
  <c r="AL142" i="5" s="1"/>
  <c r="AU90" i="5"/>
  <c r="AT90" i="5" s="1"/>
  <c r="AS90" i="5" s="1"/>
  <c r="AR90" i="5" s="1"/>
  <c r="AQ90" i="5" s="1"/>
  <c r="AP90" i="5" s="1"/>
  <c r="AO90" i="5" s="1"/>
  <c r="AN90" i="5" s="1"/>
  <c r="AM90" i="5" s="1"/>
  <c r="AL90" i="5" s="1"/>
  <c r="AU54" i="5"/>
  <c r="AT54" i="5" s="1"/>
  <c r="AS54" i="5" s="1"/>
  <c r="AR54" i="5" s="1"/>
  <c r="AQ54" i="5" s="1"/>
  <c r="AP54" i="5" s="1"/>
  <c r="AO54" i="5" s="1"/>
  <c r="AN54" i="5" s="1"/>
  <c r="AM54" i="5" s="1"/>
  <c r="AL54" i="5" s="1"/>
  <c r="AU22" i="5"/>
  <c r="AT22" i="5" s="1"/>
  <c r="AS22" i="5" s="1"/>
  <c r="AR22" i="5" s="1"/>
  <c r="AQ22" i="5" s="1"/>
  <c r="AP22" i="5" s="1"/>
  <c r="AO22" i="5" s="1"/>
  <c r="AN22" i="5" s="1"/>
  <c r="AM22" i="5" s="1"/>
  <c r="AL22" i="5" s="1"/>
  <c r="BL3" i="5"/>
  <c r="AU405" i="5"/>
  <c r="AT405" i="5" s="1"/>
  <c r="AS405" i="5" s="1"/>
  <c r="AR405" i="5" s="1"/>
  <c r="AQ405" i="5" s="1"/>
  <c r="AP405" i="5" s="1"/>
  <c r="AO405" i="5" s="1"/>
  <c r="AN405" i="5" s="1"/>
  <c r="AM405" i="5" s="1"/>
  <c r="AL405" i="5" s="1"/>
  <c r="AU393" i="5"/>
  <c r="AT393" i="5" s="1"/>
  <c r="AS393" i="5" s="1"/>
  <c r="AR393" i="5" s="1"/>
  <c r="AQ393" i="5" s="1"/>
  <c r="AP393" i="5" s="1"/>
  <c r="AO393" i="5" s="1"/>
  <c r="AN393" i="5" s="1"/>
  <c r="AM393" i="5" s="1"/>
  <c r="AL393" i="5" s="1"/>
  <c r="AU386" i="5"/>
  <c r="AT386" i="5" s="1"/>
  <c r="AS386" i="5" s="1"/>
  <c r="AR386" i="5" s="1"/>
  <c r="AQ386" i="5" s="1"/>
  <c r="AP386" i="5" s="1"/>
  <c r="AO386" i="5" s="1"/>
  <c r="AN386" i="5" s="1"/>
  <c r="AM386" i="5" s="1"/>
  <c r="AL386" i="5" s="1"/>
  <c r="BL42" i="5"/>
  <c r="AU152" i="5"/>
  <c r="AU365" i="5"/>
  <c r="AT365" i="5" s="1"/>
  <c r="AS365" i="5" s="1"/>
  <c r="AR365" i="5" s="1"/>
  <c r="AQ365" i="5" s="1"/>
  <c r="AP365" i="5" s="1"/>
  <c r="AO365" i="5" s="1"/>
  <c r="AN365" i="5" s="1"/>
  <c r="AM365" i="5" s="1"/>
  <c r="AL365" i="5" s="1"/>
  <c r="AU293" i="5"/>
  <c r="AT293" i="5" s="1"/>
  <c r="AS293" i="5" s="1"/>
  <c r="AR293" i="5" s="1"/>
  <c r="AQ293" i="5" s="1"/>
  <c r="AP293" i="5" s="1"/>
  <c r="AO293" i="5" s="1"/>
  <c r="AN293" i="5" s="1"/>
  <c r="AM293" i="5" s="1"/>
  <c r="AL293" i="5" s="1"/>
  <c r="AU221" i="5"/>
  <c r="AT221" i="5" s="1"/>
  <c r="AS221" i="5" s="1"/>
  <c r="AR221" i="5" s="1"/>
  <c r="AQ221" i="5" s="1"/>
  <c r="AP221" i="5" s="1"/>
  <c r="AO221" i="5" s="1"/>
  <c r="AN221" i="5" s="1"/>
  <c r="AM221" i="5" s="1"/>
  <c r="AL221" i="5" s="1"/>
  <c r="AU169" i="5"/>
  <c r="AU141" i="5"/>
  <c r="AT141" i="5" s="1"/>
  <c r="AS141" i="5" s="1"/>
  <c r="AR141" i="5" s="1"/>
  <c r="AQ141" i="5" s="1"/>
  <c r="AP141" i="5" s="1"/>
  <c r="AO141" i="5" s="1"/>
  <c r="AN141" i="5" s="1"/>
  <c r="AM141" i="5" s="1"/>
  <c r="AL141" i="5" s="1"/>
  <c r="AU125" i="5"/>
  <c r="AU63" i="5"/>
  <c r="AT63" i="5" s="1"/>
  <c r="AS63" i="5" s="1"/>
  <c r="AR63" i="5" s="1"/>
  <c r="AQ63" i="5" s="1"/>
  <c r="AP63" i="5" s="1"/>
  <c r="AO63" i="5" s="1"/>
  <c r="AN63" i="5" s="1"/>
  <c r="AM63" i="5" s="1"/>
  <c r="AL63" i="5" s="1"/>
  <c r="AU45" i="5"/>
  <c r="AT45" i="5" s="1"/>
  <c r="AS45" i="5" s="1"/>
  <c r="AR45" i="5" s="1"/>
  <c r="AQ45" i="5" s="1"/>
  <c r="AP45" i="5" s="1"/>
  <c r="AO45" i="5" s="1"/>
  <c r="AN45" i="5" s="1"/>
  <c r="AM45" i="5" s="1"/>
  <c r="AL45" i="5" s="1"/>
  <c r="AU106" i="5"/>
  <c r="AU146" i="5"/>
  <c r="AU78" i="5"/>
  <c r="AU43" i="5"/>
  <c r="AT43" i="5" s="1"/>
  <c r="AS43" i="5" s="1"/>
  <c r="AR43" i="5" s="1"/>
  <c r="AQ43" i="5" s="1"/>
  <c r="AP43" i="5" s="1"/>
  <c r="AO43" i="5" s="1"/>
  <c r="AN43" i="5" s="1"/>
  <c r="AM43" i="5" s="1"/>
  <c r="AL43" i="5" s="1"/>
  <c r="AU410" i="5"/>
  <c r="AU285" i="5"/>
  <c r="AT285" i="5" s="1"/>
  <c r="AS285" i="5" s="1"/>
  <c r="AR285" i="5" s="1"/>
  <c r="AQ285" i="5" s="1"/>
  <c r="AP285" i="5" s="1"/>
  <c r="AO285" i="5" s="1"/>
  <c r="AN285" i="5" s="1"/>
  <c r="AM285" i="5" s="1"/>
  <c r="AL285" i="5" s="1"/>
  <c r="BL6" i="5"/>
  <c r="AU411" i="5"/>
  <c r="AT411" i="5" s="1"/>
  <c r="AS411" i="5" s="1"/>
  <c r="AR411" i="5" s="1"/>
  <c r="AQ411" i="5" s="1"/>
  <c r="AP411" i="5" s="1"/>
  <c r="AO411" i="5" s="1"/>
  <c r="AN411" i="5" s="1"/>
  <c r="AM411" i="5" s="1"/>
  <c r="AL411" i="5" s="1"/>
  <c r="AU72" i="5"/>
  <c r="AU80" i="5"/>
  <c r="AT80" i="5" s="1"/>
  <c r="AS80" i="5" s="1"/>
  <c r="AR80" i="5" s="1"/>
  <c r="AQ80" i="5" s="1"/>
  <c r="AP80" i="5" s="1"/>
  <c r="AO80" i="5" s="1"/>
  <c r="AN80" i="5" s="1"/>
  <c r="AM80" i="5" s="1"/>
  <c r="AL80" i="5" s="1"/>
  <c r="AU213" i="5"/>
  <c r="AT213" i="5" s="1"/>
  <c r="AS213" i="5" s="1"/>
  <c r="AR213" i="5" s="1"/>
  <c r="AQ213" i="5" s="1"/>
  <c r="AP213" i="5" s="1"/>
  <c r="AO213" i="5" s="1"/>
  <c r="AN213" i="5" s="1"/>
  <c r="AM213" i="5" s="1"/>
  <c r="AL213" i="5" s="1"/>
  <c r="AU111" i="5"/>
  <c r="AU165" i="5"/>
  <c r="AU417" i="5"/>
  <c r="AT417" i="5" s="1"/>
  <c r="AS417" i="5" s="1"/>
  <c r="AR417" i="5" s="1"/>
  <c r="AQ417" i="5" s="1"/>
  <c r="AP417" i="5" s="1"/>
  <c r="AO417" i="5" s="1"/>
  <c r="AN417" i="5" s="1"/>
  <c r="AM417" i="5" s="1"/>
  <c r="AL417" i="5" s="1"/>
  <c r="AU145" i="5"/>
  <c r="AU67" i="5"/>
  <c r="AU53" i="5"/>
  <c r="AU110" i="5"/>
  <c r="AU150" i="5"/>
  <c r="AT150" i="5" s="1"/>
  <c r="AS150" i="5" s="1"/>
  <c r="AR150" i="5" s="1"/>
  <c r="AQ150" i="5" s="1"/>
  <c r="AP150" i="5" s="1"/>
  <c r="AO150" i="5" s="1"/>
  <c r="AN150" i="5" s="1"/>
  <c r="AM150" i="5" s="1"/>
  <c r="AL150" i="5" s="1"/>
  <c r="AU357" i="5"/>
  <c r="AU96" i="5"/>
  <c r="AU100" i="5"/>
  <c r="AT100" i="5" s="1"/>
  <c r="AS100" i="5" s="1"/>
  <c r="AR100" i="5" s="1"/>
  <c r="AQ100" i="5" s="1"/>
  <c r="AP100" i="5" s="1"/>
  <c r="AO100" i="5" s="1"/>
  <c r="AN100" i="5" s="1"/>
  <c r="AM100" i="5" s="1"/>
  <c r="AL100" i="5" s="1"/>
  <c r="AU84" i="5"/>
  <c r="AT84" i="5" s="1"/>
  <c r="AS84" i="5" s="1"/>
  <c r="AR84" i="5" s="1"/>
  <c r="AQ84" i="5" s="1"/>
  <c r="AP84" i="5" s="1"/>
  <c r="AO84" i="5" s="1"/>
  <c r="AN84" i="5" s="1"/>
  <c r="AM84" i="5" s="1"/>
  <c r="AL84" i="5" s="1"/>
  <c r="AU108" i="5"/>
  <c r="AU223" i="5"/>
  <c r="AU167" i="5"/>
  <c r="AT167" i="5" s="1"/>
  <c r="AS167" i="5" s="1"/>
  <c r="AR167" i="5" s="1"/>
  <c r="AQ167" i="5" s="1"/>
  <c r="AP167" i="5" s="1"/>
  <c r="AO167" i="5" s="1"/>
  <c r="AN167" i="5" s="1"/>
  <c r="AM167" i="5" s="1"/>
  <c r="AL167" i="5" s="1"/>
  <c r="BL19" i="5"/>
  <c r="AU251" i="5"/>
  <c r="AU175" i="5"/>
  <c r="AU103" i="5"/>
  <c r="AT103" i="5" s="1"/>
  <c r="AS103" i="5" s="1"/>
  <c r="AR103" i="5" s="1"/>
  <c r="AQ103" i="5" s="1"/>
  <c r="AP103" i="5" s="1"/>
  <c r="AO103" i="5" s="1"/>
  <c r="AN103" i="5" s="1"/>
  <c r="AM103" i="5" s="1"/>
  <c r="AL103" i="5" s="1"/>
  <c r="AU331" i="5"/>
  <c r="AT331" i="5" s="1"/>
  <c r="AS331" i="5" s="1"/>
  <c r="AR331" i="5" s="1"/>
  <c r="AQ331" i="5" s="1"/>
  <c r="AP331" i="5" s="1"/>
  <c r="AO331" i="5" s="1"/>
  <c r="AN331" i="5" s="1"/>
  <c r="AM331" i="5" s="1"/>
  <c r="AL331" i="5" s="1"/>
  <c r="BL12" i="5"/>
  <c r="AU416" i="5"/>
  <c r="AU151" i="5"/>
  <c r="BL13" i="5"/>
  <c r="AU75" i="5"/>
  <c r="AT75" i="5" s="1"/>
  <c r="AS75" i="5" s="1"/>
  <c r="AR75" i="5" s="1"/>
  <c r="AQ75" i="5" s="1"/>
  <c r="AP75" i="5" s="1"/>
  <c r="AO75" i="5" s="1"/>
  <c r="AN75" i="5" s="1"/>
  <c r="AM75" i="5" s="1"/>
  <c r="AL75" i="5" s="1"/>
  <c r="AU255" i="5"/>
  <c r="AU199" i="5"/>
  <c r="BL21" i="5"/>
  <c r="AU79" i="5"/>
  <c r="AT79" i="5" s="1"/>
  <c r="AS79" i="5" s="1"/>
  <c r="AR79" i="5" s="1"/>
  <c r="AQ79" i="5" s="1"/>
  <c r="AP79" i="5" s="1"/>
  <c r="AO79" i="5" s="1"/>
  <c r="AN79" i="5" s="1"/>
  <c r="AM79" i="5" s="1"/>
  <c r="AL79" i="5" s="1"/>
  <c r="AU207" i="5"/>
  <c r="AT207" i="5" s="1"/>
  <c r="AS207" i="5" s="1"/>
  <c r="AR207" i="5" s="1"/>
  <c r="AQ207" i="5" s="1"/>
  <c r="AP207" i="5" s="1"/>
  <c r="AO207" i="5" s="1"/>
  <c r="AN207" i="5" s="1"/>
  <c r="AM207" i="5" s="1"/>
  <c r="AL207" i="5" s="1"/>
  <c r="AU119" i="5"/>
  <c r="AT119" i="5" s="1"/>
  <c r="AS119" i="5" s="1"/>
  <c r="AR119" i="5" s="1"/>
  <c r="AQ119" i="5" s="1"/>
  <c r="AP119" i="5" s="1"/>
  <c r="AO119" i="5" s="1"/>
  <c r="AN119" i="5" s="1"/>
  <c r="AM119" i="5" s="1"/>
  <c r="AL119" i="5" s="1"/>
  <c r="AU363" i="5"/>
  <c r="AT363" i="5" s="1"/>
  <c r="AS363" i="5" s="1"/>
  <c r="AR363" i="5" s="1"/>
  <c r="AQ363" i="5" s="1"/>
  <c r="AP363" i="5" s="1"/>
  <c r="AO363" i="5" s="1"/>
  <c r="AN363" i="5" s="1"/>
  <c r="AM363" i="5" s="1"/>
  <c r="AL363" i="5" s="1"/>
  <c r="AU420" i="5"/>
  <c r="AU384" i="5"/>
  <c r="AU179" i="5"/>
  <c r="AT179" i="5" s="1"/>
  <c r="AS179" i="5" s="1"/>
  <c r="AR179" i="5" s="1"/>
  <c r="AQ179" i="5" s="1"/>
  <c r="AP179" i="5" s="1"/>
  <c r="AO179" i="5" s="1"/>
  <c r="AN179" i="5" s="1"/>
  <c r="AM179" i="5" s="1"/>
  <c r="AL179" i="5" s="1"/>
  <c r="AU404" i="5"/>
  <c r="AU215" i="5"/>
  <c r="AT215" i="5" s="1"/>
  <c r="AS215" i="5" s="1"/>
  <c r="AR215" i="5" s="1"/>
  <c r="AQ215" i="5" s="1"/>
  <c r="AP215" i="5" s="1"/>
  <c r="AO215" i="5" s="1"/>
  <c r="AN215" i="5" s="1"/>
  <c r="AM215" i="5" s="1"/>
  <c r="AL215" i="5" s="1"/>
  <c r="AU291" i="5"/>
  <c r="AT291" i="5" s="1"/>
  <c r="AS291" i="5" s="1"/>
  <c r="AR291" i="5" s="1"/>
  <c r="AQ291" i="5" s="1"/>
  <c r="AP291" i="5" s="1"/>
  <c r="AO291" i="5" s="1"/>
  <c r="AN291" i="5" s="1"/>
  <c r="AM291" i="5" s="1"/>
  <c r="AL291" i="5" s="1"/>
  <c r="AU83" i="5"/>
  <c r="AT83" i="5" s="1"/>
  <c r="AS83" i="5" s="1"/>
  <c r="AR83" i="5" s="1"/>
  <c r="AQ83" i="5" s="1"/>
  <c r="AP83" i="5" s="1"/>
  <c r="AO83" i="5" s="1"/>
  <c r="AN83" i="5" s="1"/>
  <c r="AM83" i="5" s="1"/>
  <c r="AL83" i="5" s="1"/>
  <c r="AU287" i="5"/>
  <c r="AT287" i="5" s="1"/>
  <c r="AS287" i="5" s="1"/>
  <c r="AR287" i="5" s="1"/>
  <c r="AQ287" i="5" s="1"/>
  <c r="AP287" i="5" s="1"/>
  <c r="AO287" i="5" s="1"/>
  <c r="AN287" i="5" s="1"/>
  <c r="AM287" i="5" s="1"/>
  <c r="AL287" i="5" s="1"/>
  <c r="AU231" i="5"/>
  <c r="AU91" i="5"/>
  <c r="AT91" i="5" s="1"/>
  <c r="AS91" i="5" s="1"/>
  <c r="AR91" i="5" s="1"/>
  <c r="AQ91" i="5" s="1"/>
  <c r="AP91" i="5" s="1"/>
  <c r="AO91" i="5" s="1"/>
  <c r="AN91" i="5" s="1"/>
  <c r="AM91" i="5" s="1"/>
  <c r="AL91" i="5" s="1"/>
  <c r="AU85" i="5"/>
  <c r="AT85" i="5" s="1"/>
  <c r="AS85" i="5" s="1"/>
  <c r="AR85" i="5" s="1"/>
  <c r="AQ85" i="5" s="1"/>
  <c r="AP85" i="5" s="1"/>
  <c r="AO85" i="5" s="1"/>
  <c r="AN85" i="5" s="1"/>
  <c r="AM85" i="5" s="1"/>
  <c r="AL85" i="5" s="1"/>
  <c r="AU239" i="5"/>
  <c r="AT239" i="5" s="1"/>
  <c r="AS239" i="5" s="1"/>
  <c r="AR239" i="5" s="1"/>
  <c r="AQ239" i="5" s="1"/>
  <c r="AP239" i="5" s="1"/>
  <c r="AO239" i="5" s="1"/>
  <c r="AN239" i="5" s="1"/>
  <c r="AM239" i="5" s="1"/>
  <c r="AL239" i="5" s="1"/>
  <c r="AU140" i="5"/>
  <c r="AU388" i="5"/>
  <c r="AT388" i="5" s="1"/>
  <c r="AS388" i="5" s="1"/>
  <c r="AR388" i="5" s="1"/>
  <c r="AQ388" i="5" s="1"/>
  <c r="AP388" i="5" s="1"/>
  <c r="AO388" i="5" s="1"/>
  <c r="AN388" i="5" s="1"/>
  <c r="AM388" i="5" s="1"/>
  <c r="AL388" i="5" s="1"/>
  <c r="AU93" i="5"/>
  <c r="AT93" i="5" s="1"/>
  <c r="AS93" i="5" s="1"/>
  <c r="AR93" i="5" s="1"/>
  <c r="AQ93" i="5" s="1"/>
  <c r="AP93" i="5" s="1"/>
  <c r="AO93" i="5" s="1"/>
  <c r="AN93" i="5" s="1"/>
  <c r="AM93" i="5" s="1"/>
  <c r="AL93" i="5" s="1"/>
  <c r="AU319" i="5"/>
  <c r="AU263" i="5"/>
  <c r="AT263" i="5" s="1"/>
  <c r="AS263" i="5" s="1"/>
  <c r="AR263" i="5" s="1"/>
  <c r="AQ263" i="5" s="1"/>
  <c r="AP263" i="5" s="1"/>
  <c r="AO263" i="5" s="1"/>
  <c r="AN263" i="5" s="1"/>
  <c r="AM263" i="5" s="1"/>
  <c r="AL263" i="5" s="1"/>
  <c r="AU107" i="5"/>
  <c r="AU89" i="5"/>
  <c r="AU271" i="5"/>
  <c r="AU171" i="5"/>
  <c r="AT171" i="5" s="1"/>
  <c r="AS171" i="5" s="1"/>
  <c r="AR171" i="5" s="1"/>
  <c r="AQ171" i="5" s="1"/>
  <c r="AP171" i="5" s="1"/>
  <c r="AO171" i="5" s="1"/>
  <c r="AN171" i="5" s="1"/>
  <c r="AM171" i="5" s="1"/>
  <c r="AL171" i="5" s="1"/>
  <c r="BL16" i="5"/>
  <c r="AU243" i="5"/>
  <c r="AT243" i="5" s="1"/>
  <c r="AS243" i="5" s="1"/>
  <c r="AR243" i="5" s="1"/>
  <c r="AQ243" i="5" s="1"/>
  <c r="AP243" i="5" s="1"/>
  <c r="AO243" i="5" s="1"/>
  <c r="AN243" i="5" s="1"/>
  <c r="AM243" i="5" s="1"/>
  <c r="AL243" i="5" s="1"/>
  <c r="AU259" i="5"/>
  <c r="AT259" i="5" s="1"/>
  <c r="AS259" i="5" s="1"/>
  <c r="AR259" i="5" s="1"/>
  <c r="AQ259" i="5" s="1"/>
  <c r="AP259" i="5" s="1"/>
  <c r="AO259" i="5" s="1"/>
  <c r="AN259" i="5" s="1"/>
  <c r="AM259" i="5" s="1"/>
  <c r="AL259" i="5" s="1"/>
  <c r="AU109" i="5"/>
  <c r="AT109" i="5" s="1"/>
  <c r="AS109" i="5" s="1"/>
  <c r="AR109" i="5" s="1"/>
  <c r="AQ109" i="5" s="1"/>
  <c r="AP109" i="5" s="1"/>
  <c r="AO109" i="5" s="1"/>
  <c r="AN109" i="5" s="1"/>
  <c r="AM109" i="5" s="1"/>
  <c r="AL109" i="5" s="1"/>
  <c r="AU351" i="5"/>
  <c r="AT351" i="5" s="1"/>
  <c r="AS351" i="5" s="1"/>
  <c r="AR351" i="5" s="1"/>
  <c r="AQ351" i="5" s="1"/>
  <c r="AP351" i="5" s="1"/>
  <c r="AO351" i="5" s="1"/>
  <c r="AN351" i="5" s="1"/>
  <c r="AM351" i="5" s="1"/>
  <c r="AL351" i="5" s="1"/>
  <c r="AU295" i="5"/>
  <c r="AT295" i="5" s="1"/>
  <c r="AS295" i="5" s="1"/>
  <c r="AR295" i="5" s="1"/>
  <c r="AQ295" i="5" s="1"/>
  <c r="AP295" i="5" s="1"/>
  <c r="AO295" i="5" s="1"/>
  <c r="AN295" i="5" s="1"/>
  <c r="AM295" i="5" s="1"/>
  <c r="AL295" i="5" s="1"/>
  <c r="AU123" i="5"/>
  <c r="AU101" i="5"/>
  <c r="AT101" i="5" s="1"/>
  <c r="AS101" i="5" s="1"/>
  <c r="AR101" i="5" s="1"/>
  <c r="AQ101" i="5" s="1"/>
  <c r="AP101" i="5" s="1"/>
  <c r="AO101" i="5" s="1"/>
  <c r="AN101" i="5" s="1"/>
  <c r="AM101" i="5" s="1"/>
  <c r="AL101" i="5" s="1"/>
  <c r="AU303" i="5"/>
  <c r="AU203" i="5"/>
  <c r="AT203" i="5" s="1"/>
  <c r="AS203" i="5" s="1"/>
  <c r="AR203" i="5" s="1"/>
  <c r="AQ203" i="5" s="1"/>
  <c r="AP203" i="5" s="1"/>
  <c r="AO203" i="5" s="1"/>
  <c r="AN203" i="5" s="1"/>
  <c r="AM203" i="5" s="1"/>
  <c r="AL203" i="5" s="1"/>
  <c r="BL26" i="5"/>
  <c r="AU227" i="5"/>
  <c r="AU183" i="5"/>
  <c r="AU414" i="5"/>
  <c r="AU124" i="5"/>
  <c r="AU383" i="5"/>
  <c r="AT383" i="5" s="1"/>
  <c r="AS383" i="5" s="1"/>
  <c r="AR383" i="5" s="1"/>
  <c r="AQ383" i="5" s="1"/>
  <c r="AP383" i="5" s="1"/>
  <c r="AO383" i="5" s="1"/>
  <c r="AN383" i="5" s="1"/>
  <c r="AM383" i="5" s="1"/>
  <c r="AL383" i="5" s="1"/>
  <c r="AU327" i="5"/>
  <c r="AU155" i="5"/>
  <c r="AT155" i="5" s="1"/>
  <c r="AS155" i="5" s="1"/>
  <c r="AR155" i="5" s="1"/>
  <c r="AQ155" i="5" s="1"/>
  <c r="AP155" i="5" s="1"/>
  <c r="AO155" i="5" s="1"/>
  <c r="AN155" i="5" s="1"/>
  <c r="AM155" i="5" s="1"/>
  <c r="AL155" i="5" s="1"/>
  <c r="AU105" i="5"/>
  <c r="AU335" i="5"/>
  <c r="AU235" i="5"/>
  <c r="AT235" i="5" s="1"/>
  <c r="AS235" i="5" s="1"/>
  <c r="AR235" i="5" s="1"/>
  <c r="AQ235" i="5" s="1"/>
  <c r="AP235" i="5" s="1"/>
  <c r="AO235" i="5" s="1"/>
  <c r="AN235" i="5" s="1"/>
  <c r="AM235" i="5" s="1"/>
  <c r="AL235" i="5" s="1"/>
  <c r="BL28" i="5"/>
  <c r="BL33" i="5"/>
  <c r="AU283" i="5"/>
  <c r="AT283" i="5" s="1"/>
  <c r="AS283" i="5" s="1"/>
  <c r="AR283" i="5" s="1"/>
  <c r="AQ283" i="5" s="1"/>
  <c r="AP283" i="5" s="1"/>
  <c r="AO283" i="5" s="1"/>
  <c r="AN283" i="5" s="1"/>
  <c r="AM283" i="5" s="1"/>
  <c r="AL283" i="5" s="1"/>
  <c r="AU148" i="5"/>
  <c r="AT148" i="5" s="1"/>
  <c r="AS148" i="5" s="1"/>
  <c r="AR148" i="5" s="1"/>
  <c r="AQ148" i="5" s="1"/>
  <c r="AP148" i="5" s="1"/>
  <c r="AO148" i="5" s="1"/>
  <c r="AN148" i="5" s="1"/>
  <c r="AM148" i="5" s="1"/>
  <c r="AL148" i="5" s="1"/>
  <c r="AU24" i="5"/>
  <c r="AT24" i="5" s="1"/>
  <c r="AS24" i="5" s="1"/>
  <c r="AR24" i="5" s="1"/>
  <c r="AQ24" i="5" s="1"/>
  <c r="AP24" i="5" s="1"/>
  <c r="AO24" i="5" s="1"/>
  <c r="AN24" i="5" s="1"/>
  <c r="AM24" i="5" s="1"/>
  <c r="AL24" i="5" s="1"/>
  <c r="AU159" i="5"/>
  <c r="AT159" i="5" s="1"/>
  <c r="AS159" i="5" s="1"/>
  <c r="AR159" i="5" s="1"/>
  <c r="AQ159" i="5" s="1"/>
  <c r="AP159" i="5" s="1"/>
  <c r="AO159" i="5" s="1"/>
  <c r="AN159" i="5" s="1"/>
  <c r="AM159" i="5" s="1"/>
  <c r="AL159" i="5" s="1"/>
  <c r="BL17" i="5"/>
  <c r="AU359" i="5"/>
  <c r="AU187" i="5"/>
  <c r="AU117" i="5"/>
  <c r="AU367" i="5"/>
  <c r="AT367" i="5" s="1"/>
  <c r="AS367" i="5" s="1"/>
  <c r="AR367" i="5" s="1"/>
  <c r="AQ367" i="5" s="1"/>
  <c r="AP367" i="5" s="1"/>
  <c r="AO367" i="5" s="1"/>
  <c r="AN367" i="5" s="1"/>
  <c r="AM367" i="5" s="1"/>
  <c r="AL367" i="5" s="1"/>
  <c r="AU267" i="5"/>
  <c r="AU323" i="5"/>
  <c r="AT323" i="5" s="1"/>
  <c r="AS323" i="5" s="1"/>
  <c r="AR323" i="5" s="1"/>
  <c r="AQ323" i="5" s="1"/>
  <c r="AP323" i="5" s="1"/>
  <c r="AO323" i="5" s="1"/>
  <c r="AN323" i="5" s="1"/>
  <c r="AM323" i="5" s="1"/>
  <c r="AL323" i="5" s="1"/>
  <c r="BL25" i="5"/>
  <c r="BL31" i="5"/>
  <c r="AU343" i="5"/>
  <c r="AT343" i="5" s="1"/>
  <c r="AS343" i="5" s="1"/>
  <c r="AR343" i="5" s="1"/>
  <c r="AQ343" i="5" s="1"/>
  <c r="AP343" i="5" s="1"/>
  <c r="AO343" i="5" s="1"/>
  <c r="AN343" i="5" s="1"/>
  <c r="AM343" i="5" s="1"/>
  <c r="AL343" i="5" s="1"/>
  <c r="BL30" i="5"/>
  <c r="AU279" i="5"/>
  <c r="AT279" i="5" s="1"/>
  <c r="AS279" i="5" s="1"/>
  <c r="AR279" i="5" s="1"/>
  <c r="AQ279" i="5" s="1"/>
  <c r="AP279" i="5" s="1"/>
  <c r="AO279" i="5" s="1"/>
  <c r="AN279" i="5" s="1"/>
  <c r="AM279" i="5" s="1"/>
  <c r="AL279" i="5" s="1"/>
  <c r="AU311" i="5"/>
  <c r="AU191" i="5"/>
  <c r="AT191" i="5" s="1"/>
  <c r="AS191" i="5" s="1"/>
  <c r="AR191" i="5" s="1"/>
  <c r="AQ191" i="5" s="1"/>
  <c r="AP191" i="5" s="1"/>
  <c r="AO191" i="5" s="1"/>
  <c r="AN191" i="5" s="1"/>
  <c r="AM191" i="5" s="1"/>
  <c r="AL191" i="5" s="1"/>
  <c r="AU132" i="5"/>
  <c r="AT132" i="5" s="1"/>
  <c r="AS132" i="5" s="1"/>
  <c r="AR132" i="5" s="1"/>
  <c r="AQ132" i="5" s="1"/>
  <c r="AP132" i="5" s="1"/>
  <c r="AO132" i="5" s="1"/>
  <c r="AN132" i="5" s="1"/>
  <c r="AM132" i="5" s="1"/>
  <c r="AL132" i="5" s="1"/>
  <c r="BL15" i="5"/>
  <c r="AU219" i="5"/>
  <c r="AU121" i="5"/>
  <c r="AT121" i="5" s="1"/>
  <c r="AS121" i="5" s="1"/>
  <c r="AR121" i="5" s="1"/>
  <c r="AQ121" i="5" s="1"/>
  <c r="AP121" i="5" s="1"/>
  <c r="AO121" i="5" s="1"/>
  <c r="AN121" i="5" s="1"/>
  <c r="AM121" i="5" s="1"/>
  <c r="AL121" i="5" s="1"/>
  <c r="AU87" i="5"/>
  <c r="AT87" i="5" s="1"/>
  <c r="AS87" i="5" s="1"/>
  <c r="AR87" i="5" s="1"/>
  <c r="AQ87" i="5" s="1"/>
  <c r="AP87" i="5" s="1"/>
  <c r="AO87" i="5" s="1"/>
  <c r="AN87" i="5" s="1"/>
  <c r="AM87" i="5" s="1"/>
  <c r="AL87" i="5" s="1"/>
  <c r="AU299" i="5"/>
  <c r="AT299" i="5" s="1"/>
  <c r="AS299" i="5" s="1"/>
  <c r="AR299" i="5" s="1"/>
  <c r="AQ299" i="5" s="1"/>
  <c r="AP299" i="5" s="1"/>
  <c r="AO299" i="5" s="1"/>
  <c r="AN299" i="5" s="1"/>
  <c r="AM299" i="5" s="1"/>
  <c r="AL299" i="5" s="1"/>
  <c r="AU307" i="5"/>
  <c r="AU163" i="5"/>
  <c r="BL14" i="5"/>
  <c r="AU247" i="5"/>
  <c r="BL23" i="5"/>
  <c r="AU339" i="5"/>
  <c r="AT339" i="5" s="1"/>
  <c r="AS339" i="5" s="1"/>
  <c r="AR339" i="5" s="1"/>
  <c r="AQ339" i="5" s="1"/>
  <c r="AP339" i="5" s="1"/>
  <c r="AO339" i="5" s="1"/>
  <c r="AN339" i="5" s="1"/>
  <c r="AM339" i="5" s="1"/>
  <c r="AL339" i="5" s="1"/>
  <c r="AU195" i="5"/>
  <c r="BL27" i="5"/>
  <c r="AU49" i="5"/>
  <c r="AU408" i="5"/>
  <c r="AU446" i="5"/>
  <c r="AT446" i="5" s="1"/>
  <c r="AS446" i="5" s="1"/>
  <c r="AR446" i="5" s="1"/>
  <c r="AQ446" i="5" s="1"/>
  <c r="AP446" i="5" s="1"/>
  <c r="AO446" i="5" s="1"/>
  <c r="AN446" i="5" s="1"/>
  <c r="AM446" i="5" s="1"/>
  <c r="AL446" i="5" s="1"/>
  <c r="AU35" i="5"/>
  <c r="AU56" i="5"/>
  <c r="AU212" i="5"/>
  <c r="AT212" i="5" s="1"/>
  <c r="AS212" i="5" s="1"/>
  <c r="AR212" i="5" s="1"/>
  <c r="AQ212" i="5" s="1"/>
  <c r="AP212" i="5" s="1"/>
  <c r="AO212" i="5" s="1"/>
  <c r="AN212" i="5" s="1"/>
  <c r="AM212" i="5" s="1"/>
  <c r="AL212" i="5" s="1"/>
  <c r="AU168" i="5"/>
  <c r="AT168" i="5" s="1"/>
  <c r="AS168" i="5" s="1"/>
  <c r="AR168" i="5" s="1"/>
  <c r="AQ168" i="5" s="1"/>
  <c r="AP168" i="5" s="1"/>
  <c r="AO168" i="5" s="1"/>
  <c r="AN168" i="5" s="1"/>
  <c r="AM168" i="5" s="1"/>
  <c r="AL168" i="5" s="1"/>
  <c r="AU347" i="5"/>
  <c r="BL50" i="5"/>
  <c r="BL98" i="5"/>
  <c r="AU131" i="5"/>
  <c r="AT131" i="5" s="1"/>
  <c r="AS131" i="5" s="1"/>
  <c r="AR131" i="5" s="1"/>
  <c r="AQ131" i="5" s="1"/>
  <c r="AP131" i="5" s="1"/>
  <c r="AO131" i="5" s="1"/>
  <c r="AN131" i="5" s="1"/>
  <c r="AM131" i="5" s="1"/>
  <c r="AL131" i="5" s="1"/>
  <c r="BL83" i="5"/>
  <c r="BL43" i="5"/>
  <c r="BL124" i="5"/>
  <c r="BL38" i="5"/>
  <c r="BL102" i="5"/>
  <c r="BL41" i="5"/>
  <c r="BL93" i="5"/>
  <c r="AU256" i="5"/>
  <c r="BL44" i="5"/>
  <c r="BL118" i="5"/>
  <c r="BL74" i="5"/>
  <c r="AU208" i="5"/>
  <c r="AU424" i="5"/>
  <c r="AU345" i="5"/>
  <c r="AU48" i="5"/>
  <c r="AU409" i="5"/>
  <c r="AU64" i="5"/>
  <c r="AU400" i="5"/>
  <c r="AU415" i="5"/>
  <c r="AU233" i="5"/>
  <c r="AU428" i="5"/>
  <c r="AU443" i="5"/>
  <c r="AT443" i="5" s="1"/>
  <c r="AS443" i="5" s="1"/>
  <c r="AU450" i="5"/>
  <c r="AU448" i="5"/>
  <c r="AU51" i="5"/>
  <c r="AT51" i="5" s="1"/>
  <c r="AS51" i="5" s="1"/>
  <c r="AR51" i="5" s="1"/>
  <c r="AQ51" i="5" s="1"/>
  <c r="AP51" i="5" s="1"/>
  <c r="AO51" i="5" s="1"/>
  <c r="AN51" i="5" s="1"/>
  <c r="AM51" i="5" s="1"/>
  <c r="AL51" i="5" s="1"/>
  <c r="AU402" i="5"/>
  <c r="AT402" i="5" s="1"/>
  <c r="AS402" i="5" s="1"/>
  <c r="AR402" i="5" s="1"/>
  <c r="AQ402" i="5" s="1"/>
  <c r="AP402" i="5" s="1"/>
  <c r="AO402" i="5" s="1"/>
  <c r="AN402" i="5" s="1"/>
  <c r="AM402" i="5" s="1"/>
  <c r="AL402" i="5" s="1"/>
  <c r="AU252" i="5"/>
  <c r="AT252" i="5" s="1"/>
  <c r="AS252" i="5" s="1"/>
  <c r="AR252" i="5" s="1"/>
  <c r="AQ252" i="5" s="1"/>
  <c r="AP252" i="5" s="1"/>
  <c r="AO252" i="5" s="1"/>
  <c r="AN252" i="5" s="1"/>
  <c r="AM252" i="5" s="1"/>
  <c r="AL252" i="5" s="1"/>
  <c r="AU185" i="5"/>
  <c r="BL54" i="5"/>
  <c r="BL112" i="5"/>
  <c r="BL11" i="5"/>
  <c r="BL92" i="5"/>
  <c r="BL53" i="5"/>
  <c r="BL128" i="5"/>
  <c r="BL46" i="5"/>
  <c r="BL106" i="5"/>
  <c r="BL49" i="5"/>
  <c r="BL99" i="5"/>
  <c r="AU226" i="5"/>
  <c r="BL58" i="5"/>
  <c r="BL125" i="5"/>
  <c r="BL81" i="5"/>
  <c r="AU178" i="5"/>
  <c r="AU412" i="5"/>
  <c r="AU112" i="5"/>
  <c r="AU32" i="5"/>
  <c r="AU57" i="5"/>
  <c r="AU389" i="5"/>
  <c r="AU322" i="5"/>
  <c r="AU261" i="5"/>
  <c r="AU204" i="5"/>
  <c r="AU21" i="5"/>
  <c r="AT21" i="5" s="1"/>
  <c r="AS21" i="5" s="1"/>
  <c r="AR21" i="5" s="1"/>
  <c r="AQ21" i="5" s="1"/>
  <c r="AP21" i="5" s="1"/>
  <c r="AO21" i="5" s="1"/>
  <c r="AN21" i="5" s="1"/>
  <c r="AM21" i="5" s="1"/>
  <c r="AL21" i="5" s="1"/>
  <c r="BL59" i="5"/>
  <c r="BL131" i="5"/>
  <c r="BL40" i="5"/>
  <c r="BL110" i="5"/>
  <c r="BL64" i="5"/>
  <c r="AU304" i="5"/>
  <c r="BL51" i="5"/>
  <c r="BL113" i="5"/>
  <c r="BL60" i="5"/>
  <c r="BL100" i="5"/>
  <c r="AU192" i="5"/>
  <c r="AT192" i="5" s="1"/>
  <c r="AS192" i="5" s="1"/>
  <c r="AR192" i="5" s="1"/>
  <c r="AQ192" i="5" s="1"/>
  <c r="AP192" i="5" s="1"/>
  <c r="AO192" i="5" s="1"/>
  <c r="AN192" i="5" s="1"/>
  <c r="AM192" i="5" s="1"/>
  <c r="AL192" i="5" s="1"/>
  <c r="BL65" i="5"/>
  <c r="BL132" i="5"/>
  <c r="BL82" i="5"/>
  <c r="AU139" i="5"/>
  <c r="AU403" i="5"/>
  <c r="AU387" i="5"/>
  <c r="AU77" i="5"/>
  <c r="AU401" i="5"/>
  <c r="AU68" i="5"/>
  <c r="AU216" i="5"/>
  <c r="AU246" i="5"/>
  <c r="BL68" i="5"/>
  <c r="AU288" i="5"/>
  <c r="BL48" i="5"/>
  <c r="BL119" i="5"/>
  <c r="BL73" i="5"/>
  <c r="AU274" i="5"/>
  <c r="AT274" i="5" s="1"/>
  <c r="AS274" i="5" s="1"/>
  <c r="AR274" i="5" s="1"/>
  <c r="AQ274" i="5" s="1"/>
  <c r="AP274" i="5" s="1"/>
  <c r="AO274" i="5" s="1"/>
  <c r="AN274" i="5" s="1"/>
  <c r="AM274" i="5" s="1"/>
  <c r="AL274" i="5" s="1"/>
  <c r="BL55" i="5"/>
  <c r="BL122" i="5"/>
  <c r="BL62" i="5"/>
  <c r="BL104" i="5"/>
  <c r="AU162" i="5"/>
  <c r="BL76" i="5"/>
  <c r="AU370" i="5"/>
  <c r="BL107" i="5"/>
  <c r="AU364" i="5"/>
  <c r="AU397" i="5"/>
  <c r="AU47" i="5"/>
  <c r="AU76" i="5"/>
  <c r="AU196" i="5"/>
  <c r="AU205" i="5"/>
  <c r="AU421" i="5"/>
  <c r="AU280" i="5"/>
  <c r="AU390" i="5"/>
  <c r="BL77" i="5"/>
  <c r="AU258" i="5"/>
  <c r="BL57" i="5"/>
  <c r="BL126" i="5"/>
  <c r="BL88" i="5"/>
  <c r="AU240" i="5"/>
  <c r="AT240" i="5" s="1"/>
  <c r="AS240" i="5" s="1"/>
  <c r="AR240" i="5" s="1"/>
  <c r="AQ240" i="5" s="1"/>
  <c r="AP240" i="5" s="1"/>
  <c r="AO240" i="5" s="1"/>
  <c r="AN240" i="5" s="1"/>
  <c r="AM240" i="5" s="1"/>
  <c r="AL240" i="5" s="1"/>
  <c r="BL69" i="5"/>
  <c r="AU354" i="5"/>
  <c r="BL67" i="5"/>
  <c r="BL115" i="5"/>
  <c r="AU115" i="5"/>
  <c r="BL84" i="5"/>
  <c r="AU355" i="5"/>
  <c r="BL127" i="5"/>
  <c r="AU126" i="5"/>
  <c r="AU398" i="5"/>
  <c r="AU116" i="5"/>
  <c r="AU66" i="5"/>
  <c r="AU42" i="5"/>
  <c r="AU436" i="5"/>
  <c r="AU442" i="5"/>
  <c r="AU406" i="5"/>
  <c r="AT406" i="5" s="1"/>
  <c r="AS406" i="5" s="1"/>
  <c r="AR406" i="5" s="1"/>
  <c r="AQ406" i="5" s="1"/>
  <c r="AP406" i="5" s="1"/>
  <c r="AO406" i="5" s="1"/>
  <c r="AN406" i="5" s="1"/>
  <c r="AM406" i="5" s="1"/>
  <c r="AL406" i="5" s="1"/>
  <c r="AU40" i="5"/>
  <c r="AU225" i="5"/>
  <c r="AT225" i="5" s="1"/>
  <c r="AS225" i="5" s="1"/>
  <c r="AR225" i="5" s="1"/>
  <c r="AQ225" i="5" s="1"/>
  <c r="AP225" i="5" s="1"/>
  <c r="AO225" i="5" s="1"/>
  <c r="AN225" i="5" s="1"/>
  <c r="AM225" i="5" s="1"/>
  <c r="AL225" i="5" s="1"/>
  <c r="AU180" i="5"/>
  <c r="BL24" i="5"/>
  <c r="BL85" i="5"/>
  <c r="AU224" i="5"/>
  <c r="AT224" i="5" s="1"/>
  <c r="AS224" i="5" s="1"/>
  <c r="AR224" i="5" s="1"/>
  <c r="AQ224" i="5" s="1"/>
  <c r="AP224" i="5" s="1"/>
  <c r="AO224" i="5" s="1"/>
  <c r="AN224" i="5" s="1"/>
  <c r="AM224" i="5" s="1"/>
  <c r="AL224" i="5" s="1"/>
  <c r="BL66" i="5"/>
  <c r="AU368" i="5"/>
  <c r="AT368" i="5" s="1"/>
  <c r="AS368" i="5" s="1"/>
  <c r="AR368" i="5" s="1"/>
  <c r="AQ368" i="5" s="1"/>
  <c r="AP368" i="5" s="1"/>
  <c r="AO368" i="5" s="1"/>
  <c r="AN368" i="5" s="1"/>
  <c r="AM368" i="5" s="1"/>
  <c r="AL368" i="5" s="1"/>
  <c r="BL95" i="5"/>
  <c r="AU210" i="5"/>
  <c r="BL80" i="5"/>
  <c r="AU338" i="5"/>
  <c r="BL71" i="5"/>
  <c r="BL120" i="5"/>
  <c r="BL18" i="5"/>
  <c r="BL89" i="5"/>
  <c r="BL39" i="5"/>
  <c r="AU306" i="5"/>
  <c r="AU438" i="5"/>
  <c r="AU315" i="5"/>
  <c r="AT315" i="5" s="1"/>
  <c r="AS315" i="5" s="1"/>
  <c r="AR315" i="5" s="1"/>
  <c r="AQ315" i="5" s="1"/>
  <c r="AP315" i="5" s="1"/>
  <c r="AO315" i="5" s="1"/>
  <c r="AN315" i="5" s="1"/>
  <c r="AM315" i="5" s="1"/>
  <c r="AL315" i="5" s="1"/>
  <c r="AU407" i="5"/>
  <c r="AU138" i="5"/>
  <c r="AU391" i="5"/>
  <c r="AU395" i="5"/>
  <c r="AU211" i="5"/>
  <c r="AU313" i="5"/>
  <c r="AU379" i="5"/>
  <c r="AU440" i="5"/>
  <c r="AU120" i="5"/>
  <c r="AT120" i="5" s="1"/>
  <c r="AS120" i="5" s="1"/>
  <c r="AR120" i="5" s="1"/>
  <c r="AQ120" i="5" s="1"/>
  <c r="AP120" i="5" s="1"/>
  <c r="AO120" i="5" s="1"/>
  <c r="AN120" i="5" s="1"/>
  <c r="AM120" i="5" s="1"/>
  <c r="AL120" i="5" s="1"/>
  <c r="AU276" i="5"/>
  <c r="AT276" i="5" s="1"/>
  <c r="AS276" i="5" s="1"/>
  <c r="AR276" i="5" s="1"/>
  <c r="AQ276" i="5" s="1"/>
  <c r="AP276" i="5" s="1"/>
  <c r="AO276" i="5" s="1"/>
  <c r="AN276" i="5" s="1"/>
  <c r="AM276" i="5" s="1"/>
  <c r="AL276" i="5" s="1"/>
  <c r="BL37" i="5"/>
  <c r="BL90" i="5"/>
  <c r="AU194" i="5"/>
  <c r="BL70" i="5"/>
  <c r="BL32" i="5"/>
  <c r="BL108" i="5"/>
  <c r="AU176" i="5"/>
  <c r="BL91" i="5"/>
  <c r="AU320" i="5"/>
  <c r="AT320" i="5" s="1"/>
  <c r="AS320" i="5" s="1"/>
  <c r="AR320" i="5" s="1"/>
  <c r="AQ320" i="5" s="1"/>
  <c r="AP320" i="5" s="1"/>
  <c r="AO320" i="5" s="1"/>
  <c r="AN320" i="5" s="1"/>
  <c r="AM320" i="5" s="1"/>
  <c r="AL320" i="5" s="1"/>
  <c r="BL78" i="5"/>
  <c r="BL130" i="5"/>
  <c r="BL22" i="5"/>
  <c r="BL109" i="5"/>
  <c r="BL47" i="5"/>
  <c r="AU272" i="5"/>
  <c r="AU426" i="5"/>
  <c r="AU375" i="5"/>
  <c r="AT375" i="5" s="1"/>
  <c r="AS375" i="5" s="1"/>
  <c r="AR375" i="5" s="1"/>
  <c r="AQ375" i="5" s="1"/>
  <c r="AP375" i="5" s="1"/>
  <c r="AO375" i="5" s="1"/>
  <c r="AN375" i="5" s="1"/>
  <c r="AM375" i="5" s="1"/>
  <c r="AL375" i="5" s="1"/>
  <c r="AU396" i="5"/>
  <c r="AU25" i="5"/>
  <c r="AU88" i="5"/>
  <c r="AU26" i="5"/>
  <c r="AU44" i="5"/>
  <c r="AU266" i="5"/>
  <c r="AU371" i="5"/>
  <c r="AU413" i="5"/>
  <c r="AU28" i="5"/>
  <c r="AT28" i="5" s="1"/>
  <c r="AS28" i="5" s="1"/>
  <c r="AR28" i="5" s="1"/>
  <c r="AQ28" i="5" s="1"/>
  <c r="AP28" i="5" s="1"/>
  <c r="AO28" i="5" s="1"/>
  <c r="AN28" i="5" s="1"/>
  <c r="AM28" i="5" s="1"/>
  <c r="AL28" i="5" s="1"/>
  <c r="AU52" i="5"/>
  <c r="AT52" i="5" s="1"/>
  <c r="AS52" i="5" s="1"/>
  <c r="AR52" i="5" s="1"/>
  <c r="AQ52" i="5" s="1"/>
  <c r="AP52" i="5" s="1"/>
  <c r="AO52" i="5" s="1"/>
  <c r="AN52" i="5" s="1"/>
  <c r="AM52" i="5" s="1"/>
  <c r="AL52" i="5" s="1"/>
  <c r="AU104" i="5"/>
  <c r="AU218" i="5"/>
  <c r="BL45" i="5"/>
  <c r="BL96" i="5"/>
  <c r="AU160" i="5"/>
  <c r="BL75" i="5"/>
  <c r="BL35" i="5"/>
  <c r="BL117" i="5"/>
  <c r="BL29" i="5"/>
  <c r="BL97" i="5"/>
  <c r="AU147" i="5"/>
  <c r="BL86" i="5"/>
  <c r="AU290" i="5"/>
  <c r="BL36" i="5"/>
  <c r="BL111" i="5"/>
  <c r="BL56" i="5"/>
  <c r="AU242" i="5"/>
  <c r="AT242" i="5" s="1"/>
  <c r="AS242" i="5" s="1"/>
  <c r="AR242" i="5" s="1"/>
  <c r="AQ242" i="5" s="1"/>
  <c r="AP242" i="5" s="1"/>
  <c r="AO242" i="5" s="1"/>
  <c r="AN242" i="5" s="1"/>
  <c r="AM242" i="5" s="1"/>
  <c r="AL242" i="5" s="1"/>
  <c r="AU29" i="5"/>
  <c r="AU27" i="5"/>
  <c r="AU422" i="5"/>
  <c r="AU97" i="5"/>
  <c r="AU31" i="5"/>
  <c r="AU419" i="5"/>
  <c r="AU423" i="5"/>
  <c r="AU60" i="5"/>
  <c r="AU308" i="5"/>
  <c r="AU275" i="5"/>
  <c r="AU432" i="5"/>
  <c r="G430" i="5"/>
  <c r="Z437" i="5"/>
  <c r="AU437" i="5"/>
  <c r="P437" i="5"/>
  <c r="I155" i="5"/>
  <c r="AF155" i="5"/>
  <c r="AC155" i="5"/>
  <c r="I195" i="5"/>
  <c r="AF195" i="5"/>
  <c r="AC195" i="5"/>
  <c r="J352" i="5"/>
  <c r="AF352" i="5"/>
  <c r="AC352" i="5"/>
  <c r="I276" i="5"/>
  <c r="AC276" i="5"/>
  <c r="AF276" i="5"/>
  <c r="AC315" i="5"/>
  <c r="AF315" i="5"/>
  <c r="AF346" i="5"/>
  <c r="AC346" i="5"/>
  <c r="AF200" i="5"/>
  <c r="AC200" i="5"/>
  <c r="AC284" i="5"/>
  <c r="AF284" i="5"/>
  <c r="Z392" i="5"/>
  <c r="G392" i="5"/>
  <c r="AU392" i="5"/>
  <c r="AT392" i="5" s="1"/>
  <c r="AS392" i="5" s="1"/>
  <c r="AR392" i="5" s="1"/>
  <c r="AQ392" i="5" s="1"/>
  <c r="AP392" i="5" s="1"/>
  <c r="AO392" i="5" s="1"/>
  <c r="AN392" i="5" s="1"/>
  <c r="AM392" i="5" s="1"/>
  <c r="AL392" i="5" s="1"/>
  <c r="P392" i="5"/>
  <c r="J373" i="5"/>
  <c r="AF373" i="5"/>
  <c r="AC373" i="5"/>
  <c r="J354" i="5"/>
  <c r="AF354" i="5"/>
  <c r="AC354" i="5"/>
  <c r="I180" i="5"/>
  <c r="AF180" i="5"/>
  <c r="AC180" i="5"/>
  <c r="J385" i="5"/>
  <c r="AC385" i="5"/>
  <c r="AF385" i="5"/>
  <c r="AF49" i="5"/>
  <c r="AC49" i="5"/>
  <c r="AC164" i="5"/>
  <c r="AF164" i="5"/>
  <c r="AF151" i="5"/>
  <c r="AC151" i="5"/>
  <c r="AF264" i="5"/>
  <c r="AC264" i="5"/>
  <c r="AC174" i="5"/>
  <c r="AF174" i="5"/>
  <c r="AU429" i="5"/>
  <c r="P429" i="5"/>
  <c r="AU427" i="5"/>
  <c r="P427" i="5"/>
  <c r="I303" i="5"/>
  <c r="AF303" i="5"/>
  <c r="AC303" i="5"/>
  <c r="J176" i="5"/>
  <c r="AC176" i="5"/>
  <c r="AF176" i="5"/>
  <c r="AU449" i="5"/>
  <c r="AT449" i="5" s="1"/>
  <c r="AS449" i="5" s="1"/>
  <c r="AR449" i="5" s="1"/>
  <c r="AQ449" i="5" s="1"/>
  <c r="AP449" i="5" s="1"/>
  <c r="AO449" i="5" s="1"/>
  <c r="AN449" i="5" s="1"/>
  <c r="AM449" i="5" s="1"/>
  <c r="AL449" i="5" s="1"/>
  <c r="I305" i="5"/>
  <c r="AF305" i="5"/>
  <c r="AC305" i="5"/>
  <c r="J369" i="5"/>
  <c r="AC369" i="5"/>
  <c r="AF369" i="5"/>
  <c r="AF50" i="5"/>
  <c r="AC50" i="5"/>
  <c r="AC302" i="5"/>
  <c r="AF302" i="5"/>
  <c r="AF215" i="5"/>
  <c r="AC215" i="5"/>
  <c r="AC321" i="5"/>
  <c r="AF321" i="5"/>
  <c r="AC238" i="5"/>
  <c r="AF238" i="5"/>
  <c r="AU441" i="5"/>
  <c r="AT441" i="5" s="1"/>
  <c r="AS441" i="5" s="1"/>
  <c r="AR441" i="5" s="1"/>
  <c r="AQ441" i="5" s="1"/>
  <c r="AP441" i="5" s="1"/>
  <c r="AO441" i="5" s="1"/>
  <c r="AN441" i="5" s="1"/>
  <c r="AM441" i="5" s="1"/>
  <c r="AL441" i="5" s="1"/>
  <c r="I304" i="5"/>
  <c r="AF304" i="5"/>
  <c r="AC304" i="5"/>
  <c r="I122" i="5"/>
  <c r="AC122" i="5"/>
  <c r="AF122" i="5"/>
  <c r="J355" i="5"/>
  <c r="AF355" i="5"/>
  <c r="AC355" i="5"/>
  <c r="I239" i="5"/>
  <c r="AF239" i="5"/>
  <c r="AC239" i="5"/>
  <c r="K406" i="5"/>
  <c r="AC406" i="5"/>
  <c r="AF406" i="5"/>
  <c r="AC99" i="5"/>
  <c r="AF99" i="5"/>
  <c r="AF55" i="5"/>
  <c r="AC55" i="5"/>
  <c r="AC75" i="5"/>
  <c r="AF75" i="5"/>
  <c r="AF279" i="5"/>
  <c r="AC279" i="5"/>
  <c r="AF130" i="5"/>
  <c r="AC130" i="5"/>
  <c r="Z444" i="5"/>
  <c r="AU444" i="5"/>
  <c r="P444" i="5"/>
  <c r="AF444" i="5" s="1"/>
  <c r="AU447" i="5"/>
  <c r="AT447" i="5" s="1"/>
  <c r="AS447" i="5" s="1"/>
  <c r="AR447" i="5" s="1"/>
  <c r="AQ447" i="5" s="1"/>
  <c r="AP447" i="5" s="1"/>
  <c r="AO447" i="5" s="1"/>
  <c r="AN447" i="5" s="1"/>
  <c r="AM447" i="5" s="1"/>
  <c r="AL447" i="5" s="1"/>
  <c r="I147" i="5"/>
  <c r="AC147" i="5"/>
  <c r="AF147" i="5"/>
  <c r="J381" i="5"/>
  <c r="AC381" i="5"/>
  <c r="AF381" i="5"/>
  <c r="I323" i="5"/>
  <c r="AC323" i="5"/>
  <c r="AF323" i="5"/>
  <c r="I204" i="5"/>
  <c r="AC204" i="5"/>
  <c r="AF204" i="5"/>
  <c r="I288" i="5"/>
  <c r="AC288" i="5"/>
  <c r="AF288" i="5"/>
  <c r="I40" i="5"/>
  <c r="AC40" i="5"/>
  <c r="AF40" i="5"/>
  <c r="K390" i="5"/>
  <c r="AF390" i="5"/>
  <c r="AC390" i="5"/>
  <c r="AF110" i="5"/>
  <c r="AC110" i="5"/>
  <c r="AC237" i="5"/>
  <c r="AF237" i="5"/>
  <c r="AF347" i="5"/>
  <c r="AC347" i="5"/>
  <c r="AF67" i="5"/>
  <c r="AC67" i="5"/>
  <c r="AU430" i="5"/>
  <c r="Z439" i="5"/>
  <c r="AU439" i="5"/>
  <c r="AT439" i="5" s="1"/>
  <c r="AS439" i="5" s="1"/>
  <c r="AR439" i="5" s="1"/>
  <c r="AQ439" i="5" s="1"/>
  <c r="AP439" i="5" s="1"/>
  <c r="AO439" i="5" s="1"/>
  <c r="AN439" i="5" s="1"/>
  <c r="AM439" i="5" s="1"/>
  <c r="AL439" i="5" s="1"/>
  <c r="P439" i="5"/>
  <c r="AF439" i="5" s="1"/>
  <c r="G425" i="5"/>
  <c r="AU425" i="5"/>
  <c r="P425" i="5"/>
  <c r="Z425" i="5"/>
  <c r="Z431" i="5"/>
  <c r="AU431" i="5"/>
  <c r="AT431" i="5" s="1"/>
  <c r="AS431" i="5" s="1"/>
  <c r="AR431" i="5" s="1"/>
  <c r="AQ431" i="5" s="1"/>
  <c r="AP431" i="5" s="1"/>
  <c r="AO431" i="5" s="1"/>
  <c r="AN431" i="5" s="1"/>
  <c r="AM431" i="5" s="1"/>
  <c r="AL431" i="5" s="1"/>
  <c r="P431" i="5"/>
  <c r="AF431" i="5" s="1"/>
  <c r="I290" i="5"/>
  <c r="AF290" i="5"/>
  <c r="AC290" i="5"/>
  <c r="K368" i="5"/>
  <c r="AF368" i="5"/>
  <c r="AC368" i="5"/>
  <c r="I256" i="5"/>
  <c r="AC256" i="5"/>
  <c r="I252" i="5"/>
  <c r="AC252" i="5"/>
  <c r="AF252" i="5"/>
  <c r="K417" i="5"/>
  <c r="AC417" i="5"/>
  <c r="AF417" i="5"/>
  <c r="I35" i="5"/>
  <c r="AF35" i="5"/>
  <c r="AC35" i="5"/>
  <c r="AC232" i="5"/>
  <c r="AF232" i="5"/>
  <c r="AC142" i="5"/>
  <c r="AF142" i="5"/>
  <c r="AC332" i="5"/>
  <c r="AF332" i="5"/>
  <c r="AF256" i="5"/>
  <c r="AU434" i="5"/>
  <c r="AU445" i="5"/>
  <c r="Z433" i="5"/>
  <c r="G433" i="5"/>
  <c r="P433" i="5"/>
  <c r="AU433" i="5"/>
  <c r="I341" i="5"/>
  <c r="AC341" i="5"/>
  <c r="AF341" i="5"/>
  <c r="J168" i="5"/>
  <c r="AC168" i="5"/>
  <c r="AF168" i="5"/>
  <c r="I212" i="5"/>
  <c r="AC212" i="5"/>
  <c r="AF212" i="5"/>
  <c r="I314" i="5"/>
  <c r="AC314" i="5"/>
  <c r="AF314" i="5"/>
  <c r="AF296" i="5"/>
  <c r="AC296" i="5"/>
  <c r="AF206" i="5"/>
  <c r="AC206" i="5"/>
  <c r="AF336" i="5"/>
  <c r="AC336" i="5"/>
  <c r="AF359" i="5"/>
  <c r="AC359" i="5"/>
  <c r="Z435" i="5"/>
  <c r="G435" i="5"/>
  <c r="P435" i="5"/>
  <c r="AU435" i="5"/>
  <c r="I309" i="5"/>
  <c r="AF309" i="5"/>
  <c r="AC309" i="5"/>
  <c r="K402" i="5"/>
  <c r="AC402" i="5"/>
  <c r="AF402" i="5"/>
  <c r="I28" i="5"/>
  <c r="AC28" i="5"/>
  <c r="AF28" i="5"/>
  <c r="AF247" i="5"/>
  <c r="AC247" i="5"/>
  <c r="AF83" i="5"/>
  <c r="AC83" i="5"/>
  <c r="AC270" i="5"/>
  <c r="AF270" i="5"/>
  <c r="AC265" i="5"/>
  <c r="AF265" i="5"/>
  <c r="AC139" i="5"/>
  <c r="AF139" i="5"/>
  <c r="AC71" i="5"/>
  <c r="AF71" i="5"/>
  <c r="AC446" i="5"/>
  <c r="AQ443" i="5"/>
  <c r="AP443" i="5" s="1"/>
  <c r="AO443" i="5" s="1"/>
  <c r="AN443" i="5" s="1"/>
  <c r="AM443" i="5" s="1"/>
  <c r="AL443" i="5" s="1"/>
  <c r="AJ193" i="5"/>
  <c r="AK193" i="5"/>
  <c r="AI193" i="5"/>
  <c r="AJ120" i="5"/>
  <c r="AI120" i="5"/>
  <c r="AK120" i="5"/>
  <c r="AJ38" i="5"/>
  <c r="AI38" i="5"/>
  <c r="AH38" i="5" s="1"/>
  <c r="AK38" i="5"/>
  <c r="AI446" i="5"/>
  <c r="AJ446" i="5"/>
  <c r="AK446" i="5"/>
  <c r="AT371" i="5"/>
  <c r="AS371" i="5" s="1"/>
  <c r="AR371" i="5" s="1"/>
  <c r="AQ371" i="5" s="1"/>
  <c r="AP371" i="5" s="1"/>
  <c r="AO371" i="5" s="1"/>
  <c r="AN371" i="5" s="1"/>
  <c r="AM371" i="5" s="1"/>
  <c r="AL371" i="5" s="1"/>
  <c r="I136" i="5"/>
  <c r="AF136" i="5"/>
  <c r="AC136" i="5"/>
  <c r="AC437" i="5"/>
  <c r="AF437" i="5"/>
  <c r="K437" i="5"/>
  <c r="I246" i="5"/>
  <c r="AC246" i="5"/>
  <c r="AF246" i="5"/>
  <c r="AT280" i="5"/>
  <c r="AS280" i="5" s="1"/>
  <c r="AR280" i="5" s="1"/>
  <c r="AQ280" i="5" s="1"/>
  <c r="AP280" i="5" s="1"/>
  <c r="AO280" i="5" s="1"/>
  <c r="AN280" i="5" s="1"/>
  <c r="AM280" i="5" s="1"/>
  <c r="AL280" i="5" s="1"/>
  <c r="I313" i="5"/>
  <c r="AF313" i="5"/>
  <c r="AC313" i="5"/>
  <c r="I216" i="5"/>
  <c r="AC216" i="5"/>
  <c r="AF216" i="5"/>
  <c r="AT421" i="5"/>
  <c r="AS421" i="5" s="1"/>
  <c r="AR421" i="5" s="1"/>
  <c r="AQ421" i="5" s="1"/>
  <c r="AP421" i="5" s="1"/>
  <c r="AO421" i="5" s="1"/>
  <c r="AN421" i="5" s="1"/>
  <c r="AM421" i="5" s="1"/>
  <c r="AL421" i="5" s="1"/>
  <c r="AT205" i="5"/>
  <c r="AS205" i="5" s="1"/>
  <c r="AR205" i="5" s="1"/>
  <c r="AQ205" i="5" s="1"/>
  <c r="AP205" i="5" s="1"/>
  <c r="AO205" i="5" s="1"/>
  <c r="AN205" i="5" s="1"/>
  <c r="AM205" i="5" s="1"/>
  <c r="AL205" i="5" s="1"/>
  <c r="AT44" i="5"/>
  <c r="AS44" i="5" s="1"/>
  <c r="AR44" i="5" s="1"/>
  <c r="AQ44" i="5" s="1"/>
  <c r="AP44" i="5" s="1"/>
  <c r="AO44" i="5" s="1"/>
  <c r="AN44" i="5" s="1"/>
  <c r="AM44" i="5" s="1"/>
  <c r="AL44" i="5" s="1"/>
  <c r="AT68" i="5"/>
  <c r="AS68" i="5" s="1"/>
  <c r="AR68" i="5" s="1"/>
  <c r="AQ68" i="5" s="1"/>
  <c r="AP68" i="5" s="1"/>
  <c r="AO68" i="5" s="1"/>
  <c r="AN68" i="5" s="1"/>
  <c r="AM68" i="5" s="1"/>
  <c r="AL68" i="5" s="1"/>
  <c r="AT401" i="5"/>
  <c r="AS401" i="5" s="1"/>
  <c r="AR401" i="5" s="1"/>
  <c r="AQ401" i="5" s="1"/>
  <c r="AP401" i="5" s="1"/>
  <c r="AO401" i="5" s="1"/>
  <c r="AN401" i="5" s="1"/>
  <c r="AM401" i="5" s="1"/>
  <c r="AL401" i="5" s="1"/>
  <c r="I42" i="5"/>
  <c r="AC42" i="5"/>
  <c r="AF42" i="5"/>
  <c r="AS77" i="5"/>
  <c r="AR77" i="5" s="1"/>
  <c r="AQ77" i="5" s="1"/>
  <c r="AP77" i="5" s="1"/>
  <c r="AO77" i="5" s="1"/>
  <c r="AN77" i="5" s="1"/>
  <c r="AM77" i="5" s="1"/>
  <c r="AL77" i="5" s="1"/>
  <c r="AT77" i="5"/>
  <c r="I131" i="5"/>
  <c r="AF131" i="5"/>
  <c r="AC131" i="5"/>
  <c r="AT76" i="5"/>
  <c r="AS76" i="5"/>
  <c r="AR76" i="5" s="1"/>
  <c r="AQ76" i="5" s="1"/>
  <c r="AP76" i="5" s="1"/>
  <c r="AO76" i="5" s="1"/>
  <c r="AN76" i="5" s="1"/>
  <c r="AM76" i="5" s="1"/>
  <c r="AL76" i="5" s="1"/>
  <c r="AT47" i="5"/>
  <c r="AS47" i="5" s="1"/>
  <c r="AR47" i="5" s="1"/>
  <c r="AQ47" i="5" s="1"/>
  <c r="AP47" i="5" s="1"/>
  <c r="AO47" i="5" s="1"/>
  <c r="AN47" i="5" s="1"/>
  <c r="AM47" i="5" s="1"/>
  <c r="AL47" i="5" s="1"/>
  <c r="AT397" i="5"/>
  <c r="AS397" i="5" s="1"/>
  <c r="AR397" i="5" s="1"/>
  <c r="AQ397" i="5" s="1"/>
  <c r="AP397" i="5" s="1"/>
  <c r="AO397" i="5" s="1"/>
  <c r="AN397" i="5" s="1"/>
  <c r="AM397" i="5" s="1"/>
  <c r="AL397" i="5" s="1"/>
  <c r="AT364" i="5"/>
  <c r="AS364" i="5" s="1"/>
  <c r="AR364" i="5" s="1"/>
  <c r="AQ364" i="5" s="1"/>
  <c r="AP364" i="5" s="1"/>
  <c r="AO364" i="5" s="1"/>
  <c r="AN364" i="5" s="1"/>
  <c r="AM364" i="5" s="1"/>
  <c r="AL364" i="5" s="1"/>
  <c r="AT409" i="5"/>
  <c r="AS409" i="5" s="1"/>
  <c r="AR409" i="5" s="1"/>
  <c r="AQ409" i="5" s="1"/>
  <c r="AP409" i="5" s="1"/>
  <c r="AO409" i="5" s="1"/>
  <c r="AN409" i="5" s="1"/>
  <c r="AM409" i="5" s="1"/>
  <c r="AL409" i="5" s="1"/>
  <c r="AT112" i="5"/>
  <c r="AS112" i="5" s="1"/>
  <c r="AR112" i="5" s="1"/>
  <c r="AQ112" i="5" s="1"/>
  <c r="AP112" i="5" s="1"/>
  <c r="AO112" i="5" s="1"/>
  <c r="AN112" i="5" s="1"/>
  <c r="AM112" i="5" s="1"/>
  <c r="AL112" i="5" s="1"/>
  <c r="K403" i="5"/>
  <c r="AF403" i="5"/>
  <c r="AC403" i="5"/>
  <c r="AF412" i="5"/>
  <c r="K412" i="5"/>
  <c r="AC412" i="5"/>
  <c r="AR443" i="5"/>
  <c r="AT379" i="5"/>
  <c r="AS379" i="5" s="1"/>
  <c r="AR379" i="5" s="1"/>
  <c r="AQ379" i="5" s="1"/>
  <c r="AP379" i="5" s="1"/>
  <c r="AO379" i="5" s="1"/>
  <c r="AN379" i="5" s="1"/>
  <c r="AM379" i="5" s="1"/>
  <c r="AL379" i="5" s="1"/>
  <c r="I173" i="5"/>
  <c r="AF173" i="5"/>
  <c r="AC173" i="5"/>
  <c r="K427" i="5"/>
  <c r="I229" i="5"/>
  <c r="AF229" i="5"/>
  <c r="AC229" i="5"/>
  <c r="K383" i="5"/>
  <c r="AF383" i="5"/>
  <c r="AC383" i="5"/>
  <c r="AT246" i="5"/>
  <c r="AS246" i="5" s="1"/>
  <c r="AR246" i="5" s="1"/>
  <c r="AQ246" i="5" s="1"/>
  <c r="AP246" i="5" s="1"/>
  <c r="AO246" i="5" s="1"/>
  <c r="AN246" i="5" s="1"/>
  <c r="AM246" i="5" s="1"/>
  <c r="AL246" i="5" s="1"/>
  <c r="I322" i="5"/>
  <c r="AC322" i="5"/>
  <c r="AF322" i="5"/>
  <c r="AT216" i="5"/>
  <c r="AS216" i="5" s="1"/>
  <c r="AR216" i="5" s="1"/>
  <c r="AQ216" i="5" s="1"/>
  <c r="AP216" i="5" s="1"/>
  <c r="AO216" i="5" s="1"/>
  <c r="AN216" i="5" s="1"/>
  <c r="AM216" i="5" s="1"/>
  <c r="AL216" i="5" s="1"/>
  <c r="I205" i="5"/>
  <c r="K419" i="5"/>
  <c r="AF419" i="5"/>
  <c r="AC419" i="5"/>
  <c r="I68" i="5"/>
  <c r="AF68" i="5"/>
  <c r="AC68" i="5"/>
  <c r="AT57" i="5"/>
  <c r="AS57" i="5" s="1"/>
  <c r="AR57" i="5" s="1"/>
  <c r="AQ57" i="5" s="1"/>
  <c r="AP57" i="5" s="1"/>
  <c r="AO57" i="5" s="1"/>
  <c r="AN57" i="5" s="1"/>
  <c r="AM57" i="5" s="1"/>
  <c r="AL57" i="5" s="1"/>
  <c r="AT138" i="5"/>
  <c r="AR138" i="5"/>
  <c r="AQ138" i="5" s="1"/>
  <c r="AP138" i="5" s="1"/>
  <c r="AO138" i="5" s="1"/>
  <c r="AN138" i="5" s="1"/>
  <c r="AM138" i="5" s="1"/>
  <c r="AL138" i="5" s="1"/>
  <c r="AS138" i="5"/>
  <c r="AT387" i="5"/>
  <c r="AS387" i="5" s="1"/>
  <c r="AR387" i="5" s="1"/>
  <c r="AQ387" i="5" s="1"/>
  <c r="AP387" i="5" s="1"/>
  <c r="AO387" i="5" s="1"/>
  <c r="AN387" i="5" s="1"/>
  <c r="AM387" i="5" s="1"/>
  <c r="AL387" i="5" s="1"/>
  <c r="I47" i="5"/>
  <c r="AF47" i="5"/>
  <c r="AC47" i="5"/>
  <c r="K397" i="5"/>
  <c r="AF397" i="5"/>
  <c r="AC397" i="5"/>
  <c r="I25" i="5"/>
  <c r="AC25" i="5"/>
  <c r="AF25" i="5"/>
  <c r="AT48" i="5"/>
  <c r="AS48" i="5" s="1"/>
  <c r="AR48" i="5" s="1"/>
  <c r="AQ48" i="5" s="1"/>
  <c r="AP48" i="5" s="1"/>
  <c r="AO48" i="5" s="1"/>
  <c r="AN48" i="5" s="1"/>
  <c r="AM48" i="5" s="1"/>
  <c r="AL48" i="5" s="1"/>
  <c r="AT345" i="5"/>
  <c r="AS345" i="5" s="1"/>
  <c r="AR345" i="5" s="1"/>
  <c r="AQ345" i="5" s="1"/>
  <c r="AP345" i="5" s="1"/>
  <c r="AO345" i="5" s="1"/>
  <c r="AN345" i="5" s="1"/>
  <c r="AM345" i="5" s="1"/>
  <c r="AL345" i="5" s="1"/>
  <c r="AT412" i="5"/>
  <c r="AS412" i="5"/>
  <c r="AR412" i="5" s="1"/>
  <c r="AQ412" i="5" s="1"/>
  <c r="AP412" i="5" s="1"/>
  <c r="AO412" i="5" s="1"/>
  <c r="AN412" i="5" s="1"/>
  <c r="AM412" i="5" s="1"/>
  <c r="AL412" i="5" s="1"/>
  <c r="I201" i="5"/>
  <c r="AF201" i="5"/>
  <c r="AC201" i="5"/>
  <c r="I243" i="5"/>
  <c r="AF243" i="5"/>
  <c r="AC243" i="5"/>
  <c r="AT432" i="5"/>
  <c r="AS432" i="5" s="1"/>
  <c r="AR432" i="5" s="1"/>
  <c r="AQ432" i="5" s="1"/>
  <c r="AP432" i="5" s="1"/>
  <c r="AO432" i="5" s="1"/>
  <c r="AN432" i="5" s="1"/>
  <c r="AM432" i="5" s="1"/>
  <c r="AL432" i="5" s="1"/>
  <c r="I175" i="5"/>
  <c r="AC175" i="5"/>
  <c r="AF175" i="5"/>
  <c r="I103" i="5"/>
  <c r="AF103" i="5"/>
  <c r="AC103" i="5"/>
  <c r="AT261" i="5"/>
  <c r="AR261" i="5"/>
  <c r="AQ261" i="5" s="1"/>
  <c r="AP261" i="5" s="1"/>
  <c r="AO261" i="5" s="1"/>
  <c r="AN261" i="5" s="1"/>
  <c r="AM261" i="5" s="1"/>
  <c r="AL261" i="5" s="1"/>
  <c r="AS261" i="5"/>
  <c r="I299" i="5"/>
  <c r="AC299" i="5"/>
  <c r="AF299" i="5"/>
  <c r="AT322" i="5"/>
  <c r="AS322" i="5" s="1"/>
  <c r="AR322" i="5" s="1"/>
  <c r="AQ322" i="5" s="1"/>
  <c r="AP322" i="5" s="1"/>
  <c r="AO322" i="5" s="1"/>
  <c r="AN322" i="5" s="1"/>
  <c r="AM322" i="5" s="1"/>
  <c r="AL322" i="5" s="1"/>
  <c r="AT389" i="5"/>
  <c r="AS389" i="5" s="1"/>
  <c r="AR389" i="5" s="1"/>
  <c r="AQ389" i="5" s="1"/>
  <c r="AP389" i="5" s="1"/>
  <c r="AO389" i="5" s="1"/>
  <c r="AN389" i="5" s="1"/>
  <c r="AM389" i="5" s="1"/>
  <c r="AL389" i="5" s="1"/>
  <c r="I44" i="5"/>
  <c r="AC44" i="5"/>
  <c r="AF44" i="5"/>
  <c r="AT415" i="5"/>
  <c r="AS415" i="5" s="1"/>
  <c r="AR415" i="5" s="1"/>
  <c r="AQ415" i="5" s="1"/>
  <c r="AP415" i="5" s="1"/>
  <c r="AO415" i="5" s="1"/>
  <c r="AN415" i="5" s="1"/>
  <c r="AM415" i="5" s="1"/>
  <c r="AL415" i="5" s="1"/>
  <c r="I57" i="5"/>
  <c r="AF57" i="5"/>
  <c r="AC57" i="5"/>
  <c r="I97" i="5"/>
  <c r="AF97" i="5"/>
  <c r="AC97" i="5"/>
  <c r="I138" i="5"/>
  <c r="AC138" i="5"/>
  <c r="AF138" i="5"/>
  <c r="AT32" i="5"/>
  <c r="AS32" i="5" s="1"/>
  <c r="AR32" i="5" s="1"/>
  <c r="AQ32" i="5" s="1"/>
  <c r="AP32" i="5" s="1"/>
  <c r="AO32" i="5" s="1"/>
  <c r="AN32" i="5" s="1"/>
  <c r="AM32" i="5" s="1"/>
  <c r="AL32" i="5" s="1"/>
  <c r="K400" i="5"/>
  <c r="AF400" i="5"/>
  <c r="AC400" i="5"/>
  <c r="I76" i="5"/>
  <c r="AF76" i="5"/>
  <c r="AC76" i="5"/>
  <c r="AT25" i="5"/>
  <c r="AS25" i="5" s="1"/>
  <c r="AR25" i="5" s="1"/>
  <c r="AQ25" i="5" s="1"/>
  <c r="AP25" i="5" s="1"/>
  <c r="AO25" i="5" s="1"/>
  <c r="AN25" i="5" s="1"/>
  <c r="AM25" i="5" s="1"/>
  <c r="AL25" i="5" s="1"/>
  <c r="I345" i="5"/>
  <c r="AC345" i="5"/>
  <c r="AF345" i="5"/>
  <c r="I333" i="5"/>
  <c r="AC333" i="5"/>
  <c r="AF333" i="5"/>
  <c r="K432" i="5"/>
  <c r="AT428" i="5"/>
  <c r="AS428" i="5"/>
  <c r="AR428" i="5" s="1"/>
  <c r="AQ428" i="5" s="1"/>
  <c r="AP428" i="5" s="1"/>
  <c r="AO428" i="5" s="1"/>
  <c r="AN428" i="5" s="1"/>
  <c r="AM428" i="5" s="1"/>
  <c r="AL428" i="5" s="1"/>
  <c r="I275" i="5"/>
  <c r="AC275" i="5"/>
  <c r="AF275" i="5"/>
  <c r="I261" i="5"/>
  <c r="AF261" i="5"/>
  <c r="AC261" i="5"/>
  <c r="AT233" i="5"/>
  <c r="AS233" i="5"/>
  <c r="AR233" i="5" s="1"/>
  <c r="AQ233" i="5" s="1"/>
  <c r="AP233" i="5" s="1"/>
  <c r="AO233" i="5" s="1"/>
  <c r="AN233" i="5" s="1"/>
  <c r="AM233" i="5" s="1"/>
  <c r="AL233" i="5" s="1"/>
  <c r="AT419" i="5"/>
  <c r="AS419" i="5" s="1"/>
  <c r="AR419" i="5" s="1"/>
  <c r="AQ419" i="5" s="1"/>
  <c r="AP419" i="5" s="1"/>
  <c r="AO419" i="5" s="1"/>
  <c r="AN419" i="5" s="1"/>
  <c r="AM419" i="5" s="1"/>
  <c r="AL419" i="5" s="1"/>
  <c r="AT31" i="5"/>
  <c r="AS31" i="5" s="1"/>
  <c r="AR31" i="5" s="1"/>
  <c r="AQ31" i="5" s="1"/>
  <c r="AP31" i="5" s="1"/>
  <c r="AO31" i="5" s="1"/>
  <c r="AN31" i="5" s="1"/>
  <c r="AM31" i="5" s="1"/>
  <c r="AL31" i="5" s="1"/>
  <c r="I26" i="5"/>
  <c r="AF26" i="5"/>
  <c r="AC26" i="5"/>
  <c r="AT97" i="5"/>
  <c r="AS97" i="5" s="1"/>
  <c r="AR97" i="5" s="1"/>
  <c r="AQ97" i="5" s="1"/>
  <c r="AP97" i="5" s="1"/>
  <c r="AO97" i="5" s="1"/>
  <c r="AN97" i="5" s="1"/>
  <c r="AM97" i="5" s="1"/>
  <c r="AL97" i="5" s="1"/>
  <c r="AS400" i="5"/>
  <c r="AR400" i="5" s="1"/>
  <c r="AQ400" i="5" s="1"/>
  <c r="AP400" i="5" s="1"/>
  <c r="AO400" i="5" s="1"/>
  <c r="AN400" i="5" s="1"/>
  <c r="AM400" i="5" s="1"/>
  <c r="AL400" i="5" s="1"/>
  <c r="AT400" i="5"/>
  <c r="AT64" i="5"/>
  <c r="AS64" i="5" s="1"/>
  <c r="AR64" i="5" s="1"/>
  <c r="AQ64" i="5" s="1"/>
  <c r="AP64" i="5" s="1"/>
  <c r="AO64" i="5" s="1"/>
  <c r="AN64" i="5" s="1"/>
  <c r="AM64" i="5" s="1"/>
  <c r="AL64" i="5" s="1"/>
  <c r="I27" i="5"/>
  <c r="AF27" i="5"/>
  <c r="AC27" i="5"/>
  <c r="I29" i="5"/>
  <c r="AF29" i="5"/>
  <c r="AC29" i="5"/>
  <c r="AC429" i="5"/>
  <c r="K429" i="5"/>
  <c r="I48" i="5"/>
  <c r="AC48" i="5"/>
  <c r="AF48" i="5"/>
  <c r="J371" i="5"/>
  <c r="AF371" i="5"/>
  <c r="AC371" i="5"/>
  <c r="I271" i="5"/>
  <c r="AC271" i="5"/>
  <c r="AF271" i="5"/>
  <c r="K428" i="5"/>
  <c r="I335" i="5"/>
  <c r="AF335" i="5"/>
  <c r="AC335" i="5"/>
  <c r="AT275" i="5"/>
  <c r="AS275" i="5" s="1"/>
  <c r="AR275" i="5" s="1"/>
  <c r="AQ275" i="5" s="1"/>
  <c r="AP275" i="5" s="1"/>
  <c r="AO275" i="5" s="1"/>
  <c r="AN275" i="5" s="1"/>
  <c r="AM275" i="5" s="1"/>
  <c r="AL275" i="5" s="1"/>
  <c r="AT308" i="5"/>
  <c r="AS308" i="5" s="1"/>
  <c r="AR308" i="5" s="1"/>
  <c r="AQ308" i="5" s="1"/>
  <c r="AP308" i="5" s="1"/>
  <c r="AO308" i="5" s="1"/>
  <c r="AN308" i="5" s="1"/>
  <c r="AM308" i="5" s="1"/>
  <c r="AL308" i="5" s="1"/>
  <c r="AT60" i="5"/>
  <c r="AS60" i="5" s="1"/>
  <c r="AR60" i="5" s="1"/>
  <c r="AQ60" i="5" s="1"/>
  <c r="AP60" i="5" s="1"/>
  <c r="AO60" i="5" s="1"/>
  <c r="AN60" i="5" s="1"/>
  <c r="AM60" i="5" s="1"/>
  <c r="AL60" i="5" s="1"/>
  <c r="I233" i="5"/>
  <c r="AF233" i="5"/>
  <c r="AC233" i="5"/>
  <c r="AT423" i="5"/>
  <c r="AS423" i="5" s="1"/>
  <c r="AR423" i="5" s="1"/>
  <c r="AQ423" i="5" s="1"/>
  <c r="AP423" i="5" s="1"/>
  <c r="AO423" i="5" s="1"/>
  <c r="AN423" i="5" s="1"/>
  <c r="AM423" i="5" s="1"/>
  <c r="AL423" i="5" s="1"/>
  <c r="AT26" i="5"/>
  <c r="AS26" i="5" s="1"/>
  <c r="AR26" i="5" s="1"/>
  <c r="AQ26" i="5" s="1"/>
  <c r="AP26" i="5" s="1"/>
  <c r="AO26" i="5" s="1"/>
  <c r="AN26" i="5" s="1"/>
  <c r="AM26" i="5" s="1"/>
  <c r="AL26" i="5" s="1"/>
  <c r="AT422" i="5"/>
  <c r="AS422" i="5" s="1"/>
  <c r="AR422" i="5" s="1"/>
  <c r="AQ422" i="5" s="1"/>
  <c r="AP422" i="5" s="1"/>
  <c r="AO422" i="5" s="1"/>
  <c r="AN422" i="5" s="1"/>
  <c r="AM422" i="5" s="1"/>
  <c r="AL422" i="5" s="1"/>
  <c r="I64" i="5"/>
  <c r="AF64" i="5"/>
  <c r="AC64" i="5"/>
  <c r="AT27" i="5"/>
  <c r="AS27" i="5" s="1"/>
  <c r="AR27" i="5" s="1"/>
  <c r="AQ27" i="5" s="1"/>
  <c r="AP27" i="5" s="1"/>
  <c r="AO27" i="5" s="1"/>
  <c r="AN27" i="5" s="1"/>
  <c r="AM27" i="5" s="1"/>
  <c r="AL27" i="5" s="1"/>
  <c r="AT29" i="5"/>
  <c r="AS29" i="5" s="1"/>
  <c r="AR29" i="5" s="1"/>
  <c r="AQ29" i="5" s="1"/>
  <c r="AP29" i="5" s="1"/>
  <c r="AO29" i="5" s="1"/>
  <c r="AN29" i="5" s="1"/>
  <c r="AM29" i="5" s="1"/>
  <c r="AL29" i="5" s="1"/>
  <c r="AC396" i="5"/>
  <c r="AF396" i="5"/>
  <c r="K396" i="5"/>
  <c r="I197" i="5"/>
  <c r="AF197" i="5"/>
  <c r="AC197" i="5"/>
  <c r="I379" i="5"/>
  <c r="AC379" i="5"/>
  <c r="AF379" i="5"/>
  <c r="I163" i="5"/>
  <c r="AF163" i="5"/>
  <c r="AC163" i="5"/>
  <c r="AT436" i="5"/>
  <c r="AS436" i="5" s="1"/>
  <c r="AR436" i="5" s="1"/>
  <c r="AQ436" i="5" s="1"/>
  <c r="AP436" i="5" s="1"/>
  <c r="AO436" i="5" s="1"/>
  <c r="AN436" i="5" s="1"/>
  <c r="AM436" i="5" s="1"/>
  <c r="AL436" i="5" s="1"/>
  <c r="I165" i="5"/>
  <c r="AF165" i="5"/>
  <c r="AC165" i="5"/>
  <c r="J367" i="5"/>
  <c r="AF367" i="5"/>
  <c r="AC367" i="5"/>
  <c r="AT266" i="5"/>
  <c r="AS266" i="5" s="1"/>
  <c r="AR266" i="5" s="1"/>
  <c r="AQ266" i="5" s="1"/>
  <c r="AP266" i="5" s="1"/>
  <c r="AO266" i="5" s="1"/>
  <c r="AN266" i="5" s="1"/>
  <c r="AM266" i="5" s="1"/>
  <c r="AL266" i="5" s="1"/>
  <c r="I211" i="5"/>
  <c r="AF211" i="5"/>
  <c r="AC211" i="5"/>
  <c r="AT391" i="5"/>
  <c r="AS391" i="5" s="1"/>
  <c r="AR391" i="5" s="1"/>
  <c r="AQ391" i="5" s="1"/>
  <c r="AP391" i="5" s="1"/>
  <c r="AO391" i="5" s="1"/>
  <c r="AN391" i="5" s="1"/>
  <c r="AM391" i="5" s="1"/>
  <c r="AL391" i="5" s="1"/>
  <c r="I31" i="5"/>
  <c r="AC31" i="5"/>
  <c r="AF31" i="5"/>
  <c r="I66" i="5"/>
  <c r="AF66" i="5"/>
  <c r="AC66" i="5"/>
  <c r="I113" i="5"/>
  <c r="AC113" i="5"/>
  <c r="AF113" i="5"/>
  <c r="J422" i="5"/>
  <c r="AC422" i="5"/>
  <c r="AF422" i="5"/>
  <c r="AT88" i="5"/>
  <c r="AS88" i="5" s="1"/>
  <c r="AR88" i="5" s="1"/>
  <c r="AQ88" i="5" s="1"/>
  <c r="AP88" i="5" s="1"/>
  <c r="AO88" i="5" s="1"/>
  <c r="AN88" i="5" s="1"/>
  <c r="AM88" i="5" s="1"/>
  <c r="AL88" i="5" s="1"/>
  <c r="K413" i="5"/>
  <c r="AC413" i="5"/>
  <c r="AF413" i="5"/>
  <c r="AS398" i="5"/>
  <c r="AR398" i="5" s="1"/>
  <c r="AQ398" i="5" s="1"/>
  <c r="AP398" i="5" s="1"/>
  <c r="AO398" i="5" s="1"/>
  <c r="AN398" i="5" s="1"/>
  <c r="AM398" i="5" s="1"/>
  <c r="AL398" i="5" s="1"/>
  <c r="AT398" i="5"/>
  <c r="AT396" i="5"/>
  <c r="AS396" i="5" s="1"/>
  <c r="AR396" i="5" s="1"/>
  <c r="AQ396" i="5" s="1"/>
  <c r="AP396" i="5" s="1"/>
  <c r="AO396" i="5" s="1"/>
  <c r="AN396" i="5" s="1"/>
  <c r="AM396" i="5" s="1"/>
  <c r="AL396" i="5" s="1"/>
  <c r="AF424" i="5"/>
  <c r="AC424" i="5"/>
  <c r="K436" i="5"/>
  <c r="I63" i="5"/>
  <c r="AF63" i="5"/>
  <c r="AC63" i="5"/>
  <c r="I339" i="5"/>
  <c r="AF339" i="5"/>
  <c r="AC339" i="5"/>
  <c r="AT313" i="5"/>
  <c r="AS313" i="5" s="1"/>
  <c r="AR313" i="5" s="1"/>
  <c r="AQ313" i="5" s="1"/>
  <c r="AP313" i="5" s="1"/>
  <c r="AO313" i="5" s="1"/>
  <c r="AN313" i="5" s="1"/>
  <c r="AM313" i="5" s="1"/>
  <c r="AL313" i="5" s="1"/>
  <c r="AT211" i="5"/>
  <c r="AS211" i="5" s="1"/>
  <c r="AR211" i="5" s="1"/>
  <c r="AQ211" i="5" s="1"/>
  <c r="AP211" i="5" s="1"/>
  <c r="AO211" i="5" s="1"/>
  <c r="AN211" i="5" s="1"/>
  <c r="AM211" i="5" s="1"/>
  <c r="AL211" i="5" s="1"/>
  <c r="K421" i="5"/>
  <c r="AF421" i="5"/>
  <c r="AC421" i="5"/>
  <c r="AS395" i="5"/>
  <c r="AR395" i="5" s="1"/>
  <c r="AQ395" i="5" s="1"/>
  <c r="AP395" i="5" s="1"/>
  <c r="AO395" i="5" s="1"/>
  <c r="AN395" i="5" s="1"/>
  <c r="AM395" i="5" s="1"/>
  <c r="AL395" i="5" s="1"/>
  <c r="AT395" i="5"/>
  <c r="I196" i="5"/>
  <c r="AC196" i="5"/>
  <c r="AF196" i="5"/>
  <c r="K401" i="5"/>
  <c r="AC401" i="5"/>
  <c r="AF401" i="5"/>
  <c r="AT42" i="5"/>
  <c r="AS42" i="5" s="1"/>
  <c r="AR42" i="5" s="1"/>
  <c r="AQ42" i="5" s="1"/>
  <c r="AP42" i="5" s="1"/>
  <c r="AO42" i="5" s="1"/>
  <c r="AN42" i="5" s="1"/>
  <c r="AM42" i="5" s="1"/>
  <c r="AL42" i="5" s="1"/>
  <c r="AT66" i="5"/>
  <c r="AS66" i="5"/>
  <c r="AR66" i="5" s="1"/>
  <c r="AQ66" i="5" s="1"/>
  <c r="AP66" i="5" s="1"/>
  <c r="AO66" i="5" s="1"/>
  <c r="AN66" i="5" s="1"/>
  <c r="AM66" i="5" s="1"/>
  <c r="AL66" i="5" s="1"/>
  <c r="K411" i="5"/>
  <c r="I52" i="5"/>
  <c r="AC52" i="5"/>
  <c r="AF52" i="5"/>
  <c r="AT407" i="5"/>
  <c r="AS407" i="5" s="1"/>
  <c r="AR407" i="5" s="1"/>
  <c r="AQ407" i="5" s="1"/>
  <c r="AP407" i="5" s="1"/>
  <c r="AO407" i="5" s="1"/>
  <c r="AN407" i="5" s="1"/>
  <c r="AM407" i="5" s="1"/>
  <c r="AL407" i="5" s="1"/>
  <c r="AT424" i="5"/>
  <c r="AS424" i="5" s="1"/>
  <c r="AR424" i="5" s="1"/>
  <c r="AQ424" i="5" s="1"/>
  <c r="AP424" i="5" s="1"/>
  <c r="AO424" i="5" s="1"/>
  <c r="AN424" i="5" s="1"/>
  <c r="AM424" i="5" s="1"/>
  <c r="AL424" i="5" s="1"/>
  <c r="AF429" i="5"/>
  <c r="I307" i="5"/>
  <c r="AF307" i="5"/>
  <c r="AC307" i="5"/>
  <c r="I295" i="5"/>
  <c r="AF295" i="5"/>
  <c r="AC295" i="5"/>
  <c r="I169" i="5"/>
  <c r="AF169" i="5"/>
  <c r="AC169" i="5"/>
  <c r="I179" i="5"/>
  <c r="AF179" i="5"/>
  <c r="AC179" i="5"/>
  <c r="I280" i="5"/>
  <c r="AF280" i="5"/>
  <c r="AC280" i="5"/>
  <c r="J395" i="5"/>
  <c r="AC395" i="5"/>
  <c r="AF395" i="5"/>
  <c r="AT196" i="5"/>
  <c r="AS196" i="5" s="1"/>
  <c r="AR196" i="5" s="1"/>
  <c r="AQ196" i="5" s="1"/>
  <c r="AP196" i="5" s="1"/>
  <c r="AO196" i="5" s="1"/>
  <c r="AN196" i="5" s="1"/>
  <c r="AM196" i="5" s="1"/>
  <c r="AL196" i="5" s="1"/>
  <c r="I77" i="5"/>
  <c r="AC77" i="5"/>
  <c r="AF77" i="5"/>
  <c r="J121" i="5"/>
  <c r="AF121" i="5"/>
  <c r="AC121" i="5"/>
  <c r="I88" i="5"/>
  <c r="AF88" i="5"/>
  <c r="AC88" i="5"/>
  <c r="J364" i="5"/>
  <c r="AC364" i="5"/>
  <c r="AF364" i="5"/>
  <c r="AT116" i="5"/>
  <c r="AS116" i="5" s="1"/>
  <c r="AR116" i="5" s="1"/>
  <c r="AQ116" i="5" s="1"/>
  <c r="AP116" i="5" s="1"/>
  <c r="AO116" i="5" s="1"/>
  <c r="AN116" i="5" s="1"/>
  <c r="AM116" i="5" s="1"/>
  <c r="AL116" i="5" s="1"/>
  <c r="I112" i="5"/>
  <c r="AF112" i="5"/>
  <c r="AC112" i="5"/>
  <c r="AT403" i="5"/>
  <c r="AS403" i="5" s="1"/>
  <c r="AR403" i="5" s="1"/>
  <c r="AQ403" i="5" s="1"/>
  <c r="AP403" i="5" s="1"/>
  <c r="AO403" i="5" s="1"/>
  <c r="AN403" i="5" s="1"/>
  <c r="AM403" i="5" s="1"/>
  <c r="AL403" i="5" s="1"/>
  <c r="AI447" i="5"/>
  <c r="AJ447" i="5"/>
  <c r="AK447" i="5"/>
  <c r="AI443" i="5"/>
  <c r="AJ443" i="5"/>
  <c r="AK443" i="5"/>
  <c r="AI441" i="5"/>
  <c r="AJ441" i="5"/>
  <c r="AK441" i="5"/>
  <c r="AI449" i="5"/>
  <c r="AH449" i="5" s="1"/>
  <c r="AA449" i="5" s="1"/>
  <c r="AJ449" i="5"/>
  <c r="AK449" i="5"/>
  <c r="AF443" i="5"/>
  <c r="AC443" i="5"/>
  <c r="K443" i="5"/>
  <c r="AT448" i="5"/>
  <c r="AS448" i="5" s="1"/>
  <c r="AR448" i="5" s="1"/>
  <c r="AQ448" i="5" s="1"/>
  <c r="AP448" i="5" s="1"/>
  <c r="AO448" i="5" s="1"/>
  <c r="AN448" i="5" s="1"/>
  <c r="AM448" i="5" s="1"/>
  <c r="AL448" i="5" s="1"/>
  <c r="AT442" i="5"/>
  <c r="AS442" i="5" s="1"/>
  <c r="AR442" i="5" s="1"/>
  <c r="AQ442" i="5" s="1"/>
  <c r="AP442" i="5" s="1"/>
  <c r="AO442" i="5" s="1"/>
  <c r="AN442" i="5" s="1"/>
  <c r="AM442" i="5" s="1"/>
  <c r="AL442" i="5" s="1"/>
  <c r="AC448" i="5"/>
  <c r="K448" i="5"/>
  <c r="AF448" i="5"/>
  <c r="AC442" i="5"/>
  <c r="K442" i="5"/>
  <c r="AF442" i="5"/>
  <c r="AT440" i="5"/>
  <c r="AS440" i="5" s="1"/>
  <c r="AR440" i="5" s="1"/>
  <c r="AQ440" i="5" s="1"/>
  <c r="AP440" i="5" s="1"/>
  <c r="AO440" i="5" s="1"/>
  <c r="AN440" i="5" s="1"/>
  <c r="AM440" i="5" s="1"/>
  <c r="AL440" i="5" s="1"/>
  <c r="AF447" i="5"/>
  <c r="K447" i="5"/>
  <c r="AC447" i="5"/>
  <c r="AC440" i="5"/>
  <c r="K440" i="5"/>
  <c r="AF440" i="5"/>
  <c r="AT450" i="5"/>
  <c r="AS450" i="5" s="1"/>
  <c r="AR450" i="5" s="1"/>
  <c r="AQ450" i="5" s="1"/>
  <c r="AP450" i="5" s="1"/>
  <c r="AO450" i="5" s="1"/>
  <c r="AN450" i="5" s="1"/>
  <c r="AM450" i="5" s="1"/>
  <c r="AL450" i="5" s="1"/>
  <c r="AC450" i="5"/>
  <c r="K450" i="5"/>
  <c r="AF450" i="5"/>
  <c r="AF441" i="5"/>
  <c r="K441" i="5"/>
  <c r="AC441" i="5"/>
  <c r="AF449" i="5"/>
  <c r="K449" i="5"/>
  <c r="AC449" i="5"/>
  <c r="AI434" i="7"/>
  <c r="AK434" i="7"/>
  <c r="AJ434" i="7"/>
  <c r="AJ438" i="7"/>
  <c r="AK438" i="7"/>
  <c r="AI438" i="7"/>
  <c r="AK304" i="7"/>
  <c r="AI304" i="7"/>
  <c r="AJ304" i="7"/>
  <c r="I204" i="7"/>
  <c r="AC204" i="7"/>
  <c r="AF204" i="7"/>
  <c r="I38" i="7"/>
  <c r="AD38" i="7"/>
  <c r="AE38" i="7"/>
  <c r="AB38" i="7"/>
  <c r="AF38" i="7"/>
  <c r="AC38" i="7"/>
  <c r="I267" i="7"/>
  <c r="AF267" i="7"/>
  <c r="AC267" i="7"/>
  <c r="AT203" i="7"/>
  <c r="AS203" i="7" s="1"/>
  <c r="AR203" i="7" s="1"/>
  <c r="AQ203" i="7" s="1"/>
  <c r="AP203" i="7" s="1"/>
  <c r="AO203" i="7" s="1"/>
  <c r="AN203" i="7" s="1"/>
  <c r="AM203" i="7" s="1"/>
  <c r="AL203" i="7" s="1"/>
  <c r="AA433" i="7"/>
  <c r="AB433" i="7"/>
  <c r="K396" i="7"/>
  <c r="AC396" i="7"/>
  <c r="AF396" i="7"/>
  <c r="AT383" i="7"/>
  <c r="AS383" i="7" s="1"/>
  <c r="AR383" i="7" s="1"/>
  <c r="AQ383" i="7" s="1"/>
  <c r="AP383" i="7" s="1"/>
  <c r="AO383" i="7" s="1"/>
  <c r="AN383" i="7" s="1"/>
  <c r="AM383" i="7" s="1"/>
  <c r="AL383" i="7" s="1"/>
  <c r="AB251" i="7"/>
  <c r="AA251" i="7"/>
  <c r="I118" i="7"/>
  <c r="AB118" i="7"/>
  <c r="AE118" i="7"/>
  <c r="AD118" i="7"/>
  <c r="AF118" i="7"/>
  <c r="I245" i="7"/>
  <c r="AE245" i="7"/>
  <c r="AB245" i="7"/>
  <c r="AD245" i="7"/>
  <c r="AC245" i="7"/>
  <c r="AF245" i="7"/>
  <c r="I134" i="7"/>
  <c r="AF134" i="7"/>
  <c r="AB134" i="7"/>
  <c r="AC134" i="7"/>
  <c r="AT377" i="7"/>
  <c r="AS377" i="7" s="1"/>
  <c r="AR377" i="7" s="1"/>
  <c r="AQ377" i="7" s="1"/>
  <c r="AP377" i="7" s="1"/>
  <c r="AO377" i="7" s="1"/>
  <c r="AN377" i="7" s="1"/>
  <c r="AM377" i="7" s="1"/>
  <c r="AL377" i="7" s="1"/>
  <c r="I203" i="7"/>
  <c r="AF203" i="7"/>
  <c r="AC203" i="7"/>
  <c r="AT30" i="7"/>
  <c r="AS30" i="7" s="1"/>
  <c r="AR30" i="7" s="1"/>
  <c r="AQ30" i="7" s="1"/>
  <c r="AP30" i="7" s="1"/>
  <c r="AO30" i="7" s="1"/>
  <c r="AN30" i="7" s="1"/>
  <c r="AM30" i="7" s="1"/>
  <c r="AL30" i="7" s="1"/>
  <c r="AB320" i="7"/>
  <c r="AA320" i="7"/>
  <c r="AE57" i="7"/>
  <c r="AD57" i="7"/>
  <c r="AA126" i="7"/>
  <c r="AB126" i="7"/>
  <c r="AD59" i="7"/>
  <c r="AE59" i="7"/>
  <c r="AH174" i="7"/>
  <c r="AH189" i="7"/>
  <c r="AC118" i="7"/>
  <c r="AH31" i="7"/>
  <c r="AE78" i="7"/>
  <c r="AD78" i="7"/>
  <c r="AD350" i="7"/>
  <c r="AE350" i="7"/>
  <c r="I340" i="7"/>
  <c r="AB340" i="7"/>
  <c r="AF340" i="7"/>
  <c r="AE340" i="7"/>
  <c r="AC340" i="7"/>
  <c r="AD340" i="7"/>
  <c r="I120" i="7"/>
  <c r="AB120" i="7"/>
  <c r="AE120" i="7"/>
  <c r="AD120" i="7"/>
  <c r="AF120" i="7"/>
  <c r="AC120" i="7"/>
  <c r="AT298" i="7"/>
  <c r="AS298" i="7" s="1"/>
  <c r="AR298" i="7" s="1"/>
  <c r="AQ298" i="7" s="1"/>
  <c r="AP298" i="7" s="1"/>
  <c r="AO298" i="7" s="1"/>
  <c r="AN298" i="7" s="1"/>
  <c r="AM298" i="7" s="1"/>
  <c r="AL298" i="7" s="1"/>
  <c r="AT226" i="7"/>
  <c r="AS226" i="7" s="1"/>
  <c r="AR226" i="7" s="1"/>
  <c r="AQ226" i="7" s="1"/>
  <c r="AP226" i="7" s="1"/>
  <c r="AO226" i="7" s="1"/>
  <c r="AN226" i="7" s="1"/>
  <c r="AM226" i="7" s="1"/>
  <c r="AL226" i="7" s="1"/>
  <c r="AT381" i="7"/>
  <c r="AS381" i="7" s="1"/>
  <c r="AR381" i="7" s="1"/>
  <c r="AQ381" i="7" s="1"/>
  <c r="AP381" i="7" s="1"/>
  <c r="AO381" i="7" s="1"/>
  <c r="AN381" i="7" s="1"/>
  <c r="AM381" i="7" s="1"/>
  <c r="AL381" i="7" s="1"/>
  <c r="AA323" i="7"/>
  <c r="AB323" i="7"/>
  <c r="I229" i="7"/>
  <c r="AF229" i="7"/>
  <c r="AC229" i="7"/>
  <c r="J364" i="7"/>
  <c r="AB364" i="7"/>
  <c r="AD364" i="7"/>
  <c r="AC364" i="7"/>
  <c r="AF364" i="7"/>
  <c r="AE364" i="7"/>
  <c r="AA134" i="7"/>
  <c r="AD134" i="7" s="1"/>
  <c r="I253" i="7"/>
  <c r="AB253" i="7"/>
  <c r="AE253" i="7"/>
  <c r="AD253" i="7"/>
  <c r="AC253" i="7"/>
  <c r="AF253" i="7"/>
  <c r="I225" i="7"/>
  <c r="AC225" i="7"/>
  <c r="AF225" i="7"/>
  <c r="AD225" i="7"/>
  <c r="AB225" i="7"/>
  <c r="AE225" i="7"/>
  <c r="AT328" i="7"/>
  <c r="AS328" i="7"/>
  <c r="AR328" i="7" s="1"/>
  <c r="AQ328" i="7" s="1"/>
  <c r="AP328" i="7" s="1"/>
  <c r="AO328" i="7" s="1"/>
  <c r="AN328" i="7" s="1"/>
  <c r="AM328" i="7" s="1"/>
  <c r="AL328" i="7" s="1"/>
  <c r="AT286" i="7"/>
  <c r="AS286" i="7"/>
  <c r="AR286" i="7" s="1"/>
  <c r="AQ286" i="7" s="1"/>
  <c r="AP286" i="7" s="1"/>
  <c r="AO286" i="7" s="1"/>
  <c r="AN286" i="7" s="1"/>
  <c r="AM286" i="7" s="1"/>
  <c r="AL286" i="7" s="1"/>
  <c r="K377" i="7"/>
  <c r="AC377" i="7"/>
  <c r="AF377" i="7"/>
  <c r="AT261" i="7"/>
  <c r="AS261" i="7" s="1"/>
  <c r="AR261" i="7" s="1"/>
  <c r="AQ261" i="7" s="1"/>
  <c r="AP261" i="7" s="1"/>
  <c r="AO261" i="7" s="1"/>
  <c r="AN261" i="7" s="1"/>
  <c r="AM261" i="7" s="1"/>
  <c r="AL261" i="7" s="1"/>
  <c r="I226" i="7"/>
  <c r="AC226" i="7"/>
  <c r="AF226" i="7"/>
  <c r="I173" i="7"/>
  <c r="AB173" i="7"/>
  <c r="AD173" i="7"/>
  <c r="AC173" i="7"/>
  <c r="AE173" i="7"/>
  <c r="AF173" i="7"/>
  <c r="AT357" i="7"/>
  <c r="AS357" i="7" s="1"/>
  <c r="AR357" i="7" s="1"/>
  <c r="AQ357" i="7" s="1"/>
  <c r="AP357" i="7" s="1"/>
  <c r="AO357" i="7" s="1"/>
  <c r="AN357" i="7" s="1"/>
  <c r="AM357" i="7" s="1"/>
  <c r="AL357" i="7" s="1"/>
  <c r="AH441" i="7"/>
  <c r="AT401" i="7"/>
  <c r="AS401" i="7" s="1"/>
  <c r="AR401" i="7" s="1"/>
  <c r="AQ401" i="7" s="1"/>
  <c r="AP401" i="7" s="1"/>
  <c r="AO401" i="7" s="1"/>
  <c r="AN401" i="7" s="1"/>
  <c r="AM401" i="7" s="1"/>
  <c r="AL401" i="7" s="1"/>
  <c r="AA101" i="7"/>
  <c r="AB101" i="7"/>
  <c r="AB227" i="7"/>
  <c r="AA227" i="7"/>
  <c r="AE243" i="7"/>
  <c r="AD243" i="7"/>
  <c r="AB395" i="7"/>
  <c r="AA395" i="7"/>
  <c r="AE213" i="7"/>
  <c r="AD213" i="7"/>
  <c r="AA378" i="7"/>
  <c r="AE399" i="7"/>
  <c r="AD399" i="7"/>
  <c r="AT254" i="7"/>
  <c r="AS254" i="7" s="1"/>
  <c r="AR254" i="7" s="1"/>
  <c r="AQ254" i="7" s="1"/>
  <c r="AP254" i="7" s="1"/>
  <c r="AO254" i="7" s="1"/>
  <c r="AN254" i="7" s="1"/>
  <c r="AM254" i="7" s="1"/>
  <c r="AL254" i="7" s="1"/>
  <c r="J357" i="7"/>
  <c r="AF357" i="7"/>
  <c r="AC357" i="7"/>
  <c r="AB430" i="7"/>
  <c r="AA430" i="7"/>
  <c r="AB290" i="7"/>
  <c r="AA290" i="7"/>
  <c r="AA63" i="7"/>
  <c r="AB63" i="7"/>
  <c r="AE26" i="7"/>
  <c r="AD26" i="7"/>
  <c r="AD448" i="7"/>
  <c r="AE448" i="7"/>
  <c r="I244" i="7"/>
  <c r="AB244" i="7"/>
  <c r="AD244" i="7"/>
  <c r="AE244" i="7"/>
  <c r="AC244" i="7"/>
  <c r="AF244" i="7"/>
  <c r="I300" i="7"/>
  <c r="AB300" i="7"/>
  <c r="AC300" i="7"/>
  <c r="AD300" i="7"/>
  <c r="AF300" i="7"/>
  <c r="AE300" i="7"/>
  <c r="I127" i="7"/>
  <c r="AE127" i="7"/>
  <c r="AD127" i="7"/>
  <c r="AF127" i="7"/>
  <c r="AC127" i="7"/>
  <c r="AB127" i="7"/>
  <c r="I224" i="7"/>
  <c r="AD224" i="7"/>
  <c r="AB224" i="7"/>
  <c r="AE224" i="7"/>
  <c r="AF224" i="7"/>
  <c r="AC224" i="7"/>
  <c r="J356" i="7"/>
  <c r="AB356" i="7"/>
  <c r="AD356" i="7"/>
  <c r="AF356" i="7"/>
  <c r="AC356" i="7"/>
  <c r="AE356" i="7"/>
  <c r="I286" i="7"/>
  <c r="AC286" i="7"/>
  <c r="AF286" i="7"/>
  <c r="I209" i="7"/>
  <c r="AF209" i="7"/>
  <c r="AC209" i="7"/>
  <c r="AT142" i="7"/>
  <c r="AS142" i="7" s="1"/>
  <c r="AR142" i="7" s="1"/>
  <c r="AQ142" i="7" s="1"/>
  <c r="AP142" i="7" s="1"/>
  <c r="AO142" i="7" s="1"/>
  <c r="AN142" i="7" s="1"/>
  <c r="AM142" i="7" s="1"/>
  <c r="AL142" i="7" s="1"/>
  <c r="AS380" i="7"/>
  <c r="AT380" i="7"/>
  <c r="AR380" i="7"/>
  <c r="AQ380" i="7" s="1"/>
  <c r="AP380" i="7" s="1"/>
  <c r="AO380" i="7" s="1"/>
  <c r="AN380" i="7" s="1"/>
  <c r="AM380" i="7" s="1"/>
  <c r="AL380" i="7" s="1"/>
  <c r="AA435" i="7"/>
  <c r="AB435" i="7"/>
  <c r="AT41" i="7"/>
  <c r="AS41" i="7" s="1"/>
  <c r="AR41" i="7" s="1"/>
  <c r="AQ41" i="7" s="1"/>
  <c r="AP41" i="7" s="1"/>
  <c r="AO41" i="7" s="1"/>
  <c r="AN41" i="7" s="1"/>
  <c r="AM41" i="7" s="1"/>
  <c r="AL41" i="7" s="1"/>
  <c r="J447" i="7"/>
  <c r="AC447" i="7"/>
  <c r="AF447" i="7"/>
  <c r="K401" i="7"/>
  <c r="AF401" i="7"/>
  <c r="AC401" i="7"/>
  <c r="AS345" i="7"/>
  <c r="AR345" i="7" s="1"/>
  <c r="AQ345" i="7" s="1"/>
  <c r="AP345" i="7" s="1"/>
  <c r="AO345" i="7" s="1"/>
  <c r="AN345" i="7" s="1"/>
  <c r="AM345" i="7" s="1"/>
  <c r="AL345" i="7" s="1"/>
  <c r="AT345" i="7"/>
  <c r="AB180" i="7"/>
  <c r="AA180" i="7"/>
  <c r="AB390" i="7"/>
  <c r="AA390" i="7"/>
  <c r="AE291" i="7"/>
  <c r="AD291" i="7"/>
  <c r="AE216" i="7"/>
  <c r="AD216" i="7"/>
  <c r="AE308" i="7"/>
  <c r="AD308" i="7"/>
  <c r="AB429" i="7"/>
  <c r="AA429" i="7"/>
  <c r="AA437" i="7"/>
  <c r="AB437" i="7"/>
  <c r="AD354" i="7"/>
  <c r="AE354" i="7"/>
  <c r="J438" i="7"/>
  <c r="AC438" i="7"/>
  <c r="AF438" i="7"/>
  <c r="I324" i="7"/>
  <c r="AF324" i="7"/>
  <c r="AB324" i="7"/>
  <c r="AC324" i="7"/>
  <c r="AE324" i="7"/>
  <c r="AD324" i="7"/>
  <c r="I332" i="7"/>
  <c r="AE332" i="7"/>
  <c r="AB332" i="7"/>
  <c r="AC332" i="7"/>
  <c r="AF332" i="7"/>
  <c r="AD332" i="7"/>
  <c r="AT384" i="7"/>
  <c r="AS384" i="7"/>
  <c r="AR384" i="7" s="1"/>
  <c r="AQ384" i="7" s="1"/>
  <c r="AP384" i="7" s="1"/>
  <c r="AO384" i="7" s="1"/>
  <c r="AN384" i="7" s="1"/>
  <c r="AM384" i="7" s="1"/>
  <c r="AL384" i="7" s="1"/>
  <c r="AT292" i="7"/>
  <c r="AS292" i="7"/>
  <c r="AR292" i="7" s="1"/>
  <c r="AQ292" i="7" s="1"/>
  <c r="AP292" i="7" s="1"/>
  <c r="AO292" i="7" s="1"/>
  <c r="AN292" i="7" s="1"/>
  <c r="AM292" i="7" s="1"/>
  <c r="AL292" i="7" s="1"/>
  <c r="I261" i="7"/>
  <c r="AC261" i="7"/>
  <c r="AF261" i="7"/>
  <c r="AT209" i="7"/>
  <c r="AS209" i="7" s="1"/>
  <c r="AR209" i="7" s="1"/>
  <c r="AQ209" i="7" s="1"/>
  <c r="AP209" i="7" s="1"/>
  <c r="AO209" i="7" s="1"/>
  <c r="AN209" i="7" s="1"/>
  <c r="AM209" i="7" s="1"/>
  <c r="AL209" i="7" s="1"/>
  <c r="I142" i="7"/>
  <c r="AC142" i="7"/>
  <c r="AF142" i="7"/>
  <c r="K380" i="7"/>
  <c r="AF380" i="7"/>
  <c r="AC380" i="7"/>
  <c r="AS54" i="7"/>
  <c r="AR54" i="7" s="1"/>
  <c r="AQ54" i="7" s="1"/>
  <c r="AP54" i="7" s="1"/>
  <c r="AO54" i="7" s="1"/>
  <c r="AN54" i="7" s="1"/>
  <c r="AM54" i="7" s="1"/>
  <c r="AL54" i="7" s="1"/>
  <c r="AT54" i="7"/>
  <c r="I41" i="7"/>
  <c r="AC41" i="7"/>
  <c r="AF41" i="7"/>
  <c r="AT363" i="7"/>
  <c r="AS363" i="7" s="1"/>
  <c r="AR363" i="7" s="1"/>
  <c r="AQ363" i="7" s="1"/>
  <c r="AP363" i="7" s="1"/>
  <c r="AO363" i="7" s="1"/>
  <c r="AN363" i="7" s="1"/>
  <c r="AM363" i="7" s="1"/>
  <c r="AL363" i="7" s="1"/>
  <c r="AT407" i="7"/>
  <c r="AS407" i="7" s="1"/>
  <c r="AR407" i="7" s="1"/>
  <c r="AQ407" i="7" s="1"/>
  <c r="AP407" i="7" s="1"/>
  <c r="AO407" i="7" s="1"/>
  <c r="AN407" i="7" s="1"/>
  <c r="AM407" i="7" s="1"/>
  <c r="AL407" i="7" s="1"/>
  <c r="I345" i="7"/>
  <c r="AF345" i="7"/>
  <c r="AC345" i="7"/>
  <c r="AA425" i="7"/>
  <c r="AB425" i="7"/>
  <c r="AB297" i="7"/>
  <c r="AA297" i="7"/>
  <c r="AA152" i="7"/>
  <c r="AD230" i="7"/>
  <c r="AE230" i="7"/>
  <c r="AE382" i="7"/>
  <c r="AD382" i="7"/>
  <c r="AD246" i="7"/>
  <c r="AE246" i="7"/>
  <c r="AD408" i="7"/>
  <c r="AE408" i="7"/>
  <c r="AD133" i="7"/>
  <c r="AE133" i="7"/>
  <c r="AH432" i="7"/>
  <c r="AD125" i="7"/>
  <c r="AE125" i="7"/>
  <c r="I306" i="7"/>
  <c r="AB306" i="7"/>
  <c r="AD306" i="7"/>
  <c r="AE306" i="7"/>
  <c r="AF306" i="7"/>
  <c r="AC306" i="7"/>
  <c r="I276" i="7"/>
  <c r="AD276" i="7"/>
  <c r="AE276" i="7"/>
  <c r="AB276" i="7"/>
  <c r="AF276" i="7"/>
  <c r="AC276" i="7"/>
  <c r="AE240" i="7"/>
  <c r="AD240" i="7"/>
  <c r="I292" i="7"/>
  <c r="AF292" i="7"/>
  <c r="AC292" i="7"/>
  <c r="AT220" i="7"/>
  <c r="AS220" i="7" s="1"/>
  <c r="AR220" i="7" s="1"/>
  <c r="AQ220" i="7" s="1"/>
  <c r="AP220" i="7" s="1"/>
  <c r="AO220" i="7" s="1"/>
  <c r="AN220" i="7" s="1"/>
  <c r="AM220" i="7" s="1"/>
  <c r="AL220" i="7" s="1"/>
  <c r="I54" i="7"/>
  <c r="AF54" i="7"/>
  <c r="AC54" i="7"/>
  <c r="I48" i="7"/>
  <c r="AC48" i="7"/>
  <c r="AF48" i="7"/>
  <c r="J363" i="7"/>
  <c r="AF363" i="7"/>
  <c r="AT447" i="7"/>
  <c r="AS447" i="7" s="1"/>
  <c r="AR447" i="7" s="1"/>
  <c r="AQ447" i="7" s="1"/>
  <c r="AP447" i="7" s="1"/>
  <c r="AO447" i="7" s="1"/>
  <c r="AN447" i="7" s="1"/>
  <c r="AM447" i="7" s="1"/>
  <c r="AL447" i="7" s="1"/>
  <c r="AE65" i="7"/>
  <c r="AD65" i="7"/>
  <c r="AB168" i="7"/>
  <c r="AA168" i="7"/>
  <c r="AD58" i="7"/>
  <c r="AE58" i="7"/>
  <c r="AB108" i="7"/>
  <c r="AA108" i="7"/>
  <c r="AD131" i="7"/>
  <c r="AE131" i="7"/>
  <c r="AD372" i="7"/>
  <c r="AE372" i="7"/>
  <c r="AD154" i="7"/>
  <c r="AE154" i="7"/>
  <c r="AE105" i="7"/>
  <c r="AD105" i="7"/>
  <c r="I37" i="7"/>
  <c r="AB37" i="7"/>
  <c r="AF37" i="7"/>
  <c r="AD37" i="7"/>
  <c r="AC37" i="7"/>
  <c r="AE37" i="7"/>
  <c r="I87" i="7"/>
  <c r="AB87" i="7"/>
  <c r="AD87" i="7"/>
  <c r="AC87" i="7"/>
  <c r="AF87" i="7"/>
  <c r="AE87" i="7"/>
  <c r="J439" i="7"/>
  <c r="AC439" i="7"/>
  <c r="AB439" i="7"/>
  <c r="AF439" i="7"/>
  <c r="AT449" i="7"/>
  <c r="AS449" i="7" s="1"/>
  <c r="AR449" i="7" s="1"/>
  <c r="AQ449" i="7" s="1"/>
  <c r="AP449" i="7" s="1"/>
  <c r="AO449" i="7" s="1"/>
  <c r="AN449" i="7" s="1"/>
  <c r="AM449" i="7" s="1"/>
  <c r="AL449" i="7" s="1"/>
  <c r="AT267" i="7"/>
  <c r="AS267" i="7"/>
  <c r="AR267" i="7" s="1"/>
  <c r="AQ267" i="7" s="1"/>
  <c r="AP267" i="7" s="1"/>
  <c r="AO267" i="7" s="1"/>
  <c r="AN267" i="7" s="1"/>
  <c r="AM267" i="7" s="1"/>
  <c r="AL267" i="7" s="1"/>
  <c r="AT242" i="7"/>
  <c r="AS242" i="7" s="1"/>
  <c r="AR242" i="7" s="1"/>
  <c r="AQ242" i="7" s="1"/>
  <c r="AP242" i="7" s="1"/>
  <c r="AO242" i="7" s="1"/>
  <c r="AN242" i="7" s="1"/>
  <c r="AM242" i="7" s="1"/>
  <c r="AL242" i="7" s="1"/>
  <c r="AT197" i="7"/>
  <c r="AS197" i="7" s="1"/>
  <c r="AR197" i="7" s="1"/>
  <c r="AQ197" i="7" s="1"/>
  <c r="AP197" i="7" s="1"/>
  <c r="AO197" i="7" s="1"/>
  <c r="AN197" i="7" s="1"/>
  <c r="AM197" i="7" s="1"/>
  <c r="AL197" i="7" s="1"/>
  <c r="I155" i="7"/>
  <c r="AF155" i="7"/>
  <c r="AC155" i="7"/>
  <c r="AA61" i="7"/>
  <c r="AD61" i="7" s="1"/>
  <c r="AT375" i="7"/>
  <c r="AS375" i="7"/>
  <c r="AR375" i="7" s="1"/>
  <c r="AQ375" i="7" s="1"/>
  <c r="AP375" i="7" s="1"/>
  <c r="AO375" i="7" s="1"/>
  <c r="AN375" i="7" s="1"/>
  <c r="AM375" i="7" s="1"/>
  <c r="AL375" i="7" s="1"/>
  <c r="AT396" i="7"/>
  <c r="AS396" i="7"/>
  <c r="AR396" i="7" s="1"/>
  <c r="AQ396" i="7" s="1"/>
  <c r="AP396" i="7" s="1"/>
  <c r="AO396" i="7" s="1"/>
  <c r="AN396" i="7" s="1"/>
  <c r="AM396" i="7" s="1"/>
  <c r="AL396" i="7" s="1"/>
  <c r="J407" i="7"/>
  <c r="AF407" i="7"/>
  <c r="AC407" i="7"/>
  <c r="AA146" i="7"/>
  <c r="AB146" i="7"/>
  <c r="AB233" i="7"/>
  <c r="AA233" i="7"/>
  <c r="AA93" i="7"/>
  <c r="AB93" i="7"/>
  <c r="AE141" i="7"/>
  <c r="AD141" i="7"/>
  <c r="AB391" i="7"/>
  <c r="AA391" i="7"/>
  <c r="AA123" i="7"/>
  <c r="AA179" i="7"/>
  <c r="AB179" i="7"/>
  <c r="AA422" i="7"/>
  <c r="AB422" i="7"/>
  <c r="AE281" i="7"/>
  <c r="AD281" i="7"/>
  <c r="AD217" i="7"/>
  <c r="AE217" i="7"/>
  <c r="AA436" i="7"/>
  <c r="AB436" i="7"/>
  <c r="AH446" i="7"/>
  <c r="AD129" i="7"/>
  <c r="AE129" i="7"/>
  <c r="I249" i="7"/>
  <c r="AB249" i="7"/>
  <c r="AE249" i="7"/>
  <c r="AD249" i="7"/>
  <c r="AC249" i="7"/>
  <c r="AF249" i="7"/>
  <c r="I21" i="7"/>
  <c r="AB21" i="7"/>
  <c r="AE21" i="7"/>
  <c r="J449" i="7"/>
  <c r="AC449" i="7"/>
  <c r="AF449" i="7"/>
  <c r="I252" i="7"/>
  <c r="AD252" i="7"/>
  <c r="AE252" i="7"/>
  <c r="AC252" i="7"/>
  <c r="AF252" i="7"/>
  <c r="AB252" i="7"/>
  <c r="I183" i="7"/>
  <c r="AE183" i="7"/>
  <c r="AB183" i="7"/>
  <c r="AD183" i="7"/>
  <c r="AC183" i="7"/>
  <c r="AF183" i="7"/>
  <c r="I298" i="7"/>
  <c r="AF298" i="7"/>
  <c r="AC298" i="7"/>
  <c r="I197" i="7"/>
  <c r="AC197" i="7"/>
  <c r="AF197" i="7"/>
  <c r="I220" i="7"/>
  <c r="AC220" i="7"/>
  <c r="AF220" i="7"/>
  <c r="AT155" i="7"/>
  <c r="AS155" i="7" s="1"/>
  <c r="AR155" i="7" s="1"/>
  <c r="AQ155" i="7" s="1"/>
  <c r="AP155" i="7" s="1"/>
  <c r="AO155" i="7" s="1"/>
  <c r="AN155" i="7" s="1"/>
  <c r="AM155" i="7" s="1"/>
  <c r="AL155" i="7" s="1"/>
  <c r="I61" i="7"/>
  <c r="AB61" i="7"/>
  <c r="AC61" i="7"/>
  <c r="AF61" i="7"/>
  <c r="AS48" i="7"/>
  <c r="AR48" i="7" s="1"/>
  <c r="AQ48" i="7" s="1"/>
  <c r="AP48" i="7" s="1"/>
  <c r="AO48" i="7" s="1"/>
  <c r="AN48" i="7" s="1"/>
  <c r="AM48" i="7" s="1"/>
  <c r="AL48" i="7" s="1"/>
  <c r="AT48" i="7"/>
  <c r="AS25" i="7"/>
  <c r="AR25" i="7" s="1"/>
  <c r="AQ25" i="7" s="1"/>
  <c r="AP25" i="7" s="1"/>
  <c r="AO25" i="7" s="1"/>
  <c r="AN25" i="7" s="1"/>
  <c r="AM25" i="7" s="1"/>
  <c r="AL25" i="7" s="1"/>
  <c r="AT25" i="7"/>
  <c r="K383" i="7"/>
  <c r="AF383" i="7"/>
  <c r="AC383" i="7"/>
  <c r="AE218" i="7"/>
  <c r="AD218" i="7"/>
  <c r="AA334" i="7"/>
  <c r="AB334" i="7"/>
  <c r="AA272" i="7"/>
  <c r="AB272" i="7"/>
  <c r="AE361" i="7"/>
  <c r="AD361" i="7"/>
  <c r="AE319" i="7"/>
  <c r="AD319" i="7"/>
  <c r="AD148" i="7"/>
  <c r="AE148" i="7"/>
  <c r="AH200" i="7"/>
  <c r="AA124" i="7"/>
  <c r="AH439" i="7"/>
  <c r="AA439" i="7" s="1"/>
  <c r="C16" i="7"/>
  <c r="D18" i="7" s="1"/>
  <c r="O444" i="7"/>
  <c r="O450" i="7"/>
  <c r="O452" i="7"/>
  <c r="O443" i="7"/>
  <c r="O445" i="7"/>
  <c r="O451" i="7"/>
  <c r="O453" i="7"/>
  <c r="O381" i="7"/>
  <c r="O326" i="7"/>
  <c r="O344" i="7"/>
  <c r="O362" i="7"/>
  <c r="O411" i="7"/>
  <c r="O313" i="7"/>
  <c r="O414" i="7"/>
  <c r="O365" i="7"/>
  <c r="O427" i="7"/>
  <c r="O382" i="7"/>
  <c r="O307" i="7"/>
  <c r="O306" i="7"/>
  <c r="O406" i="7"/>
  <c r="O434" i="7"/>
  <c r="O360" i="7"/>
  <c r="O403" i="7"/>
  <c r="O301" i="7"/>
  <c r="O396" i="7"/>
  <c r="O364" i="7"/>
  <c r="O315" i="7"/>
  <c r="O349" i="7"/>
  <c r="O376" i="7"/>
  <c r="O353" i="7"/>
  <c r="O417" i="7"/>
  <c r="O332" i="7"/>
  <c r="O430" i="7"/>
  <c r="O394" i="7"/>
  <c r="O433" i="7"/>
  <c r="O423" i="7"/>
  <c r="O418" i="7"/>
  <c r="O348" i="7"/>
  <c r="O437" i="7"/>
  <c r="O337" i="7"/>
  <c r="O410" i="7"/>
  <c r="O367" i="7"/>
  <c r="O404" i="7"/>
  <c r="O421" i="7"/>
  <c r="O354" i="7"/>
  <c r="O428" i="7"/>
  <c r="O359" i="7"/>
  <c r="O375" i="7"/>
  <c r="O439" i="7"/>
  <c r="O357" i="7"/>
  <c r="O363" i="7"/>
  <c r="O335" i="7"/>
  <c r="O325" i="7"/>
  <c r="O449" i="7"/>
  <c r="O399" i="7"/>
  <c r="O407" i="7"/>
  <c r="O400" i="7"/>
  <c r="O304" i="7"/>
  <c r="O448" i="7"/>
  <c r="O373" i="7"/>
  <c r="O416" i="7"/>
  <c r="O374" i="7"/>
  <c r="O389" i="7"/>
  <c r="O398" i="7"/>
  <c r="O328" i="7"/>
  <c r="O323" i="7"/>
  <c r="O378" i="7"/>
  <c r="O333" i="7"/>
  <c r="O340" i="7"/>
  <c r="O311" i="7"/>
  <c r="O415" i="7"/>
  <c r="O372" i="7"/>
  <c r="O334" i="7"/>
  <c r="O371" i="7"/>
  <c r="O413" i="7"/>
  <c r="O331" i="7"/>
  <c r="O322" i="7"/>
  <c r="O402" i="7"/>
  <c r="O442" i="7"/>
  <c r="O419" i="7"/>
  <c r="O342" i="7"/>
  <c r="O339" i="7"/>
  <c r="O441" i="7"/>
  <c r="O388" i="7"/>
  <c r="O358" i="7"/>
  <c r="O309" i="7"/>
  <c r="O438" i="7"/>
  <c r="O436" i="7"/>
  <c r="O405" i="7"/>
  <c r="O429" i="7"/>
  <c r="C15" i="7"/>
  <c r="F18" i="7" s="1"/>
  <c r="F19" i="7" s="1"/>
  <c r="O383" i="7"/>
  <c r="O336" i="7"/>
  <c r="O385" i="7"/>
  <c r="O346" i="7"/>
  <c r="O355" i="7"/>
  <c r="O395" i="7"/>
  <c r="O345" i="7"/>
  <c r="O435" i="7"/>
  <c r="O393" i="7"/>
  <c r="O361" i="7"/>
  <c r="O318" i="7"/>
  <c r="O422" i="7"/>
  <c r="O352" i="7"/>
  <c r="O432" i="7"/>
  <c r="O356" i="7"/>
  <c r="O312" i="7"/>
  <c r="O316" i="7"/>
  <c r="O377" i="7"/>
  <c r="O380" i="7"/>
  <c r="O317" i="7"/>
  <c r="O425" i="7"/>
  <c r="O302" i="7"/>
  <c r="O310" i="7"/>
  <c r="O324" i="7"/>
  <c r="O447" i="7"/>
  <c r="O370" i="7"/>
  <c r="O420" i="7"/>
  <c r="O392" i="7"/>
  <c r="O369" i="7"/>
  <c r="O329" i="7"/>
  <c r="O397" i="7"/>
  <c r="O386" i="7"/>
  <c r="O431" i="7"/>
  <c r="O368" i="7"/>
  <c r="O351" i="7"/>
  <c r="O426" i="7"/>
  <c r="O321" i="7"/>
  <c r="O327" i="7"/>
  <c r="O366" i="7"/>
  <c r="O408" i="7"/>
  <c r="O320" i="7"/>
  <c r="O387" i="7"/>
  <c r="O412" i="7"/>
  <c r="O314" i="7"/>
  <c r="O330" i="7"/>
  <c r="O440" i="7"/>
  <c r="O446" i="7"/>
  <c r="O343" i="7"/>
  <c r="O384" i="7"/>
  <c r="O350" i="7"/>
  <c r="O300" i="7"/>
  <c r="O308" i="7"/>
  <c r="O390" i="7"/>
  <c r="O303" i="7"/>
  <c r="O319" i="7"/>
  <c r="O424" i="7"/>
  <c r="O341" i="7"/>
  <c r="O409" i="7"/>
  <c r="O338" i="7"/>
  <c r="O391" i="7"/>
  <c r="O379" i="7"/>
  <c r="O347" i="7"/>
  <c r="O401" i="7"/>
  <c r="O305" i="7"/>
  <c r="AI450" i="7"/>
  <c r="AJ450" i="7"/>
  <c r="AK450" i="7"/>
  <c r="AI444" i="7"/>
  <c r="AJ444" i="7"/>
  <c r="AK444" i="7"/>
  <c r="AI452" i="7"/>
  <c r="AJ452" i="7"/>
  <c r="AK452" i="7"/>
  <c r="AS451" i="7"/>
  <c r="AR451" i="7" s="1"/>
  <c r="AQ451" i="7" s="1"/>
  <c r="AP451" i="7" s="1"/>
  <c r="AO451" i="7" s="1"/>
  <c r="AN451" i="7" s="1"/>
  <c r="AM451" i="7" s="1"/>
  <c r="AL451" i="7" s="1"/>
  <c r="AT451" i="7"/>
  <c r="AS445" i="7"/>
  <c r="AR445" i="7" s="1"/>
  <c r="AQ445" i="7" s="1"/>
  <c r="AP445" i="7" s="1"/>
  <c r="AO445" i="7" s="1"/>
  <c r="AN445" i="7" s="1"/>
  <c r="AM445" i="7" s="1"/>
  <c r="AL445" i="7" s="1"/>
  <c r="AT445" i="7"/>
  <c r="AC451" i="7"/>
  <c r="J451" i="7"/>
  <c r="AF451" i="7"/>
  <c r="AC445" i="7"/>
  <c r="J445" i="7"/>
  <c r="AF445" i="7"/>
  <c r="AT443" i="7"/>
  <c r="AS443" i="7" s="1"/>
  <c r="AR443" i="7" s="1"/>
  <c r="AQ443" i="7" s="1"/>
  <c r="AP443" i="7" s="1"/>
  <c r="AO443" i="7" s="1"/>
  <c r="AN443" i="7" s="1"/>
  <c r="AM443" i="7" s="1"/>
  <c r="AL443" i="7" s="1"/>
  <c r="AF450" i="7"/>
  <c r="J450" i="7"/>
  <c r="AC450" i="7"/>
  <c r="AC443" i="7"/>
  <c r="J443" i="7"/>
  <c r="AF443" i="7"/>
  <c r="AT453" i="7"/>
  <c r="AS453" i="7" s="1"/>
  <c r="AR453" i="7" s="1"/>
  <c r="AQ453" i="7" s="1"/>
  <c r="AP453" i="7" s="1"/>
  <c r="AO453" i="7" s="1"/>
  <c r="AN453" i="7" s="1"/>
  <c r="AM453" i="7" s="1"/>
  <c r="AL453" i="7" s="1"/>
  <c r="J444" i="7"/>
  <c r="AF444" i="7"/>
  <c r="AC444" i="7"/>
  <c r="AF452" i="7"/>
  <c r="J452" i="7"/>
  <c r="AC452" i="7"/>
  <c r="AC453" i="7"/>
  <c r="J453" i="7"/>
  <c r="AF453" i="7"/>
  <c r="AT368" i="1"/>
  <c r="AS368" i="1" s="1"/>
  <c r="AR368" i="1"/>
  <c r="AQ368" i="1" s="1"/>
  <c r="AP368" i="1" s="1"/>
  <c r="AO368" i="1" s="1"/>
  <c r="AN368" i="1" s="1"/>
  <c r="AM368" i="1" s="1"/>
  <c r="AL368" i="1" s="1"/>
  <c r="AC445" i="1"/>
  <c r="G435" i="1"/>
  <c r="K435" i="1" s="1"/>
  <c r="E13" i="3"/>
  <c r="F139" i="1"/>
  <c r="E13" i="2"/>
  <c r="AU438" i="1"/>
  <c r="AT438" i="1" s="1"/>
  <c r="AS438" i="1" s="1"/>
  <c r="AR438" i="1" s="1"/>
  <c r="AQ438" i="1" s="1"/>
  <c r="AP438" i="1" s="1"/>
  <c r="AO438" i="1" s="1"/>
  <c r="AN438" i="1" s="1"/>
  <c r="AM438" i="1" s="1"/>
  <c r="AL438" i="1" s="1"/>
  <c r="I169" i="1"/>
  <c r="AF169" i="1"/>
  <c r="AU358" i="1"/>
  <c r="Z220" i="1"/>
  <c r="G220" i="1"/>
  <c r="I231" i="1"/>
  <c r="AC169" i="1"/>
  <c r="G354" i="1"/>
  <c r="P354" i="1"/>
  <c r="Z354" i="1"/>
  <c r="AU145" i="1"/>
  <c r="G174" i="1"/>
  <c r="I174" i="1" s="1"/>
  <c r="Z174" i="1"/>
  <c r="G284" i="1"/>
  <c r="I284" i="1" s="1"/>
  <c r="Z284" i="1"/>
  <c r="P429" i="1"/>
  <c r="Z429" i="1"/>
  <c r="G429" i="1"/>
  <c r="AT239" i="1"/>
  <c r="AS239" i="1" s="1"/>
  <c r="AR239" i="1" s="1"/>
  <c r="AQ239" i="1" s="1"/>
  <c r="AP239" i="1" s="1"/>
  <c r="AO239" i="1" s="1"/>
  <c r="AN239" i="1" s="1"/>
  <c r="AM239" i="1" s="1"/>
  <c r="AL239" i="1" s="1"/>
  <c r="G438" i="1"/>
  <c r="K438" i="1" s="1"/>
  <c r="G441" i="1"/>
  <c r="K441" i="1" s="1"/>
  <c r="I150" i="1"/>
  <c r="AF150" i="1"/>
  <c r="G102" i="1"/>
  <c r="P102" i="1"/>
  <c r="Z102" i="1"/>
  <c r="G86" i="1"/>
  <c r="Z86" i="1"/>
  <c r="P86" i="1"/>
  <c r="AF86" i="1" s="1"/>
  <c r="BK27" i="1"/>
  <c r="BJ27" i="1" s="1"/>
  <c r="BI27" i="1" s="1"/>
  <c r="BH27" i="1" s="1"/>
  <c r="BG27" i="1" s="1"/>
  <c r="BF27" i="1" s="1"/>
  <c r="BE27" i="1" s="1"/>
  <c r="BD27" i="1" s="1"/>
  <c r="BC27" i="1" s="1"/>
  <c r="Z237" i="1"/>
  <c r="P237" i="1"/>
  <c r="G237" i="1"/>
  <c r="I277" i="1"/>
  <c r="J362" i="1"/>
  <c r="AF362" i="1"/>
  <c r="AF109" i="1"/>
  <c r="AC109" i="1"/>
  <c r="AT302" i="1"/>
  <c r="AS302" i="1"/>
  <c r="AR302" i="1" s="1"/>
  <c r="AQ302" i="1" s="1"/>
  <c r="AP302" i="1" s="1"/>
  <c r="AO302" i="1" s="1"/>
  <c r="AN302" i="1" s="1"/>
  <c r="AM302" i="1" s="1"/>
  <c r="AL302" i="1" s="1"/>
  <c r="AT442" i="1"/>
  <c r="AS442" i="1"/>
  <c r="AR442" i="1" s="1"/>
  <c r="AQ442" i="1" s="1"/>
  <c r="AP442" i="1" s="1"/>
  <c r="AO442" i="1" s="1"/>
  <c r="AN442" i="1" s="1"/>
  <c r="AM442" i="1" s="1"/>
  <c r="AL442" i="1" s="1"/>
  <c r="AT271" i="1"/>
  <c r="AS271" i="1"/>
  <c r="AR271" i="1" s="1"/>
  <c r="AQ271" i="1" s="1"/>
  <c r="AP271" i="1" s="1"/>
  <c r="AO271" i="1" s="1"/>
  <c r="AN271" i="1" s="1"/>
  <c r="AM271" i="1" s="1"/>
  <c r="AL271" i="1" s="1"/>
  <c r="AT276" i="1"/>
  <c r="AS276" i="1"/>
  <c r="AR276" i="1" s="1"/>
  <c r="AQ276" i="1" s="1"/>
  <c r="AP276" i="1" s="1"/>
  <c r="AO276" i="1" s="1"/>
  <c r="AN276" i="1" s="1"/>
  <c r="AM276" i="1" s="1"/>
  <c r="AL276" i="1" s="1"/>
  <c r="BK23" i="1"/>
  <c r="BJ23" i="1" s="1"/>
  <c r="BI23" i="1" s="1"/>
  <c r="BH23" i="1" s="1"/>
  <c r="BG23" i="1" s="1"/>
  <c r="BF23" i="1" s="1"/>
  <c r="BE23" i="1" s="1"/>
  <c r="BD23" i="1" s="1"/>
  <c r="BC23" i="1" s="1"/>
  <c r="G212" i="1"/>
  <c r="Z212" i="1"/>
  <c r="G406" i="1"/>
  <c r="K406" i="1" s="1"/>
  <c r="Z406" i="1"/>
  <c r="I74" i="1"/>
  <c r="AF74" i="1"/>
  <c r="AC74" i="1"/>
  <c r="AU59" i="1"/>
  <c r="G59" i="1"/>
  <c r="Z59" i="1"/>
  <c r="P59" i="1"/>
  <c r="AC365" i="1"/>
  <c r="AP313" i="1"/>
  <c r="AO313" i="1" s="1"/>
  <c r="AN313" i="1" s="1"/>
  <c r="AM313" i="1" s="1"/>
  <c r="AL313" i="1" s="1"/>
  <c r="AT313" i="1"/>
  <c r="AR313" i="1"/>
  <c r="AQ313" i="1" s="1"/>
  <c r="AS313" i="1"/>
  <c r="AT320" i="1"/>
  <c r="AS320" i="1" s="1"/>
  <c r="AR320" i="1" s="1"/>
  <c r="AQ320" i="1" s="1"/>
  <c r="AP320" i="1" s="1"/>
  <c r="AO320" i="1" s="1"/>
  <c r="AN320" i="1" s="1"/>
  <c r="AM320" i="1" s="1"/>
  <c r="AL320" i="1" s="1"/>
  <c r="BK26" i="1"/>
  <c r="BJ26" i="1" s="1"/>
  <c r="BI26" i="1" s="1"/>
  <c r="BH26" i="1" s="1"/>
  <c r="BG26" i="1" s="1"/>
  <c r="BF26" i="1" s="1"/>
  <c r="BE26" i="1" s="1"/>
  <c r="BD26" i="1" s="1"/>
  <c r="BC26" i="1" s="1"/>
  <c r="G107" i="1"/>
  <c r="Z107" i="1"/>
  <c r="P107" i="1"/>
  <c r="AU447" i="1"/>
  <c r="AC214" i="1"/>
  <c r="Z322" i="1"/>
  <c r="G322" i="1"/>
  <c r="I322" i="1" s="1"/>
  <c r="AU440" i="1"/>
  <c r="Z440" i="1"/>
  <c r="AC251" i="1"/>
  <c r="AF251" i="1"/>
  <c r="E180" i="3"/>
  <c r="F26" i="1"/>
  <c r="E20" i="2"/>
  <c r="AU341" i="1"/>
  <c r="BL29" i="1"/>
  <c r="I93" i="1"/>
  <c r="G188" i="1"/>
  <c r="I188" i="1" s="1"/>
  <c r="Z188" i="1"/>
  <c r="AU381" i="1"/>
  <c r="AC150" i="1"/>
  <c r="Z221" i="1"/>
  <c r="G221" i="1"/>
  <c r="P221" i="1"/>
  <c r="G384" i="1"/>
  <c r="Z384" i="1"/>
  <c r="G442" i="1"/>
  <c r="K442" i="1" s="1"/>
  <c r="Z442" i="1"/>
  <c r="J371" i="1"/>
  <c r="Z129" i="1"/>
  <c r="G129" i="1"/>
  <c r="I129" i="1" s="1"/>
  <c r="I392" i="1"/>
  <c r="Z275" i="1"/>
  <c r="G275" i="1"/>
  <c r="I275" i="1" s="1"/>
  <c r="G63" i="1"/>
  <c r="Z63" i="1"/>
  <c r="P63" i="1"/>
  <c r="Z270" i="1"/>
  <c r="P270" i="1"/>
  <c r="G270" i="1"/>
  <c r="G325" i="1"/>
  <c r="I325" i="1" s="1"/>
  <c r="Z325" i="1"/>
  <c r="BL45" i="1"/>
  <c r="BL55" i="1"/>
  <c r="BL61" i="1"/>
  <c r="BL78" i="1"/>
  <c r="BL87" i="1"/>
  <c r="BL98" i="1"/>
  <c r="BL103" i="1"/>
  <c r="BL125" i="1"/>
  <c r="BL130" i="1"/>
  <c r="AU284" i="1"/>
  <c r="AT284" i="1" s="1"/>
  <c r="AS284" i="1" s="1"/>
  <c r="AR284" i="1" s="1"/>
  <c r="AQ284" i="1" s="1"/>
  <c r="AP284" i="1" s="1"/>
  <c r="AO284" i="1" s="1"/>
  <c r="AN284" i="1" s="1"/>
  <c r="AM284" i="1" s="1"/>
  <c r="AL284" i="1" s="1"/>
  <c r="BL25" i="1"/>
  <c r="BL46" i="1"/>
  <c r="BL51" i="1"/>
  <c r="BL73" i="1"/>
  <c r="BL99" i="1"/>
  <c r="BL131" i="1"/>
  <c r="BL11" i="1"/>
  <c r="BL13" i="1"/>
  <c r="BL41" i="1"/>
  <c r="BL54" i="1"/>
  <c r="BL83" i="1"/>
  <c r="BL86" i="1"/>
  <c r="BL107" i="1"/>
  <c r="BL118" i="1"/>
  <c r="BL39" i="1"/>
  <c r="BL57" i="1"/>
  <c r="BL66" i="1"/>
  <c r="BL71" i="1"/>
  <c r="BL74" i="1"/>
  <c r="BL105" i="1"/>
  <c r="BL127" i="1"/>
  <c r="BL14" i="1"/>
  <c r="BL101" i="1"/>
  <c r="AU294" i="1"/>
  <c r="AU428" i="1"/>
  <c r="AT428" i="1" s="1"/>
  <c r="AS428" i="1" s="1"/>
  <c r="AR428" i="1" s="1"/>
  <c r="AQ428" i="1" s="1"/>
  <c r="AP428" i="1" s="1"/>
  <c r="AO428" i="1" s="1"/>
  <c r="AN428" i="1" s="1"/>
  <c r="AM428" i="1" s="1"/>
  <c r="AL428" i="1" s="1"/>
  <c r="BL44" i="1"/>
  <c r="BL76" i="1"/>
  <c r="BL108" i="1"/>
  <c r="AU107" i="1"/>
  <c r="AU142" i="1"/>
  <c r="AU219" i="1"/>
  <c r="AU243" i="1"/>
  <c r="AU382" i="1"/>
  <c r="AU376" i="1"/>
  <c r="AU319" i="1"/>
  <c r="AU257" i="1"/>
  <c r="AU169" i="1"/>
  <c r="BL8" i="1"/>
  <c r="AU279" i="1"/>
  <c r="AU236" i="1"/>
  <c r="AU218" i="1"/>
  <c r="AT218" i="1" s="1"/>
  <c r="AS218" i="1" s="1"/>
  <c r="AR218" i="1" s="1"/>
  <c r="AQ218" i="1" s="1"/>
  <c r="AP218" i="1" s="1"/>
  <c r="AO218" i="1" s="1"/>
  <c r="AN218" i="1" s="1"/>
  <c r="AM218" i="1" s="1"/>
  <c r="AL218" i="1" s="1"/>
  <c r="AU184" i="1"/>
  <c r="BL19" i="1"/>
  <c r="BL58" i="1"/>
  <c r="BL106" i="1"/>
  <c r="BL121" i="1"/>
  <c r="AU360" i="1"/>
  <c r="AT360" i="1" s="1"/>
  <c r="AS360" i="1" s="1"/>
  <c r="AR360" i="1" s="1"/>
  <c r="AQ360" i="1" s="1"/>
  <c r="AP360" i="1" s="1"/>
  <c r="AO360" i="1" s="1"/>
  <c r="AN360" i="1" s="1"/>
  <c r="AM360" i="1" s="1"/>
  <c r="AL360" i="1" s="1"/>
  <c r="BL15" i="1"/>
  <c r="BL48" i="1"/>
  <c r="BL80" i="1"/>
  <c r="BL112" i="1"/>
  <c r="AU109" i="1"/>
  <c r="AU146" i="1"/>
  <c r="AT146" i="1" s="1"/>
  <c r="AS146" i="1" s="1"/>
  <c r="AR146" i="1" s="1"/>
  <c r="AQ146" i="1" s="1"/>
  <c r="AP146" i="1" s="1"/>
  <c r="AO146" i="1" s="1"/>
  <c r="AN146" i="1" s="1"/>
  <c r="AM146" i="1" s="1"/>
  <c r="AL146" i="1" s="1"/>
  <c r="AU221" i="1"/>
  <c r="AU245" i="1"/>
  <c r="AU292" i="1"/>
  <c r="AU374" i="1"/>
  <c r="AU317" i="1"/>
  <c r="AT317" i="1" s="1"/>
  <c r="AS317" i="1" s="1"/>
  <c r="AR317" i="1" s="1"/>
  <c r="AQ317" i="1" s="1"/>
  <c r="AP317" i="1" s="1"/>
  <c r="AO317" i="1" s="1"/>
  <c r="AN317" i="1" s="1"/>
  <c r="AM317" i="1" s="1"/>
  <c r="AL317" i="1" s="1"/>
  <c r="AU296" i="1"/>
  <c r="AU255" i="1"/>
  <c r="AT255" i="1" s="1"/>
  <c r="AS255" i="1" s="1"/>
  <c r="AR255" i="1" s="1"/>
  <c r="AQ255" i="1" s="1"/>
  <c r="AP255" i="1" s="1"/>
  <c r="AO255" i="1" s="1"/>
  <c r="AN255" i="1" s="1"/>
  <c r="AM255" i="1" s="1"/>
  <c r="AL255" i="1" s="1"/>
  <c r="AU165" i="1"/>
  <c r="BL12" i="1"/>
  <c r="BL22" i="1"/>
  <c r="BL81" i="1"/>
  <c r="BL89" i="1"/>
  <c r="BL95" i="1"/>
  <c r="BL115" i="1"/>
  <c r="BL133" i="1"/>
  <c r="AU329" i="1"/>
  <c r="BL20" i="1"/>
  <c r="BL52" i="1"/>
  <c r="BL84" i="1"/>
  <c r="BL116" i="1"/>
  <c r="AU113" i="1"/>
  <c r="AU180" i="1"/>
  <c r="AU227" i="1"/>
  <c r="AU268" i="1"/>
  <c r="AT268" i="1" s="1"/>
  <c r="AS268" i="1" s="1"/>
  <c r="AR268" i="1" s="1"/>
  <c r="AQ268" i="1" s="1"/>
  <c r="AP268" i="1" s="1"/>
  <c r="AO268" i="1" s="1"/>
  <c r="AN268" i="1" s="1"/>
  <c r="AM268" i="1" s="1"/>
  <c r="AL268" i="1" s="1"/>
  <c r="BL69" i="1"/>
  <c r="BL102" i="1"/>
  <c r="BL24" i="1"/>
  <c r="BL56" i="1"/>
  <c r="BL88" i="1"/>
  <c r="BL120" i="1"/>
  <c r="AU117" i="1"/>
  <c r="AT117" i="1" s="1"/>
  <c r="AS117" i="1" s="1"/>
  <c r="AR117" i="1" s="1"/>
  <c r="AQ117" i="1" s="1"/>
  <c r="AP117" i="1" s="1"/>
  <c r="AO117" i="1" s="1"/>
  <c r="AN117" i="1" s="1"/>
  <c r="AM117" i="1" s="1"/>
  <c r="AL117" i="1" s="1"/>
  <c r="AU188" i="1"/>
  <c r="AU231" i="1"/>
  <c r="AU272" i="1"/>
  <c r="AU370" i="1"/>
  <c r="AU311" i="1"/>
  <c r="AT311" i="1" s="1"/>
  <c r="AS311" i="1" s="1"/>
  <c r="AR311" i="1" s="1"/>
  <c r="AQ311" i="1" s="1"/>
  <c r="AP311" i="1" s="1"/>
  <c r="AO311" i="1" s="1"/>
  <c r="AN311" i="1" s="1"/>
  <c r="AM311" i="1" s="1"/>
  <c r="AL311" i="1" s="1"/>
  <c r="AU251" i="1"/>
  <c r="AU161" i="1"/>
  <c r="BL43" i="1"/>
  <c r="BL63" i="1"/>
  <c r="BL119" i="1"/>
  <c r="AU354" i="1"/>
  <c r="BL28" i="1"/>
  <c r="BL60" i="1"/>
  <c r="BL92" i="1"/>
  <c r="BL124" i="1"/>
  <c r="AU119" i="1"/>
  <c r="AU209" i="1"/>
  <c r="AT209" i="1" s="1"/>
  <c r="AS209" i="1" s="1"/>
  <c r="AR209" i="1" s="1"/>
  <c r="AQ209" i="1" s="1"/>
  <c r="AP209" i="1" s="1"/>
  <c r="AO209" i="1" s="1"/>
  <c r="AN209" i="1" s="1"/>
  <c r="AM209" i="1" s="1"/>
  <c r="AL209" i="1" s="1"/>
  <c r="AU233" i="1"/>
  <c r="AU274" i="1"/>
  <c r="AT274" i="1" s="1"/>
  <c r="AS274" i="1" s="1"/>
  <c r="AR274" i="1" s="1"/>
  <c r="AQ274" i="1" s="1"/>
  <c r="AP274" i="1" s="1"/>
  <c r="AO274" i="1" s="1"/>
  <c r="AN274" i="1" s="1"/>
  <c r="AM274" i="1" s="1"/>
  <c r="AL274" i="1" s="1"/>
  <c r="AU201" i="1"/>
  <c r="AU331" i="1"/>
  <c r="AU327" i="1"/>
  <c r="AT327" i="1" s="1"/>
  <c r="AS327" i="1" s="1"/>
  <c r="AR327" i="1" s="1"/>
  <c r="AQ327" i="1" s="1"/>
  <c r="AP327" i="1" s="1"/>
  <c r="AO327" i="1" s="1"/>
  <c r="AN327" i="1" s="1"/>
  <c r="AM327" i="1" s="1"/>
  <c r="AL327" i="1" s="1"/>
  <c r="AU309" i="1"/>
  <c r="AU249" i="1"/>
  <c r="AU289" i="1"/>
  <c r="AU348" i="1"/>
  <c r="AT348" i="1" s="1"/>
  <c r="AS348" i="1" s="1"/>
  <c r="AR348" i="1" s="1"/>
  <c r="AQ348" i="1" s="1"/>
  <c r="AP348" i="1" s="1"/>
  <c r="AO348" i="1" s="1"/>
  <c r="AN348" i="1" s="1"/>
  <c r="AM348" i="1" s="1"/>
  <c r="AL348" i="1" s="1"/>
  <c r="BL50" i="1"/>
  <c r="BL67" i="1"/>
  <c r="BL75" i="1"/>
  <c r="BL90" i="1"/>
  <c r="BL93" i="1"/>
  <c r="BL113" i="1"/>
  <c r="BL122" i="1"/>
  <c r="BL32" i="1"/>
  <c r="BL64" i="1"/>
  <c r="BL96" i="1"/>
  <c r="BL128" i="1"/>
  <c r="AU123" i="1"/>
  <c r="AT123" i="1" s="1"/>
  <c r="AS123" i="1" s="1"/>
  <c r="AR123" i="1" s="1"/>
  <c r="AQ123" i="1" s="1"/>
  <c r="AP123" i="1" s="1"/>
  <c r="AO123" i="1" s="1"/>
  <c r="AN123" i="1" s="1"/>
  <c r="AM123" i="1" s="1"/>
  <c r="AL123" i="1" s="1"/>
  <c r="AU211" i="1"/>
  <c r="AU235" i="1"/>
  <c r="AU325" i="1"/>
  <c r="AT325" i="1" s="1"/>
  <c r="AS325" i="1" s="1"/>
  <c r="AR325" i="1" s="1"/>
  <c r="AQ325" i="1" s="1"/>
  <c r="AP325" i="1" s="1"/>
  <c r="AO325" i="1" s="1"/>
  <c r="AN325" i="1" s="1"/>
  <c r="AM325" i="1" s="1"/>
  <c r="AL325" i="1" s="1"/>
  <c r="BL37" i="1"/>
  <c r="BL42" i="1"/>
  <c r="BL47" i="1"/>
  <c r="BL70" i="1"/>
  <c r="BL110" i="1"/>
  <c r="AU306" i="1"/>
  <c r="BL36" i="1"/>
  <c r="BL68" i="1"/>
  <c r="BL100" i="1"/>
  <c r="BL132" i="1"/>
  <c r="AU129" i="1"/>
  <c r="AU215" i="1"/>
  <c r="AT215" i="1" s="1"/>
  <c r="AS215" i="1" s="1"/>
  <c r="AR215" i="1" s="1"/>
  <c r="AQ215" i="1" s="1"/>
  <c r="AP215" i="1" s="1"/>
  <c r="AO215" i="1" s="1"/>
  <c r="AN215" i="1" s="1"/>
  <c r="AM215" i="1" s="1"/>
  <c r="AL215" i="1" s="1"/>
  <c r="AU237" i="1"/>
  <c r="AU384" i="1"/>
  <c r="AU323" i="1"/>
  <c r="AU200" i="1"/>
  <c r="AT200" i="1" s="1"/>
  <c r="AS200" i="1" s="1"/>
  <c r="AR200" i="1" s="1"/>
  <c r="AQ200" i="1" s="1"/>
  <c r="AP200" i="1" s="1"/>
  <c r="AO200" i="1" s="1"/>
  <c r="AN200" i="1" s="1"/>
  <c r="AM200" i="1" s="1"/>
  <c r="AL200" i="1" s="1"/>
  <c r="AU283" i="1"/>
  <c r="AT283" i="1" s="1"/>
  <c r="AS283" i="1" s="1"/>
  <c r="AR283" i="1" s="1"/>
  <c r="AQ283" i="1" s="1"/>
  <c r="AP283" i="1" s="1"/>
  <c r="AO283" i="1" s="1"/>
  <c r="AN283" i="1" s="1"/>
  <c r="AM283" i="1" s="1"/>
  <c r="AL283" i="1" s="1"/>
  <c r="BL30" i="1"/>
  <c r="AU241" i="1"/>
  <c r="AT241" i="1" s="1"/>
  <c r="AS241" i="1" s="1"/>
  <c r="AR241" i="1" s="1"/>
  <c r="AQ241" i="1" s="1"/>
  <c r="AP241" i="1" s="1"/>
  <c r="AO241" i="1" s="1"/>
  <c r="AN241" i="1" s="1"/>
  <c r="AM241" i="1" s="1"/>
  <c r="AL241" i="1" s="1"/>
  <c r="AU372" i="1"/>
  <c r="AU277" i="1"/>
  <c r="AU230" i="1"/>
  <c r="AU210" i="1"/>
  <c r="AU139" i="1"/>
  <c r="AU134" i="1"/>
  <c r="AU38" i="1"/>
  <c r="AU88" i="1"/>
  <c r="AU114" i="1"/>
  <c r="AU143" i="1"/>
  <c r="AU177" i="1"/>
  <c r="AT177" i="1" s="1"/>
  <c r="AS177" i="1" s="1"/>
  <c r="AR177" i="1" s="1"/>
  <c r="AQ177" i="1" s="1"/>
  <c r="AP177" i="1" s="1"/>
  <c r="AO177" i="1" s="1"/>
  <c r="AN177" i="1" s="1"/>
  <c r="AM177" i="1" s="1"/>
  <c r="AL177" i="1" s="1"/>
  <c r="AU417" i="1"/>
  <c r="AU404" i="1"/>
  <c r="AU389" i="1"/>
  <c r="AU371" i="1"/>
  <c r="AT371" i="1" s="1"/>
  <c r="AS371" i="1" s="1"/>
  <c r="AR371" i="1" s="1"/>
  <c r="AQ371" i="1" s="1"/>
  <c r="AP371" i="1" s="1"/>
  <c r="AO371" i="1" s="1"/>
  <c r="AN371" i="1" s="1"/>
  <c r="AM371" i="1" s="1"/>
  <c r="AL371" i="1" s="1"/>
  <c r="AU339" i="1"/>
  <c r="AU314" i="1"/>
  <c r="AU293" i="1"/>
  <c r="AU250" i="1"/>
  <c r="AU172" i="1"/>
  <c r="AU71" i="1"/>
  <c r="BL117" i="1"/>
  <c r="AU424" i="1"/>
  <c r="AU321" i="1"/>
  <c r="AU275" i="1"/>
  <c r="AU228" i="1"/>
  <c r="AT228" i="1" s="1"/>
  <c r="AS228" i="1" s="1"/>
  <c r="AR228" i="1" s="1"/>
  <c r="AQ228" i="1" s="1"/>
  <c r="AP228" i="1" s="1"/>
  <c r="AO228" i="1" s="1"/>
  <c r="AN228" i="1" s="1"/>
  <c r="AM228" i="1" s="1"/>
  <c r="AL228" i="1" s="1"/>
  <c r="AU208" i="1"/>
  <c r="AT208" i="1" s="1"/>
  <c r="AS208" i="1" s="1"/>
  <c r="AR208" i="1" s="1"/>
  <c r="AQ208" i="1" s="1"/>
  <c r="AP208" i="1" s="1"/>
  <c r="AO208" i="1" s="1"/>
  <c r="AN208" i="1" s="1"/>
  <c r="AM208" i="1" s="1"/>
  <c r="AL208" i="1" s="1"/>
  <c r="AU133" i="1"/>
  <c r="AU159" i="1"/>
  <c r="AU46" i="1"/>
  <c r="AT46" i="1" s="1"/>
  <c r="AS46" i="1" s="1"/>
  <c r="AR46" i="1" s="1"/>
  <c r="AQ46" i="1" s="1"/>
  <c r="AP46" i="1" s="1"/>
  <c r="AO46" i="1" s="1"/>
  <c r="AN46" i="1" s="1"/>
  <c r="AM46" i="1" s="1"/>
  <c r="AL46" i="1" s="1"/>
  <c r="AU90" i="1"/>
  <c r="AU122" i="1"/>
  <c r="AU147" i="1"/>
  <c r="AU181" i="1"/>
  <c r="AU416" i="1"/>
  <c r="AT416" i="1" s="1"/>
  <c r="AS416" i="1" s="1"/>
  <c r="AR416" i="1" s="1"/>
  <c r="AQ416" i="1" s="1"/>
  <c r="AP416" i="1" s="1"/>
  <c r="AO416" i="1" s="1"/>
  <c r="AN416" i="1" s="1"/>
  <c r="AM416" i="1" s="1"/>
  <c r="AL416" i="1" s="1"/>
  <c r="AU403" i="1"/>
  <c r="AU388" i="1"/>
  <c r="AU369" i="1"/>
  <c r="AU337" i="1"/>
  <c r="AU312" i="1"/>
  <c r="AU291" i="1"/>
  <c r="AU248" i="1"/>
  <c r="AU63" i="1"/>
  <c r="AT63" i="1" s="1"/>
  <c r="AS63" i="1" s="1"/>
  <c r="AR63" i="1" s="1"/>
  <c r="AQ63" i="1" s="1"/>
  <c r="AP63" i="1" s="1"/>
  <c r="AO63" i="1" s="1"/>
  <c r="AN63" i="1" s="1"/>
  <c r="AM63" i="1" s="1"/>
  <c r="AL63" i="1" s="1"/>
  <c r="BL40" i="1"/>
  <c r="AU315" i="1"/>
  <c r="AU265" i="1"/>
  <c r="BL10" i="1"/>
  <c r="AU273" i="1"/>
  <c r="AU226" i="1"/>
  <c r="AU206" i="1"/>
  <c r="AT206" i="1" s="1"/>
  <c r="AS206" i="1" s="1"/>
  <c r="AR206" i="1" s="1"/>
  <c r="AQ206" i="1" s="1"/>
  <c r="AP206" i="1" s="1"/>
  <c r="AO206" i="1" s="1"/>
  <c r="AN206" i="1" s="1"/>
  <c r="AM206" i="1" s="1"/>
  <c r="AL206" i="1" s="1"/>
  <c r="AU97" i="1"/>
  <c r="AU162" i="1"/>
  <c r="AU62" i="1"/>
  <c r="AT62" i="1" s="1"/>
  <c r="AS62" i="1" s="1"/>
  <c r="AR62" i="1" s="1"/>
  <c r="AQ62" i="1" s="1"/>
  <c r="AP62" i="1" s="1"/>
  <c r="AO62" i="1" s="1"/>
  <c r="AN62" i="1" s="1"/>
  <c r="AM62" i="1" s="1"/>
  <c r="AL62" i="1" s="1"/>
  <c r="AU92" i="1"/>
  <c r="AT92" i="1" s="1"/>
  <c r="AS92" i="1" s="1"/>
  <c r="AR92" i="1" s="1"/>
  <c r="AQ92" i="1" s="1"/>
  <c r="AP92" i="1" s="1"/>
  <c r="AO92" i="1" s="1"/>
  <c r="AN92" i="1" s="1"/>
  <c r="AM92" i="1" s="1"/>
  <c r="AL92" i="1" s="1"/>
  <c r="AU124" i="1"/>
  <c r="AU151" i="1"/>
  <c r="AU183" i="1"/>
  <c r="AU414" i="1"/>
  <c r="AU400" i="1"/>
  <c r="AU387" i="1"/>
  <c r="AU367" i="1"/>
  <c r="AU335" i="1"/>
  <c r="AU310" i="1"/>
  <c r="AU264" i="1"/>
  <c r="AU246" i="1"/>
  <c r="AU148" i="1"/>
  <c r="AU51" i="1"/>
  <c r="BL85" i="1"/>
  <c r="BL72" i="1"/>
  <c r="AU253" i="1"/>
  <c r="AT253" i="1" s="1"/>
  <c r="AS253" i="1" s="1"/>
  <c r="AR253" i="1" s="1"/>
  <c r="AQ253" i="1" s="1"/>
  <c r="AP253" i="1" s="1"/>
  <c r="AO253" i="1" s="1"/>
  <c r="AN253" i="1" s="1"/>
  <c r="AM253" i="1" s="1"/>
  <c r="AL253" i="1" s="1"/>
  <c r="AU269" i="1"/>
  <c r="AU224" i="1"/>
  <c r="AU204" i="1"/>
  <c r="BL5" i="1"/>
  <c r="AU164" i="1"/>
  <c r="AU66" i="1"/>
  <c r="AT66" i="1" s="1"/>
  <c r="AS66" i="1" s="1"/>
  <c r="AR66" i="1" s="1"/>
  <c r="AQ66" i="1" s="1"/>
  <c r="AP66" i="1" s="1"/>
  <c r="AO66" i="1" s="1"/>
  <c r="AN66" i="1" s="1"/>
  <c r="AM66" i="1" s="1"/>
  <c r="AL66" i="1" s="1"/>
  <c r="AU98" i="1"/>
  <c r="AU126" i="1"/>
  <c r="AU153" i="1"/>
  <c r="AU185" i="1"/>
  <c r="AU413" i="1"/>
  <c r="AU399" i="1"/>
  <c r="AU386" i="1"/>
  <c r="AU362" i="1"/>
  <c r="AU328" i="1"/>
  <c r="AT328" i="1" s="1"/>
  <c r="AS328" i="1" s="1"/>
  <c r="AR328" i="1" s="1"/>
  <c r="AQ328" i="1" s="1"/>
  <c r="AP328" i="1" s="1"/>
  <c r="AO328" i="1" s="1"/>
  <c r="AN328" i="1" s="1"/>
  <c r="AM328" i="1" s="1"/>
  <c r="AL328" i="1" s="1"/>
  <c r="AU308" i="1"/>
  <c r="AU262" i="1"/>
  <c r="AU199" i="1"/>
  <c r="AU93" i="1"/>
  <c r="AU47" i="1"/>
  <c r="BL104" i="1"/>
  <c r="AU247" i="1"/>
  <c r="AU267" i="1"/>
  <c r="AU222" i="1"/>
  <c r="AU202" i="1"/>
  <c r="BL4" i="1"/>
  <c r="BL7" i="1"/>
  <c r="AU70" i="1"/>
  <c r="AU102" i="1"/>
  <c r="AU128" i="1"/>
  <c r="AU155" i="1"/>
  <c r="AT155" i="1" s="1"/>
  <c r="AS155" i="1" s="1"/>
  <c r="AR155" i="1" s="1"/>
  <c r="AQ155" i="1" s="1"/>
  <c r="AP155" i="1" s="1"/>
  <c r="AO155" i="1" s="1"/>
  <c r="AN155" i="1" s="1"/>
  <c r="AM155" i="1" s="1"/>
  <c r="AL155" i="1" s="1"/>
  <c r="AU187" i="1"/>
  <c r="AU412" i="1"/>
  <c r="AU395" i="1"/>
  <c r="AT395" i="1" s="1"/>
  <c r="AS395" i="1" s="1"/>
  <c r="AR395" i="1" s="1"/>
  <c r="AQ395" i="1" s="1"/>
  <c r="AP395" i="1" s="1"/>
  <c r="AO395" i="1" s="1"/>
  <c r="AN395" i="1" s="1"/>
  <c r="AM395" i="1" s="1"/>
  <c r="AL395" i="1" s="1"/>
  <c r="AU385" i="1"/>
  <c r="AT385" i="1" s="1"/>
  <c r="AS385" i="1" s="1"/>
  <c r="AR385" i="1" s="1"/>
  <c r="AQ385" i="1" s="1"/>
  <c r="AP385" i="1" s="1"/>
  <c r="AO385" i="1" s="1"/>
  <c r="AN385" i="1" s="1"/>
  <c r="AM385" i="1" s="1"/>
  <c r="AL385" i="1" s="1"/>
  <c r="AU351" i="1"/>
  <c r="AU326" i="1"/>
  <c r="AU303" i="1"/>
  <c r="AU260" i="1"/>
  <c r="AU197" i="1"/>
  <c r="AU87" i="1"/>
  <c r="AT87" i="1" s="1"/>
  <c r="AS87" i="1" s="1"/>
  <c r="AR87" i="1" s="1"/>
  <c r="AQ87" i="1" s="1"/>
  <c r="AP87" i="1" s="1"/>
  <c r="AO87" i="1" s="1"/>
  <c r="AN87" i="1" s="1"/>
  <c r="AM87" i="1" s="1"/>
  <c r="AL87" i="1" s="1"/>
  <c r="AU35" i="1"/>
  <c r="AU103" i="1"/>
  <c r="AU178" i="1"/>
  <c r="AU242" i="1"/>
  <c r="AU220" i="1"/>
  <c r="AT220" i="1" s="1"/>
  <c r="AS220" i="1" s="1"/>
  <c r="AR220" i="1" s="1"/>
  <c r="AQ220" i="1" s="1"/>
  <c r="AP220" i="1" s="1"/>
  <c r="AO220" i="1" s="1"/>
  <c r="AN220" i="1" s="1"/>
  <c r="AM220" i="1" s="1"/>
  <c r="AL220" i="1" s="1"/>
  <c r="AU156" i="1"/>
  <c r="BL9" i="1"/>
  <c r="AU74" i="1"/>
  <c r="AU106" i="1"/>
  <c r="AU130" i="1"/>
  <c r="AT130" i="1" s="1"/>
  <c r="AS130" i="1" s="1"/>
  <c r="AR130" i="1" s="1"/>
  <c r="AQ130" i="1" s="1"/>
  <c r="AP130" i="1" s="1"/>
  <c r="AO130" i="1" s="1"/>
  <c r="AN130" i="1" s="1"/>
  <c r="AM130" i="1" s="1"/>
  <c r="AL130" i="1" s="1"/>
  <c r="AU157" i="1"/>
  <c r="AU189" i="1"/>
  <c r="AT189" i="1" s="1"/>
  <c r="AS189" i="1" s="1"/>
  <c r="AR189" i="1" s="1"/>
  <c r="AQ189" i="1" s="1"/>
  <c r="AP189" i="1" s="1"/>
  <c r="AO189" i="1" s="1"/>
  <c r="AN189" i="1" s="1"/>
  <c r="AM189" i="1" s="1"/>
  <c r="AL189" i="1" s="1"/>
  <c r="AU409" i="1"/>
  <c r="AU392" i="1"/>
  <c r="AU377" i="1"/>
  <c r="AU349" i="1"/>
  <c r="AT349" i="1" s="1"/>
  <c r="AS349" i="1" s="1"/>
  <c r="AR349" i="1" s="1"/>
  <c r="AQ349" i="1" s="1"/>
  <c r="AP349" i="1" s="1"/>
  <c r="AO349" i="1" s="1"/>
  <c r="AN349" i="1" s="1"/>
  <c r="AM349" i="1" s="1"/>
  <c r="AL349" i="1" s="1"/>
  <c r="AU322" i="1"/>
  <c r="AU299" i="1"/>
  <c r="AT299" i="1" s="1"/>
  <c r="AS299" i="1" s="1"/>
  <c r="AR299" i="1" s="1"/>
  <c r="AQ299" i="1" s="1"/>
  <c r="AP299" i="1" s="1"/>
  <c r="AO299" i="1" s="1"/>
  <c r="AN299" i="1" s="1"/>
  <c r="AM299" i="1" s="1"/>
  <c r="AL299" i="1" s="1"/>
  <c r="AU256" i="1"/>
  <c r="AU195" i="1"/>
  <c r="AU83" i="1"/>
  <c r="AU31" i="1"/>
  <c r="BL18" i="1"/>
  <c r="AU131" i="1"/>
  <c r="AT131" i="1" s="1"/>
  <c r="AS131" i="1" s="1"/>
  <c r="AR131" i="1" s="1"/>
  <c r="AQ131" i="1" s="1"/>
  <c r="AP131" i="1" s="1"/>
  <c r="AO131" i="1" s="1"/>
  <c r="AN131" i="1" s="1"/>
  <c r="AM131" i="1" s="1"/>
  <c r="AL131" i="1" s="1"/>
  <c r="AU163" i="1"/>
  <c r="AU287" i="1"/>
  <c r="AU238" i="1"/>
  <c r="AU214" i="1"/>
  <c r="AU154" i="1"/>
  <c r="AT154" i="1" s="1"/>
  <c r="AS154" i="1" s="1"/>
  <c r="AR154" i="1" s="1"/>
  <c r="AQ154" i="1" s="1"/>
  <c r="AP154" i="1" s="1"/>
  <c r="AO154" i="1" s="1"/>
  <c r="AN154" i="1" s="1"/>
  <c r="AM154" i="1" s="1"/>
  <c r="AL154" i="1" s="1"/>
  <c r="AU22" i="1"/>
  <c r="AT22" i="1" s="1"/>
  <c r="AS22" i="1" s="1"/>
  <c r="AR22" i="1" s="1"/>
  <c r="AQ22" i="1" s="1"/>
  <c r="AP22" i="1" s="1"/>
  <c r="AO22" i="1" s="1"/>
  <c r="AN22" i="1" s="1"/>
  <c r="AM22" i="1" s="1"/>
  <c r="AL22" i="1" s="1"/>
  <c r="AU82" i="1"/>
  <c r="AU108" i="1"/>
  <c r="AU132" i="1"/>
  <c r="AU160" i="1"/>
  <c r="AT160" i="1" s="1"/>
  <c r="AS160" i="1" s="1"/>
  <c r="AR160" i="1" s="1"/>
  <c r="AQ160" i="1" s="1"/>
  <c r="AP160" i="1" s="1"/>
  <c r="AO160" i="1" s="1"/>
  <c r="AN160" i="1" s="1"/>
  <c r="AM160" i="1" s="1"/>
  <c r="AL160" i="1" s="1"/>
  <c r="AU419" i="1"/>
  <c r="AU407" i="1"/>
  <c r="AU391" i="1"/>
  <c r="AU375" i="1"/>
  <c r="AU347" i="1"/>
  <c r="AU318" i="1"/>
  <c r="AU297" i="1"/>
  <c r="AU254" i="1"/>
  <c r="AU182" i="1"/>
  <c r="AT182" i="1" s="1"/>
  <c r="AS182" i="1" s="1"/>
  <c r="AR182" i="1" s="1"/>
  <c r="AQ182" i="1" s="1"/>
  <c r="AP182" i="1" s="1"/>
  <c r="AO182" i="1" s="1"/>
  <c r="AN182" i="1" s="1"/>
  <c r="AM182" i="1" s="1"/>
  <c r="AL182" i="1" s="1"/>
  <c r="AU79" i="1"/>
  <c r="AT79" i="1" s="1"/>
  <c r="AS79" i="1" s="1"/>
  <c r="AR79" i="1" s="1"/>
  <c r="AQ79" i="1" s="1"/>
  <c r="AP79" i="1" s="1"/>
  <c r="AO79" i="1" s="1"/>
  <c r="AN79" i="1" s="1"/>
  <c r="AM79" i="1" s="1"/>
  <c r="AL79" i="1" s="1"/>
  <c r="BL3" i="1"/>
  <c r="AU212" i="1"/>
  <c r="AT212" i="1" s="1"/>
  <c r="AS212" i="1" s="1"/>
  <c r="AR212" i="1" s="1"/>
  <c r="AQ212" i="1" s="1"/>
  <c r="AP212" i="1" s="1"/>
  <c r="AO212" i="1" s="1"/>
  <c r="AN212" i="1" s="1"/>
  <c r="AM212" i="1" s="1"/>
  <c r="AL212" i="1" s="1"/>
  <c r="AU141" i="1"/>
  <c r="AU295" i="1"/>
  <c r="AU150" i="1"/>
  <c r="AU171" i="1"/>
  <c r="AU252" i="1"/>
  <c r="AU418" i="1"/>
  <c r="AT418" i="1" s="1"/>
  <c r="AS418" i="1" s="1"/>
  <c r="AR418" i="1" s="1"/>
  <c r="AQ418" i="1" s="1"/>
  <c r="AP418" i="1" s="1"/>
  <c r="AO418" i="1" s="1"/>
  <c r="AN418" i="1" s="1"/>
  <c r="AM418" i="1" s="1"/>
  <c r="AL418" i="1" s="1"/>
  <c r="AU174" i="1"/>
  <c r="AU406" i="1"/>
  <c r="AU365" i="1"/>
  <c r="AT365" i="1" s="1"/>
  <c r="AS365" i="1" s="1"/>
  <c r="AR365" i="1" s="1"/>
  <c r="AQ365" i="1" s="1"/>
  <c r="AP365" i="1" s="1"/>
  <c r="AO365" i="1" s="1"/>
  <c r="AN365" i="1" s="1"/>
  <c r="AM365" i="1" s="1"/>
  <c r="AL365" i="1" s="1"/>
  <c r="BL6" i="1"/>
  <c r="AU390" i="1"/>
  <c r="AU75" i="1"/>
  <c r="AU26" i="1"/>
  <c r="AT26" i="1" s="1"/>
  <c r="AS26" i="1" s="1"/>
  <c r="AR26" i="1" s="1"/>
  <c r="AQ26" i="1" s="1"/>
  <c r="AP26" i="1" s="1"/>
  <c r="AO26" i="1" s="1"/>
  <c r="AN26" i="1" s="1"/>
  <c r="AM26" i="1" s="1"/>
  <c r="AL26" i="1" s="1"/>
  <c r="AU373" i="1"/>
  <c r="AU288" i="1"/>
  <c r="AU217" i="1"/>
  <c r="AT217" i="1" s="1"/>
  <c r="AS217" i="1" s="1"/>
  <c r="AR217" i="1" s="1"/>
  <c r="AQ217" i="1" s="1"/>
  <c r="AP217" i="1" s="1"/>
  <c r="AO217" i="1" s="1"/>
  <c r="AN217" i="1" s="1"/>
  <c r="AM217" i="1" s="1"/>
  <c r="AL217" i="1" s="1"/>
  <c r="AU333" i="1"/>
  <c r="AU281" i="1"/>
  <c r="AU86" i="1"/>
  <c r="AT86" i="1" s="1"/>
  <c r="AS86" i="1" s="1"/>
  <c r="AR86" i="1" s="1"/>
  <c r="AQ86" i="1" s="1"/>
  <c r="AP86" i="1" s="1"/>
  <c r="AO86" i="1" s="1"/>
  <c r="AN86" i="1" s="1"/>
  <c r="AM86" i="1" s="1"/>
  <c r="AL86" i="1" s="1"/>
  <c r="AU343" i="1"/>
  <c r="AT343" i="1" s="1"/>
  <c r="AS343" i="1" s="1"/>
  <c r="AR343" i="1" s="1"/>
  <c r="AQ343" i="1" s="1"/>
  <c r="AP343" i="1" s="1"/>
  <c r="AO343" i="1" s="1"/>
  <c r="AN343" i="1" s="1"/>
  <c r="AM343" i="1" s="1"/>
  <c r="AL343" i="1" s="1"/>
  <c r="AU234" i="1"/>
  <c r="AU110" i="1"/>
  <c r="AT110" i="1" s="1"/>
  <c r="AS110" i="1" s="1"/>
  <c r="AR110" i="1" s="1"/>
  <c r="AQ110" i="1" s="1"/>
  <c r="AP110" i="1" s="1"/>
  <c r="AO110" i="1" s="1"/>
  <c r="AN110" i="1" s="1"/>
  <c r="AM110" i="1" s="1"/>
  <c r="AL110" i="1" s="1"/>
  <c r="AU316" i="1"/>
  <c r="AT316" i="1" s="1"/>
  <c r="AS316" i="1" s="1"/>
  <c r="AR316" i="1" s="1"/>
  <c r="AQ316" i="1" s="1"/>
  <c r="AP316" i="1" s="1"/>
  <c r="AO316" i="1" s="1"/>
  <c r="AN316" i="1" s="1"/>
  <c r="AM316" i="1" s="1"/>
  <c r="AL316" i="1" s="1"/>
  <c r="AU285" i="1"/>
  <c r="AU402" i="1"/>
  <c r="AU378" i="1"/>
  <c r="AU344" i="1"/>
  <c r="AU78" i="1"/>
  <c r="AU304" i="1"/>
  <c r="AT304" i="1" s="1"/>
  <c r="AS304" i="1" s="1"/>
  <c r="AR304" i="1" s="1"/>
  <c r="AQ304" i="1" s="1"/>
  <c r="AP304" i="1" s="1"/>
  <c r="AO304" i="1" s="1"/>
  <c r="AN304" i="1" s="1"/>
  <c r="AM304" i="1" s="1"/>
  <c r="AL304" i="1" s="1"/>
  <c r="AU286" i="1"/>
  <c r="AT286" i="1" s="1"/>
  <c r="AS286" i="1" s="1"/>
  <c r="AR286" i="1" s="1"/>
  <c r="AQ286" i="1" s="1"/>
  <c r="AP286" i="1" s="1"/>
  <c r="AO286" i="1" s="1"/>
  <c r="AN286" i="1" s="1"/>
  <c r="AM286" i="1" s="1"/>
  <c r="AL286" i="1" s="1"/>
  <c r="AU307" i="1"/>
  <c r="AU359" i="1"/>
  <c r="BL59" i="1"/>
  <c r="AU338" i="1"/>
  <c r="AT338" i="1" s="1"/>
  <c r="AS338" i="1" s="1"/>
  <c r="AR338" i="1" s="1"/>
  <c r="AQ338" i="1" s="1"/>
  <c r="AP338" i="1" s="1"/>
  <c r="AO338" i="1" s="1"/>
  <c r="AN338" i="1" s="1"/>
  <c r="AM338" i="1" s="1"/>
  <c r="AL338" i="1" s="1"/>
  <c r="BL82" i="1"/>
  <c r="AU282" i="1"/>
  <c r="AU305" i="1"/>
  <c r="AT305" i="1" s="1"/>
  <c r="AS305" i="1" s="1"/>
  <c r="AR305" i="1" s="1"/>
  <c r="AQ305" i="1" s="1"/>
  <c r="AP305" i="1" s="1"/>
  <c r="AO305" i="1" s="1"/>
  <c r="AN305" i="1" s="1"/>
  <c r="AM305" i="1" s="1"/>
  <c r="AL305" i="1" s="1"/>
  <c r="AU363" i="1"/>
  <c r="BL62" i="1"/>
  <c r="AU346" i="1"/>
  <c r="AT346" i="1" s="1"/>
  <c r="AS346" i="1" s="1"/>
  <c r="AR346" i="1" s="1"/>
  <c r="AQ346" i="1" s="1"/>
  <c r="AP346" i="1" s="1"/>
  <c r="AO346" i="1" s="1"/>
  <c r="AN346" i="1" s="1"/>
  <c r="AM346" i="1" s="1"/>
  <c r="AL346" i="1" s="1"/>
  <c r="BL97" i="1"/>
  <c r="AU298" i="1"/>
  <c r="AU383" i="1"/>
  <c r="AU342" i="1"/>
  <c r="AT342" i="1" s="1"/>
  <c r="AS342" i="1" s="1"/>
  <c r="AR342" i="1" s="1"/>
  <c r="AQ342" i="1" s="1"/>
  <c r="AP342" i="1" s="1"/>
  <c r="AO342" i="1" s="1"/>
  <c r="AN342" i="1" s="1"/>
  <c r="AM342" i="1" s="1"/>
  <c r="AL342" i="1" s="1"/>
  <c r="AU379" i="1"/>
  <c r="AT379" i="1" s="1"/>
  <c r="AS379" i="1" s="1"/>
  <c r="AR379" i="1" s="1"/>
  <c r="AQ379" i="1" s="1"/>
  <c r="AP379" i="1" s="1"/>
  <c r="AO379" i="1" s="1"/>
  <c r="AN379" i="1" s="1"/>
  <c r="AM379" i="1" s="1"/>
  <c r="AL379" i="1" s="1"/>
  <c r="BL77" i="1"/>
  <c r="BL17" i="1"/>
  <c r="BL111" i="1"/>
  <c r="AU361" i="1"/>
  <c r="AT361" i="1" s="1"/>
  <c r="AS361" i="1" s="1"/>
  <c r="AR361" i="1" s="1"/>
  <c r="AQ361" i="1" s="1"/>
  <c r="AP361" i="1" s="1"/>
  <c r="AO361" i="1" s="1"/>
  <c r="AN361" i="1" s="1"/>
  <c r="AM361" i="1" s="1"/>
  <c r="AL361" i="1" s="1"/>
  <c r="AU334" i="1"/>
  <c r="AU270" i="1"/>
  <c r="AU353" i="1"/>
  <c r="AU176" i="1"/>
  <c r="BL16" i="1"/>
  <c r="BL91" i="1"/>
  <c r="BL31" i="1"/>
  <c r="BL114" i="1"/>
  <c r="AU192" i="1"/>
  <c r="AT192" i="1" s="1"/>
  <c r="AS192" i="1" s="1"/>
  <c r="AR192" i="1" s="1"/>
  <c r="AQ192" i="1" s="1"/>
  <c r="AP192" i="1" s="1"/>
  <c r="AO192" i="1" s="1"/>
  <c r="AN192" i="1" s="1"/>
  <c r="AM192" i="1" s="1"/>
  <c r="AL192" i="1" s="1"/>
  <c r="BL21" i="1"/>
  <c r="BL94" i="1"/>
  <c r="BL34" i="1"/>
  <c r="BL129" i="1"/>
  <c r="AU191" i="1"/>
  <c r="AU427" i="1"/>
  <c r="AU421" i="1"/>
  <c r="AT421" i="1" s="1"/>
  <c r="AS421" i="1" s="1"/>
  <c r="AR421" i="1" s="1"/>
  <c r="AQ421" i="1" s="1"/>
  <c r="AP421" i="1" s="1"/>
  <c r="AO421" i="1" s="1"/>
  <c r="AN421" i="1" s="1"/>
  <c r="AM421" i="1" s="1"/>
  <c r="AL421" i="1" s="1"/>
  <c r="AU332" i="1"/>
  <c r="BL35" i="1"/>
  <c r="BL109" i="1"/>
  <c r="BL49" i="1"/>
  <c r="BL2" i="1"/>
  <c r="AU213" i="1"/>
  <c r="AT213" i="1" s="1"/>
  <c r="AS213" i="1" s="1"/>
  <c r="AR213" i="1" s="1"/>
  <c r="AQ213" i="1" s="1"/>
  <c r="AP213" i="1" s="1"/>
  <c r="AO213" i="1" s="1"/>
  <c r="AN213" i="1" s="1"/>
  <c r="AM213" i="1" s="1"/>
  <c r="AL213" i="1" s="1"/>
  <c r="AU330" i="1"/>
  <c r="AU336" i="1"/>
  <c r="AT336" i="1" s="1"/>
  <c r="AS336" i="1" s="1"/>
  <c r="AR336" i="1" s="1"/>
  <c r="AQ336" i="1" s="1"/>
  <c r="AP336" i="1" s="1"/>
  <c r="AO336" i="1" s="1"/>
  <c r="AN336" i="1" s="1"/>
  <c r="AM336" i="1" s="1"/>
  <c r="AL336" i="1" s="1"/>
  <c r="AU425" i="1"/>
  <c r="AT425" i="1" s="1"/>
  <c r="AS425" i="1" s="1"/>
  <c r="AR425" i="1" s="1"/>
  <c r="AQ425" i="1" s="1"/>
  <c r="AP425" i="1" s="1"/>
  <c r="AO425" i="1" s="1"/>
  <c r="AN425" i="1" s="1"/>
  <c r="AM425" i="1" s="1"/>
  <c r="AL425" i="1" s="1"/>
  <c r="AU340" i="1"/>
  <c r="BL38" i="1"/>
  <c r="BL123" i="1"/>
  <c r="BL65" i="1"/>
  <c r="AU366" i="1"/>
  <c r="AU266" i="1"/>
  <c r="AU135" i="1"/>
  <c r="AU280" i="1"/>
  <c r="AU352" i="1"/>
  <c r="BL53" i="1"/>
  <c r="BL126" i="1"/>
  <c r="BL79" i="1"/>
  <c r="AU39" i="1"/>
  <c r="AU76" i="1"/>
  <c r="AU49" i="1"/>
  <c r="AU25" i="1"/>
  <c r="AU34" i="1"/>
  <c r="AT34" i="1" s="1"/>
  <c r="AS34" i="1" s="1"/>
  <c r="AR34" i="1" s="1"/>
  <c r="AQ34" i="1" s="1"/>
  <c r="AP34" i="1" s="1"/>
  <c r="AO34" i="1" s="1"/>
  <c r="AN34" i="1" s="1"/>
  <c r="AM34" i="1" s="1"/>
  <c r="AL34" i="1" s="1"/>
  <c r="AU56" i="1"/>
  <c r="AU198" i="1"/>
  <c r="AU23" i="1"/>
  <c r="AU89" i="1"/>
  <c r="AU136" i="1"/>
  <c r="AT136" i="1" s="1"/>
  <c r="AS136" i="1" s="1"/>
  <c r="AR136" i="1" s="1"/>
  <c r="AQ136" i="1" s="1"/>
  <c r="AP136" i="1" s="1"/>
  <c r="AO136" i="1" s="1"/>
  <c r="AN136" i="1" s="1"/>
  <c r="AM136" i="1" s="1"/>
  <c r="AL136" i="1" s="1"/>
  <c r="AU41" i="1"/>
  <c r="AU24" i="1"/>
  <c r="AT24" i="1" s="1"/>
  <c r="AS24" i="1" s="1"/>
  <c r="AR24" i="1" s="1"/>
  <c r="AQ24" i="1" s="1"/>
  <c r="AP24" i="1" s="1"/>
  <c r="AO24" i="1" s="1"/>
  <c r="AN24" i="1" s="1"/>
  <c r="AM24" i="1" s="1"/>
  <c r="AL24" i="1" s="1"/>
  <c r="AU52" i="1"/>
  <c r="AU72" i="1"/>
  <c r="AU50" i="1"/>
  <c r="AU120" i="1"/>
  <c r="AU36" i="1"/>
  <c r="AU48" i="1"/>
  <c r="AU194" i="1"/>
  <c r="AT194" i="1" s="1"/>
  <c r="AS194" i="1" s="1"/>
  <c r="AR194" i="1" s="1"/>
  <c r="AQ194" i="1" s="1"/>
  <c r="AP194" i="1" s="1"/>
  <c r="AO194" i="1" s="1"/>
  <c r="AN194" i="1" s="1"/>
  <c r="AM194" i="1" s="1"/>
  <c r="AL194" i="1" s="1"/>
  <c r="AU105" i="1"/>
  <c r="AU94" i="1"/>
  <c r="AU68" i="1"/>
  <c r="AU33" i="1"/>
  <c r="AU96" i="1"/>
  <c r="AT96" i="1" s="1"/>
  <c r="AS96" i="1" s="1"/>
  <c r="AR96" i="1" s="1"/>
  <c r="AQ96" i="1" s="1"/>
  <c r="AP96" i="1" s="1"/>
  <c r="AO96" i="1" s="1"/>
  <c r="AN96" i="1" s="1"/>
  <c r="AM96" i="1" s="1"/>
  <c r="AL96" i="1" s="1"/>
  <c r="AU95" i="1"/>
  <c r="AU137" i="1"/>
  <c r="AU43" i="1"/>
  <c r="AU170" i="1"/>
  <c r="AU116" i="1"/>
  <c r="AU28" i="1"/>
  <c r="AU140" i="1"/>
  <c r="AU73" i="1"/>
  <c r="AT73" i="1" s="1"/>
  <c r="AS73" i="1" s="1"/>
  <c r="AR73" i="1" s="1"/>
  <c r="AQ73" i="1" s="1"/>
  <c r="AP73" i="1" s="1"/>
  <c r="AO73" i="1" s="1"/>
  <c r="AN73" i="1" s="1"/>
  <c r="AM73" i="1" s="1"/>
  <c r="AL73" i="1" s="1"/>
  <c r="AU138" i="1"/>
  <c r="AU112" i="1"/>
  <c r="AU53" i="1"/>
  <c r="AT53" i="1" s="1"/>
  <c r="AS53" i="1" s="1"/>
  <c r="AR53" i="1" s="1"/>
  <c r="AQ53" i="1" s="1"/>
  <c r="AP53" i="1" s="1"/>
  <c r="AO53" i="1" s="1"/>
  <c r="AN53" i="1" s="1"/>
  <c r="AM53" i="1" s="1"/>
  <c r="AL53" i="1" s="1"/>
  <c r="AU55" i="1"/>
  <c r="AU186" i="1"/>
  <c r="AU111" i="1"/>
  <c r="AU30" i="1"/>
  <c r="AT30" i="1" s="1"/>
  <c r="AS30" i="1" s="1"/>
  <c r="AR30" i="1" s="1"/>
  <c r="AQ30" i="1" s="1"/>
  <c r="AP30" i="1" s="1"/>
  <c r="AO30" i="1" s="1"/>
  <c r="AN30" i="1" s="1"/>
  <c r="AM30" i="1" s="1"/>
  <c r="AL30" i="1" s="1"/>
  <c r="AU65" i="1"/>
  <c r="AU45" i="1"/>
  <c r="AT45" i="1" s="1"/>
  <c r="AS45" i="1" s="1"/>
  <c r="AR45" i="1" s="1"/>
  <c r="AQ45" i="1" s="1"/>
  <c r="AP45" i="1" s="1"/>
  <c r="AO45" i="1" s="1"/>
  <c r="AN45" i="1" s="1"/>
  <c r="AM45" i="1" s="1"/>
  <c r="AL45" i="1" s="1"/>
  <c r="AU190" i="1"/>
  <c r="AT190" i="1" s="1"/>
  <c r="AS190" i="1" s="1"/>
  <c r="AR190" i="1" s="1"/>
  <c r="AQ190" i="1" s="1"/>
  <c r="AP190" i="1" s="1"/>
  <c r="AO190" i="1" s="1"/>
  <c r="AN190" i="1" s="1"/>
  <c r="AM190" i="1" s="1"/>
  <c r="AL190" i="1" s="1"/>
  <c r="AI190" i="1" s="1"/>
  <c r="AU115" i="1"/>
  <c r="AU29" i="1"/>
  <c r="AT29" i="1" s="1"/>
  <c r="AS29" i="1" s="1"/>
  <c r="AR29" i="1" s="1"/>
  <c r="AQ29" i="1" s="1"/>
  <c r="AP29" i="1" s="1"/>
  <c r="AO29" i="1" s="1"/>
  <c r="AN29" i="1" s="1"/>
  <c r="AM29" i="1" s="1"/>
  <c r="AL29" i="1" s="1"/>
  <c r="AU101" i="1"/>
  <c r="AT101" i="1" s="1"/>
  <c r="AS101" i="1" s="1"/>
  <c r="AR101" i="1" s="1"/>
  <c r="AQ101" i="1" s="1"/>
  <c r="AP101" i="1" s="1"/>
  <c r="AO101" i="1" s="1"/>
  <c r="AN101" i="1" s="1"/>
  <c r="AM101" i="1" s="1"/>
  <c r="AL101" i="1" s="1"/>
  <c r="AU32" i="1"/>
  <c r="AU27" i="1"/>
  <c r="AU42" i="1"/>
  <c r="AT42" i="1" s="1"/>
  <c r="AS42" i="1" s="1"/>
  <c r="AR42" i="1" s="1"/>
  <c r="AQ42" i="1" s="1"/>
  <c r="AP42" i="1" s="1"/>
  <c r="AO42" i="1" s="1"/>
  <c r="AN42" i="1" s="1"/>
  <c r="AM42" i="1" s="1"/>
  <c r="AL42" i="1" s="1"/>
  <c r="AU85" i="1"/>
  <c r="AU61" i="1"/>
  <c r="AU166" i="1"/>
  <c r="AU64" i="1"/>
  <c r="AU203" i="1"/>
  <c r="AU207" i="1"/>
  <c r="AU40" i="1"/>
  <c r="AU69" i="1"/>
  <c r="AU179" i="1"/>
  <c r="AT179" i="1" s="1"/>
  <c r="AS179" i="1" s="1"/>
  <c r="AR179" i="1" s="1"/>
  <c r="AQ179" i="1" s="1"/>
  <c r="AP179" i="1" s="1"/>
  <c r="AO179" i="1" s="1"/>
  <c r="AN179" i="1" s="1"/>
  <c r="AM179" i="1" s="1"/>
  <c r="AL179" i="1" s="1"/>
  <c r="AU57" i="1"/>
  <c r="AU84" i="1"/>
  <c r="AT84" i="1" s="1"/>
  <c r="AS84" i="1" s="1"/>
  <c r="AR84" i="1" s="1"/>
  <c r="AQ84" i="1" s="1"/>
  <c r="AP84" i="1" s="1"/>
  <c r="AO84" i="1" s="1"/>
  <c r="AN84" i="1" s="1"/>
  <c r="AM84" i="1" s="1"/>
  <c r="AL84" i="1" s="1"/>
  <c r="AU77" i="1"/>
  <c r="AU100" i="1"/>
  <c r="AT100" i="1" s="1"/>
  <c r="AS100" i="1" s="1"/>
  <c r="AR100" i="1" s="1"/>
  <c r="AQ100" i="1" s="1"/>
  <c r="AP100" i="1" s="1"/>
  <c r="AO100" i="1" s="1"/>
  <c r="AN100" i="1" s="1"/>
  <c r="AM100" i="1" s="1"/>
  <c r="AL100" i="1" s="1"/>
  <c r="AU44" i="1"/>
  <c r="AU175" i="1"/>
  <c r="AT175" i="1" s="1"/>
  <c r="AS175" i="1" s="1"/>
  <c r="AR175" i="1" s="1"/>
  <c r="AQ175" i="1" s="1"/>
  <c r="AP175" i="1" s="1"/>
  <c r="AO175" i="1" s="1"/>
  <c r="AN175" i="1" s="1"/>
  <c r="AM175" i="1" s="1"/>
  <c r="AL175" i="1" s="1"/>
  <c r="AU152" i="1"/>
  <c r="AU81" i="1"/>
  <c r="AU21" i="1"/>
  <c r="AT21" i="1" s="1"/>
  <c r="AS21" i="1" s="1"/>
  <c r="AR21" i="1" s="1"/>
  <c r="AQ21" i="1" s="1"/>
  <c r="AP21" i="1" s="1"/>
  <c r="AO21" i="1" s="1"/>
  <c r="AN21" i="1" s="1"/>
  <c r="AM21" i="1" s="1"/>
  <c r="AL21" i="1" s="1"/>
  <c r="AU158" i="1"/>
  <c r="AU80" i="1"/>
  <c r="AU121" i="1"/>
  <c r="AU429" i="1"/>
  <c r="AU443" i="1"/>
  <c r="AU435" i="1"/>
  <c r="AU441" i="1"/>
  <c r="AU433" i="1"/>
  <c r="AT433" i="1" s="1"/>
  <c r="AS433" i="1" s="1"/>
  <c r="AR433" i="1" s="1"/>
  <c r="AQ433" i="1" s="1"/>
  <c r="AP433" i="1" s="1"/>
  <c r="AO433" i="1" s="1"/>
  <c r="AN433" i="1" s="1"/>
  <c r="AM433" i="1" s="1"/>
  <c r="AL433" i="1" s="1"/>
  <c r="AU450" i="1"/>
  <c r="AT450" i="1" s="1"/>
  <c r="AS450" i="1" s="1"/>
  <c r="AR450" i="1" s="1"/>
  <c r="AQ450" i="1" s="1"/>
  <c r="AP450" i="1" s="1"/>
  <c r="AO450" i="1" s="1"/>
  <c r="AN450" i="1" s="1"/>
  <c r="AM450" i="1" s="1"/>
  <c r="AL450" i="1" s="1"/>
  <c r="AI450" i="1" s="1"/>
  <c r="AU439" i="1"/>
  <c r="AU431" i="1"/>
  <c r="AT431" i="1" s="1"/>
  <c r="AS431" i="1" s="1"/>
  <c r="AR431" i="1" s="1"/>
  <c r="AQ431" i="1" s="1"/>
  <c r="AP431" i="1" s="1"/>
  <c r="AO431" i="1" s="1"/>
  <c r="AN431" i="1" s="1"/>
  <c r="AM431" i="1" s="1"/>
  <c r="AL431" i="1" s="1"/>
  <c r="AU448" i="1"/>
  <c r="AU437" i="1"/>
  <c r="AT437" i="1" s="1"/>
  <c r="AS437" i="1" s="1"/>
  <c r="AR437" i="1" s="1"/>
  <c r="AQ437" i="1" s="1"/>
  <c r="AP437" i="1" s="1"/>
  <c r="AO437" i="1" s="1"/>
  <c r="AN437" i="1" s="1"/>
  <c r="AM437" i="1" s="1"/>
  <c r="AL437" i="1" s="1"/>
  <c r="P347" i="1"/>
  <c r="Z347" i="1"/>
  <c r="G347" i="1"/>
  <c r="AQ355" i="1"/>
  <c r="AP355" i="1" s="1"/>
  <c r="AO355" i="1" s="1"/>
  <c r="AN355" i="1" s="1"/>
  <c r="AM355" i="1" s="1"/>
  <c r="AL355" i="1" s="1"/>
  <c r="AT355" i="1"/>
  <c r="AS355" i="1" s="1"/>
  <c r="AR355" i="1" s="1"/>
  <c r="G204" i="1"/>
  <c r="Z204" i="1"/>
  <c r="G228" i="1"/>
  <c r="Z228" i="1"/>
  <c r="I256" i="1"/>
  <c r="G55" i="1"/>
  <c r="P55" i="1"/>
  <c r="Z55" i="1"/>
  <c r="BK33" i="1"/>
  <c r="BJ33" i="1"/>
  <c r="BI33" i="1"/>
  <c r="BH33" i="1" s="1"/>
  <c r="BG33" i="1" s="1"/>
  <c r="BF33" i="1" s="1"/>
  <c r="BE33" i="1" s="1"/>
  <c r="BD33" i="1" s="1"/>
  <c r="BC33" i="1" s="1"/>
  <c r="AT127" i="1"/>
  <c r="AS127" i="1" s="1"/>
  <c r="AR127" i="1" s="1"/>
  <c r="AQ127" i="1" s="1"/>
  <c r="AP127" i="1" s="1"/>
  <c r="AO127" i="1" s="1"/>
  <c r="AN127" i="1" s="1"/>
  <c r="AM127" i="1" s="1"/>
  <c r="AL127" i="1" s="1"/>
  <c r="G154" i="1"/>
  <c r="P154" i="1"/>
  <c r="K419" i="1"/>
  <c r="AC192" i="1"/>
  <c r="AF192" i="1"/>
  <c r="J164" i="1"/>
  <c r="AC164" i="1"/>
  <c r="AF164" i="1"/>
  <c r="K428" i="1"/>
  <c r="AI357" i="1"/>
  <c r="AK357" i="1"/>
  <c r="AJ357" i="1"/>
  <c r="AI423" i="1"/>
  <c r="AH423" i="1" s="1"/>
  <c r="AJ423" i="1"/>
  <c r="AK423" i="1"/>
  <c r="AK190" i="1"/>
  <c r="AJ190" i="1"/>
  <c r="AI348" i="1"/>
  <c r="AK348" i="1"/>
  <c r="AJ348" i="1"/>
  <c r="AK34" i="1"/>
  <c r="AJ34" i="1"/>
  <c r="AI34" i="1"/>
  <c r="AH34" i="1" s="1"/>
  <c r="AA34" i="1" s="1"/>
  <c r="AE34" i="1" s="1"/>
  <c r="AK284" i="1"/>
  <c r="AJ284" i="1"/>
  <c r="AI284" i="1"/>
  <c r="AH284" i="1" s="1"/>
  <c r="AI425" i="1"/>
  <c r="AJ425" i="1"/>
  <c r="AK425" i="1"/>
  <c r="AT449" i="1"/>
  <c r="AS449" i="1" s="1"/>
  <c r="AR449" i="1" s="1"/>
  <c r="AQ449" i="1" s="1"/>
  <c r="AP449" i="1" s="1"/>
  <c r="AO449" i="1" s="1"/>
  <c r="AN449" i="1" s="1"/>
  <c r="AM449" i="1" s="1"/>
  <c r="AL449" i="1" s="1"/>
  <c r="G408" i="1"/>
  <c r="Z408" i="1"/>
  <c r="AU408" i="1"/>
  <c r="I103" i="1"/>
  <c r="Z300" i="1"/>
  <c r="G300" i="1"/>
  <c r="AU300" i="1"/>
  <c r="I184" i="1"/>
  <c r="I276" i="1"/>
  <c r="AT436" i="1"/>
  <c r="AS436" i="1" s="1"/>
  <c r="AR436" i="1" s="1"/>
  <c r="AQ436" i="1" s="1"/>
  <c r="AP436" i="1" s="1"/>
  <c r="AO436" i="1" s="1"/>
  <c r="AN436" i="1" s="1"/>
  <c r="AM436" i="1" s="1"/>
  <c r="AL436" i="1" s="1"/>
  <c r="K434" i="1"/>
  <c r="AC451" i="1"/>
  <c r="AT99" i="1"/>
  <c r="AS99" i="1" s="1"/>
  <c r="AR99" i="1" s="1"/>
  <c r="AQ99" i="1" s="1"/>
  <c r="AP99" i="1" s="1"/>
  <c r="AO99" i="1" s="1"/>
  <c r="AN99" i="1" s="1"/>
  <c r="AM99" i="1" s="1"/>
  <c r="AL99" i="1" s="1"/>
  <c r="AT290" i="1"/>
  <c r="AS290" i="1" s="1"/>
  <c r="AR290" i="1" s="1"/>
  <c r="AQ290" i="1" s="1"/>
  <c r="AP290" i="1" s="1"/>
  <c r="AO290" i="1" s="1"/>
  <c r="AN290" i="1" s="1"/>
  <c r="AM290" i="1" s="1"/>
  <c r="AL290" i="1" s="1"/>
  <c r="G67" i="1"/>
  <c r="AU67" i="1"/>
  <c r="Z67" i="1"/>
  <c r="J180" i="1"/>
  <c r="AC180" i="1"/>
  <c r="K448" i="1"/>
  <c r="I324" i="1"/>
  <c r="I310" i="1"/>
  <c r="AT415" i="1"/>
  <c r="AS415" i="1" s="1"/>
  <c r="AR415" i="1" s="1"/>
  <c r="AQ415" i="1" s="1"/>
  <c r="AP415" i="1" s="1"/>
  <c r="AO415" i="1" s="1"/>
  <c r="AN415" i="1" s="1"/>
  <c r="AM415" i="1" s="1"/>
  <c r="AL415" i="1" s="1"/>
  <c r="K415" i="1"/>
  <c r="AT168" i="1"/>
  <c r="AS168" i="1" s="1"/>
  <c r="AR168" i="1" s="1"/>
  <c r="AQ168" i="1" s="1"/>
  <c r="AP168" i="1" s="1"/>
  <c r="AO168" i="1" s="1"/>
  <c r="AN168" i="1" s="1"/>
  <c r="AM168" i="1" s="1"/>
  <c r="AL168" i="1" s="1"/>
  <c r="I196" i="1"/>
  <c r="AC115" i="1"/>
  <c r="AF115" i="1"/>
  <c r="AF68" i="1"/>
  <c r="I68" i="1"/>
  <c r="AC68" i="1"/>
  <c r="K431" i="1"/>
  <c r="I35" i="1"/>
  <c r="AC35" i="1"/>
  <c r="AF35" i="1"/>
  <c r="K449" i="1"/>
  <c r="I157" i="1"/>
  <c r="I195" i="1"/>
  <c r="AF195" i="1"/>
  <c r="K436" i="1"/>
  <c r="AT434" i="1"/>
  <c r="AS434" i="1" s="1"/>
  <c r="AR434" i="1" s="1"/>
  <c r="AQ434" i="1" s="1"/>
  <c r="AP434" i="1" s="1"/>
  <c r="AO434" i="1" s="1"/>
  <c r="AN434" i="1" s="1"/>
  <c r="AM434" i="1" s="1"/>
  <c r="AL434" i="1" s="1"/>
  <c r="I182" i="1"/>
  <c r="I197" i="1"/>
  <c r="AC195" i="1"/>
  <c r="K412" i="1"/>
  <c r="G144" i="1"/>
  <c r="Z144" i="1"/>
  <c r="AU144" i="1"/>
  <c r="AU240" i="1"/>
  <c r="G240" i="1"/>
  <c r="Z240" i="1"/>
  <c r="I163" i="1"/>
  <c r="AF356" i="1"/>
  <c r="J356" i="1"/>
  <c r="AC356" i="1"/>
  <c r="AT193" i="1"/>
  <c r="AS193" i="1" s="1"/>
  <c r="AR193" i="1" s="1"/>
  <c r="AQ193" i="1" s="1"/>
  <c r="AP193" i="1" s="1"/>
  <c r="AO193" i="1" s="1"/>
  <c r="AN193" i="1" s="1"/>
  <c r="AM193" i="1" s="1"/>
  <c r="AL193" i="1" s="1"/>
  <c r="K420" i="1"/>
  <c r="AT263" i="1"/>
  <c r="AS263" i="1"/>
  <c r="AR263" i="1" s="1"/>
  <c r="AQ263" i="1" s="1"/>
  <c r="AP263" i="1" s="1"/>
  <c r="AO263" i="1" s="1"/>
  <c r="AN263" i="1" s="1"/>
  <c r="AM263" i="1" s="1"/>
  <c r="AL263" i="1" s="1"/>
  <c r="I34" i="1"/>
  <c r="AC34" i="1"/>
  <c r="AB34" i="1"/>
  <c r="AD34" i="1"/>
  <c r="AF34" i="1"/>
  <c r="I186" i="1"/>
  <c r="AF186" i="1"/>
  <c r="AC186" i="1"/>
  <c r="R161" i="1"/>
  <c r="AC161" i="1"/>
  <c r="I215" i="1"/>
  <c r="AT225" i="1"/>
  <c r="AS225" i="1" s="1"/>
  <c r="AR225" i="1" s="1"/>
  <c r="AQ225" i="1" s="1"/>
  <c r="AP225" i="1" s="1"/>
  <c r="AO225" i="1" s="1"/>
  <c r="AN225" i="1" s="1"/>
  <c r="AM225" i="1" s="1"/>
  <c r="AL225" i="1" s="1"/>
  <c r="I329" i="1"/>
  <c r="Z149" i="1"/>
  <c r="G149" i="1"/>
  <c r="AU149" i="1"/>
  <c r="Z405" i="1"/>
  <c r="G405" i="1"/>
  <c r="AU405" i="1"/>
  <c r="I247" i="1"/>
  <c r="AT364" i="1"/>
  <c r="AS364" i="1" s="1"/>
  <c r="AR364" i="1" s="1"/>
  <c r="AQ364" i="1" s="1"/>
  <c r="AP364" i="1" s="1"/>
  <c r="AO364" i="1" s="1"/>
  <c r="AN364" i="1" s="1"/>
  <c r="AM364" i="1" s="1"/>
  <c r="AL364" i="1" s="1"/>
  <c r="AT232" i="1"/>
  <c r="AS232" i="1" s="1"/>
  <c r="AR232" i="1" s="1"/>
  <c r="AQ232" i="1" s="1"/>
  <c r="AP232" i="1" s="1"/>
  <c r="AO232" i="1" s="1"/>
  <c r="AN232" i="1" s="1"/>
  <c r="AM232" i="1" s="1"/>
  <c r="AL232" i="1" s="1"/>
  <c r="I223" i="1"/>
  <c r="AT380" i="1"/>
  <c r="AS380" i="1" s="1"/>
  <c r="AR380" i="1" s="1"/>
  <c r="AQ380" i="1" s="1"/>
  <c r="AP380" i="1" s="1"/>
  <c r="AO380" i="1" s="1"/>
  <c r="AN380" i="1" s="1"/>
  <c r="AM380" i="1" s="1"/>
  <c r="AL380" i="1" s="1"/>
  <c r="Z393" i="1"/>
  <c r="AU393" i="1"/>
  <c r="G393" i="1"/>
  <c r="P393" i="1"/>
  <c r="I263" i="1"/>
  <c r="AS345" i="1"/>
  <c r="AR345" i="1" s="1"/>
  <c r="AQ345" i="1" s="1"/>
  <c r="AP345" i="1" s="1"/>
  <c r="AO345" i="1" s="1"/>
  <c r="AN345" i="1" s="1"/>
  <c r="AM345" i="1" s="1"/>
  <c r="AL345" i="1" s="1"/>
  <c r="AT345" i="1"/>
  <c r="AF137" i="1"/>
  <c r="AC137" i="1"/>
  <c r="AT37" i="1"/>
  <c r="AS37" i="1" s="1"/>
  <c r="AR37" i="1" s="1"/>
  <c r="AQ37" i="1" s="1"/>
  <c r="AP37" i="1" s="1"/>
  <c r="AO37" i="1" s="1"/>
  <c r="AN37" i="1" s="1"/>
  <c r="AM37" i="1" s="1"/>
  <c r="AL37" i="1" s="1"/>
  <c r="AC72" i="1"/>
  <c r="AF72" i="1"/>
  <c r="I72" i="1"/>
  <c r="AF445" i="1"/>
  <c r="P118" i="1"/>
  <c r="G118" i="1"/>
  <c r="AU118" i="1"/>
  <c r="Z118" i="1"/>
  <c r="G229" i="1"/>
  <c r="Z229" i="1"/>
  <c r="AU229" i="1"/>
  <c r="G422" i="1"/>
  <c r="AU422" i="1"/>
  <c r="Z422" i="1"/>
  <c r="P422" i="1"/>
  <c r="G396" i="1"/>
  <c r="Z396" i="1"/>
  <c r="AU396" i="1"/>
  <c r="I218" i="1"/>
  <c r="I338" i="1"/>
  <c r="K443" i="1"/>
  <c r="I272" i="1"/>
  <c r="J359" i="1"/>
  <c r="I243" i="1"/>
  <c r="I225" i="1"/>
  <c r="AT410" i="1"/>
  <c r="AS410" i="1" s="1"/>
  <c r="AR410" i="1" s="1"/>
  <c r="AQ410" i="1" s="1"/>
  <c r="AP410" i="1" s="1"/>
  <c r="AO410" i="1" s="1"/>
  <c r="AN410" i="1" s="1"/>
  <c r="AM410" i="1" s="1"/>
  <c r="AL410" i="1" s="1"/>
  <c r="I178" i="1"/>
  <c r="Z173" i="1"/>
  <c r="AU173" i="1"/>
  <c r="G173" i="1"/>
  <c r="AT205" i="1"/>
  <c r="AS205" i="1" s="1"/>
  <c r="AR205" i="1" s="1"/>
  <c r="AQ205" i="1" s="1"/>
  <c r="AP205" i="1" s="1"/>
  <c r="AO205" i="1" s="1"/>
  <c r="AN205" i="1" s="1"/>
  <c r="AM205" i="1" s="1"/>
  <c r="AL205" i="1" s="1"/>
  <c r="I309" i="1"/>
  <c r="I232" i="1"/>
  <c r="AF365" i="1"/>
  <c r="J365" i="1"/>
  <c r="K413" i="1"/>
  <c r="AT223" i="1"/>
  <c r="AS223" i="1" s="1"/>
  <c r="AR223" i="1" s="1"/>
  <c r="AQ223" i="1" s="1"/>
  <c r="AP223" i="1" s="1"/>
  <c r="AO223" i="1" s="1"/>
  <c r="AN223" i="1" s="1"/>
  <c r="AM223" i="1" s="1"/>
  <c r="AL223" i="1" s="1"/>
  <c r="I193" i="1"/>
  <c r="I345" i="1"/>
  <c r="AT58" i="1"/>
  <c r="AS58" i="1" s="1"/>
  <c r="AR58" i="1" s="1"/>
  <c r="AQ58" i="1" s="1"/>
  <c r="AP58" i="1" s="1"/>
  <c r="AO58" i="1" s="1"/>
  <c r="AN58" i="1" s="1"/>
  <c r="AM58" i="1" s="1"/>
  <c r="AL58" i="1" s="1"/>
  <c r="AC203" i="1"/>
  <c r="AF203" i="1"/>
  <c r="AC37" i="1"/>
  <c r="AF37" i="1"/>
  <c r="AU261" i="1"/>
  <c r="Z261" i="1"/>
  <c r="G261" i="1"/>
  <c r="AC453" i="1"/>
  <c r="I222" i="1"/>
  <c r="J369" i="1"/>
  <c r="K381" i="1"/>
  <c r="K450" i="1"/>
  <c r="K433" i="1"/>
  <c r="I349" i="1"/>
  <c r="I258" i="1"/>
  <c r="AT259" i="1"/>
  <c r="AS259" i="1" s="1"/>
  <c r="AR259" i="1" s="1"/>
  <c r="AQ259" i="1" s="1"/>
  <c r="AP259" i="1" s="1"/>
  <c r="AO259" i="1" s="1"/>
  <c r="AN259" i="1" s="1"/>
  <c r="AM259" i="1" s="1"/>
  <c r="AL259" i="1" s="1"/>
  <c r="AT125" i="1"/>
  <c r="AS125" i="1" s="1"/>
  <c r="AR125" i="1" s="1"/>
  <c r="AQ125" i="1" s="1"/>
  <c r="AP125" i="1" s="1"/>
  <c r="AO125" i="1" s="1"/>
  <c r="AN125" i="1" s="1"/>
  <c r="AM125" i="1" s="1"/>
  <c r="AL125" i="1" s="1"/>
  <c r="AT356" i="1"/>
  <c r="AS356" i="1"/>
  <c r="AR356" i="1" s="1"/>
  <c r="AQ356" i="1" s="1"/>
  <c r="AP356" i="1" s="1"/>
  <c r="AO356" i="1" s="1"/>
  <c r="AN356" i="1" s="1"/>
  <c r="AM356" i="1" s="1"/>
  <c r="AL356" i="1" s="1"/>
  <c r="J380" i="1"/>
  <c r="AT397" i="1"/>
  <c r="AS397" i="1" s="1"/>
  <c r="AR397" i="1" s="1"/>
  <c r="AQ397" i="1" s="1"/>
  <c r="AP397" i="1" s="1"/>
  <c r="AO397" i="1" s="1"/>
  <c r="AN397" i="1" s="1"/>
  <c r="AM397" i="1" s="1"/>
  <c r="AL397" i="1" s="1"/>
  <c r="I327" i="1"/>
  <c r="AF180" i="1"/>
  <c r="AT104" i="1"/>
  <c r="AS104" i="1" s="1"/>
  <c r="AR104" i="1" s="1"/>
  <c r="AQ104" i="1" s="1"/>
  <c r="AP104" i="1" s="1"/>
  <c r="AO104" i="1" s="1"/>
  <c r="AN104" i="1" s="1"/>
  <c r="AM104" i="1" s="1"/>
  <c r="AL104" i="1" s="1"/>
  <c r="Z394" i="1"/>
  <c r="G394" i="1"/>
  <c r="AU394" i="1"/>
  <c r="K437" i="1"/>
  <c r="AS432" i="1"/>
  <c r="AR432" i="1" s="1"/>
  <c r="AQ432" i="1" s="1"/>
  <c r="AP432" i="1" s="1"/>
  <c r="AO432" i="1" s="1"/>
  <c r="AN432" i="1" s="1"/>
  <c r="AM432" i="1" s="1"/>
  <c r="AL432" i="1" s="1"/>
  <c r="AT432" i="1"/>
  <c r="AU398" i="1"/>
  <c r="G398" i="1"/>
  <c r="Z398" i="1"/>
  <c r="I304" i="1"/>
  <c r="I98" i="1"/>
  <c r="AF98" i="1"/>
  <c r="AC98" i="1"/>
  <c r="I257" i="1"/>
  <c r="I79" i="1"/>
  <c r="AF79" i="1"/>
  <c r="AC79" i="1"/>
  <c r="Z167" i="1"/>
  <c r="P167" i="1"/>
  <c r="G167" i="1"/>
  <c r="AU167" i="1"/>
  <c r="AT278" i="1"/>
  <c r="AS278" i="1" s="1"/>
  <c r="AR278" i="1" s="1"/>
  <c r="AQ278" i="1" s="1"/>
  <c r="AP278" i="1" s="1"/>
  <c r="AO278" i="1" s="1"/>
  <c r="AN278" i="1" s="1"/>
  <c r="AM278" i="1" s="1"/>
  <c r="AL278" i="1" s="1"/>
  <c r="AT258" i="1"/>
  <c r="AS258" i="1" s="1"/>
  <c r="AR258" i="1" s="1"/>
  <c r="AQ258" i="1" s="1"/>
  <c r="AP258" i="1" s="1"/>
  <c r="AO258" i="1" s="1"/>
  <c r="AN258" i="1" s="1"/>
  <c r="AM258" i="1" s="1"/>
  <c r="AL258" i="1" s="1"/>
  <c r="I259" i="1"/>
  <c r="I125" i="1"/>
  <c r="AT301" i="1"/>
  <c r="AS301" i="1" s="1"/>
  <c r="AR301" i="1" s="1"/>
  <c r="AQ301" i="1" s="1"/>
  <c r="AP301" i="1" s="1"/>
  <c r="AO301" i="1" s="1"/>
  <c r="AN301" i="1" s="1"/>
  <c r="AM301" i="1" s="1"/>
  <c r="AL301" i="1" s="1"/>
  <c r="AT430" i="1"/>
  <c r="AS430" i="1"/>
  <c r="AR430" i="1" s="1"/>
  <c r="AQ430" i="1" s="1"/>
  <c r="AP430" i="1" s="1"/>
  <c r="AO430" i="1" s="1"/>
  <c r="AN430" i="1" s="1"/>
  <c r="AM430" i="1" s="1"/>
  <c r="AL430" i="1" s="1"/>
  <c r="Z60" i="1"/>
  <c r="G60" i="1"/>
  <c r="AU60" i="1"/>
  <c r="P60" i="1"/>
  <c r="AC104" i="1"/>
  <c r="AF104" i="1"/>
  <c r="I179" i="1"/>
  <c r="AF179" i="1"/>
  <c r="AC179" i="1"/>
  <c r="K432" i="1"/>
  <c r="Z350" i="1"/>
  <c r="G350" i="1"/>
  <c r="AU350" i="1"/>
  <c r="I260" i="1"/>
  <c r="I183" i="1"/>
  <c r="I267" i="1"/>
  <c r="Z54" i="1"/>
  <c r="G54" i="1"/>
  <c r="P54" i="1"/>
  <c r="AU54" i="1"/>
  <c r="AU411" i="1"/>
  <c r="G411" i="1"/>
  <c r="Z411" i="1"/>
  <c r="AF214" i="1"/>
  <c r="I214" i="1"/>
  <c r="I75" i="1"/>
  <c r="AF75" i="1"/>
  <c r="AF216" i="1"/>
  <c r="I216" i="1"/>
  <c r="I200" i="1"/>
  <c r="AC200" i="1"/>
  <c r="K430" i="1"/>
  <c r="I397" i="1"/>
  <c r="AF85" i="1"/>
  <c r="AC85" i="1"/>
  <c r="D16" i="1"/>
  <c r="D19" i="1" s="1"/>
  <c r="AU401" i="1"/>
  <c r="G401" i="1"/>
  <c r="Z401" i="1"/>
  <c r="K439" i="1"/>
  <c r="I62" i="1"/>
  <c r="AC62" i="1"/>
  <c r="AF62" i="1"/>
  <c r="J99" i="1"/>
  <c r="I290" i="1"/>
  <c r="Z426" i="1"/>
  <c r="AU426" i="1"/>
  <c r="G426" i="1"/>
  <c r="AU244" i="1"/>
  <c r="G244" i="1"/>
  <c r="Z244" i="1"/>
  <c r="J147" i="1"/>
  <c r="I148" i="1"/>
  <c r="I124" i="1"/>
  <c r="AT324" i="1"/>
  <c r="AS324" i="1" s="1"/>
  <c r="AR324" i="1" s="1"/>
  <c r="AQ324" i="1" s="1"/>
  <c r="AP324" i="1" s="1"/>
  <c r="AO324" i="1" s="1"/>
  <c r="AN324" i="1" s="1"/>
  <c r="AM324" i="1" s="1"/>
  <c r="AL324" i="1" s="1"/>
  <c r="I383" i="1"/>
  <c r="AT216" i="1"/>
  <c r="AS216" i="1"/>
  <c r="AR216" i="1" s="1"/>
  <c r="AQ216" i="1" s="1"/>
  <c r="AP216" i="1" s="1"/>
  <c r="AO216" i="1" s="1"/>
  <c r="AN216" i="1" s="1"/>
  <c r="AM216" i="1" s="1"/>
  <c r="AL216" i="1" s="1"/>
  <c r="AF200" i="1"/>
  <c r="AT420" i="1"/>
  <c r="AS420" i="1" s="1"/>
  <c r="AR420" i="1" s="1"/>
  <c r="AQ420" i="1" s="1"/>
  <c r="AP420" i="1" s="1"/>
  <c r="AO420" i="1" s="1"/>
  <c r="AN420" i="1" s="1"/>
  <c r="AM420" i="1" s="1"/>
  <c r="AL420" i="1" s="1"/>
  <c r="I168" i="1"/>
  <c r="AT196" i="1"/>
  <c r="AS196" i="1" s="1"/>
  <c r="AR196" i="1" s="1"/>
  <c r="AQ196" i="1" s="1"/>
  <c r="AP196" i="1" s="1"/>
  <c r="AO196" i="1" s="1"/>
  <c r="AN196" i="1" s="1"/>
  <c r="AM196" i="1" s="1"/>
  <c r="AL196" i="1" s="1"/>
  <c r="AT91" i="1"/>
  <c r="AS91" i="1" s="1"/>
  <c r="AR91" i="1" s="1"/>
  <c r="AQ91" i="1" s="1"/>
  <c r="AP91" i="1" s="1"/>
  <c r="AO91" i="1" s="1"/>
  <c r="AN91" i="1" s="1"/>
  <c r="AM91" i="1" s="1"/>
  <c r="AL91" i="1" s="1"/>
  <c r="AC207" i="1"/>
  <c r="AF207" i="1"/>
  <c r="I207" i="1"/>
  <c r="AI445" i="1"/>
  <c r="AJ445" i="1"/>
  <c r="AK445" i="1"/>
  <c r="AI451" i="1"/>
  <c r="AJ451" i="1"/>
  <c r="AK451" i="1"/>
  <c r="AI453" i="1"/>
  <c r="AJ453" i="1"/>
  <c r="AK453" i="1"/>
  <c r="AT444" i="1"/>
  <c r="AS444" i="1" s="1"/>
  <c r="AR444" i="1" s="1"/>
  <c r="AQ444" i="1" s="1"/>
  <c r="AP444" i="1" s="1"/>
  <c r="AO444" i="1" s="1"/>
  <c r="AN444" i="1" s="1"/>
  <c r="AM444" i="1" s="1"/>
  <c r="AL444" i="1" s="1"/>
  <c r="AC444" i="1"/>
  <c r="K444" i="1"/>
  <c r="AF444" i="1"/>
  <c r="AC452" i="1"/>
  <c r="K452" i="1"/>
  <c r="AF452" i="1"/>
  <c r="AT446" i="1"/>
  <c r="AS446" i="1" s="1"/>
  <c r="AR446" i="1" s="1"/>
  <c r="AQ446" i="1" s="1"/>
  <c r="AP446" i="1" s="1"/>
  <c r="AO446" i="1" s="1"/>
  <c r="AN446" i="1" s="1"/>
  <c r="AM446" i="1" s="1"/>
  <c r="AL446" i="1" s="1"/>
  <c r="AC446" i="1"/>
  <c r="K446" i="1"/>
  <c r="AF446" i="1"/>
  <c r="AT454" i="1"/>
  <c r="AS454" i="1" s="1"/>
  <c r="AR454" i="1" s="1"/>
  <c r="AQ454" i="1" s="1"/>
  <c r="AP454" i="1" s="1"/>
  <c r="AO454" i="1" s="1"/>
  <c r="AN454" i="1" s="1"/>
  <c r="AM454" i="1" s="1"/>
  <c r="AL454" i="1" s="1"/>
  <c r="AC454" i="1"/>
  <c r="K454" i="1"/>
  <c r="AF454" i="1"/>
  <c r="AT452" i="1"/>
  <c r="AS452" i="1" s="1"/>
  <c r="AR452" i="1" s="1"/>
  <c r="AQ452" i="1" s="1"/>
  <c r="AP452" i="1" s="1"/>
  <c r="AO452" i="1" s="1"/>
  <c r="AN452" i="1" s="1"/>
  <c r="AM452" i="1" s="1"/>
  <c r="AL452" i="1" s="1"/>
  <c r="AF433" i="1"/>
  <c r="AC433" i="1"/>
  <c r="AF244" i="1"/>
  <c r="AC244" i="1"/>
  <c r="AC391" i="1"/>
  <c r="AF391" i="1"/>
  <c r="AC360" i="1"/>
  <c r="AF360" i="1"/>
  <c r="AC125" i="1"/>
  <c r="AF125" i="1"/>
  <c r="AC409" i="1"/>
  <c r="AF409" i="1"/>
  <c r="AC231" i="1"/>
  <c r="AF231" i="1"/>
  <c r="O37" i="9"/>
  <c r="O63" i="9"/>
  <c r="O29" i="9"/>
  <c r="O89" i="9"/>
  <c r="O190" i="9"/>
  <c r="O323" i="9"/>
  <c r="O408" i="9"/>
  <c r="O393" i="9"/>
  <c r="O294" i="9"/>
  <c r="O347" i="9"/>
  <c r="O256" i="9"/>
  <c r="O50" i="9"/>
  <c r="O203" i="9"/>
  <c r="O218" i="9"/>
  <c r="O104" i="9"/>
  <c r="O310" i="9"/>
  <c r="O325" i="9"/>
  <c r="O315" i="9"/>
  <c r="O224" i="9"/>
  <c r="O301" i="9"/>
  <c r="O71" i="9"/>
  <c r="O49" i="9"/>
  <c r="O335" i="9"/>
  <c r="O42" i="9"/>
  <c r="O135" i="9"/>
  <c r="O44" i="9"/>
  <c r="O169" i="9"/>
  <c r="O372" i="9"/>
  <c r="O361" i="9"/>
  <c r="O92" i="9"/>
  <c r="O383" i="9"/>
  <c r="O171" i="9"/>
  <c r="O120" i="9"/>
  <c r="O390" i="9"/>
  <c r="O234" i="9"/>
  <c r="O77" i="9"/>
  <c r="O107" i="9"/>
  <c r="O122" i="9"/>
  <c r="O22" i="9"/>
  <c r="O93" i="9"/>
  <c r="O146" i="9"/>
  <c r="O182" i="9"/>
  <c r="O197" i="9"/>
  <c r="O147" i="9"/>
  <c r="O48" i="9"/>
  <c r="O125" i="9"/>
  <c r="O266" i="9"/>
  <c r="O267" i="9"/>
  <c r="O192" i="9"/>
  <c r="O365" i="9"/>
  <c r="O67" i="9"/>
  <c r="O101" i="9"/>
  <c r="O403" i="9"/>
  <c r="O354" i="9"/>
  <c r="O303" i="9"/>
  <c r="O95" i="9"/>
  <c r="O121" i="9"/>
  <c r="O225" i="9"/>
  <c r="O78" i="9"/>
  <c r="O40" i="9"/>
  <c r="O284" i="9"/>
  <c r="O103" i="9"/>
  <c r="O137" i="9"/>
  <c r="O240" i="9"/>
  <c r="O47" i="9"/>
  <c r="O114" i="9"/>
  <c r="O252" i="9"/>
  <c r="O248" i="9"/>
  <c r="O145" i="9"/>
  <c r="O217" i="9"/>
  <c r="O379" i="9"/>
  <c r="O43" i="9"/>
  <c r="O85" i="9"/>
  <c r="O281" i="9"/>
  <c r="O111" i="9"/>
  <c r="O356" i="9"/>
  <c r="O255" i="9"/>
  <c r="O98" i="9"/>
  <c r="O278" i="9"/>
  <c r="O359" i="9"/>
  <c r="O162" i="9"/>
  <c r="O253" i="9"/>
  <c r="O72" i="9"/>
  <c r="O214" i="9"/>
  <c r="O229" i="9"/>
  <c r="O187" i="9"/>
  <c r="O96" i="9"/>
  <c r="O173" i="9"/>
  <c r="O289" i="9"/>
  <c r="O280" i="9"/>
  <c r="O166" i="9"/>
  <c r="O219" i="9"/>
  <c r="O128" i="9"/>
  <c r="O285" i="9"/>
  <c r="O118" i="9"/>
  <c r="O59" i="9"/>
  <c r="O409" i="9"/>
  <c r="O241" i="9"/>
  <c r="O419" i="9"/>
  <c r="O110" i="9"/>
  <c r="O205" i="9"/>
  <c r="O154" i="9"/>
  <c r="O141" i="9"/>
  <c r="O418" i="9"/>
  <c r="O52" i="9"/>
  <c r="O100" i="9"/>
  <c r="O270" i="9"/>
  <c r="O394" i="9"/>
  <c r="O149" i="9"/>
  <c r="O295" i="9"/>
  <c r="O243" i="9"/>
  <c r="O261" i="9"/>
  <c r="O136" i="9"/>
  <c r="O199" i="9"/>
  <c r="O126" i="9"/>
  <c r="O198" i="9"/>
  <c r="O318" i="9"/>
  <c r="O299" i="9"/>
  <c r="O58" i="9"/>
  <c r="O366" i="9"/>
  <c r="O311" i="9"/>
  <c r="O362" i="9"/>
  <c r="O375" i="9"/>
  <c r="O221" i="9"/>
  <c r="O422" i="9"/>
  <c r="O350" i="9"/>
  <c r="O410" i="9"/>
  <c r="O64" i="9"/>
  <c r="O373" i="9"/>
  <c r="O142" i="9"/>
  <c r="O329" i="9"/>
  <c r="O148" i="9"/>
  <c r="O279" i="9"/>
  <c r="O228" i="9"/>
  <c r="O305" i="9"/>
  <c r="O35" i="9"/>
  <c r="O398" i="9"/>
  <c r="O258" i="9"/>
  <c r="O351" i="9"/>
  <c r="O260" i="9"/>
  <c r="O392" i="9"/>
  <c r="O155" i="9"/>
  <c r="O282" i="9"/>
  <c r="O309" i="9"/>
  <c r="O76" i="9"/>
  <c r="O86" i="9"/>
  <c r="O405" i="9"/>
  <c r="O336" i="9"/>
  <c r="O153" i="9"/>
  <c r="O368" i="9"/>
  <c r="O23" i="9"/>
  <c r="O423" i="9"/>
  <c r="O216" i="9"/>
  <c r="O131" i="9"/>
  <c r="O178" i="9"/>
  <c r="O28" i="9"/>
  <c r="O60" i="9"/>
  <c r="O230" i="9"/>
  <c r="O363" i="9"/>
  <c r="O360" i="9"/>
  <c r="O167" i="9"/>
  <c r="O195" i="9"/>
  <c r="O226" i="9"/>
  <c r="O108" i="9"/>
  <c r="O237" i="9"/>
  <c r="O349" i="9"/>
  <c r="O66" i="9"/>
  <c r="O159" i="9"/>
  <c r="O109" i="9"/>
  <c r="O296" i="9"/>
  <c r="O395" i="9"/>
  <c r="O275" i="9"/>
  <c r="O374" i="9"/>
  <c r="O24" i="9"/>
  <c r="O56" i="9"/>
  <c r="O74" i="9"/>
  <c r="O62" i="9"/>
  <c r="O33" i="9"/>
  <c r="O34" i="9"/>
  <c r="O358" i="9"/>
  <c r="O196" i="9"/>
  <c r="O386" i="9"/>
  <c r="O68" i="9"/>
  <c r="O223" i="9"/>
  <c r="O421" i="9"/>
  <c r="O268" i="9"/>
  <c r="O262" i="9"/>
  <c r="O290" i="9"/>
  <c r="O380" i="9"/>
  <c r="O38" i="9"/>
  <c r="O138" i="9"/>
  <c r="O227" i="9"/>
  <c r="O384" i="9"/>
  <c r="O340" i="9"/>
  <c r="O207" i="9"/>
  <c r="O115" i="9"/>
  <c r="O210" i="9"/>
  <c r="O54" i="9"/>
  <c r="O183" i="9"/>
  <c r="O209" i="9"/>
  <c r="O212" i="9"/>
  <c r="O316" i="9"/>
  <c r="O164" i="9"/>
  <c r="O321" i="9"/>
  <c r="O317" i="9"/>
  <c r="O286" i="9"/>
  <c r="O75" i="9"/>
  <c r="O277" i="9"/>
  <c r="O238" i="9"/>
  <c r="O36" i="9"/>
  <c r="O399" i="9"/>
  <c r="O172" i="9"/>
  <c r="O276" i="9"/>
  <c r="O132" i="9"/>
  <c r="O353" i="9"/>
  <c r="O345" i="9"/>
  <c r="O389" i="9"/>
  <c r="O177" i="9"/>
  <c r="O342" i="9"/>
  <c r="O264" i="9"/>
  <c r="O236" i="9"/>
  <c r="O407" i="9"/>
  <c r="O46" i="9"/>
  <c r="O291" i="9"/>
  <c r="O404" i="9"/>
  <c r="O352" i="9"/>
  <c r="O99" i="9"/>
  <c r="O161" i="9"/>
  <c r="O202" i="9"/>
  <c r="O204" i="9"/>
  <c r="O79" i="9"/>
  <c r="O181" i="9"/>
  <c r="O388" i="9"/>
  <c r="O65" i="9"/>
  <c r="O320" i="9"/>
  <c r="O300" i="9"/>
  <c r="O385" i="9"/>
  <c r="O272" i="9"/>
  <c r="O265" i="9"/>
  <c r="O247" i="9"/>
  <c r="O133" i="9"/>
  <c r="O251" i="9"/>
  <c r="O367" i="9"/>
  <c r="O322" i="9"/>
  <c r="O180" i="9"/>
  <c r="O244" i="9"/>
  <c r="O412" i="9"/>
  <c r="O117" i="9"/>
  <c r="O186" i="9"/>
  <c r="O176" i="9"/>
  <c r="O31" i="9"/>
  <c r="O411" i="9"/>
  <c r="O206" i="9"/>
  <c r="O382" i="9"/>
  <c r="O116" i="9"/>
  <c r="O402" i="9"/>
  <c r="O391" i="9"/>
  <c r="O288" i="9"/>
  <c r="O406" i="9"/>
  <c r="O297" i="9"/>
  <c r="O250" i="9"/>
  <c r="O211" i="9"/>
  <c r="O344" i="9"/>
  <c r="O208" i="9"/>
  <c r="O416" i="9"/>
  <c r="O400" i="9"/>
  <c r="O143" i="9"/>
  <c r="O341" i="9"/>
  <c r="O97" i="9"/>
  <c r="O348" i="9"/>
  <c r="O257" i="9"/>
  <c r="O84" i="9"/>
  <c r="O314" i="9"/>
  <c r="O222" i="9"/>
  <c r="O220" i="9"/>
  <c r="O152" i="9"/>
  <c r="O70" i="9"/>
  <c r="O376" i="9"/>
  <c r="O413" i="9"/>
  <c r="O417" i="9"/>
  <c r="O302" i="9"/>
  <c r="O397" i="9"/>
  <c r="O420" i="9"/>
  <c r="O168" i="9"/>
  <c r="O346" i="9"/>
  <c r="O188" i="9"/>
  <c r="O106" i="9"/>
  <c r="O174" i="9"/>
  <c r="O105" i="9"/>
  <c r="O245" i="9"/>
  <c r="O144" i="9"/>
  <c r="O41" i="9"/>
  <c r="O45" i="9"/>
  <c r="O306" i="9"/>
  <c r="O189" i="9"/>
  <c r="O327" i="9"/>
  <c r="O184" i="9"/>
  <c r="O292" i="9"/>
  <c r="O88" i="9"/>
  <c r="O387" i="9"/>
  <c r="O80" i="9"/>
  <c r="O140" i="9"/>
  <c r="O39" i="9"/>
  <c r="O337" i="9"/>
  <c r="O82" i="9"/>
  <c r="O293" i="9"/>
  <c r="O364" i="9"/>
  <c r="O396" i="9"/>
  <c r="O87" i="9"/>
  <c r="O158" i="9"/>
  <c r="O27" i="9"/>
  <c r="O113" i="9"/>
  <c r="O134" i="9"/>
  <c r="O94" i="9"/>
  <c r="O200" i="9"/>
  <c r="O330" i="9"/>
  <c r="O160" i="9"/>
  <c r="O334" i="9"/>
  <c r="O61" i="9"/>
  <c r="O271" i="9"/>
  <c r="O331" i="9"/>
  <c r="O339" i="9"/>
  <c r="O119" i="9"/>
  <c r="O139" i="9"/>
  <c r="O175" i="9"/>
  <c r="O193" i="9"/>
  <c r="O246" i="9"/>
  <c r="O156" i="9"/>
  <c r="O81" i="9"/>
  <c r="O25" i="9"/>
  <c r="O51" i="9"/>
  <c r="O313" i="9"/>
  <c r="O312" i="9"/>
  <c r="O239" i="9"/>
  <c r="O401" i="9"/>
  <c r="O32" i="9"/>
  <c r="O319" i="9"/>
  <c r="O151" i="9"/>
  <c r="O357" i="9"/>
  <c r="O378" i="9"/>
  <c r="O179" i="9"/>
  <c r="O232" i="9"/>
  <c r="O274" i="9"/>
  <c r="O30" i="9"/>
  <c r="O298" i="9"/>
  <c r="O90" i="9"/>
  <c r="O414" i="9"/>
  <c r="O235" i="9"/>
  <c r="O254" i="9"/>
  <c r="O371" i="9"/>
  <c r="O355" i="9"/>
  <c r="O338" i="9"/>
  <c r="O73" i="9"/>
  <c r="O124" i="9"/>
  <c r="O215" i="9"/>
  <c r="O231" i="9"/>
  <c r="O130" i="9"/>
  <c r="O304" i="9"/>
  <c r="O273" i="9"/>
  <c r="O415" i="9"/>
  <c r="O123" i="9"/>
  <c r="O185" i="9"/>
  <c r="O57" i="9"/>
  <c r="O343" i="9"/>
  <c r="O326" i="9"/>
  <c r="O370" i="9"/>
  <c r="O283" i="9"/>
  <c r="O381" i="9"/>
  <c r="O269" i="9"/>
  <c r="O332" i="9"/>
  <c r="O213" i="9"/>
  <c r="O150" i="9"/>
  <c r="O69" i="9"/>
  <c r="O324" i="9"/>
  <c r="O53" i="9"/>
  <c r="O249" i="9"/>
  <c r="O328" i="9"/>
  <c r="O102" i="9"/>
  <c r="O165" i="9"/>
  <c r="O112" i="9"/>
  <c r="O55" i="9"/>
  <c r="O308" i="9"/>
  <c r="O194" i="9"/>
  <c r="O91" i="9"/>
  <c r="O333" i="9"/>
  <c r="O369" i="9"/>
  <c r="O259" i="9"/>
  <c r="O170" i="9"/>
  <c r="O83" i="9"/>
  <c r="O21" i="9"/>
  <c r="O191" i="9"/>
  <c r="O233" i="9"/>
  <c r="O26" i="9"/>
  <c r="O127" i="9"/>
  <c r="O377" i="9"/>
  <c r="O201" i="9"/>
  <c r="O263" i="9"/>
  <c r="O307" i="9"/>
  <c r="O157" i="9"/>
  <c r="O163" i="9"/>
  <c r="O242" i="9"/>
  <c r="O129" i="9"/>
  <c r="O287" i="9"/>
  <c r="AC434" i="6"/>
  <c r="AF434" i="6"/>
  <c r="AF432" i="5"/>
  <c r="AC432" i="5"/>
  <c r="AF415" i="1"/>
  <c r="AC415" i="1"/>
  <c r="AC342" i="1"/>
  <c r="AF342" i="1"/>
  <c r="AF296" i="1"/>
  <c r="AC296" i="1"/>
  <c r="AC239" i="1"/>
  <c r="AF239" i="1"/>
  <c r="AC440" i="1"/>
  <c r="AF440" i="1"/>
  <c r="AC396" i="1"/>
  <c r="AF396" i="1"/>
  <c r="AC305" i="1"/>
  <c r="AF305" i="1"/>
  <c r="AF225" i="1"/>
  <c r="AC225" i="1"/>
  <c r="AC435" i="1"/>
  <c r="AF435" i="1"/>
  <c r="AC387" i="1"/>
  <c r="AF387" i="1"/>
  <c r="AC345" i="1"/>
  <c r="AF345" i="1"/>
  <c r="AF272" i="1"/>
  <c r="AC272" i="1"/>
  <c r="AC202" i="1"/>
  <c r="AF202" i="1"/>
  <c r="AC434" i="1"/>
  <c r="AF434" i="1"/>
  <c r="AC348" i="1"/>
  <c r="AF348" i="1"/>
  <c r="AC283" i="1"/>
  <c r="AF283" i="1"/>
  <c r="AC238" i="1"/>
  <c r="AF238" i="1"/>
  <c r="AF174" i="1"/>
  <c r="AC174" i="1"/>
  <c r="AC418" i="1"/>
  <c r="AF418" i="1"/>
  <c r="AC363" i="1"/>
  <c r="AF363" i="1"/>
  <c r="AC224" i="1"/>
  <c r="AF224" i="1"/>
  <c r="AC119" i="1"/>
  <c r="AF119" i="1"/>
  <c r="AF407" i="1"/>
  <c r="AC407" i="1"/>
  <c r="AF324" i="1"/>
  <c r="AC324" i="1"/>
  <c r="AC271" i="1"/>
  <c r="AF271" i="1"/>
  <c r="AC229" i="1"/>
  <c r="AF229" i="1"/>
  <c r="AF113" i="1"/>
  <c r="AC113" i="1"/>
  <c r="AC386" i="1"/>
  <c r="AF386" i="1"/>
  <c r="AC277" i="1"/>
  <c r="AF277" i="1"/>
  <c r="AC209" i="1"/>
  <c r="AF209" i="1"/>
  <c r="AC131" i="1"/>
  <c r="AF131" i="1"/>
  <c r="Q50" i="9"/>
  <c r="Q236" i="9"/>
  <c r="Q283" i="9"/>
  <c r="Q301" i="9"/>
  <c r="Q313" i="9"/>
  <c r="Q28" i="9"/>
  <c r="Q100" i="9"/>
  <c r="Q125" i="9"/>
  <c r="Q208" i="9"/>
  <c r="Q343" i="9"/>
  <c r="Q355" i="9"/>
  <c r="Q66" i="9"/>
  <c r="Q138" i="9"/>
  <c r="Q391" i="9"/>
  <c r="Q129" i="9"/>
  <c r="Q160" i="9"/>
  <c r="Q409" i="9"/>
  <c r="Q306" i="9"/>
  <c r="Q107" i="9"/>
  <c r="Q134" i="9"/>
  <c r="Q312" i="9"/>
  <c r="Q324" i="9"/>
  <c r="Q67" i="9"/>
  <c r="Q78" i="9"/>
  <c r="Q413" i="9"/>
  <c r="Q59" i="9"/>
  <c r="Q350" i="9"/>
  <c r="Q362" i="9"/>
  <c r="Q73" i="9"/>
  <c r="Q141" i="9"/>
  <c r="Q274" i="9"/>
  <c r="Q385" i="9"/>
  <c r="Q392" i="9"/>
  <c r="Q408" i="9"/>
  <c r="Q115" i="9"/>
  <c r="Q183" i="9"/>
  <c r="Q167" i="9"/>
  <c r="Q342" i="9"/>
  <c r="Q369" i="9"/>
  <c r="Q105" i="9"/>
  <c r="Q169" i="9"/>
  <c r="Q281" i="9"/>
  <c r="Q334" i="9"/>
  <c r="Q267" i="9"/>
  <c r="Q294" i="9"/>
  <c r="Q147" i="9"/>
  <c r="Q211" i="9"/>
  <c r="Q323" i="9"/>
  <c r="Q137" i="9"/>
  <c r="Q172" i="9"/>
  <c r="Q219" i="9"/>
  <c r="Q201" i="9"/>
  <c r="Q213" i="9"/>
  <c r="Q329" i="9"/>
  <c r="Q397" i="9"/>
  <c r="Q289" i="9"/>
  <c r="Q31" i="9"/>
  <c r="Q51" i="9"/>
  <c r="Q327" i="9"/>
  <c r="Q65" i="9"/>
  <c r="Q96" i="9"/>
  <c r="Q309" i="9"/>
  <c r="Q373" i="9"/>
  <c r="Q88" i="9"/>
  <c r="Q386" i="9"/>
  <c r="Q395" i="9"/>
  <c r="Q422" i="9"/>
  <c r="Q351" i="9"/>
  <c r="Q415" i="9"/>
  <c r="Q126" i="9"/>
  <c r="Q185" i="9"/>
  <c r="Q300" i="9"/>
  <c r="Q347" i="9"/>
  <c r="Q405" i="9"/>
  <c r="Q421" i="9"/>
  <c r="Q132" i="9"/>
  <c r="Q200" i="9"/>
  <c r="Q253" i="9"/>
  <c r="Q304" i="9"/>
  <c r="Q94" i="9"/>
  <c r="Q106" i="9"/>
  <c r="Q222" i="9"/>
  <c r="Q290" i="9"/>
  <c r="Q114" i="9"/>
  <c r="Q225" i="9"/>
  <c r="Q256" i="9"/>
  <c r="Q164" i="9"/>
  <c r="Q228" i="9"/>
  <c r="Q344" i="9"/>
  <c r="Q37" i="9"/>
  <c r="Q150" i="9"/>
  <c r="Q177" i="9"/>
  <c r="Q202" i="9"/>
  <c r="Q266" i="9"/>
  <c r="Q382" i="9"/>
  <c r="Q248" i="9"/>
  <c r="Q260" i="9"/>
  <c r="Q203" i="9"/>
  <c r="Q223" i="9"/>
  <c r="Q214" i="9"/>
  <c r="Q298" i="9"/>
  <c r="Q380" i="9"/>
  <c r="Q186" i="9"/>
  <c r="Q97" i="9"/>
  <c r="Q157" i="9"/>
  <c r="Q176" i="9"/>
  <c r="Q302" i="9"/>
  <c r="Q21" i="9"/>
  <c r="Q71" i="9"/>
  <c r="Q315" i="9"/>
  <c r="Q361" i="9"/>
  <c r="Q119" i="9"/>
  <c r="Q103" i="9"/>
  <c r="Q198" i="9"/>
  <c r="Q407" i="9"/>
  <c r="Q175" i="9"/>
  <c r="Q296" i="9"/>
  <c r="Q193" i="9"/>
  <c r="Q101" i="9"/>
  <c r="Q159" i="9"/>
  <c r="Q292" i="9"/>
  <c r="Q402" i="9"/>
  <c r="Q187" i="9"/>
  <c r="Q154" i="9"/>
  <c r="Q271" i="9"/>
  <c r="Q345" i="9"/>
  <c r="Q43" i="9"/>
  <c r="Q32" i="9"/>
  <c r="Q207" i="9"/>
  <c r="Q340" i="9"/>
  <c r="Q348" i="9"/>
  <c r="Q328" i="9"/>
  <c r="Q111" i="9"/>
  <c r="Q243" i="9"/>
  <c r="Q349" i="9"/>
  <c r="Q378" i="9"/>
  <c r="Q337" i="9"/>
  <c r="Q335" i="9"/>
  <c r="Q265" i="9"/>
  <c r="Q124" i="9"/>
  <c r="Q161" i="9"/>
  <c r="Q252" i="9"/>
  <c r="Q210" i="9"/>
  <c r="Q390" i="9"/>
  <c r="Q307" i="9"/>
  <c r="Q77" i="9"/>
  <c r="Q242" i="9"/>
  <c r="Q381" i="9"/>
  <c r="Q352" i="9"/>
  <c r="Q367" i="9"/>
  <c r="Q90" i="9"/>
  <c r="Q139" i="9"/>
  <c r="Q384" i="9"/>
  <c r="Q418" i="9"/>
  <c r="Q152" i="9"/>
  <c r="Q22" i="9"/>
  <c r="Q398" i="9"/>
  <c r="Q69" i="9"/>
  <c r="Q190" i="9"/>
  <c r="Q108" i="9"/>
  <c r="Q262" i="9"/>
  <c r="Q116" i="9"/>
  <c r="Q229" i="9"/>
  <c r="Q130" i="9"/>
  <c r="Q118" i="9"/>
  <c r="Q143" i="9"/>
  <c r="Q165" i="9"/>
  <c r="Q330" i="9"/>
  <c r="Q263" i="9"/>
  <c r="Q112" i="9"/>
  <c r="Q212" i="9"/>
  <c r="Q269" i="9"/>
  <c r="Q387" i="9"/>
  <c r="Q102" i="9"/>
  <c r="Q417" i="9"/>
  <c r="Q61" i="9"/>
  <c r="Q371" i="9"/>
  <c r="Q250" i="9"/>
  <c r="Q135" i="9"/>
  <c r="Q117" i="9"/>
  <c r="Q251" i="9"/>
  <c r="Q52" i="9"/>
  <c r="Q170" i="9"/>
  <c r="Q58" i="9"/>
  <c r="Q110" i="9"/>
  <c r="Q199" i="9"/>
  <c r="Q303" i="9"/>
  <c r="Q286" i="9"/>
  <c r="Q357" i="9"/>
  <c r="Q84" i="9"/>
  <c r="Q44" i="9"/>
  <c r="Q412" i="9"/>
  <c r="Q121" i="9"/>
  <c r="Q82" i="9"/>
  <c r="Q113" i="9"/>
  <c r="Q120" i="9"/>
  <c r="Q297" i="9"/>
  <c r="Q374" i="9"/>
  <c r="Q156" i="9"/>
  <c r="Q277" i="9"/>
  <c r="Q146" i="9"/>
  <c r="Q326" i="9"/>
  <c r="Q220" i="9"/>
  <c r="Q394" i="9"/>
  <c r="Q276" i="9"/>
  <c r="Q239" i="9"/>
  <c r="Q26" i="9"/>
  <c r="Q318" i="9"/>
  <c r="Q53" i="9"/>
  <c r="Q64" i="9"/>
  <c r="Q192" i="9"/>
  <c r="Q244" i="9"/>
  <c r="Q226" i="9"/>
  <c r="Q39" i="9"/>
  <c r="Q316" i="9"/>
  <c r="Q359" i="9"/>
  <c r="Q360" i="9"/>
  <c r="Q133" i="9"/>
  <c r="Q171" i="9"/>
  <c r="Q403" i="9"/>
  <c r="Q174" i="9"/>
  <c r="Q370" i="9"/>
  <c r="Q224" i="9"/>
  <c r="Q162" i="9"/>
  <c r="Q308" i="9"/>
  <c r="Q80" i="9"/>
  <c r="Q153" i="9"/>
  <c r="Q284" i="9"/>
  <c r="Q29" i="9"/>
  <c r="Q288" i="9"/>
  <c r="Q259" i="9"/>
  <c r="Q396" i="9"/>
  <c r="Q388" i="9"/>
  <c r="Q127" i="9"/>
  <c r="Q34" i="9"/>
  <c r="Q25" i="9"/>
  <c r="Q57" i="9"/>
  <c r="Q249" i="9"/>
  <c r="Q23" i="9"/>
  <c r="Q272" i="9"/>
  <c r="Q227" i="9"/>
  <c r="Q93" i="9"/>
  <c r="Q314" i="9"/>
  <c r="Q268" i="9"/>
  <c r="Q354" i="9"/>
  <c r="Q136" i="9"/>
  <c r="Q278" i="9"/>
  <c r="Q410" i="9"/>
  <c r="Q181" i="9"/>
  <c r="Q364" i="9"/>
  <c r="Q87" i="9"/>
  <c r="Q180" i="9"/>
  <c r="Q234" i="9"/>
  <c r="Q336" i="9"/>
  <c r="Q151" i="9"/>
  <c r="Q333" i="9"/>
  <c r="Q317" i="9"/>
  <c r="Q191" i="9"/>
  <c r="Q280" i="9"/>
  <c r="Q148" i="9"/>
  <c r="Q79" i="9"/>
  <c r="Q331" i="9"/>
  <c r="Q179" i="9"/>
  <c r="Q41" i="9"/>
  <c r="Q173" i="9"/>
  <c r="Q261" i="9"/>
  <c r="Q221" i="9"/>
  <c r="Q238" i="9"/>
  <c r="Q363" i="9"/>
  <c r="Q366" i="9"/>
  <c r="Q246" i="9"/>
  <c r="Q372" i="9"/>
  <c r="Q131" i="9"/>
  <c r="Q240" i="9"/>
  <c r="Q414" i="9"/>
  <c r="Q188" i="9"/>
  <c r="Q235" i="9"/>
  <c r="Q104" i="9"/>
  <c r="Q215" i="9"/>
  <c r="Q30" i="9"/>
  <c r="Q38" i="9"/>
  <c r="Q158" i="9"/>
  <c r="Q339" i="9"/>
  <c r="Q299" i="9"/>
  <c r="Q194" i="9"/>
  <c r="Q319" i="9"/>
  <c r="Q40" i="9"/>
  <c r="Q338" i="9"/>
  <c r="Q144" i="9"/>
  <c r="Q182" i="9"/>
  <c r="Q279" i="9"/>
  <c r="Q233" i="9"/>
  <c r="Q325" i="9"/>
  <c r="Q42" i="9"/>
  <c r="Q379" i="9"/>
  <c r="Q419" i="9"/>
  <c r="Q365" i="9"/>
  <c r="Q91" i="9"/>
  <c r="Q197" i="9"/>
  <c r="Q95" i="9"/>
  <c r="Q231" i="9"/>
  <c r="Q168" i="9"/>
  <c r="Q406" i="9"/>
  <c r="Q322" i="9"/>
  <c r="Q230" i="9"/>
  <c r="Q400" i="9"/>
  <c r="Q245" i="9"/>
  <c r="Q332" i="9"/>
  <c r="Q74" i="9"/>
  <c r="Q376" i="9"/>
  <c r="Q49" i="9"/>
  <c r="Q92" i="9"/>
  <c r="Q98" i="9"/>
  <c r="Q285" i="9"/>
  <c r="Q218" i="9"/>
  <c r="Q257" i="9"/>
  <c r="Q375" i="9"/>
  <c r="Q35" i="9"/>
  <c r="Q209" i="9"/>
  <c r="Q295" i="9"/>
  <c r="Q56" i="9"/>
  <c r="Q83" i="9"/>
  <c r="Q24" i="9"/>
  <c r="Q305" i="9"/>
  <c r="Q196" i="9"/>
  <c r="Q99" i="9"/>
  <c r="Q140" i="9"/>
  <c r="Q217" i="9"/>
  <c r="Q368" i="9"/>
  <c r="Q389" i="9"/>
  <c r="Q47" i="9"/>
  <c r="Q254" i="9"/>
  <c r="Q204" i="9"/>
  <c r="Q184" i="9"/>
  <c r="Q89" i="9"/>
  <c r="Q63" i="9"/>
  <c r="Q399" i="9"/>
  <c r="Q416" i="9"/>
  <c r="Q109" i="9"/>
  <c r="Q420" i="9"/>
  <c r="Q270" i="9"/>
  <c r="Q70" i="9"/>
  <c r="Q404" i="9"/>
  <c r="Q163" i="9"/>
  <c r="Q258" i="9"/>
  <c r="Q33" i="9"/>
  <c r="Q60" i="9"/>
  <c r="Q27" i="9"/>
  <c r="Q166" i="9"/>
  <c r="Q293" i="9"/>
  <c r="Q62" i="9"/>
  <c r="Q48" i="9"/>
  <c r="Q275" i="9"/>
  <c r="Q401" i="9"/>
  <c r="Q356" i="9"/>
  <c r="Q205" i="9"/>
  <c r="Q75" i="9"/>
  <c r="Q247" i="9"/>
  <c r="Q310" i="9"/>
  <c r="Q36" i="9"/>
  <c r="Q54" i="9"/>
  <c r="Q241" i="9"/>
  <c r="Q273" i="9"/>
  <c r="Q393" i="9"/>
  <c r="Q72" i="9"/>
  <c r="Q155" i="9"/>
  <c r="Q282" i="9"/>
  <c r="Q142" i="9"/>
  <c r="Q237" i="9"/>
  <c r="Q216" i="9"/>
  <c r="Q320" i="9"/>
  <c r="Q255" i="9"/>
  <c r="Q123" i="9"/>
  <c r="Q383" i="9"/>
  <c r="Q81" i="9"/>
  <c r="Q55" i="9"/>
  <c r="Q346" i="9"/>
  <c r="Q76" i="9"/>
  <c r="Q122" i="9"/>
  <c r="Q341" i="9"/>
  <c r="Q45" i="9"/>
  <c r="Q321" i="9"/>
  <c r="Q86" i="9"/>
  <c r="Q195" i="9"/>
  <c r="Q377" i="9"/>
  <c r="Q291" i="9"/>
  <c r="Q411" i="9"/>
  <c r="Q206" i="9"/>
  <c r="Q423" i="9"/>
  <c r="Q353" i="9"/>
  <c r="Q232" i="9"/>
  <c r="Q178" i="9"/>
  <c r="Q68" i="9"/>
  <c r="Q128" i="9"/>
  <c r="Q287" i="9"/>
  <c r="Q264" i="9"/>
  <c r="Q46" i="9"/>
  <c r="Q85" i="9"/>
  <c r="Q145" i="9"/>
  <c r="Q358" i="9"/>
  <c r="Q189" i="9"/>
  <c r="Q149" i="9"/>
  <c r="Q311" i="9"/>
  <c r="AC302" i="1"/>
  <c r="AF302" i="1"/>
  <c r="AC404" i="1"/>
  <c r="AF404" i="1"/>
  <c r="AF274" i="1"/>
  <c r="AC274" i="1"/>
  <c r="AC196" i="1"/>
  <c r="AF196" i="1"/>
  <c r="AF282" i="1"/>
  <c r="AC282" i="1"/>
  <c r="AF226" i="1"/>
  <c r="AC226" i="1"/>
  <c r="AC24" i="6"/>
  <c r="AF24" i="6"/>
  <c r="AC197" i="1"/>
  <c r="AF197" i="1"/>
  <c r="AF157" i="1"/>
  <c r="AC157" i="1"/>
  <c r="AF256" i="1"/>
  <c r="AC256" i="1"/>
  <c r="AC280" i="1"/>
  <c r="AF280" i="1"/>
  <c r="AC350" i="1"/>
  <c r="AF350" i="1"/>
  <c r="AF397" i="1"/>
  <c r="AC397" i="1"/>
  <c r="AC262" i="1"/>
  <c r="AF262" i="1"/>
  <c r="AC201" i="1"/>
  <c r="AF201" i="1"/>
  <c r="AF428" i="1"/>
  <c r="AC428" i="1"/>
  <c r="AC384" i="1"/>
  <c r="AF384" i="1"/>
  <c r="AC204" i="1"/>
  <c r="AF204" i="1"/>
  <c r="AC108" i="1"/>
  <c r="AF108" i="1"/>
  <c r="P132" i="9"/>
  <c r="P367" i="9"/>
  <c r="P239" i="9"/>
  <c r="P306" i="9"/>
  <c r="P216" i="9"/>
  <c r="P213" i="9"/>
  <c r="P354" i="9"/>
  <c r="P39" i="9"/>
  <c r="P175" i="9"/>
  <c r="P262" i="9"/>
  <c r="P160" i="9"/>
  <c r="P218" i="9"/>
  <c r="P293" i="9"/>
  <c r="P67" i="9"/>
  <c r="P372" i="9"/>
  <c r="P329" i="9"/>
  <c r="P389" i="9"/>
  <c r="P79" i="9"/>
  <c r="P142" i="9"/>
  <c r="P386" i="9"/>
  <c r="P85" i="9"/>
  <c r="P182" i="9"/>
  <c r="P173" i="9"/>
  <c r="P47" i="9"/>
  <c r="P110" i="9"/>
  <c r="P323" i="9"/>
  <c r="P53" i="9"/>
  <c r="P146" i="9"/>
  <c r="P45" i="9"/>
  <c r="P180" i="9"/>
  <c r="P400" i="9"/>
  <c r="P317" i="9"/>
  <c r="P151" i="9"/>
  <c r="P368" i="9"/>
  <c r="P54" i="9"/>
  <c r="P155" i="9"/>
  <c r="P269" i="9"/>
  <c r="P50" i="9"/>
  <c r="P396" i="9"/>
  <c r="P420" i="9"/>
  <c r="P378" i="9"/>
  <c r="P144" i="9"/>
  <c r="P211" i="9"/>
  <c r="P44" i="9"/>
  <c r="P363" i="9"/>
  <c r="P299" i="9"/>
  <c r="P148" i="9"/>
  <c r="P410" i="9"/>
  <c r="P232" i="9"/>
  <c r="P346" i="9"/>
  <c r="P296" i="9"/>
  <c r="P200" i="9"/>
  <c r="P282" i="9"/>
  <c r="P357" i="9"/>
  <c r="P167" i="9"/>
  <c r="P415" i="9"/>
  <c r="P422" i="9"/>
  <c r="P56" i="9"/>
  <c r="P250" i="9"/>
  <c r="P325" i="9"/>
  <c r="P119" i="9"/>
  <c r="P308" i="9"/>
  <c r="P37" i="9"/>
  <c r="P102" i="9"/>
  <c r="P355" i="9"/>
  <c r="P73" i="9"/>
  <c r="P32" i="9"/>
  <c r="P411" i="9"/>
  <c r="P229" i="9"/>
  <c r="P338" i="9"/>
  <c r="P300" i="9"/>
  <c r="P265" i="9"/>
  <c r="P66" i="9"/>
  <c r="P379" i="9"/>
  <c r="P197" i="9"/>
  <c r="P294" i="9"/>
  <c r="P248" i="9"/>
  <c r="P233" i="9"/>
  <c r="P281" i="9"/>
  <c r="P287" i="9"/>
  <c r="P394" i="9"/>
  <c r="P61" i="9"/>
  <c r="P154" i="9"/>
  <c r="P109" i="9"/>
  <c r="P334" i="9"/>
  <c r="P117" i="9"/>
  <c r="P271" i="9"/>
  <c r="P278" i="9"/>
  <c r="P111" i="9"/>
  <c r="P122" i="9"/>
  <c r="P186" i="9"/>
  <c r="P337" i="9"/>
  <c r="P376" i="9"/>
  <c r="P209" i="9"/>
  <c r="P276" i="9"/>
  <c r="P145" i="9"/>
  <c r="P285" i="9"/>
  <c r="P359" i="9"/>
  <c r="P302" i="9"/>
  <c r="P219" i="9"/>
  <c r="P328" i="9"/>
  <c r="P356" i="9"/>
  <c r="P260" i="9"/>
  <c r="P223" i="9"/>
  <c r="P279" i="9"/>
  <c r="P21" i="9"/>
  <c r="P90" i="9"/>
  <c r="P369" i="9"/>
  <c r="P390" i="9"/>
  <c r="P191" i="9"/>
  <c r="P227" i="9"/>
  <c r="P104" i="9"/>
  <c r="P266" i="9"/>
  <c r="P174" i="9"/>
  <c r="P48" i="9"/>
  <c r="P113" i="9"/>
  <c r="P140" i="9"/>
  <c r="P364" i="9"/>
  <c r="P95" i="9"/>
  <c r="P71" i="9"/>
  <c r="P352" i="9"/>
  <c r="P305" i="9"/>
  <c r="P290" i="9"/>
  <c r="P360" i="9"/>
  <c r="P63" i="9"/>
  <c r="P413" i="9"/>
  <c r="P304" i="9"/>
  <c r="P273" i="9"/>
  <c r="P130" i="9"/>
  <c r="P292" i="9"/>
  <c r="P76" i="9"/>
  <c r="P129" i="9"/>
  <c r="P198" i="9"/>
  <c r="P128" i="9"/>
  <c r="P59" i="9"/>
  <c r="P183" i="9"/>
  <c r="P226" i="9"/>
  <c r="P327" i="9"/>
  <c r="P150" i="9"/>
  <c r="P123" i="9"/>
  <c r="P46" i="9"/>
  <c r="P138" i="9"/>
  <c r="P107" i="9"/>
  <c r="P353" i="9"/>
  <c r="P217" i="9"/>
  <c r="P225" i="9"/>
  <c r="P344" i="9"/>
  <c r="P365" i="9"/>
  <c r="P414" i="9"/>
  <c r="P228" i="9"/>
  <c r="P297" i="9"/>
  <c r="P40" i="9"/>
  <c r="P115" i="9"/>
  <c r="P320" i="9"/>
  <c r="P126" i="9"/>
  <c r="P89" i="9"/>
  <c r="P340" i="9"/>
  <c r="P289" i="9"/>
  <c r="P159" i="9"/>
  <c r="P112" i="9"/>
  <c r="P336" i="9"/>
  <c r="P384" i="9"/>
  <c r="P176" i="9"/>
  <c r="P125" i="9"/>
  <c r="P187" i="9"/>
  <c r="P275" i="9"/>
  <c r="P387" i="9"/>
  <c r="P242" i="9"/>
  <c r="P237" i="9"/>
  <c r="P408" i="9"/>
  <c r="P316" i="9"/>
  <c r="P241" i="9"/>
  <c r="P375" i="9"/>
  <c r="P403" i="9"/>
  <c r="P55" i="9"/>
  <c r="P60" i="9"/>
  <c r="P234" i="9"/>
  <c r="P28" i="9"/>
  <c r="P105" i="9"/>
  <c r="P245" i="9"/>
  <c r="P419" i="9"/>
  <c r="P348" i="9"/>
  <c r="P163" i="9"/>
  <c r="P100" i="9"/>
  <c r="P385" i="9"/>
  <c r="P321" i="9"/>
  <c r="P43" i="9"/>
  <c r="P98" i="9"/>
  <c r="P298" i="9"/>
  <c r="P134" i="9"/>
  <c r="P231" i="9"/>
  <c r="P371" i="9"/>
  <c r="P270" i="9"/>
  <c r="P339" i="9"/>
  <c r="P42" i="9"/>
  <c r="P286" i="9"/>
  <c r="P366" i="9"/>
  <c r="P335" i="9"/>
  <c r="P74" i="9"/>
  <c r="P199" i="9"/>
  <c r="P263" i="9"/>
  <c r="P391" i="9"/>
  <c r="P254" i="9"/>
  <c r="P87" i="9"/>
  <c r="P36" i="9"/>
  <c r="P333" i="9"/>
  <c r="P82" i="9"/>
  <c r="P326" i="9"/>
  <c r="P405" i="9"/>
  <c r="P404" i="9"/>
  <c r="P240" i="9"/>
  <c r="P41" i="9"/>
  <c r="P206" i="9"/>
  <c r="P97" i="9"/>
  <c r="P314" i="9"/>
  <c r="P330" i="9"/>
  <c r="P166" i="9"/>
  <c r="P412" i="9"/>
  <c r="P141" i="9"/>
  <c r="P283" i="9"/>
  <c r="P395" i="9"/>
  <c r="P220" i="9"/>
  <c r="P62" i="9"/>
  <c r="P315" i="9"/>
  <c r="P370" i="9"/>
  <c r="P106" i="9"/>
  <c r="P251" i="9"/>
  <c r="P108" i="9"/>
  <c r="P319" i="9"/>
  <c r="P377" i="9"/>
  <c r="P26" i="9"/>
  <c r="P264" i="9"/>
  <c r="P78" i="9"/>
  <c r="P203" i="9"/>
  <c r="P201" i="9"/>
  <c r="P172" i="9"/>
  <c r="P255" i="9"/>
  <c r="P256" i="9"/>
  <c r="P361" i="9"/>
  <c r="P94" i="9"/>
  <c r="P210" i="9"/>
  <c r="P224" i="9"/>
  <c r="P195" i="9"/>
  <c r="P190" i="9"/>
  <c r="P295" i="9"/>
  <c r="P179" i="9"/>
  <c r="P51" i="9"/>
  <c r="P331" i="9"/>
  <c r="P152" i="9"/>
  <c r="P137" i="9"/>
  <c r="P83" i="9"/>
  <c r="P272" i="9"/>
  <c r="P143" i="9"/>
  <c r="P257" i="9"/>
  <c r="P322" i="9"/>
  <c r="P185" i="9"/>
  <c r="P351" i="9"/>
  <c r="P388" i="9"/>
  <c r="P49" i="9"/>
  <c r="P358" i="9"/>
  <c r="P124" i="9"/>
  <c r="P93" i="9"/>
  <c r="P135" i="9"/>
  <c r="P303" i="9"/>
  <c r="P342" i="9"/>
  <c r="P27" i="9"/>
  <c r="P118" i="9"/>
  <c r="P221" i="9"/>
  <c r="P268" i="9"/>
  <c r="P127" i="9"/>
  <c r="P215" i="9"/>
  <c r="P169" i="9"/>
  <c r="P382" i="9"/>
  <c r="P70" i="9"/>
  <c r="P81" i="9"/>
  <c r="P181" i="9"/>
  <c r="P58" i="9"/>
  <c r="P196" i="9"/>
  <c r="P92" i="9"/>
  <c r="P84" i="9"/>
  <c r="P280" i="9"/>
  <c r="P291" i="9"/>
  <c r="P131" i="9"/>
  <c r="P24" i="9"/>
  <c r="P64" i="9"/>
  <c r="P274" i="9"/>
  <c r="P267" i="9"/>
  <c r="P153" i="9"/>
  <c r="P409" i="9"/>
  <c r="P261" i="9"/>
  <c r="P57" i="9"/>
  <c r="P80" i="9"/>
  <c r="P116" i="9"/>
  <c r="P177" i="9"/>
  <c r="P332" i="9"/>
  <c r="P222" i="9"/>
  <c r="P318" i="9"/>
  <c r="P120" i="9"/>
  <c r="P91" i="9"/>
  <c r="P161" i="9"/>
  <c r="P288" i="9"/>
  <c r="P252" i="9"/>
  <c r="P402" i="9"/>
  <c r="P77" i="9"/>
  <c r="P380" i="9"/>
  <c r="P249" i="9"/>
  <c r="P310" i="9"/>
  <c r="P72" i="9"/>
  <c r="P401" i="9"/>
  <c r="P418" i="9"/>
  <c r="P69" i="9"/>
  <c r="P171" i="9"/>
  <c r="P423" i="9"/>
  <c r="P193" i="9"/>
  <c r="P407" i="9"/>
  <c r="P349" i="9"/>
  <c r="P243" i="9"/>
  <c r="P277" i="9"/>
  <c r="P383" i="9"/>
  <c r="P25" i="9"/>
  <c r="P343" i="9"/>
  <c r="P23" i="9"/>
  <c r="P393" i="9"/>
  <c r="P417" i="9"/>
  <c r="P101" i="9"/>
  <c r="P347" i="9"/>
  <c r="P214" i="9"/>
  <c r="P22" i="9"/>
  <c r="P86" i="9"/>
  <c r="P398" i="9"/>
  <c r="P362" i="9"/>
  <c r="P259" i="9"/>
  <c r="P397" i="9"/>
  <c r="P192" i="9"/>
  <c r="P373" i="9"/>
  <c r="P178" i="9"/>
  <c r="P313" i="9"/>
  <c r="P96" i="9"/>
  <c r="P188" i="9"/>
  <c r="P258" i="9"/>
  <c r="P33" i="9"/>
  <c r="P121" i="9"/>
  <c r="P324" i="9"/>
  <c r="P31" i="9"/>
  <c r="P139" i="9"/>
  <c r="P162" i="9"/>
  <c r="P156" i="9"/>
  <c r="P65" i="9"/>
  <c r="P399" i="9"/>
  <c r="P392" i="9"/>
  <c r="P212" i="9"/>
  <c r="P421" i="9"/>
  <c r="P301" i="9"/>
  <c r="P133" i="9"/>
  <c r="P99" i="9"/>
  <c r="P253" i="9"/>
  <c r="P68" i="9"/>
  <c r="P244" i="9"/>
  <c r="P170" i="9"/>
  <c r="P165" i="9"/>
  <c r="P350" i="9"/>
  <c r="P204" i="9"/>
  <c r="P158" i="9"/>
  <c r="P103" i="9"/>
  <c r="P52" i="9"/>
  <c r="P202" i="9"/>
  <c r="P75" i="9"/>
  <c r="P406" i="9"/>
  <c r="P157" i="9"/>
  <c r="P235" i="9"/>
  <c r="P246" i="9"/>
  <c r="P207" i="9"/>
  <c r="P416" i="9"/>
  <c r="P381" i="9"/>
  <c r="P341" i="9"/>
  <c r="P194" i="9"/>
  <c r="P114" i="9"/>
  <c r="P284" i="9"/>
  <c r="P247" i="9"/>
  <c r="P307" i="9"/>
  <c r="P136" i="9"/>
  <c r="P149" i="9"/>
  <c r="P238" i="9"/>
  <c r="P184" i="9"/>
  <c r="P345" i="9"/>
  <c r="P312" i="9"/>
  <c r="P38" i="9"/>
  <c r="P311" i="9"/>
  <c r="P35" i="9"/>
  <c r="P236" i="9"/>
  <c r="P230" i="9"/>
  <c r="P147" i="9"/>
  <c r="P309" i="9"/>
  <c r="P168" i="9"/>
  <c r="P30" i="9"/>
  <c r="P205" i="9"/>
  <c r="P34" i="9"/>
  <c r="P164" i="9"/>
  <c r="P88" i="9"/>
  <c r="P189" i="9"/>
  <c r="P29" i="9"/>
  <c r="P374" i="9"/>
  <c r="P208" i="9"/>
  <c r="AF353" i="1"/>
  <c r="AC353" i="1"/>
  <c r="AF145" i="1"/>
  <c r="AC145" i="1"/>
  <c r="AF321" i="1"/>
  <c r="AC321" i="1"/>
  <c r="AF383" i="1"/>
  <c r="AC383" i="1"/>
  <c r="C18" i="4"/>
  <c r="E16" i="4"/>
  <c r="E17" i="4" s="1"/>
  <c r="AC445" i="5"/>
  <c r="AF445" i="5"/>
  <c r="AC336" i="1"/>
  <c r="AF336" i="1"/>
  <c r="AF389" i="1"/>
  <c r="AC389" i="1"/>
  <c r="AF385" i="1"/>
  <c r="AC385" i="1"/>
  <c r="AF129" i="1"/>
  <c r="AC129" i="1"/>
  <c r="AF236" i="1"/>
  <c r="AC236" i="1"/>
  <c r="AF219" i="1"/>
  <c r="AC219" i="1"/>
  <c r="AC394" i="1"/>
  <c r="AF394" i="1"/>
  <c r="AC176" i="1"/>
  <c r="AF176" i="1"/>
  <c r="AF147" i="1"/>
  <c r="AC147" i="1"/>
  <c r="AC253" i="1"/>
  <c r="AF253" i="1"/>
  <c r="AF335" i="1"/>
  <c r="AC335" i="1"/>
  <c r="AC168" i="1"/>
  <c r="AF168" i="1"/>
  <c r="AC212" i="1"/>
  <c r="AF212" i="1"/>
  <c r="AF255" i="1"/>
  <c r="AC255" i="1"/>
  <c r="AF343" i="1"/>
  <c r="AC343" i="1"/>
  <c r="AC71" i="1"/>
  <c r="AF71" i="1"/>
  <c r="AC426" i="5"/>
  <c r="AF426" i="5"/>
  <c r="AC436" i="5"/>
  <c r="AF436" i="5"/>
  <c r="AC373" i="1"/>
  <c r="AF373" i="1"/>
  <c r="AC328" i="1"/>
  <c r="AF328" i="1"/>
  <c r="AF281" i="1"/>
  <c r="AC281" i="1"/>
  <c r="AC149" i="1"/>
  <c r="AF149" i="1"/>
  <c r="AC93" i="1"/>
  <c r="AF93" i="1"/>
  <c r="AC364" i="1"/>
  <c r="AF364" i="1"/>
  <c r="AF263" i="1"/>
  <c r="AC263" i="1"/>
  <c r="AF144" i="1"/>
  <c r="AC144" i="1"/>
  <c r="AC412" i="1"/>
  <c r="AF412" i="1"/>
  <c r="AF375" i="1"/>
  <c r="AC375" i="1"/>
  <c r="AF301" i="1"/>
  <c r="AC301" i="1"/>
  <c r="AC249" i="1"/>
  <c r="AF249" i="1"/>
  <c r="AC181" i="1"/>
  <c r="AF181" i="1"/>
  <c r="AC420" i="1"/>
  <c r="AF420" i="1"/>
  <c r="AC327" i="1"/>
  <c r="AF327" i="1"/>
  <c r="AF265" i="1"/>
  <c r="AC265" i="1"/>
  <c r="AC217" i="1"/>
  <c r="AF217" i="1"/>
  <c r="AF395" i="1"/>
  <c r="AC395" i="1"/>
  <c r="AF318" i="1"/>
  <c r="AC318" i="1"/>
  <c r="AC193" i="1"/>
  <c r="AF193" i="1"/>
  <c r="AF117" i="1"/>
  <c r="AC117" i="1"/>
  <c r="AC370" i="1"/>
  <c r="AF370" i="1"/>
  <c r="AC297" i="1"/>
  <c r="AF297" i="1"/>
  <c r="AC252" i="1"/>
  <c r="AF252" i="1"/>
  <c r="AC148" i="1"/>
  <c r="AF148" i="1"/>
  <c r="AF413" i="1"/>
  <c r="AC413" i="1"/>
  <c r="AC339" i="1"/>
  <c r="AF339" i="1"/>
  <c r="AC264" i="1"/>
  <c r="AF264" i="1"/>
  <c r="AC182" i="1"/>
  <c r="AF182" i="1"/>
  <c r="AC449" i="1"/>
  <c r="AF449" i="1"/>
  <c r="O7" i="9"/>
  <c r="E4" i="9" s="1"/>
  <c r="AF443" i="6"/>
  <c r="AC443" i="6"/>
  <c r="AC417" i="1"/>
  <c r="AF417" i="1"/>
  <c r="AC319" i="1"/>
  <c r="AF319" i="1"/>
  <c r="AC442" i="1"/>
  <c r="AF442" i="1"/>
  <c r="AC227" i="1"/>
  <c r="AF227" i="1"/>
  <c r="AC279" i="1"/>
  <c r="AF279" i="1"/>
  <c r="AF292" i="1"/>
  <c r="AC292" i="1"/>
  <c r="AC289" i="1"/>
  <c r="AF289" i="1"/>
  <c r="AC322" i="1"/>
  <c r="AF322" i="1"/>
  <c r="AF341" i="1"/>
  <c r="AC341" i="1"/>
  <c r="AC416" i="1"/>
  <c r="AF416" i="1"/>
  <c r="AC447" i="1"/>
  <c r="AF447" i="1"/>
  <c r="AF428" i="6"/>
  <c r="AC428" i="6"/>
  <c r="AC333" i="1"/>
  <c r="AF333" i="1"/>
  <c r="AF162" i="1"/>
  <c r="AC162" i="1"/>
  <c r="AF287" i="1"/>
  <c r="AC287" i="1"/>
  <c r="AF314" i="1"/>
  <c r="AC314" i="1"/>
  <c r="AC426" i="1"/>
  <c r="AF426" i="1"/>
  <c r="AF268" i="1"/>
  <c r="AC268" i="1"/>
  <c r="AF403" i="1"/>
  <c r="AC403" i="1"/>
  <c r="AC436" i="1"/>
  <c r="AF436" i="1"/>
  <c r="AC316" i="1"/>
  <c r="AF316" i="1"/>
  <c r="AC425" i="1"/>
  <c r="AF425" i="1"/>
  <c r="AC273" i="1"/>
  <c r="AF273" i="1"/>
  <c r="AF426" i="6"/>
  <c r="AC426" i="6"/>
  <c r="AC428" i="5"/>
  <c r="AF428" i="5"/>
  <c r="AF371" i="1"/>
  <c r="AC371" i="1"/>
  <c r="AC323" i="1"/>
  <c r="AF323" i="1"/>
  <c r="AF269" i="1"/>
  <c r="AC269" i="1"/>
  <c r="AC124" i="1"/>
  <c r="AF124" i="1"/>
  <c r="AC329" i="1"/>
  <c r="AF329" i="1"/>
  <c r="AF338" i="1"/>
  <c r="AC338" i="1"/>
  <c r="AF234" i="1"/>
  <c r="AC234" i="1"/>
  <c r="AF128" i="1"/>
  <c r="AC128" i="1"/>
  <c r="AC410" i="1"/>
  <c r="AF410" i="1"/>
  <c r="AF368" i="1"/>
  <c r="AC368" i="1"/>
  <c r="AF298" i="1"/>
  <c r="AC298" i="1"/>
  <c r="AC246" i="1"/>
  <c r="AF246" i="1"/>
  <c r="AF178" i="1"/>
  <c r="AC178" i="1"/>
  <c r="AC414" i="1"/>
  <c r="AF414" i="1"/>
  <c r="AF310" i="1"/>
  <c r="AC310" i="1"/>
  <c r="AC260" i="1"/>
  <c r="AF260" i="1"/>
  <c r="AC215" i="1"/>
  <c r="AF215" i="1"/>
  <c r="AF87" i="1"/>
  <c r="AC87" i="1"/>
  <c r="AF380" i="1"/>
  <c r="AC380" i="1"/>
  <c r="AC313" i="1"/>
  <c r="AF313" i="1"/>
  <c r="AC156" i="1"/>
  <c r="AF156" i="1"/>
  <c r="AF378" i="1"/>
  <c r="AC378" i="1"/>
  <c r="AF357" i="1"/>
  <c r="AC357" i="1"/>
  <c r="AC293" i="1"/>
  <c r="AF293" i="1"/>
  <c r="AC248" i="1"/>
  <c r="AF248" i="1"/>
  <c r="AC88" i="1"/>
  <c r="AF88" i="1"/>
  <c r="AF405" i="1"/>
  <c r="AC405" i="1"/>
  <c r="AC326" i="1"/>
  <c r="AF326" i="1"/>
  <c r="AF257" i="1"/>
  <c r="AC257" i="1"/>
  <c r="AF177" i="1"/>
  <c r="AC177" i="1"/>
  <c r="AC438" i="1"/>
  <c r="AF438" i="1"/>
  <c r="AC441" i="1"/>
  <c r="AF441" i="1"/>
  <c r="AF349" i="1"/>
  <c r="AC349" i="1"/>
  <c r="AF228" i="1"/>
  <c r="AC228" i="1"/>
  <c r="AC208" i="1"/>
  <c r="AF208" i="1"/>
  <c r="AC241" i="1"/>
  <c r="AF241" i="1"/>
  <c r="AC123" i="1"/>
  <c r="AF123" i="1"/>
  <c r="AC431" i="1"/>
  <c r="AF431" i="1"/>
  <c r="AF401" i="1"/>
  <c r="AC401" i="1"/>
  <c r="AC432" i="1"/>
  <c r="AF432" i="1"/>
  <c r="AC133" i="1"/>
  <c r="AF133" i="1"/>
  <c r="AC185" i="1"/>
  <c r="AF185" i="1"/>
  <c r="AC171" i="1"/>
  <c r="AF171" i="1"/>
  <c r="AC275" i="1"/>
  <c r="AF275" i="1"/>
  <c r="AC432" i="6"/>
  <c r="AF432" i="6"/>
  <c r="AF284" i="1"/>
  <c r="AC284" i="1"/>
  <c r="AC381" i="1"/>
  <c r="AF381" i="1"/>
  <c r="AF424" i="1"/>
  <c r="AC424" i="1"/>
  <c r="AC183" i="1"/>
  <c r="AF183" i="1"/>
  <c r="AC222" i="1"/>
  <c r="AF222" i="1"/>
  <c r="AC330" i="1"/>
  <c r="AF330" i="1"/>
  <c r="AC382" i="1"/>
  <c r="AF382" i="1"/>
  <c r="AC188" i="1"/>
  <c r="AF188" i="1"/>
  <c r="AF184" i="1"/>
  <c r="AC184" i="1"/>
  <c r="AF430" i="6"/>
  <c r="AC430" i="6"/>
  <c r="AC445" i="6"/>
  <c r="AF445" i="6"/>
  <c r="AF163" i="1"/>
  <c r="AC163" i="1"/>
  <c r="AF369" i="1"/>
  <c r="AC369" i="1"/>
  <c r="AC317" i="1"/>
  <c r="AF317" i="1"/>
  <c r="AC261" i="1"/>
  <c r="AF261" i="1"/>
  <c r="AC103" i="1"/>
  <c r="AF103" i="1"/>
  <c r="AC421" i="1"/>
  <c r="AF421" i="1"/>
  <c r="AF331" i="1"/>
  <c r="AC331" i="1"/>
  <c r="AF232" i="1"/>
  <c r="AC232" i="1"/>
  <c r="AC83" i="1"/>
  <c r="AF83" i="1"/>
  <c r="AC406" i="1"/>
  <c r="AF406" i="1"/>
  <c r="AC358" i="1"/>
  <c r="AF358" i="1"/>
  <c r="AF278" i="1"/>
  <c r="AC278" i="1"/>
  <c r="AF220" i="1"/>
  <c r="AC220" i="1"/>
  <c r="AC151" i="1"/>
  <c r="AF151" i="1"/>
  <c r="AC400" i="1"/>
  <c r="AF400" i="1"/>
  <c r="AF307" i="1"/>
  <c r="AC307" i="1"/>
  <c r="AF258" i="1"/>
  <c r="AC258" i="1"/>
  <c r="AC205" i="1"/>
  <c r="AF205" i="1"/>
  <c r="AC448" i="1"/>
  <c r="AF448" i="1"/>
  <c r="AF374" i="1"/>
  <c r="AC374" i="1"/>
  <c r="AF300" i="1"/>
  <c r="AC300" i="1"/>
  <c r="AF153" i="1"/>
  <c r="AC153" i="1"/>
  <c r="AC423" i="1"/>
  <c r="AF423" i="1"/>
  <c r="AF352" i="1"/>
  <c r="AC352" i="1"/>
  <c r="AC290" i="1"/>
  <c r="AF290" i="1"/>
  <c r="AC245" i="1"/>
  <c r="AF245" i="1"/>
  <c r="AC450" i="1"/>
  <c r="AF450" i="1"/>
  <c r="AC392" i="1"/>
  <c r="AF392" i="1"/>
  <c r="AC306" i="1"/>
  <c r="AF306" i="1"/>
  <c r="AF240" i="1"/>
  <c r="AC240" i="1"/>
  <c r="AF173" i="1"/>
  <c r="AC173" i="1"/>
  <c r="AC430" i="1"/>
  <c r="AF430" i="1"/>
  <c r="AC92" i="1"/>
  <c r="AF92" i="1"/>
  <c r="AF443" i="1"/>
  <c r="AC443" i="1"/>
  <c r="AF294" i="1"/>
  <c r="AC294" i="1"/>
  <c r="AF367" i="1"/>
  <c r="AC367" i="1"/>
  <c r="AC332" i="1"/>
  <c r="AF332" i="1"/>
  <c r="AC388" i="1"/>
  <c r="AF388" i="1"/>
  <c r="AC438" i="5"/>
  <c r="AF438" i="5"/>
  <c r="AF434" i="5"/>
  <c r="AC434" i="5"/>
  <c r="AC97" i="1"/>
  <c r="AF97" i="1"/>
  <c r="AF351" i="1"/>
  <c r="AC351" i="1"/>
  <c r="AF315" i="1"/>
  <c r="AC315" i="1"/>
  <c r="AC254" i="1"/>
  <c r="AF254" i="1"/>
  <c r="AC99" i="1"/>
  <c r="AF99" i="1"/>
  <c r="AC408" i="1"/>
  <c r="AF408" i="1"/>
  <c r="AF325" i="1"/>
  <c r="AC325" i="1"/>
  <c r="AC230" i="1"/>
  <c r="AF230" i="1"/>
  <c r="AC67" i="1"/>
  <c r="AF67" i="1"/>
  <c r="AC398" i="1"/>
  <c r="AF398" i="1"/>
  <c r="AC355" i="1"/>
  <c r="AF355" i="1"/>
  <c r="AC276" i="1"/>
  <c r="AF276" i="1"/>
  <c r="AC210" i="1"/>
  <c r="AF210" i="1"/>
  <c r="AC320" i="1"/>
  <c r="AF320" i="1"/>
  <c r="AF377" i="1"/>
  <c r="AC377" i="1"/>
  <c r="AF304" i="1"/>
  <c r="AC304" i="1"/>
  <c r="AC243" i="1"/>
  <c r="AF243" i="1"/>
  <c r="AC199" i="1"/>
  <c r="AF199" i="1"/>
  <c r="AF437" i="1"/>
  <c r="AC437" i="1"/>
  <c r="AC372" i="1"/>
  <c r="AF372" i="1"/>
  <c r="AC286" i="1"/>
  <c r="AF286" i="1"/>
  <c r="AC143" i="1"/>
  <c r="AF143" i="1"/>
  <c r="AF411" i="1"/>
  <c r="AC411" i="1"/>
  <c r="AF337" i="1"/>
  <c r="AC337" i="1"/>
  <c r="AC288" i="1"/>
  <c r="AF288" i="1"/>
  <c r="AC233" i="1"/>
  <c r="AF233" i="1"/>
  <c r="AC439" i="1"/>
  <c r="AF439" i="1"/>
  <c r="AC390" i="1"/>
  <c r="AF390" i="1"/>
  <c r="AC303" i="1"/>
  <c r="AF303" i="1"/>
  <c r="AC235" i="1"/>
  <c r="AF235" i="1"/>
  <c r="AC155" i="1"/>
  <c r="AF155" i="1"/>
  <c r="C12" i="5"/>
  <c r="C11" i="5"/>
  <c r="C12" i="1"/>
  <c r="C11" i="1"/>
  <c r="P18" i="9"/>
  <c r="O18" i="9"/>
  <c r="Q18" i="9"/>
  <c r="AC398" i="6" l="1"/>
  <c r="AC385" i="6"/>
  <c r="BB55" i="6"/>
  <c r="BA55" i="6"/>
  <c r="AZ55" i="6" s="1"/>
  <c r="AX55" i="6" s="1"/>
  <c r="BB13" i="6"/>
  <c r="BA13" i="6"/>
  <c r="AZ13" i="6" s="1"/>
  <c r="AX13" i="6" s="1"/>
  <c r="AK395" i="6"/>
  <c r="AI395" i="6"/>
  <c r="AH395" i="6" s="1"/>
  <c r="AJ395" i="6"/>
  <c r="AJ180" i="6"/>
  <c r="AK180" i="6"/>
  <c r="AI180" i="6"/>
  <c r="AH180" i="6" s="1"/>
  <c r="BB26" i="6"/>
  <c r="BA26" i="6"/>
  <c r="AZ26" i="6" s="1"/>
  <c r="AX26" i="6" s="1"/>
  <c r="BB71" i="6"/>
  <c r="BA71" i="6"/>
  <c r="AZ71" i="6" s="1"/>
  <c r="AX71" i="6" s="1"/>
  <c r="BA47" i="6"/>
  <c r="BB47" i="6"/>
  <c r="BA53" i="6"/>
  <c r="BB53" i="6"/>
  <c r="BB17" i="6"/>
  <c r="BA17" i="6"/>
  <c r="AZ17" i="6" s="1"/>
  <c r="AX17" i="6" s="1"/>
  <c r="BB20" i="6"/>
  <c r="BA20" i="6"/>
  <c r="AZ20" i="6" s="1"/>
  <c r="AX20" i="6" s="1"/>
  <c r="BB73" i="6"/>
  <c r="BA73" i="6"/>
  <c r="AZ73" i="6" s="1"/>
  <c r="AX73" i="6" s="1"/>
  <c r="BA77" i="6"/>
  <c r="BB77" i="6"/>
  <c r="BA50" i="6"/>
  <c r="BB50" i="6"/>
  <c r="AI146" i="6"/>
  <c r="AH146" i="6" s="1"/>
  <c r="AK146" i="6"/>
  <c r="AJ146" i="6"/>
  <c r="BA25" i="6"/>
  <c r="BB25" i="6"/>
  <c r="BA33" i="6"/>
  <c r="AZ33" i="6" s="1"/>
  <c r="AX33" i="6" s="1"/>
  <c r="BB33" i="6"/>
  <c r="BA60" i="6"/>
  <c r="AZ60" i="6" s="1"/>
  <c r="AX60" i="6" s="1"/>
  <c r="BB60" i="6"/>
  <c r="AK213" i="6"/>
  <c r="AJ213" i="6"/>
  <c r="AI213" i="6"/>
  <c r="AH213" i="6" s="1"/>
  <c r="BA70" i="6"/>
  <c r="BB70" i="6"/>
  <c r="BA41" i="6"/>
  <c r="BB41" i="6"/>
  <c r="AK385" i="6"/>
  <c r="AJ385" i="6"/>
  <c r="AI385" i="6"/>
  <c r="BB15" i="6"/>
  <c r="BA15" i="6"/>
  <c r="AZ15" i="6" s="1"/>
  <c r="AX15" i="6" s="1"/>
  <c r="AI267" i="6"/>
  <c r="AJ267" i="6"/>
  <c r="AK267" i="6"/>
  <c r="BA59" i="6"/>
  <c r="BB59" i="6"/>
  <c r="AK102" i="6"/>
  <c r="AI102" i="6"/>
  <c r="AJ102" i="6"/>
  <c r="AJ410" i="6"/>
  <c r="AI410" i="6"/>
  <c r="AK410" i="6"/>
  <c r="AK397" i="6"/>
  <c r="AJ397" i="6"/>
  <c r="AI397" i="6"/>
  <c r="BA79" i="6"/>
  <c r="BB79" i="6"/>
  <c r="BA18" i="6"/>
  <c r="AZ18" i="6" s="1"/>
  <c r="AX18" i="6" s="1"/>
  <c r="BB18" i="6"/>
  <c r="AI399" i="6"/>
  <c r="AK399" i="6"/>
  <c r="AJ399" i="6"/>
  <c r="BA34" i="6"/>
  <c r="BB34" i="6"/>
  <c r="BA21" i="6"/>
  <c r="BB21" i="6"/>
  <c r="AJ424" i="6"/>
  <c r="AK424" i="6"/>
  <c r="AI424" i="6"/>
  <c r="AH424" i="6" s="1"/>
  <c r="AI401" i="6"/>
  <c r="AH401" i="6" s="1"/>
  <c r="AK401" i="6"/>
  <c r="AJ401" i="6"/>
  <c r="AI414" i="6"/>
  <c r="AJ414" i="6"/>
  <c r="AH414" i="6" s="1"/>
  <c r="AK414" i="6"/>
  <c r="BA11" i="6"/>
  <c r="AZ11" i="6" s="1"/>
  <c r="AX11" i="6" s="1"/>
  <c r="BB11" i="6"/>
  <c r="AJ392" i="6"/>
  <c r="AK392" i="6"/>
  <c r="AI392" i="6"/>
  <c r="BB69" i="6"/>
  <c r="BA69" i="6"/>
  <c r="AZ69" i="6" s="1"/>
  <c r="AX69" i="6" s="1"/>
  <c r="BA83" i="6"/>
  <c r="BB83" i="6"/>
  <c r="AI35" i="6"/>
  <c r="AJ35" i="6"/>
  <c r="AK35" i="6"/>
  <c r="BA23" i="6"/>
  <c r="BB23" i="6"/>
  <c r="BA66" i="6"/>
  <c r="AZ66" i="6" s="1"/>
  <c r="AX66" i="6" s="1"/>
  <c r="BB66" i="6"/>
  <c r="BA51" i="6"/>
  <c r="AZ51" i="6" s="1"/>
  <c r="AX51" i="6" s="1"/>
  <c r="BB51" i="6"/>
  <c r="BB54" i="6"/>
  <c r="BA54" i="6"/>
  <c r="BA43" i="6"/>
  <c r="BB43" i="6"/>
  <c r="BB56" i="6"/>
  <c r="BA56" i="6"/>
  <c r="BB75" i="6"/>
  <c r="BA75" i="6"/>
  <c r="AK422" i="6"/>
  <c r="AJ422" i="6"/>
  <c r="AI422" i="6"/>
  <c r="AH422" i="6" s="1"/>
  <c r="BB45" i="6"/>
  <c r="BA45" i="6"/>
  <c r="AZ45" i="6" s="1"/>
  <c r="AX45" i="6" s="1"/>
  <c r="AK138" i="6"/>
  <c r="AJ138" i="6"/>
  <c r="AI138" i="6"/>
  <c r="AI287" i="6"/>
  <c r="AJ287" i="6"/>
  <c r="AK287" i="6"/>
  <c r="BB19" i="6"/>
  <c r="BA19" i="6"/>
  <c r="AZ19" i="6" s="1"/>
  <c r="AX19" i="6" s="1"/>
  <c r="AE349" i="6"/>
  <c r="AD349" i="6"/>
  <c r="BB39" i="6"/>
  <c r="BA39" i="6"/>
  <c r="AZ39" i="6" s="1"/>
  <c r="AX39" i="6" s="1"/>
  <c r="AK398" i="6"/>
  <c r="AJ398" i="6"/>
  <c r="AI398" i="6"/>
  <c r="AH398" i="6" s="1"/>
  <c r="BB85" i="6"/>
  <c r="BA85" i="6"/>
  <c r="BA30" i="6"/>
  <c r="AZ30" i="6" s="1"/>
  <c r="AX30" i="6" s="1"/>
  <c r="BB30" i="6"/>
  <c r="BB65" i="6"/>
  <c r="BA65" i="6"/>
  <c r="BB49" i="6"/>
  <c r="BA49" i="6"/>
  <c r="AZ49" i="6" s="1"/>
  <c r="AX49" i="6" s="1"/>
  <c r="BB78" i="6"/>
  <c r="BA78" i="6"/>
  <c r="BB14" i="6"/>
  <c r="BA14" i="6"/>
  <c r="BA57" i="6"/>
  <c r="AZ57" i="6" s="1"/>
  <c r="AX57" i="6" s="1"/>
  <c r="BB57" i="6"/>
  <c r="BA35" i="6"/>
  <c r="BB35" i="6"/>
  <c r="BA81" i="6"/>
  <c r="AZ81" i="6" s="1"/>
  <c r="AX81" i="6" s="1"/>
  <c r="BB81" i="6"/>
  <c r="BA28" i="6"/>
  <c r="AZ28" i="6" s="1"/>
  <c r="AX28" i="6" s="1"/>
  <c r="BB28" i="6"/>
  <c r="AK413" i="6"/>
  <c r="AI413" i="6"/>
  <c r="AJ413" i="6"/>
  <c r="AI219" i="6"/>
  <c r="AJ219" i="6"/>
  <c r="AK219" i="6"/>
  <c r="AJ402" i="6"/>
  <c r="AI402" i="6"/>
  <c r="AK402" i="6"/>
  <c r="BB82" i="6"/>
  <c r="BA82" i="6"/>
  <c r="AZ82" i="6" s="1"/>
  <c r="AX82" i="6" s="1"/>
  <c r="AI362" i="6"/>
  <c r="AJ362" i="6"/>
  <c r="AK362" i="6"/>
  <c r="BA22" i="6"/>
  <c r="AZ22" i="6" s="1"/>
  <c r="AX22" i="6" s="1"/>
  <c r="BB22" i="6"/>
  <c r="BB62" i="6"/>
  <c r="BA62" i="6"/>
  <c r="BB37" i="6"/>
  <c r="BA37" i="6"/>
  <c r="AZ37" i="6" s="1"/>
  <c r="AX37" i="6" s="1"/>
  <c r="AA57" i="6"/>
  <c r="AF353" i="6"/>
  <c r="AH437" i="6"/>
  <c r="AJ318" i="6"/>
  <c r="AI318" i="6"/>
  <c r="AH318" i="6" s="1"/>
  <c r="AK318" i="6"/>
  <c r="AC257" i="6"/>
  <c r="AF257" i="6"/>
  <c r="AF126" i="6"/>
  <c r="AC126" i="6"/>
  <c r="AF65" i="6"/>
  <c r="AC65" i="6"/>
  <c r="AC165" i="6"/>
  <c r="AF165" i="6"/>
  <c r="AF116" i="6"/>
  <c r="AC116" i="6"/>
  <c r="AC41" i="6"/>
  <c r="AF41" i="6"/>
  <c r="AC316" i="6"/>
  <c r="AF316" i="6"/>
  <c r="AF36" i="6"/>
  <c r="AC36" i="6"/>
  <c r="AF263" i="6"/>
  <c r="AC263" i="6"/>
  <c r="AF261" i="6"/>
  <c r="AC261" i="6"/>
  <c r="AF203" i="6"/>
  <c r="AC203" i="6"/>
  <c r="AF296" i="6"/>
  <c r="AC296" i="6"/>
  <c r="AC99" i="6"/>
  <c r="AF99" i="6"/>
  <c r="AC100" i="6"/>
  <c r="AF100" i="6"/>
  <c r="AC280" i="6"/>
  <c r="AF280" i="6"/>
  <c r="AC94" i="6"/>
  <c r="AF94" i="6"/>
  <c r="AC138" i="6"/>
  <c r="AF138" i="6"/>
  <c r="AC144" i="6"/>
  <c r="AF144" i="6"/>
  <c r="AF173" i="6"/>
  <c r="AC173" i="6"/>
  <c r="AF277" i="6"/>
  <c r="AC277" i="6"/>
  <c r="AC368" i="6"/>
  <c r="AF368" i="6"/>
  <c r="AF288" i="6"/>
  <c r="AC288" i="6"/>
  <c r="AF359" i="6"/>
  <c r="AC359" i="6"/>
  <c r="AF339" i="6"/>
  <c r="AC339" i="6"/>
  <c r="AF34" i="6"/>
  <c r="AC34" i="6"/>
  <c r="AF410" i="6"/>
  <c r="AC410" i="6"/>
  <c r="AF294" i="6"/>
  <c r="AC294" i="6"/>
  <c r="AC250" i="6"/>
  <c r="AF250" i="6"/>
  <c r="AC367" i="6"/>
  <c r="AF367" i="6"/>
  <c r="AF218" i="6"/>
  <c r="AC218" i="6"/>
  <c r="AF265" i="6"/>
  <c r="AC265" i="6"/>
  <c r="AF321" i="6"/>
  <c r="AC321" i="6"/>
  <c r="AF112" i="6"/>
  <c r="AC112" i="6"/>
  <c r="AF369" i="6"/>
  <c r="AC369" i="6"/>
  <c r="AI243" i="6"/>
  <c r="AK243" i="6"/>
  <c r="AJ243" i="6"/>
  <c r="AC151" i="6"/>
  <c r="AF151" i="6"/>
  <c r="AJ388" i="6"/>
  <c r="AI388" i="6"/>
  <c r="AH388" i="6" s="1"/>
  <c r="AK388" i="6"/>
  <c r="AF26" i="6"/>
  <c r="AC26" i="6"/>
  <c r="AB143" i="6"/>
  <c r="AA143" i="6"/>
  <c r="AC79" i="6"/>
  <c r="AF79" i="6"/>
  <c r="AI26" i="6"/>
  <c r="AH26" i="6" s="1"/>
  <c r="AK26" i="6"/>
  <c r="AJ26" i="6"/>
  <c r="AB235" i="6"/>
  <c r="AA235" i="6"/>
  <c r="AJ391" i="6"/>
  <c r="AK391" i="6"/>
  <c r="AI391" i="6"/>
  <c r="AH391" i="6" s="1"/>
  <c r="AH444" i="6"/>
  <c r="AH283" i="6"/>
  <c r="AF387" i="6"/>
  <c r="AD273" i="6"/>
  <c r="AE273" i="6"/>
  <c r="AC392" i="6"/>
  <c r="AC193" i="6"/>
  <c r="AF193" i="6"/>
  <c r="AC222" i="6"/>
  <c r="AF222" i="6"/>
  <c r="AC87" i="6"/>
  <c r="AF87" i="6"/>
  <c r="AF425" i="6"/>
  <c r="AC425" i="6"/>
  <c r="AF58" i="6"/>
  <c r="AC58" i="6"/>
  <c r="AF146" i="6"/>
  <c r="AC146" i="6"/>
  <c r="AC71" i="6"/>
  <c r="AF71" i="6"/>
  <c r="AF191" i="6"/>
  <c r="AC191" i="6"/>
  <c r="AF132" i="6"/>
  <c r="AC132" i="6"/>
  <c r="AC54" i="6"/>
  <c r="AF54" i="6"/>
  <c r="AF180" i="6"/>
  <c r="AC180" i="6"/>
  <c r="AF123" i="6"/>
  <c r="AC123" i="6"/>
  <c r="AF205" i="6"/>
  <c r="AC205" i="6"/>
  <c r="AF29" i="6"/>
  <c r="AC29" i="6"/>
  <c r="AF292" i="6"/>
  <c r="AC292" i="6"/>
  <c r="AC197" i="6"/>
  <c r="AF197" i="6"/>
  <c r="AC295" i="6"/>
  <c r="AF295" i="6"/>
  <c r="AC276" i="6"/>
  <c r="AF276" i="6"/>
  <c r="AF74" i="6"/>
  <c r="AC74" i="6"/>
  <c r="AC235" i="6"/>
  <c r="AF235" i="6"/>
  <c r="AC114" i="6"/>
  <c r="AF114" i="6"/>
  <c r="AC204" i="6"/>
  <c r="AF204" i="6"/>
  <c r="AC155" i="6"/>
  <c r="AF155" i="6"/>
  <c r="AC373" i="6"/>
  <c r="AF373" i="6"/>
  <c r="AF23" i="6"/>
  <c r="AC23" i="6"/>
  <c r="AC340" i="6"/>
  <c r="AF340" i="6"/>
  <c r="AC305" i="6"/>
  <c r="AF305" i="6"/>
  <c r="AC35" i="6"/>
  <c r="AF35" i="6"/>
  <c r="AC406" i="6"/>
  <c r="AF406" i="6"/>
  <c r="AF251" i="6"/>
  <c r="AC251" i="6"/>
  <c r="AF379" i="6"/>
  <c r="AC379" i="6"/>
  <c r="AF225" i="6"/>
  <c r="AC225" i="6"/>
  <c r="AF358" i="6"/>
  <c r="AC358" i="6"/>
  <c r="AF242" i="6"/>
  <c r="AC242" i="6"/>
  <c r="AF301" i="6"/>
  <c r="AC301" i="6"/>
  <c r="AF421" i="6"/>
  <c r="AC421" i="6"/>
  <c r="AF273" i="6"/>
  <c r="AC273" i="6"/>
  <c r="AE125" i="6"/>
  <c r="AD125" i="6"/>
  <c r="AF202" i="6"/>
  <c r="AC202" i="6"/>
  <c r="AC73" i="6"/>
  <c r="AF73" i="6"/>
  <c r="AF93" i="6"/>
  <c r="AC93" i="6"/>
  <c r="AA159" i="6"/>
  <c r="AB159" i="6"/>
  <c r="AZ118" i="6"/>
  <c r="AX118" i="6" s="1"/>
  <c r="AH121" i="6"/>
  <c r="AH52" i="6"/>
  <c r="AZ58" i="6"/>
  <c r="AX58" i="6" s="1"/>
  <c r="AE310" i="6"/>
  <c r="AD310" i="6"/>
  <c r="AE87" i="6"/>
  <c r="AF399" i="6"/>
  <c r="AC399" i="6"/>
  <c r="AF181" i="6"/>
  <c r="AC181" i="6"/>
  <c r="AC372" i="6"/>
  <c r="AF372" i="6"/>
  <c r="AK162" i="6"/>
  <c r="AJ162" i="6"/>
  <c r="AI162" i="6"/>
  <c r="AC130" i="6"/>
  <c r="AF130" i="6"/>
  <c r="AF433" i="6"/>
  <c r="AC433" i="6"/>
  <c r="AF102" i="6"/>
  <c r="AC102" i="6"/>
  <c r="AF293" i="6"/>
  <c r="AC293" i="6"/>
  <c r="AF91" i="6"/>
  <c r="AC91" i="6"/>
  <c r="AC324" i="6"/>
  <c r="AF324" i="6"/>
  <c r="AC62" i="6"/>
  <c r="AF62" i="6"/>
  <c r="AF256" i="6"/>
  <c r="AC256" i="6"/>
  <c r="AC134" i="6"/>
  <c r="AF134" i="6"/>
  <c r="AC254" i="6"/>
  <c r="AF254" i="6"/>
  <c r="AF279" i="6"/>
  <c r="AC279" i="6"/>
  <c r="AC330" i="6"/>
  <c r="AF330" i="6"/>
  <c r="AF209" i="6"/>
  <c r="AC209" i="6"/>
  <c r="AF363" i="6"/>
  <c r="AC363" i="6"/>
  <c r="AC224" i="6"/>
  <c r="AF224" i="6"/>
  <c r="AC269" i="6"/>
  <c r="AF269" i="6"/>
  <c r="AA167" i="6"/>
  <c r="AB167" i="6"/>
  <c r="AA43" i="6"/>
  <c r="AB43" i="6"/>
  <c r="AJ298" i="6"/>
  <c r="AI298" i="6"/>
  <c r="AH298" i="6" s="1"/>
  <c r="AK298" i="6"/>
  <c r="AE179" i="6"/>
  <c r="AD179" i="6"/>
  <c r="AA412" i="6"/>
  <c r="AD412" i="6" s="1"/>
  <c r="AA37" i="6"/>
  <c r="AF150" i="6"/>
  <c r="AB153" i="6"/>
  <c r="AF411" i="6"/>
  <c r="AC97" i="6"/>
  <c r="AD337" i="6"/>
  <c r="AC357" i="6"/>
  <c r="AA63" i="6"/>
  <c r="AB63" i="6"/>
  <c r="AE383" i="6"/>
  <c r="AD383" i="6"/>
  <c r="AF300" i="6"/>
  <c r="AC300" i="6"/>
  <c r="AF66" i="6"/>
  <c r="AC66" i="6"/>
  <c r="AC84" i="6"/>
  <c r="AF84" i="6"/>
  <c r="AF446" i="6"/>
  <c r="AC446" i="6"/>
  <c r="AF427" i="6"/>
  <c r="AC427" i="6"/>
  <c r="AC159" i="6"/>
  <c r="AF159" i="6"/>
  <c r="AF365" i="6"/>
  <c r="AC365" i="6"/>
  <c r="AC117" i="6"/>
  <c r="AF117" i="6"/>
  <c r="AF183" i="6"/>
  <c r="AC183" i="6"/>
  <c r="AF77" i="6"/>
  <c r="AC77" i="6"/>
  <c r="AC211" i="6"/>
  <c r="AF211" i="6"/>
  <c r="AF308" i="6"/>
  <c r="AC308" i="6"/>
  <c r="AF111" i="6"/>
  <c r="AC111" i="6"/>
  <c r="AF32" i="6"/>
  <c r="AC32" i="6"/>
  <c r="AC172" i="6"/>
  <c r="AF172" i="6"/>
  <c r="AF56" i="6"/>
  <c r="AC56" i="6"/>
  <c r="AC107" i="6"/>
  <c r="AF107" i="6"/>
  <c r="AC236" i="6"/>
  <c r="AF236" i="6"/>
  <c r="AC82" i="6"/>
  <c r="AF82" i="6"/>
  <c r="AF314" i="6"/>
  <c r="AC314" i="6"/>
  <c r="AF57" i="6"/>
  <c r="AC57" i="6"/>
  <c r="AF176" i="6"/>
  <c r="AC176" i="6"/>
  <c r="AF267" i="6"/>
  <c r="AC267" i="6"/>
  <c r="AF208" i="6"/>
  <c r="AC208" i="6"/>
  <c r="AC423" i="6"/>
  <c r="AF423" i="6"/>
  <c r="AC364" i="6"/>
  <c r="AF364" i="6"/>
  <c r="AF168" i="6"/>
  <c r="AC168" i="6"/>
  <c r="AF334" i="6"/>
  <c r="AC334" i="6"/>
  <c r="AF141" i="6"/>
  <c r="AC141" i="6"/>
  <c r="AC329" i="6"/>
  <c r="AF329" i="6"/>
  <c r="AF393" i="6"/>
  <c r="AC393" i="6"/>
  <c r="AF185" i="6"/>
  <c r="AC185" i="6"/>
  <c r="AF253" i="6"/>
  <c r="AC253" i="6"/>
  <c r="AF402" i="6"/>
  <c r="AC402" i="6"/>
  <c r="AF264" i="6"/>
  <c r="AC264" i="6"/>
  <c r="AB91" i="6"/>
  <c r="AA91" i="6"/>
  <c r="AF388" i="6"/>
  <c r="AC344" i="6"/>
  <c r="AF344" i="6"/>
  <c r="AE185" i="6"/>
  <c r="AD185" i="6"/>
  <c r="AC332" i="6"/>
  <c r="AF332" i="6"/>
  <c r="AD115" i="6"/>
  <c r="AE115" i="6"/>
  <c r="AZ131" i="6"/>
  <c r="AX131" i="6" s="1"/>
  <c r="AD80" i="6"/>
  <c r="AE80" i="6"/>
  <c r="AJ207" i="6"/>
  <c r="AI207" i="6"/>
  <c r="AH207" i="6" s="1"/>
  <c r="AK207" i="6"/>
  <c r="AE99" i="6"/>
  <c r="AD99" i="6"/>
  <c r="AA321" i="6"/>
  <c r="AB321" i="6"/>
  <c r="AZ46" i="6"/>
  <c r="AX46" i="6" s="1"/>
  <c r="AC50" i="6"/>
  <c r="AF50" i="6"/>
  <c r="AF431" i="6"/>
  <c r="AC431" i="6"/>
  <c r="AC86" i="6"/>
  <c r="AF86" i="6"/>
  <c r="AC153" i="6"/>
  <c r="AF153" i="6"/>
  <c r="AF104" i="6"/>
  <c r="AC104" i="6"/>
  <c r="AF143" i="6"/>
  <c r="AC143" i="6"/>
  <c r="AC195" i="6"/>
  <c r="AF195" i="6"/>
  <c r="AF179" i="6"/>
  <c r="AC179" i="6"/>
  <c r="AF162" i="6"/>
  <c r="AC162" i="6"/>
  <c r="AC133" i="6"/>
  <c r="AF133" i="6"/>
  <c r="AC234" i="6"/>
  <c r="AF234" i="6"/>
  <c r="AC258" i="6"/>
  <c r="AF258" i="6"/>
  <c r="AC51" i="6"/>
  <c r="AF51" i="6"/>
  <c r="AC401" i="6"/>
  <c r="AF401" i="6"/>
  <c r="AC240" i="6"/>
  <c r="AF240" i="6"/>
  <c r="AF167" i="6"/>
  <c r="AC167" i="6"/>
  <c r="AF415" i="6"/>
  <c r="AC415" i="6"/>
  <c r="AF281" i="6"/>
  <c r="AC281" i="6"/>
  <c r="AC361" i="6"/>
  <c r="AF361" i="6"/>
  <c r="AF186" i="6"/>
  <c r="AC186" i="6"/>
  <c r="AD301" i="6"/>
  <c r="AE301" i="6"/>
  <c r="AA163" i="6"/>
  <c r="AB163" i="6"/>
  <c r="AF96" i="6"/>
  <c r="AC96" i="6"/>
  <c r="AI245" i="6"/>
  <c r="AK245" i="6"/>
  <c r="AJ245" i="6"/>
  <c r="AH245" i="6" s="1"/>
  <c r="AB36" i="6"/>
  <c r="AA36" i="6"/>
  <c r="AH415" i="6"/>
  <c r="AH227" i="6"/>
  <c r="AH76" i="6"/>
  <c r="AA31" i="6"/>
  <c r="AH70" i="6"/>
  <c r="AF120" i="6"/>
  <c r="AC120" i="6"/>
  <c r="AC189" i="6"/>
  <c r="AF189" i="6"/>
  <c r="AC129" i="6"/>
  <c r="AF129" i="6"/>
  <c r="AC435" i="6"/>
  <c r="AF435" i="6"/>
  <c r="AC318" i="6"/>
  <c r="AF318" i="6"/>
  <c r="AC284" i="6"/>
  <c r="AF284" i="6"/>
  <c r="AF326" i="6"/>
  <c r="AC326" i="6"/>
  <c r="AF48" i="6"/>
  <c r="AC48" i="6"/>
  <c r="AF198" i="6"/>
  <c r="AC198" i="6"/>
  <c r="AF270" i="6"/>
  <c r="AC270" i="6"/>
  <c r="AC221" i="6"/>
  <c r="AF221" i="6"/>
  <c r="AC63" i="6"/>
  <c r="AF63" i="6"/>
  <c r="AF239" i="6"/>
  <c r="AC239" i="6"/>
  <c r="AF25" i="6"/>
  <c r="AC25" i="6"/>
  <c r="AF220" i="6"/>
  <c r="AC220" i="6"/>
  <c r="AF322" i="6"/>
  <c r="AC322" i="6"/>
  <c r="AF101" i="6"/>
  <c r="AC101" i="6"/>
  <c r="AF46" i="6"/>
  <c r="AC46" i="6"/>
  <c r="AC320" i="6"/>
  <c r="AF320" i="6"/>
  <c r="AC85" i="6"/>
  <c r="AF85" i="6"/>
  <c r="AF44" i="6"/>
  <c r="AC44" i="6"/>
  <c r="AC140" i="6"/>
  <c r="AF140" i="6"/>
  <c r="AC89" i="6"/>
  <c r="AF89" i="6"/>
  <c r="AF268" i="6"/>
  <c r="AC268" i="6"/>
  <c r="AC64" i="6"/>
  <c r="AF64" i="6"/>
  <c r="AF22" i="6"/>
  <c r="AC22" i="6"/>
  <c r="AF27" i="6"/>
  <c r="AC27" i="6"/>
  <c r="AF233" i="6"/>
  <c r="AC233" i="6"/>
  <c r="AC346" i="6"/>
  <c r="AF346" i="6"/>
  <c r="AF201" i="6"/>
  <c r="AC201" i="6"/>
  <c r="AF331" i="6"/>
  <c r="AC331" i="6"/>
  <c r="AC142" i="6"/>
  <c r="AF142" i="6"/>
  <c r="AC313" i="6"/>
  <c r="AF313" i="6"/>
  <c r="AF422" i="6"/>
  <c r="AC422" i="6"/>
  <c r="AC317" i="6"/>
  <c r="AF317" i="6"/>
  <c r="AC384" i="6"/>
  <c r="AF384" i="6"/>
  <c r="AF396" i="6"/>
  <c r="AC396" i="6"/>
  <c r="AC125" i="6"/>
  <c r="AF125" i="6"/>
  <c r="AB105" i="6"/>
  <c r="AA105" i="6"/>
  <c r="AZ120" i="6"/>
  <c r="AX120" i="6" s="1"/>
  <c r="AH184" i="6"/>
  <c r="AF178" i="6"/>
  <c r="AC178" i="6"/>
  <c r="AF78" i="6"/>
  <c r="AZ4" i="6"/>
  <c r="AX4" i="6" s="1"/>
  <c r="AA360" i="6"/>
  <c r="AB360" i="6"/>
  <c r="AC285" i="6"/>
  <c r="AF285" i="6"/>
  <c r="AZ68" i="6"/>
  <c r="AX68" i="6" s="1"/>
  <c r="AZ38" i="6"/>
  <c r="AX38" i="6" s="1"/>
  <c r="AZ104" i="6"/>
  <c r="AX104" i="6" s="1"/>
  <c r="AH224" i="6"/>
  <c r="AC312" i="6"/>
  <c r="AE353" i="6"/>
  <c r="AE291" i="6"/>
  <c r="AH423" i="6"/>
  <c r="AB423" i="6" s="1"/>
  <c r="AH169" i="6"/>
  <c r="AH445" i="6"/>
  <c r="AC424" i="6"/>
  <c r="AF424" i="6"/>
  <c r="AB42" i="6"/>
  <c r="AA42" i="6"/>
  <c r="AF139" i="6"/>
  <c r="AC139" i="6"/>
  <c r="AC429" i="6"/>
  <c r="AF429" i="6"/>
  <c r="AC437" i="6"/>
  <c r="AF437" i="6"/>
  <c r="AC188" i="6"/>
  <c r="AF188" i="6"/>
  <c r="AF115" i="6"/>
  <c r="AC115" i="6"/>
  <c r="AC247" i="6"/>
  <c r="AF247" i="6"/>
  <c r="AF72" i="6"/>
  <c r="AC72" i="6"/>
  <c r="AF243" i="6"/>
  <c r="AC243" i="6"/>
  <c r="AF75" i="6"/>
  <c r="AC75" i="6"/>
  <c r="AF98" i="6"/>
  <c r="AC98" i="6"/>
  <c r="AF28" i="6"/>
  <c r="AC28" i="6"/>
  <c r="AC175" i="6"/>
  <c r="AF175" i="6"/>
  <c r="AC182" i="6"/>
  <c r="AF182" i="6"/>
  <c r="AF343" i="6"/>
  <c r="AC343" i="6"/>
  <c r="AF304" i="6"/>
  <c r="AC304" i="6"/>
  <c r="AF106" i="6"/>
  <c r="AC106" i="6"/>
  <c r="AF160" i="6"/>
  <c r="AC160" i="6"/>
  <c r="AC302" i="6"/>
  <c r="AF302" i="6"/>
  <c r="AC95" i="6"/>
  <c r="AF95" i="6"/>
  <c r="AC42" i="6"/>
  <c r="AF42" i="6"/>
  <c r="AC212" i="6"/>
  <c r="AF212" i="6"/>
  <c r="AF199" i="6"/>
  <c r="AC199" i="6"/>
  <c r="AF206" i="6"/>
  <c r="AC206" i="6"/>
  <c r="AC417" i="6"/>
  <c r="AF417" i="6"/>
  <c r="AC360" i="6"/>
  <c r="AF360" i="6"/>
  <c r="AF43" i="6"/>
  <c r="AC43" i="6"/>
  <c r="AF272" i="6"/>
  <c r="AC272" i="6"/>
  <c r="AF194" i="6"/>
  <c r="AC194" i="6"/>
  <c r="AF109" i="6"/>
  <c r="AC109" i="6"/>
  <c r="AC325" i="6"/>
  <c r="AF325" i="6"/>
  <c r="AC105" i="6"/>
  <c r="AF105" i="6"/>
  <c r="AF298" i="6"/>
  <c r="AC298" i="6"/>
  <c r="AF307" i="6"/>
  <c r="AC307" i="6"/>
  <c r="AC362" i="6"/>
  <c r="AF362" i="6"/>
  <c r="AF210" i="6"/>
  <c r="AC210" i="6"/>
  <c r="AC390" i="6"/>
  <c r="AF390" i="6"/>
  <c r="AC121" i="6"/>
  <c r="AF121" i="6"/>
  <c r="AA137" i="6"/>
  <c r="AB137" i="6"/>
  <c r="AD127" i="6"/>
  <c r="AE127" i="6"/>
  <c r="AF37" i="6"/>
  <c r="AC37" i="6"/>
  <c r="AD421" i="6"/>
  <c r="AE421" i="6"/>
  <c r="AK234" i="6"/>
  <c r="AI234" i="6"/>
  <c r="AH234" i="6" s="1"/>
  <c r="AJ234" i="6"/>
  <c r="AE183" i="6"/>
  <c r="AD183" i="6"/>
  <c r="AK66" i="6"/>
  <c r="AJ66" i="6"/>
  <c r="AI66" i="6"/>
  <c r="AH66" i="6" s="1"/>
  <c r="AF59" i="6"/>
  <c r="AC59" i="6"/>
  <c r="AD325" i="6"/>
  <c r="AE325" i="6"/>
  <c r="AK261" i="6"/>
  <c r="AJ261" i="6"/>
  <c r="AI261" i="6"/>
  <c r="AA139" i="6"/>
  <c r="AB263" i="6"/>
  <c r="AA263" i="6"/>
  <c r="AF283" i="6"/>
  <c r="AC283" i="6"/>
  <c r="AF444" i="6"/>
  <c r="AC444" i="6"/>
  <c r="AC49" i="6"/>
  <c r="AF49" i="6"/>
  <c r="AF439" i="6"/>
  <c r="AC439" i="6"/>
  <c r="AC328" i="6"/>
  <c r="AF328" i="6"/>
  <c r="AC171" i="6"/>
  <c r="AF171" i="6"/>
  <c r="AC196" i="6"/>
  <c r="AF196" i="6"/>
  <c r="AF61" i="6"/>
  <c r="AC61" i="6"/>
  <c r="AC245" i="6"/>
  <c r="AF245" i="6"/>
  <c r="AF67" i="6"/>
  <c r="AC67" i="6"/>
  <c r="AC190" i="6"/>
  <c r="AF190" i="6"/>
  <c r="AF310" i="6"/>
  <c r="AC310" i="6"/>
  <c r="AC83" i="6"/>
  <c r="AF83" i="6"/>
  <c r="AC110" i="6"/>
  <c r="AF110" i="6"/>
  <c r="AC147" i="6"/>
  <c r="AF147" i="6"/>
  <c r="AF231" i="6"/>
  <c r="AC231" i="6"/>
  <c r="AC238" i="6"/>
  <c r="AF238" i="6"/>
  <c r="AF80" i="6"/>
  <c r="AC80" i="6"/>
  <c r="AF223" i="6"/>
  <c r="AC223" i="6"/>
  <c r="AF230" i="6"/>
  <c r="AC230" i="6"/>
  <c r="AF303" i="6"/>
  <c r="AC303" i="6"/>
  <c r="AF70" i="6"/>
  <c r="AC70" i="6"/>
  <c r="AF228" i="6"/>
  <c r="AC228" i="6"/>
  <c r="AC137" i="6"/>
  <c r="AF137" i="6"/>
  <c r="AC30" i="6"/>
  <c r="AF30" i="6"/>
  <c r="AF354" i="6"/>
  <c r="AC354" i="6"/>
  <c r="AF394" i="6"/>
  <c r="AC394" i="6"/>
  <c r="AC397" i="6"/>
  <c r="AF397" i="6"/>
  <c r="AF148" i="6"/>
  <c r="AC148" i="6"/>
  <c r="AC309" i="6"/>
  <c r="AF309" i="6"/>
  <c r="AC416" i="6"/>
  <c r="AF416" i="6"/>
  <c r="AC282" i="6"/>
  <c r="AF282" i="6"/>
  <c r="AF287" i="6"/>
  <c r="AC287" i="6"/>
  <c r="AC333" i="6"/>
  <c r="AF333" i="6"/>
  <c r="AF177" i="6"/>
  <c r="AC177" i="6"/>
  <c r="AC124" i="6"/>
  <c r="AF124" i="6"/>
  <c r="AF248" i="6"/>
  <c r="AC248" i="6"/>
  <c r="AA266" i="6"/>
  <c r="AB129" i="6"/>
  <c r="AA129" i="6"/>
  <c r="AC391" i="6"/>
  <c r="AA209" i="6"/>
  <c r="AB209" i="6"/>
  <c r="AB89" i="6"/>
  <c r="AA89" i="6"/>
  <c r="AF414" i="6"/>
  <c r="AJ250" i="6"/>
  <c r="AH250" i="6" s="1"/>
  <c r="AK250" i="6"/>
  <c r="AI250" i="6"/>
  <c r="AZ132" i="6"/>
  <c r="AX132" i="6" s="1"/>
  <c r="AZ84" i="6"/>
  <c r="AX84" i="6" s="1"/>
  <c r="AD108" i="6"/>
  <c r="AE108" i="6"/>
  <c r="AE24" i="6"/>
  <c r="AD24" i="6"/>
  <c r="AH232" i="6"/>
  <c r="AH299" i="6"/>
  <c r="AB299" i="6" s="1"/>
  <c r="AH322" i="6"/>
  <c r="AA305" i="6"/>
  <c r="AE305" i="6" s="1"/>
  <c r="AH206" i="6"/>
  <c r="AF76" i="6"/>
  <c r="AH65" i="6"/>
  <c r="AH62" i="6"/>
  <c r="AB62" i="6" s="1"/>
  <c r="AH371" i="6"/>
  <c r="AA46" i="6"/>
  <c r="AB46" i="6"/>
  <c r="AF136" i="6"/>
  <c r="AC136" i="6"/>
  <c r="AH154" i="6"/>
  <c r="AE197" i="6"/>
  <c r="AD197" i="6"/>
  <c r="AF187" i="6"/>
  <c r="AC187" i="6"/>
  <c r="AF166" i="6"/>
  <c r="AC166" i="6"/>
  <c r="AC52" i="6"/>
  <c r="AF52" i="6"/>
  <c r="AC244" i="6"/>
  <c r="AF244" i="6"/>
  <c r="AF407" i="6"/>
  <c r="AC407" i="6"/>
  <c r="AC90" i="6"/>
  <c r="AF90" i="6"/>
  <c r="AF149" i="6"/>
  <c r="AC149" i="6"/>
  <c r="AC119" i="6"/>
  <c r="AF119" i="6"/>
  <c r="AF286" i="6"/>
  <c r="AC286" i="6"/>
  <c r="AC219" i="6"/>
  <c r="AF219" i="6"/>
  <c r="AC154" i="6"/>
  <c r="AF154" i="6"/>
  <c r="AC213" i="6"/>
  <c r="AF213" i="6"/>
  <c r="AC40" i="6"/>
  <c r="AF40" i="6"/>
  <c r="AC170" i="6"/>
  <c r="AF170" i="6"/>
  <c r="AF174" i="6"/>
  <c r="AC174" i="6"/>
  <c r="AF306" i="6"/>
  <c r="AC306" i="6"/>
  <c r="AC163" i="6"/>
  <c r="AF163" i="6"/>
  <c r="AC169" i="6"/>
  <c r="AF169" i="6"/>
  <c r="AF207" i="6"/>
  <c r="AC207" i="6"/>
  <c r="AC214" i="6"/>
  <c r="AF214" i="6"/>
  <c r="AC81" i="6"/>
  <c r="AF81" i="6"/>
  <c r="AF39" i="6"/>
  <c r="AC39" i="6"/>
  <c r="AC336" i="6"/>
  <c r="AF336" i="6"/>
  <c r="AF376" i="6"/>
  <c r="AC376" i="6"/>
  <c r="AF351" i="6"/>
  <c r="AC351" i="6"/>
  <c r="AF350" i="6"/>
  <c r="AC350" i="6"/>
  <c r="AF299" i="6"/>
  <c r="AC299" i="6"/>
  <c r="AC413" i="6"/>
  <c r="AF413" i="6"/>
  <c r="AC262" i="6"/>
  <c r="AF262" i="6"/>
  <c r="AC375" i="6"/>
  <c r="AF375" i="6"/>
  <c r="AF271" i="6"/>
  <c r="AC271" i="6"/>
  <c r="AF297" i="6"/>
  <c r="AC297" i="6"/>
  <c r="AC158" i="6"/>
  <c r="AF158" i="6"/>
  <c r="AF377" i="6"/>
  <c r="AC377" i="6"/>
  <c r="AD329" i="6"/>
  <c r="AE329" i="6"/>
  <c r="AD93" i="6"/>
  <c r="AE93" i="6"/>
  <c r="AH364" i="6"/>
  <c r="AZ108" i="6"/>
  <c r="AX108" i="6" s="1"/>
  <c r="AZ10" i="6"/>
  <c r="AX10" i="6" s="1"/>
  <c r="AZ102" i="6"/>
  <c r="AX102" i="6" s="1"/>
  <c r="AK161" i="6"/>
  <c r="AJ161" i="6"/>
  <c r="AI161" i="6"/>
  <c r="AI312" i="6"/>
  <c r="AJ312" i="6"/>
  <c r="AK312" i="6"/>
  <c r="AJ249" i="6"/>
  <c r="AK249" i="6"/>
  <c r="AI249" i="6"/>
  <c r="AK408" i="6"/>
  <c r="AJ408" i="6"/>
  <c r="AI408" i="6"/>
  <c r="AI156" i="6"/>
  <c r="AK156" i="6"/>
  <c r="AJ156" i="6"/>
  <c r="AJ252" i="6"/>
  <c r="AI252" i="6"/>
  <c r="AK252" i="6"/>
  <c r="AJ237" i="6"/>
  <c r="AK237" i="6"/>
  <c r="AI237" i="6"/>
  <c r="AJ352" i="6"/>
  <c r="AK352" i="6"/>
  <c r="AI352" i="6"/>
  <c r="AJ335" i="6"/>
  <c r="AK335" i="6"/>
  <c r="AI335" i="6"/>
  <c r="AJ200" i="6"/>
  <c r="AK200" i="6"/>
  <c r="AI200" i="6"/>
  <c r="AH200" i="6" s="1"/>
  <c r="AI217" i="6"/>
  <c r="AK217" i="6"/>
  <c r="AJ217" i="6"/>
  <c r="AI338" i="6"/>
  <c r="AJ338" i="6"/>
  <c r="AK338" i="6"/>
  <c r="AK411" i="6"/>
  <c r="AI411" i="6"/>
  <c r="AH411" i="6" s="1"/>
  <c r="AJ411" i="6"/>
  <c r="AK242" i="6"/>
  <c r="AI242" i="6"/>
  <c r="AJ242" i="6"/>
  <c r="AK145" i="6"/>
  <c r="AJ145" i="6"/>
  <c r="AI145" i="6"/>
  <c r="AI405" i="6"/>
  <c r="AH405" i="6" s="1"/>
  <c r="AJ405" i="6"/>
  <c r="AK405" i="6"/>
  <c r="AJ113" i="6"/>
  <c r="AI113" i="6"/>
  <c r="AH113" i="6" s="1"/>
  <c r="AK113" i="6"/>
  <c r="AJ289" i="6"/>
  <c r="AI289" i="6"/>
  <c r="AK289" i="6"/>
  <c r="AJ355" i="6"/>
  <c r="AK355" i="6"/>
  <c r="AI355" i="6"/>
  <c r="AK192" i="6"/>
  <c r="AI192" i="6"/>
  <c r="AJ192" i="6"/>
  <c r="AI199" i="6"/>
  <c r="AJ199" i="6"/>
  <c r="AK199" i="6"/>
  <c r="AD347" i="6"/>
  <c r="AE347" i="6"/>
  <c r="AK387" i="6"/>
  <c r="AJ387" i="6"/>
  <c r="AI387" i="6"/>
  <c r="AI259" i="6"/>
  <c r="AK259" i="6"/>
  <c r="AJ259" i="6"/>
  <c r="AI379" i="6"/>
  <c r="AJ379" i="6"/>
  <c r="AK379" i="6"/>
  <c r="AJ40" i="6"/>
  <c r="AI40" i="6"/>
  <c r="AK40" i="6"/>
  <c r="AI122" i="6"/>
  <c r="AH122" i="6" s="1"/>
  <c r="AJ122" i="6"/>
  <c r="AK122" i="6"/>
  <c r="AJ419" i="6"/>
  <c r="AI419" i="6"/>
  <c r="AH419" i="6" s="1"/>
  <c r="AK419" i="6"/>
  <c r="AI118" i="6"/>
  <c r="AJ118" i="6"/>
  <c r="AK118" i="6"/>
  <c r="AJ215" i="6"/>
  <c r="AK215" i="6"/>
  <c r="AI215" i="6"/>
  <c r="AI416" i="6"/>
  <c r="AJ416" i="6"/>
  <c r="AK416" i="6"/>
  <c r="AK382" i="6"/>
  <c r="AJ382" i="6"/>
  <c r="AI382" i="6"/>
  <c r="AI229" i="6"/>
  <c r="AK229" i="6"/>
  <c r="AJ229" i="6"/>
  <c r="AI378" i="6"/>
  <c r="AJ378" i="6"/>
  <c r="AK378" i="6"/>
  <c r="AK69" i="6"/>
  <c r="AJ69" i="6"/>
  <c r="AI69" i="6"/>
  <c r="AI403" i="6"/>
  <c r="AJ403" i="6"/>
  <c r="AK403" i="6"/>
  <c r="AJ260" i="6"/>
  <c r="AI260" i="6"/>
  <c r="AK260" i="6"/>
  <c r="AI246" i="6"/>
  <c r="AK246" i="6"/>
  <c r="AJ246" i="6"/>
  <c r="AD38" i="6"/>
  <c r="AE38" i="6"/>
  <c r="AK400" i="6"/>
  <c r="AJ400" i="6"/>
  <c r="AI400" i="6"/>
  <c r="AH400" i="6" s="1"/>
  <c r="AI366" i="6"/>
  <c r="AJ366" i="6"/>
  <c r="AK366" i="6"/>
  <c r="AK78" i="6"/>
  <c r="AJ78" i="6"/>
  <c r="AI78" i="6"/>
  <c r="AJ384" i="6"/>
  <c r="AK384" i="6"/>
  <c r="AI384" i="6"/>
  <c r="AI295" i="6"/>
  <c r="AJ295" i="6"/>
  <c r="AK295" i="6"/>
  <c r="AK327" i="6"/>
  <c r="AI327" i="6"/>
  <c r="AJ327" i="6"/>
  <c r="AK53" i="6"/>
  <c r="AJ53" i="6"/>
  <c r="AI53" i="6"/>
  <c r="AK404" i="6"/>
  <c r="AJ404" i="6"/>
  <c r="AI404" i="6"/>
  <c r="AJ348" i="6"/>
  <c r="AK348" i="6"/>
  <c r="AI348" i="6"/>
  <c r="AH348" i="6" s="1"/>
  <c r="AK244" i="6"/>
  <c r="AI244" i="6"/>
  <c r="AJ244" i="6"/>
  <c r="AB372" i="6"/>
  <c r="AA372" i="6"/>
  <c r="AE315" i="6"/>
  <c r="AD315" i="6"/>
  <c r="AD67" i="6"/>
  <c r="AE67" i="6"/>
  <c r="AB86" i="6"/>
  <c r="AA86" i="6"/>
  <c r="AA367" i="6"/>
  <c r="AB367" i="6"/>
  <c r="AA368" i="6"/>
  <c r="AB368" i="6"/>
  <c r="AD373" i="6"/>
  <c r="AE373" i="6"/>
  <c r="AA424" i="6"/>
  <c r="AB424" i="6"/>
  <c r="AD75" i="6"/>
  <c r="AE75" i="6"/>
  <c r="AD316" i="6"/>
  <c r="AE316" i="6"/>
  <c r="AA173" i="6"/>
  <c r="AB173" i="6"/>
  <c r="AB206" i="6"/>
  <c r="AA206" i="6"/>
  <c r="AB279" i="6"/>
  <c r="AA279" i="6"/>
  <c r="AA365" i="6"/>
  <c r="AB365" i="6"/>
  <c r="AA330" i="6"/>
  <c r="AB330" i="6"/>
  <c r="AA270" i="6"/>
  <c r="AB270" i="6"/>
  <c r="AA359" i="6"/>
  <c r="AB359" i="6"/>
  <c r="AA429" i="6"/>
  <c r="AB429" i="6"/>
  <c r="AD344" i="6"/>
  <c r="AE344" i="6"/>
  <c r="AE73" i="6"/>
  <c r="AD73" i="6"/>
  <c r="AB83" i="6"/>
  <c r="AA83" i="6"/>
  <c r="AB347" i="6"/>
  <c r="AH431" i="6"/>
  <c r="AD152" i="6"/>
  <c r="AE152" i="6"/>
  <c r="AD231" i="6"/>
  <c r="AE231" i="6"/>
  <c r="AH174" i="6"/>
  <c r="AE140" i="6"/>
  <c r="AD140" i="6"/>
  <c r="AE282" i="6"/>
  <c r="AD282" i="6"/>
  <c r="AA60" i="6"/>
  <c r="AB60" i="6"/>
  <c r="AD155" i="6"/>
  <c r="AE155" i="6"/>
  <c r="AD370" i="6"/>
  <c r="AE370" i="6"/>
  <c r="AE57" i="6"/>
  <c r="AD57" i="6"/>
  <c r="AA276" i="6"/>
  <c r="AB276" i="6"/>
  <c r="AH248" i="6"/>
  <c r="AD104" i="6"/>
  <c r="AE104" i="6"/>
  <c r="AE120" i="6"/>
  <c r="AD120" i="6"/>
  <c r="AD305" i="6"/>
  <c r="AE178" i="6"/>
  <c r="AD178" i="6"/>
  <c r="AE79" i="6"/>
  <c r="AD79" i="6"/>
  <c r="AB117" i="6"/>
  <c r="AA117" i="6"/>
  <c r="AA290" i="6"/>
  <c r="AB290" i="6"/>
  <c r="AA32" i="6"/>
  <c r="AB32" i="6"/>
  <c r="AA284" i="6"/>
  <c r="AB284" i="6"/>
  <c r="AH434" i="6"/>
  <c r="AE339" i="6"/>
  <c r="AD339" i="6"/>
  <c r="AE306" i="6"/>
  <c r="AD306" i="6"/>
  <c r="AE319" i="6"/>
  <c r="AD319" i="6"/>
  <c r="AD269" i="6"/>
  <c r="AE269" i="6"/>
  <c r="AD369" i="6"/>
  <c r="AE369" i="6"/>
  <c r="AD110" i="6"/>
  <c r="AE110" i="6"/>
  <c r="AE314" i="6"/>
  <c r="AD314" i="6"/>
  <c r="AD262" i="6"/>
  <c r="AE262" i="6"/>
  <c r="AE71" i="6"/>
  <c r="AD71" i="6"/>
  <c r="AD374" i="6"/>
  <c r="AD271" i="6"/>
  <c r="AE271" i="6"/>
  <c r="AE236" i="6"/>
  <c r="AD236" i="6"/>
  <c r="AA333" i="6"/>
  <c r="AB333" i="6"/>
  <c r="AA210" i="6"/>
  <c r="AB210" i="6"/>
  <c r="AD44" i="6"/>
  <c r="AE44" i="6"/>
  <c r="AA283" i="6"/>
  <c r="AB283" i="6"/>
  <c r="AB94" i="6"/>
  <c r="AA94" i="6"/>
  <c r="AD48" i="6"/>
  <c r="AE48" i="6"/>
  <c r="AD277" i="6"/>
  <c r="AE277" i="6"/>
  <c r="AA423" i="6"/>
  <c r="AA427" i="6"/>
  <c r="AB427" i="6"/>
  <c r="AA169" i="6"/>
  <c r="AB169" i="6"/>
  <c r="AA445" i="6"/>
  <c r="AB445" i="6"/>
  <c r="AB142" i="6"/>
  <c r="AA142" i="6"/>
  <c r="AD390" i="6"/>
  <c r="AE390" i="6"/>
  <c r="AE205" i="6"/>
  <c r="AD205" i="6"/>
  <c r="AD317" i="6"/>
  <c r="AE317" i="6"/>
  <c r="AB228" i="6"/>
  <c r="AA228" i="6"/>
  <c r="AB207" i="6"/>
  <c r="AA207" i="6"/>
  <c r="AE396" i="6"/>
  <c r="AD396" i="6"/>
  <c r="AB381" i="6"/>
  <c r="AB425" i="6"/>
  <c r="AA425" i="6"/>
  <c r="AE186" i="6"/>
  <c r="AD186" i="6"/>
  <c r="AD336" i="6"/>
  <c r="AE336" i="6"/>
  <c r="AB436" i="6"/>
  <c r="AA436" i="6"/>
  <c r="AD363" i="6"/>
  <c r="AE363" i="6"/>
  <c r="AD149" i="6"/>
  <c r="AE149" i="6"/>
  <c r="AE177" i="6"/>
  <c r="AD177" i="6"/>
  <c r="AE230" i="6"/>
  <c r="AD230" i="6"/>
  <c r="AA444" i="6"/>
  <c r="AB444" i="6"/>
  <c r="AD204" i="6"/>
  <c r="AE204" i="6"/>
  <c r="AB81" i="6"/>
  <c r="AA81" i="6"/>
  <c r="AB38" i="6"/>
  <c r="AB291" i="6"/>
  <c r="AE346" i="6"/>
  <c r="AD346" i="6"/>
  <c r="AB202" i="6"/>
  <c r="AA202" i="6"/>
  <c r="AH438" i="6"/>
  <c r="AH211" i="6"/>
  <c r="AH334" i="6"/>
  <c r="AH443" i="6"/>
  <c r="AH407" i="6"/>
  <c r="AH222" i="6"/>
  <c r="AB225" i="6"/>
  <c r="AA225" i="6"/>
  <c r="AA439" i="6"/>
  <c r="AB439" i="6"/>
  <c r="AE107" i="6"/>
  <c r="AD107" i="6"/>
  <c r="AE268" i="6"/>
  <c r="AD268" i="6"/>
  <c r="AD386" i="6"/>
  <c r="AE386" i="6"/>
  <c r="AB374" i="6"/>
  <c r="AB172" i="6"/>
  <c r="AA172" i="6"/>
  <c r="AD37" i="6"/>
  <c r="AE37" i="6"/>
  <c r="AE340" i="6"/>
  <c r="AD340" i="6"/>
  <c r="AA264" i="6"/>
  <c r="AB264" i="6"/>
  <c r="AA151" i="6"/>
  <c r="AB151" i="6"/>
  <c r="AB90" i="6"/>
  <c r="AA90" i="6"/>
  <c r="AE193" i="6"/>
  <c r="AD193" i="6"/>
  <c r="AA114" i="6"/>
  <c r="AB114" i="6"/>
  <c r="AD208" i="6"/>
  <c r="AE208" i="6"/>
  <c r="AE240" i="6"/>
  <c r="AD240" i="6"/>
  <c r="AE58" i="6"/>
  <c r="AD58" i="6"/>
  <c r="AB98" i="6"/>
  <c r="AA98" i="6"/>
  <c r="AE253" i="6"/>
  <c r="AD253" i="6"/>
  <c r="AB285" i="6"/>
  <c r="AA285" i="6"/>
  <c r="AA433" i="6"/>
  <c r="AB433" i="6"/>
  <c r="AA65" i="6"/>
  <c r="AB65" i="6"/>
  <c r="AA62" i="6"/>
  <c r="AA371" i="6"/>
  <c r="AB371" i="6"/>
  <c r="AH119" i="6"/>
  <c r="AH446" i="6"/>
  <c r="AB55" i="6"/>
  <c r="AA55" i="6"/>
  <c r="AA299" i="6"/>
  <c r="AA415" i="6"/>
  <c r="AB415" i="6"/>
  <c r="AE286" i="6"/>
  <c r="AD286" i="6"/>
  <c r="AA322" i="6"/>
  <c r="AB322" i="6"/>
  <c r="AD72" i="6"/>
  <c r="AE72" i="6"/>
  <c r="AE251" i="6"/>
  <c r="AD251" i="6"/>
  <c r="AE39" i="6"/>
  <c r="AD39" i="6"/>
  <c r="AB280" i="6"/>
  <c r="AA280" i="6"/>
  <c r="AA358" i="6"/>
  <c r="AB358" i="6"/>
  <c r="AA278" i="6"/>
  <c r="AB278" i="6"/>
  <c r="AE216" i="6"/>
  <c r="AD216" i="6"/>
  <c r="AB187" i="6"/>
  <c r="AA187" i="6"/>
  <c r="AA234" i="6"/>
  <c r="AB234" i="6"/>
  <c r="AA256" i="6"/>
  <c r="AB256" i="6"/>
  <c r="AD188" i="6"/>
  <c r="AE188" i="6"/>
  <c r="AD96" i="6"/>
  <c r="AE96" i="6"/>
  <c r="AE153" i="6"/>
  <c r="AD153" i="6"/>
  <c r="AD189" i="6"/>
  <c r="AE189" i="6"/>
  <c r="AD34" i="6"/>
  <c r="AE34" i="6"/>
  <c r="AE77" i="6"/>
  <c r="AD77" i="6"/>
  <c r="AB133" i="6"/>
  <c r="AA133" i="6"/>
  <c r="AA214" i="6"/>
  <c r="AB214" i="6"/>
  <c r="AD302" i="6"/>
  <c r="AE302" i="6"/>
  <c r="AE412" i="6"/>
  <c r="AD247" i="6"/>
  <c r="AE247" i="6"/>
  <c r="AH426" i="6"/>
  <c r="AB437" i="6"/>
  <c r="AA437" i="6"/>
  <c r="AA351" i="6"/>
  <c r="AB351" i="6"/>
  <c r="AE265" i="6"/>
  <c r="AD265" i="6"/>
  <c r="AD326" i="6"/>
  <c r="AE326" i="6"/>
  <c r="AE376" i="6"/>
  <c r="AD376" i="6"/>
  <c r="AE393" i="6"/>
  <c r="AD393" i="6"/>
  <c r="AA49" i="6"/>
  <c r="AB49" i="6"/>
  <c r="AH281" i="6"/>
  <c r="AB430" i="6"/>
  <c r="AA430" i="6"/>
  <c r="AD128" i="6"/>
  <c r="AE128" i="6"/>
  <c r="AA272" i="6"/>
  <c r="AB272" i="6"/>
  <c r="AE56" i="6"/>
  <c r="AD56" i="6"/>
  <c r="AD292" i="6"/>
  <c r="AE292" i="6"/>
  <c r="AE354" i="6"/>
  <c r="AD354" i="6"/>
  <c r="AE29" i="6"/>
  <c r="AD29" i="6"/>
  <c r="AB74" i="6"/>
  <c r="AA74" i="6"/>
  <c r="AD123" i="6"/>
  <c r="AE123" i="6"/>
  <c r="AD132" i="6"/>
  <c r="AE132" i="6"/>
  <c r="AA195" i="6"/>
  <c r="AB195" i="6"/>
  <c r="AH435" i="6"/>
  <c r="AH345" i="6"/>
  <c r="AH275" i="6"/>
  <c r="AH223" i="6"/>
  <c r="AH218" i="6"/>
  <c r="AH432" i="6"/>
  <c r="AH23" i="6"/>
  <c r="AA148" i="6"/>
  <c r="AB148" i="6"/>
  <c r="AE171" i="6"/>
  <c r="AD171" i="6"/>
  <c r="AD164" i="6"/>
  <c r="AE164" i="6"/>
  <c r="AD144" i="6"/>
  <c r="AE144" i="6"/>
  <c r="AD303" i="6"/>
  <c r="AE303" i="6"/>
  <c r="AH64" i="6"/>
  <c r="AB182" i="6"/>
  <c r="AA182" i="6"/>
  <c r="AB311" i="6"/>
  <c r="AA311" i="6"/>
  <c r="AE139" i="6"/>
  <c r="AD139" i="6"/>
  <c r="AB304" i="6"/>
  <c r="AA304" i="6"/>
  <c r="AB124" i="6"/>
  <c r="AA124" i="6"/>
  <c r="AD158" i="6"/>
  <c r="AE158" i="6"/>
  <c r="AD196" i="6"/>
  <c r="AE196" i="6"/>
  <c r="AE22" i="6"/>
  <c r="AD22" i="6"/>
  <c r="AD257" i="6"/>
  <c r="AE257" i="6"/>
  <c r="AD126" i="6"/>
  <c r="AE126" i="6"/>
  <c r="AE331" i="6"/>
  <c r="AD331" i="6"/>
  <c r="AE176" i="6"/>
  <c r="AD176" i="6"/>
  <c r="AD308" i="6"/>
  <c r="AE308" i="6"/>
  <c r="AA160" i="6"/>
  <c r="AB160" i="6"/>
  <c r="AE220" i="6"/>
  <c r="AD220" i="6"/>
  <c r="AA157" i="6"/>
  <c r="AB157" i="6"/>
  <c r="AE212" i="6"/>
  <c r="AD212" i="6"/>
  <c r="AB238" i="6"/>
  <c r="AA238" i="6"/>
  <c r="AH254" i="6"/>
  <c r="AB307" i="6"/>
  <c r="AA307" i="6"/>
  <c r="AJ450" i="6"/>
  <c r="AI450" i="6"/>
  <c r="AH450" i="6" s="1"/>
  <c r="AK450" i="6"/>
  <c r="AJ440" i="6"/>
  <c r="AK440" i="6"/>
  <c r="AI440" i="6"/>
  <c r="AJ442" i="6"/>
  <c r="AI442" i="6"/>
  <c r="AK442" i="6"/>
  <c r="AJ448" i="6"/>
  <c r="AK448" i="6"/>
  <c r="AI448" i="6"/>
  <c r="AH441" i="6"/>
  <c r="C18" i="6"/>
  <c r="AH449" i="6"/>
  <c r="AH447" i="6"/>
  <c r="AI27" i="7"/>
  <c r="AH27" i="7" s="1"/>
  <c r="AJ27" i="7"/>
  <c r="AK27" i="7"/>
  <c r="AI398" i="7"/>
  <c r="AJ398" i="7"/>
  <c r="AK398" i="7"/>
  <c r="AJ211" i="7"/>
  <c r="AK211" i="7"/>
  <c r="AI211" i="7"/>
  <c r="AK386" i="7"/>
  <c r="AI386" i="7"/>
  <c r="AH386" i="7" s="1"/>
  <c r="AJ386" i="7"/>
  <c r="AK431" i="7"/>
  <c r="AJ431" i="7"/>
  <c r="AI431" i="7"/>
  <c r="AH431" i="7" s="1"/>
  <c r="AI187" i="7"/>
  <c r="AJ187" i="7"/>
  <c r="AK187" i="7"/>
  <c r="AI409" i="7"/>
  <c r="AH409" i="7" s="1"/>
  <c r="AK409" i="7"/>
  <c r="AJ409" i="7"/>
  <c r="AK418" i="7"/>
  <c r="AJ418" i="7"/>
  <c r="AH418" i="7" s="1"/>
  <c r="AI418" i="7"/>
  <c r="AK421" i="7"/>
  <c r="AJ421" i="7"/>
  <c r="AI421" i="7"/>
  <c r="AH421" i="7" s="1"/>
  <c r="AJ258" i="7"/>
  <c r="AI258" i="7"/>
  <c r="AH258" i="7" s="1"/>
  <c r="AK258" i="7"/>
  <c r="AI215" i="7"/>
  <c r="AH215" i="7" s="1"/>
  <c r="AK215" i="7"/>
  <c r="AJ215" i="7"/>
  <c r="AK427" i="7"/>
  <c r="AJ427" i="7"/>
  <c r="AI427" i="7"/>
  <c r="AI237" i="7"/>
  <c r="AK237" i="7"/>
  <c r="AJ237" i="7"/>
  <c r="AH237" i="7" s="1"/>
  <c r="AE117" i="7"/>
  <c r="AD117" i="7"/>
  <c r="AJ385" i="7"/>
  <c r="AK385" i="7"/>
  <c r="AI385" i="7"/>
  <c r="AJ196" i="7"/>
  <c r="AI196" i="7"/>
  <c r="AK196" i="7"/>
  <c r="AJ122" i="7"/>
  <c r="AK122" i="7"/>
  <c r="AI122" i="7"/>
  <c r="AK268" i="7"/>
  <c r="AI268" i="7"/>
  <c r="AJ268" i="7"/>
  <c r="AJ182" i="7"/>
  <c r="AI182" i="7"/>
  <c r="AH182" i="7" s="1"/>
  <c r="AK182" i="7"/>
  <c r="AK115" i="7"/>
  <c r="AJ115" i="7"/>
  <c r="AI115" i="7"/>
  <c r="AH115" i="7" s="1"/>
  <c r="AI440" i="7"/>
  <c r="AK440" i="7"/>
  <c r="AJ440" i="7"/>
  <c r="AI315" i="7"/>
  <c r="AH315" i="7" s="1"/>
  <c r="AJ315" i="7"/>
  <c r="AK315" i="7"/>
  <c r="AJ336" i="7"/>
  <c r="AI336" i="7"/>
  <c r="AK336" i="7"/>
  <c r="AI39" i="7"/>
  <c r="AK39" i="7"/>
  <c r="AJ39" i="7"/>
  <c r="AJ280" i="7"/>
  <c r="AI280" i="7"/>
  <c r="AK280" i="7"/>
  <c r="AJ89" i="7"/>
  <c r="AI89" i="7"/>
  <c r="AK89" i="7"/>
  <c r="AI219" i="7"/>
  <c r="AK219" i="7"/>
  <c r="AJ219" i="7"/>
  <c r="AK414" i="7"/>
  <c r="AJ414" i="7"/>
  <c r="AI414" i="7"/>
  <c r="AH414" i="7" s="1"/>
  <c r="AK222" i="7"/>
  <c r="AJ222" i="7"/>
  <c r="AI222" i="7"/>
  <c r="AI311" i="7"/>
  <c r="AH311" i="7" s="1"/>
  <c r="AJ311" i="7"/>
  <c r="AK311" i="7"/>
  <c r="AK415" i="7"/>
  <c r="AJ415" i="7"/>
  <c r="AI415" i="7"/>
  <c r="AK228" i="7"/>
  <c r="AJ228" i="7"/>
  <c r="AI228" i="7"/>
  <c r="AH228" i="7" s="1"/>
  <c r="AK376" i="7"/>
  <c r="AJ376" i="7"/>
  <c r="AI376" i="7"/>
  <c r="AD343" i="7"/>
  <c r="AE343" i="7"/>
  <c r="AE379" i="7"/>
  <c r="AD379" i="7"/>
  <c r="AZ51" i="7"/>
  <c r="AX51" i="7" s="1"/>
  <c r="AE72" i="7"/>
  <c r="AE149" i="7"/>
  <c r="AD149" i="7"/>
  <c r="AH269" i="7"/>
  <c r="AD24" i="7"/>
  <c r="AE24" i="7"/>
  <c r="AD53" i="7"/>
  <c r="AE53" i="7"/>
  <c r="AH330" i="7"/>
  <c r="AZ37" i="7"/>
  <c r="AX37" i="7" s="1"/>
  <c r="AI68" i="7"/>
  <c r="AJ68" i="7"/>
  <c r="AK68" i="7"/>
  <c r="AB410" i="7"/>
  <c r="AA410" i="7"/>
  <c r="AJ165" i="7"/>
  <c r="AI165" i="7"/>
  <c r="AK165" i="7"/>
  <c r="AB335" i="7"/>
  <c r="AA335" i="7"/>
  <c r="AI247" i="7"/>
  <c r="AH247" i="7" s="1"/>
  <c r="AK247" i="7"/>
  <c r="AJ247" i="7"/>
  <c r="AI365" i="7"/>
  <c r="AH365" i="7" s="1"/>
  <c r="AJ365" i="7"/>
  <c r="AK365" i="7"/>
  <c r="AD313" i="7"/>
  <c r="AE313" i="7"/>
  <c r="AD231" i="7"/>
  <c r="AE231" i="7"/>
  <c r="AD279" i="7"/>
  <c r="AE279" i="7"/>
  <c r="AK423" i="7"/>
  <c r="AJ423" i="7"/>
  <c r="AI423" i="7"/>
  <c r="AJ229" i="7"/>
  <c r="AI229" i="7"/>
  <c r="AK229" i="7"/>
  <c r="AJ128" i="7"/>
  <c r="AI128" i="7"/>
  <c r="AH128" i="7" s="1"/>
  <c r="AK128" i="7"/>
  <c r="AE61" i="7"/>
  <c r="AE307" i="7"/>
  <c r="AD307" i="7"/>
  <c r="AB117" i="7"/>
  <c r="AD50" i="7"/>
  <c r="AE50" i="7"/>
  <c r="AD156" i="7"/>
  <c r="AE156" i="7"/>
  <c r="AH353" i="7"/>
  <c r="AB231" i="7"/>
  <c r="AE76" i="7"/>
  <c r="AD76" i="7"/>
  <c r="AE71" i="7"/>
  <c r="AD71" i="7"/>
  <c r="AD371" i="7"/>
  <c r="AE371" i="7"/>
  <c r="AA80" i="7"/>
  <c r="AH282" i="7"/>
  <c r="AH438" i="7"/>
  <c r="AA438" i="7" s="1"/>
  <c r="AI273" i="7"/>
  <c r="AJ273" i="7"/>
  <c r="AK273" i="7"/>
  <c r="AE321" i="7"/>
  <c r="AD321" i="7"/>
  <c r="AD221" i="7"/>
  <c r="AE221" i="7"/>
  <c r="AA404" i="7"/>
  <c r="AB404" i="7"/>
  <c r="AJ164" i="7"/>
  <c r="AI164" i="7"/>
  <c r="AK164" i="7"/>
  <c r="AD194" i="7"/>
  <c r="AE194" i="7"/>
  <c r="AK99" i="7"/>
  <c r="AI99" i="7"/>
  <c r="AH99" i="7" s="1"/>
  <c r="AJ99" i="7"/>
  <c r="AI204" i="7"/>
  <c r="AH204" i="7" s="1"/>
  <c r="AJ204" i="7"/>
  <c r="AK204" i="7"/>
  <c r="AE79" i="7"/>
  <c r="AD79" i="7"/>
  <c r="AE69" i="7"/>
  <c r="AD69" i="7"/>
  <c r="AE134" i="7"/>
  <c r="AD55" i="7"/>
  <c r="AE55" i="7"/>
  <c r="AD109" i="7"/>
  <c r="AE109" i="7"/>
  <c r="AE400" i="7"/>
  <c r="AD400" i="7"/>
  <c r="AZ16" i="7"/>
  <c r="AX16" i="7" s="1"/>
  <c r="AB72" i="7"/>
  <c r="AD113" i="7"/>
  <c r="AE113" i="7"/>
  <c r="AD271" i="7"/>
  <c r="AE271" i="7"/>
  <c r="AA392" i="7"/>
  <c r="AD136" i="7"/>
  <c r="AE136" i="7"/>
  <c r="AD35" i="7"/>
  <c r="AE35" i="7"/>
  <c r="AH299" i="7"/>
  <c r="AE91" i="7"/>
  <c r="AD91" i="7"/>
  <c r="AH342" i="7"/>
  <c r="AE374" i="7"/>
  <c r="AD374" i="7"/>
  <c r="AE130" i="7"/>
  <c r="AD130" i="7"/>
  <c r="AE397" i="7"/>
  <c r="AD397" i="7"/>
  <c r="AE206" i="7"/>
  <c r="AD206" i="7"/>
  <c r="AJ287" i="7"/>
  <c r="AI287" i="7"/>
  <c r="AK287" i="7"/>
  <c r="AE263" i="7"/>
  <c r="AD263" i="7"/>
  <c r="AE285" i="7"/>
  <c r="AD285" i="7"/>
  <c r="AJ177" i="7"/>
  <c r="AI177" i="7"/>
  <c r="AK177" i="7"/>
  <c r="AJ428" i="7"/>
  <c r="AI428" i="7"/>
  <c r="AH428" i="7" s="1"/>
  <c r="AK428" i="7"/>
  <c r="AE411" i="7"/>
  <c r="AD411" i="7"/>
  <c r="AA406" i="7"/>
  <c r="AB406" i="7"/>
  <c r="AJ360" i="7"/>
  <c r="AI360" i="7"/>
  <c r="AK360" i="7"/>
  <c r="AA412" i="7"/>
  <c r="AB412" i="7"/>
  <c r="AH326" i="7"/>
  <c r="AE160" i="7"/>
  <c r="AD160" i="7"/>
  <c r="AZ106" i="7"/>
  <c r="AX106" i="7" s="1"/>
  <c r="AD145" i="7"/>
  <c r="AE145" i="7"/>
  <c r="AE161" i="7"/>
  <c r="AD161" i="7"/>
  <c r="AD190" i="7"/>
  <c r="AE190" i="7"/>
  <c r="AD337" i="7"/>
  <c r="AE337" i="7"/>
  <c r="AE151" i="7"/>
  <c r="AD151" i="7"/>
  <c r="AD333" i="7"/>
  <c r="AE333" i="7"/>
  <c r="AZ81" i="7"/>
  <c r="AX81" i="7" s="1"/>
  <c r="AE29" i="7"/>
  <c r="AD29" i="7"/>
  <c r="AE260" i="7"/>
  <c r="AD260" i="7"/>
  <c r="AZ115" i="7"/>
  <c r="AX115" i="7" s="1"/>
  <c r="AE193" i="7"/>
  <c r="AD193" i="7"/>
  <c r="AE143" i="7"/>
  <c r="AD143" i="7"/>
  <c r="AD34" i="7"/>
  <c r="AE34" i="7"/>
  <c r="AK442" i="7"/>
  <c r="AJ442" i="7"/>
  <c r="AI442" i="7"/>
  <c r="AI147" i="7"/>
  <c r="AJ147" i="7"/>
  <c r="AK147" i="7"/>
  <c r="AI235" i="7"/>
  <c r="AK235" i="7"/>
  <c r="AJ235" i="7"/>
  <c r="AD199" i="7"/>
  <c r="AE199" i="7"/>
  <c r="AJ352" i="7"/>
  <c r="AI352" i="7"/>
  <c r="AK352" i="7"/>
  <c r="AD207" i="7"/>
  <c r="AE207" i="7"/>
  <c r="O441" i="5"/>
  <c r="O303" i="5"/>
  <c r="O426" i="5"/>
  <c r="O423" i="5"/>
  <c r="O389" i="5"/>
  <c r="O398" i="5"/>
  <c r="O315" i="5"/>
  <c r="O313" i="5"/>
  <c r="O349" i="5"/>
  <c r="O318" i="5"/>
  <c r="O393" i="5"/>
  <c r="O352" i="5"/>
  <c r="O401" i="5"/>
  <c r="O411" i="5"/>
  <c r="O344" i="5"/>
  <c r="O418" i="5"/>
  <c r="O437" i="5"/>
  <c r="O417" i="5"/>
  <c r="O446" i="5"/>
  <c r="O443" i="5"/>
  <c r="O332" i="5"/>
  <c r="O400" i="5"/>
  <c r="O334" i="5"/>
  <c r="O375" i="5"/>
  <c r="O377" i="5"/>
  <c r="O383" i="5"/>
  <c r="O326" i="5"/>
  <c r="O406" i="5"/>
  <c r="O317" i="5"/>
  <c r="O357" i="5"/>
  <c r="O367" i="5"/>
  <c r="O339" i="5"/>
  <c r="O419" i="5"/>
  <c r="O444" i="5"/>
  <c r="O342" i="5"/>
  <c r="O301" i="5"/>
  <c r="O394" i="5"/>
  <c r="O338" i="5"/>
  <c r="O447" i="5"/>
  <c r="O403" i="5"/>
  <c r="O345" i="5"/>
  <c r="O306" i="5"/>
  <c r="O429" i="5"/>
  <c r="O399" i="5"/>
  <c r="O404" i="5"/>
  <c r="O329" i="5"/>
  <c r="O395" i="5"/>
  <c r="O314" i="5"/>
  <c r="O369" i="5"/>
  <c r="O432" i="5"/>
  <c r="O373" i="5"/>
  <c r="O347" i="5"/>
  <c r="O376" i="5"/>
  <c r="O391" i="5"/>
  <c r="O353" i="5"/>
  <c r="O351" i="5"/>
  <c r="O323" i="5"/>
  <c r="O449" i="5"/>
  <c r="O310" i="5"/>
  <c r="O363" i="5"/>
  <c r="O390" i="5"/>
  <c r="O324" i="5"/>
  <c r="O409" i="5"/>
  <c r="O340" i="5"/>
  <c r="O320" i="5"/>
  <c r="O384" i="5"/>
  <c r="O402" i="5"/>
  <c r="O420" i="5"/>
  <c r="O333" i="5"/>
  <c r="O435" i="5"/>
  <c r="O374" i="5"/>
  <c r="O434" i="5"/>
  <c r="O405" i="5"/>
  <c r="O396" i="5"/>
  <c r="O410" i="5"/>
  <c r="O382" i="5"/>
  <c r="O440" i="5"/>
  <c r="O397" i="5"/>
  <c r="O380" i="5"/>
  <c r="O368" i="5"/>
  <c r="O335" i="5"/>
  <c r="O365" i="5"/>
  <c r="O366" i="5"/>
  <c r="O331" i="5"/>
  <c r="O355" i="5"/>
  <c r="O308" i="5"/>
  <c r="O322" i="5"/>
  <c r="O312" i="5"/>
  <c r="O431" i="5"/>
  <c r="O354" i="5"/>
  <c r="O430" i="5"/>
  <c r="O356" i="5"/>
  <c r="O421" i="5"/>
  <c r="O386" i="5"/>
  <c r="O362" i="5"/>
  <c r="O442" i="5"/>
  <c r="C15" i="5"/>
  <c r="O348" i="5"/>
  <c r="O364" i="5"/>
  <c r="O343" i="5"/>
  <c r="O370" i="5"/>
  <c r="O359" i="5"/>
  <c r="O407" i="5"/>
  <c r="O328" i="5"/>
  <c r="O309" i="5"/>
  <c r="O361" i="5"/>
  <c r="O416" i="5"/>
  <c r="O414" i="5"/>
  <c r="O428" i="5"/>
  <c r="O300" i="5"/>
  <c r="O378" i="5"/>
  <c r="O413" i="5"/>
  <c r="O321" i="5"/>
  <c r="O358" i="5"/>
  <c r="O448" i="5"/>
  <c r="O330" i="5"/>
  <c r="O422" i="5"/>
  <c r="O350" i="5"/>
  <c r="O427" i="5"/>
  <c r="O341" i="5"/>
  <c r="O325" i="5"/>
  <c r="O438" i="5"/>
  <c r="O424" i="5"/>
  <c r="O445" i="5"/>
  <c r="O412" i="5"/>
  <c r="O360" i="5"/>
  <c r="O436" i="5"/>
  <c r="O337" i="5"/>
  <c r="O305" i="5"/>
  <c r="O302" i="5"/>
  <c r="O433" i="5"/>
  <c r="O372" i="5"/>
  <c r="O387" i="5"/>
  <c r="O450" i="5"/>
  <c r="O371" i="5"/>
  <c r="O392" i="5"/>
  <c r="O316" i="5"/>
  <c r="O381" i="5"/>
  <c r="O319" i="5"/>
  <c r="O425" i="5"/>
  <c r="O336" i="5"/>
  <c r="O327" i="5"/>
  <c r="O385" i="5"/>
  <c r="O388" i="5"/>
  <c r="O415" i="5"/>
  <c r="O408" i="5"/>
  <c r="O346" i="5"/>
  <c r="O379" i="5"/>
  <c r="O307" i="5"/>
  <c r="O311" i="5"/>
  <c r="O304" i="5"/>
  <c r="O439" i="5"/>
  <c r="C16" i="5"/>
  <c r="D18" i="5" s="1"/>
  <c r="AT425" i="5"/>
  <c r="AS425" i="5" s="1"/>
  <c r="AR425" i="5" s="1"/>
  <c r="AQ425" i="5" s="1"/>
  <c r="AP425" i="5" s="1"/>
  <c r="AO425" i="5" s="1"/>
  <c r="AN425" i="5" s="1"/>
  <c r="AM425" i="5" s="1"/>
  <c r="AL425" i="5" s="1"/>
  <c r="BK86" i="5"/>
  <c r="BJ86" i="5"/>
  <c r="BI86" i="5"/>
  <c r="BH86" i="5" s="1"/>
  <c r="BG86" i="5" s="1"/>
  <c r="BF86" i="5" s="1"/>
  <c r="BE86" i="5" s="1"/>
  <c r="BD86" i="5" s="1"/>
  <c r="BC86" i="5" s="1"/>
  <c r="BK96" i="5"/>
  <c r="BJ96" i="5" s="1"/>
  <c r="BI96" i="5" s="1"/>
  <c r="BH96" i="5" s="1"/>
  <c r="BG96" i="5" s="1"/>
  <c r="BF96" i="5" s="1"/>
  <c r="BE96" i="5" s="1"/>
  <c r="BD96" i="5" s="1"/>
  <c r="BC96" i="5" s="1"/>
  <c r="AT272" i="5"/>
  <c r="AS272" i="5" s="1"/>
  <c r="AR272" i="5" s="1"/>
  <c r="AQ272" i="5" s="1"/>
  <c r="AP272" i="5" s="1"/>
  <c r="AO272" i="5" s="1"/>
  <c r="AN272" i="5" s="1"/>
  <c r="AM272" i="5" s="1"/>
  <c r="AL272" i="5" s="1"/>
  <c r="AT176" i="5"/>
  <c r="AS176" i="5" s="1"/>
  <c r="AR176" i="5"/>
  <c r="AQ176" i="5" s="1"/>
  <c r="AP176" i="5" s="1"/>
  <c r="AO176" i="5" s="1"/>
  <c r="AN176" i="5" s="1"/>
  <c r="AM176" i="5" s="1"/>
  <c r="AL176" i="5" s="1"/>
  <c r="BK71" i="5"/>
  <c r="BJ71" i="5" s="1"/>
  <c r="BI71" i="5" s="1"/>
  <c r="BH71" i="5" s="1"/>
  <c r="BG71" i="5" s="1"/>
  <c r="BF71" i="5" s="1"/>
  <c r="BE71" i="5" s="1"/>
  <c r="BD71" i="5" s="1"/>
  <c r="BC71" i="5" s="1"/>
  <c r="BK85" i="5"/>
  <c r="BJ85" i="5"/>
  <c r="BI85" i="5" s="1"/>
  <c r="BH85" i="5" s="1"/>
  <c r="BG85" i="5" s="1"/>
  <c r="BF85" i="5" s="1"/>
  <c r="BE85" i="5" s="1"/>
  <c r="BD85" i="5" s="1"/>
  <c r="BC85" i="5" s="1"/>
  <c r="AT115" i="5"/>
  <c r="AS115" i="5" s="1"/>
  <c r="AR115" i="5" s="1"/>
  <c r="AQ115" i="5" s="1"/>
  <c r="AP115" i="5" s="1"/>
  <c r="AO115" i="5" s="1"/>
  <c r="AN115" i="5" s="1"/>
  <c r="AM115" i="5" s="1"/>
  <c r="AL115" i="5" s="1"/>
  <c r="BK57" i="5"/>
  <c r="BJ57" i="5" s="1"/>
  <c r="BI57" i="5" s="1"/>
  <c r="BH57" i="5" s="1"/>
  <c r="BG57" i="5" s="1"/>
  <c r="BF57" i="5" s="1"/>
  <c r="BE57" i="5" s="1"/>
  <c r="BD57" i="5" s="1"/>
  <c r="BC57" i="5" s="1"/>
  <c r="BJ104" i="5"/>
  <c r="BI104" i="5" s="1"/>
  <c r="BH104" i="5" s="1"/>
  <c r="BG104" i="5" s="1"/>
  <c r="BF104" i="5" s="1"/>
  <c r="BE104" i="5" s="1"/>
  <c r="BD104" i="5" s="1"/>
  <c r="BC104" i="5" s="1"/>
  <c r="BK104" i="5"/>
  <c r="AT288" i="5"/>
  <c r="AS288" i="5" s="1"/>
  <c r="AR288" i="5" s="1"/>
  <c r="AQ288" i="5" s="1"/>
  <c r="AP288" i="5" s="1"/>
  <c r="AO288" i="5" s="1"/>
  <c r="AN288" i="5" s="1"/>
  <c r="AM288" i="5" s="1"/>
  <c r="AL288" i="5" s="1"/>
  <c r="BJ113" i="5"/>
  <c r="BI113" i="5" s="1"/>
  <c r="BH113" i="5" s="1"/>
  <c r="BG113" i="5" s="1"/>
  <c r="BF113" i="5" s="1"/>
  <c r="BE113" i="5" s="1"/>
  <c r="BD113" i="5" s="1"/>
  <c r="BC113" i="5" s="1"/>
  <c r="BK113" i="5"/>
  <c r="AI21" i="5"/>
  <c r="AH21" i="5" s="1"/>
  <c r="AJ21" i="5"/>
  <c r="AK21" i="5"/>
  <c r="BJ106" i="5"/>
  <c r="BI106" i="5" s="1"/>
  <c r="BH106" i="5" s="1"/>
  <c r="BG106" i="5" s="1"/>
  <c r="BF106" i="5" s="1"/>
  <c r="BE106" i="5" s="1"/>
  <c r="BD106" i="5" s="1"/>
  <c r="BC106" i="5" s="1"/>
  <c r="BK106" i="5"/>
  <c r="AT185" i="5"/>
  <c r="AS185" i="5"/>
  <c r="AR185" i="5" s="1"/>
  <c r="AQ185" i="5" s="1"/>
  <c r="AP185" i="5" s="1"/>
  <c r="AO185" i="5" s="1"/>
  <c r="AN185" i="5" s="1"/>
  <c r="AM185" i="5" s="1"/>
  <c r="AL185" i="5" s="1"/>
  <c r="AT208" i="5"/>
  <c r="AS208" i="5"/>
  <c r="AR208" i="5" s="1"/>
  <c r="AQ208" i="5" s="1"/>
  <c r="AP208" i="5" s="1"/>
  <c r="AO208" i="5" s="1"/>
  <c r="AN208" i="5" s="1"/>
  <c r="AM208" i="5" s="1"/>
  <c r="AL208" i="5" s="1"/>
  <c r="BK38" i="5"/>
  <c r="BJ38" i="5" s="1"/>
  <c r="BI38" i="5" s="1"/>
  <c r="BH38" i="5" s="1"/>
  <c r="BG38" i="5" s="1"/>
  <c r="BF38" i="5" s="1"/>
  <c r="BE38" i="5" s="1"/>
  <c r="BD38" i="5" s="1"/>
  <c r="BC38" i="5" s="1"/>
  <c r="AK168" i="5"/>
  <c r="AJ168" i="5"/>
  <c r="AH168" i="5" s="1"/>
  <c r="AI168" i="5"/>
  <c r="AT195" i="5"/>
  <c r="AS195" i="5" s="1"/>
  <c r="AR195" i="5" s="1"/>
  <c r="AQ195" i="5" s="1"/>
  <c r="AP195" i="5" s="1"/>
  <c r="AO195" i="5" s="1"/>
  <c r="AN195" i="5" s="1"/>
  <c r="AM195" i="5" s="1"/>
  <c r="AL195" i="5" s="1"/>
  <c r="AI87" i="5"/>
  <c r="AK87" i="5"/>
  <c r="AJ87" i="5"/>
  <c r="BK30" i="5"/>
  <c r="BJ30" i="5" s="1"/>
  <c r="BI30" i="5" s="1"/>
  <c r="BH30" i="5" s="1"/>
  <c r="BG30" i="5" s="1"/>
  <c r="BF30" i="5" s="1"/>
  <c r="BE30" i="5" s="1"/>
  <c r="BD30" i="5" s="1"/>
  <c r="BC30" i="5" s="1"/>
  <c r="AT187" i="5"/>
  <c r="AS187" i="5" s="1"/>
  <c r="AR187" i="5" s="1"/>
  <c r="AQ187" i="5" s="1"/>
  <c r="AP187" i="5" s="1"/>
  <c r="AO187" i="5" s="1"/>
  <c r="AN187" i="5" s="1"/>
  <c r="AM187" i="5" s="1"/>
  <c r="AL187" i="5" s="1"/>
  <c r="BK28" i="5"/>
  <c r="BJ28" i="5" s="1"/>
  <c r="BI28" i="5" s="1"/>
  <c r="BH28" i="5" s="1"/>
  <c r="BG28" i="5" s="1"/>
  <c r="BF28" i="5" s="1"/>
  <c r="BE28" i="5" s="1"/>
  <c r="BD28" i="5" s="1"/>
  <c r="BC28" i="5" s="1"/>
  <c r="AT414" i="5"/>
  <c r="AS414" i="5"/>
  <c r="AR414" i="5" s="1"/>
  <c r="AQ414" i="5" s="1"/>
  <c r="AP414" i="5" s="1"/>
  <c r="AO414" i="5" s="1"/>
  <c r="AN414" i="5" s="1"/>
  <c r="AM414" i="5" s="1"/>
  <c r="AL414" i="5" s="1"/>
  <c r="AJ295" i="5"/>
  <c r="AK295" i="5"/>
  <c r="AI295" i="5"/>
  <c r="AT89" i="5"/>
  <c r="AS89" i="5"/>
  <c r="AR89" i="5" s="1"/>
  <c r="AQ89" i="5" s="1"/>
  <c r="AP89" i="5" s="1"/>
  <c r="AO89" i="5" s="1"/>
  <c r="AN89" i="5" s="1"/>
  <c r="AM89" i="5" s="1"/>
  <c r="AL89" i="5" s="1"/>
  <c r="AI85" i="5"/>
  <c r="AH85" i="5" s="1"/>
  <c r="AJ85" i="5"/>
  <c r="AK85" i="5"/>
  <c r="AJ179" i="5"/>
  <c r="AI179" i="5"/>
  <c r="AK179" i="5"/>
  <c r="AT199" i="5"/>
  <c r="AS199" i="5"/>
  <c r="AR199" i="5" s="1"/>
  <c r="AQ199" i="5" s="1"/>
  <c r="AP199" i="5" s="1"/>
  <c r="AO199" i="5" s="1"/>
  <c r="AN199" i="5" s="1"/>
  <c r="AM199" i="5" s="1"/>
  <c r="AL199" i="5" s="1"/>
  <c r="AK103" i="5"/>
  <c r="AJ103" i="5"/>
  <c r="AI103" i="5"/>
  <c r="AH103" i="5" s="1"/>
  <c r="AK100" i="5"/>
  <c r="AJ100" i="5"/>
  <c r="AI100" i="5"/>
  <c r="AK417" i="5"/>
  <c r="AJ417" i="5"/>
  <c r="AI417" i="5"/>
  <c r="AK285" i="5"/>
  <c r="AJ285" i="5"/>
  <c r="AH285" i="5" s="1"/>
  <c r="AI285" i="5"/>
  <c r="AS125" i="5"/>
  <c r="AR125" i="5" s="1"/>
  <c r="AQ125" i="5" s="1"/>
  <c r="AP125" i="5" s="1"/>
  <c r="AO125" i="5" s="1"/>
  <c r="AN125" i="5" s="1"/>
  <c r="AM125" i="5" s="1"/>
  <c r="AL125" i="5" s="1"/>
  <c r="AT125" i="5"/>
  <c r="AI386" i="5"/>
  <c r="AJ386" i="5"/>
  <c r="AH386" i="5" s="1"/>
  <c r="AK386" i="5"/>
  <c r="AI102" i="5"/>
  <c r="AJ102" i="5"/>
  <c r="AH102" i="5" s="1"/>
  <c r="AK102" i="5"/>
  <c r="AT373" i="5"/>
  <c r="AS373" i="5" s="1"/>
  <c r="AR373" i="5" s="1"/>
  <c r="AQ373" i="5" s="1"/>
  <c r="AP373" i="5" s="1"/>
  <c r="AO373" i="5" s="1"/>
  <c r="AN373" i="5" s="1"/>
  <c r="AM373" i="5" s="1"/>
  <c r="AL373" i="5" s="1"/>
  <c r="AT81" i="5"/>
  <c r="AS81" i="5" s="1"/>
  <c r="AR81" i="5"/>
  <c r="AQ81" i="5" s="1"/>
  <c r="AP81" i="5" s="1"/>
  <c r="AO81" i="5" s="1"/>
  <c r="AN81" i="5" s="1"/>
  <c r="AM81" i="5" s="1"/>
  <c r="AL81" i="5" s="1"/>
  <c r="BK72" i="5"/>
  <c r="BJ72" i="5" s="1"/>
  <c r="BI72" i="5" s="1"/>
  <c r="BH72" i="5" s="1"/>
  <c r="BG72" i="5" s="1"/>
  <c r="BF72" i="5" s="1"/>
  <c r="BE72" i="5" s="1"/>
  <c r="BD72" i="5" s="1"/>
  <c r="BC72" i="5" s="1"/>
  <c r="BK10" i="5"/>
  <c r="BJ10" i="5" s="1"/>
  <c r="BI10" i="5" s="1"/>
  <c r="BH10" i="5" s="1"/>
  <c r="BG10" i="5" s="1"/>
  <c r="BF10" i="5" s="1"/>
  <c r="BE10" i="5" s="1"/>
  <c r="BD10" i="5" s="1"/>
  <c r="BC10" i="5" s="1"/>
  <c r="AT23" i="5"/>
  <c r="AS23" i="5"/>
  <c r="AR23" i="5" s="1"/>
  <c r="AQ23" i="5" s="1"/>
  <c r="AP23" i="5" s="1"/>
  <c r="AO23" i="5" s="1"/>
  <c r="AN23" i="5" s="1"/>
  <c r="AM23" i="5" s="1"/>
  <c r="AL23" i="5" s="1"/>
  <c r="AK133" i="5"/>
  <c r="AI133" i="5"/>
  <c r="AJ133" i="5"/>
  <c r="AI418" i="5"/>
  <c r="AH418" i="5" s="1"/>
  <c r="AK418" i="5"/>
  <c r="AJ418" i="5"/>
  <c r="AI201" i="5"/>
  <c r="AJ201" i="5"/>
  <c r="AK201" i="5"/>
  <c r="AT50" i="5"/>
  <c r="AS50" i="5"/>
  <c r="AR50" i="5" s="1"/>
  <c r="AQ50" i="5" s="1"/>
  <c r="AP50" i="5" s="1"/>
  <c r="AO50" i="5" s="1"/>
  <c r="AN50" i="5" s="1"/>
  <c r="AM50" i="5" s="1"/>
  <c r="AL50" i="5" s="1"/>
  <c r="AS95" i="5"/>
  <c r="AR95" i="5"/>
  <c r="AQ95" i="5" s="1"/>
  <c r="AP95" i="5" s="1"/>
  <c r="AO95" i="5" s="1"/>
  <c r="AN95" i="5" s="1"/>
  <c r="AM95" i="5" s="1"/>
  <c r="AL95" i="5" s="1"/>
  <c r="AT95" i="5"/>
  <c r="AJ161" i="5"/>
  <c r="AI161" i="5"/>
  <c r="AH161" i="5" s="1"/>
  <c r="AK161" i="5"/>
  <c r="AT190" i="5"/>
  <c r="AS190" i="5" s="1"/>
  <c r="AR190" i="5" s="1"/>
  <c r="AQ190" i="5" s="1"/>
  <c r="AP190" i="5" s="1"/>
  <c r="AO190" i="5" s="1"/>
  <c r="AN190" i="5" s="1"/>
  <c r="AM190" i="5" s="1"/>
  <c r="AL190" i="5" s="1"/>
  <c r="AJ182" i="5"/>
  <c r="AI182" i="5"/>
  <c r="AH182" i="5" s="1"/>
  <c r="AK182" i="5"/>
  <c r="AT99" i="5"/>
  <c r="AS99" i="5" s="1"/>
  <c r="AR99" i="5" s="1"/>
  <c r="AQ99" i="5" s="1"/>
  <c r="AP99" i="5" s="1"/>
  <c r="AO99" i="5" s="1"/>
  <c r="AN99" i="5" s="1"/>
  <c r="AM99" i="5" s="1"/>
  <c r="AL99" i="5" s="1"/>
  <c r="AT292" i="5"/>
  <c r="AS292" i="5"/>
  <c r="AR292" i="5" s="1"/>
  <c r="AQ292" i="5" s="1"/>
  <c r="AP292" i="5" s="1"/>
  <c r="AO292" i="5" s="1"/>
  <c r="AN292" i="5" s="1"/>
  <c r="AM292" i="5" s="1"/>
  <c r="AL292" i="5" s="1"/>
  <c r="AI268" i="5"/>
  <c r="AH268" i="5" s="1"/>
  <c r="AJ268" i="5"/>
  <c r="AK268" i="5"/>
  <c r="BJ63" i="5"/>
  <c r="BI63" i="5"/>
  <c r="BH63" i="5" s="1"/>
  <c r="BG63" i="5" s="1"/>
  <c r="BF63" i="5" s="1"/>
  <c r="BE63" i="5" s="1"/>
  <c r="BD63" i="5" s="1"/>
  <c r="BC63" i="5" s="1"/>
  <c r="BK63" i="5"/>
  <c r="AT362" i="5"/>
  <c r="AS362" i="5" s="1"/>
  <c r="AR362" i="5" s="1"/>
  <c r="AQ362" i="5" s="1"/>
  <c r="AP362" i="5" s="1"/>
  <c r="AO362" i="5" s="1"/>
  <c r="AN362" i="5" s="1"/>
  <c r="AM362" i="5" s="1"/>
  <c r="AL362" i="5" s="1"/>
  <c r="AT289" i="5"/>
  <c r="AS289" i="5" s="1"/>
  <c r="AR289" i="5" s="1"/>
  <c r="AQ289" i="5" s="1"/>
  <c r="AP289" i="5" s="1"/>
  <c r="AO289" i="5"/>
  <c r="AN289" i="5" s="1"/>
  <c r="AM289" i="5" s="1"/>
  <c r="AL289" i="5" s="1"/>
  <c r="AJ350" i="5"/>
  <c r="AI350" i="5"/>
  <c r="AK350" i="5"/>
  <c r="AJ202" i="5"/>
  <c r="AI202" i="5"/>
  <c r="AK202" i="5"/>
  <c r="BK94" i="5"/>
  <c r="BJ94" i="5" s="1"/>
  <c r="BI94" i="5" s="1"/>
  <c r="BH94" i="5" s="1"/>
  <c r="BG94" i="5" s="1"/>
  <c r="BF94" i="5" s="1"/>
  <c r="BE94" i="5" s="1"/>
  <c r="BD94" i="5" s="1"/>
  <c r="BC94" i="5" s="1"/>
  <c r="AJ270" i="5"/>
  <c r="AI270" i="5"/>
  <c r="AK270" i="5"/>
  <c r="BJ114" i="5"/>
  <c r="BI114" i="5" s="1"/>
  <c r="BH114" i="5" s="1"/>
  <c r="BG114" i="5" s="1"/>
  <c r="BF114" i="5" s="1"/>
  <c r="BE114" i="5" s="1"/>
  <c r="BD114" i="5" s="1"/>
  <c r="BC114" i="5" s="1"/>
  <c r="BK114" i="5"/>
  <c r="AT435" i="5"/>
  <c r="AS435" i="5"/>
  <c r="AR435" i="5" s="1"/>
  <c r="AQ435" i="5" s="1"/>
  <c r="AP435" i="5" s="1"/>
  <c r="AO435" i="5" s="1"/>
  <c r="AN435" i="5" s="1"/>
  <c r="AM435" i="5" s="1"/>
  <c r="AL435" i="5" s="1"/>
  <c r="AS433" i="5"/>
  <c r="AR433" i="5" s="1"/>
  <c r="AQ433" i="5" s="1"/>
  <c r="AP433" i="5" s="1"/>
  <c r="AO433" i="5" s="1"/>
  <c r="AN433" i="5" s="1"/>
  <c r="AM433" i="5" s="1"/>
  <c r="AL433" i="5" s="1"/>
  <c r="AT433" i="5"/>
  <c r="AF425" i="5"/>
  <c r="AC425" i="5"/>
  <c r="K425" i="5"/>
  <c r="AC427" i="5"/>
  <c r="AF427" i="5"/>
  <c r="AS147" i="5"/>
  <c r="AR147" i="5" s="1"/>
  <c r="AQ147" i="5" s="1"/>
  <c r="AP147" i="5" s="1"/>
  <c r="AO147" i="5" s="1"/>
  <c r="AN147" i="5" s="1"/>
  <c r="AM147" i="5" s="1"/>
  <c r="AL147" i="5" s="1"/>
  <c r="AT147" i="5"/>
  <c r="BI45" i="5"/>
  <c r="BH45" i="5" s="1"/>
  <c r="BG45" i="5" s="1"/>
  <c r="BF45" i="5" s="1"/>
  <c r="BE45" i="5" s="1"/>
  <c r="BD45" i="5" s="1"/>
  <c r="BC45" i="5" s="1"/>
  <c r="BK45" i="5"/>
  <c r="BJ45" i="5"/>
  <c r="BJ47" i="5"/>
  <c r="BI47" i="5" s="1"/>
  <c r="BH47" i="5" s="1"/>
  <c r="BG47" i="5" s="1"/>
  <c r="BF47" i="5" s="1"/>
  <c r="BE47" i="5" s="1"/>
  <c r="BD47" i="5" s="1"/>
  <c r="BC47" i="5" s="1"/>
  <c r="BK47" i="5"/>
  <c r="BJ108" i="5"/>
  <c r="BI108" i="5" s="1"/>
  <c r="BH108" i="5" s="1"/>
  <c r="BG108" i="5" s="1"/>
  <c r="BF108" i="5" s="1"/>
  <c r="BE108" i="5" s="1"/>
  <c r="BD108" i="5" s="1"/>
  <c r="BC108" i="5" s="1"/>
  <c r="BK108" i="5"/>
  <c r="AJ315" i="5"/>
  <c r="AK315" i="5"/>
  <c r="AI315" i="5"/>
  <c r="AS338" i="5"/>
  <c r="AR338" i="5" s="1"/>
  <c r="AQ338" i="5" s="1"/>
  <c r="AP338" i="5" s="1"/>
  <c r="AO338" i="5" s="1"/>
  <c r="AN338" i="5" s="1"/>
  <c r="AM338" i="5" s="1"/>
  <c r="AL338" i="5" s="1"/>
  <c r="AT338" i="5"/>
  <c r="BK24" i="5"/>
  <c r="BJ24" i="5" s="1"/>
  <c r="BI24" i="5" s="1"/>
  <c r="BH24" i="5" s="1"/>
  <c r="BG24" i="5" s="1"/>
  <c r="BF24" i="5" s="1"/>
  <c r="BE24" i="5" s="1"/>
  <c r="BD24" i="5" s="1"/>
  <c r="BC24" i="5" s="1"/>
  <c r="BK115" i="5"/>
  <c r="BJ115" i="5" s="1"/>
  <c r="BI115" i="5" s="1"/>
  <c r="BH115" i="5" s="1"/>
  <c r="BG115" i="5" s="1"/>
  <c r="BF115" i="5" s="1"/>
  <c r="BE115" i="5" s="1"/>
  <c r="BD115" i="5" s="1"/>
  <c r="BC115" i="5" s="1"/>
  <c r="AT258" i="5"/>
  <c r="AS258" i="5" s="1"/>
  <c r="AR258" i="5" s="1"/>
  <c r="AQ258" i="5" s="1"/>
  <c r="AP258" i="5" s="1"/>
  <c r="AO258" i="5" s="1"/>
  <c r="AN258" i="5" s="1"/>
  <c r="AM258" i="5" s="1"/>
  <c r="AL258" i="5" s="1"/>
  <c r="BK62" i="5"/>
  <c r="BJ62" i="5" s="1"/>
  <c r="BI62" i="5" s="1"/>
  <c r="BH62" i="5" s="1"/>
  <c r="BG62" i="5" s="1"/>
  <c r="BF62" i="5" s="1"/>
  <c r="BE62" i="5" s="1"/>
  <c r="BD62" i="5" s="1"/>
  <c r="BC62" i="5" s="1"/>
  <c r="BK68" i="5"/>
  <c r="BJ68" i="5"/>
  <c r="BI68" i="5"/>
  <c r="BH68" i="5" s="1"/>
  <c r="BG68" i="5" s="1"/>
  <c r="BF68" i="5" s="1"/>
  <c r="BE68" i="5" s="1"/>
  <c r="BD68" i="5" s="1"/>
  <c r="BC68" i="5" s="1"/>
  <c r="AT139" i="5"/>
  <c r="AS139" i="5"/>
  <c r="AR139" i="5" s="1"/>
  <c r="AQ139" i="5" s="1"/>
  <c r="AP139" i="5" s="1"/>
  <c r="AO139" i="5" s="1"/>
  <c r="AN139" i="5" s="1"/>
  <c r="AM139" i="5" s="1"/>
  <c r="AL139" i="5" s="1"/>
  <c r="BK51" i="5"/>
  <c r="BJ51" i="5" s="1"/>
  <c r="BI51" i="5" s="1"/>
  <c r="BH51" i="5" s="1"/>
  <c r="BG51" i="5" s="1"/>
  <c r="BF51" i="5" s="1"/>
  <c r="BE51" i="5" s="1"/>
  <c r="BD51" i="5" s="1"/>
  <c r="BC51" i="5" s="1"/>
  <c r="AQ204" i="5"/>
  <c r="AP204" i="5" s="1"/>
  <c r="AO204" i="5" s="1"/>
  <c r="AN204" i="5" s="1"/>
  <c r="AM204" i="5" s="1"/>
  <c r="AL204" i="5" s="1"/>
  <c r="AT204" i="5"/>
  <c r="AS204" i="5" s="1"/>
  <c r="AR204" i="5" s="1"/>
  <c r="AT178" i="5"/>
  <c r="AS178" i="5"/>
  <c r="AR178" i="5" s="1"/>
  <c r="AQ178" i="5" s="1"/>
  <c r="AP178" i="5" s="1"/>
  <c r="AO178" i="5" s="1"/>
  <c r="AN178" i="5" s="1"/>
  <c r="AM178" i="5" s="1"/>
  <c r="AL178" i="5" s="1"/>
  <c r="BK46" i="5"/>
  <c r="BJ46" i="5"/>
  <c r="BI46" i="5" s="1"/>
  <c r="BH46" i="5" s="1"/>
  <c r="BG46" i="5" s="1"/>
  <c r="BF46" i="5" s="1"/>
  <c r="BE46" i="5" s="1"/>
  <c r="BD46" i="5" s="1"/>
  <c r="BC46" i="5" s="1"/>
  <c r="AJ252" i="5"/>
  <c r="AI252" i="5"/>
  <c r="AK252" i="5"/>
  <c r="BI74" i="5"/>
  <c r="BH74" i="5" s="1"/>
  <c r="BG74" i="5" s="1"/>
  <c r="BF74" i="5" s="1"/>
  <c r="BE74" i="5" s="1"/>
  <c r="BD74" i="5" s="1"/>
  <c r="BC74" i="5" s="1"/>
  <c r="BK74" i="5"/>
  <c r="BJ74" i="5"/>
  <c r="BK124" i="5"/>
  <c r="BJ124" i="5"/>
  <c r="BI124" i="5" s="1"/>
  <c r="BH124" i="5" s="1"/>
  <c r="BG124" i="5" s="1"/>
  <c r="BF124" i="5" s="1"/>
  <c r="BE124" i="5" s="1"/>
  <c r="BD124" i="5" s="1"/>
  <c r="BC124" i="5" s="1"/>
  <c r="AJ212" i="5"/>
  <c r="AI212" i="5"/>
  <c r="AK212" i="5"/>
  <c r="AK339" i="5"/>
  <c r="AJ339" i="5"/>
  <c r="AI339" i="5"/>
  <c r="AI121" i="5"/>
  <c r="AK121" i="5"/>
  <c r="AJ121" i="5"/>
  <c r="AJ343" i="5"/>
  <c r="AI343" i="5"/>
  <c r="AH343" i="5" s="1"/>
  <c r="AK343" i="5"/>
  <c r="AT359" i="5"/>
  <c r="AS359" i="5" s="1"/>
  <c r="AR359" i="5" s="1"/>
  <c r="AQ359" i="5" s="1"/>
  <c r="AP359" i="5" s="1"/>
  <c r="AO359" i="5" s="1"/>
  <c r="AN359" i="5" s="1"/>
  <c r="AM359" i="5" s="1"/>
  <c r="AL359" i="5" s="1"/>
  <c r="AI235" i="5"/>
  <c r="AH235" i="5" s="1"/>
  <c r="AJ235" i="5"/>
  <c r="AK235" i="5"/>
  <c r="AT183" i="5"/>
  <c r="AS183" i="5" s="1"/>
  <c r="AR183" i="5" s="1"/>
  <c r="AQ183" i="5" s="1"/>
  <c r="AP183" i="5" s="1"/>
  <c r="AO183" i="5" s="1"/>
  <c r="AN183" i="5" s="1"/>
  <c r="AM183" i="5" s="1"/>
  <c r="AL183" i="5" s="1"/>
  <c r="AJ351" i="5"/>
  <c r="AK351" i="5"/>
  <c r="AI351" i="5"/>
  <c r="AT107" i="5"/>
  <c r="AS107" i="5" s="1"/>
  <c r="AR107" i="5" s="1"/>
  <c r="AQ107" i="5" s="1"/>
  <c r="AP107" i="5" s="1"/>
  <c r="AO107" i="5" s="1"/>
  <c r="AN107" i="5" s="1"/>
  <c r="AM107" i="5" s="1"/>
  <c r="AL107" i="5" s="1"/>
  <c r="AK91" i="5"/>
  <c r="AJ91" i="5"/>
  <c r="AI91" i="5"/>
  <c r="AS384" i="5"/>
  <c r="AR384" i="5" s="1"/>
  <c r="AQ384" i="5" s="1"/>
  <c r="AP384" i="5" s="1"/>
  <c r="AO384" i="5" s="1"/>
  <c r="AN384" i="5" s="1"/>
  <c r="AM384" i="5" s="1"/>
  <c r="AL384" i="5" s="1"/>
  <c r="AT384" i="5"/>
  <c r="AT255" i="5"/>
  <c r="AS255" i="5" s="1"/>
  <c r="AR255" i="5" s="1"/>
  <c r="AQ255" i="5" s="1"/>
  <c r="AP255" i="5" s="1"/>
  <c r="AO255" i="5" s="1"/>
  <c r="AN255" i="5" s="1"/>
  <c r="AM255" i="5" s="1"/>
  <c r="AL255" i="5" s="1"/>
  <c r="AT175" i="5"/>
  <c r="AS175" i="5"/>
  <c r="AR175" i="5" s="1"/>
  <c r="AQ175" i="5" s="1"/>
  <c r="AP175" i="5" s="1"/>
  <c r="AO175" i="5" s="1"/>
  <c r="AN175" i="5" s="1"/>
  <c r="AM175" i="5" s="1"/>
  <c r="AL175" i="5" s="1"/>
  <c r="AT96" i="5"/>
  <c r="AS96" i="5" s="1"/>
  <c r="AR96" i="5" s="1"/>
  <c r="AQ96" i="5" s="1"/>
  <c r="AP96" i="5" s="1"/>
  <c r="AO96" i="5" s="1"/>
  <c r="AN96" i="5" s="1"/>
  <c r="AM96" i="5" s="1"/>
  <c r="AL96" i="5" s="1"/>
  <c r="AT165" i="5"/>
  <c r="AS165" i="5"/>
  <c r="AR165" i="5" s="1"/>
  <c r="AQ165" i="5" s="1"/>
  <c r="AP165" i="5" s="1"/>
  <c r="AO165" i="5" s="1"/>
  <c r="AN165" i="5" s="1"/>
  <c r="AM165" i="5" s="1"/>
  <c r="AL165" i="5" s="1"/>
  <c r="AS410" i="5"/>
  <c r="AR410" i="5" s="1"/>
  <c r="AQ410" i="5" s="1"/>
  <c r="AP410" i="5" s="1"/>
  <c r="AO410" i="5" s="1"/>
  <c r="AN410" i="5" s="1"/>
  <c r="AM410" i="5" s="1"/>
  <c r="AL410" i="5" s="1"/>
  <c r="AT410" i="5"/>
  <c r="AI141" i="5"/>
  <c r="AJ141" i="5"/>
  <c r="AH141" i="5" s="1"/>
  <c r="AK141" i="5"/>
  <c r="AJ393" i="5"/>
  <c r="AK393" i="5"/>
  <c r="AI393" i="5"/>
  <c r="AS41" i="5"/>
  <c r="AR41" i="5" s="1"/>
  <c r="AQ41" i="5" s="1"/>
  <c r="AP41" i="5" s="1"/>
  <c r="AO41" i="5" s="1"/>
  <c r="AN41" i="5" s="1"/>
  <c r="AM41" i="5" s="1"/>
  <c r="AL41" i="5" s="1"/>
  <c r="AT41" i="5"/>
  <c r="AI344" i="5"/>
  <c r="AH344" i="5" s="1"/>
  <c r="AJ344" i="5"/>
  <c r="AK344" i="5"/>
  <c r="AJ37" i="5"/>
  <c r="AI37" i="5"/>
  <c r="AH37" i="5" s="1"/>
  <c r="AK37" i="5"/>
  <c r="BK7" i="5"/>
  <c r="BJ7" i="5" s="1"/>
  <c r="BI7" i="5" s="1"/>
  <c r="BH7" i="5" s="1"/>
  <c r="BG7" i="5" s="1"/>
  <c r="BF7" i="5" s="1"/>
  <c r="BE7" i="5" s="1"/>
  <c r="BD7" i="5" s="1"/>
  <c r="BC7" i="5" s="1"/>
  <c r="AJ129" i="5"/>
  <c r="AI129" i="5"/>
  <c r="AK129" i="5"/>
  <c r="BK9" i="5"/>
  <c r="BJ9" i="5"/>
  <c r="BI9" i="5"/>
  <c r="BH9" i="5" s="1"/>
  <c r="BG9" i="5" s="1"/>
  <c r="BF9" i="5" s="1"/>
  <c r="BE9" i="5" s="1"/>
  <c r="BD9" i="5" s="1"/>
  <c r="BC9" i="5" s="1"/>
  <c r="AK149" i="5"/>
  <c r="AJ149" i="5"/>
  <c r="AI149" i="5"/>
  <c r="AS118" i="5"/>
  <c r="AR118" i="5" s="1"/>
  <c r="AQ118" i="5" s="1"/>
  <c r="AP118" i="5" s="1"/>
  <c r="AO118" i="5" s="1"/>
  <c r="AN118" i="5" s="1"/>
  <c r="AM118" i="5" s="1"/>
  <c r="AL118" i="5" s="1"/>
  <c r="AT118" i="5"/>
  <c r="AT269" i="5"/>
  <c r="AS269" i="5" s="1"/>
  <c r="AR269" i="5" s="1"/>
  <c r="AQ269" i="5"/>
  <c r="AP269" i="5" s="1"/>
  <c r="AO269" i="5" s="1"/>
  <c r="AN269" i="5" s="1"/>
  <c r="AM269" i="5" s="1"/>
  <c r="AL269" i="5" s="1"/>
  <c r="AK62" i="5"/>
  <c r="AJ62" i="5"/>
  <c r="AI62" i="5"/>
  <c r="AH62" i="5" s="1"/>
  <c r="AJ157" i="5"/>
  <c r="AI157" i="5"/>
  <c r="AH157" i="5" s="1"/>
  <c r="AK157" i="5"/>
  <c r="AI197" i="5"/>
  <c r="AH197" i="5" s="1"/>
  <c r="AK197" i="5"/>
  <c r="AJ197" i="5"/>
  <c r="AT220" i="5"/>
  <c r="AS220" i="5"/>
  <c r="AR220" i="5" s="1"/>
  <c r="AQ220" i="5" s="1"/>
  <c r="AP220" i="5" s="1"/>
  <c r="AO220" i="5" s="1"/>
  <c r="AN220" i="5" s="1"/>
  <c r="AM220" i="5" s="1"/>
  <c r="AL220" i="5" s="1"/>
  <c r="AS230" i="5"/>
  <c r="AR230" i="5" s="1"/>
  <c r="AQ230" i="5" s="1"/>
  <c r="AP230" i="5" s="1"/>
  <c r="AO230" i="5" s="1"/>
  <c r="AN230" i="5" s="1"/>
  <c r="AM230" i="5" s="1"/>
  <c r="AL230" i="5" s="1"/>
  <c r="AT230" i="5"/>
  <c r="AT135" i="5"/>
  <c r="AS135" i="5" s="1"/>
  <c r="AR135" i="5" s="1"/>
  <c r="AQ135" i="5" s="1"/>
  <c r="AP135" i="5" s="1"/>
  <c r="AO135" i="5" s="1"/>
  <c r="AN135" i="5" s="1"/>
  <c r="AM135" i="5" s="1"/>
  <c r="AL135" i="5" s="1"/>
  <c r="AK310" i="5"/>
  <c r="AJ310" i="5"/>
  <c r="AI310" i="5"/>
  <c r="AT302" i="5"/>
  <c r="AS302" i="5"/>
  <c r="AR302" i="5"/>
  <c r="AQ302" i="5" s="1"/>
  <c r="AP302" i="5" s="1"/>
  <c r="AO302" i="5" s="1"/>
  <c r="AN302" i="5" s="1"/>
  <c r="AM302" i="5" s="1"/>
  <c r="AL302" i="5" s="1"/>
  <c r="BK52" i="5"/>
  <c r="BJ52" i="5" s="1"/>
  <c r="BI52" i="5" s="1"/>
  <c r="BH52" i="5" s="1"/>
  <c r="BG52" i="5" s="1"/>
  <c r="BF52" i="5" s="1"/>
  <c r="BE52" i="5" s="1"/>
  <c r="BD52" i="5" s="1"/>
  <c r="BC52" i="5" s="1"/>
  <c r="AT324" i="5"/>
  <c r="AS324" i="5" s="1"/>
  <c r="AR324" i="5" s="1"/>
  <c r="AQ324" i="5" s="1"/>
  <c r="AP324" i="5" s="1"/>
  <c r="AO324" i="5" s="1"/>
  <c r="AN324" i="5" s="1"/>
  <c r="AM324" i="5" s="1"/>
  <c r="AL324" i="5" s="1"/>
  <c r="AI325" i="5"/>
  <c r="AJ325" i="5"/>
  <c r="AH325" i="5" s="1"/>
  <c r="AK325" i="5"/>
  <c r="AT143" i="5"/>
  <c r="AS143" i="5" s="1"/>
  <c r="AR143" i="5" s="1"/>
  <c r="AQ143" i="5" s="1"/>
  <c r="AP143" i="5" s="1"/>
  <c r="AO143" i="5" s="1"/>
  <c r="AN143" i="5" s="1"/>
  <c r="AM143" i="5" s="1"/>
  <c r="AL143" i="5" s="1"/>
  <c r="AI296" i="5"/>
  <c r="AH296" i="5" s="1"/>
  <c r="AJ296" i="5"/>
  <c r="AK296" i="5"/>
  <c r="AJ265" i="5"/>
  <c r="AI265" i="5"/>
  <c r="AK265" i="5"/>
  <c r="AT300" i="5"/>
  <c r="AS300" i="5" s="1"/>
  <c r="AR300" i="5" s="1"/>
  <c r="AQ300" i="5" s="1"/>
  <c r="AP300" i="5" s="1"/>
  <c r="AO300" i="5" s="1"/>
  <c r="AN300" i="5" s="1"/>
  <c r="AM300" i="5" s="1"/>
  <c r="AL300" i="5" s="1"/>
  <c r="AF435" i="5"/>
  <c r="AT427" i="5"/>
  <c r="AS427" i="5" s="1"/>
  <c r="AR427" i="5" s="1"/>
  <c r="AQ427" i="5" s="1"/>
  <c r="AP427" i="5" s="1"/>
  <c r="AO427" i="5" s="1"/>
  <c r="AN427" i="5" s="1"/>
  <c r="AM427" i="5" s="1"/>
  <c r="AL427" i="5" s="1"/>
  <c r="BK97" i="5"/>
  <c r="BJ97" i="5" s="1"/>
  <c r="BI97" i="5" s="1"/>
  <c r="BH97" i="5" s="1"/>
  <c r="BG97" i="5" s="1"/>
  <c r="BF97" i="5" s="1"/>
  <c r="BE97" i="5" s="1"/>
  <c r="BD97" i="5" s="1"/>
  <c r="BC97" i="5" s="1"/>
  <c r="AT218" i="5"/>
  <c r="AS218" i="5" s="1"/>
  <c r="AR218" i="5" s="1"/>
  <c r="AQ218" i="5" s="1"/>
  <c r="AP218" i="5" s="1"/>
  <c r="AO218" i="5" s="1"/>
  <c r="AN218" i="5" s="1"/>
  <c r="AM218" i="5" s="1"/>
  <c r="AL218" i="5" s="1"/>
  <c r="BK109" i="5"/>
  <c r="BJ109" i="5" s="1"/>
  <c r="BI109" i="5" s="1"/>
  <c r="BH109" i="5" s="1"/>
  <c r="BG109" i="5" s="1"/>
  <c r="BF109" i="5" s="1"/>
  <c r="BE109" i="5" s="1"/>
  <c r="BD109" i="5" s="1"/>
  <c r="BC109" i="5" s="1"/>
  <c r="BK32" i="5"/>
  <c r="BJ32" i="5"/>
  <c r="BI32" i="5" s="1"/>
  <c r="BH32" i="5" s="1"/>
  <c r="BG32" i="5" s="1"/>
  <c r="BF32" i="5" s="1"/>
  <c r="BE32" i="5" s="1"/>
  <c r="BD32" i="5" s="1"/>
  <c r="BC32" i="5" s="1"/>
  <c r="AT438" i="5"/>
  <c r="AS438" i="5"/>
  <c r="AR438" i="5" s="1"/>
  <c r="AQ438" i="5" s="1"/>
  <c r="AP438" i="5" s="1"/>
  <c r="AO438" i="5" s="1"/>
  <c r="AN438" i="5" s="1"/>
  <c r="AM438" i="5" s="1"/>
  <c r="AL438" i="5" s="1"/>
  <c r="BK80" i="5"/>
  <c r="BJ80" i="5" s="1"/>
  <c r="BI80" i="5" s="1"/>
  <c r="BH80" i="5" s="1"/>
  <c r="BG80" i="5" s="1"/>
  <c r="BF80" i="5" s="1"/>
  <c r="BE80" i="5" s="1"/>
  <c r="BD80" i="5" s="1"/>
  <c r="BC80" i="5" s="1"/>
  <c r="AT180" i="5"/>
  <c r="AS180" i="5" s="1"/>
  <c r="AR180" i="5" s="1"/>
  <c r="AQ180" i="5" s="1"/>
  <c r="AP180" i="5" s="1"/>
  <c r="AO180" i="5" s="1"/>
  <c r="AN180" i="5" s="1"/>
  <c r="AM180" i="5" s="1"/>
  <c r="AL180" i="5" s="1"/>
  <c r="BK67" i="5"/>
  <c r="BJ67" i="5"/>
  <c r="BI67" i="5" s="1"/>
  <c r="BH67" i="5" s="1"/>
  <c r="BG67" i="5" s="1"/>
  <c r="BF67" i="5" s="1"/>
  <c r="BE67" i="5" s="1"/>
  <c r="BD67" i="5" s="1"/>
  <c r="BC67" i="5" s="1"/>
  <c r="BK77" i="5"/>
  <c r="BJ77" i="5"/>
  <c r="BI77" i="5" s="1"/>
  <c r="BH77" i="5" s="1"/>
  <c r="BG77" i="5" s="1"/>
  <c r="BF77" i="5" s="1"/>
  <c r="BE77" i="5" s="1"/>
  <c r="BD77" i="5" s="1"/>
  <c r="BC77" i="5" s="1"/>
  <c r="BK122" i="5"/>
  <c r="BJ122" i="5" s="1"/>
  <c r="BI122" i="5" s="1"/>
  <c r="BH122" i="5" s="1"/>
  <c r="BG122" i="5" s="1"/>
  <c r="BF122" i="5" s="1"/>
  <c r="BE122" i="5" s="1"/>
  <c r="BD122" i="5" s="1"/>
  <c r="BC122" i="5" s="1"/>
  <c r="BK82" i="5"/>
  <c r="BJ82" i="5" s="1"/>
  <c r="BI82" i="5" s="1"/>
  <c r="BH82" i="5" s="1"/>
  <c r="BG82" i="5" s="1"/>
  <c r="BF82" i="5" s="1"/>
  <c r="BE82" i="5" s="1"/>
  <c r="BD82" i="5" s="1"/>
  <c r="BC82" i="5" s="1"/>
  <c r="AT304" i="5"/>
  <c r="AS304" i="5" s="1"/>
  <c r="AR304" i="5" s="1"/>
  <c r="AQ304" i="5" s="1"/>
  <c r="AP304" i="5" s="1"/>
  <c r="AO304" i="5" s="1"/>
  <c r="AN304" i="5" s="1"/>
  <c r="AM304" i="5" s="1"/>
  <c r="AL304" i="5" s="1"/>
  <c r="BK81" i="5"/>
  <c r="BJ81" i="5" s="1"/>
  <c r="BI81" i="5" s="1"/>
  <c r="BH81" i="5" s="1"/>
  <c r="BG81" i="5" s="1"/>
  <c r="BF81" i="5" s="1"/>
  <c r="BE81" i="5" s="1"/>
  <c r="BD81" i="5" s="1"/>
  <c r="BC81" i="5" s="1"/>
  <c r="BK128" i="5"/>
  <c r="BJ128" i="5"/>
  <c r="BI128" i="5" s="1"/>
  <c r="BH128" i="5" s="1"/>
  <c r="BG128" i="5" s="1"/>
  <c r="BF128" i="5" s="1"/>
  <c r="BE128" i="5" s="1"/>
  <c r="BD128" i="5" s="1"/>
  <c r="BC128" i="5" s="1"/>
  <c r="AJ402" i="5"/>
  <c r="AI402" i="5"/>
  <c r="AK402" i="5"/>
  <c r="BK118" i="5"/>
  <c r="BI118" i="5"/>
  <c r="BH118" i="5" s="1"/>
  <c r="BG118" i="5" s="1"/>
  <c r="BF118" i="5" s="1"/>
  <c r="BE118" i="5" s="1"/>
  <c r="BD118" i="5" s="1"/>
  <c r="BC118" i="5" s="1"/>
  <c r="BJ118" i="5"/>
  <c r="BK43" i="5"/>
  <c r="BJ43" i="5"/>
  <c r="BI43" i="5"/>
  <c r="BH43" i="5" s="1"/>
  <c r="BG43" i="5" s="1"/>
  <c r="BF43" i="5" s="1"/>
  <c r="BE43" i="5" s="1"/>
  <c r="BD43" i="5" s="1"/>
  <c r="BC43" i="5" s="1"/>
  <c r="AS56" i="5"/>
  <c r="AR56" i="5"/>
  <c r="AQ56" i="5" s="1"/>
  <c r="AP56" i="5" s="1"/>
  <c r="AO56" i="5" s="1"/>
  <c r="AN56" i="5" s="1"/>
  <c r="AM56" i="5" s="1"/>
  <c r="AL56" i="5" s="1"/>
  <c r="AT56" i="5"/>
  <c r="BK23" i="5"/>
  <c r="BJ23" i="5"/>
  <c r="BI23" i="5" s="1"/>
  <c r="BH23" i="5" s="1"/>
  <c r="BG23" i="5" s="1"/>
  <c r="BF23" i="5" s="1"/>
  <c r="BE23" i="5" s="1"/>
  <c r="BD23" i="5" s="1"/>
  <c r="BC23" i="5" s="1"/>
  <c r="AT219" i="5"/>
  <c r="AS219" i="5"/>
  <c r="AR219" i="5"/>
  <c r="AQ219" i="5" s="1"/>
  <c r="AP219" i="5" s="1"/>
  <c r="AO219" i="5" s="1"/>
  <c r="AN219" i="5" s="1"/>
  <c r="AM219" i="5" s="1"/>
  <c r="AL219" i="5" s="1"/>
  <c r="BK31" i="5"/>
  <c r="BJ31" i="5"/>
  <c r="BI31" i="5" s="1"/>
  <c r="BH31" i="5" s="1"/>
  <c r="BG31" i="5" s="1"/>
  <c r="BF31" i="5" s="1"/>
  <c r="BE31" i="5" s="1"/>
  <c r="BD31" i="5" s="1"/>
  <c r="BC31" i="5" s="1"/>
  <c r="BK17" i="5"/>
  <c r="BJ17" i="5" s="1"/>
  <c r="BI17" i="5" s="1"/>
  <c r="BH17" i="5" s="1"/>
  <c r="BG17" i="5" s="1"/>
  <c r="BF17" i="5" s="1"/>
  <c r="BE17" i="5" s="1"/>
  <c r="BD17" i="5" s="1"/>
  <c r="BC17" i="5" s="1"/>
  <c r="AS335" i="5"/>
  <c r="AR335" i="5"/>
  <c r="AQ335" i="5" s="1"/>
  <c r="AP335" i="5" s="1"/>
  <c r="AO335" i="5" s="1"/>
  <c r="AN335" i="5" s="1"/>
  <c r="AM335" i="5" s="1"/>
  <c r="AL335" i="5" s="1"/>
  <c r="AT335" i="5"/>
  <c r="AT227" i="5"/>
  <c r="AS227" i="5"/>
  <c r="AR227" i="5" s="1"/>
  <c r="AQ227" i="5" s="1"/>
  <c r="AP227" i="5" s="1"/>
  <c r="AO227" i="5" s="1"/>
  <c r="AN227" i="5" s="1"/>
  <c r="AM227" i="5" s="1"/>
  <c r="AL227" i="5" s="1"/>
  <c r="AK109" i="5"/>
  <c r="AJ109" i="5"/>
  <c r="AI109" i="5"/>
  <c r="AI263" i="5"/>
  <c r="AJ263" i="5"/>
  <c r="AK263" i="5"/>
  <c r="AT231" i="5"/>
  <c r="AS231" i="5" s="1"/>
  <c r="AR231" i="5" s="1"/>
  <c r="AQ231" i="5" s="1"/>
  <c r="AP231" i="5" s="1"/>
  <c r="AO231" i="5" s="1"/>
  <c r="AN231" i="5" s="1"/>
  <c r="AM231" i="5" s="1"/>
  <c r="AL231" i="5" s="1"/>
  <c r="AT420" i="5"/>
  <c r="AS420" i="5" s="1"/>
  <c r="AR420" i="5" s="1"/>
  <c r="AQ420" i="5" s="1"/>
  <c r="AP420" i="5" s="1"/>
  <c r="AO420" i="5" s="1"/>
  <c r="AN420" i="5" s="1"/>
  <c r="AM420" i="5" s="1"/>
  <c r="AL420" i="5" s="1"/>
  <c r="AI75" i="5"/>
  <c r="AJ75" i="5"/>
  <c r="AK75" i="5"/>
  <c r="AT251" i="5"/>
  <c r="AS251" i="5" s="1"/>
  <c r="AR251" i="5" s="1"/>
  <c r="AQ251" i="5" s="1"/>
  <c r="AP251" i="5" s="1"/>
  <c r="AO251" i="5" s="1"/>
  <c r="AN251" i="5" s="1"/>
  <c r="AM251" i="5" s="1"/>
  <c r="AL251" i="5" s="1"/>
  <c r="AT357" i="5"/>
  <c r="AS357" i="5" s="1"/>
  <c r="AR357" i="5" s="1"/>
  <c r="AQ357" i="5" s="1"/>
  <c r="AP357" i="5" s="1"/>
  <c r="AO357" i="5" s="1"/>
  <c r="AN357" i="5" s="1"/>
  <c r="AM357" i="5" s="1"/>
  <c r="AL357" i="5" s="1"/>
  <c r="AT111" i="5"/>
  <c r="AS111" i="5" s="1"/>
  <c r="AR111" i="5" s="1"/>
  <c r="AQ111" i="5" s="1"/>
  <c r="AP111" i="5" s="1"/>
  <c r="AO111" i="5" s="1"/>
  <c r="AN111" i="5" s="1"/>
  <c r="AM111" i="5" s="1"/>
  <c r="AL111" i="5" s="1"/>
  <c r="AJ43" i="5"/>
  <c r="AK43" i="5"/>
  <c r="AI43" i="5"/>
  <c r="AQ169" i="5"/>
  <c r="AP169" i="5" s="1"/>
  <c r="AO169" i="5" s="1"/>
  <c r="AN169" i="5" s="1"/>
  <c r="AM169" i="5" s="1"/>
  <c r="AL169" i="5" s="1"/>
  <c r="AT169" i="5"/>
  <c r="AS169" i="5" s="1"/>
  <c r="AR169" i="5" s="1"/>
  <c r="AK405" i="5"/>
  <c r="AJ405" i="5"/>
  <c r="AI405" i="5"/>
  <c r="AH405" i="5" s="1"/>
  <c r="AT59" i="5"/>
  <c r="AS59" i="5" s="1"/>
  <c r="AR59" i="5" s="1"/>
  <c r="AQ59" i="5" s="1"/>
  <c r="AP59" i="5" s="1"/>
  <c r="AO59" i="5" s="1"/>
  <c r="AN59" i="5" s="1"/>
  <c r="AM59" i="5" s="1"/>
  <c r="AL59" i="5" s="1"/>
  <c r="BK103" i="5"/>
  <c r="BJ103" i="5"/>
  <c r="BI103" i="5" s="1"/>
  <c r="BH103" i="5" s="1"/>
  <c r="BG103" i="5" s="1"/>
  <c r="BF103" i="5" s="1"/>
  <c r="BE103" i="5" s="1"/>
  <c r="BD103" i="5" s="1"/>
  <c r="BC103" i="5" s="1"/>
  <c r="AT55" i="5"/>
  <c r="AS55" i="5" s="1"/>
  <c r="AR55" i="5"/>
  <c r="AQ55" i="5" s="1"/>
  <c r="AP55" i="5" s="1"/>
  <c r="AO55" i="5" s="1"/>
  <c r="AN55" i="5" s="1"/>
  <c r="AM55" i="5" s="1"/>
  <c r="AL55" i="5" s="1"/>
  <c r="AT58" i="5"/>
  <c r="AS58" i="5"/>
  <c r="AR58" i="5" s="1"/>
  <c r="AQ58" i="5" s="1"/>
  <c r="AP58" i="5" s="1"/>
  <c r="AO58" i="5" s="1"/>
  <c r="AN58" i="5" s="1"/>
  <c r="AM58" i="5" s="1"/>
  <c r="AL58" i="5" s="1"/>
  <c r="AT189" i="5"/>
  <c r="AS189" i="5"/>
  <c r="AR189" i="5" s="1"/>
  <c r="AQ189" i="5" s="1"/>
  <c r="AP189" i="5" s="1"/>
  <c r="AO189" i="5" s="1"/>
  <c r="AN189" i="5" s="1"/>
  <c r="AM189" i="5" s="1"/>
  <c r="AL189" i="5" s="1"/>
  <c r="AJ46" i="5"/>
  <c r="AI46" i="5"/>
  <c r="AK46" i="5"/>
  <c r="AJ65" i="5"/>
  <c r="AI65" i="5"/>
  <c r="AH65" i="5" s="1"/>
  <c r="AK65" i="5"/>
  <c r="AT337" i="5"/>
  <c r="AS337" i="5" s="1"/>
  <c r="AR337" i="5" s="1"/>
  <c r="AQ337" i="5" s="1"/>
  <c r="AP337" i="5" s="1"/>
  <c r="AO337" i="5"/>
  <c r="AN337" i="5" s="1"/>
  <c r="AM337" i="5" s="1"/>
  <c r="AL337" i="5" s="1"/>
  <c r="AT74" i="5"/>
  <c r="AS74" i="5" s="1"/>
  <c r="AR74" i="5" s="1"/>
  <c r="AQ74" i="5" s="1"/>
  <c r="AP74" i="5" s="1"/>
  <c r="AO74" i="5" s="1"/>
  <c r="AN74" i="5" s="1"/>
  <c r="AM74" i="5" s="1"/>
  <c r="AL74" i="5" s="1"/>
  <c r="AT209" i="5"/>
  <c r="AS209" i="5" s="1"/>
  <c r="AR209" i="5" s="1"/>
  <c r="AQ209" i="5" s="1"/>
  <c r="AP209" i="5" s="1"/>
  <c r="AO209" i="5" s="1"/>
  <c r="AN209" i="5" s="1"/>
  <c r="AM209" i="5" s="1"/>
  <c r="AL209" i="5" s="1"/>
  <c r="AT237" i="5"/>
  <c r="AS237" i="5" s="1"/>
  <c r="AR237" i="5" s="1"/>
  <c r="AQ237" i="5" s="1"/>
  <c r="AP237" i="5" s="1"/>
  <c r="AO237" i="5" s="1"/>
  <c r="AN237" i="5" s="1"/>
  <c r="AM237" i="5" s="1"/>
  <c r="AL237" i="5" s="1"/>
  <c r="AS254" i="5"/>
  <c r="AR254" i="5" s="1"/>
  <c r="AQ254" i="5" s="1"/>
  <c r="AP254" i="5" s="1"/>
  <c r="AO254" i="5" s="1"/>
  <c r="AN254" i="5" s="1"/>
  <c r="AM254" i="5" s="1"/>
  <c r="AL254" i="5" s="1"/>
  <c r="AT254" i="5"/>
  <c r="BE34" i="5"/>
  <c r="BD34" i="5" s="1"/>
  <c r="BC34" i="5" s="1"/>
  <c r="BK34" i="5"/>
  <c r="BJ34" i="5"/>
  <c r="BI34" i="5" s="1"/>
  <c r="BH34" i="5" s="1"/>
  <c r="BG34" i="5" s="1"/>
  <c r="BF34" i="5" s="1"/>
  <c r="AT170" i="5"/>
  <c r="AS170" i="5"/>
  <c r="AR170" i="5" s="1"/>
  <c r="AQ170" i="5" s="1"/>
  <c r="AP170" i="5" s="1"/>
  <c r="AO170" i="5" s="1"/>
  <c r="AN170" i="5" s="1"/>
  <c r="AM170" i="5" s="1"/>
  <c r="AL170" i="5" s="1"/>
  <c r="AJ340" i="5"/>
  <c r="AI340" i="5"/>
  <c r="AH340" i="5" s="1"/>
  <c r="AK340" i="5"/>
  <c r="AI332" i="5"/>
  <c r="AJ332" i="5"/>
  <c r="AK332" i="5"/>
  <c r="AQ380" i="5"/>
  <c r="AP380" i="5" s="1"/>
  <c r="AO380" i="5" s="1"/>
  <c r="AN380" i="5" s="1"/>
  <c r="AM380" i="5" s="1"/>
  <c r="AL380" i="5" s="1"/>
  <c r="AT380" i="5"/>
  <c r="AS380" i="5" s="1"/>
  <c r="AR380" i="5" s="1"/>
  <c r="AT358" i="5"/>
  <c r="AS358" i="5" s="1"/>
  <c r="AR358" i="5" s="1"/>
  <c r="AQ358" i="5" s="1"/>
  <c r="AP358" i="5" s="1"/>
  <c r="AO358" i="5" s="1"/>
  <c r="AN358" i="5" s="1"/>
  <c r="AM358" i="5" s="1"/>
  <c r="AL358" i="5" s="1"/>
  <c r="AT361" i="5"/>
  <c r="AS361" i="5" s="1"/>
  <c r="AR361" i="5" s="1"/>
  <c r="AQ361" i="5" s="1"/>
  <c r="AP361" i="5" s="1"/>
  <c r="AO361" i="5" s="1"/>
  <c r="AN361" i="5" s="1"/>
  <c r="AM361" i="5" s="1"/>
  <c r="AL361" i="5" s="1"/>
  <c r="AI250" i="5"/>
  <c r="AK250" i="5"/>
  <c r="AJ250" i="5"/>
  <c r="AT330" i="5"/>
  <c r="AS330" i="5" s="1"/>
  <c r="AR330" i="5" s="1"/>
  <c r="AQ330" i="5" s="1"/>
  <c r="AP330" i="5" s="1"/>
  <c r="AO330" i="5" s="1"/>
  <c r="AN330" i="5" s="1"/>
  <c r="AM330" i="5" s="1"/>
  <c r="AL330" i="5" s="1"/>
  <c r="AJ297" i="5"/>
  <c r="AI297" i="5"/>
  <c r="AK297" i="5"/>
  <c r="AT334" i="5"/>
  <c r="AS334" i="5" s="1"/>
  <c r="AR334" i="5" s="1"/>
  <c r="AQ334" i="5" s="1"/>
  <c r="AP334" i="5" s="1"/>
  <c r="AO334" i="5" s="1"/>
  <c r="AN334" i="5" s="1"/>
  <c r="AM334" i="5" s="1"/>
  <c r="AL334" i="5" s="1"/>
  <c r="AC431" i="5"/>
  <c r="AC435" i="5"/>
  <c r="K435" i="5"/>
  <c r="K433" i="5"/>
  <c r="AF433" i="5"/>
  <c r="AC433" i="5"/>
  <c r="AK439" i="5"/>
  <c r="AI439" i="5"/>
  <c r="AJ439" i="5"/>
  <c r="AT437" i="5"/>
  <c r="AS437" i="5" s="1"/>
  <c r="AR437" i="5" s="1"/>
  <c r="AQ437" i="5" s="1"/>
  <c r="AP437" i="5" s="1"/>
  <c r="AO437" i="5" s="1"/>
  <c r="AN437" i="5" s="1"/>
  <c r="AM437" i="5" s="1"/>
  <c r="AL437" i="5" s="1"/>
  <c r="AJ242" i="5"/>
  <c r="AI242" i="5"/>
  <c r="AK242" i="5"/>
  <c r="BK29" i="5"/>
  <c r="BJ29" i="5"/>
  <c r="BI29" i="5"/>
  <c r="BH29" i="5" s="1"/>
  <c r="BG29" i="5" s="1"/>
  <c r="BF29" i="5" s="1"/>
  <c r="BE29" i="5" s="1"/>
  <c r="BD29" i="5" s="1"/>
  <c r="BC29" i="5" s="1"/>
  <c r="AT104" i="5"/>
  <c r="AS104" i="5"/>
  <c r="AR104" i="5" s="1"/>
  <c r="AQ104" i="5" s="1"/>
  <c r="AP104" i="5" s="1"/>
  <c r="AO104" i="5" s="1"/>
  <c r="AN104" i="5" s="1"/>
  <c r="AM104" i="5" s="1"/>
  <c r="AL104" i="5" s="1"/>
  <c r="BK22" i="5"/>
  <c r="BJ22" i="5" s="1"/>
  <c r="BI22" i="5" s="1"/>
  <c r="BH22" i="5" s="1"/>
  <c r="BG22" i="5" s="1"/>
  <c r="BF22" i="5" s="1"/>
  <c r="BE22" i="5" s="1"/>
  <c r="BD22" i="5" s="1"/>
  <c r="BC22" i="5" s="1"/>
  <c r="BK70" i="5"/>
  <c r="BJ70" i="5" s="1"/>
  <c r="BI70" i="5" s="1"/>
  <c r="BH70" i="5" s="1"/>
  <c r="BG70" i="5" s="1"/>
  <c r="BF70" i="5" s="1"/>
  <c r="BE70" i="5" s="1"/>
  <c r="BD70" i="5" s="1"/>
  <c r="BC70" i="5" s="1"/>
  <c r="AT306" i="5"/>
  <c r="AS306" i="5" s="1"/>
  <c r="AR306" i="5" s="1"/>
  <c r="AQ306" i="5" s="1"/>
  <c r="AP306" i="5" s="1"/>
  <c r="AO306" i="5" s="1"/>
  <c r="AN306" i="5" s="1"/>
  <c r="AM306" i="5" s="1"/>
  <c r="AL306" i="5" s="1"/>
  <c r="AT210" i="5"/>
  <c r="AS210" i="5" s="1"/>
  <c r="AR210" i="5" s="1"/>
  <c r="AQ210" i="5" s="1"/>
  <c r="AP210" i="5" s="1"/>
  <c r="AO210" i="5" s="1"/>
  <c r="AN210" i="5" s="1"/>
  <c r="AM210" i="5" s="1"/>
  <c r="AL210" i="5" s="1"/>
  <c r="AI225" i="5"/>
  <c r="AH225" i="5" s="1"/>
  <c r="AK225" i="5"/>
  <c r="AJ225" i="5"/>
  <c r="AT354" i="5"/>
  <c r="AS354" i="5" s="1"/>
  <c r="AR354" i="5" s="1"/>
  <c r="AQ354" i="5" s="1"/>
  <c r="AP354" i="5" s="1"/>
  <c r="AO354" i="5" s="1"/>
  <c r="AN354" i="5" s="1"/>
  <c r="AM354" i="5" s="1"/>
  <c r="AL354" i="5" s="1"/>
  <c r="AT390" i="5"/>
  <c r="AS390" i="5" s="1"/>
  <c r="AR390" i="5" s="1"/>
  <c r="AQ390" i="5" s="1"/>
  <c r="AP390" i="5" s="1"/>
  <c r="AO390" i="5" s="1"/>
  <c r="AN390" i="5" s="1"/>
  <c r="AM390" i="5" s="1"/>
  <c r="AL390" i="5" s="1"/>
  <c r="BK55" i="5"/>
  <c r="BJ55" i="5"/>
  <c r="BI55" i="5" s="1"/>
  <c r="BH55" i="5" s="1"/>
  <c r="BG55" i="5" s="1"/>
  <c r="BF55" i="5" s="1"/>
  <c r="BE55" i="5" s="1"/>
  <c r="BD55" i="5" s="1"/>
  <c r="BC55" i="5" s="1"/>
  <c r="BK132" i="5"/>
  <c r="BJ132" i="5"/>
  <c r="BI132" i="5"/>
  <c r="BH132" i="5" s="1"/>
  <c r="BG132" i="5" s="1"/>
  <c r="BF132" i="5"/>
  <c r="BE132" i="5" s="1"/>
  <c r="BD132" i="5" s="1"/>
  <c r="BC132" i="5" s="1"/>
  <c r="BK64" i="5"/>
  <c r="BJ64" i="5" s="1"/>
  <c r="BI64" i="5" s="1"/>
  <c r="BH64" i="5" s="1"/>
  <c r="BG64" i="5" s="1"/>
  <c r="BF64" i="5" s="1"/>
  <c r="BE64" i="5" s="1"/>
  <c r="BD64" i="5" s="1"/>
  <c r="BC64" i="5" s="1"/>
  <c r="BK125" i="5"/>
  <c r="BJ125" i="5" s="1"/>
  <c r="BI125" i="5" s="1"/>
  <c r="BH125" i="5" s="1"/>
  <c r="BG125" i="5" s="1"/>
  <c r="BF125" i="5"/>
  <c r="BE125" i="5" s="1"/>
  <c r="BD125" i="5" s="1"/>
  <c r="BC125" i="5" s="1"/>
  <c r="BI53" i="5"/>
  <c r="BH53" i="5" s="1"/>
  <c r="BG53" i="5" s="1"/>
  <c r="BF53" i="5" s="1"/>
  <c r="BE53" i="5" s="1"/>
  <c r="BD53" i="5" s="1"/>
  <c r="BC53" i="5" s="1"/>
  <c r="BK53" i="5"/>
  <c r="BJ53" i="5"/>
  <c r="AJ51" i="5"/>
  <c r="AK51" i="5"/>
  <c r="AI51" i="5"/>
  <c r="AH51" i="5" s="1"/>
  <c r="BK44" i="5"/>
  <c r="BJ44" i="5" s="1"/>
  <c r="BI44" i="5" s="1"/>
  <c r="BH44" i="5" s="1"/>
  <c r="BG44" i="5" s="1"/>
  <c r="BF44" i="5"/>
  <c r="BE44" i="5" s="1"/>
  <c r="BD44" i="5" s="1"/>
  <c r="BC44" i="5" s="1"/>
  <c r="BK83" i="5"/>
  <c r="BJ83" i="5" s="1"/>
  <c r="BI83" i="5" s="1"/>
  <c r="BH83" i="5" s="1"/>
  <c r="BG83" i="5" s="1"/>
  <c r="BF83" i="5" s="1"/>
  <c r="BE83" i="5" s="1"/>
  <c r="BD83" i="5" s="1"/>
  <c r="BC83" i="5" s="1"/>
  <c r="AT35" i="5"/>
  <c r="AS35" i="5" s="1"/>
  <c r="AR35" i="5" s="1"/>
  <c r="AQ35" i="5" s="1"/>
  <c r="AP35" i="5" s="1"/>
  <c r="AO35" i="5" s="1"/>
  <c r="AN35" i="5" s="1"/>
  <c r="AM35" i="5" s="1"/>
  <c r="AL35" i="5" s="1"/>
  <c r="AS247" i="5"/>
  <c r="AR247" i="5" s="1"/>
  <c r="AQ247" i="5" s="1"/>
  <c r="AP247" i="5" s="1"/>
  <c r="AO247" i="5" s="1"/>
  <c r="AN247" i="5" s="1"/>
  <c r="AM247" i="5" s="1"/>
  <c r="AL247" i="5" s="1"/>
  <c r="AT247" i="5"/>
  <c r="BK15" i="5"/>
  <c r="BJ15" i="5" s="1"/>
  <c r="BI15" i="5" s="1"/>
  <c r="BH15" i="5" s="1"/>
  <c r="BG15" i="5" s="1"/>
  <c r="BF15" i="5" s="1"/>
  <c r="BE15" i="5" s="1"/>
  <c r="BD15" i="5" s="1"/>
  <c r="BC15" i="5" s="1"/>
  <c r="BK25" i="5"/>
  <c r="BJ25" i="5" s="1"/>
  <c r="BI25" i="5" s="1"/>
  <c r="BH25" i="5" s="1"/>
  <c r="BG25" i="5" s="1"/>
  <c r="BF25" i="5" s="1"/>
  <c r="BE25" i="5" s="1"/>
  <c r="BD25" i="5" s="1"/>
  <c r="BC25" i="5" s="1"/>
  <c r="AJ159" i="5"/>
  <c r="AI159" i="5"/>
  <c r="AK159" i="5"/>
  <c r="AT105" i="5"/>
  <c r="AS105" i="5" s="1"/>
  <c r="AR105" i="5" s="1"/>
  <c r="AQ105" i="5" s="1"/>
  <c r="AP105" i="5" s="1"/>
  <c r="AO105" i="5" s="1"/>
  <c r="AN105" i="5" s="1"/>
  <c r="AM105" i="5" s="1"/>
  <c r="AL105" i="5" s="1"/>
  <c r="BK26" i="5"/>
  <c r="BJ26" i="5"/>
  <c r="BI26" i="5" s="1"/>
  <c r="BH26" i="5" s="1"/>
  <c r="BG26" i="5" s="1"/>
  <c r="BF26" i="5" s="1"/>
  <c r="BE26" i="5" s="1"/>
  <c r="BD26" i="5" s="1"/>
  <c r="BC26" i="5" s="1"/>
  <c r="AK259" i="5"/>
  <c r="AJ259" i="5"/>
  <c r="AI259" i="5"/>
  <c r="AH259" i="5" s="1"/>
  <c r="AB259" i="5" s="1"/>
  <c r="AT319" i="5"/>
  <c r="AS319" i="5" s="1"/>
  <c r="AR319" i="5" s="1"/>
  <c r="AQ319" i="5" s="1"/>
  <c r="AP319" i="5" s="1"/>
  <c r="AO319" i="5" s="1"/>
  <c r="AN319" i="5" s="1"/>
  <c r="AM319" i="5" s="1"/>
  <c r="AL319" i="5" s="1"/>
  <c r="AK287" i="5"/>
  <c r="AI287" i="5"/>
  <c r="AH287" i="5" s="1"/>
  <c r="AJ287" i="5"/>
  <c r="AK363" i="5"/>
  <c r="AJ363" i="5"/>
  <c r="AI363" i="5"/>
  <c r="BG13" i="5"/>
  <c r="BF13" i="5" s="1"/>
  <c r="BE13" i="5" s="1"/>
  <c r="BD13" i="5" s="1"/>
  <c r="BC13" i="5" s="1"/>
  <c r="BK13" i="5"/>
  <c r="BJ13" i="5" s="1"/>
  <c r="BI13" i="5" s="1"/>
  <c r="BH13" i="5" s="1"/>
  <c r="BJ19" i="5"/>
  <c r="BI19" i="5" s="1"/>
  <c r="BH19" i="5" s="1"/>
  <c r="BG19" i="5"/>
  <c r="BF19" i="5" s="1"/>
  <c r="BE19" i="5" s="1"/>
  <c r="BD19" i="5" s="1"/>
  <c r="BC19" i="5" s="1"/>
  <c r="BK19" i="5"/>
  <c r="AI150" i="5"/>
  <c r="AH150" i="5" s="1"/>
  <c r="AJ150" i="5"/>
  <c r="AK150" i="5"/>
  <c r="AJ213" i="5"/>
  <c r="AI213" i="5"/>
  <c r="AH213" i="5" s="1"/>
  <c r="AK213" i="5"/>
  <c r="AT78" i="5"/>
  <c r="AS78" i="5" s="1"/>
  <c r="AR78" i="5" s="1"/>
  <c r="AQ78" i="5" s="1"/>
  <c r="AP78" i="5" s="1"/>
  <c r="AO78" i="5" s="1"/>
  <c r="AN78" i="5"/>
  <c r="AM78" i="5" s="1"/>
  <c r="AL78" i="5" s="1"/>
  <c r="AI221" i="5"/>
  <c r="AH221" i="5" s="1"/>
  <c r="AK221" i="5"/>
  <c r="AJ221" i="5"/>
  <c r="BK3" i="5"/>
  <c r="BJ3" i="5"/>
  <c r="BI3" i="5" s="1"/>
  <c r="BH3" i="5" s="1"/>
  <c r="BG3" i="5" s="1"/>
  <c r="BF3" i="5" s="1"/>
  <c r="BE3" i="5" s="1"/>
  <c r="BD3" i="5" s="1"/>
  <c r="BC3" i="5" s="1"/>
  <c r="AT128" i="5"/>
  <c r="AS128" i="5" s="1"/>
  <c r="AR128" i="5" s="1"/>
  <c r="AQ128" i="5" s="1"/>
  <c r="AP128" i="5" s="1"/>
  <c r="AO128" i="5"/>
  <c r="AN128" i="5" s="1"/>
  <c r="AM128" i="5" s="1"/>
  <c r="AL128" i="5" s="1"/>
  <c r="BK61" i="5"/>
  <c r="BJ61" i="5" s="1"/>
  <c r="BI61" i="5" s="1"/>
  <c r="BH61" i="5" s="1"/>
  <c r="BG61" i="5" s="1"/>
  <c r="BF61" i="5" s="1"/>
  <c r="BE61" i="5" s="1"/>
  <c r="BD61" i="5" s="1"/>
  <c r="BC61" i="5" s="1"/>
  <c r="AT181" i="5"/>
  <c r="AS181" i="5" s="1"/>
  <c r="AR181" i="5" s="1"/>
  <c r="AQ181" i="5" s="1"/>
  <c r="AP181" i="5" s="1"/>
  <c r="AO181" i="5" s="1"/>
  <c r="AN181" i="5" s="1"/>
  <c r="AM181" i="5" s="1"/>
  <c r="AL181" i="5" s="1"/>
  <c r="AJ70" i="5"/>
  <c r="AI70" i="5"/>
  <c r="AK70" i="5"/>
  <c r="AT249" i="5"/>
  <c r="AS249" i="5"/>
  <c r="AR249" i="5" s="1"/>
  <c r="AQ249" i="5"/>
  <c r="AP249" i="5" s="1"/>
  <c r="AO249" i="5" s="1"/>
  <c r="AN249" i="5" s="1"/>
  <c r="AM249" i="5" s="1"/>
  <c r="AL249" i="5" s="1"/>
  <c r="AJ94" i="5"/>
  <c r="AI94" i="5"/>
  <c r="AK94" i="5"/>
  <c r="AT257" i="5"/>
  <c r="AS257" i="5" s="1"/>
  <c r="AR257" i="5" s="1"/>
  <c r="AQ257" i="5"/>
  <c r="AP257" i="5" s="1"/>
  <c r="AO257" i="5" s="1"/>
  <c r="AN257" i="5" s="1"/>
  <c r="AM257" i="5" s="1"/>
  <c r="AL257" i="5" s="1"/>
  <c r="BK2" i="5"/>
  <c r="BJ2" i="5"/>
  <c r="BI2" i="5" s="1"/>
  <c r="BH2" i="5" s="1"/>
  <c r="BG2" i="5" s="1"/>
  <c r="BF2" i="5" s="1"/>
  <c r="BE2" i="5" s="1"/>
  <c r="BD2" i="5" s="1"/>
  <c r="BC2" i="5" s="1"/>
  <c r="AI382" i="5"/>
  <c r="AH382" i="5" s="1"/>
  <c r="AJ382" i="5"/>
  <c r="AK382" i="5"/>
  <c r="AK86" i="5"/>
  <c r="AJ86" i="5"/>
  <c r="AI86" i="5"/>
  <c r="AS281" i="5"/>
  <c r="AR281" i="5" s="1"/>
  <c r="AQ281" i="5" s="1"/>
  <c r="AP281" i="5" s="1"/>
  <c r="AO281" i="5" s="1"/>
  <c r="AN281" i="5" s="1"/>
  <c r="AM281" i="5" s="1"/>
  <c r="AL281" i="5" s="1"/>
  <c r="AT281" i="5"/>
  <c r="AT273" i="5"/>
  <c r="AS273" i="5"/>
  <c r="AR273" i="5" s="1"/>
  <c r="AQ273" i="5" s="1"/>
  <c r="AP273" i="5" s="1"/>
  <c r="AO273" i="5" s="1"/>
  <c r="AN273" i="5" s="1"/>
  <c r="AM273" i="5" s="1"/>
  <c r="AL273" i="5" s="1"/>
  <c r="AI284" i="5"/>
  <c r="AJ284" i="5"/>
  <c r="AK284" i="5"/>
  <c r="AJ241" i="5"/>
  <c r="AI241" i="5"/>
  <c r="AK241" i="5"/>
  <c r="AT200" i="5"/>
  <c r="AS200" i="5"/>
  <c r="AR200" i="5" s="1"/>
  <c r="AQ200" i="5" s="1"/>
  <c r="AP200" i="5" s="1"/>
  <c r="AO200" i="5" s="1"/>
  <c r="AN200" i="5" s="1"/>
  <c r="AM200" i="5" s="1"/>
  <c r="AL200" i="5" s="1"/>
  <c r="AT374" i="5"/>
  <c r="AS374" i="5"/>
  <c r="AR374" i="5" s="1"/>
  <c r="AQ374" i="5" s="1"/>
  <c r="AP374" i="5" s="1"/>
  <c r="AO374" i="5" s="1"/>
  <c r="AN374" i="5" s="1"/>
  <c r="AM374" i="5" s="1"/>
  <c r="AL374" i="5" s="1"/>
  <c r="AK232" i="5"/>
  <c r="AI232" i="5"/>
  <c r="AJ232" i="5"/>
  <c r="AJ154" i="5"/>
  <c r="AI154" i="5"/>
  <c r="AK154" i="5"/>
  <c r="AT352" i="5"/>
  <c r="AS352" i="5" s="1"/>
  <c r="AR352" i="5"/>
  <c r="AQ352" i="5" s="1"/>
  <c r="AP352" i="5" s="1"/>
  <c r="AO352" i="5" s="1"/>
  <c r="AN352" i="5" s="1"/>
  <c r="AM352" i="5" s="1"/>
  <c r="AL352" i="5" s="1"/>
  <c r="AT158" i="5"/>
  <c r="AS158" i="5" s="1"/>
  <c r="AR158" i="5"/>
  <c r="AQ158" i="5" s="1"/>
  <c r="AP158" i="5" s="1"/>
  <c r="AO158" i="5" s="1"/>
  <c r="AN158" i="5" s="1"/>
  <c r="AM158" i="5" s="1"/>
  <c r="AL158" i="5" s="1"/>
  <c r="AI198" i="5"/>
  <c r="AH198" i="5" s="1"/>
  <c r="AJ198" i="5"/>
  <c r="AK198" i="5"/>
  <c r="AS376" i="5"/>
  <c r="AR376" i="5" s="1"/>
  <c r="AQ376" i="5" s="1"/>
  <c r="AP376" i="5" s="1"/>
  <c r="AO376" i="5" s="1"/>
  <c r="AN376" i="5" s="1"/>
  <c r="AM376" i="5" s="1"/>
  <c r="AL376" i="5" s="1"/>
  <c r="AT376" i="5"/>
  <c r="AT333" i="5"/>
  <c r="AS333" i="5" s="1"/>
  <c r="AR333" i="5" s="1"/>
  <c r="AQ333" i="5" s="1"/>
  <c r="AP333" i="5" s="1"/>
  <c r="AO333" i="5" s="1"/>
  <c r="AN333" i="5" s="1"/>
  <c r="AM333" i="5" s="1"/>
  <c r="AL333" i="5" s="1"/>
  <c r="AT127" i="5"/>
  <c r="AS127" i="5" s="1"/>
  <c r="AR127" i="5" s="1"/>
  <c r="AQ127" i="5" s="1"/>
  <c r="AP127" i="5" s="1"/>
  <c r="AO127" i="5" s="1"/>
  <c r="AN127" i="5" s="1"/>
  <c r="AM127" i="5" s="1"/>
  <c r="AL127" i="5" s="1"/>
  <c r="AC444" i="5"/>
  <c r="AI431" i="5"/>
  <c r="AH431" i="5" s="1"/>
  <c r="AJ431" i="5"/>
  <c r="AK431" i="5"/>
  <c r="AT429" i="5"/>
  <c r="AS429" i="5" s="1"/>
  <c r="AR429" i="5" s="1"/>
  <c r="AQ429" i="5" s="1"/>
  <c r="AP429" i="5" s="1"/>
  <c r="AO429" i="5" s="1"/>
  <c r="AN429" i="5" s="1"/>
  <c r="AM429" i="5" s="1"/>
  <c r="AL429" i="5" s="1"/>
  <c r="BJ56" i="5"/>
  <c r="BI56" i="5"/>
  <c r="BH56" i="5" s="1"/>
  <c r="BG56" i="5" s="1"/>
  <c r="BK56" i="5"/>
  <c r="BF56" i="5"/>
  <c r="BE56" i="5" s="1"/>
  <c r="BD56" i="5" s="1"/>
  <c r="BC56" i="5" s="1"/>
  <c r="BK117" i="5"/>
  <c r="BJ117" i="5" s="1"/>
  <c r="BI117" i="5" s="1"/>
  <c r="BH117" i="5" s="1"/>
  <c r="BG117" i="5" s="1"/>
  <c r="BF117" i="5" s="1"/>
  <c r="BE117" i="5" s="1"/>
  <c r="BD117" i="5" s="1"/>
  <c r="BC117" i="5" s="1"/>
  <c r="AI52" i="5"/>
  <c r="AH52" i="5" s="1"/>
  <c r="AJ52" i="5"/>
  <c r="AK52" i="5"/>
  <c r="BK130" i="5"/>
  <c r="BJ130" i="5" s="1"/>
  <c r="BI130" i="5" s="1"/>
  <c r="BH130" i="5"/>
  <c r="BG130" i="5" s="1"/>
  <c r="BF130" i="5" s="1"/>
  <c r="BE130" i="5" s="1"/>
  <c r="BD130" i="5" s="1"/>
  <c r="BC130" i="5" s="1"/>
  <c r="AT194" i="5"/>
  <c r="AS194" i="5" s="1"/>
  <c r="AR194" i="5" s="1"/>
  <c r="AQ194" i="5" s="1"/>
  <c r="AP194" i="5" s="1"/>
  <c r="AO194" i="5" s="1"/>
  <c r="AN194" i="5" s="1"/>
  <c r="AM194" i="5" s="1"/>
  <c r="AL194" i="5" s="1"/>
  <c r="BK39" i="5"/>
  <c r="BJ39" i="5"/>
  <c r="BI39" i="5" s="1"/>
  <c r="BH39" i="5" s="1"/>
  <c r="BG39" i="5" s="1"/>
  <c r="BF39" i="5" s="1"/>
  <c r="BE39" i="5" s="1"/>
  <c r="BD39" i="5" s="1"/>
  <c r="BC39" i="5" s="1"/>
  <c r="BI95" i="5"/>
  <c r="BH95" i="5" s="1"/>
  <c r="BK95" i="5"/>
  <c r="BJ95" i="5"/>
  <c r="BG95" i="5"/>
  <c r="BF95" i="5" s="1"/>
  <c r="BE95" i="5" s="1"/>
  <c r="BD95" i="5" s="1"/>
  <c r="BC95" i="5" s="1"/>
  <c r="AT40" i="5"/>
  <c r="AS40" i="5" s="1"/>
  <c r="AR40" i="5" s="1"/>
  <c r="AQ40" i="5" s="1"/>
  <c r="AP40" i="5"/>
  <c r="AO40" i="5" s="1"/>
  <c r="AN40" i="5" s="1"/>
  <c r="AM40" i="5" s="1"/>
  <c r="AL40" i="5" s="1"/>
  <c r="AT126" i="5"/>
  <c r="AS126" i="5" s="1"/>
  <c r="AR126" i="5" s="1"/>
  <c r="AQ126" i="5" s="1"/>
  <c r="AP126" i="5" s="1"/>
  <c r="AO126" i="5" s="1"/>
  <c r="AN126" i="5" s="1"/>
  <c r="AM126" i="5" s="1"/>
  <c r="AL126" i="5" s="1"/>
  <c r="BK69" i="5"/>
  <c r="BJ69" i="5"/>
  <c r="BI69" i="5" s="1"/>
  <c r="BH69" i="5" s="1"/>
  <c r="BG69" i="5" s="1"/>
  <c r="BF69" i="5" s="1"/>
  <c r="BE69" i="5" s="1"/>
  <c r="BD69" i="5" s="1"/>
  <c r="BC69" i="5" s="1"/>
  <c r="BK107" i="5"/>
  <c r="BJ107" i="5" s="1"/>
  <c r="BI107" i="5"/>
  <c r="BH107" i="5" s="1"/>
  <c r="BG107" i="5" s="1"/>
  <c r="BF107" i="5"/>
  <c r="BE107" i="5" s="1"/>
  <c r="BD107" i="5" s="1"/>
  <c r="BC107" i="5" s="1"/>
  <c r="AJ274" i="5"/>
  <c r="AK274" i="5"/>
  <c r="AI274" i="5"/>
  <c r="BJ65" i="5"/>
  <c r="BI65" i="5"/>
  <c r="BH65" i="5" s="1"/>
  <c r="BG65" i="5" s="1"/>
  <c r="BK65" i="5"/>
  <c r="BF65" i="5"/>
  <c r="BE65" i="5"/>
  <c r="BD65" i="5" s="1"/>
  <c r="BC65" i="5" s="1"/>
  <c r="BK110" i="5"/>
  <c r="BJ110" i="5"/>
  <c r="BI110" i="5" s="1"/>
  <c r="BH110" i="5" s="1"/>
  <c r="BG110" i="5" s="1"/>
  <c r="BF110" i="5" s="1"/>
  <c r="BE110" i="5" s="1"/>
  <c r="BD110" i="5" s="1"/>
  <c r="BC110" i="5" s="1"/>
  <c r="BI58" i="5"/>
  <c r="BH58" i="5" s="1"/>
  <c r="BG58" i="5" s="1"/>
  <c r="BF58" i="5" s="1"/>
  <c r="BE58" i="5" s="1"/>
  <c r="BD58" i="5" s="1"/>
  <c r="BC58" i="5" s="1"/>
  <c r="BK58" i="5"/>
  <c r="BJ58" i="5" s="1"/>
  <c r="BK92" i="5"/>
  <c r="BJ92" i="5"/>
  <c r="BI92" i="5" s="1"/>
  <c r="BH92" i="5" s="1"/>
  <c r="BG92" i="5"/>
  <c r="BF92" i="5" s="1"/>
  <c r="BE92" i="5" s="1"/>
  <c r="BD92" i="5" s="1"/>
  <c r="BC92" i="5" s="1"/>
  <c r="AS256" i="5"/>
  <c r="AR256" i="5" s="1"/>
  <c r="AQ256" i="5" s="1"/>
  <c r="AP256" i="5" s="1"/>
  <c r="AO256" i="5" s="1"/>
  <c r="AN256" i="5" s="1"/>
  <c r="AM256" i="5" s="1"/>
  <c r="AL256" i="5" s="1"/>
  <c r="AT256" i="5"/>
  <c r="AI131" i="5"/>
  <c r="AH131" i="5" s="1"/>
  <c r="AK131" i="5"/>
  <c r="AJ131" i="5"/>
  <c r="BK14" i="5"/>
  <c r="BJ14" i="5" s="1"/>
  <c r="BI14" i="5"/>
  <c r="BH14" i="5" s="1"/>
  <c r="BG14" i="5" s="1"/>
  <c r="BF14" i="5" s="1"/>
  <c r="BE14" i="5" s="1"/>
  <c r="BD14" i="5" s="1"/>
  <c r="BC14" i="5" s="1"/>
  <c r="AJ132" i="5"/>
  <c r="AI132" i="5"/>
  <c r="AK132" i="5"/>
  <c r="AI323" i="5"/>
  <c r="AJ323" i="5"/>
  <c r="AK323" i="5"/>
  <c r="AJ24" i="5"/>
  <c r="AK24" i="5"/>
  <c r="AI24" i="5"/>
  <c r="AJ155" i="5"/>
  <c r="AK155" i="5"/>
  <c r="AI155" i="5"/>
  <c r="AI203" i="5"/>
  <c r="AK203" i="5"/>
  <c r="AJ203" i="5"/>
  <c r="AK243" i="5"/>
  <c r="AJ243" i="5"/>
  <c r="AI243" i="5"/>
  <c r="AH243" i="5" s="1"/>
  <c r="AI93" i="5"/>
  <c r="AH93" i="5" s="1"/>
  <c r="AJ93" i="5"/>
  <c r="AK93" i="5"/>
  <c r="AJ83" i="5"/>
  <c r="AK83" i="5"/>
  <c r="AI83" i="5"/>
  <c r="AJ119" i="5"/>
  <c r="AI119" i="5"/>
  <c r="AH119" i="5" s="1"/>
  <c r="AK119" i="5"/>
  <c r="AT151" i="5"/>
  <c r="AS151" i="5"/>
  <c r="AR151" i="5" s="1"/>
  <c r="AQ151" i="5" s="1"/>
  <c r="AP151" i="5" s="1"/>
  <c r="AO151" i="5" s="1"/>
  <c r="AN151" i="5" s="1"/>
  <c r="AM151" i="5" s="1"/>
  <c r="AL151" i="5" s="1"/>
  <c r="AJ167" i="5"/>
  <c r="AI167" i="5"/>
  <c r="AH167" i="5" s="1"/>
  <c r="AK167" i="5"/>
  <c r="AT110" i="5"/>
  <c r="AS110" i="5"/>
  <c r="AR110" i="5" s="1"/>
  <c r="AQ110" i="5" s="1"/>
  <c r="AP110" i="5" s="1"/>
  <c r="AO110" i="5" s="1"/>
  <c r="AN110" i="5" s="1"/>
  <c r="AM110" i="5" s="1"/>
  <c r="AL110" i="5" s="1"/>
  <c r="AI80" i="5"/>
  <c r="AH80" i="5" s="1"/>
  <c r="AJ80" i="5"/>
  <c r="AK80" i="5"/>
  <c r="AT146" i="5"/>
  <c r="AS146" i="5" s="1"/>
  <c r="AR146" i="5" s="1"/>
  <c r="AQ146" i="5" s="1"/>
  <c r="AP146" i="5" s="1"/>
  <c r="AO146" i="5" s="1"/>
  <c r="AN146" i="5" s="1"/>
  <c r="AM146" i="5" s="1"/>
  <c r="AL146" i="5" s="1"/>
  <c r="AJ293" i="5"/>
  <c r="AK293" i="5"/>
  <c r="AI293" i="5"/>
  <c r="AJ22" i="5"/>
  <c r="AI22" i="5"/>
  <c r="AH22" i="5" s="1"/>
  <c r="AK22" i="5"/>
  <c r="AS144" i="5"/>
  <c r="AR144" i="5" s="1"/>
  <c r="AQ144" i="5" s="1"/>
  <c r="AP144" i="5" s="1"/>
  <c r="AO144" i="5" s="1"/>
  <c r="AN144" i="5" s="1"/>
  <c r="AM144" i="5" s="1"/>
  <c r="AL144" i="5" s="1"/>
  <c r="AT144" i="5"/>
  <c r="AT39" i="5"/>
  <c r="AS39" i="5" s="1"/>
  <c r="AR39" i="5" s="1"/>
  <c r="AQ39" i="5" s="1"/>
  <c r="AP39" i="5" s="1"/>
  <c r="AO39" i="5" s="1"/>
  <c r="AN39" i="5" s="1"/>
  <c r="AM39" i="5" s="1"/>
  <c r="AL39" i="5" s="1"/>
  <c r="AT245" i="5"/>
  <c r="AS245" i="5"/>
  <c r="AR245" i="5" s="1"/>
  <c r="AQ245" i="5" s="1"/>
  <c r="AP245" i="5" s="1"/>
  <c r="AO245" i="5" s="1"/>
  <c r="AN245" i="5" s="1"/>
  <c r="AM245" i="5" s="1"/>
  <c r="AL245" i="5" s="1"/>
  <c r="AT82" i="5"/>
  <c r="AS82" i="5" s="1"/>
  <c r="AR82" i="5"/>
  <c r="AQ82" i="5" s="1"/>
  <c r="AP82" i="5" s="1"/>
  <c r="AO82" i="5" s="1"/>
  <c r="AN82" i="5" s="1"/>
  <c r="AM82" i="5" s="1"/>
  <c r="AL82" i="5" s="1"/>
  <c r="AT321" i="5"/>
  <c r="AS321" i="5"/>
  <c r="AR321" i="5" s="1"/>
  <c r="AQ321" i="5" s="1"/>
  <c r="AP321" i="5" s="1"/>
  <c r="AO321" i="5" s="1"/>
  <c r="AN321" i="5" s="1"/>
  <c r="AM321" i="5" s="1"/>
  <c r="AL321" i="5" s="1"/>
  <c r="AT122" i="5"/>
  <c r="AS122" i="5" s="1"/>
  <c r="AR122" i="5" s="1"/>
  <c r="AQ122" i="5" s="1"/>
  <c r="AP122" i="5" s="1"/>
  <c r="AO122" i="5" s="1"/>
  <c r="AN122" i="5" s="1"/>
  <c r="AM122" i="5" s="1"/>
  <c r="AL122" i="5" s="1"/>
  <c r="AS329" i="5"/>
  <c r="AR329" i="5" s="1"/>
  <c r="AQ329" i="5" s="1"/>
  <c r="AP329" i="5" s="1"/>
  <c r="AO329" i="5" s="1"/>
  <c r="AN329" i="5" s="1"/>
  <c r="AM329" i="5" s="1"/>
  <c r="AL329" i="5" s="1"/>
  <c r="AT329" i="5"/>
  <c r="BJ4" i="5"/>
  <c r="BI4" i="5" s="1"/>
  <c r="BE4" i="5"/>
  <c r="BD4" i="5" s="1"/>
  <c r="BC4" i="5" s="1"/>
  <c r="BK4" i="5"/>
  <c r="BH4" i="5"/>
  <c r="BG4" i="5" s="1"/>
  <c r="BF4" i="5" s="1"/>
  <c r="AT394" i="5"/>
  <c r="AS394" i="5" s="1"/>
  <c r="AR394" i="5" s="1"/>
  <c r="AQ394" i="5" s="1"/>
  <c r="AP394" i="5" s="1"/>
  <c r="AO394" i="5" s="1"/>
  <c r="AN394" i="5" s="1"/>
  <c r="AM394" i="5" s="1"/>
  <c r="AL394" i="5" s="1"/>
  <c r="AS98" i="5"/>
  <c r="AR98" i="5" s="1"/>
  <c r="AQ98" i="5" s="1"/>
  <c r="AP98" i="5" s="1"/>
  <c r="AO98" i="5" s="1"/>
  <c r="AN98" i="5" s="1"/>
  <c r="AM98" i="5" s="1"/>
  <c r="AL98" i="5" s="1"/>
  <c r="AT98" i="5"/>
  <c r="AK353" i="5"/>
  <c r="AI353" i="5"/>
  <c r="AH353" i="5" s="1"/>
  <c r="AJ353" i="5"/>
  <c r="AT305" i="5"/>
  <c r="AS305" i="5" s="1"/>
  <c r="AR305" i="5" s="1"/>
  <c r="AQ305" i="5" s="1"/>
  <c r="AP305" i="5" s="1"/>
  <c r="AO305" i="5" s="1"/>
  <c r="AN305" i="5" s="1"/>
  <c r="AM305" i="5" s="1"/>
  <c r="AL305" i="5" s="1"/>
  <c r="AJ318" i="5"/>
  <c r="AK318" i="5"/>
  <c r="AI318" i="5"/>
  <c r="AS277" i="5"/>
  <c r="AR277" i="5" s="1"/>
  <c r="AQ277" i="5" s="1"/>
  <c r="AP277" i="5" s="1"/>
  <c r="AO277" i="5" s="1"/>
  <c r="AN277" i="5" s="1"/>
  <c r="AM277" i="5" s="1"/>
  <c r="AL277" i="5" s="1"/>
  <c r="AT277" i="5"/>
  <c r="AT298" i="5"/>
  <c r="AS298" i="5" s="1"/>
  <c r="AR298" i="5" s="1"/>
  <c r="AQ298" i="5" s="1"/>
  <c r="AP298" i="5" s="1"/>
  <c r="AO298" i="5" s="1"/>
  <c r="AN298" i="5" s="1"/>
  <c r="AM298" i="5" s="1"/>
  <c r="AL298" i="5" s="1"/>
  <c r="BK123" i="5"/>
  <c r="BJ123" i="5"/>
  <c r="BI123" i="5" s="1"/>
  <c r="BH123" i="5"/>
  <c r="BG123" i="5" s="1"/>
  <c r="BF123" i="5" s="1"/>
  <c r="BE123" i="5" s="1"/>
  <c r="BD123" i="5" s="1"/>
  <c r="BC123" i="5" s="1"/>
  <c r="AT166" i="5"/>
  <c r="AS166" i="5" s="1"/>
  <c r="AR166" i="5" s="1"/>
  <c r="AQ166" i="5" s="1"/>
  <c r="AP166" i="5" s="1"/>
  <c r="AO166" i="5" s="1"/>
  <c r="AN166" i="5" s="1"/>
  <c r="AM166" i="5" s="1"/>
  <c r="AL166" i="5" s="1"/>
  <c r="AT184" i="5"/>
  <c r="AS184" i="5" s="1"/>
  <c r="AR184" i="5" s="1"/>
  <c r="AQ184" i="5" s="1"/>
  <c r="AP184" i="5" s="1"/>
  <c r="AO184" i="5" s="1"/>
  <c r="AN184" i="5" s="1"/>
  <c r="AM184" i="5" s="1"/>
  <c r="AL184" i="5" s="1"/>
  <c r="BK129" i="5"/>
  <c r="BJ129" i="5" s="1"/>
  <c r="BI129" i="5" s="1"/>
  <c r="BH129" i="5" s="1"/>
  <c r="BG129" i="5" s="1"/>
  <c r="BF129" i="5" s="1"/>
  <c r="BE129" i="5" s="1"/>
  <c r="BD129" i="5" s="1"/>
  <c r="BC129" i="5" s="1"/>
  <c r="AT188" i="5"/>
  <c r="AS188" i="5"/>
  <c r="AR188" i="5" s="1"/>
  <c r="AQ188" i="5" s="1"/>
  <c r="AP188" i="5" s="1"/>
  <c r="AO188" i="5" s="1"/>
  <c r="AN188" i="5" s="1"/>
  <c r="AM188" i="5" s="1"/>
  <c r="AL188" i="5" s="1"/>
  <c r="AT228" i="5"/>
  <c r="AS228" i="5" s="1"/>
  <c r="AR228" i="5" s="1"/>
  <c r="AQ228" i="5"/>
  <c r="AP228" i="5" s="1"/>
  <c r="AO228" i="5" s="1"/>
  <c r="AN228" i="5" s="1"/>
  <c r="AM228" i="5" s="1"/>
  <c r="AL228" i="5" s="1"/>
  <c r="AT260" i="5"/>
  <c r="AS260" i="5" s="1"/>
  <c r="AR260" i="5" s="1"/>
  <c r="AQ260" i="5" s="1"/>
  <c r="AP260" i="5" s="1"/>
  <c r="AO260" i="5" s="1"/>
  <c r="AN260" i="5" s="1"/>
  <c r="AM260" i="5" s="1"/>
  <c r="AL260" i="5" s="1"/>
  <c r="AK369" i="5"/>
  <c r="AJ369" i="5"/>
  <c r="AI369" i="5"/>
  <c r="AH369" i="5" s="1"/>
  <c r="AT234" i="5"/>
  <c r="AS234" i="5" s="1"/>
  <c r="AR234" i="5"/>
  <c r="AQ234" i="5" s="1"/>
  <c r="AP234" i="5" s="1"/>
  <c r="AO234" i="5" s="1"/>
  <c r="AN234" i="5" s="1"/>
  <c r="AM234" i="5" s="1"/>
  <c r="AL234" i="5" s="1"/>
  <c r="AR445" i="5"/>
  <c r="AQ445" i="5" s="1"/>
  <c r="AP445" i="5" s="1"/>
  <c r="AO445" i="5" s="1"/>
  <c r="AN445" i="5" s="1"/>
  <c r="AM445" i="5" s="1"/>
  <c r="AL445" i="5" s="1"/>
  <c r="AT445" i="5"/>
  <c r="AS445" i="5"/>
  <c r="AT430" i="5"/>
  <c r="AS430" i="5" s="1"/>
  <c r="AR430" i="5" s="1"/>
  <c r="AQ430" i="5" s="1"/>
  <c r="AP430" i="5" s="1"/>
  <c r="AO430" i="5" s="1"/>
  <c r="AN430" i="5" s="1"/>
  <c r="AM430" i="5" s="1"/>
  <c r="AL430" i="5" s="1"/>
  <c r="K430" i="5"/>
  <c r="AC430" i="5"/>
  <c r="AF430" i="5"/>
  <c r="BI111" i="5"/>
  <c r="BH111" i="5" s="1"/>
  <c r="BG111" i="5" s="1"/>
  <c r="BF111" i="5" s="1"/>
  <c r="BE111" i="5" s="1"/>
  <c r="BD111" i="5" s="1"/>
  <c r="BC111" i="5" s="1"/>
  <c r="BK111" i="5"/>
  <c r="BJ111" i="5"/>
  <c r="BK35" i="5"/>
  <c r="BJ35" i="5" s="1"/>
  <c r="BI35" i="5" s="1"/>
  <c r="BH35" i="5" s="1"/>
  <c r="BG35" i="5" s="1"/>
  <c r="BF35" i="5" s="1"/>
  <c r="BE35" i="5" s="1"/>
  <c r="BD35" i="5" s="1"/>
  <c r="BC35" i="5" s="1"/>
  <c r="AK28" i="5"/>
  <c r="AJ28" i="5"/>
  <c r="AI28" i="5"/>
  <c r="AH28" i="5" s="1"/>
  <c r="BK78" i="5"/>
  <c r="BJ78" i="5"/>
  <c r="BI78" i="5" s="1"/>
  <c r="BH78" i="5" s="1"/>
  <c r="BG78" i="5" s="1"/>
  <c r="BF78" i="5" s="1"/>
  <c r="BE78" i="5" s="1"/>
  <c r="BD78" i="5" s="1"/>
  <c r="BC78" i="5" s="1"/>
  <c r="BK90" i="5"/>
  <c r="BJ90" i="5" s="1"/>
  <c r="BI90" i="5" s="1"/>
  <c r="BH90" i="5" s="1"/>
  <c r="BG90" i="5" s="1"/>
  <c r="BF90" i="5" s="1"/>
  <c r="BE90" i="5" s="1"/>
  <c r="BD90" i="5" s="1"/>
  <c r="BC90" i="5" s="1"/>
  <c r="BK89" i="5"/>
  <c r="BF89" i="5"/>
  <c r="BE89" i="5" s="1"/>
  <c r="BD89" i="5" s="1"/>
  <c r="BC89" i="5" s="1"/>
  <c r="BJ89" i="5"/>
  <c r="BI89" i="5"/>
  <c r="BH89" i="5" s="1"/>
  <c r="BG89" i="5" s="1"/>
  <c r="AK368" i="5"/>
  <c r="AI368" i="5"/>
  <c r="AJ368" i="5"/>
  <c r="AI406" i="5"/>
  <c r="AJ406" i="5"/>
  <c r="AK406" i="5"/>
  <c r="BK127" i="5"/>
  <c r="BF127" i="5"/>
  <c r="BE127" i="5" s="1"/>
  <c r="BD127" i="5" s="1"/>
  <c r="BC127" i="5" s="1"/>
  <c r="BJ127" i="5"/>
  <c r="BI127" i="5" s="1"/>
  <c r="BH127" i="5" s="1"/>
  <c r="BG127" i="5" s="1"/>
  <c r="AI240" i="5"/>
  <c r="AH240" i="5" s="1"/>
  <c r="AJ240" i="5"/>
  <c r="AK240" i="5"/>
  <c r="AT370" i="5"/>
  <c r="AS370" i="5" s="1"/>
  <c r="AR370" i="5" s="1"/>
  <c r="AQ370" i="5" s="1"/>
  <c r="AP370" i="5" s="1"/>
  <c r="AO370" i="5" s="1"/>
  <c r="AN370" i="5" s="1"/>
  <c r="AM370" i="5" s="1"/>
  <c r="AL370" i="5" s="1"/>
  <c r="BK73" i="5"/>
  <c r="BJ73" i="5" s="1"/>
  <c r="BI73" i="5" s="1"/>
  <c r="BH73" i="5" s="1"/>
  <c r="BG73" i="5" s="1"/>
  <c r="BF73" i="5" s="1"/>
  <c r="BE73" i="5" s="1"/>
  <c r="BD73" i="5" s="1"/>
  <c r="BC73" i="5" s="1"/>
  <c r="AI192" i="5"/>
  <c r="AJ192" i="5"/>
  <c r="AK192" i="5"/>
  <c r="BK40" i="5"/>
  <c r="BJ40" i="5" s="1"/>
  <c r="BI40" i="5"/>
  <c r="BH40" i="5" s="1"/>
  <c r="BG40" i="5" s="1"/>
  <c r="BF40" i="5" s="1"/>
  <c r="BE40" i="5" s="1"/>
  <c r="BD40" i="5" s="1"/>
  <c r="BC40" i="5" s="1"/>
  <c r="AT226" i="5"/>
  <c r="AS226" i="5"/>
  <c r="AR226" i="5" s="1"/>
  <c r="AQ226" i="5" s="1"/>
  <c r="AP226" i="5" s="1"/>
  <c r="AO226" i="5" s="1"/>
  <c r="AN226" i="5" s="1"/>
  <c r="AM226" i="5" s="1"/>
  <c r="AL226" i="5" s="1"/>
  <c r="BK11" i="5"/>
  <c r="BJ11" i="5"/>
  <c r="BI11" i="5" s="1"/>
  <c r="BH11" i="5" s="1"/>
  <c r="BG11" i="5" s="1"/>
  <c r="BF11" i="5" s="1"/>
  <c r="BE11" i="5" s="1"/>
  <c r="BD11" i="5" s="1"/>
  <c r="BC11" i="5" s="1"/>
  <c r="BI93" i="5"/>
  <c r="BH93" i="5" s="1"/>
  <c r="BG93" i="5" s="1"/>
  <c r="BF93" i="5" s="1"/>
  <c r="BE93" i="5" s="1"/>
  <c r="BD93" i="5" s="1"/>
  <c r="BC93" i="5" s="1"/>
  <c r="BK93" i="5"/>
  <c r="BJ93" i="5"/>
  <c r="BK98" i="5"/>
  <c r="BJ98" i="5" s="1"/>
  <c r="BI98" i="5" s="1"/>
  <c r="BH98" i="5" s="1"/>
  <c r="BG98" i="5" s="1"/>
  <c r="BF98" i="5" s="1"/>
  <c r="BE98" i="5" s="1"/>
  <c r="BD98" i="5" s="1"/>
  <c r="BC98" i="5" s="1"/>
  <c r="AT408" i="5"/>
  <c r="AS408" i="5" s="1"/>
  <c r="AR408" i="5" s="1"/>
  <c r="AQ408" i="5" s="1"/>
  <c r="AP408" i="5" s="1"/>
  <c r="AO408" i="5" s="1"/>
  <c r="AN408" i="5" s="1"/>
  <c r="AM408" i="5" s="1"/>
  <c r="AL408" i="5" s="1"/>
  <c r="AS163" i="5"/>
  <c r="AR163" i="5" s="1"/>
  <c r="AQ163" i="5" s="1"/>
  <c r="AP163" i="5" s="1"/>
  <c r="AO163" i="5" s="1"/>
  <c r="AN163" i="5" s="1"/>
  <c r="AM163" i="5" s="1"/>
  <c r="AL163" i="5" s="1"/>
  <c r="AT163" i="5"/>
  <c r="AK191" i="5"/>
  <c r="AJ191" i="5"/>
  <c r="AI191" i="5"/>
  <c r="AH191" i="5" s="1"/>
  <c r="AT267" i="5"/>
  <c r="AS267" i="5" s="1"/>
  <c r="AR267" i="5" s="1"/>
  <c r="AQ267" i="5" s="1"/>
  <c r="AP267" i="5" s="1"/>
  <c r="AO267" i="5" s="1"/>
  <c r="AN267" i="5" s="1"/>
  <c r="AM267" i="5" s="1"/>
  <c r="AL267" i="5" s="1"/>
  <c r="AJ148" i="5"/>
  <c r="AK148" i="5"/>
  <c r="AI148" i="5"/>
  <c r="AH148" i="5" s="1"/>
  <c r="AT327" i="5"/>
  <c r="AS327" i="5" s="1"/>
  <c r="AR327" i="5" s="1"/>
  <c r="AQ327" i="5" s="1"/>
  <c r="AP327" i="5" s="1"/>
  <c r="AO327" i="5" s="1"/>
  <c r="AN327" i="5" s="1"/>
  <c r="AM327" i="5" s="1"/>
  <c r="AL327" i="5" s="1"/>
  <c r="AT303" i="5"/>
  <c r="AS303" i="5"/>
  <c r="AR303" i="5" s="1"/>
  <c r="AQ303" i="5" s="1"/>
  <c r="AP303" i="5" s="1"/>
  <c r="AO303" i="5" s="1"/>
  <c r="AN303" i="5" s="1"/>
  <c r="AM303" i="5" s="1"/>
  <c r="AL303" i="5" s="1"/>
  <c r="BJ16" i="5"/>
  <c r="BI16" i="5" s="1"/>
  <c r="BH16" i="5" s="1"/>
  <c r="BG16" i="5" s="1"/>
  <c r="BF16" i="5" s="1"/>
  <c r="BE16" i="5" s="1"/>
  <c r="BD16" i="5" s="1"/>
  <c r="BC16" i="5" s="1"/>
  <c r="BK16" i="5"/>
  <c r="AI388" i="5"/>
  <c r="AH388" i="5" s="1"/>
  <c r="AA388" i="5" s="1"/>
  <c r="AK388" i="5"/>
  <c r="AJ388" i="5"/>
  <c r="AI291" i="5"/>
  <c r="AH291" i="5" s="1"/>
  <c r="AJ291" i="5"/>
  <c r="AK291" i="5"/>
  <c r="AI207" i="5"/>
  <c r="AJ207" i="5"/>
  <c r="AK207" i="5"/>
  <c r="AT416" i="5"/>
  <c r="AS416" i="5" s="1"/>
  <c r="AR416" i="5" s="1"/>
  <c r="AQ416" i="5" s="1"/>
  <c r="AP416" i="5" s="1"/>
  <c r="AO416" i="5" s="1"/>
  <c r="AN416" i="5" s="1"/>
  <c r="AM416" i="5" s="1"/>
  <c r="AL416" i="5" s="1"/>
  <c r="AR223" i="5"/>
  <c r="AQ223" i="5" s="1"/>
  <c r="AP223" i="5" s="1"/>
  <c r="AO223" i="5" s="1"/>
  <c r="AN223" i="5" s="1"/>
  <c r="AM223" i="5" s="1"/>
  <c r="AL223" i="5" s="1"/>
  <c r="AT223" i="5"/>
  <c r="AS223" i="5"/>
  <c r="AT53" i="5"/>
  <c r="AS53" i="5"/>
  <c r="AR53" i="5" s="1"/>
  <c r="AQ53" i="5" s="1"/>
  <c r="AP53" i="5" s="1"/>
  <c r="AO53" i="5" s="1"/>
  <c r="AN53" i="5" s="1"/>
  <c r="AM53" i="5" s="1"/>
  <c r="AL53" i="5" s="1"/>
  <c r="AP72" i="5"/>
  <c r="AO72" i="5" s="1"/>
  <c r="AN72" i="5" s="1"/>
  <c r="AM72" i="5" s="1"/>
  <c r="AL72" i="5" s="1"/>
  <c r="AT72" i="5"/>
  <c r="AS72" i="5" s="1"/>
  <c r="AR72" i="5" s="1"/>
  <c r="AQ72" i="5" s="1"/>
  <c r="AT106" i="5"/>
  <c r="AS106" i="5" s="1"/>
  <c r="AR106" i="5" s="1"/>
  <c r="AQ106" i="5" s="1"/>
  <c r="AP106" i="5"/>
  <c r="AO106" i="5" s="1"/>
  <c r="AN106" i="5" s="1"/>
  <c r="AM106" i="5" s="1"/>
  <c r="AL106" i="5" s="1"/>
  <c r="AJ365" i="5"/>
  <c r="AI365" i="5"/>
  <c r="AH365" i="5" s="1"/>
  <c r="AK365" i="5"/>
  <c r="AJ54" i="5"/>
  <c r="AI54" i="5"/>
  <c r="AH54" i="5" s="1"/>
  <c r="AK54" i="5"/>
  <c r="AJ173" i="5"/>
  <c r="AI173" i="5"/>
  <c r="AH173" i="5" s="1"/>
  <c r="AK173" i="5"/>
  <c r="AT385" i="5"/>
  <c r="AS385" i="5" s="1"/>
  <c r="AR385" i="5" s="1"/>
  <c r="AQ385" i="5" s="1"/>
  <c r="AP385" i="5" s="1"/>
  <c r="AO385" i="5" s="1"/>
  <c r="AN385" i="5" s="1"/>
  <c r="AM385" i="5" s="1"/>
  <c r="AL385" i="5" s="1"/>
  <c r="AT317" i="5"/>
  <c r="AS317" i="5" s="1"/>
  <c r="AR317" i="5" s="1"/>
  <c r="AQ317" i="5" s="1"/>
  <c r="AP317" i="5" s="1"/>
  <c r="AO317" i="5" s="1"/>
  <c r="AN317" i="5" s="1"/>
  <c r="AM317" i="5" s="1"/>
  <c r="AL317" i="5" s="1"/>
  <c r="AO130" i="5"/>
  <c r="AN130" i="5" s="1"/>
  <c r="AM130" i="5" s="1"/>
  <c r="AL130" i="5" s="1"/>
  <c r="AT130" i="5"/>
  <c r="AS130" i="5" s="1"/>
  <c r="AR130" i="5" s="1"/>
  <c r="AQ130" i="5" s="1"/>
  <c r="AP130" i="5" s="1"/>
  <c r="AI314" i="5"/>
  <c r="AJ314" i="5"/>
  <c r="AK314" i="5"/>
  <c r="AT69" i="5"/>
  <c r="AS69" i="5" s="1"/>
  <c r="AR69" i="5" s="1"/>
  <c r="AQ69" i="5" s="1"/>
  <c r="AP69" i="5" s="1"/>
  <c r="AO69" i="5" s="1"/>
  <c r="AN69" i="5" s="1"/>
  <c r="AM69" i="5" s="1"/>
  <c r="AL69" i="5" s="1"/>
  <c r="AT356" i="5"/>
  <c r="AS356" i="5" s="1"/>
  <c r="AR356" i="5" s="1"/>
  <c r="AQ356" i="5" s="1"/>
  <c r="AP356" i="5" s="1"/>
  <c r="AO356" i="5" s="1"/>
  <c r="AN356" i="5" s="1"/>
  <c r="AM356" i="5" s="1"/>
  <c r="AL356" i="5" s="1"/>
  <c r="AS137" i="5"/>
  <c r="AR137" i="5" s="1"/>
  <c r="AQ137" i="5" s="1"/>
  <c r="AP137" i="5"/>
  <c r="AO137" i="5" s="1"/>
  <c r="AN137" i="5" s="1"/>
  <c r="AM137" i="5" s="1"/>
  <c r="AL137" i="5" s="1"/>
  <c r="AT137" i="5"/>
  <c r="AT399" i="5"/>
  <c r="AS399" i="5" s="1"/>
  <c r="AR399" i="5" s="1"/>
  <c r="AQ399" i="5" s="1"/>
  <c r="AP399" i="5" s="1"/>
  <c r="AO399" i="5" s="1"/>
  <c r="AN399" i="5" s="1"/>
  <c r="AM399" i="5" s="1"/>
  <c r="AL399" i="5" s="1"/>
  <c r="AT114" i="5"/>
  <c r="AS114" i="5"/>
  <c r="AR114" i="5" s="1"/>
  <c r="AQ114" i="5" s="1"/>
  <c r="AP114" i="5" s="1"/>
  <c r="AO114" i="5" s="1"/>
  <c r="AN114" i="5" s="1"/>
  <c r="AM114" i="5" s="1"/>
  <c r="AL114" i="5" s="1"/>
  <c r="AJ360" i="5"/>
  <c r="AI360" i="5"/>
  <c r="AH360" i="5" s="1"/>
  <c r="AK360" i="5"/>
  <c r="AI341" i="5"/>
  <c r="AJ341" i="5"/>
  <c r="AH341" i="5" s="1"/>
  <c r="AK341" i="5"/>
  <c r="AT348" i="5"/>
  <c r="AN348" i="5"/>
  <c r="AM348" i="5" s="1"/>
  <c r="AL348" i="5" s="1"/>
  <c r="AS348" i="5"/>
  <c r="AR348" i="5" s="1"/>
  <c r="AQ348" i="5" s="1"/>
  <c r="AP348" i="5" s="1"/>
  <c r="AO348" i="5" s="1"/>
  <c r="AS309" i="5"/>
  <c r="AR309" i="5" s="1"/>
  <c r="AQ309" i="5" s="1"/>
  <c r="AP309" i="5" s="1"/>
  <c r="AO309" i="5" s="1"/>
  <c r="AN309" i="5" s="1"/>
  <c r="AM309" i="5" s="1"/>
  <c r="AL309" i="5" s="1"/>
  <c r="AT309" i="5"/>
  <c r="AS328" i="5"/>
  <c r="AT328" i="5"/>
  <c r="AR328" i="5"/>
  <c r="AQ328" i="5" s="1"/>
  <c r="AP328" i="5" s="1"/>
  <c r="AO328" i="5" s="1"/>
  <c r="AN328" i="5" s="1"/>
  <c r="AM328" i="5" s="1"/>
  <c r="AL328" i="5" s="1"/>
  <c r="BK116" i="5"/>
  <c r="BJ116" i="5"/>
  <c r="BI116" i="5" s="1"/>
  <c r="BH116" i="5" s="1"/>
  <c r="BG116" i="5" s="1"/>
  <c r="BF116" i="5" s="1"/>
  <c r="BE116" i="5" s="1"/>
  <c r="BD116" i="5" s="1"/>
  <c r="BC116" i="5" s="1"/>
  <c r="AT214" i="5"/>
  <c r="AS214" i="5" s="1"/>
  <c r="AR214" i="5"/>
  <c r="AQ214" i="5" s="1"/>
  <c r="AP214" i="5" s="1"/>
  <c r="AO214" i="5" s="1"/>
  <c r="AN214" i="5" s="1"/>
  <c r="AM214" i="5" s="1"/>
  <c r="AL214" i="5" s="1"/>
  <c r="AT282" i="5"/>
  <c r="AR282" i="5"/>
  <c r="AQ282" i="5"/>
  <c r="AP282" i="5" s="1"/>
  <c r="AO282" i="5" s="1"/>
  <c r="AN282" i="5" s="1"/>
  <c r="AM282" i="5" s="1"/>
  <c r="AL282" i="5" s="1"/>
  <c r="AS282" i="5"/>
  <c r="AT177" i="5"/>
  <c r="AS177" i="5"/>
  <c r="AR177" i="5" s="1"/>
  <c r="AQ177" i="5" s="1"/>
  <c r="AP177" i="5" s="1"/>
  <c r="AO177" i="5" s="1"/>
  <c r="AN177" i="5" s="1"/>
  <c r="AM177" i="5" s="1"/>
  <c r="AL177" i="5" s="1"/>
  <c r="AT222" i="5"/>
  <c r="AS222" i="5" s="1"/>
  <c r="AR222" i="5" s="1"/>
  <c r="AQ222" i="5" s="1"/>
  <c r="AP222" i="5" s="1"/>
  <c r="AO222" i="5" s="1"/>
  <c r="AN222" i="5" s="1"/>
  <c r="AM222" i="5" s="1"/>
  <c r="AL222" i="5" s="1"/>
  <c r="BK101" i="5"/>
  <c r="BJ101" i="5" s="1"/>
  <c r="BI101" i="5"/>
  <c r="BH101" i="5" s="1"/>
  <c r="BG101" i="5" s="1"/>
  <c r="BF101" i="5" s="1"/>
  <c r="BE101" i="5" s="1"/>
  <c r="BD101" i="5" s="1"/>
  <c r="BC101" i="5" s="1"/>
  <c r="AQ294" i="5"/>
  <c r="AP294" i="5" s="1"/>
  <c r="AO294" i="5" s="1"/>
  <c r="AN294" i="5" s="1"/>
  <c r="AM294" i="5" s="1"/>
  <c r="AL294" i="5" s="1"/>
  <c r="AT294" i="5"/>
  <c r="AS294" i="5" s="1"/>
  <c r="AR294" i="5" s="1"/>
  <c r="AK172" i="5"/>
  <c r="AI172" i="5"/>
  <c r="AH172" i="5" s="1"/>
  <c r="AJ172" i="5"/>
  <c r="AT264" i="5"/>
  <c r="AS264" i="5" s="1"/>
  <c r="AR264" i="5" s="1"/>
  <c r="AQ264" i="5" s="1"/>
  <c r="AP264" i="5" s="1"/>
  <c r="AO264" i="5" s="1"/>
  <c r="AN264" i="5" s="1"/>
  <c r="AM264" i="5" s="1"/>
  <c r="AL264" i="5" s="1"/>
  <c r="AT434" i="5"/>
  <c r="AS434" i="5" s="1"/>
  <c r="AR434" i="5" s="1"/>
  <c r="AQ434" i="5" s="1"/>
  <c r="AP434" i="5" s="1"/>
  <c r="AO434" i="5" s="1"/>
  <c r="AN434" i="5" s="1"/>
  <c r="AM434" i="5" s="1"/>
  <c r="AL434" i="5" s="1"/>
  <c r="AT444" i="5"/>
  <c r="AS444" i="5" s="1"/>
  <c r="AQ444" i="5"/>
  <c r="AP444" i="5" s="1"/>
  <c r="AO444" i="5" s="1"/>
  <c r="AN444" i="5" s="1"/>
  <c r="AM444" i="5" s="1"/>
  <c r="AL444" i="5" s="1"/>
  <c r="AR444" i="5"/>
  <c r="AI392" i="5"/>
  <c r="AK392" i="5"/>
  <c r="AJ392" i="5"/>
  <c r="BJ36" i="5"/>
  <c r="BK36" i="5"/>
  <c r="BI36" i="5"/>
  <c r="BH36" i="5" s="1"/>
  <c r="BG36" i="5" s="1"/>
  <c r="BF36" i="5" s="1"/>
  <c r="BE36" i="5" s="1"/>
  <c r="BD36" i="5" s="1"/>
  <c r="BC36" i="5" s="1"/>
  <c r="BK75" i="5"/>
  <c r="BJ75" i="5" s="1"/>
  <c r="BI75" i="5"/>
  <c r="BH75" i="5" s="1"/>
  <c r="BG75" i="5" s="1"/>
  <c r="BF75" i="5" s="1"/>
  <c r="BE75" i="5" s="1"/>
  <c r="BD75" i="5" s="1"/>
  <c r="BC75" i="5" s="1"/>
  <c r="AT413" i="5"/>
  <c r="AS413" i="5"/>
  <c r="AR413" i="5" s="1"/>
  <c r="AQ413" i="5" s="1"/>
  <c r="AP413" i="5" s="1"/>
  <c r="AO413" i="5" s="1"/>
  <c r="AN413" i="5" s="1"/>
  <c r="AM413" i="5" s="1"/>
  <c r="AL413" i="5" s="1"/>
  <c r="AJ375" i="5"/>
  <c r="AI375" i="5"/>
  <c r="AK375" i="5"/>
  <c r="AI320" i="5"/>
  <c r="AH320" i="5" s="1"/>
  <c r="AJ320" i="5"/>
  <c r="AK320" i="5"/>
  <c r="BK37" i="5"/>
  <c r="BJ37" i="5" s="1"/>
  <c r="BI37" i="5" s="1"/>
  <c r="BH37" i="5" s="1"/>
  <c r="BG37" i="5" s="1"/>
  <c r="BF37" i="5" s="1"/>
  <c r="BE37" i="5" s="1"/>
  <c r="BD37" i="5" s="1"/>
  <c r="BC37" i="5" s="1"/>
  <c r="BK18" i="5"/>
  <c r="BJ18" i="5" s="1"/>
  <c r="BI18" i="5"/>
  <c r="BH18" i="5" s="1"/>
  <c r="BG18" i="5" s="1"/>
  <c r="BF18" i="5" s="1"/>
  <c r="BE18" i="5" s="1"/>
  <c r="BD18" i="5" s="1"/>
  <c r="BC18" i="5" s="1"/>
  <c r="BI66" i="5"/>
  <c r="BK66" i="5"/>
  <c r="BH66" i="5"/>
  <c r="BG66" i="5" s="1"/>
  <c r="BF66" i="5" s="1"/>
  <c r="BE66" i="5" s="1"/>
  <c r="BD66" i="5" s="1"/>
  <c r="BC66" i="5" s="1"/>
  <c r="BJ66" i="5"/>
  <c r="AT355" i="5"/>
  <c r="AS355" i="5"/>
  <c r="AR355" i="5" s="1"/>
  <c r="AQ355" i="5" s="1"/>
  <c r="AP355" i="5" s="1"/>
  <c r="AO355" i="5" s="1"/>
  <c r="AN355" i="5" s="1"/>
  <c r="AM355" i="5" s="1"/>
  <c r="AL355" i="5" s="1"/>
  <c r="BK88" i="5"/>
  <c r="BJ88" i="5"/>
  <c r="BI88" i="5" s="1"/>
  <c r="BH88" i="5" s="1"/>
  <c r="BG88" i="5" s="1"/>
  <c r="BF88" i="5" s="1"/>
  <c r="BE88" i="5" s="1"/>
  <c r="BD88" i="5" s="1"/>
  <c r="BC88" i="5" s="1"/>
  <c r="BK76" i="5"/>
  <c r="BJ76" i="5" s="1"/>
  <c r="BI76" i="5" s="1"/>
  <c r="BH76" i="5" s="1"/>
  <c r="BG76" i="5" s="1"/>
  <c r="BF76" i="5" s="1"/>
  <c r="BE76" i="5" s="1"/>
  <c r="BD76" i="5" s="1"/>
  <c r="BC76" i="5" s="1"/>
  <c r="BK119" i="5"/>
  <c r="BJ119" i="5" s="1"/>
  <c r="BI119" i="5" s="1"/>
  <c r="BH119" i="5" s="1"/>
  <c r="BG119" i="5" s="1"/>
  <c r="BF119" i="5" s="1"/>
  <c r="BE119" i="5" s="1"/>
  <c r="BD119" i="5" s="1"/>
  <c r="BC119" i="5" s="1"/>
  <c r="BK100" i="5"/>
  <c r="BJ100" i="5"/>
  <c r="BI100" i="5"/>
  <c r="BH100" i="5" s="1"/>
  <c r="BG100" i="5" s="1"/>
  <c r="BF100" i="5" s="1"/>
  <c r="BE100" i="5" s="1"/>
  <c r="BD100" i="5" s="1"/>
  <c r="BC100" i="5" s="1"/>
  <c r="BK131" i="5"/>
  <c r="BJ131" i="5" s="1"/>
  <c r="BI131" i="5"/>
  <c r="BH131" i="5" s="1"/>
  <c r="BG131" i="5" s="1"/>
  <c r="BF131" i="5" s="1"/>
  <c r="BE131" i="5" s="1"/>
  <c r="BD131" i="5" s="1"/>
  <c r="BC131" i="5" s="1"/>
  <c r="BK99" i="5"/>
  <c r="BJ99" i="5"/>
  <c r="BI99" i="5"/>
  <c r="BH99" i="5" s="1"/>
  <c r="BG99" i="5" s="1"/>
  <c r="BF99" i="5" s="1"/>
  <c r="BE99" i="5" s="1"/>
  <c r="BD99" i="5" s="1"/>
  <c r="BC99" i="5" s="1"/>
  <c r="BK112" i="5"/>
  <c r="BJ112" i="5" s="1"/>
  <c r="BI112" i="5" s="1"/>
  <c r="BH112" i="5" s="1"/>
  <c r="BG112" i="5" s="1"/>
  <c r="BF112" i="5" s="1"/>
  <c r="BE112" i="5" s="1"/>
  <c r="BD112" i="5" s="1"/>
  <c r="BC112" i="5" s="1"/>
  <c r="BK41" i="5"/>
  <c r="BJ41" i="5" s="1"/>
  <c r="BI41" i="5" s="1"/>
  <c r="BH41" i="5"/>
  <c r="BG41" i="5" s="1"/>
  <c r="BF41" i="5" s="1"/>
  <c r="BE41" i="5" s="1"/>
  <c r="BD41" i="5" s="1"/>
  <c r="BC41" i="5" s="1"/>
  <c r="BK50" i="5"/>
  <c r="BJ50" i="5"/>
  <c r="BI50" i="5" s="1"/>
  <c r="BH50" i="5" s="1"/>
  <c r="BG50" i="5" s="1"/>
  <c r="BF50" i="5" s="1"/>
  <c r="BE50" i="5" s="1"/>
  <c r="BD50" i="5" s="1"/>
  <c r="BC50" i="5" s="1"/>
  <c r="AT49" i="5"/>
  <c r="AS49" i="5"/>
  <c r="AR49" i="5" s="1"/>
  <c r="AQ49" i="5" s="1"/>
  <c r="AP49" i="5" s="1"/>
  <c r="AO49" i="5" s="1"/>
  <c r="AN49" i="5" s="1"/>
  <c r="AM49" i="5" s="1"/>
  <c r="AL49" i="5" s="1"/>
  <c r="AT307" i="5"/>
  <c r="AS307" i="5"/>
  <c r="AR307" i="5" s="1"/>
  <c r="AQ307" i="5" s="1"/>
  <c r="AP307" i="5" s="1"/>
  <c r="AO307" i="5" s="1"/>
  <c r="AN307" i="5" s="1"/>
  <c r="AM307" i="5" s="1"/>
  <c r="AL307" i="5" s="1"/>
  <c r="AT311" i="5"/>
  <c r="AS311" i="5" s="1"/>
  <c r="AR311" i="5" s="1"/>
  <c r="AQ311" i="5" s="1"/>
  <c r="AP311" i="5" s="1"/>
  <c r="AO311" i="5" s="1"/>
  <c r="AN311" i="5" s="1"/>
  <c r="AM311" i="5" s="1"/>
  <c r="AL311" i="5" s="1"/>
  <c r="AJ367" i="5"/>
  <c r="AI367" i="5"/>
  <c r="AH367" i="5" s="1"/>
  <c r="AK367" i="5"/>
  <c r="AI283" i="5"/>
  <c r="AH283" i="5" s="1"/>
  <c r="AJ283" i="5"/>
  <c r="AK283" i="5"/>
  <c r="AI383" i="5"/>
  <c r="AH383" i="5" s="1"/>
  <c r="AK383" i="5"/>
  <c r="AJ383" i="5"/>
  <c r="AI101" i="5"/>
  <c r="AH101" i="5" s="1"/>
  <c r="AJ101" i="5"/>
  <c r="AK101" i="5"/>
  <c r="AJ171" i="5"/>
  <c r="AI171" i="5"/>
  <c r="AH171" i="5" s="1"/>
  <c r="AK171" i="5"/>
  <c r="AT140" i="5"/>
  <c r="AS140" i="5" s="1"/>
  <c r="AR140" i="5" s="1"/>
  <c r="AQ140" i="5" s="1"/>
  <c r="AP140" i="5" s="1"/>
  <c r="AO140" i="5" s="1"/>
  <c r="AN140" i="5" s="1"/>
  <c r="AM140" i="5" s="1"/>
  <c r="AL140" i="5" s="1"/>
  <c r="AJ215" i="5"/>
  <c r="AH215" i="5" s="1"/>
  <c r="AI215" i="5"/>
  <c r="AK215" i="5"/>
  <c r="AI79" i="5"/>
  <c r="AK79" i="5"/>
  <c r="AJ79" i="5"/>
  <c r="BK12" i="5"/>
  <c r="BJ12" i="5" s="1"/>
  <c r="BI12" i="5" s="1"/>
  <c r="BH12" i="5" s="1"/>
  <c r="BG12" i="5" s="1"/>
  <c r="BF12" i="5" s="1"/>
  <c r="BE12" i="5" s="1"/>
  <c r="BD12" i="5" s="1"/>
  <c r="BC12" i="5" s="1"/>
  <c r="AT108" i="5"/>
  <c r="AS108" i="5" s="1"/>
  <c r="AR108" i="5"/>
  <c r="AQ108" i="5" s="1"/>
  <c r="AP108" i="5" s="1"/>
  <c r="AO108" i="5" s="1"/>
  <c r="AN108" i="5" s="1"/>
  <c r="AM108" i="5" s="1"/>
  <c r="AL108" i="5" s="1"/>
  <c r="AT67" i="5"/>
  <c r="AS67" i="5" s="1"/>
  <c r="AR67" i="5" s="1"/>
  <c r="AQ67" i="5" s="1"/>
  <c r="AP67" i="5" s="1"/>
  <c r="AO67" i="5"/>
  <c r="AN67" i="5" s="1"/>
  <c r="AM67" i="5" s="1"/>
  <c r="AL67" i="5" s="1"/>
  <c r="AJ411" i="5"/>
  <c r="AI411" i="5"/>
  <c r="AK411" i="5"/>
  <c r="AI45" i="5"/>
  <c r="AJ45" i="5"/>
  <c r="AK45" i="5"/>
  <c r="AR152" i="5"/>
  <c r="AQ152" i="5" s="1"/>
  <c r="AP152" i="5" s="1"/>
  <c r="AO152" i="5" s="1"/>
  <c r="AN152" i="5" s="1"/>
  <c r="AM152" i="5" s="1"/>
  <c r="AL152" i="5" s="1"/>
  <c r="AT152" i="5"/>
  <c r="AS152" i="5" s="1"/>
  <c r="AJ90" i="5"/>
  <c r="AI90" i="5"/>
  <c r="AK90" i="5"/>
  <c r="AT229" i="5"/>
  <c r="AS229" i="5" s="1"/>
  <c r="AR229" i="5"/>
  <c r="AQ229" i="5" s="1"/>
  <c r="AP229" i="5" s="1"/>
  <c r="AO229" i="5" s="1"/>
  <c r="AN229" i="5" s="1"/>
  <c r="AM229" i="5" s="1"/>
  <c r="AL229" i="5" s="1"/>
  <c r="AJ34" i="5"/>
  <c r="AI34" i="5"/>
  <c r="AK34" i="5"/>
  <c r="AJ186" i="5"/>
  <c r="AI186" i="5"/>
  <c r="AK186" i="5"/>
  <c r="AJ73" i="5"/>
  <c r="AI73" i="5"/>
  <c r="AH73" i="5" s="1"/>
  <c r="AK73" i="5"/>
  <c r="BK79" i="5"/>
  <c r="BJ79" i="5" s="1"/>
  <c r="BI79" i="5"/>
  <c r="BH79" i="5" s="1"/>
  <c r="BG79" i="5" s="1"/>
  <c r="BF79" i="5" s="1"/>
  <c r="BE79" i="5" s="1"/>
  <c r="BD79" i="5" s="1"/>
  <c r="BC79" i="5" s="1"/>
  <c r="BK5" i="5"/>
  <c r="BJ5" i="5" s="1"/>
  <c r="BI5" i="5" s="1"/>
  <c r="BH5" i="5" s="1"/>
  <c r="BG5" i="5" s="1"/>
  <c r="BF5" i="5" s="1"/>
  <c r="BE5" i="5" s="1"/>
  <c r="BD5" i="5" s="1"/>
  <c r="BC5" i="5" s="1"/>
  <c r="AT336" i="5"/>
  <c r="AS336" i="5" s="1"/>
  <c r="AR336" i="5" s="1"/>
  <c r="AQ336" i="5" s="1"/>
  <c r="AP336" i="5" s="1"/>
  <c r="AO336" i="5" s="1"/>
  <c r="AN336" i="5" s="1"/>
  <c r="AM336" i="5" s="1"/>
  <c r="AL336" i="5" s="1"/>
  <c r="AT136" i="5"/>
  <c r="AS136" i="5" s="1"/>
  <c r="AR136" i="5"/>
  <c r="AQ136" i="5" s="1"/>
  <c r="AP136" i="5" s="1"/>
  <c r="AO136" i="5" s="1"/>
  <c r="AN136" i="5" s="1"/>
  <c r="AM136" i="5" s="1"/>
  <c r="AL136" i="5" s="1"/>
  <c r="AJ30" i="5"/>
  <c r="AI30" i="5"/>
  <c r="AK30" i="5"/>
  <c r="AJ61" i="5"/>
  <c r="AI61" i="5"/>
  <c r="AK61" i="5"/>
  <c r="AT326" i="5"/>
  <c r="AS326" i="5" s="1"/>
  <c r="AR326" i="5"/>
  <c r="AQ326" i="5" s="1"/>
  <c r="AP326" i="5" s="1"/>
  <c r="AO326" i="5" s="1"/>
  <c r="AN326" i="5" s="1"/>
  <c r="AM326" i="5" s="1"/>
  <c r="AL326" i="5" s="1"/>
  <c r="AT377" i="5"/>
  <c r="AS377" i="5"/>
  <c r="AR377" i="5" s="1"/>
  <c r="AQ377" i="5" s="1"/>
  <c r="AP377" i="5" s="1"/>
  <c r="AO377" i="5" s="1"/>
  <c r="AN377" i="5" s="1"/>
  <c r="AM377" i="5" s="1"/>
  <c r="AL377" i="5" s="1"/>
  <c r="AS366" i="5"/>
  <c r="AR366" i="5" s="1"/>
  <c r="AQ366" i="5" s="1"/>
  <c r="AP366" i="5" s="1"/>
  <c r="AO366" i="5" s="1"/>
  <c r="AN366" i="5" s="1"/>
  <c r="AM366" i="5" s="1"/>
  <c r="AL366" i="5" s="1"/>
  <c r="AT366" i="5"/>
  <c r="AJ349" i="5"/>
  <c r="AI349" i="5"/>
  <c r="AH349" i="5" s="1"/>
  <c r="AK349" i="5"/>
  <c r="AT378" i="5"/>
  <c r="AS378" i="5"/>
  <c r="AR378" i="5" s="1"/>
  <c r="AQ378" i="5" s="1"/>
  <c r="AP378" i="5" s="1"/>
  <c r="AO378" i="5" s="1"/>
  <c r="AN378" i="5" s="1"/>
  <c r="AM378" i="5" s="1"/>
  <c r="AL378" i="5" s="1"/>
  <c r="AP174" i="5"/>
  <c r="AO174" i="5" s="1"/>
  <c r="AN174" i="5" s="1"/>
  <c r="AM174" i="5" s="1"/>
  <c r="AL174" i="5" s="1"/>
  <c r="AT174" i="5"/>
  <c r="AS174" i="5" s="1"/>
  <c r="AR174" i="5" s="1"/>
  <c r="AQ174" i="5" s="1"/>
  <c r="AJ244" i="5"/>
  <c r="AI244" i="5"/>
  <c r="AH244" i="5" s="1"/>
  <c r="AK244" i="5"/>
  <c r="AT312" i="5"/>
  <c r="AS312" i="5"/>
  <c r="AR312" i="5" s="1"/>
  <c r="AQ312" i="5" s="1"/>
  <c r="AP312" i="5" s="1"/>
  <c r="AO312" i="5" s="1"/>
  <c r="AN312" i="5" s="1"/>
  <c r="AM312" i="5" s="1"/>
  <c r="AL312" i="5" s="1"/>
  <c r="AT217" i="5"/>
  <c r="AS217" i="5" s="1"/>
  <c r="AR217" i="5" s="1"/>
  <c r="AQ217" i="5" s="1"/>
  <c r="AP217" i="5" s="1"/>
  <c r="AO217" i="5" s="1"/>
  <c r="AN217" i="5" s="1"/>
  <c r="AM217" i="5" s="1"/>
  <c r="AL217" i="5" s="1"/>
  <c r="AT286" i="5"/>
  <c r="AS286" i="5" s="1"/>
  <c r="AR286" i="5" s="1"/>
  <c r="AQ286" i="5" s="1"/>
  <c r="AP286" i="5" s="1"/>
  <c r="AO286" i="5" s="1"/>
  <c r="AN286" i="5" s="1"/>
  <c r="AM286" i="5" s="1"/>
  <c r="AL286" i="5" s="1"/>
  <c r="BJ87" i="5"/>
  <c r="BI87" i="5" s="1"/>
  <c r="BH87" i="5" s="1"/>
  <c r="BG87" i="5" s="1"/>
  <c r="BF87" i="5" s="1"/>
  <c r="BE87" i="5" s="1"/>
  <c r="BD87" i="5" s="1"/>
  <c r="BC87" i="5" s="1"/>
  <c r="BK87" i="5"/>
  <c r="AK342" i="5"/>
  <c r="AJ342" i="5"/>
  <c r="AI342" i="5"/>
  <c r="AH342" i="5" s="1"/>
  <c r="AT206" i="5"/>
  <c r="AS206" i="5" s="1"/>
  <c r="AR206" i="5" s="1"/>
  <c r="AQ206" i="5" s="1"/>
  <c r="AP206" i="5" s="1"/>
  <c r="AO206" i="5" s="1"/>
  <c r="AN206" i="5" s="1"/>
  <c r="AM206" i="5" s="1"/>
  <c r="AL206" i="5" s="1"/>
  <c r="AT164" i="5"/>
  <c r="AS164" i="5" s="1"/>
  <c r="AR164" i="5" s="1"/>
  <c r="AQ164" i="5" s="1"/>
  <c r="AP164" i="5" s="1"/>
  <c r="AO164" i="5" s="1"/>
  <c r="AN164" i="5" s="1"/>
  <c r="AM164" i="5" s="1"/>
  <c r="AL164" i="5" s="1"/>
  <c r="K392" i="5"/>
  <c r="AC392" i="5"/>
  <c r="AF392" i="5"/>
  <c r="AT290" i="5"/>
  <c r="AS290" i="5"/>
  <c r="AR290" i="5" s="1"/>
  <c r="AQ290" i="5" s="1"/>
  <c r="AP290" i="5" s="1"/>
  <c r="AO290" i="5" s="1"/>
  <c r="AN290" i="5" s="1"/>
  <c r="AM290" i="5" s="1"/>
  <c r="AL290" i="5" s="1"/>
  <c r="AT160" i="5"/>
  <c r="AS160" i="5" s="1"/>
  <c r="AR160" i="5" s="1"/>
  <c r="AQ160" i="5" s="1"/>
  <c r="AP160" i="5" s="1"/>
  <c r="AO160" i="5" s="1"/>
  <c r="AN160" i="5" s="1"/>
  <c r="AM160" i="5" s="1"/>
  <c r="AL160" i="5" s="1"/>
  <c r="AT426" i="5"/>
  <c r="AS426" i="5" s="1"/>
  <c r="AR426" i="5" s="1"/>
  <c r="AQ426" i="5" s="1"/>
  <c r="AP426" i="5" s="1"/>
  <c r="AO426" i="5" s="1"/>
  <c r="AN426" i="5" s="1"/>
  <c r="AM426" i="5" s="1"/>
  <c r="AL426" i="5" s="1"/>
  <c r="BI91" i="5"/>
  <c r="BK91" i="5"/>
  <c r="BJ91" i="5" s="1"/>
  <c r="BH91" i="5"/>
  <c r="BG91" i="5" s="1"/>
  <c r="BF91" i="5" s="1"/>
  <c r="BE91" i="5" s="1"/>
  <c r="BD91" i="5" s="1"/>
  <c r="BC91" i="5" s="1"/>
  <c r="AJ276" i="5"/>
  <c r="AI276" i="5"/>
  <c r="AH276" i="5" s="1"/>
  <c r="AK276" i="5"/>
  <c r="BK120" i="5"/>
  <c r="BJ120" i="5"/>
  <c r="BI120" i="5"/>
  <c r="BH120" i="5" s="1"/>
  <c r="BG120" i="5" s="1"/>
  <c r="BF120" i="5" s="1"/>
  <c r="BE120" i="5" s="1"/>
  <c r="BD120" i="5" s="1"/>
  <c r="BC120" i="5" s="1"/>
  <c r="AK224" i="5"/>
  <c r="AI224" i="5"/>
  <c r="AJ224" i="5"/>
  <c r="BK84" i="5"/>
  <c r="BJ84" i="5"/>
  <c r="BI84" i="5" s="1"/>
  <c r="BH84" i="5"/>
  <c r="BG84" i="5" s="1"/>
  <c r="BF84" i="5" s="1"/>
  <c r="BE84" i="5" s="1"/>
  <c r="BD84" i="5" s="1"/>
  <c r="BC84" i="5" s="1"/>
  <c r="BJ126" i="5"/>
  <c r="BK126" i="5"/>
  <c r="BI126" i="5"/>
  <c r="BH126" i="5" s="1"/>
  <c r="BG126" i="5" s="1"/>
  <c r="BF126" i="5" s="1"/>
  <c r="BE126" i="5" s="1"/>
  <c r="BD126" i="5" s="1"/>
  <c r="BC126" i="5" s="1"/>
  <c r="AT162" i="5"/>
  <c r="AS162" i="5" s="1"/>
  <c r="AR162" i="5" s="1"/>
  <c r="AQ162" i="5" s="1"/>
  <c r="AP162" i="5" s="1"/>
  <c r="AO162" i="5" s="1"/>
  <c r="AN162" i="5" s="1"/>
  <c r="AM162" i="5" s="1"/>
  <c r="AL162" i="5" s="1"/>
  <c r="BK48" i="5"/>
  <c r="BJ48" i="5"/>
  <c r="BI48" i="5" s="1"/>
  <c r="BH48" i="5" s="1"/>
  <c r="BG48" i="5" s="1"/>
  <c r="BF48" i="5" s="1"/>
  <c r="BE48" i="5" s="1"/>
  <c r="BD48" i="5" s="1"/>
  <c r="BC48" i="5" s="1"/>
  <c r="BK60" i="5"/>
  <c r="BJ60" i="5" s="1"/>
  <c r="BI60" i="5"/>
  <c r="BH60" i="5" s="1"/>
  <c r="BG60" i="5" s="1"/>
  <c r="BF60" i="5" s="1"/>
  <c r="BE60" i="5" s="1"/>
  <c r="BD60" i="5" s="1"/>
  <c r="BC60" i="5" s="1"/>
  <c r="BK59" i="5"/>
  <c r="BJ59" i="5" s="1"/>
  <c r="BI59" i="5" s="1"/>
  <c r="BH59" i="5" s="1"/>
  <c r="BG59" i="5" s="1"/>
  <c r="BF59" i="5" s="1"/>
  <c r="BE59" i="5" s="1"/>
  <c r="BD59" i="5" s="1"/>
  <c r="BC59" i="5" s="1"/>
  <c r="BK49" i="5"/>
  <c r="BJ49" i="5" s="1"/>
  <c r="BI49" i="5" s="1"/>
  <c r="BH49" i="5" s="1"/>
  <c r="BG49" i="5" s="1"/>
  <c r="BF49" i="5" s="1"/>
  <c r="BE49" i="5" s="1"/>
  <c r="BD49" i="5" s="1"/>
  <c r="BC49" i="5" s="1"/>
  <c r="BK54" i="5"/>
  <c r="BJ54" i="5" s="1"/>
  <c r="BI54" i="5" s="1"/>
  <c r="BH54" i="5" s="1"/>
  <c r="BG54" i="5" s="1"/>
  <c r="BF54" i="5" s="1"/>
  <c r="BE54" i="5" s="1"/>
  <c r="BD54" i="5" s="1"/>
  <c r="BC54" i="5" s="1"/>
  <c r="BK102" i="5"/>
  <c r="BJ102" i="5"/>
  <c r="BI102" i="5"/>
  <c r="BH102" i="5" s="1"/>
  <c r="BG102" i="5" s="1"/>
  <c r="BF102" i="5" s="1"/>
  <c r="BE102" i="5" s="1"/>
  <c r="BD102" i="5" s="1"/>
  <c r="BC102" i="5" s="1"/>
  <c r="AT347" i="5"/>
  <c r="AS347" i="5"/>
  <c r="AR347" i="5" s="1"/>
  <c r="AQ347" i="5" s="1"/>
  <c r="AP347" i="5" s="1"/>
  <c r="AO347" i="5" s="1"/>
  <c r="AN347" i="5" s="1"/>
  <c r="AM347" i="5" s="1"/>
  <c r="AL347" i="5" s="1"/>
  <c r="BK27" i="5"/>
  <c r="BJ27" i="5" s="1"/>
  <c r="BI27" i="5" s="1"/>
  <c r="BH27" i="5" s="1"/>
  <c r="BG27" i="5" s="1"/>
  <c r="BF27" i="5" s="1"/>
  <c r="BE27" i="5" s="1"/>
  <c r="BD27" i="5" s="1"/>
  <c r="BC27" i="5" s="1"/>
  <c r="AK299" i="5"/>
  <c r="AJ299" i="5"/>
  <c r="AI299" i="5"/>
  <c r="AK279" i="5"/>
  <c r="AJ279" i="5"/>
  <c r="AI279" i="5"/>
  <c r="AH279" i="5" s="1"/>
  <c r="AT117" i="5"/>
  <c r="AS117" i="5" s="1"/>
  <c r="AR117" i="5" s="1"/>
  <c r="AQ117" i="5" s="1"/>
  <c r="AP117" i="5" s="1"/>
  <c r="AO117" i="5" s="1"/>
  <c r="AN117" i="5" s="1"/>
  <c r="AM117" i="5" s="1"/>
  <c r="AL117" i="5" s="1"/>
  <c r="BK33" i="5"/>
  <c r="BJ33" i="5"/>
  <c r="BI33" i="5"/>
  <c r="BH33" i="5"/>
  <c r="BG33" i="5" s="1"/>
  <c r="BF33" i="5" s="1"/>
  <c r="BE33" i="5" s="1"/>
  <c r="BD33" i="5" s="1"/>
  <c r="BC33" i="5" s="1"/>
  <c r="AT124" i="5"/>
  <c r="AS124" i="5"/>
  <c r="AR124" i="5" s="1"/>
  <c r="AQ124" i="5" s="1"/>
  <c r="AP124" i="5" s="1"/>
  <c r="AO124" i="5" s="1"/>
  <c r="AN124" i="5" s="1"/>
  <c r="AM124" i="5" s="1"/>
  <c r="AL124" i="5" s="1"/>
  <c r="AT123" i="5"/>
  <c r="AS123" i="5" s="1"/>
  <c r="AR123" i="5" s="1"/>
  <c r="AQ123" i="5" s="1"/>
  <c r="AP123" i="5" s="1"/>
  <c r="AO123" i="5" s="1"/>
  <c r="AN123" i="5" s="1"/>
  <c r="AM123" i="5" s="1"/>
  <c r="AL123" i="5" s="1"/>
  <c r="AT271" i="5"/>
  <c r="AS271" i="5"/>
  <c r="AR271" i="5" s="1"/>
  <c r="AQ271" i="5" s="1"/>
  <c r="AP271" i="5" s="1"/>
  <c r="AO271" i="5" s="1"/>
  <c r="AN271" i="5" s="1"/>
  <c r="AM271" i="5" s="1"/>
  <c r="AL271" i="5" s="1"/>
  <c r="AI239" i="5"/>
  <c r="AH239" i="5" s="1"/>
  <c r="AK239" i="5"/>
  <c r="AJ239" i="5"/>
  <c r="AT404" i="5"/>
  <c r="AS404" i="5" s="1"/>
  <c r="AR404" i="5" s="1"/>
  <c r="AQ404" i="5" s="1"/>
  <c r="AP404" i="5" s="1"/>
  <c r="AO404" i="5" s="1"/>
  <c r="AN404" i="5" s="1"/>
  <c r="AM404" i="5" s="1"/>
  <c r="AL404" i="5" s="1"/>
  <c r="BK21" i="5"/>
  <c r="BJ21" i="5" s="1"/>
  <c r="BI21" i="5" s="1"/>
  <c r="BH21" i="5" s="1"/>
  <c r="BG21" i="5" s="1"/>
  <c r="BF21" i="5" s="1"/>
  <c r="BE21" i="5" s="1"/>
  <c r="BD21" i="5" s="1"/>
  <c r="BC21" i="5" s="1"/>
  <c r="AK331" i="5"/>
  <c r="AJ331" i="5"/>
  <c r="AI331" i="5"/>
  <c r="AK84" i="5"/>
  <c r="AI84" i="5"/>
  <c r="AH84" i="5" s="1"/>
  <c r="AJ84" i="5"/>
  <c r="AT145" i="5"/>
  <c r="AP145" i="5"/>
  <c r="AO145" i="5" s="1"/>
  <c r="AN145" i="5" s="1"/>
  <c r="AM145" i="5" s="1"/>
  <c r="AL145" i="5" s="1"/>
  <c r="AS145" i="5"/>
  <c r="AR145" i="5" s="1"/>
  <c r="AQ145" i="5" s="1"/>
  <c r="BI6" i="5"/>
  <c r="BH6" i="5" s="1"/>
  <c r="BG6" i="5" s="1"/>
  <c r="BF6" i="5" s="1"/>
  <c r="BE6" i="5" s="1"/>
  <c r="BD6" i="5" s="1"/>
  <c r="BC6" i="5" s="1"/>
  <c r="BK6" i="5"/>
  <c r="BJ6" i="5" s="1"/>
  <c r="AI63" i="5"/>
  <c r="AJ63" i="5"/>
  <c r="AK63" i="5"/>
  <c r="BG42" i="5"/>
  <c r="BF42" i="5" s="1"/>
  <c r="BE42" i="5" s="1"/>
  <c r="BD42" i="5" s="1"/>
  <c r="BC42" i="5" s="1"/>
  <c r="BJ42" i="5"/>
  <c r="BK42" i="5"/>
  <c r="BI42" i="5"/>
  <c r="BH42" i="5" s="1"/>
  <c r="AI142" i="5"/>
  <c r="AK142" i="5"/>
  <c r="AJ142" i="5"/>
  <c r="AT301" i="5"/>
  <c r="AS301" i="5"/>
  <c r="AR301" i="5" s="1"/>
  <c r="AQ301" i="5" s="1"/>
  <c r="AP301" i="5" s="1"/>
  <c r="AO301" i="5" s="1"/>
  <c r="AN301" i="5" s="1"/>
  <c r="AM301" i="5" s="1"/>
  <c r="AL301" i="5" s="1"/>
  <c r="AT134" i="5"/>
  <c r="AS134" i="5" s="1"/>
  <c r="AR134" i="5"/>
  <c r="AQ134" i="5" s="1"/>
  <c r="AP134" i="5" s="1"/>
  <c r="AO134" i="5" s="1"/>
  <c r="AN134" i="5" s="1"/>
  <c r="AM134" i="5" s="1"/>
  <c r="AL134" i="5" s="1"/>
  <c r="AS278" i="5"/>
  <c r="AR278" i="5" s="1"/>
  <c r="AQ278" i="5" s="1"/>
  <c r="AP278" i="5" s="1"/>
  <c r="AO278" i="5" s="1"/>
  <c r="AN278" i="5" s="1"/>
  <c r="AM278" i="5" s="1"/>
  <c r="AL278" i="5" s="1"/>
  <c r="AT278" i="5"/>
  <c r="AT33" i="5"/>
  <c r="AS33" i="5" s="1"/>
  <c r="AR33" i="5" s="1"/>
  <c r="AQ33" i="5" s="1"/>
  <c r="AP33" i="5" s="1"/>
  <c r="AO33" i="5"/>
  <c r="AN33" i="5" s="1"/>
  <c r="AM33" i="5" s="1"/>
  <c r="AL33" i="5" s="1"/>
  <c r="AT36" i="5"/>
  <c r="AS36" i="5" s="1"/>
  <c r="AR36" i="5" s="1"/>
  <c r="AQ36" i="5" s="1"/>
  <c r="AP36" i="5" s="1"/>
  <c r="AO36" i="5" s="1"/>
  <c r="AN36" i="5" s="1"/>
  <c r="AM36" i="5" s="1"/>
  <c r="AL36" i="5" s="1"/>
  <c r="BK8" i="5"/>
  <c r="BJ8" i="5" s="1"/>
  <c r="BI8" i="5" s="1"/>
  <c r="BH8" i="5" s="1"/>
  <c r="BG8" i="5" s="1"/>
  <c r="BF8" i="5" s="1"/>
  <c r="BE8" i="5" s="1"/>
  <c r="BD8" i="5" s="1"/>
  <c r="BC8" i="5" s="1"/>
  <c r="AT92" i="5"/>
  <c r="AS92" i="5" s="1"/>
  <c r="AR92" i="5" s="1"/>
  <c r="AQ92" i="5" s="1"/>
  <c r="AP92" i="5" s="1"/>
  <c r="AO92" i="5" s="1"/>
  <c r="AN92" i="5" s="1"/>
  <c r="AM92" i="5" s="1"/>
  <c r="AL92" i="5" s="1"/>
  <c r="AR153" i="5"/>
  <c r="AQ153" i="5" s="1"/>
  <c r="AP153" i="5" s="1"/>
  <c r="AO153" i="5" s="1"/>
  <c r="AN153" i="5" s="1"/>
  <c r="AM153" i="5" s="1"/>
  <c r="AL153" i="5" s="1"/>
  <c r="AT153" i="5"/>
  <c r="AS153" i="5" s="1"/>
  <c r="AT71" i="5"/>
  <c r="AS71" i="5"/>
  <c r="AR71" i="5" s="1"/>
  <c r="AQ71" i="5" s="1"/>
  <c r="AP71" i="5" s="1"/>
  <c r="AO71" i="5" s="1"/>
  <c r="AN71" i="5" s="1"/>
  <c r="AM71" i="5" s="1"/>
  <c r="AL71" i="5" s="1"/>
  <c r="AT113" i="5"/>
  <c r="AS113" i="5" s="1"/>
  <c r="AR113" i="5" s="1"/>
  <c r="AQ113" i="5" s="1"/>
  <c r="AP113" i="5" s="1"/>
  <c r="AO113" i="5" s="1"/>
  <c r="AN113" i="5" s="1"/>
  <c r="AM113" i="5" s="1"/>
  <c r="AL113" i="5" s="1"/>
  <c r="AJ156" i="5"/>
  <c r="AK156" i="5"/>
  <c r="AI156" i="5"/>
  <c r="AH156" i="5" s="1"/>
  <c r="AT248" i="5"/>
  <c r="AS248" i="5" s="1"/>
  <c r="AR248" i="5" s="1"/>
  <c r="AQ248" i="5" s="1"/>
  <c r="AP248" i="5" s="1"/>
  <c r="AO248" i="5" s="1"/>
  <c r="AN248" i="5" s="1"/>
  <c r="AM248" i="5" s="1"/>
  <c r="AL248" i="5" s="1"/>
  <c r="AN381" i="5"/>
  <c r="AM381" i="5" s="1"/>
  <c r="AL381" i="5" s="1"/>
  <c r="AT381" i="5"/>
  <c r="AS381" i="5" s="1"/>
  <c r="AR381" i="5" s="1"/>
  <c r="AQ381" i="5" s="1"/>
  <c r="AP381" i="5" s="1"/>
  <c r="AO381" i="5" s="1"/>
  <c r="AT262" i="5"/>
  <c r="AS262" i="5" s="1"/>
  <c r="AR262" i="5" s="1"/>
  <c r="AQ262" i="5" s="1"/>
  <c r="AP262" i="5" s="1"/>
  <c r="AO262" i="5" s="1"/>
  <c r="AN262" i="5" s="1"/>
  <c r="AM262" i="5" s="1"/>
  <c r="AL262" i="5" s="1"/>
  <c r="AJ238" i="5"/>
  <c r="AK238" i="5"/>
  <c r="AI238" i="5"/>
  <c r="BK105" i="5"/>
  <c r="BJ105" i="5"/>
  <c r="BI105" i="5" s="1"/>
  <c r="BH105" i="5" s="1"/>
  <c r="BG105" i="5" s="1"/>
  <c r="BF105" i="5" s="1"/>
  <c r="BE105" i="5" s="1"/>
  <c r="BD105" i="5" s="1"/>
  <c r="BC105" i="5" s="1"/>
  <c r="AR346" i="5"/>
  <c r="AQ346" i="5" s="1"/>
  <c r="AP346" i="5" s="1"/>
  <c r="AO346" i="5" s="1"/>
  <c r="AN346" i="5" s="1"/>
  <c r="AM346" i="5" s="1"/>
  <c r="AL346" i="5" s="1"/>
  <c r="AT346" i="5"/>
  <c r="AS346" i="5" s="1"/>
  <c r="AJ253" i="5"/>
  <c r="AI253" i="5"/>
  <c r="AH253" i="5" s="1"/>
  <c r="AK253" i="5"/>
  <c r="AT316" i="5"/>
  <c r="AS316" i="5" s="1"/>
  <c r="AR316" i="5"/>
  <c r="AQ316" i="5" s="1"/>
  <c r="AP316" i="5" s="1"/>
  <c r="AO316" i="5" s="1"/>
  <c r="AN316" i="5" s="1"/>
  <c r="AM316" i="5" s="1"/>
  <c r="AL316" i="5" s="1"/>
  <c r="BG20" i="5"/>
  <c r="BF20" i="5" s="1"/>
  <c r="BE20" i="5" s="1"/>
  <c r="BD20" i="5" s="1"/>
  <c r="BC20" i="5" s="1"/>
  <c r="BI20" i="5"/>
  <c r="BK20" i="5"/>
  <c r="BJ20" i="5" s="1"/>
  <c r="BH20" i="5"/>
  <c r="AT372" i="5"/>
  <c r="AS372" i="5" s="1"/>
  <c r="AR372" i="5" s="1"/>
  <c r="AQ372" i="5" s="1"/>
  <c r="AP372" i="5" s="1"/>
  <c r="AO372" i="5" s="1"/>
  <c r="AN372" i="5" s="1"/>
  <c r="AM372" i="5" s="1"/>
  <c r="AL372" i="5" s="1"/>
  <c r="AT236" i="5"/>
  <c r="AS236" i="5"/>
  <c r="AR236" i="5" s="1"/>
  <c r="AQ236" i="5" s="1"/>
  <c r="AP236" i="5" s="1"/>
  <c r="AO236" i="5" s="1"/>
  <c r="AN236" i="5" s="1"/>
  <c r="AM236" i="5" s="1"/>
  <c r="AL236" i="5" s="1"/>
  <c r="BK121" i="5"/>
  <c r="BJ121" i="5" s="1"/>
  <c r="BI121" i="5" s="1"/>
  <c r="BH121" i="5" s="1"/>
  <c r="BG121" i="5" s="1"/>
  <c r="BF121" i="5" s="1"/>
  <c r="BE121" i="5" s="1"/>
  <c r="BD121" i="5" s="1"/>
  <c r="BC121" i="5" s="1"/>
  <c r="AC439" i="5"/>
  <c r="AK403" i="5"/>
  <c r="AJ403" i="5"/>
  <c r="AI403" i="5"/>
  <c r="AI31" i="5"/>
  <c r="AK31" i="5"/>
  <c r="AJ31" i="5"/>
  <c r="AK387" i="5"/>
  <c r="AJ387" i="5"/>
  <c r="AI387" i="5"/>
  <c r="AI112" i="5"/>
  <c r="AH112" i="5" s="1"/>
  <c r="AJ112" i="5"/>
  <c r="AK112" i="5"/>
  <c r="AK44" i="5"/>
  <c r="AJ44" i="5"/>
  <c r="AI44" i="5"/>
  <c r="AK66" i="5"/>
  <c r="AJ66" i="5"/>
  <c r="AI66" i="5"/>
  <c r="AI313" i="5"/>
  <c r="AK313" i="5"/>
  <c r="AJ313" i="5"/>
  <c r="AJ396" i="5"/>
  <c r="AI396" i="5"/>
  <c r="AK396" i="5"/>
  <c r="AJ60" i="5"/>
  <c r="AK60" i="5"/>
  <c r="AI60" i="5"/>
  <c r="AK64" i="5"/>
  <c r="AJ64" i="5"/>
  <c r="AI64" i="5"/>
  <c r="AH64" i="5" s="1"/>
  <c r="AK246" i="5"/>
  <c r="AI246" i="5"/>
  <c r="AJ246" i="5"/>
  <c r="AJ76" i="5"/>
  <c r="AI76" i="5"/>
  <c r="AK76" i="5"/>
  <c r="AJ77" i="5"/>
  <c r="AI77" i="5"/>
  <c r="AH77" i="5" s="1"/>
  <c r="AK77" i="5"/>
  <c r="AK205" i="5"/>
  <c r="AJ205" i="5"/>
  <c r="AI205" i="5"/>
  <c r="AI280" i="5"/>
  <c r="AJ280" i="5"/>
  <c r="AK280" i="5"/>
  <c r="AK308" i="5"/>
  <c r="AI308" i="5"/>
  <c r="AJ308" i="5"/>
  <c r="AJ419" i="5"/>
  <c r="AI419" i="5"/>
  <c r="AK419" i="5"/>
  <c r="AK138" i="5"/>
  <c r="AJ138" i="5"/>
  <c r="AI138" i="5"/>
  <c r="AH138" i="5" s="1"/>
  <c r="AJ409" i="5"/>
  <c r="AI409" i="5"/>
  <c r="AH409" i="5" s="1"/>
  <c r="AK409" i="5"/>
  <c r="AK421" i="5"/>
  <c r="AJ421" i="5"/>
  <c r="AI421" i="5"/>
  <c r="AH421" i="5" s="1"/>
  <c r="AJ371" i="5"/>
  <c r="AI371" i="5"/>
  <c r="AH371" i="5" s="1"/>
  <c r="AK371" i="5"/>
  <c r="AJ42" i="5"/>
  <c r="AI42" i="5"/>
  <c r="AK42" i="5"/>
  <c r="AK395" i="5"/>
  <c r="AJ395" i="5"/>
  <c r="AI395" i="5"/>
  <c r="AK398" i="5"/>
  <c r="AJ398" i="5"/>
  <c r="AI398" i="5"/>
  <c r="AH398" i="5" s="1"/>
  <c r="AI88" i="5"/>
  <c r="AH88" i="5" s="1"/>
  <c r="AK88" i="5"/>
  <c r="AJ88" i="5"/>
  <c r="AK391" i="5"/>
  <c r="AI391" i="5"/>
  <c r="AJ391" i="5"/>
  <c r="AJ422" i="5"/>
  <c r="AI422" i="5"/>
  <c r="AH422" i="5" s="1"/>
  <c r="AK422" i="5"/>
  <c r="AJ275" i="5"/>
  <c r="AK275" i="5"/>
  <c r="AI275" i="5"/>
  <c r="AK400" i="5"/>
  <c r="AJ400" i="5"/>
  <c r="AI400" i="5"/>
  <c r="AJ233" i="5"/>
  <c r="AI233" i="5"/>
  <c r="AK233" i="5"/>
  <c r="AK428" i="5"/>
  <c r="AI428" i="5"/>
  <c r="AJ428" i="5"/>
  <c r="AK32" i="5"/>
  <c r="AI32" i="5"/>
  <c r="AJ32" i="5"/>
  <c r="AK412" i="5"/>
  <c r="AJ412" i="5"/>
  <c r="AI412" i="5"/>
  <c r="AI345" i="5"/>
  <c r="AJ345" i="5"/>
  <c r="AK345" i="5"/>
  <c r="AI364" i="5"/>
  <c r="AK364" i="5"/>
  <c r="AJ364" i="5"/>
  <c r="AK424" i="5"/>
  <c r="AI424" i="5"/>
  <c r="AJ424" i="5"/>
  <c r="AI26" i="5"/>
  <c r="AJ26" i="5"/>
  <c r="AK26" i="5"/>
  <c r="AK97" i="5"/>
  <c r="AJ97" i="5"/>
  <c r="AI97" i="5"/>
  <c r="AJ25" i="5"/>
  <c r="AK25" i="5"/>
  <c r="AI25" i="5"/>
  <c r="AH25" i="5" s="1"/>
  <c r="AI389" i="5"/>
  <c r="AK389" i="5"/>
  <c r="AJ389" i="5"/>
  <c r="AJ48" i="5"/>
  <c r="AK48" i="5"/>
  <c r="AI48" i="5"/>
  <c r="AJ57" i="5"/>
  <c r="AI57" i="5"/>
  <c r="AK57" i="5"/>
  <c r="AJ397" i="5"/>
  <c r="AK397" i="5"/>
  <c r="AI397" i="5"/>
  <c r="AH397" i="5" s="1"/>
  <c r="AI116" i="5"/>
  <c r="AH116" i="5" s="1"/>
  <c r="AJ116" i="5"/>
  <c r="AK116" i="5"/>
  <c r="AK196" i="5"/>
  <c r="AJ196" i="5"/>
  <c r="AI196" i="5"/>
  <c r="AI436" i="5"/>
  <c r="AJ436" i="5"/>
  <c r="AK436" i="5"/>
  <c r="AK423" i="5"/>
  <c r="AJ423" i="5"/>
  <c r="AI423" i="5"/>
  <c r="AJ415" i="5"/>
  <c r="AK415" i="5"/>
  <c r="AI415" i="5"/>
  <c r="AI432" i="5"/>
  <c r="AJ432" i="5"/>
  <c r="AK432" i="5"/>
  <c r="AI216" i="5"/>
  <c r="AK216" i="5"/>
  <c r="AJ216" i="5"/>
  <c r="AJ379" i="5"/>
  <c r="AI379" i="5"/>
  <c r="AH379" i="5" s="1"/>
  <c r="AK379" i="5"/>
  <c r="AJ407" i="5"/>
  <c r="AI407" i="5"/>
  <c r="AK407" i="5"/>
  <c r="AI29" i="5"/>
  <c r="AH29" i="5" s="1"/>
  <c r="AK29" i="5"/>
  <c r="AJ29" i="5"/>
  <c r="AJ322" i="5"/>
  <c r="AI322" i="5"/>
  <c r="AK322" i="5"/>
  <c r="AI47" i="5"/>
  <c r="AK47" i="5"/>
  <c r="AJ47" i="5"/>
  <c r="AI401" i="5"/>
  <c r="AH401" i="5" s="1"/>
  <c r="AJ401" i="5"/>
  <c r="AK401" i="5"/>
  <c r="AK211" i="5"/>
  <c r="AJ211" i="5"/>
  <c r="AI211" i="5"/>
  <c r="AK266" i="5"/>
  <c r="AJ266" i="5"/>
  <c r="AI266" i="5"/>
  <c r="AH266" i="5" s="1"/>
  <c r="AK27" i="5"/>
  <c r="AI27" i="5"/>
  <c r="AJ27" i="5"/>
  <c r="AJ261" i="5"/>
  <c r="AK261" i="5"/>
  <c r="AI261" i="5"/>
  <c r="AJ68" i="5"/>
  <c r="AI68" i="5"/>
  <c r="AH68" i="5" s="1"/>
  <c r="AK68" i="5"/>
  <c r="AA85" i="5"/>
  <c r="AB85" i="5"/>
  <c r="AB388" i="5"/>
  <c r="AA38" i="5"/>
  <c r="AB38" i="5"/>
  <c r="AB279" i="5"/>
  <c r="AA279" i="5"/>
  <c r="AB287" i="5"/>
  <c r="AA287" i="5"/>
  <c r="AH193" i="5"/>
  <c r="AB343" i="5"/>
  <c r="AA343" i="5"/>
  <c r="AH446" i="5"/>
  <c r="AH120" i="5"/>
  <c r="AA259" i="5"/>
  <c r="AB119" i="5"/>
  <c r="AA119" i="5"/>
  <c r="AA84" i="5"/>
  <c r="AB84" i="5"/>
  <c r="AB148" i="5"/>
  <c r="AA148" i="5"/>
  <c r="AJ450" i="5"/>
  <c r="AK450" i="5"/>
  <c r="AI450" i="5"/>
  <c r="AJ448" i="5"/>
  <c r="AK448" i="5"/>
  <c r="AI448" i="5"/>
  <c r="AJ440" i="5"/>
  <c r="AK440" i="5"/>
  <c r="AI440" i="5"/>
  <c r="AD449" i="5"/>
  <c r="AE449" i="5"/>
  <c r="AJ442" i="5"/>
  <c r="AK442" i="5"/>
  <c r="AI442" i="5"/>
  <c r="AH441" i="5"/>
  <c r="AB449" i="5"/>
  <c r="AH443" i="5"/>
  <c r="AH447" i="5"/>
  <c r="AI25" i="7"/>
  <c r="AH25" i="7" s="1"/>
  <c r="AJ25" i="7"/>
  <c r="AK25" i="7"/>
  <c r="AI449" i="7"/>
  <c r="AJ449" i="7"/>
  <c r="AK449" i="7"/>
  <c r="AJ328" i="7"/>
  <c r="AI328" i="7"/>
  <c r="AK328" i="7"/>
  <c r="AE438" i="7"/>
  <c r="AD438" i="7"/>
  <c r="AK155" i="7"/>
  <c r="AI155" i="7"/>
  <c r="AJ155" i="7"/>
  <c r="AJ142" i="7"/>
  <c r="AI142" i="7"/>
  <c r="AK142" i="7"/>
  <c r="AK48" i="7"/>
  <c r="AI48" i="7"/>
  <c r="AJ48" i="7"/>
  <c r="AK396" i="7"/>
  <c r="AJ396" i="7"/>
  <c r="AI396" i="7"/>
  <c r="AI197" i="7"/>
  <c r="AH197" i="7" s="1"/>
  <c r="AK197" i="7"/>
  <c r="AJ197" i="7"/>
  <c r="AI292" i="7"/>
  <c r="AK292" i="7"/>
  <c r="AJ292" i="7"/>
  <c r="AK261" i="7"/>
  <c r="AI261" i="7"/>
  <c r="AJ261" i="7"/>
  <c r="AJ242" i="7"/>
  <c r="AI242" i="7"/>
  <c r="AK242" i="7"/>
  <c r="AJ209" i="7"/>
  <c r="AI209" i="7"/>
  <c r="AK209" i="7"/>
  <c r="AK41" i="7"/>
  <c r="AJ41" i="7"/>
  <c r="AI41" i="7"/>
  <c r="AK30" i="7"/>
  <c r="AJ30" i="7"/>
  <c r="AI30" i="7"/>
  <c r="AH30" i="7" s="1"/>
  <c r="AK375" i="7"/>
  <c r="AJ375" i="7"/>
  <c r="AI375" i="7"/>
  <c r="AJ267" i="7"/>
  <c r="AI267" i="7"/>
  <c r="AK267" i="7"/>
  <c r="AJ54" i="7"/>
  <c r="AK54" i="7"/>
  <c r="AI54" i="7"/>
  <c r="AJ345" i="7"/>
  <c r="AI345" i="7"/>
  <c r="AK345" i="7"/>
  <c r="AJ401" i="7"/>
  <c r="AK401" i="7"/>
  <c r="AI401" i="7"/>
  <c r="AJ383" i="7"/>
  <c r="AK383" i="7"/>
  <c r="AI383" i="7"/>
  <c r="AK447" i="7"/>
  <c r="AJ447" i="7"/>
  <c r="AI447" i="7"/>
  <c r="AI407" i="7"/>
  <c r="AK407" i="7"/>
  <c r="AJ407" i="7"/>
  <c r="AK254" i="7"/>
  <c r="AJ254" i="7"/>
  <c r="AI254" i="7"/>
  <c r="AI381" i="7"/>
  <c r="AJ381" i="7"/>
  <c r="AK381" i="7"/>
  <c r="AJ203" i="7"/>
  <c r="AI203" i="7"/>
  <c r="AH203" i="7" s="1"/>
  <c r="AK203" i="7"/>
  <c r="AI220" i="7"/>
  <c r="AJ220" i="7"/>
  <c r="AK220" i="7"/>
  <c r="AK384" i="7"/>
  <c r="AJ384" i="7"/>
  <c r="AI384" i="7"/>
  <c r="AH384" i="7" s="1"/>
  <c r="AJ380" i="7"/>
  <c r="AI380" i="7"/>
  <c r="AK380" i="7"/>
  <c r="AJ357" i="7"/>
  <c r="AI357" i="7"/>
  <c r="AK357" i="7"/>
  <c r="AJ286" i="7"/>
  <c r="AK286" i="7"/>
  <c r="AI286" i="7"/>
  <c r="AH286" i="7" s="1"/>
  <c r="AI226" i="7"/>
  <c r="AK226" i="7"/>
  <c r="AJ226" i="7"/>
  <c r="AE439" i="7"/>
  <c r="AD439" i="7"/>
  <c r="AJ363" i="7"/>
  <c r="AI363" i="7"/>
  <c r="AH363" i="7" s="1"/>
  <c r="AK363" i="7"/>
  <c r="AK298" i="7"/>
  <c r="AJ298" i="7"/>
  <c r="AI298" i="7"/>
  <c r="AI377" i="7"/>
  <c r="AJ377" i="7"/>
  <c r="AK377" i="7"/>
  <c r="AE146" i="7"/>
  <c r="AD146" i="7"/>
  <c r="AE108" i="7"/>
  <c r="AD108" i="7"/>
  <c r="AA432" i="7"/>
  <c r="AB432" i="7"/>
  <c r="AE437" i="7"/>
  <c r="AD437" i="7"/>
  <c r="AD63" i="7"/>
  <c r="AE63" i="7"/>
  <c r="AD101" i="7"/>
  <c r="AE101" i="7"/>
  <c r="AB174" i="7"/>
  <c r="AA174" i="7"/>
  <c r="AH452" i="7"/>
  <c r="AE272" i="7"/>
  <c r="AD272" i="7"/>
  <c r="AD436" i="7"/>
  <c r="AE436" i="7"/>
  <c r="AB438" i="7"/>
  <c r="AD429" i="7"/>
  <c r="AE429" i="7"/>
  <c r="AD290" i="7"/>
  <c r="AE290" i="7"/>
  <c r="AE395" i="7"/>
  <c r="AD395" i="7"/>
  <c r="AA441" i="7"/>
  <c r="AB441" i="7"/>
  <c r="AD320" i="7"/>
  <c r="AE320" i="7"/>
  <c r="AE251" i="7"/>
  <c r="AD251" i="7"/>
  <c r="AD433" i="7"/>
  <c r="AE433" i="7"/>
  <c r="AE179" i="7"/>
  <c r="AD179" i="7"/>
  <c r="AD152" i="7"/>
  <c r="AE152" i="7"/>
  <c r="AD430" i="7"/>
  <c r="AE430" i="7"/>
  <c r="AA115" i="7"/>
  <c r="AB115" i="7"/>
  <c r="AB31" i="7"/>
  <c r="AA31" i="7"/>
  <c r="AD93" i="7"/>
  <c r="AE93" i="7"/>
  <c r="AD168" i="7"/>
  <c r="AE168" i="7"/>
  <c r="AD297" i="7"/>
  <c r="AE297" i="7"/>
  <c r="AD323" i="7"/>
  <c r="AE323" i="7"/>
  <c r="AD126" i="7"/>
  <c r="AE126" i="7"/>
  <c r="AE334" i="7"/>
  <c r="AD334" i="7"/>
  <c r="AE233" i="7"/>
  <c r="AD233" i="7"/>
  <c r="AE390" i="7"/>
  <c r="AD390" i="7"/>
  <c r="AD435" i="7"/>
  <c r="AE435" i="7"/>
  <c r="AE227" i="7"/>
  <c r="AD227" i="7"/>
  <c r="AE124" i="7"/>
  <c r="AD124" i="7"/>
  <c r="AD123" i="7"/>
  <c r="AE123" i="7"/>
  <c r="AE378" i="7"/>
  <c r="AD378" i="7"/>
  <c r="AH304" i="7"/>
  <c r="AH450" i="7"/>
  <c r="AB200" i="7"/>
  <c r="AA200" i="7"/>
  <c r="AB446" i="7"/>
  <c r="AA446" i="7"/>
  <c r="AE422" i="7"/>
  <c r="AD422" i="7"/>
  <c r="AE391" i="7"/>
  <c r="AD391" i="7"/>
  <c r="AE425" i="7"/>
  <c r="AD425" i="7"/>
  <c r="AE180" i="7"/>
  <c r="AD180" i="7"/>
  <c r="AB189" i="7"/>
  <c r="AA189" i="7"/>
  <c r="AH434" i="7"/>
  <c r="AJ443" i="7"/>
  <c r="AK443" i="7"/>
  <c r="AI443" i="7"/>
  <c r="AJ453" i="7"/>
  <c r="AK453" i="7"/>
  <c r="AI453" i="7"/>
  <c r="AJ451" i="7"/>
  <c r="AK451" i="7"/>
  <c r="AI451" i="7"/>
  <c r="AH451" i="7" s="1"/>
  <c r="AJ445" i="7"/>
  <c r="AK445" i="7"/>
  <c r="AI445" i="7"/>
  <c r="AH444" i="7"/>
  <c r="C18" i="7"/>
  <c r="AK127" i="1"/>
  <c r="AJ127" i="1"/>
  <c r="AI127" i="1"/>
  <c r="AJ320" i="1"/>
  <c r="AI320" i="1"/>
  <c r="AH320" i="1" s="1"/>
  <c r="AK320" i="1"/>
  <c r="BA33" i="1"/>
  <c r="AZ33" i="1" s="1"/>
  <c r="AX33" i="1" s="1"/>
  <c r="BB33" i="1"/>
  <c r="BA23" i="1"/>
  <c r="BB23" i="1"/>
  <c r="AJ276" i="1"/>
  <c r="AK276" i="1"/>
  <c r="AI276" i="1"/>
  <c r="BA27" i="1"/>
  <c r="BB27" i="1"/>
  <c r="AK239" i="1"/>
  <c r="AI239" i="1"/>
  <c r="AJ239" i="1"/>
  <c r="BA26" i="1"/>
  <c r="BB26" i="1"/>
  <c r="AJ450" i="1"/>
  <c r="AH450" i="1" s="1"/>
  <c r="I154" i="1"/>
  <c r="AC154" i="1"/>
  <c r="AF154" i="1"/>
  <c r="AI431" i="1"/>
  <c r="AH431" i="1" s="1"/>
  <c r="AJ431" i="1"/>
  <c r="AK431" i="1"/>
  <c r="AT121" i="1"/>
  <c r="AS121" i="1" s="1"/>
  <c r="AR121" i="1" s="1"/>
  <c r="AQ121" i="1" s="1"/>
  <c r="AP121" i="1" s="1"/>
  <c r="AO121" i="1" s="1"/>
  <c r="AN121" i="1" s="1"/>
  <c r="AM121" i="1" s="1"/>
  <c r="AL121" i="1" s="1"/>
  <c r="AI100" i="1"/>
  <c r="AK100" i="1"/>
  <c r="AJ100" i="1"/>
  <c r="AT203" i="1"/>
  <c r="AS203" i="1" s="1"/>
  <c r="AR203" i="1" s="1"/>
  <c r="AQ203" i="1" s="1"/>
  <c r="AP203" i="1" s="1"/>
  <c r="AO203" i="1" s="1"/>
  <c r="AN203" i="1" s="1"/>
  <c r="AM203" i="1" s="1"/>
  <c r="AL203" i="1" s="1"/>
  <c r="AI101" i="1"/>
  <c r="AH101" i="1" s="1"/>
  <c r="AK101" i="1"/>
  <c r="AJ101" i="1"/>
  <c r="AT186" i="1"/>
  <c r="AS186" i="1" s="1"/>
  <c r="AR186" i="1" s="1"/>
  <c r="AQ186" i="1" s="1"/>
  <c r="AP186" i="1" s="1"/>
  <c r="AO186" i="1" s="1"/>
  <c r="AN186" i="1" s="1"/>
  <c r="AM186" i="1" s="1"/>
  <c r="AL186" i="1" s="1"/>
  <c r="AT116" i="1"/>
  <c r="AS116" i="1"/>
  <c r="AR116" i="1" s="1"/>
  <c r="AQ116" i="1" s="1"/>
  <c r="AP116" i="1" s="1"/>
  <c r="AO116" i="1" s="1"/>
  <c r="AN116" i="1" s="1"/>
  <c r="AM116" i="1" s="1"/>
  <c r="AL116" i="1" s="1"/>
  <c r="AT94" i="1"/>
  <c r="AS94" i="1" s="1"/>
  <c r="AR94" i="1" s="1"/>
  <c r="AQ94" i="1" s="1"/>
  <c r="AP94" i="1" s="1"/>
  <c r="AO94" i="1" s="1"/>
  <c r="AN94" i="1" s="1"/>
  <c r="AM94" i="1" s="1"/>
  <c r="AL94" i="1" s="1"/>
  <c r="AR52" i="1"/>
  <c r="AQ52" i="1" s="1"/>
  <c r="AP52" i="1" s="1"/>
  <c r="AO52" i="1" s="1"/>
  <c r="AN52" i="1" s="1"/>
  <c r="AM52" i="1" s="1"/>
  <c r="AL52" i="1" s="1"/>
  <c r="AT52" i="1"/>
  <c r="AS52" i="1"/>
  <c r="AT352" i="1"/>
  <c r="AS352" i="1" s="1"/>
  <c r="AR352" i="1" s="1"/>
  <c r="AQ352" i="1" s="1"/>
  <c r="AP352" i="1" s="1"/>
  <c r="AO352" i="1" s="1"/>
  <c r="AN352" i="1" s="1"/>
  <c r="AM352" i="1" s="1"/>
  <c r="AL352" i="1" s="1"/>
  <c r="AT340" i="1"/>
  <c r="AS340" i="1" s="1"/>
  <c r="AR340" i="1" s="1"/>
  <c r="AQ340" i="1" s="1"/>
  <c r="AP340" i="1"/>
  <c r="AO340" i="1" s="1"/>
  <c r="AN340" i="1" s="1"/>
  <c r="AM340" i="1" s="1"/>
  <c r="AL340" i="1" s="1"/>
  <c r="BK35" i="1"/>
  <c r="BJ35" i="1" s="1"/>
  <c r="BI35" i="1" s="1"/>
  <c r="BH35" i="1" s="1"/>
  <c r="BG35" i="1" s="1"/>
  <c r="BF35" i="1" s="1"/>
  <c r="BE35" i="1" s="1"/>
  <c r="BD35" i="1" s="1"/>
  <c r="BC35" i="1" s="1"/>
  <c r="BK21" i="1"/>
  <c r="BJ21" i="1" s="1"/>
  <c r="BI21" i="1" s="1"/>
  <c r="BH21" i="1" s="1"/>
  <c r="BG21" i="1" s="1"/>
  <c r="BF21" i="1" s="1"/>
  <c r="BE21" i="1" s="1"/>
  <c r="BD21" i="1" s="1"/>
  <c r="BC21" i="1" s="1"/>
  <c r="AT270" i="1"/>
  <c r="AS270" i="1"/>
  <c r="AR270" i="1" s="1"/>
  <c r="AQ270" i="1" s="1"/>
  <c r="AP270" i="1" s="1"/>
  <c r="AO270" i="1" s="1"/>
  <c r="AN270" i="1" s="1"/>
  <c r="AM270" i="1" s="1"/>
  <c r="AL270" i="1" s="1"/>
  <c r="AT383" i="1"/>
  <c r="AS383" i="1" s="1"/>
  <c r="AR383" i="1" s="1"/>
  <c r="AQ383" i="1" s="1"/>
  <c r="AP383" i="1" s="1"/>
  <c r="AO383" i="1" s="1"/>
  <c r="AN383" i="1" s="1"/>
  <c r="AM383" i="1" s="1"/>
  <c r="AL383" i="1" s="1"/>
  <c r="BK82" i="1"/>
  <c r="BJ82" i="1"/>
  <c r="BI82" i="1"/>
  <c r="BH82" i="1" s="1"/>
  <c r="BG82" i="1" s="1"/>
  <c r="BF82" i="1" s="1"/>
  <c r="BE82" i="1" s="1"/>
  <c r="BD82" i="1" s="1"/>
  <c r="BC82" i="1" s="1"/>
  <c r="AT344" i="1"/>
  <c r="AS344" i="1"/>
  <c r="AR344" i="1"/>
  <c r="AQ344" i="1" s="1"/>
  <c r="AP344" i="1" s="1"/>
  <c r="AO344" i="1" s="1"/>
  <c r="AN344" i="1" s="1"/>
  <c r="AM344" i="1" s="1"/>
  <c r="AL344" i="1" s="1"/>
  <c r="AJ86" i="1"/>
  <c r="AK86" i="1"/>
  <c r="AI86" i="1"/>
  <c r="AT390" i="1"/>
  <c r="AS390" i="1" s="1"/>
  <c r="AR390" i="1" s="1"/>
  <c r="AQ390" i="1" s="1"/>
  <c r="AP390" i="1" s="1"/>
  <c r="AO390" i="1" s="1"/>
  <c r="AN390" i="1" s="1"/>
  <c r="AM390" i="1" s="1"/>
  <c r="AL390" i="1" s="1"/>
  <c r="AT150" i="1"/>
  <c r="AS150" i="1"/>
  <c r="AR150" i="1" s="1"/>
  <c r="AQ150" i="1" s="1"/>
  <c r="AP150" i="1" s="1"/>
  <c r="AO150" i="1" s="1"/>
  <c r="AN150" i="1" s="1"/>
  <c r="AM150" i="1" s="1"/>
  <c r="AL150" i="1" s="1"/>
  <c r="AT297" i="1"/>
  <c r="AS297" i="1"/>
  <c r="AR297" i="1" s="1"/>
  <c r="AQ297" i="1" s="1"/>
  <c r="AP297" i="1" s="1"/>
  <c r="AO297" i="1" s="1"/>
  <c r="AN297" i="1" s="1"/>
  <c r="AM297" i="1" s="1"/>
  <c r="AL297" i="1" s="1"/>
  <c r="AT132" i="1"/>
  <c r="AS132" i="1"/>
  <c r="AR132" i="1" s="1"/>
  <c r="AQ132" i="1" s="1"/>
  <c r="AP132" i="1" s="1"/>
  <c r="AO132" i="1" s="1"/>
  <c r="AN132" i="1" s="1"/>
  <c r="AM132" i="1" s="1"/>
  <c r="AL132" i="1" s="1"/>
  <c r="AT163" i="1"/>
  <c r="AS163" i="1" s="1"/>
  <c r="AR163" i="1" s="1"/>
  <c r="AQ163" i="1" s="1"/>
  <c r="AP163" i="1" s="1"/>
  <c r="AO163" i="1" s="1"/>
  <c r="AN163" i="1" s="1"/>
  <c r="AM163" i="1" s="1"/>
  <c r="AL163" i="1" s="1"/>
  <c r="AT322" i="1"/>
  <c r="AS322" i="1"/>
  <c r="AR322" i="1" s="1"/>
  <c r="AQ322" i="1" s="1"/>
  <c r="AP322" i="1" s="1"/>
  <c r="AO322" i="1" s="1"/>
  <c r="AN322" i="1" s="1"/>
  <c r="AM322" i="1" s="1"/>
  <c r="AL322" i="1" s="1"/>
  <c r="AT106" i="1"/>
  <c r="AS106" i="1"/>
  <c r="AR106" i="1" s="1"/>
  <c r="AQ106" i="1" s="1"/>
  <c r="AP106" i="1" s="1"/>
  <c r="AO106" i="1" s="1"/>
  <c r="AN106" i="1" s="1"/>
  <c r="AM106" i="1" s="1"/>
  <c r="AL106" i="1" s="1"/>
  <c r="AP35" i="1"/>
  <c r="AO35" i="1" s="1"/>
  <c r="AN35" i="1" s="1"/>
  <c r="AM35" i="1" s="1"/>
  <c r="AL35" i="1" s="1"/>
  <c r="AT35" i="1"/>
  <c r="AS35" i="1" s="1"/>
  <c r="AR35" i="1" s="1"/>
  <c r="AQ35" i="1" s="1"/>
  <c r="AK395" i="1"/>
  <c r="AJ395" i="1"/>
  <c r="AI395" i="1"/>
  <c r="AH395" i="1" s="1"/>
  <c r="BK4" i="1"/>
  <c r="BJ4" i="1" s="1"/>
  <c r="BI4" i="1" s="1"/>
  <c r="BH4" i="1" s="1"/>
  <c r="BG4" i="1" s="1"/>
  <c r="BF4" i="1" s="1"/>
  <c r="BE4" i="1" s="1"/>
  <c r="BD4" i="1" s="1"/>
  <c r="BC4" i="1" s="1"/>
  <c r="AT199" i="1"/>
  <c r="AS199" i="1" s="1"/>
  <c r="AR199" i="1" s="1"/>
  <c r="AQ199" i="1" s="1"/>
  <c r="AP199" i="1" s="1"/>
  <c r="AO199" i="1" s="1"/>
  <c r="AN199" i="1" s="1"/>
  <c r="AM199" i="1" s="1"/>
  <c r="AL199" i="1" s="1"/>
  <c r="AT185" i="1"/>
  <c r="AS185" i="1"/>
  <c r="AR185" i="1" s="1"/>
  <c r="AQ185" i="1" s="1"/>
  <c r="AP185" i="1" s="1"/>
  <c r="AO185" i="1" s="1"/>
  <c r="AN185" i="1" s="1"/>
  <c r="AM185" i="1" s="1"/>
  <c r="AL185" i="1" s="1"/>
  <c r="AT224" i="1"/>
  <c r="AS224" i="1" s="1"/>
  <c r="AR224" i="1" s="1"/>
  <c r="AQ224" i="1" s="1"/>
  <c r="AP224" i="1" s="1"/>
  <c r="AO224" i="1" s="1"/>
  <c r="AN224" i="1" s="1"/>
  <c r="AM224" i="1" s="1"/>
  <c r="AL224" i="1" s="1"/>
  <c r="AT264" i="1"/>
  <c r="AS264" i="1"/>
  <c r="AR264" i="1" s="1"/>
  <c r="AQ264" i="1" s="1"/>
  <c r="AP264" i="1" s="1"/>
  <c r="AO264" i="1" s="1"/>
  <c r="AN264" i="1" s="1"/>
  <c r="AM264" i="1" s="1"/>
  <c r="AL264" i="1" s="1"/>
  <c r="AT151" i="1"/>
  <c r="AS151" i="1"/>
  <c r="AR151" i="1" s="1"/>
  <c r="AQ151" i="1" s="1"/>
  <c r="AP151" i="1" s="1"/>
  <c r="AO151" i="1" s="1"/>
  <c r="AN151" i="1" s="1"/>
  <c r="AM151" i="1" s="1"/>
  <c r="AL151" i="1" s="1"/>
  <c r="AT273" i="1"/>
  <c r="AS273" i="1" s="1"/>
  <c r="AR273" i="1" s="1"/>
  <c r="AQ273" i="1" s="1"/>
  <c r="AP273" i="1" s="1"/>
  <c r="AO273" i="1" s="1"/>
  <c r="AN273" i="1"/>
  <c r="AM273" i="1" s="1"/>
  <c r="AL273" i="1" s="1"/>
  <c r="AT312" i="1"/>
  <c r="AS312" i="1" s="1"/>
  <c r="AR312" i="1" s="1"/>
  <c r="AQ312" i="1" s="1"/>
  <c r="AP312" i="1" s="1"/>
  <c r="AO312" i="1" s="1"/>
  <c r="AN312" i="1" s="1"/>
  <c r="AM312" i="1" s="1"/>
  <c r="AL312" i="1" s="1"/>
  <c r="AT122" i="1"/>
  <c r="AS122" i="1" s="1"/>
  <c r="AR122" i="1"/>
  <c r="AQ122" i="1" s="1"/>
  <c r="AP122" i="1" s="1"/>
  <c r="AO122" i="1" s="1"/>
  <c r="AN122" i="1" s="1"/>
  <c r="AM122" i="1" s="1"/>
  <c r="AL122" i="1" s="1"/>
  <c r="AT321" i="1"/>
  <c r="AS321" i="1" s="1"/>
  <c r="AR321" i="1" s="1"/>
  <c r="AQ321" i="1" s="1"/>
  <c r="AP321" i="1" s="1"/>
  <c r="AO321" i="1" s="1"/>
  <c r="AN321" i="1" s="1"/>
  <c r="AM321" i="1" s="1"/>
  <c r="AL321" i="1" s="1"/>
  <c r="AT339" i="1"/>
  <c r="AS339" i="1" s="1"/>
  <c r="AR339" i="1" s="1"/>
  <c r="AQ339" i="1" s="1"/>
  <c r="AP339" i="1" s="1"/>
  <c r="AO339" i="1" s="1"/>
  <c r="AN339" i="1" s="1"/>
  <c r="AM339" i="1" s="1"/>
  <c r="AL339" i="1" s="1"/>
  <c r="AN88" i="1"/>
  <c r="AM88" i="1" s="1"/>
  <c r="AL88" i="1" s="1"/>
  <c r="AT88" i="1"/>
  <c r="AS88" i="1" s="1"/>
  <c r="AR88" i="1" s="1"/>
  <c r="AQ88" i="1"/>
  <c r="AP88" i="1" s="1"/>
  <c r="AO88" i="1" s="1"/>
  <c r="AI241" i="1"/>
  <c r="AK241" i="1"/>
  <c r="AJ241" i="1"/>
  <c r="AT129" i="1"/>
  <c r="AS129" i="1" s="1"/>
  <c r="AR129" i="1"/>
  <c r="AQ129" i="1" s="1"/>
  <c r="AP129" i="1" s="1"/>
  <c r="AO129" i="1" s="1"/>
  <c r="AN129" i="1" s="1"/>
  <c r="AM129" i="1" s="1"/>
  <c r="AL129" i="1" s="1"/>
  <c r="BK47" i="1"/>
  <c r="BJ47" i="1" s="1"/>
  <c r="BI47" i="1" s="1"/>
  <c r="BH47" i="1" s="1"/>
  <c r="BG47" i="1" s="1"/>
  <c r="BF47" i="1" s="1"/>
  <c r="BE47" i="1" s="1"/>
  <c r="BD47" i="1" s="1"/>
  <c r="BC47" i="1" s="1"/>
  <c r="BK96" i="1"/>
  <c r="BJ96" i="1" s="1"/>
  <c r="BI96" i="1" s="1"/>
  <c r="BH96" i="1" s="1"/>
  <c r="BG96" i="1" s="1"/>
  <c r="BF96" i="1" s="1"/>
  <c r="BE96" i="1" s="1"/>
  <c r="BD96" i="1" s="1"/>
  <c r="BC96" i="1" s="1"/>
  <c r="BK67" i="1"/>
  <c r="BJ67" i="1"/>
  <c r="BI67" i="1" s="1"/>
  <c r="BH67" i="1" s="1"/>
  <c r="BG67" i="1" s="1"/>
  <c r="BF67" i="1" s="1"/>
  <c r="BE67" i="1" s="1"/>
  <c r="BD67" i="1" s="1"/>
  <c r="BC67" i="1" s="1"/>
  <c r="AT201" i="1"/>
  <c r="AS201" i="1" s="1"/>
  <c r="AR201" i="1" s="1"/>
  <c r="AQ201" i="1" s="1"/>
  <c r="AP201" i="1" s="1"/>
  <c r="AO201" i="1" s="1"/>
  <c r="AN201" i="1" s="1"/>
  <c r="AM201" i="1" s="1"/>
  <c r="AL201" i="1" s="1"/>
  <c r="BK28" i="1"/>
  <c r="BJ28" i="1" s="1"/>
  <c r="BI28" i="1" s="1"/>
  <c r="BH28" i="1" s="1"/>
  <c r="BG28" i="1" s="1"/>
  <c r="BF28" i="1" s="1"/>
  <c r="BE28" i="1" s="1"/>
  <c r="BD28" i="1" s="1"/>
  <c r="BC28" i="1" s="1"/>
  <c r="AT370" i="1"/>
  <c r="AS370" i="1" s="1"/>
  <c r="AR370" i="1" s="1"/>
  <c r="AQ370" i="1" s="1"/>
  <c r="AP370" i="1" s="1"/>
  <c r="AO370" i="1" s="1"/>
  <c r="AN370" i="1" s="1"/>
  <c r="AM370" i="1" s="1"/>
  <c r="AL370" i="1" s="1"/>
  <c r="BK24" i="1"/>
  <c r="BJ24" i="1" s="1"/>
  <c r="BI24" i="1" s="1"/>
  <c r="BH24" i="1" s="1"/>
  <c r="BG24" i="1" s="1"/>
  <c r="BF24" i="1" s="1"/>
  <c r="BE24" i="1" s="1"/>
  <c r="BD24" i="1" s="1"/>
  <c r="BC24" i="1" s="1"/>
  <c r="BJ84" i="1"/>
  <c r="BI84" i="1" s="1"/>
  <c r="BH84" i="1" s="1"/>
  <c r="BG84" i="1" s="1"/>
  <c r="BF84" i="1" s="1"/>
  <c r="BE84" i="1" s="1"/>
  <c r="BD84" i="1" s="1"/>
  <c r="BC84" i="1" s="1"/>
  <c r="BK84" i="1"/>
  <c r="BK81" i="1"/>
  <c r="BJ81" i="1" s="1"/>
  <c r="BI81" i="1" s="1"/>
  <c r="BH81" i="1" s="1"/>
  <c r="BG81" i="1" s="1"/>
  <c r="BF81" i="1" s="1"/>
  <c r="BE81" i="1" s="1"/>
  <c r="BD81" i="1" s="1"/>
  <c r="BC81" i="1" s="1"/>
  <c r="AT292" i="1"/>
  <c r="AS292" i="1"/>
  <c r="AR292" i="1" s="1"/>
  <c r="AQ292" i="1" s="1"/>
  <c r="AP292" i="1" s="1"/>
  <c r="AO292" i="1" s="1"/>
  <c r="AN292" i="1" s="1"/>
  <c r="AM292" i="1" s="1"/>
  <c r="AL292" i="1" s="1"/>
  <c r="BK15" i="1"/>
  <c r="BJ15" i="1"/>
  <c r="BI15" i="1" s="1"/>
  <c r="BH15" i="1" s="1"/>
  <c r="BG15" i="1" s="1"/>
  <c r="BF15" i="1" s="1"/>
  <c r="BE15" i="1" s="1"/>
  <c r="BD15" i="1" s="1"/>
  <c r="BC15" i="1" s="1"/>
  <c r="AT236" i="1"/>
  <c r="AS236" i="1" s="1"/>
  <c r="AR236" i="1" s="1"/>
  <c r="AQ236" i="1" s="1"/>
  <c r="AP236" i="1" s="1"/>
  <c r="AO236" i="1" s="1"/>
  <c r="AN236" i="1" s="1"/>
  <c r="AM236" i="1" s="1"/>
  <c r="AL236" i="1" s="1"/>
  <c r="AT243" i="1"/>
  <c r="AS243" i="1" s="1"/>
  <c r="AR243" i="1" s="1"/>
  <c r="AQ243" i="1" s="1"/>
  <c r="AP243" i="1"/>
  <c r="AO243" i="1" s="1"/>
  <c r="AN243" i="1" s="1"/>
  <c r="AM243" i="1" s="1"/>
  <c r="AL243" i="1" s="1"/>
  <c r="AT294" i="1"/>
  <c r="AS294" i="1" s="1"/>
  <c r="AR294" i="1" s="1"/>
  <c r="AQ294" i="1" s="1"/>
  <c r="AP294" i="1" s="1"/>
  <c r="AO294" i="1" s="1"/>
  <c r="AN294" i="1" s="1"/>
  <c r="AM294" i="1" s="1"/>
  <c r="AL294" i="1" s="1"/>
  <c r="BK57" i="1"/>
  <c r="BJ57" i="1" s="1"/>
  <c r="BI57" i="1" s="1"/>
  <c r="BH57" i="1" s="1"/>
  <c r="BG57" i="1" s="1"/>
  <c r="BF57" i="1" s="1"/>
  <c r="BE57" i="1" s="1"/>
  <c r="BD57" i="1" s="1"/>
  <c r="BC57" i="1" s="1"/>
  <c r="BK13" i="1"/>
  <c r="BJ13" i="1" s="1"/>
  <c r="BI13" i="1" s="1"/>
  <c r="BH13" i="1" s="1"/>
  <c r="BG13" i="1" s="1"/>
  <c r="BF13" i="1" s="1"/>
  <c r="BE13" i="1" s="1"/>
  <c r="BD13" i="1" s="1"/>
  <c r="BC13" i="1" s="1"/>
  <c r="BK55" i="1"/>
  <c r="BJ55" i="1" s="1"/>
  <c r="BI55" i="1" s="1"/>
  <c r="BH55" i="1" s="1"/>
  <c r="BG55" i="1" s="1"/>
  <c r="BF55" i="1" s="1"/>
  <c r="BE55" i="1" s="1"/>
  <c r="BD55" i="1" s="1"/>
  <c r="BC55" i="1" s="1"/>
  <c r="P26" i="1"/>
  <c r="Z26" i="1"/>
  <c r="G26" i="1"/>
  <c r="D15" i="1"/>
  <c r="C19" i="1" s="1"/>
  <c r="I59" i="1"/>
  <c r="AF59" i="1"/>
  <c r="AC59" i="1"/>
  <c r="I86" i="1"/>
  <c r="AC86" i="1"/>
  <c r="AI355" i="1"/>
  <c r="AJ355" i="1"/>
  <c r="AK355" i="1"/>
  <c r="AT439" i="1"/>
  <c r="AS439" i="1" s="1"/>
  <c r="AR439" i="1" s="1"/>
  <c r="AQ439" i="1" s="1"/>
  <c r="AP439" i="1" s="1"/>
  <c r="AO439" i="1" s="1"/>
  <c r="AN439" i="1" s="1"/>
  <c r="AM439" i="1" s="1"/>
  <c r="AL439" i="1" s="1"/>
  <c r="AT80" i="1"/>
  <c r="AS80" i="1" s="1"/>
  <c r="AR80" i="1" s="1"/>
  <c r="AQ80" i="1"/>
  <c r="AP80" i="1"/>
  <c r="AO80" i="1" s="1"/>
  <c r="AN80" i="1" s="1"/>
  <c r="AM80" i="1" s="1"/>
  <c r="AL80" i="1" s="1"/>
  <c r="AS77" i="1"/>
  <c r="AT77" i="1"/>
  <c r="AR77" i="1"/>
  <c r="AQ77" i="1" s="1"/>
  <c r="AP77" i="1" s="1"/>
  <c r="AO77" i="1" s="1"/>
  <c r="AN77" i="1" s="1"/>
  <c r="AM77" i="1" s="1"/>
  <c r="AL77" i="1" s="1"/>
  <c r="AS64" i="1"/>
  <c r="AR64" i="1" s="1"/>
  <c r="AQ64" i="1" s="1"/>
  <c r="AP64" i="1" s="1"/>
  <c r="AO64" i="1" s="1"/>
  <c r="AN64" i="1" s="1"/>
  <c r="AM64" i="1" s="1"/>
  <c r="AL64" i="1" s="1"/>
  <c r="AT64" i="1"/>
  <c r="AJ29" i="1"/>
  <c r="AI29" i="1"/>
  <c r="AH29" i="1" s="1"/>
  <c r="AK29" i="1"/>
  <c r="AT55" i="1"/>
  <c r="AS55" i="1" s="1"/>
  <c r="AR55" i="1" s="1"/>
  <c r="AQ55" i="1" s="1"/>
  <c r="AP55" i="1" s="1"/>
  <c r="AO55" i="1" s="1"/>
  <c r="AN55" i="1" s="1"/>
  <c r="AM55" i="1" s="1"/>
  <c r="AL55" i="1" s="1"/>
  <c r="AT170" i="1"/>
  <c r="AS170" i="1"/>
  <c r="AR170" i="1" s="1"/>
  <c r="AQ170" i="1" s="1"/>
  <c r="AP170" i="1"/>
  <c r="AO170" i="1" s="1"/>
  <c r="AN170" i="1" s="1"/>
  <c r="AM170" i="1" s="1"/>
  <c r="AL170" i="1" s="1"/>
  <c r="AT105" i="1"/>
  <c r="AS105" i="1" s="1"/>
  <c r="AR105" i="1" s="1"/>
  <c r="AQ105" i="1" s="1"/>
  <c r="AP105" i="1" s="1"/>
  <c r="AO105" i="1" s="1"/>
  <c r="AN105" i="1" s="1"/>
  <c r="AM105" i="1" s="1"/>
  <c r="AL105" i="1" s="1"/>
  <c r="AI24" i="1"/>
  <c r="AH24" i="1" s="1"/>
  <c r="AK24" i="1"/>
  <c r="AJ24" i="1"/>
  <c r="AT25" i="1"/>
  <c r="AS25" i="1" s="1"/>
  <c r="AR25" i="1" s="1"/>
  <c r="AQ25" i="1" s="1"/>
  <c r="AP25" i="1" s="1"/>
  <c r="AO25" i="1" s="1"/>
  <c r="AN25" i="1" s="1"/>
  <c r="AM25" i="1" s="1"/>
  <c r="AL25" i="1" s="1"/>
  <c r="AT280" i="1"/>
  <c r="AS280" i="1" s="1"/>
  <c r="AR280" i="1" s="1"/>
  <c r="AQ280" i="1" s="1"/>
  <c r="AP280" i="1" s="1"/>
  <c r="AO280" i="1" s="1"/>
  <c r="AN280" i="1" s="1"/>
  <c r="AM280" i="1" s="1"/>
  <c r="AL280" i="1" s="1"/>
  <c r="AT332" i="1"/>
  <c r="AS332" i="1" s="1"/>
  <c r="AR332" i="1" s="1"/>
  <c r="AQ332" i="1" s="1"/>
  <c r="AP332" i="1" s="1"/>
  <c r="AO332" i="1" s="1"/>
  <c r="AN332" i="1" s="1"/>
  <c r="AM332" i="1" s="1"/>
  <c r="AL332" i="1" s="1"/>
  <c r="AI192" i="1"/>
  <c r="AJ192" i="1"/>
  <c r="AK192" i="1"/>
  <c r="AT334" i="1"/>
  <c r="AS334" i="1" s="1"/>
  <c r="AR334" i="1" s="1"/>
  <c r="AQ334" i="1" s="1"/>
  <c r="AP334" i="1"/>
  <c r="AO334" i="1" s="1"/>
  <c r="AN334" i="1" s="1"/>
  <c r="AM334" i="1" s="1"/>
  <c r="AL334" i="1" s="1"/>
  <c r="AT298" i="1"/>
  <c r="AS298" i="1" s="1"/>
  <c r="AR298" i="1" s="1"/>
  <c r="AQ298" i="1" s="1"/>
  <c r="AP298" i="1" s="1"/>
  <c r="AO298" i="1" s="1"/>
  <c r="AN298" i="1" s="1"/>
  <c r="AM298" i="1" s="1"/>
  <c r="AL298" i="1" s="1"/>
  <c r="AK338" i="1"/>
  <c r="AJ338" i="1"/>
  <c r="AI338" i="1"/>
  <c r="AH338" i="1" s="1"/>
  <c r="AT378" i="1"/>
  <c r="AS378" i="1" s="1"/>
  <c r="AR378" i="1" s="1"/>
  <c r="AQ378" i="1" s="1"/>
  <c r="AP378" i="1" s="1"/>
  <c r="AO378" i="1" s="1"/>
  <c r="AN378" i="1" s="1"/>
  <c r="AM378" i="1" s="1"/>
  <c r="AL378" i="1" s="1"/>
  <c r="AT281" i="1"/>
  <c r="AS281" i="1" s="1"/>
  <c r="AR281" i="1" s="1"/>
  <c r="AQ281" i="1" s="1"/>
  <c r="AP281" i="1" s="1"/>
  <c r="AO281" i="1" s="1"/>
  <c r="AN281" i="1" s="1"/>
  <c r="AM281" i="1" s="1"/>
  <c r="AL281" i="1" s="1"/>
  <c r="BK6" i="1"/>
  <c r="BJ6" i="1" s="1"/>
  <c r="BI6" i="1" s="1"/>
  <c r="BH6" i="1" s="1"/>
  <c r="BG6" i="1" s="1"/>
  <c r="BF6" i="1"/>
  <c r="BE6" i="1" s="1"/>
  <c r="BD6" i="1" s="1"/>
  <c r="BC6" i="1" s="1"/>
  <c r="AT295" i="1"/>
  <c r="AS295" i="1" s="1"/>
  <c r="AR295" i="1" s="1"/>
  <c r="AQ295" i="1" s="1"/>
  <c r="AP295" i="1" s="1"/>
  <c r="AO295" i="1" s="1"/>
  <c r="AN295" i="1" s="1"/>
  <c r="AM295" i="1" s="1"/>
  <c r="AL295" i="1" s="1"/>
  <c r="AT318" i="1"/>
  <c r="AS318" i="1" s="1"/>
  <c r="AR318" i="1" s="1"/>
  <c r="AQ318" i="1" s="1"/>
  <c r="AP318" i="1" s="1"/>
  <c r="AO318" i="1" s="1"/>
  <c r="AN318" i="1" s="1"/>
  <c r="AM318" i="1" s="1"/>
  <c r="AL318" i="1" s="1"/>
  <c r="AT108" i="1"/>
  <c r="AN108" i="1"/>
  <c r="AM108" i="1" s="1"/>
  <c r="AL108" i="1" s="1"/>
  <c r="AS108" i="1"/>
  <c r="AR108" i="1" s="1"/>
  <c r="AQ108" i="1" s="1"/>
  <c r="AP108" i="1" s="1"/>
  <c r="AO108" i="1" s="1"/>
  <c r="AJ131" i="1"/>
  <c r="AK131" i="1"/>
  <c r="AI131" i="1"/>
  <c r="AH131" i="1" s="1"/>
  <c r="AK349" i="1"/>
  <c r="AI349" i="1"/>
  <c r="AJ349" i="1"/>
  <c r="AS74" i="1"/>
  <c r="AR74" i="1" s="1"/>
  <c r="AQ74" i="1" s="1"/>
  <c r="AP74" i="1" s="1"/>
  <c r="AO74" i="1" s="1"/>
  <c r="AN74" i="1" s="1"/>
  <c r="AM74" i="1" s="1"/>
  <c r="AL74" i="1" s="1"/>
  <c r="AT74" i="1"/>
  <c r="AI87" i="1"/>
  <c r="AJ87" i="1"/>
  <c r="AH87" i="1" s="1"/>
  <c r="AK87" i="1"/>
  <c r="AT412" i="1"/>
  <c r="AS412" i="1"/>
  <c r="AR412" i="1" s="1"/>
  <c r="AQ412" i="1" s="1"/>
  <c r="AP412" i="1" s="1"/>
  <c r="AO412" i="1" s="1"/>
  <c r="AN412" i="1" s="1"/>
  <c r="AM412" i="1" s="1"/>
  <c r="AL412" i="1" s="1"/>
  <c r="AT202" i="1"/>
  <c r="AS202" i="1" s="1"/>
  <c r="AR202" i="1" s="1"/>
  <c r="AQ202" i="1" s="1"/>
  <c r="AP202" i="1" s="1"/>
  <c r="AO202" i="1" s="1"/>
  <c r="AN202" i="1" s="1"/>
  <c r="AM202" i="1" s="1"/>
  <c r="AL202" i="1" s="1"/>
  <c r="AT262" i="1"/>
  <c r="AS262" i="1" s="1"/>
  <c r="AR262" i="1" s="1"/>
  <c r="AQ262" i="1" s="1"/>
  <c r="AP262" i="1" s="1"/>
  <c r="AO262" i="1" s="1"/>
  <c r="AN262" i="1" s="1"/>
  <c r="AM262" i="1" s="1"/>
  <c r="AL262" i="1" s="1"/>
  <c r="AT153" i="1"/>
  <c r="AS153" i="1"/>
  <c r="AR153" i="1" s="1"/>
  <c r="AQ153" i="1" s="1"/>
  <c r="AP153" i="1" s="1"/>
  <c r="AO153" i="1" s="1"/>
  <c r="AN153" i="1" s="1"/>
  <c r="AM153" i="1" s="1"/>
  <c r="AL153" i="1" s="1"/>
  <c r="AS269" i="1"/>
  <c r="AR269" i="1" s="1"/>
  <c r="AQ269" i="1" s="1"/>
  <c r="AP269" i="1" s="1"/>
  <c r="AO269" i="1" s="1"/>
  <c r="AN269" i="1" s="1"/>
  <c r="AM269" i="1" s="1"/>
  <c r="AL269" i="1" s="1"/>
  <c r="AT269" i="1"/>
  <c r="AT310" i="1"/>
  <c r="AS310" i="1" s="1"/>
  <c r="AR310" i="1"/>
  <c r="AQ310" i="1" s="1"/>
  <c r="AP310" i="1" s="1"/>
  <c r="AO310" i="1" s="1"/>
  <c r="AN310" i="1" s="1"/>
  <c r="AM310" i="1" s="1"/>
  <c r="AL310" i="1" s="1"/>
  <c r="AT124" i="1"/>
  <c r="AS124" i="1" s="1"/>
  <c r="AR124" i="1" s="1"/>
  <c r="AQ124" i="1" s="1"/>
  <c r="AP124" i="1" s="1"/>
  <c r="AO124" i="1" s="1"/>
  <c r="AN124" i="1" s="1"/>
  <c r="AM124" i="1" s="1"/>
  <c r="AL124" i="1" s="1"/>
  <c r="BE10" i="1"/>
  <c r="BD10" i="1" s="1"/>
  <c r="BC10" i="1" s="1"/>
  <c r="BK10" i="1"/>
  <c r="BJ10" i="1" s="1"/>
  <c r="BI10" i="1" s="1"/>
  <c r="BH10" i="1" s="1"/>
  <c r="BG10" i="1" s="1"/>
  <c r="BF10" i="1" s="1"/>
  <c r="AT337" i="1"/>
  <c r="AS337" i="1" s="1"/>
  <c r="AR337" i="1" s="1"/>
  <c r="AQ337" i="1" s="1"/>
  <c r="AP337" i="1" s="1"/>
  <c r="AO337" i="1" s="1"/>
  <c r="AN337" i="1" s="1"/>
  <c r="AM337" i="1" s="1"/>
  <c r="AL337" i="1" s="1"/>
  <c r="AT90" i="1"/>
  <c r="AS90" i="1"/>
  <c r="AR90" i="1" s="1"/>
  <c r="AQ90" i="1" s="1"/>
  <c r="AP90" i="1" s="1"/>
  <c r="AO90" i="1" s="1"/>
  <c r="AN90" i="1" s="1"/>
  <c r="AM90" i="1" s="1"/>
  <c r="AL90" i="1" s="1"/>
  <c r="AS424" i="1"/>
  <c r="AR424" i="1" s="1"/>
  <c r="AQ424" i="1" s="1"/>
  <c r="AP424" i="1" s="1"/>
  <c r="AO424" i="1" s="1"/>
  <c r="AN424" i="1" s="1"/>
  <c r="AM424" i="1" s="1"/>
  <c r="AL424" i="1" s="1"/>
  <c r="AT424" i="1"/>
  <c r="AK371" i="1"/>
  <c r="AJ371" i="1"/>
  <c r="AI371" i="1"/>
  <c r="AH371" i="1" s="1"/>
  <c r="AT38" i="1"/>
  <c r="AS38" i="1" s="1"/>
  <c r="AR38" i="1" s="1"/>
  <c r="AQ38" i="1" s="1"/>
  <c r="AP38" i="1" s="1"/>
  <c r="AO38" i="1" s="1"/>
  <c r="AN38" i="1" s="1"/>
  <c r="AM38" i="1" s="1"/>
  <c r="AL38" i="1" s="1"/>
  <c r="BJ30" i="1"/>
  <c r="BI30" i="1" s="1"/>
  <c r="BH30" i="1" s="1"/>
  <c r="BG30" i="1" s="1"/>
  <c r="BF30" i="1" s="1"/>
  <c r="BE30" i="1" s="1"/>
  <c r="BD30" i="1" s="1"/>
  <c r="BC30" i="1" s="1"/>
  <c r="BK30" i="1"/>
  <c r="BK132" i="1"/>
  <c r="BI132" i="1"/>
  <c r="BH132" i="1" s="1"/>
  <c r="BG132" i="1" s="1"/>
  <c r="BF132" i="1" s="1"/>
  <c r="BE132" i="1" s="1"/>
  <c r="BD132" i="1" s="1"/>
  <c r="BC132" i="1" s="1"/>
  <c r="BJ132" i="1"/>
  <c r="BK42" i="1"/>
  <c r="BJ42" i="1" s="1"/>
  <c r="BI42" i="1" s="1"/>
  <c r="BH42" i="1" s="1"/>
  <c r="BG42" i="1"/>
  <c r="BF42" i="1" s="1"/>
  <c r="BE42" i="1" s="1"/>
  <c r="BD42" i="1" s="1"/>
  <c r="BC42" i="1" s="1"/>
  <c r="BK64" i="1"/>
  <c r="BJ64" i="1" s="1"/>
  <c r="BI64" i="1" s="1"/>
  <c r="BH64" i="1" s="1"/>
  <c r="BG64" i="1" s="1"/>
  <c r="BF64" i="1" s="1"/>
  <c r="BE64" i="1" s="1"/>
  <c r="BD64" i="1" s="1"/>
  <c r="BC64" i="1" s="1"/>
  <c r="BK50" i="1"/>
  <c r="BJ50" i="1"/>
  <c r="BI50" i="1" s="1"/>
  <c r="BH50" i="1" s="1"/>
  <c r="BG50" i="1" s="1"/>
  <c r="BF50" i="1"/>
  <c r="BE50" i="1" s="1"/>
  <c r="BD50" i="1" s="1"/>
  <c r="BC50" i="1" s="1"/>
  <c r="AJ274" i="1"/>
  <c r="AK274" i="1"/>
  <c r="AI274" i="1"/>
  <c r="AH274" i="1" s="1"/>
  <c r="AT354" i="1"/>
  <c r="AS354" i="1" s="1"/>
  <c r="AR354" i="1" s="1"/>
  <c r="AQ354" i="1" s="1"/>
  <c r="AP354" i="1" s="1"/>
  <c r="AO354" i="1" s="1"/>
  <c r="AN354" i="1" s="1"/>
  <c r="AM354" i="1" s="1"/>
  <c r="AL354" i="1" s="1"/>
  <c r="AT272" i="1"/>
  <c r="AS272" i="1" s="1"/>
  <c r="AR272" i="1" s="1"/>
  <c r="AQ272" i="1" s="1"/>
  <c r="AP272" i="1" s="1"/>
  <c r="AO272" i="1" s="1"/>
  <c r="AN272" i="1" s="1"/>
  <c r="AM272" i="1" s="1"/>
  <c r="AL272" i="1" s="1"/>
  <c r="BK102" i="1"/>
  <c r="BJ102" i="1"/>
  <c r="BI102" i="1" s="1"/>
  <c r="BH102" i="1" s="1"/>
  <c r="BG102" i="1" s="1"/>
  <c r="BF102" i="1" s="1"/>
  <c r="BE102" i="1" s="1"/>
  <c r="BD102" i="1" s="1"/>
  <c r="BC102" i="1" s="1"/>
  <c r="BK52" i="1"/>
  <c r="BJ52" i="1" s="1"/>
  <c r="BI52" i="1" s="1"/>
  <c r="BH52" i="1" s="1"/>
  <c r="BG52" i="1" s="1"/>
  <c r="BF52" i="1" s="1"/>
  <c r="BE52" i="1" s="1"/>
  <c r="BD52" i="1" s="1"/>
  <c r="BC52" i="1" s="1"/>
  <c r="BK22" i="1"/>
  <c r="BJ22" i="1" s="1"/>
  <c r="BI22" i="1" s="1"/>
  <c r="BH22" i="1" s="1"/>
  <c r="BG22" i="1" s="1"/>
  <c r="BF22" i="1" s="1"/>
  <c r="BE22" i="1" s="1"/>
  <c r="BD22" i="1" s="1"/>
  <c r="BC22" i="1" s="1"/>
  <c r="AT245" i="1"/>
  <c r="AS245" i="1" s="1"/>
  <c r="AR245" i="1" s="1"/>
  <c r="AQ245" i="1" s="1"/>
  <c r="AP245" i="1" s="1"/>
  <c r="AO245" i="1" s="1"/>
  <c r="AN245" i="1" s="1"/>
  <c r="AM245" i="1" s="1"/>
  <c r="AL245" i="1" s="1"/>
  <c r="AI360" i="1"/>
  <c r="AK360" i="1"/>
  <c r="AJ360" i="1"/>
  <c r="AH360" i="1" s="1"/>
  <c r="AT279" i="1"/>
  <c r="AS279" i="1" s="1"/>
  <c r="AR279" i="1" s="1"/>
  <c r="AQ279" i="1" s="1"/>
  <c r="AP279" i="1" s="1"/>
  <c r="AO279" i="1" s="1"/>
  <c r="AN279" i="1" s="1"/>
  <c r="AM279" i="1" s="1"/>
  <c r="AL279" i="1" s="1"/>
  <c r="AT219" i="1"/>
  <c r="AS219" i="1" s="1"/>
  <c r="AR219" i="1" s="1"/>
  <c r="AQ219" i="1" s="1"/>
  <c r="AP219" i="1" s="1"/>
  <c r="AO219" i="1" s="1"/>
  <c r="AN219" i="1" s="1"/>
  <c r="AM219" i="1" s="1"/>
  <c r="AL219" i="1" s="1"/>
  <c r="BK101" i="1"/>
  <c r="BJ101" i="1" s="1"/>
  <c r="BI101" i="1" s="1"/>
  <c r="BH101" i="1"/>
  <c r="BG101" i="1" s="1"/>
  <c r="BF101" i="1" s="1"/>
  <c r="BE101" i="1" s="1"/>
  <c r="BD101" i="1" s="1"/>
  <c r="BC101" i="1" s="1"/>
  <c r="BK39" i="1"/>
  <c r="BJ39" i="1" s="1"/>
  <c r="BI39" i="1" s="1"/>
  <c r="BH39" i="1" s="1"/>
  <c r="BG39" i="1" s="1"/>
  <c r="BF39" i="1" s="1"/>
  <c r="BE39" i="1" s="1"/>
  <c r="BD39" i="1" s="1"/>
  <c r="BC39" i="1" s="1"/>
  <c r="BJ11" i="1"/>
  <c r="BK11" i="1"/>
  <c r="BI11" i="1"/>
  <c r="BH11" i="1" s="1"/>
  <c r="BG11" i="1" s="1"/>
  <c r="BF11" i="1" s="1"/>
  <c r="BE11" i="1" s="1"/>
  <c r="BD11" i="1" s="1"/>
  <c r="BC11" i="1" s="1"/>
  <c r="BK130" i="1"/>
  <c r="BJ130" i="1"/>
  <c r="BI130" i="1"/>
  <c r="BH130" i="1" s="1"/>
  <c r="BG130" i="1" s="1"/>
  <c r="BF130" i="1" s="1"/>
  <c r="BE130" i="1" s="1"/>
  <c r="BD130" i="1" s="1"/>
  <c r="BC130" i="1" s="1"/>
  <c r="BK45" i="1"/>
  <c r="BJ45" i="1" s="1"/>
  <c r="BI45" i="1" s="1"/>
  <c r="BH45" i="1" s="1"/>
  <c r="BG45" i="1" s="1"/>
  <c r="BF45" i="1" s="1"/>
  <c r="BE45" i="1" s="1"/>
  <c r="BD45" i="1" s="1"/>
  <c r="BC45" i="1" s="1"/>
  <c r="AF63" i="1"/>
  <c r="I63" i="1"/>
  <c r="AC63" i="1"/>
  <c r="K384" i="1"/>
  <c r="I107" i="1"/>
  <c r="AF107" i="1"/>
  <c r="AC107" i="1"/>
  <c r="AI313" i="1"/>
  <c r="AJ313" i="1"/>
  <c r="AH313" i="1" s="1"/>
  <c r="AK313" i="1"/>
  <c r="AT59" i="1"/>
  <c r="AS59" i="1" s="1"/>
  <c r="AR59" i="1" s="1"/>
  <c r="AQ59" i="1" s="1"/>
  <c r="AP59" i="1"/>
  <c r="AO59" i="1" s="1"/>
  <c r="AN59" i="1" s="1"/>
  <c r="AM59" i="1" s="1"/>
  <c r="AL59" i="1" s="1"/>
  <c r="AK302" i="1"/>
  <c r="AJ302" i="1"/>
  <c r="AI302" i="1"/>
  <c r="AH302" i="1" s="1"/>
  <c r="AJ368" i="1"/>
  <c r="AK368" i="1"/>
  <c r="AI368" i="1"/>
  <c r="AS158" i="1"/>
  <c r="AR158" i="1" s="1"/>
  <c r="AQ158" i="1" s="1"/>
  <c r="AP158" i="1" s="1"/>
  <c r="AO158" i="1" s="1"/>
  <c r="AN158" i="1" s="1"/>
  <c r="AM158" i="1" s="1"/>
  <c r="AL158" i="1" s="1"/>
  <c r="AT158" i="1"/>
  <c r="AJ84" i="1"/>
  <c r="AK84" i="1"/>
  <c r="AI84" i="1"/>
  <c r="AH84" i="1" s="1"/>
  <c r="AT166" i="1"/>
  <c r="AS166" i="1" s="1"/>
  <c r="AR166" i="1" s="1"/>
  <c r="AQ166" i="1" s="1"/>
  <c r="AP166" i="1" s="1"/>
  <c r="AO166" i="1" s="1"/>
  <c r="AN166" i="1" s="1"/>
  <c r="AM166" i="1" s="1"/>
  <c r="AL166" i="1" s="1"/>
  <c r="AT115" i="1"/>
  <c r="AS115" i="1" s="1"/>
  <c r="AR115" i="1" s="1"/>
  <c r="AQ115" i="1" s="1"/>
  <c r="AP115" i="1" s="1"/>
  <c r="AO115" i="1" s="1"/>
  <c r="AN115" i="1" s="1"/>
  <c r="AM115" i="1" s="1"/>
  <c r="AL115" i="1" s="1"/>
  <c r="AK53" i="1"/>
  <c r="AI53" i="1"/>
  <c r="AJ53" i="1"/>
  <c r="AQ43" i="1"/>
  <c r="AP43" i="1" s="1"/>
  <c r="AO43" i="1" s="1"/>
  <c r="AN43" i="1" s="1"/>
  <c r="AM43" i="1" s="1"/>
  <c r="AL43" i="1" s="1"/>
  <c r="AT43" i="1"/>
  <c r="AS43" i="1" s="1"/>
  <c r="AR43" i="1" s="1"/>
  <c r="AI194" i="1"/>
  <c r="AH194" i="1" s="1"/>
  <c r="AJ194" i="1"/>
  <c r="AK194" i="1"/>
  <c r="AT41" i="1"/>
  <c r="AS41" i="1"/>
  <c r="AR41" i="1" s="1"/>
  <c r="AQ41" i="1" s="1"/>
  <c r="AP41" i="1" s="1"/>
  <c r="AO41" i="1" s="1"/>
  <c r="AN41" i="1" s="1"/>
  <c r="AM41" i="1" s="1"/>
  <c r="AL41" i="1" s="1"/>
  <c r="AS49" i="1"/>
  <c r="AR49" i="1" s="1"/>
  <c r="AQ49" i="1" s="1"/>
  <c r="AP49" i="1" s="1"/>
  <c r="AO49" i="1" s="1"/>
  <c r="AN49" i="1" s="1"/>
  <c r="AM49" i="1" s="1"/>
  <c r="AL49" i="1" s="1"/>
  <c r="AT49" i="1"/>
  <c r="AT135" i="1"/>
  <c r="AS135" i="1"/>
  <c r="AR135" i="1" s="1"/>
  <c r="AQ135" i="1" s="1"/>
  <c r="AP135" i="1" s="1"/>
  <c r="AO135" i="1" s="1"/>
  <c r="AN135" i="1" s="1"/>
  <c r="AM135" i="1" s="1"/>
  <c r="AL135" i="1" s="1"/>
  <c r="AJ336" i="1"/>
  <c r="AK336" i="1"/>
  <c r="AI336" i="1"/>
  <c r="AH336" i="1" s="1"/>
  <c r="AJ421" i="1"/>
  <c r="AK421" i="1"/>
  <c r="AI421" i="1"/>
  <c r="BH114" i="1"/>
  <c r="BG114" i="1" s="1"/>
  <c r="BF114" i="1" s="1"/>
  <c r="BE114" i="1" s="1"/>
  <c r="BD114" i="1" s="1"/>
  <c r="BC114" i="1" s="1"/>
  <c r="BK114" i="1"/>
  <c r="BJ114" i="1"/>
  <c r="BI114" i="1" s="1"/>
  <c r="AI361" i="1"/>
  <c r="AJ361" i="1"/>
  <c r="AK361" i="1"/>
  <c r="BJ97" i="1"/>
  <c r="BK97" i="1"/>
  <c r="BI97" i="1"/>
  <c r="BH97" i="1" s="1"/>
  <c r="BG97" i="1" s="1"/>
  <c r="BF97" i="1" s="1"/>
  <c r="BE97" i="1" s="1"/>
  <c r="BD97" i="1" s="1"/>
  <c r="BC97" i="1" s="1"/>
  <c r="BK59" i="1"/>
  <c r="BJ59" i="1" s="1"/>
  <c r="BI59" i="1" s="1"/>
  <c r="BH59" i="1" s="1"/>
  <c r="BG59" i="1" s="1"/>
  <c r="BF59" i="1" s="1"/>
  <c r="BE59" i="1" s="1"/>
  <c r="BD59" i="1" s="1"/>
  <c r="BC59" i="1" s="1"/>
  <c r="AP402" i="1"/>
  <c r="AO402" i="1" s="1"/>
  <c r="AN402" i="1" s="1"/>
  <c r="AM402" i="1" s="1"/>
  <c r="AL402" i="1" s="1"/>
  <c r="AT402" i="1"/>
  <c r="AS402" i="1" s="1"/>
  <c r="AR402" i="1" s="1"/>
  <c r="AQ402" i="1" s="1"/>
  <c r="AT333" i="1"/>
  <c r="AS333" i="1" s="1"/>
  <c r="AR333" i="1" s="1"/>
  <c r="AQ333" i="1" s="1"/>
  <c r="AP333" i="1" s="1"/>
  <c r="AO333" i="1" s="1"/>
  <c r="AN333" i="1" s="1"/>
  <c r="AM333" i="1" s="1"/>
  <c r="AL333" i="1" s="1"/>
  <c r="AJ365" i="1"/>
  <c r="AK365" i="1"/>
  <c r="AI365" i="1"/>
  <c r="AR141" i="1"/>
  <c r="AQ141" i="1" s="1"/>
  <c r="AP141" i="1" s="1"/>
  <c r="AO141" i="1" s="1"/>
  <c r="AN141" i="1" s="1"/>
  <c r="AM141" i="1" s="1"/>
  <c r="AL141" i="1" s="1"/>
  <c r="AT141" i="1"/>
  <c r="AS141" i="1" s="1"/>
  <c r="AT347" i="1"/>
  <c r="AS347" i="1" s="1"/>
  <c r="AR347" i="1" s="1"/>
  <c r="AQ347" i="1" s="1"/>
  <c r="AP347" i="1" s="1"/>
  <c r="AO347" i="1" s="1"/>
  <c r="AN347" i="1" s="1"/>
  <c r="AM347" i="1" s="1"/>
  <c r="AL347" i="1" s="1"/>
  <c r="AT82" i="1"/>
  <c r="AS82" i="1" s="1"/>
  <c r="AR82" i="1" s="1"/>
  <c r="AQ82" i="1" s="1"/>
  <c r="AP82" i="1" s="1"/>
  <c r="AO82" i="1" s="1"/>
  <c r="AN82" i="1" s="1"/>
  <c r="AM82" i="1" s="1"/>
  <c r="AL82" i="1" s="1"/>
  <c r="BJ18" i="1"/>
  <c r="BI18" i="1" s="1"/>
  <c r="BH18" i="1" s="1"/>
  <c r="BG18" i="1" s="1"/>
  <c r="BF18" i="1" s="1"/>
  <c r="BE18" i="1" s="1"/>
  <c r="BD18" i="1" s="1"/>
  <c r="BC18" i="1" s="1"/>
  <c r="BK18" i="1"/>
  <c r="AT377" i="1"/>
  <c r="AS377" i="1" s="1"/>
  <c r="AR377" i="1" s="1"/>
  <c r="AQ377" i="1" s="1"/>
  <c r="AP377" i="1" s="1"/>
  <c r="AO377" i="1" s="1"/>
  <c r="AN377" i="1" s="1"/>
  <c r="AM377" i="1" s="1"/>
  <c r="AL377" i="1" s="1"/>
  <c r="BK9" i="1"/>
  <c r="BJ9" i="1" s="1"/>
  <c r="BI9" i="1" s="1"/>
  <c r="BH9" i="1" s="1"/>
  <c r="BG9" i="1" s="1"/>
  <c r="BF9" i="1" s="1"/>
  <c r="BE9" i="1" s="1"/>
  <c r="BD9" i="1" s="1"/>
  <c r="BC9" i="1" s="1"/>
  <c r="AT197" i="1"/>
  <c r="AS197" i="1" s="1"/>
  <c r="AR197" i="1" s="1"/>
  <c r="AQ197" i="1" s="1"/>
  <c r="AP197" i="1" s="1"/>
  <c r="AO197" i="1" s="1"/>
  <c r="AN197" i="1" s="1"/>
  <c r="AM197" i="1" s="1"/>
  <c r="AL197" i="1" s="1"/>
  <c r="AT187" i="1"/>
  <c r="AS187" i="1"/>
  <c r="AR187" i="1" s="1"/>
  <c r="AQ187" i="1" s="1"/>
  <c r="AP187" i="1" s="1"/>
  <c r="AO187" i="1" s="1"/>
  <c r="AN187" i="1" s="1"/>
  <c r="AM187" i="1" s="1"/>
  <c r="AL187" i="1" s="1"/>
  <c r="AT222" i="1"/>
  <c r="AS222" i="1" s="1"/>
  <c r="AR222" i="1" s="1"/>
  <c r="AQ222" i="1" s="1"/>
  <c r="AP222" i="1" s="1"/>
  <c r="AO222" i="1" s="1"/>
  <c r="AN222" i="1" s="1"/>
  <c r="AM222" i="1" s="1"/>
  <c r="AL222" i="1" s="1"/>
  <c r="AT308" i="1"/>
  <c r="AS308" i="1" s="1"/>
  <c r="AR308" i="1" s="1"/>
  <c r="AQ308" i="1" s="1"/>
  <c r="AP308" i="1" s="1"/>
  <c r="AO308" i="1" s="1"/>
  <c r="AN308" i="1" s="1"/>
  <c r="AM308" i="1" s="1"/>
  <c r="AL308" i="1" s="1"/>
  <c r="AT126" i="1"/>
  <c r="AS126" i="1"/>
  <c r="AR126" i="1" s="1"/>
  <c r="AQ126" i="1" s="1"/>
  <c r="AP126" i="1" s="1"/>
  <c r="AO126" i="1" s="1"/>
  <c r="AN126" i="1" s="1"/>
  <c r="AM126" i="1" s="1"/>
  <c r="AL126" i="1" s="1"/>
  <c r="AK253" i="1"/>
  <c r="AI253" i="1"/>
  <c r="AJ253" i="1"/>
  <c r="AT335" i="1"/>
  <c r="AS335" i="1" s="1"/>
  <c r="AR335" i="1" s="1"/>
  <c r="AQ335" i="1" s="1"/>
  <c r="AP335" i="1" s="1"/>
  <c r="AO335" i="1" s="1"/>
  <c r="AN335" i="1" s="1"/>
  <c r="AM335" i="1" s="1"/>
  <c r="AL335" i="1" s="1"/>
  <c r="AK92" i="1"/>
  <c r="AI92" i="1"/>
  <c r="AH92" i="1" s="1"/>
  <c r="AJ92" i="1"/>
  <c r="AT265" i="1"/>
  <c r="AS265" i="1" s="1"/>
  <c r="AR265" i="1" s="1"/>
  <c r="AQ265" i="1" s="1"/>
  <c r="AP265" i="1" s="1"/>
  <c r="AO265" i="1" s="1"/>
  <c r="AN265" i="1" s="1"/>
  <c r="AM265" i="1" s="1"/>
  <c r="AL265" i="1" s="1"/>
  <c r="AT369" i="1"/>
  <c r="AS369" i="1" s="1"/>
  <c r="AR369" i="1" s="1"/>
  <c r="AQ369" i="1" s="1"/>
  <c r="AP369" i="1" s="1"/>
  <c r="AO369" i="1" s="1"/>
  <c r="AN369" i="1" s="1"/>
  <c r="AM369" i="1" s="1"/>
  <c r="AL369" i="1" s="1"/>
  <c r="AJ46" i="1"/>
  <c r="AK46" i="1"/>
  <c r="AI46" i="1"/>
  <c r="AH46" i="1" s="1"/>
  <c r="BJ117" i="1"/>
  <c r="BI117" i="1" s="1"/>
  <c r="BH117" i="1" s="1"/>
  <c r="BG117" i="1" s="1"/>
  <c r="BF117" i="1" s="1"/>
  <c r="BE117" i="1" s="1"/>
  <c r="BD117" i="1" s="1"/>
  <c r="BC117" i="1" s="1"/>
  <c r="BK117" i="1"/>
  <c r="AT389" i="1"/>
  <c r="AS389" i="1" s="1"/>
  <c r="AR389" i="1" s="1"/>
  <c r="AQ389" i="1" s="1"/>
  <c r="AP389" i="1" s="1"/>
  <c r="AO389" i="1" s="1"/>
  <c r="AN389" i="1" s="1"/>
  <c r="AM389" i="1" s="1"/>
  <c r="AL389" i="1" s="1"/>
  <c r="AT134" i="1"/>
  <c r="AS134" i="1" s="1"/>
  <c r="AR134" i="1" s="1"/>
  <c r="AQ134" i="1" s="1"/>
  <c r="AP134" i="1" s="1"/>
  <c r="AO134" i="1" s="1"/>
  <c r="AN134" i="1" s="1"/>
  <c r="AM134" i="1" s="1"/>
  <c r="AL134" i="1" s="1"/>
  <c r="AI283" i="1"/>
  <c r="AK283" i="1"/>
  <c r="AJ283" i="1"/>
  <c r="BK100" i="1"/>
  <c r="BJ100" i="1" s="1"/>
  <c r="BI100" i="1" s="1"/>
  <c r="BH100" i="1" s="1"/>
  <c r="BG100" i="1" s="1"/>
  <c r="BF100" i="1" s="1"/>
  <c r="BE100" i="1" s="1"/>
  <c r="BD100" i="1" s="1"/>
  <c r="BC100" i="1" s="1"/>
  <c r="BG37" i="1"/>
  <c r="BF37" i="1" s="1"/>
  <c r="BE37" i="1" s="1"/>
  <c r="BD37" i="1" s="1"/>
  <c r="BC37" i="1" s="1"/>
  <c r="BK37" i="1"/>
  <c r="BJ37" i="1"/>
  <c r="BI37" i="1"/>
  <c r="BH37" i="1" s="1"/>
  <c r="BK32" i="1"/>
  <c r="BJ32" i="1" s="1"/>
  <c r="BI32" i="1" s="1"/>
  <c r="BH32" i="1" s="1"/>
  <c r="BG32" i="1" s="1"/>
  <c r="BF32" i="1" s="1"/>
  <c r="BE32" i="1" s="1"/>
  <c r="BD32" i="1" s="1"/>
  <c r="BC32" i="1" s="1"/>
  <c r="AT233" i="1"/>
  <c r="AS233" i="1"/>
  <c r="AR233" i="1" s="1"/>
  <c r="AQ233" i="1" s="1"/>
  <c r="AP233" i="1" s="1"/>
  <c r="AO233" i="1" s="1"/>
  <c r="AN233" i="1" s="1"/>
  <c r="AM233" i="1" s="1"/>
  <c r="AL233" i="1" s="1"/>
  <c r="BK119" i="1"/>
  <c r="BJ119" i="1" s="1"/>
  <c r="BI119" i="1" s="1"/>
  <c r="BH119" i="1" s="1"/>
  <c r="BG119" i="1" s="1"/>
  <c r="BF119" i="1" s="1"/>
  <c r="BE119" i="1" s="1"/>
  <c r="BD119" i="1" s="1"/>
  <c r="BC119" i="1" s="1"/>
  <c r="AT231" i="1"/>
  <c r="AS231" i="1" s="1"/>
  <c r="AR231" i="1" s="1"/>
  <c r="AQ231" i="1" s="1"/>
  <c r="AP231" i="1" s="1"/>
  <c r="AO231" i="1" s="1"/>
  <c r="AN231" i="1" s="1"/>
  <c r="AM231" i="1" s="1"/>
  <c r="AL231" i="1" s="1"/>
  <c r="BK69" i="1"/>
  <c r="BJ69" i="1" s="1"/>
  <c r="BI69" i="1" s="1"/>
  <c r="BH69" i="1" s="1"/>
  <c r="BG69" i="1" s="1"/>
  <c r="BF69" i="1" s="1"/>
  <c r="BE69" i="1" s="1"/>
  <c r="BD69" i="1" s="1"/>
  <c r="BC69" i="1" s="1"/>
  <c r="BK20" i="1"/>
  <c r="BJ20" i="1"/>
  <c r="BI20" i="1" s="1"/>
  <c r="BH20" i="1" s="1"/>
  <c r="BG20" i="1" s="1"/>
  <c r="BF20" i="1" s="1"/>
  <c r="BE20" i="1" s="1"/>
  <c r="BD20" i="1" s="1"/>
  <c r="BC20" i="1" s="1"/>
  <c r="BJ12" i="1"/>
  <c r="BI12" i="1" s="1"/>
  <c r="BH12" i="1" s="1"/>
  <c r="BG12" i="1" s="1"/>
  <c r="BF12" i="1" s="1"/>
  <c r="BE12" i="1" s="1"/>
  <c r="BD12" i="1" s="1"/>
  <c r="BC12" i="1" s="1"/>
  <c r="BK12" i="1"/>
  <c r="AT221" i="1"/>
  <c r="AS221" i="1" s="1"/>
  <c r="AR221" i="1" s="1"/>
  <c r="AQ221" i="1" s="1"/>
  <c r="AP221" i="1" s="1"/>
  <c r="AO221" i="1" s="1"/>
  <c r="AN221" i="1" s="1"/>
  <c r="AM221" i="1" s="1"/>
  <c r="AL221" i="1" s="1"/>
  <c r="BK121" i="1"/>
  <c r="BJ121" i="1" s="1"/>
  <c r="BI121" i="1" s="1"/>
  <c r="BH121" i="1" s="1"/>
  <c r="BG121" i="1" s="1"/>
  <c r="BF121" i="1" s="1"/>
  <c r="BE121" i="1" s="1"/>
  <c r="BD121" i="1" s="1"/>
  <c r="BC121" i="1" s="1"/>
  <c r="BK8" i="1"/>
  <c r="BJ8" i="1" s="1"/>
  <c r="BI8" i="1" s="1"/>
  <c r="BH8" i="1" s="1"/>
  <c r="BG8" i="1" s="1"/>
  <c r="BF8" i="1" s="1"/>
  <c r="BE8" i="1" s="1"/>
  <c r="BD8" i="1" s="1"/>
  <c r="BC8" i="1" s="1"/>
  <c r="AT142" i="1"/>
  <c r="AS142" i="1" s="1"/>
  <c r="AR142" i="1" s="1"/>
  <c r="AQ142" i="1" s="1"/>
  <c r="AP142" i="1" s="1"/>
  <c r="AO142" i="1" s="1"/>
  <c r="AN142" i="1" s="1"/>
  <c r="AM142" i="1" s="1"/>
  <c r="AL142" i="1" s="1"/>
  <c r="BK14" i="1"/>
  <c r="BJ14" i="1"/>
  <c r="BI14" i="1" s="1"/>
  <c r="BH14" i="1" s="1"/>
  <c r="BG14" i="1" s="1"/>
  <c r="BF14" i="1" s="1"/>
  <c r="BE14" i="1" s="1"/>
  <c r="BD14" i="1" s="1"/>
  <c r="BC14" i="1" s="1"/>
  <c r="BK118" i="1"/>
  <c r="BG118" i="1"/>
  <c r="BF118" i="1" s="1"/>
  <c r="BE118" i="1" s="1"/>
  <c r="BD118" i="1" s="1"/>
  <c r="BC118" i="1" s="1"/>
  <c r="BJ118" i="1"/>
  <c r="BI118" i="1" s="1"/>
  <c r="BH118" i="1" s="1"/>
  <c r="BK131" i="1"/>
  <c r="BJ131" i="1" s="1"/>
  <c r="BI131" i="1" s="1"/>
  <c r="BH131" i="1"/>
  <c r="BG131" i="1" s="1"/>
  <c r="BF131" i="1" s="1"/>
  <c r="BE131" i="1"/>
  <c r="BD131" i="1" s="1"/>
  <c r="BC131" i="1" s="1"/>
  <c r="BK125" i="1"/>
  <c r="BJ125" i="1" s="1"/>
  <c r="BI125" i="1" s="1"/>
  <c r="BH125" i="1" s="1"/>
  <c r="BG125" i="1" s="1"/>
  <c r="BF125" i="1" s="1"/>
  <c r="BE125" i="1" s="1"/>
  <c r="BD125" i="1" s="1"/>
  <c r="BC125" i="1" s="1"/>
  <c r="I212" i="1"/>
  <c r="I220" i="1"/>
  <c r="Z139" i="1"/>
  <c r="G139" i="1"/>
  <c r="P139" i="1"/>
  <c r="I347" i="1"/>
  <c r="AC347" i="1"/>
  <c r="AF347" i="1"/>
  <c r="AI433" i="1"/>
  <c r="AH433" i="1" s="1"/>
  <c r="AJ433" i="1"/>
  <c r="AK433" i="1"/>
  <c r="AJ21" i="1"/>
  <c r="AI21" i="1"/>
  <c r="AK21" i="1"/>
  <c r="AT57" i="1"/>
  <c r="AS57" i="1" s="1"/>
  <c r="AR57" i="1" s="1"/>
  <c r="AQ57" i="1" s="1"/>
  <c r="AP57" i="1" s="1"/>
  <c r="AO57" i="1" s="1"/>
  <c r="AN57" i="1" s="1"/>
  <c r="AM57" i="1" s="1"/>
  <c r="AL57" i="1" s="1"/>
  <c r="AT61" i="1"/>
  <c r="AS61" i="1" s="1"/>
  <c r="AR61" i="1" s="1"/>
  <c r="AQ61" i="1" s="1"/>
  <c r="AP61" i="1" s="1"/>
  <c r="AO61" i="1" s="1"/>
  <c r="AN61" i="1" s="1"/>
  <c r="AM61" i="1" s="1"/>
  <c r="AL61" i="1" s="1"/>
  <c r="AR112" i="1"/>
  <c r="AQ112" i="1" s="1"/>
  <c r="AP112" i="1" s="1"/>
  <c r="AO112" i="1" s="1"/>
  <c r="AN112" i="1" s="1"/>
  <c r="AM112" i="1" s="1"/>
  <c r="AL112" i="1" s="1"/>
  <c r="AT112" i="1"/>
  <c r="AS112" i="1" s="1"/>
  <c r="AT137" i="1"/>
  <c r="AS137" i="1" s="1"/>
  <c r="AR137" i="1" s="1"/>
  <c r="AQ137" i="1" s="1"/>
  <c r="AP137" i="1" s="1"/>
  <c r="AO137" i="1" s="1"/>
  <c r="AN137" i="1" s="1"/>
  <c r="AM137" i="1" s="1"/>
  <c r="AL137" i="1" s="1"/>
  <c r="AT48" i="1"/>
  <c r="AS48" i="1" s="1"/>
  <c r="AR48" i="1" s="1"/>
  <c r="AQ48" i="1" s="1"/>
  <c r="AP48" i="1" s="1"/>
  <c r="AO48" i="1" s="1"/>
  <c r="AN48" i="1" s="1"/>
  <c r="AM48" i="1" s="1"/>
  <c r="AL48" i="1" s="1"/>
  <c r="AJ136" i="1"/>
  <c r="AI136" i="1"/>
  <c r="AH136" i="1" s="1"/>
  <c r="AK136" i="1"/>
  <c r="AT76" i="1"/>
  <c r="AS76" i="1" s="1"/>
  <c r="AR76" i="1" s="1"/>
  <c r="AQ76" i="1" s="1"/>
  <c r="AP76" i="1" s="1"/>
  <c r="AO76" i="1" s="1"/>
  <c r="AN76" i="1" s="1"/>
  <c r="AM76" i="1" s="1"/>
  <c r="AL76" i="1" s="1"/>
  <c r="AT266" i="1"/>
  <c r="AS266" i="1" s="1"/>
  <c r="AR266" i="1" s="1"/>
  <c r="AQ266" i="1" s="1"/>
  <c r="AP266" i="1" s="1"/>
  <c r="AO266" i="1" s="1"/>
  <c r="AN266" i="1" s="1"/>
  <c r="AM266" i="1" s="1"/>
  <c r="AL266" i="1" s="1"/>
  <c r="AT330" i="1"/>
  <c r="AS330" i="1" s="1"/>
  <c r="AR330" i="1" s="1"/>
  <c r="AQ330" i="1" s="1"/>
  <c r="AP330" i="1" s="1"/>
  <c r="AO330" i="1" s="1"/>
  <c r="AN330" i="1" s="1"/>
  <c r="AM330" i="1" s="1"/>
  <c r="AL330" i="1" s="1"/>
  <c r="AT427" i="1"/>
  <c r="AS427" i="1" s="1"/>
  <c r="AR427" i="1" s="1"/>
  <c r="AQ427" i="1" s="1"/>
  <c r="AP427" i="1" s="1"/>
  <c r="AO427" i="1" s="1"/>
  <c r="AN427" i="1" s="1"/>
  <c r="AM427" i="1" s="1"/>
  <c r="AL427" i="1" s="1"/>
  <c r="BK31" i="1"/>
  <c r="BJ31" i="1"/>
  <c r="BI31" i="1" s="1"/>
  <c r="BH31" i="1" s="1"/>
  <c r="BG31" i="1" s="1"/>
  <c r="BF31" i="1" s="1"/>
  <c r="BE31" i="1" s="1"/>
  <c r="BD31" i="1" s="1"/>
  <c r="BC31" i="1" s="1"/>
  <c r="BK111" i="1"/>
  <c r="BJ111" i="1" s="1"/>
  <c r="BI111" i="1" s="1"/>
  <c r="BH111" i="1" s="1"/>
  <c r="BG111" i="1" s="1"/>
  <c r="BF111" i="1" s="1"/>
  <c r="BE111" i="1" s="1"/>
  <c r="BD111" i="1" s="1"/>
  <c r="BC111" i="1" s="1"/>
  <c r="AJ346" i="1"/>
  <c r="AK346" i="1"/>
  <c r="AI346" i="1"/>
  <c r="AT359" i="1"/>
  <c r="AS359" i="1" s="1"/>
  <c r="AR359" i="1" s="1"/>
  <c r="AQ359" i="1" s="1"/>
  <c r="AP359" i="1" s="1"/>
  <c r="AO359" i="1" s="1"/>
  <c r="AN359" i="1" s="1"/>
  <c r="AM359" i="1" s="1"/>
  <c r="AL359" i="1" s="1"/>
  <c r="AO285" i="1"/>
  <c r="AN285" i="1" s="1"/>
  <c r="AM285" i="1" s="1"/>
  <c r="AL285" i="1" s="1"/>
  <c r="AT285" i="1"/>
  <c r="AS285" i="1" s="1"/>
  <c r="AR285" i="1" s="1"/>
  <c r="AQ285" i="1" s="1"/>
  <c r="AP285" i="1" s="1"/>
  <c r="AJ217" i="1"/>
  <c r="AI217" i="1"/>
  <c r="AH217" i="1" s="1"/>
  <c r="AK217" i="1"/>
  <c r="AT406" i="1"/>
  <c r="AS406" i="1"/>
  <c r="AR406" i="1" s="1"/>
  <c r="AQ406" i="1" s="1"/>
  <c r="AP406" i="1" s="1"/>
  <c r="AO406" i="1" s="1"/>
  <c r="AN406" i="1" s="1"/>
  <c r="AM406" i="1" s="1"/>
  <c r="AL406" i="1" s="1"/>
  <c r="AJ212" i="1"/>
  <c r="AI212" i="1"/>
  <c r="AK212" i="1"/>
  <c r="AT375" i="1"/>
  <c r="AS375" i="1" s="1"/>
  <c r="AR375" i="1" s="1"/>
  <c r="AQ375" i="1" s="1"/>
  <c r="AP375" i="1" s="1"/>
  <c r="AO375" i="1" s="1"/>
  <c r="AN375" i="1" s="1"/>
  <c r="AM375" i="1" s="1"/>
  <c r="AL375" i="1" s="1"/>
  <c r="AI22" i="1"/>
  <c r="AJ22" i="1"/>
  <c r="AH22" i="1" s="1"/>
  <c r="AK22" i="1"/>
  <c r="AT31" i="1"/>
  <c r="AS31" i="1" s="1"/>
  <c r="AR31" i="1" s="1"/>
  <c r="AQ31" i="1" s="1"/>
  <c r="AP31" i="1" s="1"/>
  <c r="AO31" i="1" s="1"/>
  <c r="AN31" i="1" s="1"/>
  <c r="AM31" i="1" s="1"/>
  <c r="AL31" i="1" s="1"/>
  <c r="AT392" i="1"/>
  <c r="AS392" i="1" s="1"/>
  <c r="AR392" i="1" s="1"/>
  <c r="AQ392" i="1" s="1"/>
  <c r="AP392" i="1" s="1"/>
  <c r="AO392" i="1" s="1"/>
  <c r="AN392" i="1" s="1"/>
  <c r="AM392" i="1" s="1"/>
  <c r="AL392" i="1" s="1"/>
  <c r="AT156" i="1"/>
  <c r="AS156" i="1" s="1"/>
  <c r="AR156" i="1" s="1"/>
  <c r="AQ156" i="1" s="1"/>
  <c r="AP156" i="1" s="1"/>
  <c r="AO156" i="1" s="1"/>
  <c r="AN156" i="1" s="1"/>
  <c r="AM156" i="1" s="1"/>
  <c r="AL156" i="1" s="1"/>
  <c r="AT260" i="1"/>
  <c r="AS260" i="1" s="1"/>
  <c r="AR260" i="1" s="1"/>
  <c r="AQ260" i="1" s="1"/>
  <c r="AP260" i="1" s="1"/>
  <c r="AO260" i="1" s="1"/>
  <c r="AN260" i="1" s="1"/>
  <c r="AM260" i="1" s="1"/>
  <c r="AL260" i="1" s="1"/>
  <c r="AK155" i="1"/>
  <c r="AI155" i="1"/>
  <c r="AJ155" i="1"/>
  <c r="AT267" i="1"/>
  <c r="AS267" i="1" s="1"/>
  <c r="AR267" i="1" s="1"/>
  <c r="AQ267" i="1" s="1"/>
  <c r="AP267" i="1" s="1"/>
  <c r="AO267" i="1" s="1"/>
  <c r="AN267" i="1" s="1"/>
  <c r="AM267" i="1" s="1"/>
  <c r="AL267" i="1" s="1"/>
  <c r="AJ328" i="1"/>
  <c r="AK328" i="1"/>
  <c r="AI328" i="1"/>
  <c r="AH328" i="1" s="1"/>
  <c r="AT98" i="1"/>
  <c r="AS98" i="1" s="1"/>
  <c r="AR98" i="1" s="1"/>
  <c r="AQ98" i="1" s="1"/>
  <c r="AP98" i="1" s="1"/>
  <c r="AO98" i="1" s="1"/>
  <c r="AN98" i="1" s="1"/>
  <c r="AM98" i="1" s="1"/>
  <c r="AL98" i="1" s="1"/>
  <c r="BH72" i="1"/>
  <c r="BG72" i="1" s="1"/>
  <c r="BF72" i="1" s="1"/>
  <c r="BE72" i="1" s="1"/>
  <c r="BD72" i="1" s="1"/>
  <c r="BC72" i="1" s="1"/>
  <c r="BK72" i="1"/>
  <c r="BJ72" i="1"/>
  <c r="BI72" i="1" s="1"/>
  <c r="AT367" i="1"/>
  <c r="AS367" i="1" s="1"/>
  <c r="AR367" i="1" s="1"/>
  <c r="AQ367" i="1"/>
  <c r="AP367" i="1" s="1"/>
  <c r="AO367" i="1" s="1"/>
  <c r="AN367" i="1" s="1"/>
  <c r="AM367" i="1" s="1"/>
  <c r="AL367" i="1" s="1"/>
  <c r="AJ62" i="1"/>
  <c r="AI62" i="1"/>
  <c r="AK62" i="1"/>
  <c r="AT315" i="1"/>
  <c r="AS315" i="1"/>
  <c r="AR315" i="1" s="1"/>
  <c r="AQ315" i="1" s="1"/>
  <c r="AP315" i="1" s="1"/>
  <c r="AO315" i="1" s="1"/>
  <c r="AN315" i="1" s="1"/>
  <c r="AM315" i="1" s="1"/>
  <c r="AL315" i="1" s="1"/>
  <c r="AT388" i="1"/>
  <c r="AS388" i="1" s="1"/>
  <c r="AR388" i="1" s="1"/>
  <c r="AQ388" i="1" s="1"/>
  <c r="AP388" i="1" s="1"/>
  <c r="AO388" i="1" s="1"/>
  <c r="AN388" i="1" s="1"/>
  <c r="AM388" i="1" s="1"/>
  <c r="AL388" i="1" s="1"/>
  <c r="AT159" i="1"/>
  <c r="AS159" i="1"/>
  <c r="AR159" i="1" s="1"/>
  <c r="AQ159" i="1" s="1"/>
  <c r="AP159" i="1" s="1"/>
  <c r="AO159" i="1" s="1"/>
  <c r="AN159" i="1" s="1"/>
  <c r="AM159" i="1" s="1"/>
  <c r="AL159" i="1" s="1"/>
  <c r="AT71" i="1"/>
  <c r="AS71" i="1"/>
  <c r="AR71" i="1" s="1"/>
  <c r="AQ71" i="1" s="1"/>
  <c r="AP71" i="1" s="1"/>
  <c r="AO71" i="1" s="1"/>
  <c r="AN71" i="1" s="1"/>
  <c r="AM71" i="1" s="1"/>
  <c r="AL71" i="1" s="1"/>
  <c r="AT404" i="1"/>
  <c r="AS404" i="1"/>
  <c r="AR404" i="1" s="1"/>
  <c r="AQ404" i="1" s="1"/>
  <c r="AP404" i="1" s="1"/>
  <c r="AO404" i="1" s="1"/>
  <c r="AN404" i="1" s="1"/>
  <c r="AM404" i="1" s="1"/>
  <c r="AL404" i="1" s="1"/>
  <c r="AQ139" i="1"/>
  <c r="AP139" i="1" s="1"/>
  <c r="AO139" i="1" s="1"/>
  <c r="AN139" i="1" s="1"/>
  <c r="AM139" i="1" s="1"/>
  <c r="AL139" i="1" s="1"/>
  <c r="AT139" i="1"/>
  <c r="AS139" i="1" s="1"/>
  <c r="AR139" i="1" s="1"/>
  <c r="AK200" i="1"/>
  <c r="AJ200" i="1"/>
  <c r="AI200" i="1"/>
  <c r="BK68" i="1"/>
  <c r="BJ68" i="1" s="1"/>
  <c r="BI68" i="1" s="1"/>
  <c r="BH68" i="1" s="1"/>
  <c r="BG68" i="1" s="1"/>
  <c r="BF68" i="1" s="1"/>
  <c r="BE68" i="1" s="1"/>
  <c r="BD68" i="1" s="1"/>
  <c r="BC68" i="1" s="1"/>
  <c r="AJ325" i="1"/>
  <c r="AI325" i="1"/>
  <c r="AK325" i="1"/>
  <c r="BK122" i="1"/>
  <c r="BJ122" i="1"/>
  <c r="BI122" i="1" s="1"/>
  <c r="BH122" i="1" s="1"/>
  <c r="BG122" i="1" s="1"/>
  <c r="BF122" i="1" s="1"/>
  <c r="BE122" i="1" s="1"/>
  <c r="BD122" i="1" s="1"/>
  <c r="BC122" i="1" s="1"/>
  <c r="AT289" i="1"/>
  <c r="AS289" i="1" s="1"/>
  <c r="AR289" i="1"/>
  <c r="AQ289" i="1" s="1"/>
  <c r="AP289" i="1" s="1"/>
  <c r="AO289" i="1" s="1"/>
  <c r="AN289" i="1" s="1"/>
  <c r="AM289" i="1" s="1"/>
  <c r="AL289" i="1" s="1"/>
  <c r="AJ209" i="1"/>
  <c r="AI209" i="1"/>
  <c r="AK209" i="1"/>
  <c r="BK63" i="1"/>
  <c r="BJ63" i="1" s="1"/>
  <c r="BI63" i="1"/>
  <c r="BH63" i="1" s="1"/>
  <c r="BG63" i="1" s="1"/>
  <c r="BF63" i="1" s="1"/>
  <c r="BE63" i="1" s="1"/>
  <c r="BD63" i="1" s="1"/>
  <c r="BC63" i="1" s="1"/>
  <c r="AT188" i="1"/>
  <c r="AS188" i="1" s="1"/>
  <c r="AR188" i="1" s="1"/>
  <c r="AQ188" i="1" s="1"/>
  <c r="AP188" i="1" s="1"/>
  <c r="AO188" i="1" s="1"/>
  <c r="AN188" i="1" s="1"/>
  <c r="AM188" i="1" s="1"/>
  <c r="AL188" i="1" s="1"/>
  <c r="AK268" i="1"/>
  <c r="AI268" i="1"/>
  <c r="AJ268" i="1"/>
  <c r="AT329" i="1"/>
  <c r="AS329" i="1" s="1"/>
  <c r="AR329" i="1" s="1"/>
  <c r="AQ329" i="1" s="1"/>
  <c r="AP329" i="1" s="1"/>
  <c r="AO329" i="1" s="1"/>
  <c r="AN329" i="1" s="1"/>
  <c r="AM329" i="1" s="1"/>
  <c r="AL329" i="1" s="1"/>
  <c r="AT165" i="1"/>
  <c r="AS165" i="1"/>
  <c r="AR165" i="1" s="1"/>
  <c r="AQ165" i="1" s="1"/>
  <c r="AP165" i="1" s="1"/>
  <c r="AO165" i="1" s="1"/>
  <c r="AN165" i="1" s="1"/>
  <c r="AM165" i="1" s="1"/>
  <c r="AL165" i="1" s="1"/>
  <c r="AI146" i="1"/>
  <c r="AK146" i="1"/>
  <c r="AJ146" i="1"/>
  <c r="AH146" i="1" s="1"/>
  <c r="BK106" i="1"/>
  <c r="BJ106" i="1" s="1"/>
  <c r="BI106" i="1" s="1"/>
  <c r="BH106" i="1" s="1"/>
  <c r="BG106" i="1" s="1"/>
  <c r="BF106" i="1" s="1"/>
  <c r="BE106" i="1" s="1"/>
  <c r="BD106" i="1" s="1"/>
  <c r="BC106" i="1" s="1"/>
  <c r="AT169" i="1"/>
  <c r="AS169" i="1" s="1"/>
  <c r="AR169" i="1"/>
  <c r="AQ169" i="1" s="1"/>
  <c r="AP169" i="1" s="1"/>
  <c r="AO169" i="1" s="1"/>
  <c r="AN169" i="1" s="1"/>
  <c r="AM169" i="1" s="1"/>
  <c r="AL169" i="1" s="1"/>
  <c r="AS107" i="1"/>
  <c r="AR107" i="1" s="1"/>
  <c r="AQ107" i="1" s="1"/>
  <c r="AP107" i="1" s="1"/>
  <c r="AO107" i="1" s="1"/>
  <c r="AN107" i="1" s="1"/>
  <c r="AM107" i="1" s="1"/>
  <c r="AL107" i="1" s="1"/>
  <c r="AT107" i="1"/>
  <c r="BK127" i="1"/>
  <c r="BJ127" i="1" s="1"/>
  <c r="BI127" i="1" s="1"/>
  <c r="BH127" i="1" s="1"/>
  <c r="BG127" i="1" s="1"/>
  <c r="BF127" i="1" s="1"/>
  <c r="BE127" i="1"/>
  <c r="BD127" i="1" s="1"/>
  <c r="BC127" i="1" s="1"/>
  <c r="BG107" i="1"/>
  <c r="BF107" i="1" s="1"/>
  <c r="BE107" i="1" s="1"/>
  <c r="BD107" i="1" s="1"/>
  <c r="BC107" i="1" s="1"/>
  <c r="BK107" i="1"/>
  <c r="BJ107" i="1"/>
  <c r="BI107" i="1" s="1"/>
  <c r="BH107" i="1"/>
  <c r="BK99" i="1"/>
  <c r="BJ99" i="1" s="1"/>
  <c r="BI99" i="1" s="1"/>
  <c r="BH99" i="1" s="1"/>
  <c r="BG99" i="1" s="1"/>
  <c r="BF99" i="1" s="1"/>
  <c r="BE99" i="1" s="1"/>
  <c r="BD99" i="1" s="1"/>
  <c r="BC99" i="1" s="1"/>
  <c r="BH103" i="1"/>
  <c r="BG103" i="1" s="1"/>
  <c r="BF103" i="1" s="1"/>
  <c r="BE103" i="1" s="1"/>
  <c r="BD103" i="1" s="1"/>
  <c r="BC103" i="1" s="1"/>
  <c r="BK103" i="1"/>
  <c r="BJ103" i="1"/>
  <c r="BI103" i="1" s="1"/>
  <c r="I221" i="1"/>
  <c r="AF221" i="1"/>
  <c r="AC221" i="1"/>
  <c r="I102" i="1"/>
  <c r="AF102" i="1"/>
  <c r="AC102" i="1"/>
  <c r="K429" i="1"/>
  <c r="AC429" i="1"/>
  <c r="AF429" i="1"/>
  <c r="AT145" i="1"/>
  <c r="AS145" i="1" s="1"/>
  <c r="AR145" i="1" s="1"/>
  <c r="AQ145" i="1" s="1"/>
  <c r="AP145" i="1" s="1"/>
  <c r="AO145" i="1" s="1"/>
  <c r="AN145" i="1" s="1"/>
  <c r="AM145" i="1" s="1"/>
  <c r="AL145" i="1" s="1"/>
  <c r="AC55" i="1"/>
  <c r="I228" i="1"/>
  <c r="AT441" i="1"/>
  <c r="AS441" i="1" s="1"/>
  <c r="AR441" i="1"/>
  <c r="AQ441" i="1" s="1"/>
  <c r="AP441" i="1" s="1"/>
  <c r="AO441" i="1" s="1"/>
  <c r="AN441" i="1" s="1"/>
  <c r="AM441" i="1" s="1"/>
  <c r="AL441" i="1" s="1"/>
  <c r="AS81" i="1"/>
  <c r="AR81" i="1" s="1"/>
  <c r="AQ81" i="1" s="1"/>
  <c r="AP81" i="1" s="1"/>
  <c r="AO81" i="1" s="1"/>
  <c r="AN81" i="1" s="1"/>
  <c r="AM81" i="1" s="1"/>
  <c r="AL81" i="1" s="1"/>
  <c r="AT81" i="1"/>
  <c r="AI179" i="1"/>
  <c r="AK179" i="1"/>
  <c r="AJ179" i="1"/>
  <c r="AQ85" i="1"/>
  <c r="AP85" i="1" s="1"/>
  <c r="AO85" i="1" s="1"/>
  <c r="AN85" i="1" s="1"/>
  <c r="AM85" i="1" s="1"/>
  <c r="AL85" i="1" s="1"/>
  <c r="AT85" i="1"/>
  <c r="AS85" i="1" s="1"/>
  <c r="AR85" i="1" s="1"/>
  <c r="AK45" i="1"/>
  <c r="AJ45" i="1"/>
  <c r="AI45" i="1"/>
  <c r="AT138" i="1"/>
  <c r="AS138" i="1" s="1"/>
  <c r="AR138" i="1" s="1"/>
  <c r="AQ138" i="1"/>
  <c r="AP138" i="1" s="1"/>
  <c r="AO138" i="1" s="1"/>
  <c r="AN138" i="1" s="1"/>
  <c r="AM138" i="1" s="1"/>
  <c r="AL138" i="1" s="1"/>
  <c r="AT95" i="1"/>
  <c r="AS95" i="1" s="1"/>
  <c r="AR95" i="1" s="1"/>
  <c r="AQ95" i="1" s="1"/>
  <c r="AP95" i="1" s="1"/>
  <c r="AO95" i="1" s="1"/>
  <c r="AN95" i="1" s="1"/>
  <c r="AM95" i="1" s="1"/>
  <c r="AL95" i="1" s="1"/>
  <c r="AT36" i="1"/>
  <c r="AS36" i="1" s="1"/>
  <c r="AR36" i="1"/>
  <c r="AQ36" i="1" s="1"/>
  <c r="AP36" i="1" s="1"/>
  <c r="AO36" i="1" s="1"/>
  <c r="AN36" i="1" s="1"/>
  <c r="AM36" i="1" s="1"/>
  <c r="AL36" i="1" s="1"/>
  <c r="AT89" i="1"/>
  <c r="AS89" i="1" s="1"/>
  <c r="AR89" i="1" s="1"/>
  <c r="AQ89" i="1" s="1"/>
  <c r="AP89" i="1" s="1"/>
  <c r="AO89" i="1" s="1"/>
  <c r="AN89" i="1" s="1"/>
  <c r="AM89" i="1" s="1"/>
  <c r="AL89" i="1" s="1"/>
  <c r="AP39" i="1"/>
  <c r="AO39" i="1" s="1"/>
  <c r="AN39" i="1" s="1"/>
  <c r="AM39" i="1" s="1"/>
  <c r="AL39" i="1" s="1"/>
  <c r="AT39" i="1"/>
  <c r="AS39" i="1" s="1"/>
  <c r="AR39" i="1" s="1"/>
  <c r="AQ39" i="1" s="1"/>
  <c r="AT366" i="1"/>
  <c r="AS366" i="1"/>
  <c r="AR366" i="1" s="1"/>
  <c r="AQ366" i="1" s="1"/>
  <c r="AP366" i="1" s="1"/>
  <c r="AO366" i="1" s="1"/>
  <c r="AN366" i="1" s="1"/>
  <c r="AM366" i="1" s="1"/>
  <c r="AL366" i="1" s="1"/>
  <c r="AJ213" i="1"/>
  <c r="AI213" i="1"/>
  <c r="AK213" i="1"/>
  <c r="AT191" i="1"/>
  <c r="AS191" i="1" s="1"/>
  <c r="AR191" i="1"/>
  <c r="AQ191" i="1" s="1"/>
  <c r="AP191" i="1" s="1"/>
  <c r="AO191" i="1" s="1"/>
  <c r="AN191" i="1" s="1"/>
  <c r="AM191" i="1" s="1"/>
  <c r="AL191" i="1" s="1"/>
  <c r="BK91" i="1"/>
  <c r="BJ91" i="1" s="1"/>
  <c r="BI91" i="1" s="1"/>
  <c r="BH91" i="1" s="1"/>
  <c r="BG91" i="1" s="1"/>
  <c r="BF91" i="1" s="1"/>
  <c r="BE91" i="1" s="1"/>
  <c r="BD91" i="1" s="1"/>
  <c r="BC91" i="1" s="1"/>
  <c r="BK17" i="1"/>
  <c r="BJ17" i="1"/>
  <c r="BI17" i="1"/>
  <c r="BH17" i="1" s="1"/>
  <c r="BG17" i="1" s="1"/>
  <c r="BF17" i="1" s="1"/>
  <c r="BE17" i="1" s="1"/>
  <c r="BD17" i="1" s="1"/>
  <c r="BC17" i="1" s="1"/>
  <c r="BK62" i="1"/>
  <c r="BJ62" i="1"/>
  <c r="BI62" i="1" s="1"/>
  <c r="BH62" i="1" s="1"/>
  <c r="BG62" i="1" s="1"/>
  <c r="BF62" i="1" s="1"/>
  <c r="BE62" i="1" s="1"/>
  <c r="BD62" i="1" s="1"/>
  <c r="BC62" i="1" s="1"/>
  <c r="AT307" i="1"/>
  <c r="AS307" i="1"/>
  <c r="AR307" i="1" s="1"/>
  <c r="AQ307" i="1" s="1"/>
  <c r="AP307" i="1" s="1"/>
  <c r="AO307" i="1" s="1"/>
  <c r="AN307" i="1" s="1"/>
  <c r="AM307" i="1" s="1"/>
  <c r="AL307" i="1" s="1"/>
  <c r="AK316" i="1"/>
  <c r="AJ316" i="1"/>
  <c r="AI316" i="1"/>
  <c r="AT288" i="1"/>
  <c r="AS288" i="1" s="1"/>
  <c r="AR288" i="1" s="1"/>
  <c r="AQ288" i="1" s="1"/>
  <c r="AP288" i="1" s="1"/>
  <c r="AO288" i="1" s="1"/>
  <c r="AN288" i="1" s="1"/>
  <c r="AM288" i="1" s="1"/>
  <c r="AL288" i="1" s="1"/>
  <c r="AT174" i="1"/>
  <c r="AS174" i="1" s="1"/>
  <c r="AR174" i="1" s="1"/>
  <c r="AQ174" i="1" s="1"/>
  <c r="AP174" i="1" s="1"/>
  <c r="AO174" i="1" s="1"/>
  <c r="AN174" i="1" s="1"/>
  <c r="AM174" i="1" s="1"/>
  <c r="AL174" i="1" s="1"/>
  <c r="BK3" i="1"/>
  <c r="BJ3" i="1"/>
  <c r="BI3" i="1" s="1"/>
  <c r="BH3" i="1" s="1"/>
  <c r="BG3" i="1" s="1"/>
  <c r="BF3" i="1" s="1"/>
  <c r="BE3" i="1" s="1"/>
  <c r="BD3" i="1" s="1"/>
  <c r="BC3" i="1" s="1"/>
  <c r="AT391" i="1"/>
  <c r="AS391" i="1" s="1"/>
  <c r="AR391" i="1" s="1"/>
  <c r="AQ391" i="1" s="1"/>
  <c r="AP391" i="1" s="1"/>
  <c r="AO391" i="1" s="1"/>
  <c r="AN391" i="1" s="1"/>
  <c r="AM391" i="1" s="1"/>
  <c r="AL391" i="1" s="1"/>
  <c r="AI154" i="1"/>
  <c r="AH154" i="1" s="1"/>
  <c r="AB154" i="1" s="1"/>
  <c r="AK154" i="1"/>
  <c r="AJ154" i="1"/>
  <c r="AT83" i="1"/>
  <c r="AS83" i="1" s="1"/>
  <c r="AR83" i="1" s="1"/>
  <c r="AQ83" i="1" s="1"/>
  <c r="AP83" i="1" s="1"/>
  <c r="AO83" i="1" s="1"/>
  <c r="AN83" i="1" s="1"/>
  <c r="AM83" i="1" s="1"/>
  <c r="AL83" i="1" s="1"/>
  <c r="AT409" i="1"/>
  <c r="AS409" i="1" s="1"/>
  <c r="AR409" i="1" s="1"/>
  <c r="AQ409" i="1" s="1"/>
  <c r="AP409" i="1" s="1"/>
  <c r="AO409" i="1" s="1"/>
  <c r="AN409" i="1"/>
  <c r="AM409" i="1" s="1"/>
  <c r="AL409" i="1" s="1"/>
  <c r="AK220" i="1"/>
  <c r="AI220" i="1"/>
  <c r="AH220" i="1" s="1"/>
  <c r="AB220" i="1" s="1"/>
  <c r="AJ220" i="1"/>
  <c r="AT303" i="1"/>
  <c r="AS303" i="1" s="1"/>
  <c r="AR303" i="1" s="1"/>
  <c r="AQ303" i="1"/>
  <c r="AP303" i="1" s="1"/>
  <c r="AO303" i="1" s="1"/>
  <c r="AN303" i="1" s="1"/>
  <c r="AM303" i="1" s="1"/>
  <c r="AL303" i="1" s="1"/>
  <c r="AS128" i="1"/>
  <c r="AR128" i="1" s="1"/>
  <c r="AQ128" i="1" s="1"/>
  <c r="AP128" i="1" s="1"/>
  <c r="AO128" i="1" s="1"/>
  <c r="AN128" i="1" s="1"/>
  <c r="AM128" i="1" s="1"/>
  <c r="AL128" i="1" s="1"/>
  <c r="AT128" i="1"/>
  <c r="AT247" i="1"/>
  <c r="AS247" i="1" s="1"/>
  <c r="AR247" i="1" s="1"/>
  <c r="AQ247" i="1" s="1"/>
  <c r="AP247" i="1" s="1"/>
  <c r="AO247" i="1" s="1"/>
  <c r="AN247" i="1" s="1"/>
  <c r="AM247" i="1" s="1"/>
  <c r="AL247" i="1" s="1"/>
  <c r="AT362" i="1"/>
  <c r="AS362" i="1"/>
  <c r="AR362" i="1"/>
  <c r="AQ362" i="1" s="1"/>
  <c r="AP362" i="1" s="1"/>
  <c r="AO362" i="1" s="1"/>
  <c r="AN362" i="1" s="1"/>
  <c r="AM362" i="1" s="1"/>
  <c r="AL362" i="1" s="1"/>
  <c r="AJ66" i="1"/>
  <c r="AI66" i="1"/>
  <c r="AK66" i="1"/>
  <c r="BH85" i="1"/>
  <c r="BG85" i="1" s="1"/>
  <c r="BF85" i="1" s="1"/>
  <c r="BE85" i="1" s="1"/>
  <c r="BD85" i="1" s="1"/>
  <c r="BC85" i="1" s="1"/>
  <c r="BK85" i="1"/>
  <c r="BJ85" i="1"/>
  <c r="BI85" i="1" s="1"/>
  <c r="AS387" i="1"/>
  <c r="AR387" i="1"/>
  <c r="AQ387" i="1" s="1"/>
  <c r="AP387" i="1" s="1"/>
  <c r="AO387" i="1" s="1"/>
  <c r="AN387" i="1" s="1"/>
  <c r="AM387" i="1" s="1"/>
  <c r="AL387" i="1" s="1"/>
  <c r="AT387" i="1"/>
  <c r="AT162" i="1"/>
  <c r="AS162" i="1"/>
  <c r="AR162" i="1" s="1"/>
  <c r="AQ162" i="1" s="1"/>
  <c r="AP162" i="1" s="1"/>
  <c r="AO162" i="1" s="1"/>
  <c r="AN162" i="1" s="1"/>
  <c r="AM162" i="1" s="1"/>
  <c r="AL162" i="1" s="1"/>
  <c r="BK40" i="1"/>
  <c r="BJ40" i="1" s="1"/>
  <c r="BI40" i="1" s="1"/>
  <c r="BH40" i="1" s="1"/>
  <c r="BG40" i="1" s="1"/>
  <c r="BF40" i="1" s="1"/>
  <c r="BE40" i="1" s="1"/>
  <c r="BD40" i="1" s="1"/>
  <c r="BC40" i="1" s="1"/>
  <c r="AT403" i="1"/>
  <c r="AQ403" i="1"/>
  <c r="AP403" i="1" s="1"/>
  <c r="AO403" i="1" s="1"/>
  <c r="AN403" i="1" s="1"/>
  <c r="AM403" i="1" s="1"/>
  <c r="AL403" i="1" s="1"/>
  <c r="AS403" i="1"/>
  <c r="AR403" i="1" s="1"/>
  <c r="AQ133" i="1"/>
  <c r="AP133" i="1" s="1"/>
  <c r="AO133" i="1" s="1"/>
  <c r="AN133" i="1" s="1"/>
  <c r="AM133" i="1" s="1"/>
  <c r="AL133" i="1" s="1"/>
  <c r="AT133" i="1"/>
  <c r="AS133" i="1" s="1"/>
  <c r="AR133" i="1" s="1"/>
  <c r="AS172" i="1"/>
  <c r="AR172" i="1" s="1"/>
  <c r="AQ172" i="1" s="1"/>
  <c r="AP172" i="1" s="1"/>
  <c r="AO172" i="1" s="1"/>
  <c r="AN172" i="1" s="1"/>
  <c r="AM172" i="1" s="1"/>
  <c r="AL172" i="1" s="1"/>
  <c r="AT172" i="1"/>
  <c r="AT417" i="1"/>
  <c r="AS417" i="1"/>
  <c r="AR417" i="1" s="1"/>
  <c r="AQ417" i="1" s="1"/>
  <c r="AP417" i="1" s="1"/>
  <c r="AO417" i="1" s="1"/>
  <c r="AN417" i="1" s="1"/>
  <c r="AM417" i="1" s="1"/>
  <c r="AL417" i="1" s="1"/>
  <c r="AT210" i="1"/>
  <c r="AS210" i="1" s="1"/>
  <c r="AR210" i="1" s="1"/>
  <c r="AQ210" i="1" s="1"/>
  <c r="AP210" i="1" s="1"/>
  <c r="AO210" i="1" s="1"/>
  <c r="AN210" i="1" s="1"/>
  <c r="AM210" i="1" s="1"/>
  <c r="AL210" i="1" s="1"/>
  <c r="AT323" i="1"/>
  <c r="AS323" i="1"/>
  <c r="AR323" i="1" s="1"/>
  <c r="AQ323" i="1" s="1"/>
  <c r="AP323" i="1" s="1"/>
  <c r="AO323" i="1" s="1"/>
  <c r="AN323" i="1" s="1"/>
  <c r="AM323" i="1" s="1"/>
  <c r="AL323" i="1" s="1"/>
  <c r="BF36" i="1"/>
  <c r="BE36" i="1" s="1"/>
  <c r="BD36" i="1" s="1"/>
  <c r="BC36" i="1" s="1"/>
  <c r="BK36" i="1"/>
  <c r="BJ36" i="1"/>
  <c r="BI36" i="1" s="1"/>
  <c r="BH36" i="1"/>
  <c r="BG36" i="1" s="1"/>
  <c r="AS235" i="1"/>
  <c r="AR235" i="1" s="1"/>
  <c r="AQ235" i="1" s="1"/>
  <c r="AP235" i="1" s="1"/>
  <c r="AO235" i="1" s="1"/>
  <c r="AN235" i="1" s="1"/>
  <c r="AM235" i="1" s="1"/>
  <c r="AL235" i="1" s="1"/>
  <c r="AT235" i="1"/>
  <c r="BI113" i="1"/>
  <c r="BH113" i="1"/>
  <c r="BG113" i="1" s="1"/>
  <c r="BF113" i="1" s="1"/>
  <c r="BE113" i="1"/>
  <c r="BD113" i="1" s="1"/>
  <c r="BC113" i="1" s="1"/>
  <c r="BK113" i="1"/>
  <c r="BJ113" i="1" s="1"/>
  <c r="AT249" i="1"/>
  <c r="AS249" i="1" s="1"/>
  <c r="AR249" i="1" s="1"/>
  <c r="AQ249" i="1" s="1"/>
  <c r="AP249" i="1" s="1"/>
  <c r="AO249" i="1" s="1"/>
  <c r="AN249" i="1" s="1"/>
  <c r="AM249" i="1" s="1"/>
  <c r="AL249" i="1" s="1"/>
  <c r="AT119" i="1"/>
  <c r="AS119" i="1" s="1"/>
  <c r="AR119" i="1" s="1"/>
  <c r="AQ119" i="1" s="1"/>
  <c r="AP119" i="1" s="1"/>
  <c r="AO119" i="1" s="1"/>
  <c r="AN119" i="1" s="1"/>
  <c r="AM119" i="1" s="1"/>
  <c r="AL119" i="1" s="1"/>
  <c r="BK43" i="1"/>
  <c r="BJ43" i="1" s="1"/>
  <c r="BI43" i="1" s="1"/>
  <c r="BH43" i="1" s="1"/>
  <c r="BG43" i="1" s="1"/>
  <c r="BF43" i="1" s="1"/>
  <c r="BE43" i="1" s="1"/>
  <c r="BD43" i="1" s="1"/>
  <c r="BC43" i="1" s="1"/>
  <c r="AK117" i="1"/>
  <c r="AI117" i="1"/>
  <c r="AH117" i="1" s="1"/>
  <c r="AJ117" i="1"/>
  <c r="AT227" i="1"/>
  <c r="AS227" i="1" s="1"/>
  <c r="AR227" i="1" s="1"/>
  <c r="AQ227" i="1" s="1"/>
  <c r="AP227" i="1" s="1"/>
  <c r="AO227" i="1" s="1"/>
  <c r="AN227" i="1" s="1"/>
  <c r="AM227" i="1" s="1"/>
  <c r="AL227" i="1" s="1"/>
  <c r="BK133" i="1"/>
  <c r="BJ133" i="1" s="1"/>
  <c r="BI133" i="1" s="1"/>
  <c r="BH133" i="1" s="1"/>
  <c r="BG133" i="1" s="1"/>
  <c r="BF133" i="1" s="1"/>
  <c r="BE133" i="1" s="1"/>
  <c r="BD133" i="1" s="1"/>
  <c r="BC133" i="1" s="1"/>
  <c r="AJ255" i="1"/>
  <c r="AI255" i="1"/>
  <c r="AK255" i="1"/>
  <c r="AT109" i="1"/>
  <c r="AS109" i="1"/>
  <c r="AR109" i="1" s="1"/>
  <c r="AQ109" i="1" s="1"/>
  <c r="AP109" i="1" s="1"/>
  <c r="AO109" i="1" s="1"/>
  <c r="AN109" i="1" s="1"/>
  <c r="AM109" i="1" s="1"/>
  <c r="AL109" i="1" s="1"/>
  <c r="BK58" i="1"/>
  <c r="BJ58" i="1" s="1"/>
  <c r="BI58" i="1" s="1"/>
  <c r="BH58" i="1" s="1"/>
  <c r="BG58" i="1" s="1"/>
  <c r="BF58" i="1" s="1"/>
  <c r="BE58" i="1" s="1"/>
  <c r="BD58" i="1" s="1"/>
  <c r="BC58" i="1" s="1"/>
  <c r="AT257" i="1"/>
  <c r="AS257" i="1"/>
  <c r="AR257" i="1" s="1"/>
  <c r="AQ257" i="1" s="1"/>
  <c r="AP257" i="1" s="1"/>
  <c r="AO257" i="1" s="1"/>
  <c r="AN257" i="1" s="1"/>
  <c r="AM257" i="1" s="1"/>
  <c r="AL257" i="1" s="1"/>
  <c r="BK108" i="1"/>
  <c r="BJ108" i="1"/>
  <c r="BI108" i="1" s="1"/>
  <c r="BH108" i="1" s="1"/>
  <c r="BG108" i="1" s="1"/>
  <c r="BF108" i="1" s="1"/>
  <c r="BE108" i="1" s="1"/>
  <c r="BD108" i="1" s="1"/>
  <c r="BC108" i="1" s="1"/>
  <c r="BK105" i="1"/>
  <c r="BJ105" i="1" s="1"/>
  <c r="BI105" i="1"/>
  <c r="BH105" i="1"/>
  <c r="BG105" i="1"/>
  <c r="BF105" i="1" s="1"/>
  <c r="BE105" i="1" s="1"/>
  <c r="BD105" i="1" s="1"/>
  <c r="BC105" i="1" s="1"/>
  <c r="BK86" i="1"/>
  <c r="BJ86" i="1"/>
  <c r="BI86" i="1"/>
  <c r="BH86" i="1"/>
  <c r="BG86" i="1" s="1"/>
  <c r="BF86" i="1" s="1"/>
  <c r="BE86" i="1" s="1"/>
  <c r="BD86" i="1" s="1"/>
  <c r="BC86" i="1" s="1"/>
  <c r="BK73" i="1"/>
  <c r="BJ73" i="1" s="1"/>
  <c r="BI73" i="1" s="1"/>
  <c r="BH73" i="1" s="1"/>
  <c r="BG73" i="1" s="1"/>
  <c r="BF73" i="1" s="1"/>
  <c r="BE73" i="1" s="1"/>
  <c r="BD73" i="1" s="1"/>
  <c r="BC73" i="1" s="1"/>
  <c r="BJ98" i="1"/>
  <c r="BI98" i="1"/>
  <c r="BH98" i="1"/>
  <c r="BG98" i="1" s="1"/>
  <c r="BF98" i="1" s="1"/>
  <c r="BE98" i="1" s="1"/>
  <c r="BD98" i="1" s="1"/>
  <c r="BC98" i="1" s="1"/>
  <c r="BK98" i="1"/>
  <c r="AC270" i="1"/>
  <c r="AF270" i="1"/>
  <c r="I270" i="1"/>
  <c r="I237" i="1"/>
  <c r="AC237" i="1"/>
  <c r="AF237" i="1"/>
  <c r="AS358" i="1"/>
  <c r="AR358" i="1" s="1"/>
  <c r="AQ358" i="1" s="1"/>
  <c r="AP358" i="1" s="1"/>
  <c r="AO358" i="1" s="1"/>
  <c r="AN358" i="1" s="1"/>
  <c r="AM358" i="1" s="1"/>
  <c r="AL358" i="1" s="1"/>
  <c r="AT358" i="1"/>
  <c r="I55" i="1"/>
  <c r="AF55" i="1"/>
  <c r="AT435" i="1"/>
  <c r="AS435" i="1"/>
  <c r="AR435" i="1" s="1"/>
  <c r="AQ435" i="1" s="1"/>
  <c r="AP435" i="1" s="1"/>
  <c r="AO435" i="1" s="1"/>
  <c r="AN435" i="1" s="1"/>
  <c r="AM435" i="1" s="1"/>
  <c r="AL435" i="1" s="1"/>
  <c r="AT152" i="1"/>
  <c r="AS152" i="1"/>
  <c r="AR152" i="1" s="1"/>
  <c r="AQ152" i="1" s="1"/>
  <c r="AP152" i="1" s="1"/>
  <c r="AO152" i="1" s="1"/>
  <c r="AN152" i="1" s="1"/>
  <c r="AM152" i="1" s="1"/>
  <c r="AL152" i="1" s="1"/>
  <c r="AT69" i="1"/>
  <c r="AS69" i="1" s="1"/>
  <c r="AR69" i="1" s="1"/>
  <c r="AQ69" i="1"/>
  <c r="AP69" i="1" s="1"/>
  <c r="AO69" i="1" s="1"/>
  <c r="AN69" i="1" s="1"/>
  <c r="AM69" i="1" s="1"/>
  <c r="AL69" i="1" s="1"/>
  <c r="AJ42" i="1"/>
  <c r="AI42" i="1"/>
  <c r="AK42" i="1"/>
  <c r="AT65" i="1"/>
  <c r="AS65" i="1"/>
  <c r="AR65" i="1" s="1"/>
  <c r="AQ65" i="1" s="1"/>
  <c r="AP65" i="1" s="1"/>
  <c r="AO65" i="1" s="1"/>
  <c r="AN65" i="1" s="1"/>
  <c r="AM65" i="1" s="1"/>
  <c r="AL65" i="1" s="1"/>
  <c r="AI73" i="1"/>
  <c r="AH73" i="1" s="1"/>
  <c r="AK73" i="1"/>
  <c r="AJ73" i="1"/>
  <c r="AI96" i="1"/>
  <c r="AJ96" i="1"/>
  <c r="AK96" i="1"/>
  <c r="AS120" i="1"/>
  <c r="AR120" i="1" s="1"/>
  <c r="AQ120" i="1" s="1"/>
  <c r="AP120" i="1"/>
  <c r="AO120" i="1"/>
  <c r="AN120" i="1" s="1"/>
  <c r="AM120" i="1" s="1"/>
  <c r="AL120" i="1" s="1"/>
  <c r="AT120" i="1"/>
  <c r="AT23" i="1"/>
  <c r="AS23" i="1"/>
  <c r="AR23" i="1" s="1"/>
  <c r="AQ23" i="1" s="1"/>
  <c r="AP23" i="1" s="1"/>
  <c r="AO23" i="1" s="1"/>
  <c r="AN23" i="1" s="1"/>
  <c r="AM23" i="1" s="1"/>
  <c r="AL23" i="1" s="1"/>
  <c r="BJ79" i="1"/>
  <c r="BI79" i="1" s="1"/>
  <c r="BH79" i="1" s="1"/>
  <c r="BG79" i="1" s="1"/>
  <c r="BF79" i="1" s="1"/>
  <c r="BE79" i="1" s="1"/>
  <c r="BD79" i="1" s="1"/>
  <c r="BC79" i="1" s="1"/>
  <c r="BK79" i="1"/>
  <c r="BK65" i="1"/>
  <c r="BJ65" i="1"/>
  <c r="BI65" i="1" s="1"/>
  <c r="BH65" i="1" s="1"/>
  <c r="BG65" i="1" s="1"/>
  <c r="BF65" i="1" s="1"/>
  <c r="BE65" i="1" s="1"/>
  <c r="BD65" i="1" s="1"/>
  <c r="BC65" i="1" s="1"/>
  <c r="BI2" i="1"/>
  <c r="BH2" i="1" s="1"/>
  <c r="BG2" i="1" s="1"/>
  <c r="BF2" i="1" s="1"/>
  <c r="BE2" i="1" s="1"/>
  <c r="BD2" i="1" s="1"/>
  <c r="BC2" i="1" s="1"/>
  <c r="BK2" i="1"/>
  <c r="BJ2" i="1" s="1"/>
  <c r="BK129" i="1"/>
  <c r="BJ129" i="1" s="1"/>
  <c r="BI129" i="1" s="1"/>
  <c r="BH129" i="1" s="1"/>
  <c r="BG129" i="1" s="1"/>
  <c r="BF129" i="1" s="1"/>
  <c r="BE129" i="1" s="1"/>
  <c r="BD129" i="1" s="1"/>
  <c r="BC129" i="1" s="1"/>
  <c r="BK16" i="1"/>
  <c r="BJ16" i="1" s="1"/>
  <c r="BI16" i="1"/>
  <c r="BH16" i="1"/>
  <c r="BG16" i="1" s="1"/>
  <c r="BF16" i="1"/>
  <c r="BE16" i="1" s="1"/>
  <c r="BD16" i="1" s="1"/>
  <c r="BC16" i="1" s="1"/>
  <c r="BJ77" i="1"/>
  <c r="BI77" i="1" s="1"/>
  <c r="BH77" i="1" s="1"/>
  <c r="BG77" i="1" s="1"/>
  <c r="BF77" i="1" s="1"/>
  <c r="BE77" i="1" s="1"/>
  <c r="BD77" i="1" s="1"/>
  <c r="BC77" i="1" s="1"/>
  <c r="BK77" i="1"/>
  <c r="AT363" i="1"/>
  <c r="AS363" i="1" s="1"/>
  <c r="AR363" i="1" s="1"/>
  <c r="AQ363" i="1" s="1"/>
  <c r="AP363" i="1" s="1"/>
  <c r="AO363" i="1" s="1"/>
  <c r="AN363" i="1" s="1"/>
  <c r="AM363" i="1" s="1"/>
  <c r="AL363" i="1" s="1"/>
  <c r="AI286" i="1"/>
  <c r="AK286" i="1"/>
  <c r="AJ286" i="1"/>
  <c r="AK110" i="1"/>
  <c r="AI110" i="1"/>
  <c r="AJ110" i="1"/>
  <c r="AT373" i="1"/>
  <c r="AS373" i="1" s="1"/>
  <c r="AR373" i="1" s="1"/>
  <c r="AQ373" i="1" s="1"/>
  <c r="AP373" i="1" s="1"/>
  <c r="AO373" i="1" s="1"/>
  <c r="AN373" i="1" s="1"/>
  <c r="AM373" i="1" s="1"/>
  <c r="AL373" i="1" s="1"/>
  <c r="AJ418" i="1"/>
  <c r="AK418" i="1"/>
  <c r="AI418" i="1"/>
  <c r="AH418" i="1" s="1"/>
  <c r="AK79" i="1"/>
  <c r="AJ79" i="1"/>
  <c r="AI79" i="1"/>
  <c r="AH79" i="1" s="1"/>
  <c r="AT407" i="1"/>
  <c r="AS407" i="1" s="1"/>
  <c r="AR407" i="1" s="1"/>
  <c r="AQ407" i="1" s="1"/>
  <c r="AP407" i="1" s="1"/>
  <c r="AO407" i="1" s="1"/>
  <c r="AN407" i="1" s="1"/>
  <c r="AM407" i="1" s="1"/>
  <c r="AL407" i="1" s="1"/>
  <c r="AT214" i="1"/>
  <c r="AS214" i="1" s="1"/>
  <c r="AR214" i="1" s="1"/>
  <c r="AQ214" i="1" s="1"/>
  <c r="AP214" i="1" s="1"/>
  <c r="AO214" i="1" s="1"/>
  <c r="AN214" i="1" s="1"/>
  <c r="AM214" i="1" s="1"/>
  <c r="AL214" i="1" s="1"/>
  <c r="AT195" i="1"/>
  <c r="AS195" i="1" s="1"/>
  <c r="AR195" i="1" s="1"/>
  <c r="AQ195" i="1" s="1"/>
  <c r="AP195" i="1" s="1"/>
  <c r="AO195" i="1" s="1"/>
  <c r="AN195" i="1" s="1"/>
  <c r="AM195" i="1" s="1"/>
  <c r="AL195" i="1" s="1"/>
  <c r="AJ189" i="1"/>
  <c r="AI189" i="1"/>
  <c r="AK189" i="1"/>
  <c r="AT242" i="1"/>
  <c r="AS242" i="1"/>
  <c r="AR242" i="1" s="1"/>
  <c r="AQ242" i="1" s="1"/>
  <c r="AP242" i="1" s="1"/>
  <c r="AO242" i="1" s="1"/>
  <c r="AN242" i="1" s="1"/>
  <c r="AM242" i="1" s="1"/>
  <c r="AL242" i="1" s="1"/>
  <c r="AT326" i="1"/>
  <c r="AS326" i="1" s="1"/>
  <c r="AR326" i="1"/>
  <c r="AQ326" i="1" s="1"/>
  <c r="AP326" i="1" s="1"/>
  <c r="AO326" i="1" s="1"/>
  <c r="AN326" i="1" s="1"/>
  <c r="AM326" i="1" s="1"/>
  <c r="AL326" i="1" s="1"/>
  <c r="AR102" i="1"/>
  <c r="AQ102" i="1" s="1"/>
  <c r="AP102" i="1" s="1"/>
  <c r="AO102" i="1" s="1"/>
  <c r="AN102" i="1" s="1"/>
  <c r="AM102" i="1" s="1"/>
  <c r="AL102" i="1" s="1"/>
  <c r="AT102" i="1"/>
  <c r="AS102" i="1" s="1"/>
  <c r="BK104" i="1"/>
  <c r="BJ104" i="1" s="1"/>
  <c r="BI104" i="1" s="1"/>
  <c r="BH104" i="1" s="1"/>
  <c r="BG104" i="1" s="1"/>
  <c r="BF104" i="1" s="1"/>
  <c r="BE104" i="1" s="1"/>
  <c r="BD104" i="1" s="1"/>
  <c r="BC104" i="1" s="1"/>
  <c r="AT386" i="1"/>
  <c r="AS386" i="1" s="1"/>
  <c r="AR386" i="1" s="1"/>
  <c r="AQ386" i="1" s="1"/>
  <c r="AP386" i="1" s="1"/>
  <c r="AO386" i="1" s="1"/>
  <c r="AN386" i="1" s="1"/>
  <c r="AM386" i="1" s="1"/>
  <c r="AL386" i="1" s="1"/>
  <c r="AT164" i="1"/>
  <c r="AS164" i="1" s="1"/>
  <c r="AR164" i="1" s="1"/>
  <c r="AQ164" i="1" s="1"/>
  <c r="AP164" i="1" s="1"/>
  <c r="AO164" i="1" s="1"/>
  <c r="AN164" i="1" s="1"/>
  <c r="AM164" i="1" s="1"/>
  <c r="AL164" i="1" s="1"/>
  <c r="AT51" i="1"/>
  <c r="AS51" i="1" s="1"/>
  <c r="AR51" i="1" s="1"/>
  <c r="AQ51" i="1" s="1"/>
  <c r="AP51" i="1" s="1"/>
  <c r="AO51" i="1" s="1"/>
  <c r="AN51" i="1" s="1"/>
  <c r="AM51" i="1" s="1"/>
  <c r="AL51" i="1" s="1"/>
  <c r="AT400" i="1"/>
  <c r="AS400" i="1" s="1"/>
  <c r="AR400" i="1" s="1"/>
  <c r="AQ400" i="1" s="1"/>
  <c r="AP400" i="1" s="1"/>
  <c r="AO400" i="1" s="1"/>
  <c r="AN400" i="1" s="1"/>
  <c r="AM400" i="1" s="1"/>
  <c r="AL400" i="1" s="1"/>
  <c r="AT97" i="1"/>
  <c r="AS97" i="1" s="1"/>
  <c r="AR97" i="1" s="1"/>
  <c r="AQ97" i="1" s="1"/>
  <c r="AP97" i="1"/>
  <c r="AO97" i="1" s="1"/>
  <c r="AN97" i="1" s="1"/>
  <c r="AM97" i="1" s="1"/>
  <c r="AL97" i="1" s="1"/>
  <c r="AJ63" i="1"/>
  <c r="AI63" i="1"/>
  <c r="AK63" i="1"/>
  <c r="AI416" i="1"/>
  <c r="AJ416" i="1"/>
  <c r="AK416" i="1"/>
  <c r="AK208" i="1"/>
  <c r="AI208" i="1"/>
  <c r="AJ208" i="1"/>
  <c r="AO250" i="1"/>
  <c r="AN250" i="1" s="1"/>
  <c r="AM250" i="1" s="1"/>
  <c r="AL250" i="1" s="1"/>
  <c r="AT250" i="1"/>
  <c r="AS250" i="1" s="1"/>
  <c r="AR250" i="1" s="1"/>
  <c r="AQ250" i="1"/>
  <c r="AP250" i="1" s="1"/>
  <c r="AI177" i="1"/>
  <c r="AJ177" i="1"/>
  <c r="AK177" i="1"/>
  <c r="AT230" i="1"/>
  <c r="AS230" i="1" s="1"/>
  <c r="AR230" i="1" s="1"/>
  <c r="AQ230" i="1" s="1"/>
  <c r="AP230" i="1" s="1"/>
  <c r="AO230" i="1" s="1"/>
  <c r="AN230" i="1" s="1"/>
  <c r="AM230" i="1" s="1"/>
  <c r="AL230" i="1" s="1"/>
  <c r="AT384" i="1"/>
  <c r="AS384" i="1" s="1"/>
  <c r="AR384" i="1" s="1"/>
  <c r="AQ384" i="1" s="1"/>
  <c r="AP384" i="1" s="1"/>
  <c r="AO384" i="1" s="1"/>
  <c r="AN384" i="1" s="1"/>
  <c r="AM384" i="1" s="1"/>
  <c r="AL384" i="1" s="1"/>
  <c r="AT306" i="1"/>
  <c r="AS306" i="1"/>
  <c r="AR306" i="1" s="1"/>
  <c r="AQ306" i="1" s="1"/>
  <c r="AP306" i="1" s="1"/>
  <c r="AO306" i="1" s="1"/>
  <c r="AN306" i="1" s="1"/>
  <c r="AM306" i="1" s="1"/>
  <c r="AL306" i="1" s="1"/>
  <c r="AT211" i="1"/>
  <c r="AS211" i="1" s="1"/>
  <c r="AR211" i="1" s="1"/>
  <c r="AQ211" i="1" s="1"/>
  <c r="AP211" i="1"/>
  <c r="AO211" i="1"/>
  <c r="AN211" i="1" s="1"/>
  <c r="AM211" i="1" s="1"/>
  <c r="AL211" i="1" s="1"/>
  <c r="BK93" i="1"/>
  <c r="BJ93" i="1"/>
  <c r="BI93" i="1" s="1"/>
  <c r="BH93" i="1" s="1"/>
  <c r="BG93" i="1" s="1"/>
  <c r="BF93" i="1" s="1"/>
  <c r="BE93" i="1" s="1"/>
  <c r="BD93" i="1" s="1"/>
  <c r="BC93" i="1" s="1"/>
  <c r="AT309" i="1"/>
  <c r="AS309" i="1" s="1"/>
  <c r="AR309" i="1" s="1"/>
  <c r="AQ309" i="1" s="1"/>
  <c r="AP309" i="1" s="1"/>
  <c r="AO309" i="1" s="1"/>
  <c r="AN309" i="1" s="1"/>
  <c r="AM309" i="1" s="1"/>
  <c r="AL309" i="1" s="1"/>
  <c r="BJ124" i="1"/>
  <c r="BI124" i="1" s="1"/>
  <c r="BH124" i="1" s="1"/>
  <c r="BG124" i="1" s="1"/>
  <c r="BF124" i="1" s="1"/>
  <c r="BE124" i="1" s="1"/>
  <c r="BD124" i="1" s="1"/>
  <c r="BC124" i="1" s="1"/>
  <c r="BK124" i="1"/>
  <c r="AR161" i="1"/>
  <c r="AQ161" i="1" s="1"/>
  <c r="AP161" i="1" s="1"/>
  <c r="AO161" i="1" s="1"/>
  <c r="AN161" i="1" s="1"/>
  <c r="AM161" i="1" s="1"/>
  <c r="AL161" i="1" s="1"/>
  <c r="AT161" i="1"/>
  <c r="AS161" i="1" s="1"/>
  <c r="BK120" i="1"/>
  <c r="BJ120" i="1"/>
  <c r="BI120" i="1" s="1"/>
  <c r="BH120" i="1" s="1"/>
  <c r="BG120" i="1" s="1"/>
  <c r="BF120" i="1" s="1"/>
  <c r="BE120" i="1" s="1"/>
  <c r="BD120" i="1" s="1"/>
  <c r="BC120" i="1" s="1"/>
  <c r="AT180" i="1"/>
  <c r="AS180" i="1" s="1"/>
  <c r="AR180" i="1" s="1"/>
  <c r="AQ180" i="1" s="1"/>
  <c r="AP180" i="1" s="1"/>
  <c r="AO180" i="1" s="1"/>
  <c r="AN180" i="1" s="1"/>
  <c r="AM180" i="1" s="1"/>
  <c r="AL180" i="1" s="1"/>
  <c r="BK115" i="1"/>
  <c r="BJ115" i="1"/>
  <c r="BI115" i="1" s="1"/>
  <c r="BH115" i="1"/>
  <c r="BG115" i="1" s="1"/>
  <c r="BF115" i="1" s="1"/>
  <c r="BE115" i="1" s="1"/>
  <c r="BD115" i="1" s="1"/>
  <c r="BC115" i="1" s="1"/>
  <c r="AS296" i="1"/>
  <c r="AR296" i="1" s="1"/>
  <c r="AQ296" i="1" s="1"/>
  <c r="AP296" i="1" s="1"/>
  <c r="AO296" i="1" s="1"/>
  <c r="AN296" i="1" s="1"/>
  <c r="AM296" i="1" s="1"/>
  <c r="AL296" i="1" s="1"/>
  <c r="AT296" i="1"/>
  <c r="BK112" i="1"/>
  <c r="BJ112" i="1"/>
  <c r="BI112" i="1"/>
  <c r="BH112" i="1" s="1"/>
  <c r="BG112" i="1" s="1"/>
  <c r="BF112" i="1" s="1"/>
  <c r="BE112" i="1" s="1"/>
  <c r="BD112" i="1" s="1"/>
  <c r="BC112" i="1" s="1"/>
  <c r="BJ19" i="1"/>
  <c r="BI19" i="1" s="1"/>
  <c r="BH19" i="1" s="1"/>
  <c r="BG19" i="1" s="1"/>
  <c r="BF19" i="1" s="1"/>
  <c r="BE19" i="1" s="1"/>
  <c r="BD19" i="1" s="1"/>
  <c r="BC19" i="1" s="1"/>
  <c r="BK19" i="1"/>
  <c r="AT319" i="1"/>
  <c r="AS319" i="1"/>
  <c r="AR319" i="1" s="1"/>
  <c r="AQ319" i="1" s="1"/>
  <c r="AP319" i="1" s="1"/>
  <c r="AO319" i="1" s="1"/>
  <c r="AN319" i="1" s="1"/>
  <c r="AM319" i="1" s="1"/>
  <c r="AL319" i="1" s="1"/>
  <c r="BK76" i="1"/>
  <c r="BJ76" i="1" s="1"/>
  <c r="BI76" i="1" s="1"/>
  <c r="BH76" i="1" s="1"/>
  <c r="BG76" i="1" s="1"/>
  <c r="BF76" i="1" s="1"/>
  <c r="BE76" i="1" s="1"/>
  <c r="BD76" i="1" s="1"/>
  <c r="BC76" i="1" s="1"/>
  <c r="BK74" i="1"/>
  <c r="BJ74" i="1" s="1"/>
  <c r="BI74" i="1" s="1"/>
  <c r="BH74" i="1" s="1"/>
  <c r="BG74" i="1" s="1"/>
  <c r="BF74" i="1" s="1"/>
  <c r="BE74" i="1" s="1"/>
  <c r="BD74" i="1" s="1"/>
  <c r="BC74" i="1" s="1"/>
  <c r="BI83" i="1"/>
  <c r="BH83" i="1" s="1"/>
  <c r="BG83" i="1" s="1"/>
  <c r="BF83" i="1" s="1"/>
  <c r="BE83" i="1" s="1"/>
  <c r="BD83" i="1" s="1"/>
  <c r="BC83" i="1" s="1"/>
  <c r="BK83" i="1"/>
  <c r="BJ83" i="1" s="1"/>
  <c r="BK51" i="1"/>
  <c r="BJ51" i="1" s="1"/>
  <c r="BI51" i="1" s="1"/>
  <c r="BH51" i="1" s="1"/>
  <c r="BG51" i="1" s="1"/>
  <c r="BF51" i="1" s="1"/>
  <c r="BE51" i="1" s="1"/>
  <c r="BD51" i="1" s="1"/>
  <c r="BC51" i="1" s="1"/>
  <c r="BK87" i="1"/>
  <c r="BJ87" i="1"/>
  <c r="BI87" i="1" s="1"/>
  <c r="BH87" i="1" s="1"/>
  <c r="BG87" i="1" s="1"/>
  <c r="BF87" i="1" s="1"/>
  <c r="BE87" i="1" s="1"/>
  <c r="BD87" i="1" s="1"/>
  <c r="BC87" i="1" s="1"/>
  <c r="BK29" i="1"/>
  <c r="BJ29" i="1" s="1"/>
  <c r="BI29" i="1" s="1"/>
  <c r="BH29" i="1" s="1"/>
  <c r="BG29" i="1" s="1"/>
  <c r="BF29" i="1" s="1"/>
  <c r="BE29" i="1" s="1"/>
  <c r="BD29" i="1" s="1"/>
  <c r="BC29" i="1" s="1"/>
  <c r="AT440" i="1"/>
  <c r="AS440" i="1" s="1"/>
  <c r="AR440" i="1" s="1"/>
  <c r="AQ440" i="1" s="1"/>
  <c r="AP440" i="1" s="1"/>
  <c r="AO440" i="1" s="1"/>
  <c r="AN440" i="1" s="1"/>
  <c r="AM440" i="1" s="1"/>
  <c r="AL440" i="1" s="1"/>
  <c r="AI271" i="1"/>
  <c r="AJ271" i="1"/>
  <c r="AK271" i="1"/>
  <c r="AK450" i="1"/>
  <c r="I204" i="1"/>
  <c r="AJ437" i="1"/>
  <c r="AK437" i="1"/>
  <c r="AI437" i="1"/>
  <c r="AH437" i="1" s="1"/>
  <c r="AT443" i="1"/>
  <c r="AS443" i="1"/>
  <c r="AR443" i="1" s="1"/>
  <c r="AQ443" i="1" s="1"/>
  <c r="AP443" i="1" s="1"/>
  <c r="AO443" i="1" s="1"/>
  <c r="AN443" i="1" s="1"/>
  <c r="AM443" i="1" s="1"/>
  <c r="AL443" i="1" s="1"/>
  <c r="AJ175" i="1"/>
  <c r="AI175" i="1"/>
  <c r="AK175" i="1"/>
  <c r="AT40" i="1"/>
  <c r="AS40" i="1" s="1"/>
  <c r="AR40" i="1" s="1"/>
  <c r="AQ40" i="1" s="1"/>
  <c r="AP40" i="1" s="1"/>
  <c r="AO40" i="1" s="1"/>
  <c r="AN40" i="1" s="1"/>
  <c r="AM40" i="1" s="1"/>
  <c r="AL40" i="1" s="1"/>
  <c r="AQ27" i="1"/>
  <c r="AP27" i="1" s="1"/>
  <c r="AO27" i="1" s="1"/>
  <c r="AN27" i="1" s="1"/>
  <c r="AM27" i="1" s="1"/>
  <c r="AL27" i="1" s="1"/>
  <c r="AT27" i="1"/>
  <c r="AS27" i="1" s="1"/>
  <c r="AR27" i="1" s="1"/>
  <c r="AK30" i="1"/>
  <c r="AJ30" i="1"/>
  <c r="AI30" i="1"/>
  <c r="AH30" i="1" s="1"/>
  <c r="AT140" i="1"/>
  <c r="AS140" i="1"/>
  <c r="AR140" i="1" s="1"/>
  <c r="AQ140" i="1" s="1"/>
  <c r="AP140" i="1" s="1"/>
  <c r="AO140" i="1" s="1"/>
  <c r="AN140" i="1" s="1"/>
  <c r="AM140" i="1" s="1"/>
  <c r="AL140" i="1" s="1"/>
  <c r="AT33" i="1"/>
  <c r="AS33" i="1" s="1"/>
  <c r="AR33" i="1"/>
  <c r="AQ33" i="1" s="1"/>
  <c r="AP33" i="1" s="1"/>
  <c r="AO33" i="1" s="1"/>
  <c r="AN33" i="1" s="1"/>
  <c r="AM33" i="1" s="1"/>
  <c r="AL33" i="1" s="1"/>
  <c r="AT50" i="1"/>
  <c r="AP50" i="1"/>
  <c r="AO50" i="1" s="1"/>
  <c r="AN50" i="1" s="1"/>
  <c r="AM50" i="1" s="1"/>
  <c r="AL50" i="1" s="1"/>
  <c r="AS50" i="1"/>
  <c r="AR50" i="1" s="1"/>
  <c r="AQ50" i="1" s="1"/>
  <c r="AT198" i="1"/>
  <c r="AS198" i="1" s="1"/>
  <c r="AR198" i="1" s="1"/>
  <c r="AQ198" i="1" s="1"/>
  <c r="AP198" i="1" s="1"/>
  <c r="AO198" i="1" s="1"/>
  <c r="AN198" i="1" s="1"/>
  <c r="AM198" i="1" s="1"/>
  <c r="AL198" i="1" s="1"/>
  <c r="BK126" i="1"/>
  <c r="BJ126" i="1"/>
  <c r="BI126" i="1" s="1"/>
  <c r="BH126" i="1" s="1"/>
  <c r="BG126" i="1" s="1"/>
  <c r="BF126" i="1" s="1"/>
  <c r="BE126" i="1" s="1"/>
  <c r="BD126" i="1" s="1"/>
  <c r="BC126" i="1" s="1"/>
  <c r="BK123" i="1"/>
  <c r="BJ123" i="1"/>
  <c r="BI123" i="1"/>
  <c r="BH123" i="1" s="1"/>
  <c r="BG123" i="1" s="1"/>
  <c r="BF123" i="1" s="1"/>
  <c r="BE123" i="1" s="1"/>
  <c r="BD123" i="1" s="1"/>
  <c r="BC123" i="1" s="1"/>
  <c r="BK49" i="1"/>
  <c r="BJ49" i="1" s="1"/>
  <c r="BI49" i="1" s="1"/>
  <c r="BH49" i="1" s="1"/>
  <c r="BG49" i="1" s="1"/>
  <c r="BF49" i="1" s="1"/>
  <c r="BE49" i="1" s="1"/>
  <c r="BD49" i="1" s="1"/>
  <c r="BC49" i="1" s="1"/>
  <c r="BK34" i="1"/>
  <c r="BJ34" i="1" s="1"/>
  <c r="BI34" i="1" s="1"/>
  <c r="BH34" i="1" s="1"/>
  <c r="BG34" i="1" s="1"/>
  <c r="BF34" i="1" s="1"/>
  <c r="BE34" i="1" s="1"/>
  <c r="BD34" i="1" s="1"/>
  <c r="BC34" i="1" s="1"/>
  <c r="AT176" i="1"/>
  <c r="AS176" i="1"/>
  <c r="AR176" i="1" s="1"/>
  <c r="AQ176" i="1" s="1"/>
  <c r="AP176" i="1" s="1"/>
  <c r="AO176" i="1" s="1"/>
  <c r="AN176" i="1" s="1"/>
  <c r="AM176" i="1" s="1"/>
  <c r="AL176" i="1" s="1"/>
  <c r="AJ379" i="1"/>
  <c r="AI379" i="1"/>
  <c r="AH379" i="1" s="1"/>
  <c r="AK379" i="1"/>
  <c r="AI305" i="1"/>
  <c r="AH305" i="1" s="1"/>
  <c r="AK305" i="1"/>
  <c r="AJ305" i="1"/>
  <c r="AI304" i="1"/>
  <c r="AJ304" i="1"/>
  <c r="AK304" i="1"/>
  <c r="AT234" i="1"/>
  <c r="AS234" i="1" s="1"/>
  <c r="AR234" i="1" s="1"/>
  <c r="AQ234" i="1" s="1"/>
  <c r="AP234" i="1" s="1"/>
  <c r="AO234" i="1" s="1"/>
  <c r="AN234" i="1" s="1"/>
  <c r="AM234" i="1" s="1"/>
  <c r="AL234" i="1" s="1"/>
  <c r="AK26" i="1"/>
  <c r="AJ26" i="1"/>
  <c r="AI26" i="1"/>
  <c r="AH26" i="1" s="1"/>
  <c r="AT252" i="1"/>
  <c r="AS252" i="1"/>
  <c r="AR252" i="1" s="1"/>
  <c r="AQ252" i="1" s="1"/>
  <c r="AP252" i="1" s="1"/>
  <c r="AO252" i="1" s="1"/>
  <c r="AN252" i="1" s="1"/>
  <c r="AM252" i="1" s="1"/>
  <c r="AL252" i="1" s="1"/>
  <c r="AJ182" i="1"/>
  <c r="AK182" i="1"/>
  <c r="AI182" i="1"/>
  <c r="AH182" i="1" s="1"/>
  <c r="AT419" i="1"/>
  <c r="AS419" i="1" s="1"/>
  <c r="AR419" i="1" s="1"/>
  <c r="AQ419" i="1" s="1"/>
  <c r="AP419" i="1" s="1"/>
  <c r="AO419" i="1" s="1"/>
  <c r="AN419" i="1" s="1"/>
  <c r="AM419" i="1" s="1"/>
  <c r="AL419" i="1" s="1"/>
  <c r="AT238" i="1"/>
  <c r="AS238" i="1" s="1"/>
  <c r="AR238" i="1" s="1"/>
  <c r="AQ238" i="1" s="1"/>
  <c r="AP238" i="1" s="1"/>
  <c r="AO238" i="1" s="1"/>
  <c r="AN238" i="1" s="1"/>
  <c r="AM238" i="1" s="1"/>
  <c r="AL238" i="1" s="1"/>
  <c r="AT256" i="1"/>
  <c r="AS256" i="1" s="1"/>
  <c r="AR256" i="1" s="1"/>
  <c r="AQ256" i="1" s="1"/>
  <c r="AP256" i="1" s="1"/>
  <c r="AO256" i="1"/>
  <c r="AN256" i="1" s="1"/>
  <c r="AM256" i="1" s="1"/>
  <c r="AL256" i="1" s="1"/>
  <c r="AT157" i="1"/>
  <c r="AS157" i="1" s="1"/>
  <c r="AR157" i="1" s="1"/>
  <c r="AQ157" i="1" s="1"/>
  <c r="AP157" i="1" s="1"/>
  <c r="AO157" i="1" s="1"/>
  <c r="AN157" i="1" s="1"/>
  <c r="AM157" i="1" s="1"/>
  <c r="AL157" i="1" s="1"/>
  <c r="AT178" i="1"/>
  <c r="AS178" i="1"/>
  <c r="AR178" i="1" s="1"/>
  <c r="AQ178" i="1" s="1"/>
  <c r="AP178" i="1" s="1"/>
  <c r="AO178" i="1" s="1"/>
  <c r="AN178" i="1" s="1"/>
  <c r="AM178" i="1" s="1"/>
  <c r="AL178" i="1" s="1"/>
  <c r="AT351" i="1"/>
  <c r="AS351" i="1"/>
  <c r="AR351" i="1" s="1"/>
  <c r="AQ351" i="1" s="1"/>
  <c r="AP351" i="1" s="1"/>
  <c r="AO351" i="1" s="1"/>
  <c r="AN351" i="1" s="1"/>
  <c r="AM351" i="1" s="1"/>
  <c r="AL351" i="1" s="1"/>
  <c r="AT70" i="1"/>
  <c r="AS70" i="1"/>
  <c r="AR70" i="1" s="1"/>
  <c r="AQ70" i="1" s="1"/>
  <c r="AP70" i="1" s="1"/>
  <c r="AO70" i="1" s="1"/>
  <c r="AN70" i="1" s="1"/>
  <c r="AM70" i="1" s="1"/>
  <c r="AL70" i="1" s="1"/>
  <c r="AT47" i="1"/>
  <c r="AS47" i="1" s="1"/>
  <c r="AR47" i="1" s="1"/>
  <c r="AQ47" i="1"/>
  <c r="AP47" i="1" s="1"/>
  <c r="AO47" i="1" s="1"/>
  <c r="AN47" i="1" s="1"/>
  <c r="AM47" i="1" s="1"/>
  <c r="AL47" i="1" s="1"/>
  <c r="AT399" i="1"/>
  <c r="AS399" i="1" s="1"/>
  <c r="AR399" i="1" s="1"/>
  <c r="AQ399" i="1" s="1"/>
  <c r="AP399" i="1" s="1"/>
  <c r="AO399" i="1" s="1"/>
  <c r="AN399" i="1" s="1"/>
  <c r="AM399" i="1" s="1"/>
  <c r="AL399" i="1" s="1"/>
  <c r="BK5" i="1"/>
  <c r="BJ5" i="1" s="1"/>
  <c r="BI5" i="1"/>
  <c r="BH5" i="1" s="1"/>
  <c r="BG5" i="1" s="1"/>
  <c r="BF5" i="1" s="1"/>
  <c r="BE5" i="1" s="1"/>
  <c r="BD5" i="1" s="1"/>
  <c r="BC5" i="1" s="1"/>
  <c r="AT148" i="1"/>
  <c r="AS148" i="1" s="1"/>
  <c r="AR148" i="1" s="1"/>
  <c r="AQ148" i="1" s="1"/>
  <c r="AP148" i="1" s="1"/>
  <c r="AO148" i="1" s="1"/>
  <c r="AN148" i="1" s="1"/>
  <c r="AM148" i="1" s="1"/>
  <c r="AL148" i="1" s="1"/>
  <c r="AT414" i="1"/>
  <c r="AS414" i="1" s="1"/>
  <c r="AR414" i="1" s="1"/>
  <c r="AQ414" i="1" s="1"/>
  <c r="AP414" i="1" s="1"/>
  <c r="AO414" i="1" s="1"/>
  <c r="AN414" i="1" s="1"/>
  <c r="AM414" i="1" s="1"/>
  <c r="AL414" i="1" s="1"/>
  <c r="AK206" i="1"/>
  <c r="AJ206" i="1"/>
  <c r="AI206" i="1"/>
  <c r="AH206" i="1" s="1"/>
  <c r="AR248" i="1"/>
  <c r="AQ248" i="1" s="1"/>
  <c r="AP248" i="1" s="1"/>
  <c r="AO248" i="1" s="1"/>
  <c r="AN248" i="1" s="1"/>
  <c r="AM248" i="1" s="1"/>
  <c r="AL248" i="1" s="1"/>
  <c r="AT248" i="1"/>
  <c r="AS248" i="1" s="1"/>
  <c r="AQ181" i="1"/>
  <c r="AP181" i="1" s="1"/>
  <c r="AO181" i="1" s="1"/>
  <c r="AN181" i="1" s="1"/>
  <c r="AM181" i="1" s="1"/>
  <c r="AL181" i="1" s="1"/>
  <c r="AT181" i="1"/>
  <c r="AS181" i="1" s="1"/>
  <c r="AR181" i="1" s="1"/>
  <c r="AJ228" i="1"/>
  <c r="AI228" i="1"/>
  <c r="AH228" i="1" s="1"/>
  <c r="AK228" i="1"/>
  <c r="AT293" i="1"/>
  <c r="AS293" i="1" s="1"/>
  <c r="AR293" i="1" s="1"/>
  <c r="AQ293" i="1" s="1"/>
  <c r="AP293" i="1" s="1"/>
  <c r="AO293" i="1" s="1"/>
  <c r="AN293" i="1" s="1"/>
  <c r="AM293" i="1" s="1"/>
  <c r="AL293" i="1" s="1"/>
  <c r="AT143" i="1"/>
  <c r="AS143" i="1" s="1"/>
  <c r="AR143" i="1" s="1"/>
  <c r="AQ143" i="1" s="1"/>
  <c r="AP143" i="1" s="1"/>
  <c r="AO143" i="1"/>
  <c r="AN143" i="1" s="1"/>
  <c r="AM143" i="1" s="1"/>
  <c r="AL143" i="1" s="1"/>
  <c r="AO277" i="1"/>
  <c r="AN277" i="1" s="1"/>
  <c r="AM277" i="1" s="1"/>
  <c r="AL277" i="1" s="1"/>
  <c r="AT277" i="1"/>
  <c r="AS277" i="1" s="1"/>
  <c r="AR277" i="1" s="1"/>
  <c r="AQ277" i="1" s="1"/>
  <c r="AP277" i="1" s="1"/>
  <c r="AT237" i="1"/>
  <c r="AS237" i="1" s="1"/>
  <c r="AR237" i="1" s="1"/>
  <c r="AQ237" i="1"/>
  <c r="AP237" i="1" s="1"/>
  <c r="AO237" i="1" s="1"/>
  <c r="AN237" i="1" s="1"/>
  <c r="AM237" i="1" s="1"/>
  <c r="AL237" i="1" s="1"/>
  <c r="BI110" i="1"/>
  <c r="BK110" i="1"/>
  <c r="BJ110" i="1" s="1"/>
  <c r="BH110" i="1"/>
  <c r="BG110" i="1" s="1"/>
  <c r="BF110" i="1" s="1"/>
  <c r="BE110" i="1" s="1"/>
  <c r="BD110" i="1" s="1"/>
  <c r="BC110" i="1" s="1"/>
  <c r="AI123" i="1"/>
  <c r="AH123" i="1" s="1"/>
  <c r="AK123" i="1"/>
  <c r="AJ123" i="1"/>
  <c r="BK90" i="1"/>
  <c r="BJ90" i="1"/>
  <c r="BI90" i="1"/>
  <c r="BH90" i="1" s="1"/>
  <c r="BG90" i="1" s="1"/>
  <c r="BF90" i="1" s="1"/>
  <c r="BE90" i="1" s="1"/>
  <c r="BD90" i="1" s="1"/>
  <c r="BC90" i="1" s="1"/>
  <c r="AK327" i="1"/>
  <c r="AI327" i="1"/>
  <c r="AJ327" i="1"/>
  <c r="BK92" i="1"/>
  <c r="BJ92" i="1"/>
  <c r="BI92" i="1"/>
  <c r="BH92" i="1"/>
  <c r="BG92" i="1" s="1"/>
  <c r="BF92" i="1" s="1"/>
  <c r="BE92" i="1" s="1"/>
  <c r="BD92" i="1" s="1"/>
  <c r="BC92" i="1" s="1"/>
  <c r="AT251" i="1"/>
  <c r="AS251" i="1" s="1"/>
  <c r="AR251" i="1" s="1"/>
  <c r="AQ251" i="1" s="1"/>
  <c r="AP251" i="1" s="1"/>
  <c r="AO251" i="1" s="1"/>
  <c r="AN251" i="1" s="1"/>
  <c r="AM251" i="1" s="1"/>
  <c r="AL251" i="1" s="1"/>
  <c r="BK88" i="1"/>
  <c r="BJ88" i="1" s="1"/>
  <c r="BI88" i="1"/>
  <c r="BH88" i="1" s="1"/>
  <c r="BG88" i="1" s="1"/>
  <c r="BF88" i="1" s="1"/>
  <c r="BE88" i="1" s="1"/>
  <c r="BD88" i="1" s="1"/>
  <c r="BC88" i="1" s="1"/>
  <c r="AT113" i="1"/>
  <c r="AS113" i="1" s="1"/>
  <c r="AR113" i="1" s="1"/>
  <c r="AQ113" i="1" s="1"/>
  <c r="AP113" i="1" s="1"/>
  <c r="AO113" i="1" s="1"/>
  <c r="AN113" i="1" s="1"/>
  <c r="AM113" i="1" s="1"/>
  <c r="AL113" i="1" s="1"/>
  <c r="BK95" i="1"/>
  <c r="BJ95" i="1"/>
  <c r="BI95" i="1" s="1"/>
  <c r="BH95" i="1"/>
  <c r="BG95" i="1" s="1"/>
  <c r="BF95" i="1" s="1"/>
  <c r="BE95" i="1" s="1"/>
  <c r="BD95" i="1" s="1"/>
  <c r="BC95" i="1" s="1"/>
  <c r="AI317" i="1"/>
  <c r="AH317" i="1" s="1"/>
  <c r="AK317" i="1"/>
  <c r="AJ317" i="1"/>
  <c r="BK80" i="1"/>
  <c r="BJ80" i="1" s="1"/>
  <c r="BI80" i="1" s="1"/>
  <c r="BH80" i="1" s="1"/>
  <c r="BG80" i="1" s="1"/>
  <c r="BF80" i="1" s="1"/>
  <c r="BE80" i="1" s="1"/>
  <c r="BD80" i="1" s="1"/>
  <c r="BC80" i="1" s="1"/>
  <c r="AT184" i="1"/>
  <c r="AS184" i="1" s="1"/>
  <c r="AR184" i="1" s="1"/>
  <c r="AQ184" i="1" s="1"/>
  <c r="AP184" i="1" s="1"/>
  <c r="AO184" i="1" s="1"/>
  <c r="AN184" i="1" s="1"/>
  <c r="AM184" i="1" s="1"/>
  <c r="AL184" i="1" s="1"/>
  <c r="AT376" i="1"/>
  <c r="AS376" i="1" s="1"/>
  <c r="AR376" i="1" s="1"/>
  <c r="AQ376" i="1" s="1"/>
  <c r="AP376" i="1"/>
  <c r="AO376" i="1" s="1"/>
  <c r="AN376" i="1" s="1"/>
  <c r="AM376" i="1" s="1"/>
  <c r="AL376" i="1" s="1"/>
  <c r="BK44" i="1"/>
  <c r="BJ44" i="1"/>
  <c r="BI44" i="1" s="1"/>
  <c r="BH44" i="1" s="1"/>
  <c r="BG44" i="1" s="1"/>
  <c r="BF44" i="1" s="1"/>
  <c r="BE44" i="1" s="1"/>
  <c r="BD44" i="1" s="1"/>
  <c r="BC44" i="1" s="1"/>
  <c r="BK71" i="1"/>
  <c r="BJ71" i="1" s="1"/>
  <c r="BI71" i="1" s="1"/>
  <c r="BH71" i="1" s="1"/>
  <c r="BG71" i="1" s="1"/>
  <c r="BF71" i="1" s="1"/>
  <c r="BE71" i="1" s="1"/>
  <c r="BD71" i="1" s="1"/>
  <c r="BC71" i="1" s="1"/>
  <c r="BJ54" i="1"/>
  <c r="BI54" i="1" s="1"/>
  <c r="BH54" i="1" s="1"/>
  <c r="BG54" i="1" s="1"/>
  <c r="BF54" i="1" s="1"/>
  <c r="BE54" i="1" s="1"/>
  <c r="BD54" i="1" s="1"/>
  <c r="BC54" i="1" s="1"/>
  <c r="BK54" i="1"/>
  <c r="BK46" i="1"/>
  <c r="BJ46" i="1" s="1"/>
  <c r="BI46" i="1" s="1"/>
  <c r="BH46" i="1" s="1"/>
  <c r="BG46" i="1" s="1"/>
  <c r="BF46" i="1" s="1"/>
  <c r="BE46" i="1" s="1"/>
  <c r="BD46" i="1" s="1"/>
  <c r="BC46" i="1" s="1"/>
  <c r="BK78" i="1"/>
  <c r="BJ78" i="1"/>
  <c r="BI78" i="1"/>
  <c r="BH78" i="1" s="1"/>
  <c r="BG78" i="1" s="1"/>
  <c r="BF78" i="1" s="1"/>
  <c r="BE78" i="1" s="1"/>
  <c r="BD78" i="1" s="1"/>
  <c r="BC78" i="1" s="1"/>
  <c r="AT381" i="1"/>
  <c r="AS381" i="1" s="1"/>
  <c r="AR381" i="1" s="1"/>
  <c r="AQ381" i="1" s="1"/>
  <c r="AP381" i="1" s="1"/>
  <c r="AO381" i="1" s="1"/>
  <c r="AN381" i="1" s="1"/>
  <c r="AM381" i="1" s="1"/>
  <c r="AL381" i="1" s="1"/>
  <c r="AT341" i="1"/>
  <c r="AS341" i="1" s="1"/>
  <c r="AR341" i="1" s="1"/>
  <c r="AQ341" i="1" s="1"/>
  <c r="AP341" i="1" s="1"/>
  <c r="AO341" i="1" s="1"/>
  <c r="AN341" i="1" s="1"/>
  <c r="AM341" i="1" s="1"/>
  <c r="AL341" i="1" s="1"/>
  <c r="AR447" i="1"/>
  <c r="AQ447" i="1"/>
  <c r="AP447" i="1" s="1"/>
  <c r="AO447" i="1" s="1"/>
  <c r="AN447" i="1" s="1"/>
  <c r="AM447" i="1" s="1"/>
  <c r="AL447" i="1" s="1"/>
  <c r="AT447" i="1"/>
  <c r="AS447" i="1" s="1"/>
  <c r="I354" i="1"/>
  <c r="AF354" i="1"/>
  <c r="AC354" i="1"/>
  <c r="AP448" i="1"/>
  <c r="AO448" i="1" s="1"/>
  <c r="AN448" i="1" s="1"/>
  <c r="AM448" i="1" s="1"/>
  <c r="AL448" i="1" s="1"/>
  <c r="AT448" i="1"/>
  <c r="AS448" i="1" s="1"/>
  <c r="AR448" i="1" s="1"/>
  <c r="AQ448" i="1" s="1"/>
  <c r="AT429" i="1"/>
  <c r="AS429" i="1" s="1"/>
  <c r="AR429" i="1" s="1"/>
  <c r="AQ429" i="1"/>
  <c r="AP429" i="1" s="1"/>
  <c r="AO429" i="1" s="1"/>
  <c r="AN429" i="1" s="1"/>
  <c r="AM429" i="1" s="1"/>
  <c r="AL429" i="1" s="1"/>
  <c r="AT44" i="1"/>
  <c r="AS44" i="1" s="1"/>
  <c r="AR44" i="1" s="1"/>
  <c r="AQ44" i="1" s="1"/>
  <c r="AP44" i="1" s="1"/>
  <c r="AO44" i="1" s="1"/>
  <c r="AN44" i="1" s="1"/>
  <c r="AM44" i="1" s="1"/>
  <c r="AL44" i="1" s="1"/>
  <c r="AT207" i="1"/>
  <c r="AS207" i="1" s="1"/>
  <c r="AR207" i="1" s="1"/>
  <c r="AQ207" i="1" s="1"/>
  <c r="AP207" i="1" s="1"/>
  <c r="AO207" i="1" s="1"/>
  <c r="AN207" i="1" s="1"/>
  <c r="AM207" i="1" s="1"/>
  <c r="AL207" i="1" s="1"/>
  <c r="AT32" i="1"/>
  <c r="AS32" i="1" s="1"/>
  <c r="AR32" i="1" s="1"/>
  <c r="AQ32" i="1"/>
  <c r="AP32" i="1" s="1"/>
  <c r="AO32" i="1" s="1"/>
  <c r="AN32" i="1" s="1"/>
  <c r="AM32" i="1" s="1"/>
  <c r="AL32" i="1" s="1"/>
  <c r="AQ111" i="1"/>
  <c r="AP111" i="1" s="1"/>
  <c r="AO111" i="1" s="1"/>
  <c r="AN111" i="1" s="1"/>
  <c r="AM111" i="1" s="1"/>
  <c r="AL111" i="1" s="1"/>
  <c r="AT111" i="1"/>
  <c r="AS111" i="1" s="1"/>
  <c r="AR111" i="1" s="1"/>
  <c r="AP28" i="1"/>
  <c r="AO28" i="1" s="1"/>
  <c r="AN28" i="1" s="1"/>
  <c r="AM28" i="1" s="1"/>
  <c r="AL28" i="1" s="1"/>
  <c r="AT28" i="1"/>
  <c r="AS28" i="1" s="1"/>
  <c r="AR28" i="1" s="1"/>
  <c r="AQ28" i="1" s="1"/>
  <c r="AT68" i="1"/>
  <c r="AS68" i="1" s="1"/>
  <c r="AR68" i="1" s="1"/>
  <c r="AQ68" i="1" s="1"/>
  <c r="AP68" i="1" s="1"/>
  <c r="AO68" i="1" s="1"/>
  <c r="AN68" i="1" s="1"/>
  <c r="AM68" i="1" s="1"/>
  <c r="AL68" i="1" s="1"/>
  <c r="AT72" i="1"/>
  <c r="AS72" i="1"/>
  <c r="AR72" i="1" s="1"/>
  <c r="AQ72" i="1" s="1"/>
  <c r="AP72" i="1" s="1"/>
  <c r="AO72" i="1" s="1"/>
  <c r="AN72" i="1" s="1"/>
  <c r="AM72" i="1" s="1"/>
  <c r="AL72" i="1" s="1"/>
  <c r="AT56" i="1"/>
  <c r="AS56" i="1" s="1"/>
  <c r="AR56" i="1" s="1"/>
  <c r="AQ56" i="1" s="1"/>
  <c r="AP56" i="1" s="1"/>
  <c r="AO56" i="1" s="1"/>
  <c r="AN56" i="1" s="1"/>
  <c r="AM56" i="1" s="1"/>
  <c r="AL56" i="1" s="1"/>
  <c r="BK53" i="1"/>
  <c r="BJ53" i="1" s="1"/>
  <c r="BI53" i="1" s="1"/>
  <c r="BH53" i="1" s="1"/>
  <c r="BG53" i="1" s="1"/>
  <c r="BF53" i="1" s="1"/>
  <c r="BE53" i="1" s="1"/>
  <c r="BD53" i="1" s="1"/>
  <c r="BC53" i="1" s="1"/>
  <c r="BK38" i="1"/>
  <c r="BJ38" i="1" s="1"/>
  <c r="BI38" i="1" s="1"/>
  <c r="BH38" i="1" s="1"/>
  <c r="BG38" i="1" s="1"/>
  <c r="BF38" i="1" s="1"/>
  <c r="BE38" i="1" s="1"/>
  <c r="BD38" i="1" s="1"/>
  <c r="BC38" i="1" s="1"/>
  <c r="BJ109" i="1"/>
  <c r="BI109" i="1" s="1"/>
  <c r="BH109" i="1" s="1"/>
  <c r="BG109" i="1" s="1"/>
  <c r="BF109" i="1" s="1"/>
  <c r="BE109" i="1" s="1"/>
  <c r="BD109" i="1" s="1"/>
  <c r="BC109" i="1" s="1"/>
  <c r="BK109" i="1"/>
  <c r="BK94" i="1"/>
  <c r="BJ94" i="1" s="1"/>
  <c r="BI94" i="1" s="1"/>
  <c r="BH94" i="1" s="1"/>
  <c r="BG94" i="1" s="1"/>
  <c r="BF94" i="1" s="1"/>
  <c r="BE94" i="1" s="1"/>
  <c r="BD94" i="1" s="1"/>
  <c r="BC94" i="1" s="1"/>
  <c r="AT353" i="1"/>
  <c r="AS353" i="1" s="1"/>
  <c r="AR353" i="1" s="1"/>
  <c r="AQ353" i="1" s="1"/>
  <c r="AP353" i="1" s="1"/>
  <c r="AO353" i="1" s="1"/>
  <c r="AN353" i="1" s="1"/>
  <c r="AM353" i="1" s="1"/>
  <c r="AL353" i="1" s="1"/>
  <c r="AJ342" i="1"/>
  <c r="AK342" i="1"/>
  <c r="AI342" i="1"/>
  <c r="AT282" i="1"/>
  <c r="AS282" i="1" s="1"/>
  <c r="AR282" i="1"/>
  <c r="AQ282" i="1" s="1"/>
  <c r="AP282" i="1" s="1"/>
  <c r="AO282" i="1" s="1"/>
  <c r="AN282" i="1" s="1"/>
  <c r="AM282" i="1" s="1"/>
  <c r="AL282" i="1" s="1"/>
  <c r="AT78" i="1"/>
  <c r="AS78" i="1" s="1"/>
  <c r="AR78" i="1" s="1"/>
  <c r="AQ78" i="1" s="1"/>
  <c r="AP78" i="1" s="1"/>
  <c r="AO78" i="1" s="1"/>
  <c r="AN78" i="1" s="1"/>
  <c r="AM78" i="1" s="1"/>
  <c r="AL78" i="1" s="1"/>
  <c r="AK343" i="1"/>
  <c r="AJ343" i="1"/>
  <c r="AI343" i="1"/>
  <c r="AH343" i="1" s="1"/>
  <c r="AT75" i="1"/>
  <c r="AS75" i="1"/>
  <c r="AR75" i="1" s="1"/>
  <c r="AQ75" i="1" s="1"/>
  <c r="AP75" i="1" s="1"/>
  <c r="AO75" i="1" s="1"/>
  <c r="AN75" i="1" s="1"/>
  <c r="AM75" i="1" s="1"/>
  <c r="AL75" i="1" s="1"/>
  <c r="AQ171" i="1"/>
  <c r="AP171" i="1" s="1"/>
  <c r="AO171" i="1" s="1"/>
  <c r="AN171" i="1" s="1"/>
  <c r="AM171" i="1" s="1"/>
  <c r="AL171" i="1" s="1"/>
  <c r="AT171" i="1"/>
  <c r="AS171" i="1"/>
  <c r="AR171" i="1" s="1"/>
  <c r="AT254" i="1"/>
  <c r="AS254" i="1" s="1"/>
  <c r="AR254" i="1" s="1"/>
  <c r="AQ254" i="1" s="1"/>
  <c r="AP254" i="1" s="1"/>
  <c r="AO254" i="1" s="1"/>
  <c r="AN254" i="1" s="1"/>
  <c r="AM254" i="1" s="1"/>
  <c r="AL254" i="1" s="1"/>
  <c r="AI160" i="1"/>
  <c r="AK160" i="1"/>
  <c r="AJ160" i="1"/>
  <c r="AT287" i="1"/>
  <c r="AS287" i="1" s="1"/>
  <c r="AR287" i="1" s="1"/>
  <c r="AQ287" i="1" s="1"/>
  <c r="AP287" i="1" s="1"/>
  <c r="AO287" i="1" s="1"/>
  <c r="AN287" i="1" s="1"/>
  <c r="AM287" i="1" s="1"/>
  <c r="AL287" i="1" s="1"/>
  <c r="AI299" i="1"/>
  <c r="AJ299" i="1"/>
  <c r="AK299" i="1"/>
  <c r="AJ130" i="1"/>
  <c r="AI130" i="1"/>
  <c r="AH130" i="1" s="1"/>
  <c r="AK130" i="1"/>
  <c r="AT103" i="1"/>
  <c r="AS103" i="1"/>
  <c r="AR103" i="1" s="1"/>
  <c r="AQ103" i="1" s="1"/>
  <c r="AP103" i="1" s="1"/>
  <c r="AO103" i="1" s="1"/>
  <c r="AN103" i="1" s="1"/>
  <c r="AM103" i="1" s="1"/>
  <c r="AL103" i="1" s="1"/>
  <c r="AI385" i="1"/>
  <c r="AJ385" i="1"/>
  <c r="AK385" i="1"/>
  <c r="BK7" i="1"/>
  <c r="BJ7" i="1" s="1"/>
  <c r="BI7" i="1" s="1"/>
  <c r="BH7" i="1" s="1"/>
  <c r="BG7" i="1" s="1"/>
  <c r="BF7" i="1" s="1"/>
  <c r="BE7" i="1" s="1"/>
  <c r="BD7" i="1" s="1"/>
  <c r="BC7" i="1" s="1"/>
  <c r="AT93" i="1"/>
  <c r="AS93" i="1" s="1"/>
  <c r="AR93" i="1"/>
  <c r="AQ93" i="1" s="1"/>
  <c r="AP93" i="1" s="1"/>
  <c r="AO93" i="1" s="1"/>
  <c r="AN93" i="1" s="1"/>
  <c r="AM93" i="1" s="1"/>
  <c r="AL93" i="1" s="1"/>
  <c r="AT413" i="1"/>
  <c r="AS413" i="1" s="1"/>
  <c r="AR413" i="1" s="1"/>
  <c r="AQ413" i="1" s="1"/>
  <c r="AP413" i="1" s="1"/>
  <c r="AO413" i="1" s="1"/>
  <c r="AN413" i="1" s="1"/>
  <c r="AM413" i="1" s="1"/>
  <c r="AL413" i="1" s="1"/>
  <c r="AT204" i="1"/>
  <c r="AS204" i="1" s="1"/>
  <c r="AR204" i="1"/>
  <c r="AQ204" i="1" s="1"/>
  <c r="AP204" i="1" s="1"/>
  <c r="AO204" i="1" s="1"/>
  <c r="AN204" i="1" s="1"/>
  <c r="AM204" i="1" s="1"/>
  <c r="AL204" i="1" s="1"/>
  <c r="AT246" i="1"/>
  <c r="AS246" i="1" s="1"/>
  <c r="AR246" i="1"/>
  <c r="AQ246" i="1" s="1"/>
  <c r="AP246" i="1" s="1"/>
  <c r="AO246" i="1" s="1"/>
  <c r="AN246" i="1" s="1"/>
  <c r="AM246" i="1" s="1"/>
  <c r="AL246" i="1" s="1"/>
  <c r="AT183" i="1"/>
  <c r="AS183" i="1" s="1"/>
  <c r="AR183" i="1" s="1"/>
  <c r="AQ183" i="1" s="1"/>
  <c r="AP183" i="1" s="1"/>
  <c r="AO183" i="1" s="1"/>
  <c r="AN183" i="1" s="1"/>
  <c r="AM183" i="1" s="1"/>
  <c r="AL183" i="1" s="1"/>
  <c r="AT226" i="1"/>
  <c r="AS226" i="1"/>
  <c r="AR226" i="1" s="1"/>
  <c r="AQ226" i="1" s="1"/>
  <c r="AP226" i="1" s="1"/>
  <c r="AO226" i="1" s="1"/>
  <c r="AN226" i="1" s="1"/>
  <c r="AM226" i="1" s="1"/>
  <c r="AL226" i="1" s="1"/>
  <c r="AT291" i="1"/>
  <c r="AS291" i="1" s="1"/>
  <c r="AR291" i="1" s="1"/>
  <c r="AQ291" i="1" s="1"/>
  <c r="AP291" i="1" s="1"/>
  <c r="AO291" i="1" s="1"/>
  <c r="AN291" i="1" s="1"/>
  <c r="AM291" i="1" s="1"/>
  <c r="AL291" i="1" s="1"/>
  <c r="AT147" i="1"/>
  <c r="AS147" i="1" s="1"/>
  <c r="AR147" i="1" s="1"/>
  <c r="AQ147" i="1" s="1"/>
  <c r="AP147" i="1" s="1"/>
  <c r="AO147" i="1" s="1"/>
  <c r="AN147" i="1" s="1"/>
  <c r="AM147" i="1" s="1"/>
  <c r="AL147" i="1" s="1"/>
  <c r="AT275" i="1"/>
  <c r="AS275" i="1" s="1"/>
  <c r="AR275" i="1"/>
  <c r="AQ275" i="1" s="1"/>
  <c r="AP275" i="1" s="1"/>
  <c r="AO275" i="1" s="1"/>
  <c r="AN275" i="1" s="1"/>
  <c r="AM275" i="1" s="1"/>
  <c r="AL275" i="1" s="1"/>
  <c r="AO314" i="1"/>
  <c r="AN314" i="1" s="1"/>
  <c r="AM314" i="1" s="1"/>
  <c r="AL314" i="1" s="1"/>
  <c r="AT314" i="1"/>
  <c r="AS314" i="1" s="1"/>
  <c r="AR314" i="1"/>
  <c r="AQ314" i="1" s="1"/>
  <c r="AP314" i="1" s="1"/>
  <c r="AT114" i="1"/>
  <c r="AS114" i="1" s="1"/>
  <c r="AR114" i="1" s="1"/>
  <c r="AQ114" i="1" s="1"/>
  <c r="AP114" i="1" s="1"/>
  <c r="AO114" i="1" s="1"/>
  <c r="AN114" i="1" s="1"/>
  <c r="AM114" i="1" s="1"/>
  <c r="AL114" i="1" s="1"/>
  <c r="AT372" i="1"/>
  <c r="AS372" i="1"/>
  <c r="AR372" i="1" s="1"/>
  <c r="AQ372" i="1" s="1"/>
  <c r="AP372" i="1" s="1"/>
  <c r="AO372" i="1"/>
  <c r="AN372" i="1" s="1"/>
  <c r="AM372" i="1" s="1"/>
  <c r="AL372" i="1" s="1"/>
  <c r="AI215" i="1"/>
  <c r="AJ215" i="1"/>
  <c r="AK215" i="1"/>
  <c r="BJ70" i="1"/>
  <c r="BI70" i="1" s="1"/>
  <c r="BH70" i="1" s="1"/>
  <c r="BG70" i="1"/>
  <c r="BF70" i="1" s="1"/>
  <c r="BE70" i="1" s="1"/>
  <c r="BD70" i="1" s="1"/>
  <c r="BC70" i="1" s="1"/>
  <c r="BK70" i="1"/>
  <c r="BK128" i="1"/>
  <c r="BJ128" i="1" s="1"/>
  <c r="BI128" i="1" s="1"/>
  <c r="BH128" i="1" s="1"/>
  <c r="BG128" i="1" s="1"/>
  <c r="BF128" i="1" s="1"/>
  <c r="BE128" i="1" s="1"/>
  <c r="BD128" i="1" s="1"/>
  <c r="BC128" i="1" s="1"/>
  <c r="BK75" i="1"/>
  <c r="BJ75" i="1"/>
  <c r="BI75" i="1" s="1"/>
  <c r="BH75" i="1" s="1"/>
  <c r="BG75" i="1" s="1"/>
  <c r="BF75" i="1" s="1"/>
  <c r="BE75" i="1" s="1"/>
  <c r="BD75" i="1" s="1"/>
  <c r="BC75" i="1" s="1"/>
  <c r="AT331" i="1"/>
  <c r="AS331" i="1" s="1"/>
  <c r="AR331" i="1"/>
  <c r="AQ331" i="1" s="1"/>
  <c r="AP331" i="1" s="1"/>
  <c r="AO331" i="1" s="1"/>
  <c r="AN331" i="1" s="1"/>
  <c r="AM331" i="1" s="1"/>
  <c r="AL331" i="1" s="1"/>
  <c r="BK60" i="1"/>
  <c r="BJ60" i="1"/>
  <c r="BI60" i="1" s="1"/>
  <c r="BH60" i="1" s="1"/>
  <c r="BG60" i="1" s="1"/>
  <c r="BF60" i="1" s="1"/>
  <c r="BE60" i="1" s="1"/>
  <c r="BD60" i="1" s="1"/>
  <c r="BC60" i="1" s="1"/>
  <c r="AK311" i="1"/>
  <c r="AI311" i="1"/>
  <c r="AH311" i="1" s="1"/>
  <c r="AB311" i="1" s="1"/>
  <c r="AJ311" i="1"/>
  <c r="BH56" i="1"/>
  <c r="BF56" i="1"/>
  <c r="BE56" i="1" s="1"/>
  <c r="BD56" i="1" s="1"/>
  <c r="BC56" i="1" s="1"/>
  <c r="BK56" i="1"/>
  <c r="BJ56" i="1" s="1"/>
  <c r="BI56" i="1" s="1"/>
  <c r="BG56" i="1"/>
  <c r="BK116" i="1"/>
  <c r="BJ116" i="1" s="1"/>
  <c r="BI116" i="1" s="1"/>
  <c r="BH116" i="1" s="1"/>
  <c r="BG116" i="1" s="1"/>
  <c r="BF116" i="1" s="1"/>
  <c r="BE116" i="1" s="1"/>
  <c r="BD116" i="1" s="1"/>
  <c r="BC116" i="1" s="1"/>
  <c r="BK89" i="1"/>
  <c r="BJ89" i="1" s="1"/>
  <c r="BI89" i="1" s="1"/>
  <c r="BH89" i="1" s="1"/>
  <c r="BG89" i="1" s="1"/>
  <c r="BF89" i="1" s="1"/>
  <c r="BE89" i="1" s="1"/>
  <c r="BD89" i="1" s="1"/>
  <c r="BC89" i="1" s="1"/>
  <c r="AT374" i="1"/>
  <c r="AS374" i="1" s="1"/>
  <c r="AR374" i="1" s="1"/>
  <c r="AQ374" i="1"/>
  <c r="AP374" i="1" s="1"/>
  <c r="AO374" i="1" s="1"/>
  <c r="AN374" i="1" s="1"/>
  <c r="AM374" i="1" s="1"/>
  <c r="AL374" i="1" s="1"/>
  <c r="BK48" i="1"/>
  <c r="BJ48" i="1"/>
  <c r="BI48" i="1"/>
  <c r="BH48" i="1" s="1"/>
  <c r="BG48" i="1" s="1"/>
  <c r="BF48" i="1" s="1"/>
  <c r="BE48" i="1" s="1"/>
  <c r="BD48" i="1" s="1"/>
  <c r="BC48" i="1" s="1"/>
  <c r="AK218" i="1"/>
  <c r="AJ218" i="1"/>
  <c r="AI218" i="1"/>
  <c r="AH218" i="1" s="1"/>
  <c r="AT382" i="1"/>
  <c r="AS382" i="1" s="1"/>
  <c r="AR382" i="1" s="1"/>
  <c r="AQ382" i="1" s="1"/>
  <c r="AP382" i="1" s="1"/>
  <c r="AO382" i="1" s="1"/>
  <c r="AN382" i="1" s="1"/>
  <c r="AM382" i="1" s="1"/>
  <c r="AL382" i="1" s="1"/>
  <c r="AK428" i="1"/>
  <c r="AJ428" i="1"/>
  <c r="AI428" i="1"/>
  <c r="BK66" i="1"/>
  <c r="BJ66" i="1"/>
  <c r="BH66" i="1"/>
  <c r="BG66" i="1" s="1"/>
  <c r="BF66" i="1" s="1"/>
  <c r="BE66" i="1" s="1"/>
  <c r="BD66" i="1" s="1"/>
  <c r="BC66" i="1" s="1"/>
  <c r="BI66" i="1"/>
  <c r="BK41" i="1"/>
  <c r="BJ41" i="1"/>
  <c r="BI41" i="1" s="1"/>
  <c r="BH41" i="1" s="1"/>
  <c r="BG41" i="1" s="1"/>
  <c r="BF41" i="1" s="1"/>
  <c r="BE41" i="1" s="1"/>
  <c r="BD41" i="1" s="1"/>
  <c r="BC41" i="1" s="1"/>
  <c r="BK25" i="1"/>
  <c r="BJ25" i="1" s="1"/>
  <c r="BI25" i="1" s="1"/>
  <c r="BH25" i="1" s="1"/>
  <c r="BG25" i="1" s="1"/>
  <c r="BF25" i="1" s="1"/>
  <c r="BE25" i="1" s="1"/>
  <c r="BD25" i="1" s="1"/>
  <c r="BC25" i="1" s="1"/>
  <c r="BK61" i="1"/>
  <c r="BJ61" i="1" s="1"/>
  <c r="BI61" i="1" s="1"/>
  <c r="BH61" i="1" s="1"/>
  <c r="BG61" i="1" s="1"/>
  <c r="BF61" i="1" s="1"/>
  <c r="BE61" i="1" s="1"/>
  <c r="BD61" i="1" s="1"/>
  <c r="BC61" i="1" s="1"/>
  <c r="AJ442" i="1"/>
  <c r="AI442" i="1"/>
  <c r="AH442" i="1" s="1"/>
  <c r="AK442" i="1"/>
  <c r="AK438" i="1"/>
  <c r="AI438" i="1"/>
  <c r="AJ438" i="1"/>
  <c r="O454" i="1"/>
  <c r="O434" i="1"/>
  <c r="O355" i="1"/>
  <c r="O431" i="1"/>
  <c r="O420" i="1"/>
  <c r="O333" i="1"/>
  <c r="O319" i="1"/>
  <c r="O409" i="1"/>
  <c r="O329" i="1"/>
  <c r="O352" i="1"/>
  <c r="O448" i="1"/>
  <c r="O353" i="1"/>
  <c r="O441" i="1"/>
  <c r="O309" i="1"/>
  <c r="O313" i="1"/>
  <c r="O327" i="1"/>
  <c r="O430" i="1"/>
  <c r="O311" i="1"/>
  <c r="O321" i="1"/>
  <c r="O451" i="1"/>
  <c r="O436" i="1"/>
  <c r="O423" i="1"/>
  <c r="O370" i="1"/>
  <c r="O328" i="1"/>
  <c r="O415" i="1"/>
  <c r="O440" i="1"/>
  <c r="O391" i="1"/>
  <c r="O424" i="1"/>
  <c r="O357" i="1"/>
  <c r="O419" i="1"/>
  <c r="O330" i="1"/>
  <c r="O389" i="1"/>
  <c r="O324" i="1"/>
  <c r="O377" i="1"/>
  <c r="O316" i="1"/>
  <c r="O387" i="1"/>
  <c r="O428" i="1"/>
  <c r="O385" i="1"/>
  <c r="O347" i="1"/>
  <c r="O453" i="1"/>
  <c r="O408" i="1"/>
  <c r="O374" i="1"/>
  <c r="O341" i="1"/>
  <c r="O412" i="1"/>
  <c r="O437" i="1"/>
  <c r="O414" i="1"/>
  <c r="O399" i="1"/>
  <c r="O334" i="1"/>
  <c r="O312" i="1"/>
  <c r="O338" i="1"/>
  <c r="O386" i="1"/>
  <c r="O348" i="1"/>
  <c r="O442" i="1"/>
  <c r="O443" i="1"/>
  <c r="O397" i="1"/>
  <c r="O379" i="1"/>
  <c r="O359" i="1"/>
  <c r="O439" i="1"/>
  <c r="O444" i="1"/>
  <c r="O390" i="1"/>
  <c r="O407" i="1"/>
  <c r="O432" i="1"/>
  <c r="O433" i="1"/>
  <c r="O350" i="1"/>
  <c r="O383" i="1"/>
  <c r="O429" i="1"/>
  <c r="C15" i="1"/>
  <c r="O368" i="1"/>
  <c r="O331" i="1"/>
  <c r="O373" i="1"/>
  <c r="O421" i="1"/>
  <c r="O320" i="1"/>
  <c r="O365" i="1"/>
  <c r="O395" i="1"/>
  <c r="O345" i="1"/>
  <c r="O332" i="1"/>
  <c r="O416" i="1"/>
  <c r="O446" i="1"/>
  <c r="O356" i="1"/>
  <c r="O384" i="1"/>
  <c r="O410" i="1"/>
  <c r="O393" i="1"/>
  <c r="O388" i="1"/>
  <c r="O449" i="1"/>
  <c r="O404" i="1"/>
  <c r="O336" i="1"/>
  <c r="O380" i="1"/>
  <c r="O402" i="1"/>
  <c r="O317" i="1"/>
  <c r="O310" i="1"/>
  <c r="O411" i="1"/>
  <c r="O447" i="1"/>
  <c r="O323" i="1"/>
  <c r="O346" i="1"/>
  <c r="O325" i="1"/>
  <c r="O417" i="1"/>
  <c r="O315" i="1"/>
  <c r="O378" i="1"/>
  <c r="O322" i="1"/>
  <c r="O400" i="1"/>
  <c r="O438" i="1"/>
  <c r="O369" i="1"/>
  <c r="O351" i="1"/>
  <c r="O314" i="1"/>
  <c r="O371" i="1"/>
  <c r="O362" i="1"/>
  <c r="O335" i="1"/>
  <c r="O413" i="1"/>
  <c r="O358" i="1"/>
  <c r="O307" i="1"/>
  <c r="O366" i="1"/>
  <c r="O308" i="1"/>
  <c r="O403" i="1"/>
  <c r="O361" i="1"/>
  <c r="O445" i="1"/>
  <c r="O435" i="1"/>
  <c r="O360" i="1"/>
  <c r="O401" i="1"/>
  <c r="O427" i="1"/>
  <c r="O344" i="1"/>
  <c r="O340" i="1"/>
  <c r="O425" i="1"/>
  <c r="O392" i="1"/>
  <c r="O405" i="1"/>
  <c r="O337" i="1"/>
  <c r="O422" i="1"/>
  <c r="O418" i="1"/>
  <c r="O304" i="1"/>
  <c r="O376" i="1"/>
  <c r="O339" i="1"/>
  <c r="O450" i="1"/>
  <c r="O349" i="1"/>
  <c r="O305" i="1"/>
  <c r="O452" i="1"/>
  <c r="O306" i="1"/>
  <c r="O372" i="1"/>
  <c r="O354" i="1"/>
  <c r="O396" i="1"/>
  <c r="O394" i="1"/>
  <c r="O398" i="1"/>
  <c r="O382" i="1"/>
  <c r="O363" i="1"/>
  <c r="O367" i="1"/>
  <c r="O343" i="1"/>
  <c r="O426" i="1"/>
  <c r="O364" i="1"/>
  <c r="O342" i="1"/>
  <c r="O318" i="1"/>
  <c r="O326" i="1"/>
  <c r="O381" i="1"/>
  <c r="O406" i="1"/>
  <c r="O375" i="1"/>
  <c r="C16" i="1"/>
  <c r="D18" i="1" s="1"/>
  <c r="AJ196" i="1"/>
  <c r="AI196" i="1"/>
  <c r="AK196" i="1"/>
  <c r="AK324" i="1"/>
  <c r="AJ324" i="1"/>
  <c r="AI324" i="1"/>
  <c r="AJ258" i="1"/>
  <c r="AI258" i="1"/>
  <c r="AK258" i="1"/>
  <c r="AK356" i="1"/>
  <c r="AJ356" i="1"/>
  <c r="AI356" i="1"/>
  <c r="AI436" i="1"/>
  <c r="AJ436" i="1"/>
  <c r="AK436" i="1"/>
  <c r="AK104" i="1"/>
  <c r="AJ104" i="1"/>
  <c r="AI104" i="1"/>
  <c r="AI223" i="1"/>
  <c r="AK223" i="1"/>
  <c r="AJ223" i="1"/>
  <c r="AK434" i="1"/>
  <c r="AI434" i="1"/>
  <c r="AJ434" i="1"/>
  <c r="AJ415" i="1"/>
  <c r="AK415" i="1"/>
  <c r="AI415" i="1"/>
  <c r="AH415" i="1" s="1"/>
  <c r="AJ91" i="1"/>
  <c r="AI91" i="1"/>
  <c r="AH91" i="1" s="1"/>
  <c r="AK91" i="1"/>
  <c r="AI420" i="1"/>
  <c r="AH420" i="1" s="1"/>
  <c r="AK420" i="1"/>
  <c r="AJ420" i="1"/>
  <c r="AI278" i="1"/>
  <c r="AK278" i="1"/>
  <c r="AJ278" i="1"/>
  <c r="AI125" i="1"/>
  <c r="AK125" i="1"/>
  <c r="AJ125" i="1"/>
  <c r="AI263" i="1"/>
  <c r="AJ263" i="1"/>
  <c r="AK263" i="1"/>
  <c r="AK259" i="1"/>
  <c r="AI259" i="1"/>
  <c r="AJ259" i="1"/>
  <c r="AJ380" i="1"/>
  <c r="AK380" i="1"/>
  <c r="AI380" i="1"/>
  <c r="AK290" i="1"/>
  <c r="AJ290" i="1"/>
  <c r="AI290" i="1"/>
  <c r="AI432" i="1"/>
  <c r="AJ432" i="1"/>
  <c r="AK432" i="1"/>
  <c r="AK99" i="1"/>
  <c r="AJ99" i="1"/>
  <c r="AI99" i="1"/>
  <c r="AH99" i="1" s="1"/>
  <c r="AJ216" i="1"/>
  <c r="AK216" i="1"/>
  <c r="AI216" i="1"/>
  <c r="AJ430" i="1"/>
  <c r="AK430" i="1"/>
  <c r="AI430" i="1"/>
  <c r="AH430" i="1" s="1"/>
  <c r="AJ345" i="1"/>
  <c r="AK345" i="1"/>
  <c r="AI345" i="1"/>
  <c r="AK232" i="1"/>
  <c r="AJ232" i="1"/>
  <c r="AI232" i="1"/>
  <c r="AK168" i="1"/>
  <c r="AI168" i="1"/>
  <c r="AH168" i="1" s="1"/>
  <c r="AJ168" i="1"/>
  <c r="AJ449" i="1"/>
  <c r="AI449" i="1"/>
  <c r="AK449" i="1"/>
  <c r="AI397" i="1"/>
  <c r="AJ397" i="1"/>
  <c r="AK397" i="1"/>
  <c r="AJ225" i="1"/>
  <c r="AK225" i="1"/>
  <c r="AI225" i="1"/>
  <c r="AK301" i="1"/>
  <c r="AJ301" i="1"/>
  <c r="AI301" i="1"/>
  <c r="AK58" i="1"/>
  <c r="AJ58" i="1"/>
  <c r="AI58" i="1"/>
  <c r="AK205" i="1"/>
  <c r="AI205" i="1"/>
  <c r="AJ205" i="1"/>
  <c r="AJ410" i="1"/>
  <c r="AI410" i="1"/>
  <c r="AK410" i="1"/>
  <c r="AI37" i="1"/>
  <c r="AJ37" i="1"/>
  <c r="AK37" i="1"/>
  <c r="AJ364" i="1"/>
  <c r="AI364" i="1"/>
  <c r="AK364" i="1"/>
  <c r="AJ193" i="1"/>
  <c r="AI193" i="1"/>
  <c r="AH193" i="1" s="1"/>
  <c r="AK193" i="1"/>
  <c r="AT54" i="1"/>
  <c r="AS54" i="1"/>
  <c r="AR54" i="1" s="1"/>
  <c r="AQ54" i="1" s="1"/>
  <c r="AP54" i="1" s="1"/>
  <c r="AO54" i="1" s="1"/>
  <c r="AN54" i="1" s="1"/>
  <c r="AM54" i="1" s="1"/>
  <c r="AL54" i="1" s="1"/>
  <c r="I60" i="1"/>
  <c r="AC60" i="1"/>
  <c r="AF60" i="1"/>
  <c r="K394" i="1"/>
  <c r="AT173" i="1"/>
  <c r="AS173" i="1"/>
  <c r="AR173" i="1" s="1"/>
  <c r="AQ173" i="1" s="1"/>
  <c r="AP173" i="1" s="1"/>
  <c r="AO173" i="1" s="1"/>
  <c r="AN173" i="1" s="1"/>
  <c r="AM173" i="1" s="1"/>
  <c r="AL173" i="1" s="1"/>
  <c r="AF422" i="1"/>
  <c r="K422" i="1"/>
  <c r="AC422" i="1"/>
  <c r="AT393" i="1"/>
  <c r="AS393" i="1" s="1"/>
  <c r="AR393" i="1" s="1"/>
  <c r="AQ393" i="1" s="1"/>
  <c r="AP393" i="1" s="1"/>
  <c r="AO393" i="1" s="1"/>
  <c r="AN393" i="1" s="1"/>
  <c r="AM393" i="1" s="1"/>
  <c r="AL393" i="1" s="1"/>
  <c r="AA311" i="1"/>
  <c r="I67" i="1"/>
  <c r="AH190" i="1"/>
  <c r="I261" i="1"/>
  <c r="AT396" i="1"/>
  <c r="AS396" i="1" s="1"/>
  <c r="AR396" i="1" s="1"/>
  <c r="AQ396" i="1" s="1"/>
  <c r="AP396" i="1" s="1"/>
  <c r="AO396" i="1" s="1"/>
  <c r="AN396" i="1" s="1"/>
  <c r="AM396" i="1" s="1"/>
  <c r="AL396" i="1" s="1"/>
  <c r="AT229" i="1"/>
  <c r="AS229" i="1" s="1"/>
  <c r="AR229" i="1" s="1"/>
  <c r="AQ229" i="1" s="1"/>
  <c r="AP229" i="1" s="1"/>
  <c r="AO229" i="1" s="1"/>
  <c r="AN229" i="1" s="1"/>
  <c r="AM229" i="1" s="1"/>
  <c r="AL229" i="1" s="1"/>
  <c r="AT405" i="1"/>
  <c r="AS405" i="1" s="1"/>
  <c r="AR405" i="1" s="1"/>
  <c r="AQ405" i="1" s="1"/>
  <c r="AP405" i="1" s="1"/>
  <c r="AO405" i="1" s="1"/>
  <c r="AN405" i="1" s="1"/>
  <c r="AM405" i="1" s="1"/>
  <c r="AL405" i="1" s="1"/>
  <c r="AB117" i="1"/>
  <c r="AA117" i="1"/>
  <c r="AA423" i="1"/>
  <c r="AB423" i="1"/>
  <c r="I244" i="1"/>
  <c r="I54" i="1"/>
  <c r="AF54" i="1"/>
  <c r="AC54" i="1"/>
  <c r="AT350" i="1"/>
  <c r="AS350" i="1" s="1"/>
  <c r="AR350" i="1" s="1"/>
  <c r="AQ350" i="1" s="1"/>
  <c r="AP350" i="1" s="1"/>
  <c r="AO350" i="1" s="1"/>
  <c r="AN350" i="1" s="1"/>
  <c r="AM350" i="1" s="1"/>
  <c r="AL350" i="1" s="1"/>
  <c r="AT167" i="1"/>
  <c r="AS167" i="1" s="1"/>
  <c r="AR167" i="1" s="1"/>
  <c r="AQ167" i="1" s="1"/>
  <c r="AP167" i="1" s="1"/>
  <c r="AO167" i="1" s="1"/>
  <c r="AN167" i="1" s="1"/>
  <c r="AM167" i="1" s="1"/>
  <c r="AL167" i="1" s="1"/>
  <c r="K398" i="1"/>
  <c r="K405" i="1"/>
  <c r="I240" i="1"/>
  <c r="AB284" i="1"/>
  <c r="AA284" i="1"/>
  <c r="AT244" i="1"/>
  <c r="AS244" i="1" s="1"/>
  <c r="AR244" i="1" s="1"/>
  <c r="AQ244" i="1" s="1"/>
  <c r="AP244" i="1" s="1"/>
  <c r="AO244" i="1" s="1"/>
  <c r="AN244" i="1" s="1"/>
  <c r="AM244" i="1" s="1"/>
  <c r="AL244" i="1" s="1"/>
  <c r="K401" i="1"/>
  <c r="I350" i="1"/>
  <c r="I167" i="1"/>
  <c r="AC167" i="1"/>
  <c r="AT398" i="1"/>
  <c r="AS398" i="1" s="1"/>
  <c r="AR398" i="1" s="1"/>
  <c r="AQ398" i="1" s="1"/>
  <c r="AP398" i="1" s="1"/>
  <c r="AO398" i="1" s="1"/>
  <c r="AN398" i="1" s="1"/>
  <c r="AM398" i="1" s="1"/>
  <c r="AL398" i="1" s="1"/>
  <c r="AB123" i="1"/>
  <c r="AA123" i="1"/>
  <c r="AT261" i="1"/>
  <c r="AS261" i="1" s="1"/>
  <c r="AR261" i="1" s="1"/>
  <c r="AQ261" i="1" s="1"/>
  <c r="AP261" i="1" s="1"/>
  <c r="AO261" i="1" s="1"/>
  <c r="AN261" i="1" s="1"/>
  <c r="AM261" i="1" s="1"/>
  <c r="AL261" i="1" s="1"/>
  <c r="K396" i="1"/>
  <c r="I229" i="1"/>
  <c r="AT240" i="1"/>
  <c r="AS240" i="1"/>
  <c r="AR240" i="1" s="1"/>
  <c r="AQ240" i="1" s="1"/>
  <c r="AP240" i="1" s="1"/>
  <c r="AO240" i="1" s="1"/>
  <c r="AN240" i="1" s="1"/>
  <c r="AM240" i="1" s="1"/>
  <c r="AL240" i="1" s="1"/>
  <c r="AH348" i="1"/>
  <c r="AH453" i="1"/>
  <c r="AB453" i="1" s="1"/>
  <c r="AA305" i="1"/>
  <c r="AB305" i="1"/>
  <c r="AT401" i="1"/>
  <c r="AS401" i="1" s="1"/>
  <c r="AR401" i="1" s="1"/>
  <c r="AQ401" i="1" s="1"/>
  <c r="AP401" i="1" s="1"/>
  <c r="AO401" i="1" s="1"/>
  <c r="AN401" i="1" s="1"/>
  <c r="AM401" i="1" s="1"/>
  <c r="AL401" i="1" s="1"/>
  <c r="AA92" i="1"/>
  <c r="AB92" i="1"/>
  <c r="AF167" i="1"/>
  <c r="AA29" i="1"/>
  <c r="AB29" i="1"/>
  <c r="AA84" i="1"/>
  <c r="AB84" i="1"/>
  <c r="AB194" i="1"/>
  <c r="AA194" i="1"/>
  <c r="AT149" i="1"/>
  <c r="AS149" i="1" s="1"/>
  <c r="AR149" i="1" s="1"/>
  <c r="AQ149" i="1" s="1"/>
  <c r="AP149" i="1" s="1"/>
  <c r="AO149" i="1" s="1"/>
  <c r="AN149" i="1" s="1"/>
  <c r="AM149" i="1" s="1"/>
  <c r="AL149" i="1" s="1"/>
  <c r="AT144" i="1"/>
  <c r="AS144" i="1" s="1"/>
  <c r="AR144" i="1" s="1"/>
  <c r="AQ144" i="1" s="1"/>
  <c r="AP144" i="1" s="1"/>
  <c r="AO144" i="1" s="1"/>
  <c r="AN144" i="1" s="1"/>
  <c r="AM144" i="1" s="1"/>
  <c r="AL144" i="1" s="1"/>
  <c r="AA154" i="1"/>
  <c r="AA343" i="1"/>
  <c r="AB343" i="1"/>
  <c r="AA131" i="1"/>
  <c r="AB131" i="1"/>
  <c r="AT118" i="1"/>
  <c r="AS118" i="1" s="1"/>
  <c r="AR118" i="1" s="1"/>
  <c r="AQ118" i="1" s="1"/>
  <c r="AP118" i="1" s="1"/>
  <c r="AO118" i="1" s="1"/>
  <c r="AN118" i="1" s="1"/>
  <c r="AM118" i="1" s="1"/>
  <c r="AL118" i="1" s="1"/>
  <c r="I149" i="1"/>
  <c r="AT408" i="1"/>
  <c r="AS408" i="1" s="1"/>
  <c r="AR408" i="1" s="1"/>
  <c r="AQ408" i="1" s="1"/>
  <c r="AP408" i="1" s="1"/>
  <c r="AO408" i="1" s="1"/>
  <c r="AN408" i="1" s="1"/>
  <c r="AM408" i="1" s="1"/>
  <c r="AL408" i="1" s="1"/>
  <c r="AA73" i="1"/>
  <c r="AB73" i="1"/>
  <c r="J426" i="1"/>
  <c r="J411" i="1"/>
  <c r="AB30" i="1"/>
  <c r="AA30" i="1"/>
  <c r="I118" i="1"/>
  <c r="AC118" i="1"/>
  <c r="J144" i="1"/>
  <c r="AT300" i="1"/>
  <c r="AS300" i="1" s="1"/>
  <c r="AR300" i="1" s="1"/>
  <c r="AQ300" i="1" s="1"/>
  <c r="AP300" i="1" s="1"/>
  <c r="AO300" i="1" s="1"/>
  <c r="AN300" i="1" s="1"/>
  <c r="AM300" i="1" s="1"/>
  <c r="AL300" i="1" s="1"/>
  <c r="AT426" i="1"/>
  <c r="AS426" i="1" s="1"/>
  <c r="AR426" i="1" s="1"/>
  <c r="AQ426" i="1" s="1"/>
  <c r="AP426" i="1" s="1"/>
  <c r="AO426" i="1" s="1"/>
  <c r="AN426" i="1" s="1"/>
  <c r="AM426" i="1" s="1"/>
  <c r="AL426" i="1" s="1"/>
  <c r="AT411" i="1"/>
  <c r="AS411" i="1" s="1"/>
  <c r="AR411" i="1" s="1"/>
  <c r="AQ411" i="1" s="1"/>
  <c r="AP411" i="1" s="1"/>
  <c r="AO411" i="1" s="1"/>
  <c r="AN411" i="1" s="1"/>
  <c r="AM411" i="1" s="1"/>
  <c r="AL411" i="1" s="1"/>
  <c r="AT60" i="1"/>
  <c r="AS60" i="1" s="1"/>
  <c r="AR60" i="1" s="1"/>
  <c r="AQ60" i="1" s="1"/>
  <c r="AP60" i="1" s="1"/>
  <c r="AO60" i="1" s="1"/>
  <c r="AN60" i="1" s="1"/>
  <c r="AM60" i="1" s="1"/>
  <c r="AL60" i="1" s="1"/>
  <c r="AS394" i="1"/>
  <c r="AR394" i="1" s="1"/>
  <c r="AQ394" i="1" s="1"/>
  <c r="AP394" i="1" s="1"/>
  <c r="AO394" i="1" s="1"/>
  <c r="AN394" i="1" s="1"/>
  <c r="AM394" i="1" s="1"/>
  <c r="AL394" i="1" s="1"/>
  <c r="AT394" i="1"/>
  <c r="I173" i="1"/>
  <c r="AT422" i="1"/>
  <c r="AS422" i="1" s="1"/>
  <c r="AR422" i="1" s="1"/>
  <c r="AQ422" i="1" s="1"/>
  <c r="AP422" i="1" s="1"/>
  <c r="AO422" i="1" s="1"/>
  <c r="AN422" i="1" s="1"/>
  <c r="AM422" i="1" s="1"/>
  <c r="AL422" i="1" s="1"/>
  <c r="AF118" i="1"/>
  <c r="AF393" i="1"/>
  <c r="AC393" i="1"/>
  <c r="K393" i="1"/>
  <c r="AT67" i="1"/>
  <c r="AS67" i="1" s="1"/>
  <c r="AR67" i="1" s="1"/>
  <c r="AQ67" i="1" s="1"/>
  <c r="AP67" i="1" s="1"/>
  <c r="AO67" i="1" s="1"/>
  <c r="AN67" i="1" s="1"/>
  <c r="AM67" i="1" s="1"/>
  <c r="AL67" i="1" s="1"/>
  <c r="I300" i="1"/>
  <c r="K408" i="1"/>
  <c r="AH425" i="1"/>
  <c r="AH357" i="1"/>
  <c r="AJ446" i="1"/>
  <c r="AK446" i="1"/>
  <c r="AI446" i="1"/>
  <c r="AH446" i="1" s="1"/>
  <c r="AJ454" i="1"/>
  <c r="AK454" i="1"/>
  <c r="AI454" i="1"/>
  <c r="AJ452" i="1"/>
  <c r="AI452" i="1"/>
  <c r="AK452" i="1"/>
  <c r="AJ444" i="1"/>
  <c r="AK444" i="1"/>
  <c r="AI444" i="1"/>
  <c r="AH451" i="1"/>
  <c r="AH445" i="1"/>
  <c r="E6" i="9"/>
  <c r="E9" i="9" s="1"/>
  <c r="E10" i="9" s="1"/>
  <c r="E5" i="9"/>
  <c r="AH416" i="6" l="1"/>
  <c r="AA416" i="6" s="1"/>
  <c r="AH338" i="6"/>
  <c r="AB154" i="6"/>
  <c r="AA154" i="6"/>
  <c r="AE89" i="6"/>
  <c r="AD89" i="6"/>
  <c r="AB224" i="6"/>
  <c r="AA224" i="6"/>
  <c r="AE91" i="6"/>
  <c r="AD91" i="6"/>
  <c r="AZ35" i="6"/>
  <c r="AX35" i="6" s="1"/>
  <c r="AB422" i="6"/>
  <c r="AA422" i="6"/>
  <c r="AZ43" i="6"/>
  <c r="AX43" i="6" s="1"/>
  <c r="AZ23" i="6"/>
  <c r="AX23" i="6" s="1"/>
  <c r="AH392" i="6"/>
  <c r="AZ79" i="6"/>
  <c r="AX79" i="6" s="1"/>
  <c r="AH102" i="6"/>
  <c r="AB213" i="6"/>
  <c r="AA213" i="6"/>
  <c r="AZ25" i="6"/>
  <c r="AX25" i="6" s="1"/>
  <c r="AH215" i="6"/>
  <c r="AH355" i="6"/>
  <c r="AH252" i="6"/>
  <c r="AH249" i="6"/>
  <c r="AA249" i="6" s="1"/>
  <c r="AE36" i="6"/>
  <c r="AD36" i="6"/>
  <c r="AD163" i="6"/>
  <c r="AE163" i="6"/>
  <c r="AD143" i="6"/>
  <c r="AE143" i="6"/>
  <c r="AZ62" i="6"/>
  <c r="AX62" i="6" s="1"/>
  <c r="AH413" i="6"/>
  <c r="AZ65" i="6"/>
  <c r="AX65" i="6" s="1"/>
  <c r="AH287" i="6"/>
  <c r="AZ54" i="6"/>
  <c r="AX54" i="6" s="1"/>
  <c r="AZ34" i="6"/>
  <c r="AX34" i="6" s="1"/>
  <c r="AH397" i="6"/>
  <c r="AH385" i="6"/>
  <c r="AZ47" i="6"/>
  <c r="AX47" i="6" s="1"/>
  <c r="AD263" i="6"/>
  <c r="AE263" i="6"/>
  <c r="AD43" i="6"/>
  <c r="AE43" i="6"/>
  <c r="AB52" i="6"/>
  <c r="AA52" i="6"/>
  <c r="AE235" i="6"/>
  <c r="AD235" i="6"/>
  <c r="AH243" i="6"/>
  <c r="AB318" i="6"/>
  <c r="AA318" i="6"/>
  <c r="AB401" i="6"/>
  <c r="AA401" i="6"/>
  <c r="AH399" i="6"/>
  <c r="AB395" i="6"/>
  <c r="AA395" i="6"/>
  <c r="AH366" i="6"/>
  <c r="AA366" i="6" s="1"/>
  <c r="AD209" i="6"/>
  <c r="AE209" i="6"/>
  <c r="AE137" i="6"/>
  <c r="AD137" i="6"/>
  <c r="AB245" i="6"/>
  <c r="AA245" i="6"/>
  <c r="AE63" i="6"/>
  <c r="AD63" i="6"/>
  <c r="AA121" i="6"/>
  <c r="AB121" i="6"/>
  <c r="AH402" i="6"/>
  <c r="AZ14" i="6"/>
  <c r="AX14" i="6" s="1"/>
  <c r="AH138" i="6"/>
  <c r="AZ75" i="6"/>
  <c r="AX75" i="6" s="1"/>
  <c r="AH35" i="6"/>
  <c r="AZ59" i="6"/>
  <c r="AX59" i="6" s="1"/>
  <c r="AA146" i="6"/>
  <c r="AB146" i="6"/>
  <c r="AD46" i="6"/>
  <c r="AE46" i="6"/>
  <c r="AA66" i="6"/>
  <c r="AB66" i="6"/>
  <c r="AB184" i="6"/>
  <c r="AA184" i="6"/>
  <c r="AB70" i="6"/>
  <c r="AA70" i="6"/>
  <c r="AE167" i="6"/>
  <c r="AD167" i="6"/>
  <c r="AH260" i="6"/>
  <c r="AB260" i="6" s="1"/>
  <c r="AH259" i="6"/>
  <c r="AH289" i="6"/>
  <c r="AH145" i="6"/>
  <c r="AB145" i="6" s="1"/>
  <c r="AH237" i="6"/>
  <c r="AA237" i="6" s="1"/>
  <c r="AH156" i="6"/>
  <c r="AA364" i="6"/>
  <c r="AB364" i="6"/>
  <c r="AA232" i="6"/>
  <c r="AB232" i="6"/>
  <c r="AD129" i="6"/>
  <c r="AE129" i="6"/>
  <c r="AH261" i="6"/>
  <c r="AD31" i="6"/>
  <c r="AE31" i="6"/>
  <c r="AH162" i="6"/>
  <c r="AZ78" i="6"/>
  <c r="AX78" i="6" s="1"/>
  <c r="AZ85" i="6"/>
  <c r="AX85" i="6" s="1"/>
  <c r="AZ56" i="6"/>
  <c r="AX56" i="6" s="1"/>
  <c r="AZ83" i="6"/>
  <c r="AX83" i="6" s="1"/>
  <c r="AH410" i="6"/>
  <c r="AH267" i="6"/>
  <c r="AZ41" i="6"/>
  <c r="AX41" i="6" s="1"/>
  <c r="AZ50" i="6"/>
  <c r="AX50" i="6" s="1"/>
  <c r="AA250" i="6"/>
  <c r="AB250" i="6"/>
  <c r="AE42" i="6"/>
  <c r="AD42" i="6"/>
  <c r="AD105" i="6"/>
  <c r="AE105" i="6"/>
  <c r="AB76" i="6"/>
  <c r="AA76" i="6"/>
  <c r="AD321" i="6"/>
  <c r="AE321" i="6"/>
  <c r="AE159" i="6"/>
  <c r="AD159" i="6"/>
  <c r="AA26" i="6"/>
  <c r="AB26" i="6"/>
  <c r="AA388" i="6"/>
  <c r="AB388" i="6"/>
  <c r="AA414" i="6"/>
  <c r="AB414" i="6"/>
  <c r="AA180" i="6"/>
  <c r="AB180" i="6"/>
  <c r="AH378" i="6"/>
  <c r="AB378" i="6" s="1"/>
  <c r="AH192" i="6"/>
  <c r="AD266" i="6"/>
  <c r="AE266" i="6"/>
  <c r="AE360" i="6"/>
  <c r="AD360" i="6"/>
  <c r="AB227" i="6"/>
  <c r="AA227" i="6"/>
  <c r="AB298" i="6"/>
  <c r="AA298" i="6"/>
  <c r="AA391" i="6"/>
  <c r="AB391" i="6"/>
  <c r="AH362" i="6"/>
  <c r="AH219" i="6"/>
  <c r="AB398" i="6"/>
  <c r="AA398" i="6"/>
  <c r="AZ21" i="6"/>
  <c r="AX21" i="6" s="1"/>
  <c r="AZ70" i="6"/>
  <c r="AX70" i="6" s="1"/>
  <c r="AZ77" i="6"/>
  <c r="AX77" i="6" s="1"/>
  <c r="AZ53" i="6"/>
  <c r="AX53" i="6" s="1"/>
  <c r="AE160" i="6"/>
  <c r="AD160" i="6"/>
  <c r="AB218" i="6"/>
  <c r="AA218" i="6"/>
  <c r="AD272" i="6"/>
  <c r="AE272" i="6"/>
  <c r="AA426" i="6"/>
  <c r="AB426" i="6"/>
  <c r="AD133" i="6"/>
  <c r="AE133" i="6"/>
  <c r="AE322" i="6"/>
  <c r="AD322" i="6"/>
  <c r="AD90" i="6"/>
  <c r="AE90" i="6"/>
  <c r="AB407" i="6"/>
  <c r="AA407" i="6"/>
  <c r="AE444" i="6"/>
  <c r="AD444" i="6"/>
  <c r="AD333" i="6"/>
  <c r="AE333" i="6"/>
  <c r="AA434" i="6"/>
  <c r="AB434" i="6"/>
  <c r="AD117" i="6"/>
  <c r="AE117" i="6"/>
  <c r="AB431" i="6"/>
  <c r="AA431" i="6"/>
  <c r="AD330" i="6"/>
  <c r="AE330" i="6"/>
  <c r="AD173" i="6"/>
  <c r="AE173" i="6"/>
  <c r="AH244" i="6"/>
  <c r="AH53" i="6"/>
  <c r="AH295" i="6"/>
  <c r="AH69" i="6"/>
  <c r="AH229" i="6"/>
  <c r="AH379" i="6"/>
  <c r="AH352" i="6"/>
  <c r="AE124" i="6"/>
  <c r="AD124" i="6"/>
  <c r="AD182" i="6"/>
  <c r="AE182" i="6"/>
  <c r="AB223" i="6"/>
  <c r="AA223" i="6"/>
  <c r="AD49" i="6"/>
  <c r="AE49" i="6"/>
  <c r="AD256" i="6"/>
  <c r="AE256" i="6"/>
  <c r="AE278" i="6"/>
  <c r="AD278" i="6"/>
  <c r="AB446" i="6"/>
  <c r="AA446" i="6"/>
  <c r="AE65" i="6"/>
  <c r="AD65" i="6"/>
  <c r="AA443" i="6"/>
  <c r="AB443" i="6"/>
  <c r="AD436" i="6"/>
  <c r="AE436" i="6"/>
  <c r="AD445" i="6"/>
  <c r="AE445" i="6"/>
  <c r="AH384" i="6"/>
  <c r="AH246" i="6"/>
  <c r="AH382" i="6"/>
  <c r="AH217" i="6"/>
  <c r="AB275" i="6"/>
  <c r="AA275" i="6"/>
  <c r="AE98" i="6"/>
  <c r="AD98" i="6"/>
  <c r="AD172" i="6"/>
  <c r="AE172" i="6"/>
  <c r="AA334" i="6"/>
  <c r="AB334" i="6"/>
  <c r="AD83" i="6"/>
  <c r="AE83" i="6"/>
  <c r="AD429" i="6"/>
  <c r="AE429" i="6"/>
  <c r="AD365" i="6"/>
  <c r="AE365" i="6"/>
  <c r="AD368" i="6"/>
  <c r="AE368" i="6"/>
  <c r="AB348" i="6"/>
  <c r="AA348" i="6"/>
  <c r="AA400" i="6"/>
  <c r="AB400" i="6"/>
  <c r="AA122" i="6"/>
  <c r="AB122" i="6"/>
  <c r="AA405" i="6"/>
  <c r="AB405" i="6"/>
  <c r="AB411" i="6"/>
  <c r="AA411" i="6"/>
  <c r="AA200" i="6"/>
  <c r="AB200" i="6"/>
  <c r="AD304" i="6"/>
  <c r="AE304" i="6"/>
  <c r="AB64" i="6"/>
  <c r="AA64" i="6"/>
  <c r="AB345" i="6"/>
  <c r="AA345" i="6"/>
  <c r="AD74" i="6"/>
  <c r="AE74" i="6"/>
  <c r="AE430" i="6"/>
  <c r="AD430" i="6"/>
  <c r="AD234" i="6"/>
  <c r="AE234" i="6"/>
  <c r="AD358" i="6"/>
  <c r="AE358" i="6"/>
  <c r="AB119" i="6"/>
  <c r="AA119" i="6"/>
  <c r="AD433" i="6"/>
  <c r="AE433" i="6"/>
  <c r="AE151" i="6"/>
  <c r="AD151" i="6"/>
  <c r="AA211" i="6"/>
  <c r="AB211" i="6"/>
  <c r="AE81" i="6"/>
  <c r="AD81" i="6"/>
  <c r="AD169" i="6"/>
  <c r="AE169" i="6"/>
  <c r="AE284" i="6"/>
  <c r="AD284" i="6"/>
  <c r="AB174" i="6"/>
  <c r="AA174" i="6"/>
  <c r="AD279" i="6"/>
  <c r="AE279" i="6"/>
  <c r="AA259" i="6"/>
  <c r="AB259" i="6"/>
  <c r="AH199" i="6"/>
  <c r="AB289" i="6"/>
  <c r="AA289" i="6"/>
  <c r="AA145" i="6"/>
  <c r="AB237" i="6"/>
  <c r="AA156" i="6"/>
  <c r="AB156" i="6"/>
  <c r="AE307" i="6"/>
  <c r="AD307" i="6"/>
  <c r="AD157" i="6"/>
  <c r="AE157" i="6"/>
  <c r="AA435" i="6"/>
  <c r="AB435" i="6"/>
  <c r="AD187" i="6"/>
  <c r="AE187" i="6"/>
  <c r="AE415" i="6"/>
  <c r="AD415" i="6"/>
  <c r="AE285" i="6"/>
  <c r="AD285" i="6"/>
  <c r="AE439" i="6"/>
  <c r="AD439" i="6"/>
  <c r="AB438" i="6"/>
  <c r="AA438" i="6"/>
  <c r="AE207" i="6"/>
  <c r="AD207" i="6"/>
  <c r="AE94" i="6"/>
  <c r="AD94" i="6"/>
  <c r="AA248" i="6"/>
  <c r="AB248" i="6"/>
  <c r="AE359" i="6"/>
  <c r="AD359" i="6"/>
  <c r="AD367" i="6"/>
  <c r="AE367" i="6"/>
  <c r="AH327" i="6"/>
  <c r="AH78" i="6"/>
  <c r="AH118" i="6"/>
  <c r="AH40" i="6"/>
  <c r="AH387" i="6"/>
  <c r="AH408" i="6"/>
  <c r="AH312" i="6"/>
  <c r="AE148" i="6"/>
  <c r="AD148" i="6"/>
  <c r="AE351" i="6"/>
  <c r="AD351" i="6"/>
  <c r="AD371" i="6"/>
  <c r="AE371" i="6"/>
  <c r="AD114" i="6"/>
  <c r="AE114" i="6"/>
  <c r="AD264" i="6"/>
  <c r="AE264" i="6"/>
  <c r="AE225" i="6"/>
  <c r="AD225" i="6"/>
  <c r="AD202" i="6"/>
  <c r="AE202" i="6"/>
  <c r="AE427" i="6"/>
  <c r="AD427" i="6"/>
  <c r="AE32" i="6"/>
  <c r="AD32" i="6"/>
  <c r="AD206" i="6"/>
  <c r="AE206" i="6"/>
  <c r="AD372" i="6"/>
  <c r="AE372" i="6"/>
  <c r="AH404" i="6"/>
  <c r="AA378" i="6"/>
  <c r="AB192" i="6"/>
  <c r="AA192" i="6"/>
  <c r="AH335" i="6"/>
  <c r="AH161" i="6"/>
  <c r="AA254" i="6"/>
  <c r="AB254" i="6"/>
  <c r="AA23" i="6"/>
  <c r="AB23" i="6"/>
  <c r="AD195" i="6"/>
  <c r="AE195" i="6"/>
  <c r="AD437" i="6"/>
  <c r="AE437" i="6"/>
  <c r="AE280" i="6"/>
  <c r="AD280" i="6"/>
  <c r="AD299" i="6"/>
  <c r="AE299" i="6"/>
  <c r="AD228" i="6"/>
  <c r="AE228" i="6"/>
  <c r="AE142" i="6"/>
  <c r="AD142" i="6"/>
  <c r="AD210" i="6"/>
  <c r="AE210" i="6"/>
  <c r="AD276" i="6"/>
  <c r="AE276" i="6"/>
  <c r="AD60" i="6"/>
  <c r="AE60" i="6"/>
  <c r="AD270" i="6"/>
  <c r="AE270" i="6"/>
  <c r="AD424" i="6"/>
  <c r="AE424" i="6"/>
  <c r="AB416" i="6"/>
  <c r="AA419" i="6"/>
  <c r="AB419" i="6"/>
  <c r="AA113" i="6"/>
  <c r="AB113" i="6"/>
  <c r="AB338" i="6"/>
  <c r="AA338" i="6"/>
  <c r="AD238" i="6"/>
  <c r="AE238" i="6"/>
  <c r="AE311" i="6"/>
  <c r="AD311" i="6"/>
  <c r="AA432" i="6"/>
  <c r="AB432" i="6"/>
  <c r="AA281" i="6"/>
  <c r="AB281" i="6"/>
  <c r="AE214" i="6"/>
  <c r="AD214" i="6"/>
  <c r="AD55" i="6"/>
  <c r="AE55" i="6"/>
  <c r="AE62" i="6"/>
  <c r="AD62" i="6"/>
  <c r="AB222" i="6"/>
  <c r="AA222" i="6"/>
  <c r="AD425" i="6"/>
  <c r="AE425" i="6"/>
  <c r="AE423" i="6"/>
  <c r="AD423" i="6"/>
  <c r="AD283" i="6"/>
  <c r="AE283" i="6"/>
  <c r="AE290" i="6"/>
  <c r="AD290" i="6"/>
  <c r="AD86" i="6"/>
  <c r="AE86" i="6"/>
  <c r="AH403" i="6"/>
  <c r="AA215" i="6"/>
  <c r="AB215" i="6"/>
  <c r="AB355" i="6"/>
  <c r="AA355" i="6"/>
  <c r="AH242" i="6"/>
  <c r="AB252" i="6"/>
  <c r="AA252" i="6"/>
  <c r="AB249" i="6"/>
  <c r="AB449" i="6"/>
  <c r="AA449" i="6"/>
  <c r="AB447" i="6"/>
  <c r="AA447" i="6"/>
  <c r="AH442" i="6"/>
  <c r="AH440" i="6"/>
  <c r="AB441" i="6"/>
  <c r="AA441" i="6"/>
  <c r="AH448" i="6"/>
  <c r="AB450" i="6"/>
  <c r="AA450" i="6"/>
  <c r="AH377" i="7"/>
  <c r="AH357" i="7"/>
  <c r="AH381" i="7"/>
  <c r="AH142" i="7"/>
  <c r="AH328" i="7"/>
  <c r="AH352" i="7"/>
  <c r="AH147" i="7"/>
  <c r="AA326" i="7"/>
  <c r="AB326" i="7"/>
  <c r="AH165" i="7"/>
  <c r="AB330" i="7"/>
  <c r="AA330" i="7"/>
  <c r="AH280" i="7"/>
  <c r="AH187" i="7"/>
  <c r="AA128" i="7"/>
  <c r="AB128" i="7"/>
  <c r="AA365" i="7"/>
  <c r="AB365" i="7"/>
  <c r="AB228" i="7"/>
  <c r="AA228" i="7"/>
  <c r="AA311" i="7"/>
  <c r="AB311" i="7"/>
  <c r="AA315" i="7"/>
  <c r="AB315" i="7"/>
  <c r="AB182" i="7"/>
  <c r="AA182" i="7"/>
  <c r="AA237" i="7"/>
  <c r="AB237" i="7"/>
  <c r="AB215" i="7"/>
  <c r="AA215" i="7"/>
  <c r="AB418" i="7"/>
  <c r="AA418" i="7"/>
  <c r="AA431" i="7"/>
  <c r="AB431" i="7"/>
  <c r="AH220" i="7"/>
  <c r="AH383" i="7"/>
  <c r="AH442" i="7"/>
  <c r="AE412" i="7"/>
  <c r="AD412" i="7"/>
  <c r="AB299" i="7"/>
  <c r="AA299" i="7"/>
  <c r="AH164" i="7"/>
  <c r="AE410" i="7"/>
  <c r="AD410" i="7"/>
  <c r="AH222" i="7"/>
  <c r="AH219" i="7"/>
  <c r="AH440" i="7"/>
  <c r="AH196" i="7"/>
  <c r="AH453" i="7"/>
  <c r="AH380" i="7"/>
  <c r="AH54" i="7"/>
  <c r="AH209" i="7"/>
  <c r="AA428" i="7"/>
  <c r="AB428" i="7"/>
  <c r="AB204" i="7"/>
  <c r="AA204" i="7"/>
  <c r="AH39" i="7"/>
  <c r="AA258" i="7"/>
  <c r="AB258" i="7"/>
  <c r="AH360" i="7"/>
  <c r="AH273" i="7"/>
  <c r="AH229" i="7"/>
  <c r="AA247" i="7"/>
  <c r="AB247" i="7"/>
  <c r="AH415" i="7"/>
  <c r="AH89" i="7"/>
  <c r="AH268" i="7"/>
  <c r="AH427" i="7"/>
  <c r="AH398" i="7"/>
  <c r="AA99" i="7"/>
  <c r="AB99" i="7"/>
  <c r="AE404" i="7"/>
  <c r="AD404" i="7"/>
  <c r="AD335" i="7"/>
  <c r="AE335" i="7"/>
  <c r="AB269" i="7"/>
  <c r="AA269" i="7"/>
  <c r="AA414" i="7"/>
  <c r="AB414" i="7"/>
  <c r="AB421" i="7"/>
  <c r="AA421" i="7"/>
  <c r="AB409" i="7"/>
  <c r="AA409" i="7"/>
  <c r="AB386" i="7"/>
  <c r="AA386" i="7"/>
  <c r="AH235" i="7"/>
  <c r="AH177" i="7"/>
  <c r="AH287" i="7"/>
  <c r="AA282" i="7"/>
  <c r="AB282" i="7"/>
  <c r="AH423" i="7"/>
  <c r="AH68" i="7"/>
  <c r="AH376" i="7"/>
  <c r="AH336" i="7"/>
  <c r="AH122" i="7"/>
  <c r="AH385" i="7"/>
  <c r="AD406" i="7"/>
  <c r="AE406" i="7"/>
  <c r="AB342" i="7"/>
  <c r="AA342" i="7"/>
  <c r="AE392" i="7"/>
  <c r="AD392" i="7"/>
  <c r="AD80" i="7"/>
  <c r="AE80" i="7"/>
  <c r="AB353" i="7"/>
  <c r="AA353" i="7"/>
  <c r="AH211" i="7"/>
  <c r="AB27" i="7"/>
  <c r="AA27" i="7"/>
  <c r="BA6" i="5"/>
  <c r="BB6" i="5"/>
  <c r="BA60" i="5"/>
  <c r="AZ60" i="5" s="1"/>
  <c r="AX60" i="5" s="1"/>
  <c r="BB60" i="5"/>
  <c r="BB84" i="5"/>
  <c r="BA84" i="5"/>
  <c r="AZ84" i="5" s="1"/>
  <c r="AX84" i="5" s="1"/>
  <c r="BA99" i="5"/>
  <c r="AZ99" i="5" s="1"/>
  <c r="AX99" i="5" s="1"/>
  <c r="BB99" i="5"/>
  <c r="BA119" i="5"/>
  <c r="BB119" i="5"/>
  <c r="AJ309" i="5"/>
  <c r="AI309" i="5"/>
  <c r="AK309" i="5"/>
  <c r="BA11" i="5"/>
  <c r="AZ11" i="5" s="1"/>
  <c r="AX11" i="5" s="1"/>
  <c r="BB11" i="5"/>
  <c r="BB58" i="5"/>
  <c r="BA58" i="5"/>
  <c r="AZ58" i="5" s="1"/>
  <c r="AX58" i="5" s="1"/>
  <c r="BB56" i="5"/>
  <c r="BA56" i="5"/>
  <c r="AZ56" i="5" s="1"/>
  <c r="AX56" i="5" s="1"/>
  <c r="BA20" i="5"/>
  <c r="BB20" i="5"/>
  <c r="BB105" i="5"/>
  <c r="BA105" i="5"/>
  <c r="AK248" i="5"/>
  <c r="AI248" i="5"/>
  <c r="AJ248" i="5"/>
  <c r="AJ123" i="5"/>
  <c r="AK123" i="5"/>
  <c r="AI123" i="5"/>
  <c r="AI336" i="5"/>
  <c r="AH336" i="5" s="1"/>
  <c r="AK336" i="5"/>
  <c r="AJ336" i="5"/>
  <c r="BB76" i="5"/>
  <c r="BA76" i="5"/>
  <c r="AZ76" i="5" s="1"/>
  <c r="AX76" i="5" s="1"/>
  <c r="AJ264" i="5"/>
  <c r="AK264" i="5"/>
  <c r="AI264" i="5"/>
  <c r="AJ222" i="5"/>
  <c r="AI222" i="5"/>
  <c r="AK222" i="5"/>
  <c r="AI69" i="5"/>
  <c r="AJ69" i="5"/>
  <c r="AK69" i="5"/>
  <c r="BA73" i="5"/>
  <c r="BB73" i="5"/>
  <c r="BA35" i="5"/>
  <c r="AZ35" i="5" s="1"/>
  <c r="AX35" i="5" s="1"/>
  <c r="BB35" i="5"/>
  <c r="BB110" i="5"/>
  <c r="BA110" i="5"/>
  <c r="AZ110" i="5" s="1"/>
  <c r="AX110" i="5" s="1"/>
  <c r="BB25" i="5"/>
  <c r="BA25" i="5"/>
  <c r="AZ25" i="5" s="1"/>
  <c r="AX25" i="5" s="1"/>
  <c r="BA64" i="5"/>
  <c r="BB64" i="5"/>
  <c r="BA121" i="5"/>
  <c r="AZ121" i="5" s="1"/>
  <c r="AX121" i="5" s="1"/>
  <c r="BB121" i="5"/>
  <c r="AK145" i="5"/>
  <c r="AJ145" i="5"/>
  <c r="AI145" i="5"/>
  <c r="AH145" i="5" s="1"/>
  <c r="BA21" i="5"/>
  <c r="AZ21" i="5" s="1"/>
  <c r="AX21" i="5" s="1"/>
  <c r="BB21" i="5"/>
  <c r="BA102" i="5"/>
  <c r="BB102" i="5"/>
  <c r="BB48" i="5"/>
  <c r="BA48" i="5"/>
  <c r="BB5" i="5"/>
  <c r="BA5" i="5"/>
  <c r="AZ5" i="5" s="1"/>
  <c r="AX5" i="5" s="1"/>
  <c r="BB88" i="5"/>
  <c r="BA88" i="5"/>
  <c r="BA18" i="5"/>
  <c r="BB18" i="5"/>
  <c r="BA116" i="5"/>
  <c r="AZ116" i="5" s="1"/>
  <c r="AX116" i="5" s="1"/>
  <c r="BB116" i="5"/>
  <c r="BA15" i="5"/>
  <c r="BB15" i="5"/>
  <c r="BB8" i="5"/>
  <c r="BA8" i="5"/>
  <c r="AK301" i="5"/>
  <c r="AJ301" i="5"/>
  <c r="AI301" i="5"/>
  <c r="BA42" i="5"/>
  <c r="BB42" i="5"/>
  <c r="AJ404" i="5"/>
  <c r="AK404" i="5"/>
  <c r="AI404" i="5"/>
  <c r="BA79" i="5"/>
  <c r="BB79" i="5"/>
  <c r="BA50" i="5"/>
  <c r="AZ50" i="5" s="1"/>
  <c r="AX50" i="5" s="1"/>
  <c r="BB50" i="5"/>
  <c r="BB131" i="5"/>
  <c r="BA131" i="5"/>
  <c r="AZ131" i="5" s="1"/>
  <c r="AX131" i="5" s="1"/>
  <c r="BB90" i="5"/>
  <c r="BA90" i="5"/>
  <c r="BA26" i="5"/>
  <c r="BB26" i="5"/>
  <c r="BB29" i="5"/>
  <c r="BA29" i="5"/>
  <c r="AI36" i="5"/>
  <c r="AK36" i="5"/>
  <c r="AJ36" i="5"/>
  <c r="AH36" i="5" s="1"/>
  <c r="BA33" i="5"/>
  <c r="BB33" i="5"/>
  <c r="BA91" i="5"/>
  <c r="AZ91" i="5" s="1"/>
  <c r="AX91" i="5" s="1"/>
  <c r="BB91" i="5"/>
  <c r="BA87" i="5"/>
  <c r="BB87" i="5"/>
  <c r="BB37" i="5"/>
  <c r="BA37" i="5"/>
  <c r="AZ37" i="5" s="1"/>
  <c r="AX37" i="5" s="1"/>
  <c r="AJ399" i="5"/>
  <c r="AI399" i="5"/>
  <c r="AH399" i="5" s="1"/>
  <c r="AK399" i="5"/>
  <c r="BB98" i="5"/>
  <c r="BA98" i="5"/>
  <c r="BA40" i="5"/>
  <c r="BB40" i="5"/>
  <c r="BA78" i="5"/>
  <c r="AZ78" i="5" s="1"/>
  <c r="AX78" i="5" s="1"/>
  <c r="BB78" i="5"/>
  <c r="BA111" i="5"/>
  <c r="BB111" i="5"/>
  <c r="AI298" i="5"/>
  <c r="AH298" i="5" s="1"/>
  <c r="AK298" i="5"/>
  <c r="AJ298" i="5"/>
  <c r="AI200" i="5"/>
  <c r="AH200" i="5" s="1"/>
  <c r="AK200" i="5"/>
  <c r="AJ200" i="5"/>
  <c r="BB61" i="5"/>
  <c r="BA61" i="5"/>
  <c r="AZ61" i="5" s="1"/>
  <c r="AX61" i="5" s="1"/>
  <c r="AI372" i="5"/>
  <c r="AH372" i="5" s="1"/>
  <c r="AJ372" i="5"/>
  <c r="AK372" i="5"/>
  <c r="AK113" i="5"/>
  <c r="AJ113" i="5"/>
  <c r="AI113" i="5"/>
  <c r="BB54" i="5"/>
  <c r="BA54" i="5"/>
  <c r="AZ54" i="5" s="1"/>
  <c r="AX54" i="5" s="1"/>
  <c r="BB126" i="5"/>
  <c r="BA126" i="5"/>
  <c r="BB41" i="5"/>
  <c r="BA41" i="5"/>
  <c r="AZ41" i="5" s="1"/>
  <c r="AX41" i="5" s="1"/>
  <c r="BB100" i="5"/>
  <c r="BA100" i="5"/>
  <c r="BB75" i="5"/>
  <c r="BA75" i="5"/>
  <c r="AZ75" i="5" s="1"/>
  <c r="AX75" i="5" s="1"/>
  <c r="BB14" i="5"/>
  <c r="BA14" i="5"/>
  <c r="BA49" i="5"/>
  <c r="BB49" i="5"/>
  <c r="BB120" i="5"/>
  <c r="BA120" i="5"/>
  <c r="AJ164" i="5"/>
  <c r="AK164" i="5"/>
  <c r="AI164" i="5"/>
  <c r="AH164" i="5" s="1"/>
  <c r="AK217" i="5"/>
  <c r="AI217" i="5"/>
  <c r="AJ217" i="5"/>
  <c r="AH217" i="5" s="1"/>
  <c r="AK378" i="5"/>
  <c r="AI378" i="5"/>
  <c r="AJ378" i="5"/>
  <c r="AJ229" i="5"/>
  <c r="AI229" i="5"/>
  <c r="AK229" i="5"/>
  <c r="BA16" i="5"/>
  <c r="BB16" i="5"/>
  <c r="BB129" i="5"/>
  <c r="BA129" i="5"/>
  <c r="AK277" i="5"/>
  <c r="AJ277" i="5"/>
  <c r="AI277" i="5"/>
  <c r="BA69" i="5"/>
  <c r="BB69" i="5"/>
  <c r="BB2" i="5"/>
  <c r="BA2" i="5"/>
  <c r="BB83" i="5"/>
  <c r="BA83" i="5"/>
  <c r="AZ83" i="5" s="1"/>
  <c r="AX83" i="5" s="1"/>
  <c r="BB53" i="5"/>
  <c r="BA53" i="5"/>
  <c r="BB55" i="5"/>
  <c r="BA55" i="5"/>
  <c r="AZ55" i="5" s="1"/>
  <c r="AX55" i="5" s="1"/>
  <c r="BB27" i="5"/>
  <c r="BA27" i="5"/>
  <c r="BB59" i="5"/>
  <c r="BA59" i="5"/>
  <c r="AZ59" i="5" s="1"/>
  <c r="AX59" i="5" s="1"/>
  <c r="AK426" i="5"/>
  <c r="AI426" i="5"/>
  <c r="AH426" i="5" s="1"/>
  <c r="AJ426" i="5"/>
  <c r="AI312" i="5"/>
  <c r="AJ312" i="5"/>
  <c r="AH312" i="5" s="1"/>
  <c r="AK312" i="5"/>
  <c r="AJ326" i="5"/>
  <c r="AI326" i="5"/>
  <c r="AH326" i="5" s="1"/>
  <c r="AK326" i="5"/>
  <c r="BA12" i="5"/>
  <c r="AZ12" i="5" s="1"/>
  <c r="AX12" i="5" s="1"/>
  <c r="BB12" i="5"/>
  <c r="BB112" i="5"/>
  <c r="BA112" i="5"/>
  <c r="AZ112" i="5" s="1"/>
  <c r="AX112" i="5" s="1"/>
  <c r="BB66" i="5"/>
  <c r="BA66" i="5"/>
  <c r="BA36" i="5"/>
  <c r="BB36" i="5"/>
  <c r="BB101" i="5"/>
  <c r="BA101" i="5"/>
  <c r="AI317" i="5"/>
  <c r="AJ317" i="5"/>
  <c r="AK317" i="5"/>
  <c r="BA93" i="5"/>
  <c r="BB93" i="5"/>
  <c r="AK184" i="5"/>
  <c r="AJ184" i="5"/>
  <c r="AI184" i="5"/>
  <c r="BA117" i="5"/>
  <c r="BB117" i="5"/>
  <c r="BB3" i="5"/>
  <c r="BA3" i="5"/>
  <c r="AH442" i="5"/>
  <c r="AH448" i="5"/>
  <c r="AH27" i="5"/>
  <c r="AH415" i="5"/>
  <c r="AH436" i="5"/>
  <c r="AH246" i="5"/>
  <c r="AK316" i="5"/>
  <c r="AI316" i="5"/>
  <c r="AJ316" i="5"/>
  <c r="AK262" i="5"/>
  <c r="AI262" i="5"/>
  <c r="AH262" i="5" s="1"/>
  <c r="AJ262" i="5"/>
  <c r="AH142" i="5"/>
  <c r="AJ124" i="5"/>
  <c r="AK124" i="5"/>
  <c r="AI124" i="5"/>
  <c r="AH30" i="5"/>
  <c r="AH34" i="5"/>
  <c r="AI67" i="5"/>
  <c r="AH67" i="5" s="1"/>
  <c r="AJ67" i="5"/>
  <c r="AK67" i="5"/>
  <c r="AB383" i="5"/>
  <c r="AA383" i="5"/>
  <c r="AJ307" i="5"/>
  <c r="AI307" i="5"/>
  <c r="AH307" i="5" s="1"/>
  <c r="AK307" i="5"/>
  <c r="AI434" i="5"/>
  <c r="AH434" i="5" s="1"/>
  <c r="AJ434" i="5"/>
  <c r="AK434" i="5"/>
  <c r="AI416" i="5"/>
  <c r="AH416" i="5" s="1"/>
  <c r="AK416" i="5"/>
  <c r="AJ416" i="5"/>
  <c r="AI163" i="5"/>
  <c r="AJ163" i="5"/>
  <c r="AK163" i="5"/>
  <c r="AK228" i="5"/>
  <c r="AI228" i="5"/>
  <c r="AJ228" i="5"/>
  <c r="AB353" i="5"/>
  <c r="AA353" i="5"/>
  <c r="AI245" i="5"/>
  <c r="AJ245" i="5"/>
  <c r="AH245" i="5" s="1"/>
  <c r="AK245" i="5"/>
  <c r="AK256" i="5"/>
  <c r="AI256" i="5"/>
  <c r="AJ256" i="5"/>
  <c r="AJ126" i="5"/>
  <c r="AK126" i="5"/>
  <c r="AI126" i="5"/>
  <c r="AJ354" i="5"/>
  <c r="AI354" i="5"/>
  <c r="AH354" i="5" s="1"/>
  <c r="AK354" i="5"/>
  <c r="AI104" i="5"/>
  <c r="AJ104" i="5"/>
  <c r="AK104" i="5"/>
  <c r="AK111" i="5"/>
  <c r="AI111" i="5"/>
  <c r="AJ111" i="5"/>
  <c r="AJ218" i="5"/>
  <c r="AI218" i="5"/>
  <c r="AK218" i="5"/>
  <c r="BA52" i="5"/>
  <c r="AZ52" i="5" s="1"/>
  <c r="AX52" i="5" s="1"/>
  <c r="BB52" i="5"/>
  <c r="AI255" i="5"/>
  <c r="AK255" i="5"/>
  <c r="AJ255" i="5"/>
  <c r="AI258" i="5"/>
  <c r="AH258" i="5" s="1"/>
  <c r="AK258" i="5"/>
  <c r="AJ258" i="5"/>
  <c r="AJ147" i="5"/>
  <c r="AK147" i="5"/>
  <c r="AI147" i="5"/>
  <c r="AJ362" i="5"/>
  <c r="AK362" i="5"/>
  <c r="AI362" i="5"/>
  <c r="AH362" i="5" s="1"/>
  <c r="AK117" i="5"/>
  <c r="AJ117" i="5"/>
  <c r="AI117" i="5"/>
  <c r="AH117" i="5" s="1"/>
  <c r="AK162" i="5"/>
  <c r="AJ162" i="5"/>
  <c r="AI162" i="5"/>
  <c r="AH162" i="5" s="1"/>
  <c r="AI160" i="5"/>
  <c r="AJ160" i="5"/>
  <c r="AK160" i="5"/>
  <c r="AJ206" i="5"/>
  <c r="AI206" i="5"/>
  <c r="AH206" i="5" s="1"/>
  <c r="AK206" i="5"/>
  <c r="AK152" i="5"/>
  <c r="AI152" i="5"/>
  <c r="AJ152" i="5"/>
  <c r="AH152" i="5" s="1"/>
  <c r="AB171" i="5"/>
  <c r="AA171" i="5"/>
  <c r="AK137" i="5"/>
  <c r="AJ137" i="5"/>
  <c r="AI137" i="5"/>
  <c r="AI408" i="5"/>
  <c r="AK408" i="5"/>
  <c r="AJ408" i="5"/>
  <c r="AH408" i="5" s="1"/>
  <c r="BB89" i="5"/>
  <c r="BA89" i="5"/>
  <c r="AB28" i="5"/>
  <c r="AA28" i="5"/>
  <c r="AI445" i="5"/>
  <c r="AH445" i="5" s="1"/>
  <c r="AJ445" i="5"/>
  <c r="AK445" i="5"/>
  <c r="BB92" i="5"/>
  <c r="BA92" i="5"/>
  <c r="AK40" i="5"/>
  <c r="AJ40" i="5"/>
  <c r="AI40" i="5"/>
  <c r="AH40" i="5" s="1"/>
  <c r="AK194" i="5"/>
  <c r="AI194" i="5"/>
  <c r="AJ194" i="5"/>
  <c r="AI249" i="5"/>
  <c r="AH249" i="5" s="1"/>
  <c r="AK249" i="5"/>
  <c r="AJ249" i="5"/>
  <c r="AB150" i="5"/>
  <c r="AA150" i="5"/>
  <c r="AJ437" i="5"/>
  <c r="AI437" i="5"/>
  <c r="AK437" i="5"/>
  <c r="BA34" i="5"/>
  <c r="AZ34" i="5" s="1"/>
  <c r="AX34" i="5" s="1"/>
  <c r="BB34" i="5"/>
  <c r="AJ58" i="5"/>
  <c r="AI58" i="5"/>
  <c r="AH58" i="5" s="1"/>
  <c r="AK58" i="5"/>
  <c r="AK357" i="5"/>
  <c r="AI357" i="5"/>
  <c r="AJ357" i="5"/>
  <c r="BA23" i="5"/>
  <c r="AZ23" i="5" s="1"/>
  <c r="AX23" i="5" s="1"/>
  <c r="BB23" i="5"/>
  <c r="BA81" i="5"/>
  <c r="BB81" i="5"/>
  <c r="AI180" i="5"/>
  <c r="AH180" i="5" s="1"/>
  <c r="AJ180" i="5"/>
  <c r="AK180" i="5"/>
  <c r="BA97" i="5"/>
  <c r="BB97" i="5"/>
  <c r="AJ302" i="5"/>
  <c r="AK302" i="5"/>
  <c r="AI302" i="5"/>
  <c r="AK230" i="5"/>
  <c r="AI230" i="5"/>
  <c r="AJ230" i="5"/>
  <c r="BB51" i="5"/>
  <c r="BA51" i="5"/>
  <c r="AZ51" i="5" s="1"/>
  <c r="AX51" i="5" s="1"/>
  <c r="BA115" i="5"/>
  <c r="AZ115" i="5" s="1"/>
  <c r="AX115" i="5" s="1"/>
  <c r="BB115" i="5"/>
  <c r="BB108" i="5"/>
  <c r="BA108" i="5"/>
  <c r="AZ108" i="5" s="1"/>
  <c r="AX108" i="5" s="1"/>
  <c r="AJ99" i="5"/>
  <c r="AH99" i="5" s="1"/>
  <c r="AI99" i="5"/>
  <c r="AK99" i="5"/>
  <c r="BB10" i="5"/>
  <c r="BA10" i="5"/>
  <c r="BA28" i="5"/>
  <c r="BB28" i="5"/>
  <c r="BA106" i="5"/>
  <c r="AZ106" i="5" s="1"/>
  <c r="AX106" i="5" s="1"/>
  <c r="BB106" i="5"/>
  <c r="BB104" i="5"/>
  <c r="BA104" i="5"/>
  <c r="AZ104" i="5" s="1"/>
  <c r="AX104" i="5" s="1"/>
  <c r="AK272" i="5"/>
  <c r="AI272" i="5"/>
  <c r="AH272" i="5" s="1"/>
  <c r="AJ272" i="5"/>
  <c r="AK381" i="5"/>
  <c r="AJ381" i="5"/>
  <c r="AI381" i="5"/>
  <c r="AK278" i="5"/>
  <c r="AI278" i="5"/>
  <c r="AJ278" i="5"/>
  <c r="AJ290" i="5"/>
  <c r="AI290" i="5"/>
  <c r="AK290" i="5"/>
  <c r="AA342" i="5"/>
  <c r="AB342" i="5"/>
  <c r="AA244" i="5"/>
  <c r="AB244" i="5"/>
  <c r="AJ136" i="5"/>
  <c r="AI136" i="5"/>
  <c r="AK136" i="5"/>
  <c r="AB73" i="5"/>
  <c r="AA73" i="5"/>
  <c r="AJ108" i="5"/>
  <c r="AK108" i="5"/>
  <c r="AI108" i="5"/>
  <c r="AI49" i="5"/>
  <c r="AH49" i="5" s="1"/>
  <c r="AJ49" i="5"/>
  <c r="AK49" i="5"/>
  <c r="AA320" i="5"/>
  <c r="AB320" i="5"/>
  <c r="AJ282" i="5"/>
  <c r="AI282" i="5"/>
  <c r="AK282" i="5"/>
  <c r="AA360" i="5"/>
  <c r="AB360" i="5"/>
  <c r="AA54" i="5"/>
  <c r="AB54" i="5"/>
  <c r="AJ72" i="5"/>
  <c r="AK72" i="5"/>
  <c r="AI72" i="5"/>
  <c r="AI370" i="5"/>
  <c r="AJ370" i="5"/>
  <c r="AH370" i="5" s="1"/>
  <c r="AK370" i="5"/>
  <c r="AK234" i="5"/>
  <c r="AJ234" i="5"/>
  <c r="AI234" i="5"/>
  <c r="AH234" i="5" s="1"/>
  <c r="AJ188" i="5"/>
  <c r="AI188" i="5"/>
  <c r="AK188" i="5"/>
  <c r="AK166" i="5"/>
  <c r="AJ166" i="5"/>
  <c r="AI166" i="5"/>
  <c r="AK329" i="5"/>
  <c r="AI329" i="5"/>
  <c r="AH329" i="5" s="1"/>
  <c r="AJ329" i="5"/>
  <c r="AJ39" i="5"/>
  <c r="AI39" i="5"/>
  <c r="AH39" i="5" s="1"/>
  <c r="AK39" i="5"/>
  <c r="AB167" i="5"/>
  <c r="AA167" i="5"/>
  <c r="BA65" i="5"/>
  <c r="BB65" i="5"/>
  <c r="BB107" i="5"/>
  <c r="BA107" i="5"/>
  <c r="BA130" i="5"/>
  <c r="BB130" i="5"/>
  <c r="AJ158" i="5"/>
  <c r="AI158" i="5"/>
  <c r="AK158" i="5"/>
  <c r="AI281" i="5"/>
  <c r="AH281" i="5" s="1"/>
  <c r="AJ281" i="5"/>
  <c r="AK281" i="5"/>
  <c r="AJ128" i="5"/>
  <c r="AI128" i="5"/>
  <c r="AH128" i="5" s="1"/>
  <c r="AK128" i="5"/>
  <c r="AJ78" i="5"/>
  <c r="AK78" i="5"/>
  <c r="AI78" i="5"/>
  <c r="AH78" i="5" s="1"/>
  <c r="BB44" i="5"/>
  <c r="BA44" i="5"/>
  <c r="AJ251" i="5"/>
  <c r="AK251" i="5"/>
  <c r="AI251" i="5"/>
  <c r="AH251" i="5" s="1"/>
  <c r="BA118" i="5"/>
  <c r="BB118" i="5"/>
  <c r="AI304" i="5"/>
  <c r="AH304" i="5" s="1"/>
  <c r="AJ304" i="5"/>
  <c r="AK304" i="5"/>
  <c r="BB80" i="5"/>
  <c r="BA80" i="5"/>
  <c r="AZ80" i="5" s="1"/>
  <c r="AX80" i="5" s="1"/>
  <c r="AJ427" i="5"/>
  <c r="AK427" i="5"/>
  <c r="AI427" i="5"/>
  <c r="AJ220" i="5"/>
  <c r="AK220" i="5"/>
  <c r="AI220" i="5"/>
  <c r="BB7" i="5"/>
  <c r="BA7" i="5"/>
  <c r="AZ7" i="5" s="1"/>
  <c r="AX7" i="5" s="1"/>
  <c r="AJ41" i="5"/>
  <c r="AI41" i="5"/>
  <c r="AK41" i="5"/>
  <c r="AJ183" i="5"/>
  <c r="AK183" i="5"/>
  <c r="AI183" i="5"/>
  <c r="BA24" i="5"/>
  <c r="BB24" i="5"/>
  <c r="BB63" i="5"/>
  <c r="BA63" i="5"/>
  <c r="BB72" i="5"/>
  <c r="BA72" i="5"/>
  <c r="AZ72" i="5" s="1"/>
  <c r="AX72" i="5" s="1"/>
  <c r="AJ187" i="5"/>
  <c r="AK187" i="5"/>
  <c r="AI187" i="5"/>
  <c r="BA57" i="5"/>
  <c r="AZ57" i="5" s="1"/>
  <c r="AX57" i="5" s="1"/>
  <c r="BB57" i="5"/>
  <c r="BB96" i="5"/>
  <c r="BA96" i="5"/>
  <c r="AZ96" i="5" s="1"/>
  <c r="AX96" i="5" s="1"/>
  <c r="AA253" i="5"/>
  <c r="AB253" i="5"/>
  <c r="AI71" i="5"/>
  <c r="AJ71" i="5"/>
  <c r="AK71" i="5"/>
  <c r="AI134" i="5"/>
  <c r="AH134" i="5" s="1"/>
  <c r="AJ134" i="5"/>
  <c r="AK134" i="5"/>
  <c r="AA239" i="5"/>
  <c r="AB239" i="5"/>
  <c r="AI286" i="5"/>
  <c r="AJ286" i="5"/>
  <c r="AK286" i="5"/>
  <c r="AB349" i="5"/>
  <c r="AA349" i="5"/>
  <c r="AA283" i="5"/>
  <c r="AB283" i="5"/>
  <c r="AK356" i="5"/>
  <c r="AI356" i="5"/>
  <c r="AJ356" i="5"/>
  <c r="AI53" i="5"/>
  <c r="AH53" i="5" s="1"/>
  <c r="AK53" i="5"/>
  <c r="AJ53" i="5"/>
  <c r="AJ267" i="5"/>
  <c r="AI267" i="5"/>
  <c r="AH267" i="5" s="1"/>
  <c r="AK267" i="5"/>
  <c r="BA123" i="5"/>
  <c r="BB123" i="5"/>
  <c r="AJ98" i="5"/>
  <c r="AI98" i="5"/>
  <c r="AK98" i="5"/>
  <c r="AI122" i="5"/>
  <c r="AK122" i="5"/>
  <c r="AJ122" i="5"/>
  <c r="AK146" i="5"/>
  <c r="AJ146" i="5"/>
  <c r="AI146" i="5"/>
  <c r="AH146" i="5" s="1"/>
  <c r="BA95" i="5"/>
  <c r="AZ95" i="5" s="1"/>
  <c r="AX95" i="5" s="1"/>
  <c r="BB95" i="5"/>
  <c r="AJ127" i="5"/>
  <c r="AK127" i="5"/>
  <c r="AI127" i="5"/>
  <c r="AH127" i="5" s="1"/>
  <c r="BB19" i="5"/>
  <c r="BA19" i="5"/>
  <c r="AZ19" i="5" s="1"/>
  <c r="AX19" i="5" s="1"/>
  <c r="BA125" i="5"/>
  <c r="AZ125" i="5" s="1"/>
  <c r="AX125" i="5" s="1"/>
  <c r="BB125" i="5"/>
  <c r="AJ334" i="5"/>
  <c r="AK334" i="5"/>
  <c r="AI334" i="5"/>
  <c r="AH334" i="5" s="1"/>
  <c r="AK361" i="5"/>
  <c r="AJ361" i="5"/>
  <c r="AI361" i="5"/>
  <c r="AH361" i="5" s="1"/>
  <c r="AI55" i="5"/>
  <c r="AH55" i="5" s="1"/>
  <c r="AJ55" i="5"/>
  <c r="AK55" i="5"/>
  <c r="BB17" i="5"/>
  <c r="BA17" i="5"/>
  <c r="AZ17" i="5" s="1"/>
  <c r="AX17" i="5" s="1"/>
  <c r="BB82" i="5"/>
  <c r="BA82" i="5"/>
  <c r="AJ143" i="5"/>
  <c r="AI143" i="5"/>
  <c r="AH143" i="5" s="1"/>
  <c r="AK143" i="5"/>
  <c r="BB124" i="5"/>
  <c r="BA124" i="5"/>
  <c r="AZ124" i="5" s="1"/>
  <c r="AX124" i="5" s="1"/>
  <c r="BB46" i="5"/>
  <c r="BA46" i="5"/>
  <c r="BB47" i="5"/>
  <c r="BA47" i="5"/>
  <c r="AZ47" i="5" s="1"/>
  <c r="AX47" i="5" s="1"/>
  <c r="BB114" i="5"/>
  <c r="BA114" i="5"/>
  <c r="BB30" i="5"/>
  <c r="BA30" i="5"/>
  <c r="AZ30" i="5" s="1"/>
  <c r="AX30" i="5" s="1"/>
  <c r="BB38" i="5"/>
  <c r="BA38" i="5"/>
  <c r="AJ115" i="5"/>
  <c r="AI115" i="5"/>
  <c r="AH115" i="5" s="1"/>
  <c r="AK115" i="5"/>
  <c r="BB86" i="5"/>
  <c r="BA86" i="5"/>
  <c r="AH261" i="5"/>
  <c r="AH216" i="5"/>
  <c r="AA216" i="5" s="1"/>
  <c r="AH345" i="5"/>
  <c r="AH428" i="5"/>
  <c r="AH275" i="5"/>
  <c r="AI271" i="5"/>
  <c r="AH271" i="5" s="1"/>
  <c r="AJ271" i="5"/>
  <c r="AK271" i="5"/>
  <c r="AH45" i="5"/>
  <c r="AH392" i="5"/>
  <c r="AB172" i="5"/>
  <c r="AA172" i="5"/>
  <c r="AJ328" i="5"/>
  <c r="AI328" i="5"/>
  <c r="AH328" i="5" s="1"/>
  <c r="AK328" i="5"/>
  <c r="AK348" i="5"/>
  <c r="AI348" i="5"/>
  <c r="AJ348" i="5"/>
  <c r="AI114" i="5"/>
  <c r="AH114" i="5" s="1"/>
  <c r="AJ114" i="5"/>
  <c r="AK114" i="5"/>
  <c r="AA369" i="5"/>
  <c r="AB369" i="5"/>
  <c r="AJ394" i="5"/>
  <c r="AI394" i="5"/>
  <c r="AH394" i="5" s="1"/>
  <c r="AK394" i="5"/>
  <c r="AK144" i="5"/>
  <c r="AI144" i="5"/>
  <c r="AJ144" i="5"/>
  <c r="AI151" i="5"/>
  <c r="AH151" i="5" s="1"/>
  <c r="AJ151" i="5"/>
  <c r="AK151" i="5"/>
  <c r="AH203" i="5"/>
  <c r="AJ333" i="5"/>
  <c r="AH333" i="5" s="1"/>
  <c r="AI333" i="5"/>
  <c r="AK333" i="5"/>
  <c r="AK105" i="5"/>
  <c r="AJ105" i="5"/>
  <c r="AI105" i="5"/>
  <c r="AK210" i="5"/>
  <c r="AI210" i="5"/>
  <c r="AJ210" i="5"/>
  <c r="AH210" i="5" s="1"/>
  <c r="AI358" i="5"/>
  <c r="AH358" i="5" s="1"/>
  <c r="AJ358" i="5"/>
  <c r="AK358" i="5"/>
  <c r="AK237" i="5"/>
  <c r="AI237" i="5"/>
  <c r="AH237" i="5" s="1"/>
  <c r="AJ237" i="5"/>
  <c r="BB31" i="5"/>
  <c r="BA31" i="5"/>
  <c r="AZ31" i="5" s="1"/>
  <c r="AX31" i="5" s="1"/>
  <c r="BB122" i="5"/>
  <c r="BA122" i="5"/>
  <c r="AJ300" i="5"/>
  <c r="AK300" i="5"/>
  <c r="AI300" i="5"/>
  <c r="AH300" i="5" s="1"/>
  <c r="BB9" i="5"/>
  <c r="BA9" i="5"/>
  <c r="AZ9" i="5" s="1"/>
  <c r="AX9" i="5" s="1"/>
  <c r="BA68" i="5"/>
  <c r="AZ68" i="5" s="1"/>
  <c r="AX68" i="5" s="1"/>
  <c r="BB68" i="5"/>
  <c r="AK208" i="5"/>
  <c r="AI208" i="5"/>
  <c r="AJ208" i="5"/>
  <c r="BB85" i="5"/>
  <c r="BA85" i="5"/>
  <c r="AH440" i="5"/>
  <c r="AH238" i="5"/>
  <c r="AH299" i="5"/>
  <c r="AK347" i="5"/>
  <c r="AJ347" i="5"/>
  <c r="AI347" i="5"/>
  <c r="AH347" i="5" s="1"/>
  <c r="AI174" i="5"/>
  <c r="AH174" i="5" s="1"/>
  <c r="AJ174" i="5"/>
  <c r="AK174" i="5"/>
  <c r="AH61" i="5"/>
  <c r="AH186" i="5"/>
  <c r="AA101" i="5"/>
  <c r="AB101" i="5"/>
  <c r="AA367" i="5"/>
  <c r="AB367" i="5"/>
  <c r="AK214" i="5"/>
  <c r="AI214" i="5"/>
  <c r="AJ214" i="5"/>
  <c r="AJ385" i="5"/>
  <c r="AI385" i="5"/>
  <c r="AK385" i="5"/>
  <c r="AB365" i="5"/>
  <c r="AA365" i="5"/>
  <c r="AJ303" i="5"/>
  <c r="AI303" i="5"/>
  <c r="AH303" i="5" s="1"/>
  <c r="AK303" i="5"/>
  <c r="AA240" i="5"/>
  <c r="AB240" i="5"/>
  <c r="AI319" i="5"/>
  <c r="AK319" i="5"/>
  <c r="AJ319" i="5"/>
  <c r="AK306" i="5"/>
  <c r="AJ306" i="5"/>
  <c r="AI306" i="5"/>
  <c r="AH306" i="5" s="1"/>
  <c r="AJ170" i="5"/>
  <c r="AK170" i="5"/>
  <c r="AI170" i="5"/>
  <c r="AJ209" i="5"/>
  <c r="AK209" i="5"/>
  <c r="AI209" i="5"/>
  <c r="BB103" i="5"/>
  <c r="BA103" i="5"/>
  <c r="AZ103" i="5" s="1"/>
  <c r="AX103" i="5" s="1"/>
  <c r="BA77" i="5"/>
  <c r="AZ77" i="5" s="1"/>
  <c r="AX77" i="5" s="1"/>
  <c r="BB77" i="5"/>
  <c r="BB32" i="5"/>
  <c r="BA32" i="5"/>
  <c r="AZ32" i="5" s="1"/>
  <c r="AX32" i="5" s="1"/>
  <c r="AI96" i="5"/>
  <c r="AH96" i="5" s="1"/>
  <c r="AJ96" i="5"/>
  <c r="AK96" i="5"/>
  <c r="AI190" i="5"/>
  <c r="AJ190" i="5"/>
  <c r="AK190" i="5"/>
  <c r="AK373" i="5"/>
  <c r="AJ373" i="5"/>
  <c r="AI373" i="5"/>
  <c r="AH97" i="5"/>
  <c r="AH419" i="5"/>
  <c r="AH205" i="5"/>
  <c r="AH66" i="5"/>
  <c r="AB66" i="5" s="1"/>
  <c r="AJ236" i="5"/>
  <c r="AK236" i="5"/>
  <c r="AI236" i="5"/>
  <c r="AH236" i="5" s="1"/>
  <c r="AI346" i="5"/>
  <c r="AH346" i="5" s="1"/>
  <c r="AB346" i="5" s="1"/>
  <c r="AK346" i="5"/>
  <c r="AJ346" i="5"/>
  <c r="AB156" i="5"/>
  <c r="AA156" i="5"/>
  <c r="AK153" i="5"/>
  <c r="AJ153" i="5"/>
  <c r="AI153" i="5"/>
  <c r="AH153" i="5" s="1"/>
  <c r="AK366" i="5"/>
  <c r="AI366" i="5"/>
  <c r="AJ366" i="5"/>
  <c r="AH411" i="5"/>
  <c r="AB215" i="5"/>
  <c r="AA215" i="5"/>
  <c r="AJ413" i="5"/>
  <c r="AI413" i="5"/>
  <c r="AH413" i="5" s="1"/>
  <c r="AK413" i="5"/>
  <c r="AI444" i="5"/>
  <c r="AK444" i="5"/>
  <c r="AJ444" i="5"/>
  <c r="AB291" i="5"/>
  <c r="AA291" i="5"/>
  <c r="AJ226" i="5"/>
  <c r="AK226" i="5"/>
  <c r="AI226" i="5"/>
  <c r="AH226" i="5" s="1"/>
  <c r="AJ430" i="5"/>
  <c r="AK430" i="5"/>
  <c r="AI430" i="5"/>
  <c r="AH430" i="5" s="1"/>
  <c r="AJ305" i="5"/>
  <c r="AI305" i="5"/>
  <c r="AK305" i="5"/>
  <c r="AJ82" i="5"/>
  <c r="AI82" i="5"/>
  <c r="AK82" i="5"/>
  <c r="AB22" i="5"/>
  <c r="AA22" i="5"/>
  <c r="AA131" i="5"/>
  <c r="AB131" i="5"/>
  <c r="AA52" i="5"/>
  <c r="AB52" i="5"/>
  <c r="AJ429" i="5"/>
  <c r="AK429" i="5"/>
  <c r="AI429" i="5"/>
  <c r="AK376" i="5"/>
  <c r="AI376" i="5"/>
  <c r="AH376" i="5" s="1"/>
  <c r="AJ376" i="5"/>
  <c r="BA13" i="5"/>
  <c r="BB13" i="5"/>
  <c r="BB70" i="5"/>
  <c r="BA70" i="5"/>
  <c r="AK380" i="5"/>
  <c r="AI380" i="5"/>
  <c r="AH380" i="5" s="1"/>
  <c r="AJ380" i="5"/>
  <c r="AJ74" i="5"/>
  <c r="AI74" i="5"/>
  <c r="AH74" i="5" s="1"/>
  <c r="AK74" i="5"/>
  <c r="AI420" i="5"/>
  <c r="AH420" i="5" s="1"/>
  <c r="AK420" i="5"/>
  <c r="AJ420" i="5"/>
  <c r="BB43" i="5"/>
  <c r="BA43" i="5"/>
  <c r="AI175" i="5"/>
  <c r="AJ175" i="5"/>
  <c r="AK175" i="5"/>
  <c r="AJ107" i="5"/>
  <c r="AI107" i="5"/>
  <c r="AK107" i="5"/>
  <c r="AI359" i="5"/>
  <c r="AH359" i="5" s="1"/>
  <c r="AJ359" i="5"/>
  <c r="AK359" i="5"/>
  <c r="BB45" i="5"/>
  <c r="BA45" i="5"/>
  <c r="AZ45" i="5" s="1"/>
  <c r="AX45" i="5" s="1"/>
  <c r="AI185" i="5"/>
  <c r="AH185" i="5" s="1"/>
  <c r="AK185" i="5"/>
  <c r="AJ185" i="5"/>
  <c r="BB113" i="5"/>
  <c r="BA113" i="5"/>
  <c r="BB71" i="5"/>
  <c r="BA71" i="5"/>
  <c r="AZ71" i="5" s="1"/>
  <c r="AX71" i="5" s="1"/>
  <c r="AJ425" i="5"/>
  <c r="AK425" i="5"/>
  <c r="AI425" i="5"/>
  <c r="AJ92" i="5"/>
  <c r="AI92" i="5"/>
  <c r="AH92" i="5" s="1"/>
  <c r="AK92" i="5"/>
  <c r="AJ33" i="5"/>
  <c r="AI33" i="5"/>
  <c r="AH33" i="5" s="1"/>
  <c r="AK33" i="5"/>
  <c r="AB276" i="5"/>
  <c r="AA276" i="5"/>
  <c r="AK377" i="5"/>
  <c r="AI377" i="5"/>
  <c r="AH377" i="5" s="1"/>
  <c r="AJ377" i="5"/>
  <c r="AK140" i="5"/>
  <c r="AJ140" i="5"/>
  <c r="AI140" i="5"/>
  <c r="AH140" i="5" s="1"/>
  <c r="AJ311" i="5"/>
  <c r="AI311" i="5"/>
  <c r="AK311" i="5"/>
  <c r="AJ355" i="5"/>
  <c r="AI355" i="5"/>
  <c r="AK355" i="5"/>
  <c r="AK294" i="5"/>
  <c r="AI294" i="5"/>
  <c r="AH294" i="5" s="1"/>
  <c r="AJ294" i="5"/>
  <c r="AK177" i="5"/>
  <c r="AJ177" i="5"/>
  <c r="AI177" i="5"/>
  <c r="AH177" i="5" s="1"/>
  <c r="AB341" i="5"/>
  <c r="AA341" i="5"/>
  <c r="AB173" i="5"/>
  <c r="AA173" i="5"/>
  <c r="AI106" i="5"/>
  <c r="AH106" i="5" s="1"/>
  <c r="AJ106" i="5"/>
  <c r="AK106" i="5"/>
  <c r="AK223" i="5"/>
  <c r="AJ223" i="5"/>
  <c r="AI223" i="5"/>
  <c r="AK327" i="5"/>
  <c r="AJ327" i="5"/>
  <c r="AI327" i="5"/>
  <c r="BB127" i="5"/>
  <c r="BA127" i="5"/>
  <c r="AZ127" i="5" s="1"/>
  <c r="AX127" i="5" s="1"/>
  <c r="AI260" i="5"/>
  <c r="AH260" i="5" s="1"/>
  <c r="AJ260" i="5"/>
  <c r="AK260" i="5"/>
  <c r="BB4" i="5"/>
  <c r="BA4" i="5"/>
  <c r="AZ4" i="5" s="1"/>
  <c r="AX4" i="5" s="1"/>
  <c r="AJ110" i="5"/>
  <c r="AH110" i="5" s="1"/>
  <c r="AI110" i="5"/>
  <c r="AK110" i="5"/>
  <c r="AA243" i="5"/>
  <c r="AB243" i="5"/>
  <c r="BA39" i="5"/>
  <c r="BB39" i="5"/>
  <c r="AJ273" i="5"/>
  <c r="AI273" i="5"/>
  <c r="AK273" i="5"/>
  <c r="AK181" i="5"/>
  <c r="AJ181" i="5"/>
  <c r="AI181" i="5"/>
  <c r="AI35" i="5"/>
  <c r="AK35" i="5"/>
  <c r="AJ35" i="5"/>
  <c r="BB132" i="5"/>
  <c r="BA132" i="5"/>
  <c r="AJ390" i="5"/>
  <c r="AI390" i="5"/>
  <c r="AH390" i="5" s="1"/>
  <c r="AK390" i="5"/>
  <c r="BB22" i="5"/>
  <c r="BA22" i="5"/>
  <c r="AZ22" i="5" s="1"/>
  <c r="AX22" i="5" s="1"/>
  <c r="AI330" i="5"/>
  <c r="AH330" i="5" s="1"/>
  <c r="AK330" i="5"/>
  <c r="AJ330" i="5"/>
  <c r="AK59" i="5"/>
  <c r="AI59" i="5"/>
  <c r="AH59" i="5" s="1"/>
  <c r="AJ59" i="5"/>
  <c r="AK231" i="5"/>
  <c r="AI231" i="5"/>
  <c r="AJ231" i="5"/>
  <c r="BB128" i="5"/>
  <c r="BA128" i="5"/>
  <c r="BA67" i="5"/>
  <c r="BB67" i="5"/>
  <c r="BA109" i="5"/>
  <c r="AZ109" i="5" s="1"/>
  <c r="AX109" i="5" s="1"/>
  <c r="BB109" i="5"/>
  <c r="AK324" i="5"/>
  <c r="AJ324" i="5"/>
  <c r="AI324" i="5"/>
  <c r="AJ135" i="5"/>
  <c r="AI135" i="5"/>
  <c r="AH135" i="5" s="1"/>
  <c r="AK135" i="5"/>
  <c r="BB74" i="5"/>
  <c r="BA74" i="5"/>
  <c r="BB62" i="5"/>
  <c r="BA62" i="5"/>
  <c r="AZ62" i="5" s="1"/>
  <c r="AX62" i="5" s="1"/>
  <c r="BB94" i="5"/>
  <c r="BA94" i="5"/>
  <c r="AI292" i="5"/>
  <c r="AJ292" i="5"/>
  <c r="AK292" i="5"/>
  <c r="AK195" i="5"/>
  <c r="AJ195" i="5"/>
  <c r="AI195" i="5"/>
  <c r="AH195" i="5" s="1"/>
  <c r="AK288" i="5"/>
  <c r="AJ288" i="5"/>
  <c r="AI288" i="5"/>
  <c r="AH288" i="5" s="1"/>
  <c r="AH403" i="5"/>
  <c r="AH318" i="5"/>
  <c r="AH155" i="5"/>
  <c r="AH323" i="5"/>
  <c r="AH154" i="5"/>
  <c r="AH284" i="5"/>
  <c r="AH86" i="5"/>
  <c r="AH94" i="5"/>
  <c r="AH250" i="5"/>
  <c r="AH46" i="5"/>
  <c r="AH43" i="5"/>
  <c r="AH212" i="5"/>
  <c r="AH315" i="5"/>
  <c r="AH133" i="5"/>
  <c r="AH375" i="5"/>
  <c r="AJ130" i="5"/>
  <c r="AK130" i="5"/>
  <c r="AI130" i="5"/>
  <c r="AH130" i="5" s="1"/>
  <c r="AH293" i="5"/>
  <c r="AA80" i="5"/>
  <c r="AB80" i="5"/>
  <c r="AA93" i="5"/>
  <c r="AB93" i="5"/>
  <c r="AB198" i="5"/>
  <c r="AA198" i="5"/>
  <c r="AH242" i="5"/>
  <c r="AH297" i="5"/>
  <c r="AH129" i="5"/>
  <c r="AH252" i="5"/>
  <c r="AK433" i="5"/>
  <c r="AJ433" i="5"/>
  <c r="AI433" i="5"/>
  <c r="AH433" i="5" s="1"/>
  <c r="AH350" i="5"/>
  <c r="AA268" i="5"/>
  <c r="AB268" i="5"/>
  <c r="AH417" i="5"/>
  <c r="AB168" i="5"/>
  <c r="AA168" i="5"/>
  <c r="AB225" i="5"/>
  <c r="AA225" i="5"/>
  <c r="AK254" i="5"/>
  <c r="AJ254" i="5"/>
  <c r="AI254" i="5"/>
  <c r="AK337" i="5"/>
  <c r="AI337" i="5"/>
  <c r="AH337" i="5" s="1"/>
  <c r="AJ337" i="5"/>
  <c r="AJ189" i="5"/>
  <c r="AI189" i="5"/>
  <c r="AH189" i="5" s="1"/>
  <c r="AK189" i="5"/>
  <c r="AK335" i="5"/>
  <c r="AJ335" i="5"/>
  <c r="AI335" i="5"/>
  <c r="AH335" i="5" s="1"/>
  <c r="AK219" i="5"/>
  <c r="AI219" i="5"/>
  <c r="AH219" i="5" s="1"/>
  <c r="AJ219" i="5"/>
  <c r="AB296" i="5"/>
  <c r="AA296" i="5"/>
  <c r="AJ269" i="5"/>
  <c r="AH269" i="5" s="1"/>
  <c r="AI269" i="5"/>
  <c r="AK269" i="5"/>
  <c r="AI410" i="5"/>
  <c r="AJ410" i="5"/>
  <c r="AK410" i="5"/>
  <c r="AB235" i="5"/>
  <c r="AA235" i="5"/>
  <c r="AJ178" i="5"/>
  <c r="AK178" i="5"/>
  <c r="AI178" i="5"/>
  <c r="AJ435" i="5"/>
  <c r="AI435" i="5"/>
  <c r="AK435" i="5"/>
  <c r="AA182" i="5"/>
  <c r="AB182" i="5"/>
  <c r="AA161" i="5"/>
  <c r="AB161" i="5"/>
  <c r="AJ23" i="5"/>
  <c r="AI23" i="5"/>
  <c r="AH23" i="5" s="1"/>
  <c r="AK23" i="5"/>
  <c r="AK81" i="5"/>
  <c r="AJ81" i="5"/>
  <c r="AI81" i="5"/>
  <c r="AH81" i="5" s="1"/>
  <c r="AA386" i="5"/>
  <c r="AB386" i="5"/>
  <c r="AK199" i="5"/>
  <c r="AJ199" i="5"/>
  <c r="AI199" i="5"/>
  <c r="AI89" i="5"/>
  <c r="AK89" i="5"/>
  <c r="AJ89" i="5"/>
  <c r="AA21" i="5"/>
  <c r="AE21" i="5" s="1"/>
  <c r="AB21" i="5"/>
  <c r="AI176" i="5"/>
  <c r="AJ176" i="5"/>
  <c r="AK176" i="5"/>
  <c r="AB191" i="5"/>
  <c r="AA191" i="5"/>
  <c r="AJ321" i="5"/>
  <c r="AH321" i="5" s="1"/>
  <c r="AI321" i="5"/>
  <c r="AK321" i="5"/>
  <c r="AH24" i="5"/>
  <c r="AH132" i="5"/>
  <c r="AH232" i="5"/>
  <c r="AA213" i="5"/>
  <c r="AB213" i="5"/>
  <c r="AH332" i="5"/>
  <c r="AB405" i="5"/>
  <c r="AA405" i="5"/>
  <c r="AH263" i="5"/>
  <c r="AA197" i="5"/>
  <c r="AB197" i="5"/>
  <c r="AA37" i="5"/>
  <c r="AB37" i="5"/>
  <c r="AH393" i="5"/>
  <c r="AK165" i="5"/>
  <c r="AJ165" i="5"/>
  <c r="AI165" i="5"/>
  <c r="AH165" i="5" s="1"/>
  <c r="AH351" i="5"/>
  <c r="AH121" i="5"/>
  <c r="AJ289" i="5"/>
  <c r="AI289" i="5"/>
  <c r="AH289" i="5" s="1"/>
  <c r="AK289" i="5"/>
  <c r="AH201" i="5"/>
  <c r="AH63" i="5"/>
  <c r="AH331" i="5"/>
  <c r="AH224" i="5"/>
  <c r="AH90" i="5"/>
  <c r="AH79" i="5"/>
  <c r="AH207" i="5"/>
  <c r="AH406" i="5"/>
  <c r="AH83" i="5"/>
  <c r="AH274" i="5"/>
  <c r="AH241" i="5"/>
  <c r="AH159" i="5"/>
  <c r="AH75" i="5"/>
  <c r="AH109" i="5"/>
  <c r="AH339" i="5"/>
  <c r="AH270" i="5"/>
  <c r="AH100" i="5"/>
  <c r="AH295" i="5"/>
  <c r="AH87" i="5"/>
  <c r="AA431" i="5"/>
  <c r="AB431" i="5"/>
  <c r="AI352" i="5"/>
  <c r="AJ352" i="5"/>
  <c r="AK352" i="5"/>
  <c r="AJ374" i="5"/>
  <c r="AI374" i="5"/>
  <c r="AK374" i="5"/>
  <c r="AA382" i="5"/>
  <c r="AB382" i="5"/>
  <c r="AI257" i="5"/>
  <c r="AJ257" i="5"/>
  <c r="AK257" i="5"/>
  <c r="AI247" i="5"/>
  <c r="AK247" i="5"/>
  <c r="AJ247" i="5"/>
  <c r="AB340" i="5"/>
  <c r="AA340" i="5"/>
  <c r="AB65" i="5"/>
  <c r="AA65" i="5"/>
  <c r="AK56" i="5"/>
  <c r="AI56" i="5"/>
  <c r="AH56" i="5" s="1"/>
  <c r="AJ56" i="5"/>
  <c r="AI438" i="5"/>
  <c r="AJ438" i="5"/>
  <c r="AK438" i="5"/>
  <c r="AA157" i="5"/>
  <c r="AB157" i="5"/>
  <c r="AI118" i="5"/>
  <c r="AH118" i="5" s="1"/>
  <c r="AJ118" i="5"/>
  <c r="AK118" i="5"/>
  <c r="AJ384" i="5"/>
  <c r="AI384" i="5"/>
  <c r="AH384" i="5" s="1"/>
  <c r="AK384" i="5"/>
  <c r="AJ204" i="5"/>
  <c r="AK204" i="5"/>
  <c r="AI204" i="5"/>
  <c r="AH204" i="5" s="1"/>
  <c r="AI139" i="5"/>
  <c r="AH139" i="5" s="1"/>
  <c r="AK139" i="5"/>
  <c r="AJ139" i="5"/>
  <c r="AJ95" i="5"/>
  <c r="AI95" i="5"/>
  <c r="AK95" i="5"/>
  <c r="AK125" i="5"/>
  <c r="AJ125" i="5"/>
  <c r="AH125" i="5" s="1"/>
  <c r="AI125" i="5"/>
  <c r="AH179" i="5"/>
  <c r="AH314" i="5"/>
  <c r="AH192" i="5"/>
  <c r="AH368" i="5"/>
  <c r="AH70" i="5"/>
  <c r="AA221" i="5"/>
  <c r="AB221" i="5"/>
  <c r="AH363" i="5"/>
  <c r="AB51" i="5"/>
  <c r="AA51" i="5"/>
  <c r="AH439" i="5"/>
  <c r="AH402" i="5"/>
  <c r="AH265" i="5"/>
  <c r="AH310" i="5"/>
  <c r="AH149" i="5"/>
  <c r="AH91" i="5"/>
  <c r="AH202" i="5"/>
  <c r="AB418" i="5"/>
  <c r="AA418" i="5"/>
  <c r="AI169" i="5"/>
  <c r="AH169" i="5" s="1"/>
  <c r="AK169" i="5"/>
  <c r="AJ169" i="5"/>
  <c r="AI227" i="5"/>
  <c r="AH227" i="5" s="1"/>
  <c r="AK227" i="5"/>
  <c r="AJ227" i="5"/>
  <c r="AA325" i="5"/>
  <c r="AB325" i="5"/>
  <c r="AB62" i="5"/>
  <c r="AA62" i="5"/>
  <c r="AB344" i="5"/>
  <c r="AA344" i="5"/>
  <c r="AB141" i="5"/>
  <c r="AA141" i="5"/>
  <c r="AI338" i="5"/>
  <c r="AJ338" i="5"/>
  <c r="AK338" i="5"/>
  <c r="AJ50" i="5"/>
  <c r="AI50" i="5"/>
  <c r="AH50" i="5" s="1"/>
  <c r="AK50" i="5"/>
  <c r="AB102" i="5"/>
  <c r="AA102" i="5"/>
  <c r="AA285" i="5"/>
  <c r="AB285" i="5"/>
  <c r="AA103" i="5"/>
  <c r="AB103" i="5"/>
  <c r="AJ414" i="5"/>
  <c r="AI414" i="5"/>
  <c r="AH414" i="5" s="1"/>
  <c r="AK414" i="5"/>
  <c r="F18" i="5"/>
  <c r="F19" i="5" s="1"/>
  <c r="C18" i="5"/>
  <c r="AD148" i="5"/>
  <c r="AE148" i="5"/>
  <c r="AE85" i="5"/>
  <c r="AD85" i="5"/>
  <c r="AB29" i="5"/>
  <c r="AA29" i="5"/>
  <c r="AH423" i="5"/>
  <c r="AH57" i="5"/>
  <c r="AA25" i="5"/>
  <c r="AB25" i="5"/>
  <c r="AH26" i="5"/>
  <c r="AH391" i="5"/>
  <c r="AH395" i="5"/>
  <c r="AE343" i="5"/>
  <c r="AD343" i="5"/>
  <c r="AD279" i="5"/>
  <c r="AE279" i="5"/>
  <c r="AD388" i="5"/>
  <c r="AE388" i="5"/>
  <c r="AA261" i="5"/>
  <c r="AB261" i="5"/>
  <c r="AB216" i="5"/>
  <c r="AA345" i="5"/>
  <c r="AB345" i="5"/>
  <c r="AA428" i="5"/>
  <c r="AB428" i="5"/>
  <c r="AA275" i="5"/>
  <c r="AB275" i="5"/>
  <c r="AA421" i="5"/>
  <c r="AB421" i="5"/>
  <c r="AH211" i="5"/>
  <c r="AH47" i="5"/>
  <c r="AH407" i="5"/>
  <c r="AH48" i="5"/>
  <c r="AH424" i="5"/>
  <c r="AH412" i="5"/>
  <c r="AH280" i="5"/>
  <c r="AH76" i="5"/>
  <c r="AH60" i="5"/>
  <c r="AH313" i="5"/>
  <c r="AD84" i="5"/>
  <c r="AE84" i="5"/>
  <c r="AB120" i="5"/>
  <c r="AA120" i="5"/>
  <c r="AD287" i="5"/>
  <c r="AE287" i="5"/>
  <c r="AB116" i="5"/>
  <c r="AA116" i="5"/>
  <c r="AA97" i="5"/>
  <c r="AB97" i="5"/>
  <c r="AA419" i="5"/>
  <c r="AB419" i="5"/>
  <c r="AA205" i="5"/>
  <c r="AB205" i="5"/>
  <c r="AA66" i="5"/>
  <c r="AA112" i="5"/>
  <c r="AB112" i="5"/>
  <c r="AD259" i="5"/>
  <c r="AE259" i="5"/>
  <c r="AA446" i="5"/>
  <c r="AB446" i="5"/>
  <c r="AB193" i="5"/>
  <c r="AA193" i="5"/>
  <c r="AH322" i="5"/>
  <c r="AH432" i="5"/>
  <c r="AB397" i="5"/>
  <c r="AA397" i="5"/>
  <c r="AH233" i="5"/>
  <c r="AA88" i="5"/>
  <c r="AB88" i="5"/>
  <c r="AH42" i="5"/>
  <c r="AH387" i="5"/>
  <c r="AH31" i="5"/>
  <c r="AB433" i="5"/>
  <c r="AA433" i="5"/>
  <c r="AA346" i="5"/>
  <c r="AA27" i="5"/>
  <c r="AB27" i="5"/>
  <c r="AA379" i="5"/>
  <c r="AB379" i="5"/>
  <c r="AB415" i="5"/>
  <c r="AA415" i="5"/>
  <c r="AA436" i="5"/>
  <c r="AB436" i="5"/>
  <c r="AA422" i="5"/>
  <c r="AB422" i="5"/>
  <c r="AB398" i="5"/>
  <c r="AA398" i="5"/>
  <c r="AB409" i="5"/>
  <c r="AA409" i="5"/>
  <c r="AA246" i="5"/>
  <c r="AB246" i="5"/>
  <c r="AA403" i="5"/>
  <c r="AB403" i="5"/>
  <c r="AE119" i="5"/>
  <c r="AD119" i="5"/>
  <c r="AH196" i="5"/>
  <c r="AH364" i="5"/>
  <c r="AH32" i="5"/>
  <c r="AH400" i="5"/>
  <c r="AH308" i="5"/>
  <c r="AH396" i="5"/>
  <c r="AH44" i="5"/>
  <c r="AE38" i="5"/>
  <c r="AD38" i="5"/>
  <c r="AA68" i="5"/>
  <c r="AB68" i="5"/>
  <c r="AB266" i="5"/>
  <c r="AA266" i="5"/>
  <c r="AB401" i="5"/>
  <c r="AA401" i="5"/>
  <c r="AH389" i="5"/>
  <c r="AA371" i="5"/>
  <c r="AB371" i="5"/>
  <c r="AB138" i="5"/>
  <c r="AA138" i="5"/>
  <c r="AA77" i="5"/>
  <c r="AB77" i="5"/>
  <c r="AA64" i="5"/>
  <c r="AB64" i="5"/>
  <c r="AB441" i="5"/>
  <c r="AA441" i="5"/>
  <c r="AB442" i="5"/>
  <c r="AA442" i="5"/>
  <c r="AA440" i="5"/>
  <c r="AB440" i="5"/>
  <c r="AA448" i="5"/>
  <c r="AB448" i="5"/>
  <c r="AH450" i="5"/>
  <c r="AB447" i="5"/>
  <c r="AA447" i="5"/>
  <c r="AB443" i="5"/>
  <c r="AA443" i="5"/>
  <c r="AA450" i="7"/>
  <c r="AB450" i="7"/>
  <c r="AA377" i="7"/>
  <c r="AB377" i="7"/>
  <c r="AB357" i="7"/>
  <c r="AA357" i="7"/>
  <c r="AB381" i="7"/>
  <c r="AA381" i="7"/>
  <c r="AA197" i="7"/>
  <c r="AB197" i="7"/>
  <c r="AA142" i="7"/>
  <c r="AB142" i="7"/>
  <c r="AB328" i="7"/>
  <c r="AA328" i="7"/>
  <c r="AA434" i="7"/>
  <c r="AB434" i="7"/>
  <c r="AB304" i="7"/>
  <c r="AA304" i="7"/>
  <c r="AD432" i="7"/>
  <c r="AE432" i="7"/>
  <c r="AH298" i="7"/>
  <c r="AH254" i="7"/>
  <c r="AH345" i="7"/>
  <c r="AH375" i="7"/>
  <c r="AH261" i="7"/>
  <c r="AH396" i="7"/>
  <c r="AH226" i="7"/>
  <c r="AA380" i="7"/>
  <c r="AB380" i="7"/>
  <c r="AA54" i="7"/>
  <c r="AB54" i="7"/>
  <c r="AA209" i="7"/>
  <c r="AB209" i="7"/>
  <c r="AH155" i="7"/>
  <c r="AE189" i="7"/>
  <c r="AD189" i="7"/>
  <c r="AD31" i="7"/>
  <c r="AE31" i="7"/>
  <c r="AB383" i="7"/>
  <c r="AA383" i="7"/>
  <c r="AD446" i="7"/>
  <c r="AE446" i="7"/>
  <c r="AA286" i="7"/>
  <c r="AB286" i="7"/>
  <c r="AA203" i="7"/>
  <c r="AB203" i="7"/>
  <c r="AB30" i="7"/>
  <c r="AA30" i="7"/>
  <c r="AH449" i="7"/>
  <c r="AA220" i="7"/>
  <c r="AB220" i="7"/>
  <c r="AD115" i="7"/>
  <c r="AE115" i="7"/>
  <c r="AA452" i="7"/>
  <c r="AB452" i="7"/>
  <c r="AB363" i="7"/>
  <c r="AA363" i="7"/>
  <c r="AB384" i="7"/>
  <c r="AA384" i="7"/>
  <c r="AH401" i="7"/>
  <c r="AH292" i="7"/>
  <c r="AH48" i="7"/>
  <c r="AD200" i="7"/>
  <c r="AE200" i="7"/>
  <c r="AE174" i="7"/>
  <c r="AD174" i="7"/>
  <c r="AH407" i="7"/>
  <c r="AH242" i="7"/>
  <c r="AD441" i="7"/>
  <c r="AE441" i="7"/>
  <c r="AH447" i="7"/>
  <c r="AH267" i="7"/>
  <c r="AH41" i="7"/>
  <c r="AB25" i="7"/>
  <c r="AA25" i="7"/>
  <c r="AA444" i="7"/>
  <c r="AB444" i="7"/>
  <c r="AB453" i="7"/>
  <c r="AA453" i="7"/>
  <c r="AH443" i="7"/>
  <c r="AH445" i="7"/>
  <c r="AB451" i="7"/>
  <c r="AA451" i="7"/>
  <c r="BA61" i="1"/>
  <c r="BB61" i="1"/>
  <c r="BB56" i="1"/>
  <c r="BA56" i="1"/>
  <c r="AI246" i="1"/>
  <c r="AK246" i="1"/>
  <c r="AJ246" i="1"/>
  <c r="AH246" i="1" s="1"/>
  <c r="AJ78" i="1"/>
  <c r="AK78" i="1"/>
  <c r="AI78" i="1"/>
  <c r="AH78" i="1" s="1"/>
  <c r="AJ447" i="1"/>
  <c r="AK447" i="1"/>
  <c r="AI447" i="1"/>
  <c r="BA80" i="1"/>
  <c r="BB80" i="1"/>
  <c r="BB88" i="1"/>
  <c r="BA88" i="1"/>
  <c r="AZ88" i="1" s="1"/>
  <c r="AX88" i="1" s="1"/>
  <c r="BA110" i="1"/>
  <c r="AZ110" i="1" s="1"/>
  <c r="AX110" i="1" s="1"/>
  <c r="BB110" i="1"/>
  <c r="AJ176" i="1"/>
  <c r="AK176" i="1"/>
  <c r="AI176" i="1"/>
  <c r="AH176" i="1" s="1"/>
  <c r="BB51" i="1"/>
  <c r="BA51" i="1"/>
  <c r="BB19" i="1"/>
  <c r="BA19" i="1"/>
  <c r="AZ19" i="1" s="1"/>
  <c r="AX19" i="1" s="1"/>
  <c r="AI309" i="1"/>
  <c r="AH309" i="1" s="1"/>
  <c r="AJ309" i="1"/>
  <c r="AK309" i="1"/>
  <c r="AI384" i="1"/>
  <c r="AK384" i="1"/>
  <c r="AJ384" i="1"/>
  <c r="BA129" i="1"/>
  <c r="BB129" i="1"/>
  <c r="AJ227" i="1"/>
  <c r="AI227" i="1"/>
  <c r="AK227" i="1"/>
  <c r="BB14" i="1"/>
  <c r="BA14" i="1"/>
  <c r="BB20" i="1"/>
  <c r="BA20" i="1"/>
  <c r="AZ20" i="1" s="1"/>
  <c r="AX20" i="1" s="1"/>
  <c r="BA64" i="1"/>
  <c r="AZ64" i="1" s="1"/>
  <c r="AX64" i="1" s="1"/>
  <c r="BB64" i="1"/>
  <c r="AK337" i="1"/>
  <c r="AJ337" i="1"/>
  <c r="AI337" i="1"/>
  <c r="AH337" i="1" s="1"/>
  <c r="BA25" i="1"/>
  <c r="AZ25" i="1" s="1"/>
  <c r="AX25" i="1" s="1"/>
  <c r="BB25" i="1"/>
  <c r="BA75" i="1"/>
  <c r="BB75" i="1"/>
  <c r="BB109" i="1"/>
  <c r="BA109" i="1"/>
  <c r="BA54" i="1"/>
  <c r="BB54" i="1"/>
  <c r="AI157" i="1"/>
  <c r="AJ157" i="1"/>
  <c r="AK157" i="1"/>
  <c r="BB112" i="1"/>
  <c r="BA112" i="1"/>
  <c r="BA93" i="1"/>
  <c r="BB93" i="1"/>
  <c r="AK230" i="1"/>
  <c r="AI230" i="1"/>
  <c r="AH230" i="1" s="1"/>
  <c r="AJ230" i="1"/>
  <c r="AI195" i="1"/>
  <c r="AK195" i="1"/>
  <c r="AJ195" i="1"/>
  <c r="AI363" i="1"/>
  <c r="AK363" i="1"/>
  <c r="AJ363" i="1"/>
  <c r="BB98" i="1"/>
  <c r="BA98" i="1"/>
  <c r="BA105" i="1"/>
  <c r="BB105" i="1"/>
  <c r="BB58" i="1"/>
  <c r="BA58" i="1"/>
  <c r="AI323" i="1"/>
  <c r="AK323" i="1"/>
  <c r="AJ323" i="1"/>
  <c r="BA91" i="1"/>
  <c r="BB91" i="1"/>
  <c r="AJ188" i="1"/>
  <c r="AK188" i="1"/>
  <c r="AI188" i="1"/>
  <c r="BA122" i="1"/>
  <c r="BB122" i="1"/>
  <c r="BB41" i="1"/>
  <c r="BA41" i="1"/>
  <c r="BA38" i="1"/>
  <c r="BB38" i="1"/>
  <c r="BB71" i="1"/>
  <c r="BA71" i="1"/>
  <c r="BA90" i="1"/>
  <c r="BB90" i="1"/>
  <c r="BA34" i="1"/>
  <c r="AZ34" i="1" s="1"/>
  <c r="AX34" i="1" s="1"/>
  <c r="BB34" i="1"/>
  <c r="BA83" i="1"/>
  <c r="BB83" i="1"/>
  <c r="BB120" i="1"/>
  <c r="BA120" i="1"/>
  <c r="AJ326" i="1"/>
  <c r="AK326" i="1"/>
  <c r="AI326" i="1"/>
  <c r="AH326" i="1" s="1"/>
  <c r="AI214" i="1"/>
  <c r="AJ214" i="1"/>
  <c r="AH214" i="1" s="1"/>
  <c r="AK214" i="1"/>
  <c r="AK373" i="1"/>
  <c r="AI373" i="1"/>
  <c r="AJ373" i="1"/>
  <c r="BB2" i="1"/>
  <c r="BA2" i="1"/>
  <c r="AZ2" i="1" s="1"/>
  <c r="AX2" i="1" s="1"/>
  <c r="BA63" i="1"/>
  <c r="BB63" i="1"/>
  <c r="BA69" i="1"/>
  <c r="AZ69" i="1" s="1"/>
  <c r="AX69" i="1" s="1"/>
  <c r="BB69" i="1"/>
  <c r="AI382" i="1"/>
  <c r="AK382" i="1"/>
  <c r="AJ382" i="1"/>
  <c r="AH382" i="1" s="1"/>
  <c r="BB128" i="1"/>
  <c r="BA128" i="1"/>
  <c r="AI147" i="1"/>
  <c r="AJ147" i="1"/>
  <c r="AK147" i="1"/>
  <c r="AK287" i="1"/>
  <c r="AJ287" i="1"/>
  <c r="AI287" i="1"/>
  <c r="AH287" i="1" s="1"/>
  <c r="BA53" i="1"/>
  <c r="AZ53" i="1" s="1"/>
  <c r="AX53" i="1" s="1"/>
  <c r="BB53" i="1"/>
  <c r="AJ381" i="1"/>
  <c r="AI381" i="1"/>
  <c r="AH381" i="1" s="1"/>
  <c r="AK381" i="1"/>
  <c r="BA44" i="1"/>
  <c r="BB44" i="1"/>
  <c r="BB92" i="1"/>
  <c r="BA92" i="1"/>
  <c r="AZ92" i="1" s="1"/>
  <c r="AX92" i="1" s="1"/>
  <c r="BA49" i="1"/>
  <c r="BB49" i="1"/>
  <c r="BA74" i="1"/>
  <c r="AZ74" i="1" s="1"/>
  <c r="AX74" i="1" s="1"/>
  <c r="BB74" i="1"/>
  <c r="AJ400" i="1"/>
  <c r="AK400" i="1"/>
  <c r="AI400" i="1"/>
  <c r="AH400" i="1" s="1"/>
  <c r="BA77" i="1"/>
  <c r="AZ77" i="1" s="1"/>
  <c r="AX77" i="1" s="1"/>
  <c r="BB77" i="1"/>
  <c r="BA65" i="1"/>
  <c r="BB65" i="1"/>
  <c r="AK403" i="1"/>
  <c r="AI403" i="1"/>
  <c r="AJ403" i="1"/>
  <c r="AH403" i="1" s="1"/>
  <c r="BB3" i="1"/>
  <c r="BA3" i="1"/>
  <c r="AZ3" i="1" s="1"/>
  <c r="AX3" i="1" s="1"/>
  <c r="BB103" i="1"/>
  <c r="BA103" i="1"/>
  <c r="AZ103" i="1" s="1"/>
  <c r="AX103" i="1" s="1"/>
  <c r="BB111" i="1"/>
  <c r="BA111" i="1"/>
  <c r="BA8" i="1"/>
  <c r="BB8" i="1"/>
  <c r="BB39" i="1"/>
  <c r="BA39" i="1"/>
  <c r="AZ39" i="1" s="1"/>
  <c r="AX39" i="1" s="1"/>
  <c r="BB89" i="1"/>
  <c r="BA89" i="1"/>
  <c r="AZ89" i="1" s="1"/>
  <c r="AX89" i="1" s="1"/>
  <c r="AI291" i="1"/>
  <c r="AK291" i="1"/>
  <c r="AJ291" i="1"/>
  <c r="AJ413" i="1"/>
  <c r="AI413" i="1"/>
  <c r="AH413" i="1" s="1"/>
  <c r="AK413" i="1"/>
  <c r="AI56" i="1"/>
  <c r="AK56" i="1"/>
  <c r="AJ56" i="1"/>
  <c r="BA78" i="1"/>
  <c r="AZ78" i="1" s="1"/>
  <c r="AX78" i="1" s="1"/>
  <c r="BB78" i="1"/>
  <c r="BB95" i="1"/>
  <c r="BA95" i="1"/>
  <c r="AZ95" i="1" s="1"/>
  <c r="AX95" i="1" s="1"/>
  <c r="AI414" i="1"/>
  <c r="AH414" i="1" s="1"/>
  <c r="AJ414" i="1"/>
  <c r="AK414" i="1"/>
  <c r="AK238" i="1"/>
  <c r="AI238" i="1"/>
  <c r="AH238" i="1" s="1"/>
  <c r="AJ238" i="1"/>
  <c r="BA123" i="1"/>
  <c r="BB123" i="1"/>
  <c r="AI440" i="1"/>
  <c r="AH440" i="1" s="1"/>
  <c r="AK440" i="1"/>
  <c r="AJ440" i="1"/>
  <c r="BB76" i="1"/>
  <c r="BA76" i="1"/>
  <c r="AK51" i="1"/>
  <c r="AJ51" i="1"/>
  <c r="AI51" i="1"/>
  <c r="AH51" i="1" s="1"/>
  <c r="BB16" i="1"/>
  <c r="BA16" i="1"/>
  <c r="BA73" i="1"/>
  <c r="BB73" i="1"/>
  <c r="BB43" i="1"/>
  <c r="BA43" i="1"/>
  <c r="AI247" i="1"/>
  <c r="AK247" i="1"/>
  <c r="AJ247" i="1"/>
  <c r="AH247" i="1" s="1"/>
  <c r="BA62" i="1"/>
  <c r="BB62" i="1"/>
  <c r="BB99" i="1"/>
  <c r="BA99" i="1"/>
  <c r="BB31" i="1"/>
  <c r="BA31" i="1"/>
  <c r="AZ31" i="1" s="1"/>
  <c r="AX31" i="1" s="1"/>
  <c r="BA121" i="1"/>
  <c r="BB121" i="1"/>
  <c r="BB119" i="1"/>
  <c r="BA119" i="1"/>
  <c r="AZ119" i="1" s="1"/>
  <c r="AX119" i="1" s="1"/>
  <c r="BA45" i="1"/>
  <c r="AZ45" i="1" s="1"/>
  <c r="AX45" i="1" s="1"/>
  <c r="BB45" i="1"/>
  <c r="BA66" i="1"/>
  <c r="BB66" i="1"/>
  <c r="BB116" i="1"/>
  <c r="BA116" i="1"/>
  <c r="AZ116" i="1" s="1"/>
  <c r="AX116" i="1" s="1"/>
  <c r="BA60" i="1"/>
  <c r="BB60" i="1"/>
  <c r="BB70" i="1"/>
  <c r="BA70" i="1"/>
  <c r="AJ114" i="1"/>
  <c r="AI114" i="1"/>
  <c r="AK114" i="1"/>
  <c r="AJ226" i="1"/>
  <c r="AI226" i="1"/>
  <c r="AK226" i="1"/>
  <c r="AI72" i="1"/>
  <c r="AH72" i="1" s="1"/>
  <c r="AK72" i="1"/>
  <c r="AJ72" i="1"/>
  <c r="AJ27" i="1"/>
  <c r="AI27" i="1"/>
  <c r="AH27" i="1" s="1"/>
  <c r="AK27" i="1"/>
  <c r="BA29" i="1"/>
  <c r="BB29" i="1"/>
  <c r="AK296" i="1"/>
  <c r="AI296" i="1"/>
  <c r="AH296" i="1" s="1"/>
  <c r="AJ296" i="1"/>
  <c r="AK164" i="1"/>
  <c r="AI164" i="1"/>
  <c r="AJ164" i="1"/>
  <c r="BA86" i="1"/>
  <c r="BB86" i="1"/>
  <c r="BB108" i="1"/>
  <c r="BA108" i="1"/>
  <c r="AJ119" i="1"/>
  <c r="AI119" i="1"/>
  <c r="AH119" i="1" s="1"/>
  <c r="AK119" i="1"/>
  <c r="BB40" i="1"/>
  <c r="BA40" i="1"/>
  <c r="BA85" i="1"/>
  <c r="BB85" i="1"/>
  <c r="BB52" i="1"/>
  <c r="BA52" i="1"/>
  <c r="AK424" i="1"/>
  <c r="AI424" i="1"/>
  <c r="AJ424" i="1"/>
  <c r="AJ55" i="1"/>
  <c r="AI55" i="1"/>
  <c r="AH55" i="1" s="1"/>
  <c r="AK55" i="1"/>
  <c r="AI207" i="1"/>
  <c r="AH207" i="1" s="1"/>
  <c r="AJ207" i="1"/>
  <c r="AK207" i="1"/>
  <c r="AK181" i="1"/>
  <c r="AJ181" i="1"/>
  <c r="AI181" i="1"/>
  <c r="BB5" i="1"/>
  <c r="BA5" i="1"/>
  <c r="AZ5" i="1" s="1"/>
  <c r="AX5" i="1" s="1"/>
  <c r="AI234" i="1"/>
  <c r="AH234" i="1" s="1"/>
  <c r="AJ234" i="1"/>
  <c r="AK234" i="1"/>
  <c r="AI40" i="1"/>
  <c r="AH40" i="1" s="1"/>
  <c r="AK40" i="1"/>
  <c r="AJ40" i="1"/>
  <c r="BA87" i="1"/>
  <c r="BB87" i="1"/>
  <c r="BA115" i="1"/>
  <c r="AZ115" i="1" s="1"/>
  <c r="AX115" i="1" s="1"/>
  <c r="BB115" i="1"/>
  <c r="AJ306" i="1"/>
  <c r="AI306" i="1"/>
  <c r="AH306" i="1" s="1"/>
  <c r="AK306" i="1"/>
  <c r="AK386" i="1"/>
  <c r="AJ386" i="1"/>
  <c r="AI386" i="1"/>
  <c r="AH386" i="1" s="1"/>
  <c r="BB79" i="1"/>
  <c r="BA79" i="1"/>
  <c r="AI162" i="1"/>
  <c r="AK162" i="1"/>
  <c r="AJ162" i="1"/>
  <c r="AJ83" i="1"/>
  <c r="AI83" i="1"/>
  <c r="AH83" i="1" s="1"/>
  <c r="AK83" i="1"/>
  <c r="AJ288" i="1"/>
  <c r="AK288" i="1"/>
  <c r="AI288" i="1"/>
  <c r="BB17" i="1"/>
  <c r="BA17" i="1"/>
  <c r="AZ17" i="1" s="1"/>
  <c r="AX17" i="1" s="1"/>
  <c r="BB68" i="1"/>
  <c r="BA68" i="1"/>
  <c r="AZ68" i="1" s="1"/>
  <c r="AX68" i="1" s="1"/>
  <c r="BA118" i="1"/>
  <c r="AZ118" i="1" s="1"/>
  <c r="AX118" i="1" s="1"/>
  <c r="BB118" i="1"/>
  <c r="AK197" i="1"/>
  <c r="AI197" i="1"/>
  <c r="AJ197" i="1"/>
  <c r="BB48" i="1"/>
  <c r="BA48" i="1"/>
  <c r="AK183" i="1"/>
  <c r="AJ183" i="1"/>
  <c r="AI183" i="1"/>
  <c r="BB7" i="1"/>
  <c r="BA7" i="1"/>
  <c r="AZ7" i="1" s="1"/>
  <c r="AX7" i="1" s="1"/>
  <c r="AJ254" i="1"/>
  <c r="AK254" i="1"/>
  <c r="AI254" i="1"/>
  <c r="BA94" i="1"/>
  <c r="BB94" i="1"/>
  <c r="AI68" i="1"/>
  <c r="AH68" i="1" s="1"/>
  <c r="AK68" i="1"/>
  <c r="AJ68" i="1"/>
  <c r="AJ44" i="1"/>
  <c r="AI44" i="1"/>
  <c r="AH44" i="1" s="1"/>
  <c r="AK44" i="1"/>
  <c r="BA46" i="1"/>
  <c r="BB46" i="1"/>
  <c r="AK184" i="1"/>
  <c r="AI184" i="1"/>
  <c r="AJ184" i="1"/>
  <c r="AI178" i="1"/>
  <c r="AJ178" i="1"/>
  <c r="AH178" i="1" s="1"/>
  <c r="AK178" i="1"/>
  <c r="BB126" i="1"/>
  <c r="BA126" i="1"/>
  <c r="AZ126" i="1" s="1"/>
  <c r="AX126" i="1" s="1"/>
  <c r="AJ140" i="1"/>
  <c r="AI140" i="1"/>
  <c r="AK140" i="1"/>
  <c r="BA124" i="1"/>
  <c r="BB124" i="1"/>
  <c r="BB104" i="1"/>
  <c r="BA104" i="1"/>
  <c r="AZ104" i="1" s="1"/>
  <c r="AX104" i="1" s="1"/>
  <c r="AI23" i="1"/>
  <c r="AH23" i="1" s="1"/>
  <c r="AJ23" i="1"/>
  <c r="AK23" i="1"/>
  <c r="BA133" i="1"/>
  <c r="BB133" i="1"/>
  <c r="AI172" i="1"/>
  <c r="AH172" i="1" s="1"/>
  <c r="AK172" i="1"/>
  <c r="AJ172" i="1"/>
  <c r="AI145" i="1"/>
  <c r="AH145" i="1" s="1"/>
  <c r="AK145" i="1"/>
  <c r="AJ145" i="1"/>
  <c r="BA106" i="1"/>
  <c r="BB106" i="1"/>
  <c r="BA12" i="1"/>
  <c r="AZ12" i="1" s="1"/>
  <c r="AX12" i="1" s="1"/>
  <c r="BB12" i="1"/>
  <c r="BB32" i="1"/>
  <c r="BA32" i="1"/>
  <c r="AZ32" i="1" s="1"/>
  <c r="AX32" i="1" s="1"/>
  <c r="AH397" i="1"/>
  <c r="AH216" i="1"/>
  <c r="AH432" i="1"/>
  <c r="AH259" i="1"/>
  <c r="AH263" i="1"/>
  <c r="AK204" i="1"/>
  <c r="AJ204" i="1"/>
  <c r="AI204" i="1"/>
  <c r="AH204" i="1" s="1"/>
  <c r="AI28" i="1"/>
  <c r="AH28" i="1" s="1"/>
  <c r="AK28" i="1"/>
  <c r="AJ28" i="1"/>
  <c r="AK113" i="1"/>
  <c r="AJ113" i="1"/>
  <c r="AI113" i="1"/>
  <c r="AJ180" i="1"/>
  <c r="AI180" i="1"/>
  <c r="AH180" i="1" s="1"/>
  <c r="AK180" i="1"/>
  <c r="AI161" i="1"/>
  <c r="AK161" i="1"/>
  <c r="AJ161" i="1"/>
  <c r="AH161" i="1" s="1"/>
  <c r="AH189" i="1"/>
  <c r="AJ69" i="1"/>
  <c r="AI69" i="1"/>
  <c r="AH69" i="1" s="1"/>
  <c r="AK69" i="1"/>
  <c r="AH213" i="1"/>
  <c r="AJ329" i="1"/>
  <c r="AI329" i="1"/>
  <c r="AH329" i="1" s="1"/>
  <c r="AK329" i="1"/>
  <c r="AK392" i="1"/>
  <c r="AJ392" i="1"/>
  <c r="AI392" i="1"/>
  <c r="AH392" i="1" s="1"/>
  <c r="AK359" i="1"/>
  <c r="AJ359" i="1"/>
  <c r="AI359" i="1"/>
  <c r="AK48" i="1"/>
  <c r="AJ48" i="1"/>
  <c r="AI48" i="1"/>
  <c r="AH48" i="1" s="1"/>
  <c r="AK142" i="1"/>
  <c r="AI142" i="1"/>
  <c r="AJ142" i="1"/>
  <c r="AK389" i="1"/>
  <c r="AJ389" i="1"/>
  <c r="AI389" i="1"/>
  <c r="AH389" i="1" s="1"/>
  <c r="AK377" i="1"/>
  <c r="AJ377" i="1"/>
  <c r="AI377" i="1"/>
  <c r="AK59" i="1"/>
  <c r="AJ59" i="1"/>
  <c r="AI59" i="1"/>
  <c r="AJ378" i="1"/>
  <c r="AK378" i="1"/>
  <c r="AI378" i="1"/>
  <c r="AH378" i="1" s="1"/>
  <c r="AJ105" i="1"/>
  <c r="AK105" i="1"/>
  <c r="AI105" i="1"/>
  <c r="BB57" i="1"/>
  <c r="BA57" i="1"/>
  <c r="BA67" i="1"/>
  <c r="BB67" i="1"/>
  <c r="AJ312" i="1"/>
  <c r="AK312" i="1"/>
  <c r="AI312" i="1"/>
  <c r="AI185" i="1"/>
  <c r="AK185" i="1"/>
  <c r="AJ185" i="1"/>
  <c r="AH185" i="1" s="1"/>
  <c r="AJ297" i="1"/>
  <c r="AK297" i="1"/>
  <c r="AI297" i="1"/>
  <c r="AH297" i="1" s="1"/>
  <c r="AI52" i="1"/>
  <c r="AH52" i="1" s="1"/>
  <c r="AK52" i="1"/>
  <c r="AJ52" i="1"/>
  <c r="AJ203" i="1"/>
  <c r="AI203" i="1"/>
  <c r="AK203" i="1"/>
  <c r="AH58" i="1"/>
  <c r="AH290" i="1"/>
  <c r="AJ314" i="1"/>
  <c r="AK314" i="1"/>
  <c r="AI314" i="1"/>
  <c r="AJ171" i="1"/>
  <c r="AI171" i="1"/>
  <c r="AK171" i="1"/>
  <c r="AI50" i="1"/>
  <c r="AJ50" i="1"/>
  <c r="AK50" i="1"/>
  <c r="AH175" i="1"/>
  <c r="AI102" i="1"/>
  <c r="AJ102" i="1"/>
  <c r="AK102" i="1"/>
  <c r="AH255" i="1"/>
  <c r="AJ235" i="1"/>
  <c r="AI235" i="1"/>
  <c r="AK235" i="1"/>
  <c r="AI210" i="1"/>
  <c r="AK210" i="1"/>
  <c r="AJ210" i="1"/>
  <c r="AJ391" i="1"/>
  <c r="AK391" i="1"/>
  <c r="AI391" i="1"/>
  <c r="AJ95" i="1"/>
  <c r="AK95" i="1"/>
  <c r="AI95" i="1"/>
  <c r="BB107" i="1"/>
  <c r="BA107" i="1"/>
  <c r="AZ107" i="1" s="1"/>
  <c r="AX107" i="1" s="1"/>
  <c r="AK159" i="1"/>
  <c r="AJ159" i="1"/>
  <c r="AI159" i="1"/>
  <c r="AH159" i="1" s="1"/>
  <c r="AJ367" i="1"/>
  <c r="AK367" i="1"/>
  <c r="AI367" i="1"/>
  <c r="AI31" i="1"/>
  <c r="AK31" i="1"/>
  <c r="AJ31" i="1"/>
  <c r="AH31" i="1" s="1"/>
  <c r="AJ406" i="1"/>
  <c r="AI406" i="1"/>
  <c r="AH406" i="1" s="1"/>
  <c r="AK406" i="1"/>
  <c r="AJ427" i="1"/>
  <c r="AK427" i="1"/>
  <c r="AI427" i="1"/>
  <c r="AJ137" i="1"/>
  <c r="AI137" i="1"/>
  <c r="AK137" i="1"/>
  <c r="AI308" i="1"/>
  <c r="AK308" i="1"/>
  <c r="AJ308" i="1"/>
  <c r="AJ158" i="1"/>
  <c r="AI158" i="1"/>
  <c r="AH158" i="1" s="1"/>
  <c r="AK158" i="1"/>
  <c r="AI219" i="1"/>
  <c r="AH219" i="1" s="1"/>
  <c r="AK219" i="1"/>
  <c r="AJ219" i="1"/>
  <c r="BA50" i="1"/>
  <c r="BB50" i="1"/>
  <c r="BB132" i="1"/>
  <c r="BA132" i="1"/>
  <c r="AZ132" i="1" s="1"/>
  <c r="AX132" i="1" s="1"/>
  <c r="BA10" i="1"/>
  <c r="AZ10" i="1" s="1"/>
  <c r="AX10" i="1" s="1"/>
  <c r="BB10" i="1"/>
  <c r="AK262" i="1"/>
  <c r="AI262" i="1"/>
  <c r="AJ262" i="1"/>
  <c r="AK74" i="1"/>
  <c r="AJ74" i="1"/>
  <c r="AI74" i="1"/>
  <c r="AH74" i="1" s="1"/>
  <c r="AK108" i="1"/>
  <c r="AJ108" i="1"/>
  <c r="AI108" i="1"/>
  <c r="AK439" i="1"/>
  <c r="AJ439" i="1"/>
  <c r="AI439" i="1"/>
  <c r="AH439" i="1" s="1"/>
  <c r="AK294" i="1"/>
  <c r="AJ294" i="1"/>
  <c r="AI294" i="1"/>
  <c r="BA81" i="1"/>
  <c r="AZ81" i="1" s="1"/>
  <c r="AX81" i="1" s="1"/>
  <c r="BB81" i="1"/>
  <c r="BB21" i="1"/>
  <c r="BA21" i="1"/>
  <c r="AZ21" i="1" s="1"/>
  <c r="AX21" i="1" s="1"/>
  <c r="AK94" i="1"/>
  <c r="AI94" i="1"/>
  <c r="AJ94" i="1"/>
  <c r="AA218" i="1"/>
  <c r="AB218" i="1"/>
  <c r="AI372" i="1"/>
  <c r="AK372" i="1"/>
  <c r="AJ372" i="1"/>
  <c r="AK275" i="1"/>
  <c r="AI275" i="1"/>
  <c r="AJ275" i="1"/>
  <c r="AB130" i="1"/>
  <c r="AA130" i="1"/>
  <c r="AJ75" i="1"/>
  <c r="AI75" i="1"/>
  <c r="AH75" i="1" s="1"/>
  <c r="AK75" i="1"/>
  <c r="AK282" i="1"/>
  <c r="AI282" i="1"/>
  <c r="AJ282" i="1"/>
  <c r="AJ111" i="1"/>
  <c r="AI111" i="1"/>
  <c r="AK111" i="1"/>
  <c r="AI429" i="1"/>
  <c r="AK429" i="1"/>
  <c r="AJ429" i="1"/>
  <c r="AA317" i="1"/>
  <c r="AB317" i="1"/>
  <c r="AJ277" i="1"/>
  <c r="AI277" i="1"/>
  <c r="AK277" i="1"/>
  <c r="AI399" i="1"/>
  <c r="AJ399" i="1"/>
  <c r="AH399" i="1" s="1"/>
  <c r="AK399" i="1"/>
  <c r="AI419" i="1"/>
  <c r="AJ419" i="1"/>
  <c r="AH419" i="1" s="1"/>
  <c r="AK419" i="1"/>
  <c r="AJ319" i="1"/>
  <c r="AI319" i="1"/>
  <c r="AK319" i="1"/>
  <c r="AB418" i="1"/>
  <c r="AA418" i="1"/>
  <c r="AJ120" i="1"/>
  <c r="AK120" i="1"/>
  <c r="AI120" i="1"/>
  <c r="AH120" i="1" s="1"/>
  <c r="AI152" i="1"/>
  <c r="AH152" i="1" s="1"/>
  <c r="AK152" i="1"/>
  <c r="AJ152" i="1"/>
  <c r="AJ358" i="1"/>
  <c r="AI358" i="1"/>
  <c r="AH358" i="1" s="1"/>
  <c r="AK358" i="1"/>
  <c r="AJ417" i="1"/>
  <c r="AI417" i="1"/>
  <c r="AH417" i="1" s="1"/>
  <c r="AK417" i="1"/>
  <c r="AI409" i="1"/>
  <c r="AK409" i="1"/>
  <c r="AJ409" i="1"/>
  <c r="AK366" i="1"/>
  <c r="AI366" i="1"/>
  <c r="AJ366" i="1"/>
  <c r="AJ138" i="1"/>
  <c r="AI138" i="1"/>
  <c r="AK138" i="1"/>
  <c r="BB127" i="1"/>
  <c r="BA127" i="1"/>
  <c r="AZ127" i="1" s="1"/>
  <c r="AX127" i="1" s="1"/>
  <c r="AK267" i="1"/>
  <c r="AI267" i="1"/>
  <c r="AJ267" i="1"/>
  <c r="AI330" i="1"/>
  <c r="AH330" i="1" s="1"/>
  <c r="AJ330" i="1"/>
  <c r="AK330" i="1"/>
  <c r="AI233" i="1"/>
  <c r="AJ233" i="1"/>
  <c r="AK233" i="1"/>
  <c r="BA37" i="1"/>
  <c r="BB37" i="1"/>
  <c r="BA117" i="1"/>
  <c r="AZ117" i="1" s="1"/>
  <c r="AX117" i="1" s="1"/>
  <c r="BB117" i="1"/>
  <c r="AJ222" i="1"/>
  <c r="AI222" i="1"/>
  <c r="AH222" i="1" s="1"/>
  <c r="AK222" i="1"/>
  <c r="BA18" i="1"/>
  <c r="AZ18" i="1" s="1"/>
  <c r="AX18" i="1" s="1"/>
  <c r="BB18" i="1"/>
  <c r="AJ333" i="1"/>
  <c r="AI333" i="1"/>
  <c r="AK333" i="1"/>
  <c r="BB11" i="1"/>
  <c r="BA11" i="1"/>
  <c r="AZ11" i="1" s="1"/>
  <c r="AX11" i="1" s="1"/>
  <c r="AK279" i="1"/>
  <c r="AJ279" i="1"/>
  <c r="AH279" i="1" s="1"/>
  <c r="AI279" i="1"/>
  <c r="BB102" i="1"/>
  <c r="BA102" i="1"/>
  <c r="AZ102" i="1" s="1"/>
  <c r="AX102" i="1" s="1"/>
  <c r="AJ124" i="1"/>
  <c r="AI124" i="1"/>
  <c r="AK124" i="1"/>
  <c r="AK202" i="1"/>
  <c r="AI202" i="1"/>
  <c r="AH202" i="1" s="1"/>
  <c r="AJ202" i="1"/>
  <c r="AI332" i="1"/>
  <c r="AJ332" i="1"/>
  <c r="AK332" i="1"/>
  <c r="BB96" i="1"/>
  <c r="BA96" i="1"/>
  <c r="AZ96" i="1" s="1"/>
  <c r="AX96" i="1" s="1"/>
  <c r="AJ199" i="1"/>
  <c r="AK199" i="1"/>
  <c r="AI199" i="1"/>
  <c r="AI150" i="1"/>
  <c r="AJ150" i="1"/>
  <c r="AK150" i="1"/>
  <c r="BA35" i="1"/>
  <c r="BB35" i="1"/>
  <c r="AH225" i="1"/>
  <c r="AH125" i="1"/>
  <c r="AH436" i="1"/>
  <c r="AK374" i="1"/>
  <c r="AI374" i="1"/>
  <c r="AJ374" i="1"/>
  <c r="AK32" i="1"/>
  <c r="AI32" i="1"/>
  <c r="AJ32" i="1"/>
  <c r="AK143" i="1"/>
  <c r="AI143" i="1"/>
  <c r="AJ143" i="1"/>
  <c r="AI148" i="1"/>
  <c r="AH148" i="1" s="1"/>
  <c r="AJ148" i="1"/>
  <c r="AK148" i="1"/>
  <c r="AJ47" i="1"/>
  <c r="AI47" i="1"/>
  <c r="AH47" i="1" s="1"/>
  <c r="AK47" i="1"/>
  <c r="AA182" i="1"/>
  <c r="AB182" i="1"/>
  <c r="AK33" i="1"/>
  <c r="AJ33" i="1"/>
  <c r="AI33" i="1"/>
  <c r="AK443" i="1"/>
  <c r="AJ443" i="1"/>
  <c r="AI443" i="1"/>
  <c r="AH443" i="1" s="1"/>
  <c r="AH416" i="1"/>
  <c r="AJ65" i="1"/>
  <c r="AK65" i="1"/>
  <c r="AI65" i="1"/>
  <c r="AH65" i="1" s="1"/>
  <c r="AJ249" i="1"/>
  <c r="AI249" i="1"/>
  <c r="AH249" i="1" s="1"/>
  <c r="AK249" i="1"/>
  <c r="AJ388" i="1"/>
  <c r="AI388" i="1"/>
  <c r="AK388" i="1"/>
  <c r="AJ266" i="1"/>
  <c r="AI266" i="1"/>
  <c r="AK266" i="1"/>
  <c r="AJ112" i="1"/>
  <c r="AI112" i="1"/>
  <c r="AH112" i="1" s="1"/>
  <c r="AK112" i="1"/>
  <c r="AA433" i="1"/>
  <c r="AB433" i="1"/>
  <c r="BB100" i="1"/>
  <c r="BA100" i="1"/>
  <c r="AB46" i="1"/>
  <c r="AA46" i="1"/>
  <c r="AI335" i="1"/>
  <c r="AJ335" i="1"/>
  <c r="AK335" i="1"/>
  <c r="AI82" i="1"/>
  <c r="AJ82" i="1"/>
  <c r="AH82" i="1" s="1"/>
  <c r="AK82" i="1"/>
  <c r="AI115" i="1"/>
  <c r="AK115" i="1"/>
  <c r="AJ115" i="1"/>
  <c r="AK412" i="1"/>
  <c r="AJ412" i="1"/>
  <c r="AI412" i="1"/>
  <c r="AH412" i="1" s="1"/>
  <c r="AK318" i="1"/>
  <c r="AJ318" i="1"/>
  <c r="AI318" i="1"/>
  <c r="AI280" i="1"/>
  <c r="AK280" i="1"/>
  <c r="AJ280" i="1"/>
  <c r="AH280" i="1" s="1"/>
  <c r="AK77" i="1"/>
  <c r="AJ77" i="1"/>
  <c r="AI77" i="1"/>
  <c r="AH77" i="1" s="1"/>
  <c r="BB84" i="1"/>
  <c r="BA84" i="1"/>
  <c r="BB47" i="1"/>
  <c r="BA47" i="1"/>
  <c r="AZ47" i="1" s="1"/>
  <c r="AX47" i="1" s="1"/>
  <c r="AI151" i="1"/>
  <c r="AH151" i="1" s="1"/>
  <c r="AK151" i="1"/>
  <c r="AJ151" i="1"/>
  <c r="BA4" i="1"/>
  <c r="AZ4" i="1" s="1"/>
  <c r="AX4" i="1" s="1"/>
  <c r="BB4" i="1"/>
  <c r="AJ322" i="1"/>
  <c r="AI322" i="1"/>
  <c r="AH322" i="1" s="1"/>
  <c r="AK322" i="1"/>
  <c r="BB82" i="1"/>
  <c r="BA82" i="1"/>
  <c r="AB450" i="1"/>
  <c r="AA450" i="1"/>
  <c r="AA453" i="1"/>
  <c r="AH380" i="1"/>
  <c r="AH356" i="1"/>
  <c r="AH438" i="1"/>
  <c r="AK93" i="1"/>
  <c r="AJ93" i="1"/>
  <c r="AI93" i="1"/>
  <c r="AH93" i="1" s="1"/>
  <c r="AA379" i="1"/>
  <c r="AB379" i="1"/>
  <c r="AJ435" i="1"/>
  <c r="AK435" i="1"/>
  <c r="AI435" i="1"/>
  <c r="AH435" i="1" s="1"/>
  <c r="AK128" i="1"/>
  <c r="AJ128" i="1"/>
  <c r="AI128" i="1"/>
  <c r="AH128" i="1" s="1"/>
  <c r="AI139" i="1"/>
  <c r="AJ139" i="1"/>
  <c r="AK139" i="1"/>
  <c r="AI315" i="1"/>
  <c r="AJ315" i="1"/>
  <c r="AK315" i="1"/>
  <c r="AA217" i="1"/>
  <c r="AB217" i="1"/>
  <c r="AI76" i="1"/>
  <c r="AH76" i="1" s="1"/>
  <c r="AK76" i="1"/>
  <c r="AJ76" i="1"/>
  <c r="AI61" i="1"/>
  <c r="AK61" i="1"/>
  <c r="AJ61" i="1"/>
  <c r="AK347" i="1"/>
  <c r="AJ347" i="1"/>
  <c r="AI347" i="1"/>
  <c r="AH347" i="1" s="1"/>
  <c r="AI402" i="1"/>
  <c r="AH402" i="1" s="1"/>
  <c r="AJ402" i="1"/>
  <c r="AK402" i="1"/>
  <c r="AI166" i="1"/>
  <c r="AJ166" i="1"/>
  <c r="AK166" i="1"/>
  <c r="AJ272" i="1"/>
  <c r="AI272" i="1"/>
  <c r="AH272" i="1" s="1"/>
  <c r="AK272" i="1"/>
  <c r="BA30" i="1"/>
  <c r="BB30" i="1"/>
  <c r="AI90" i="1"/>
  <c r="AJ90" i="1"/>
  <c r="AK90" i="1"/>
  <c r="AI295" i="1"/>
  <c r="AK295" i="1"/>
  <c r="AJ295" i="1"/>
  <c r="AH295" i="1" s="1"/>
  <c r="AI298" i="1"/>
  <c r="AJ298" i="1"/>
  <c r="AK298" i="1"/>
  <c r="AK25" i="1"/>
  <c r="AJ25" i="1"/>
  <c r="AI25" i="1"/>
  <c r="AH25" i="1" s="1"/>
  <c r="AK236" i="1"/>
  <c r="AJ236" i="1"/>
  <c r="AI236" i="1"/>
  <c r="BB24" i="1"/>
  <c r="BA24" i="1"/>
  <c r="AZ24" i="1" s="1"/>
  <c r="AX24" i="1" s="1"/>
  <c r="AI339" i="1"/>
  <c r="AJ339" i="1"/>
  <c r="AK339" i="1"/>
  <c r="AI390" i="1"/>
  <c r="AH390" i="1" s="1"/>
  <c r="AJ390" i="1"/>
  <c r="AK390" i="1"/>
  <c r="AK186" i="1"/>
  <c r="AJ186" i="1"/>
  <c r="AI186" i="1"/>
  <c r="AH186" i="1" s="1"/>
  <c r="AK121" i="1"/>
  <c r="AJ121" i="1"/>
  <c r="AI121" i="1"/>
  <c r="AH121" i="1" s="1"/>
  <c r="AK331" i="1"/>
  <c r="AI331" i="1"/>
  <c r="AJ331" i="1"/>
  <c r="AJ448" i="1"/>
  <c r="AI448" i="1"/>
  <c r="AH448" i="1" s="1"/>
  <c r="AK448" i="1"/>
  <c r="AJ293" i="1"/>
  <c r="AI293" i="1"/>
  <c r="AH293" i="1" s="1"/>
  <c r="AK293" i="1"/>
  <c r="AJ248" i="1"/>
  <c r="AK248" i="1"/>
  <c r="AI248" i="1"/>
  <c r="AH248" i="1" s="1"/>
  <c r="AI70" i="1"/>
  <c r="AH70" i="1" s="1"/>
  <c r="AK70" i="1"/>
  <c r="AJ70" i="1"/>
  <c r="AA437" i="1"/>
  <c r="AB437" i="1"/>
  <c r="AK211" i="1"/>
  <c r="AJ211" i="1"/>
  <c r="AI211" i="1"/>
  <c r="AH211" i="1" s="1"/>
  <c r="AJ250" i="1"/>
  <c r="AI250" i="1"/>
  <c r="AK250" i="1"/>
  <c r="AI242" i="1"/>
  <c r="AH242" i="1" s="1"/>
  <c r="AJ242" i="1"/>
  <c r="AK242" i="1"/>
  <c r="BB113" i="1"/>
  <c r="BA113" i="1"/>
  <c r="AZ113" i="1" s="1"/>
  <c r="AX113" i="1" s="1"/>
  <c r="BB36" i="1"/>
  <c r="BA36" i="1"/>
  <c r="AJ387" i="1"/>
  <c r="AI387" i="1"/>
  <c r="AH387" i="1" s="1"/>
  <c r="AK387" i="1"/>
  <c r="AK303" i="1"/>
  <c r="AJ303" i="1"/>
  <c r="AI303" i="1"/>
  <c r="AH303" i="1" s="1"/>
  <c r="AJ307" i="1"/>
  <c r="AI307" i="1"/>
  <c r="AK307" i="1"/>
  <c r="AI191" i="1"/>
  <c r="AH191" i="1" s="1"/>
  <c r="AJ191" i="1"/>
  <c r="AK191" i="1"/>
  <c r="AJ39" i="1"/>
  <c r="AK39" i="1"/>
  <c r="AI39" i="1"/>
  <c r="AH39" i="1" s="1"/>
  <c r="AI81" i="1"/>
  <c r="AK81" i="1"/>
  <c r="AJ81" i="1"/>
  <c r="AK107" i="1"/>
  <c r="AI107" i="1"/>
  <c r="AJ107" i="1"/>
  <c r="AK404" i="1"/>
  <c r="AJ404" i="1"/>
  <c r="AI404" i="1"/>
  <c r="BB72" i="1"/>
  <c r="BA72" i="1"/>
  <c r="AZ72" i="1" s="1"/>
  <c r="AX72" i="1" s="1"/>
  <c r="AJ375" i="1"/>
  <c r="AK375" i="1"/>
  <c r="AI375" i="1"/>
  <c r="AJ57" i="1"/>
  <c r="AI57" i="1"/>
  <c r="AH57" i="1" s="1"/>
  <c r="AK57" i="1"/>
  <c r="BA125" i="1"/>
  <c r="BB125" i="1"/>
  <c r="AJ221" i="1"/>
  <c r="AI221" i="1"/>
  <c r="AK221" i="1"/>
  <c r="BA59" i="1"/>
  <c r="BB59" i="1"/>
  <c r="AJ135" i="1"/>
  <c r="AI135" i="1"/>
  <c r="AH135" i="1" s="1"/>
  <c r="AK135" i="1"/>
  <c r="AK354" i="1"/>
  <c r="AJ354" i="1"/>
  <c r="AI354" i="1"/>
  <c r="AH354" i="1" s="1"/>
  <c r="AI38" i="1"/>
  <c r="AJ38" i="1"/>
  <c r="AK38" i="1"/>
  <c r="BA6" i="1"/>
  <c r="BB6" i="1"/>
  <c r="AJ334" i="1"/>
  <c r="AK334" i="1"/>
  <c r="AI334" i="1"/>
  <c r="BA15" i="1"/>
  <c r="BB15" i="1"/>
  <c r="AI370" i="1"/>
  <c r="AJ370" i="1"/>
  <c r="AH370" i="1" s="1"/>
  <c r="AK370" i="1"/>
  <c r="AI321" i="1"/>
  <c r="AH321" i="1" s="1"/>
  <c r="AJ321" i="1"/>
  <c r="AK321" i="1"/>
  <c r="AJ264" i="1"/>
  <c r="AI264" i="1"/>
  <c r="AH264" i="1" s="1"/>
  <c r="AK264" i="1"/>
  <c r="AI163" i="1"/>
  <c r="AJ163" i="1"/>
  <c r="AH163" i="1" s="1"/>
  <c r="AK163" i="1"/>
  <c r="AK352" i="1"/>
  <c r="AI352" i="1"/>
  <c r="AJ352" i="1"/>
  <c r="AH364" i="1"/>
  <c r="AB364" i="1" s="1"/>
  <c r="AH301" i="1"/>
  <c r="AH104" i="1"/>
  <c r="AH428" i="1"/>
  <c r="AH385" i="1"/>
  <c r="AH299" i="1"/>
  <c r="AB206" i="1"/>
  <c r="AA206" i="1"/>
  <c r="AJ256" i="1"/>
  <c r="AI256" i="1"/>
  <c r="AK256" i="1"/>
  <c r="AJ252" i="1"/>
  <c r="AI252" i="1"/>
  <c r="AK252" i="1"/>
  <c r="AH271" i="1"/>
  <c r="AK407" i="1"/>
  <c r="AI407" i="1"/>
  <c r="AH407" i="1" s="1"/>
  <c r="AJ407" i="1"/>
  <c r="AI109" i="1"/>
  <c r="AK109" i="1"/>
  <c r="AJ109" i="1"/>
  <c r="AH109" i="1" s="1"/>
  <c r="AI362" i="1"/>
  <c r="AJ362" i="1"/>
  <c r="AK362" i="1"/>
  <c r="AJ89" i="1"/>
  <c r="AI89" i="1"/>
  <c r="AK89" i="1"/>
  <c r="AJ441" i="1"/>
  <c r="AK441" i="1"/>
  <c r="AI441" i="1"/>
  <c r="AJ169" i="1"/>
  <c r="AK169" i="1"/>
  <c r="AI169" i="1"/>
  <c r="AH169" i="1" s="1"/>
  <c r="AI165" i="1"/>
  <c r="AJ165" i="1"/>
  <c r="AK165" i="1"/>
  <c r="AJ98" i="1"/>
  <c r="AI98" i="1"/>
  <c r="AK98" i="1"/>
  <c r="AJ260" i="1"/>
  <c r="AI260" i="1"/>
  <c r="AH260" i="1" s="1"/>
  <c r="AK260" i="1"/>
  <c r="AA136" i="1"/>
  <c r="AB136" i="1"/>
  <c r="BA131" i="1"/>
  <c r="AZ131" i="1" s="1"/>
  <c r="AX131" i="1" s="1"/>
  <c r="BB131" i="1"/>
  <c r="AJ369" i="1"/>
  <c r="AI369" i="1"/>
  <c r="AH369" i="1" s="1"/>
  <c r="AK369" i="1"/>
  <c r="AI141" i="1"/>
  <c r="AJ141" i="1"/>
  <c r="AK141" i="1"/>
  <c r="BA97" i="1"/>
  <c r="AZ97" i="1" s="1"/>
  <c r="AX97" i="1" s="1"/>
  <c r="BB97" i="1"/>
  <c r="BB114" i="1"/>
  <c r="BA114" i="1"/>
  <c r="AZ114" i="1" s="1"/>
  <c r="AX114" i="1" s="1"/>
  <c r="AI245" i="1"/>
  <c r="AH245" i="1" s="1"/>
  <c r="AJ245" i="1"/>
  <c r="AK245" i="1"/>
  <c r="BB42" i="1"/>
  <c r="BA42" i="1"/>
  <c r="AJ269" i="1"/>
  <c r="AK269" i="1"/>
  <c r="AI269" i="1"/>
  <c r="AH269" i="1" s="1"/>
  <c r="BB55" i="1"/>
  <c r="BA55" i="1"/>
  <c r="BB28" i="1"/>
  <c r="BA28" i="1"/>
  <c r="AZ28" i="1" s="1"/>
  <c r="AX28" i="1" s="1"/>
  <c r="AJ132" i="1"/>
  <c r="AI132" i="1"/>
  <c r="AK132" i="1"/>
  <c r="AK383" i="1"/>
  <c r="AJ383" i="1"/>
  <c r="AI383" i="1"/>
  <c r="AB442" i="1"/>
  <c r="AA442" i="1"/>
  <c r="AK103" i="1"/>
  <c r="AJ103" i="1"/>
  <c r="AI103" i="1"/>
  <c r="AH103" i="1" s="1"/>
  <c r="AK353" i="1"/>
  <c r="AJ353" i="1"/>
  <c r="AI353" i="1"/>
  <c r="AI341" i="1"/>
  <c r="AJ341" i="1"/>
  <c r="AH341" i="1" s="1"/>
  <c r="AK341" i="1"/>
  <c r="AK376" i="1"/>
  <c r="AI376" i="1"/>
  <c r="AJ376" i="1"/>
  <c r="AI251" i="1"/>
  <c r="AJ251" i="1"/>
  <c r="AK251" i="1"/>
  <c r="AH327" i="1"/>
  <c r="AJ237" i="1"/>
  <c r="AK237" i="1"/>
  <c r="AI237" i="1"/>
  <c r="AA228" i="1"/>
  <c r="AB228" i="1"/>
  <c r="AJ351" i="1"/>
  <c r="AK351" i="1"/>
  <c r="AI351" i="1"/>
  <c r="AH351" i="1" s="1"/>
  <c r="AH304" i="1"/>
  <c r="AJ198" i="1"/>
  <c r="AK198" i="1"/>
  <c r="AI198" i="1"/>
  <c r="AH198" i="1" s="1"/>
  <c r="AH208" i="1"/>
  <c r="AK97" i="1"/>
  <c r="AJ97" i="1"/>
  <c r="AI97" i="1"/>
  <c r="AH97" i="1" s="1"/>
  <c r="AA79" i="1"/>
  <c r="AB79" i="1"/>
  <c r="AH96" i="1"/>
  <c r="AH42" i="1"/>
  <c r="AI257" i="1"/>
  <c r="AJ257" i="1"/>
  <c r="AK257" i="1"/>
  <c r="AK174" i="1"/>
  <c r="AJ174" i="1"/>
  <c r="AI174" i="1"/>
  <c r="AK36" i="1"/>
  <c r="AJ36" i="1"/>
  <c r="AI36" i="1"/>
  <c r="AH36" i="1" s="1"/>
  <c r="AK71" i="1"/>
  <c r="AJ71" i="1"/>
  <c r="AI71" i="1"/>
  <c r="AB328" i="1"/>
  <c r="AA328" i="1"/>
  <c r="AJ156" i="1"/>
  <c r="AI156" i="1"/>
  <c r="AH156" i="1" s="1"/>
  <c r="AK156" i="1"/>
  <c r="AI285" i="1"/>
  <c r="AJ285" i="1"/>
  <c r="AK285" i="1"/>
  <c r="AJ231" i="1"/>
  <c r="AI231" i="1"/>
  <c r="AK231" i="1"/>
  <c r="AK134" i="1"/>
  <c r="AJ134" i="1"/>
  <c r="AI134" i="1"/>
  <c r="AI265" i="1"/>
  <c r="AJ265" i="1"/>
  <c r="AK265" i="1"/>
  <c r="BB9" i="1"/>
  <c r="BA9" i="1"/>
  <c r="AZ9" i="1" s="1"/>
  <c r="AX9" i="1" s="1"/>
  <c r="BA130" i="1"/>
  <c r="AZ130" i="1" s="1"/>
  <c r="AX130" i="1" s="1"/>
  <c r="BB130" i="1"/>
  <c r="BA101" i="1"/>
  <c r="BB101" i="1"/>
  <c r="BB22" i="1"/>
  <c r="BA22" i="1"/>
  <c r="AJ153" i="1"/>
  <c r="AI153" i="1"/>
  <c r="AH153" i="1" s="1"/>
  <c r="AK153" i="1"/>
  <c r="AK281" i="1"/>
  <c r="AJ281" i="1"/>
  <c r="AI281" i="1"/>
  <c r="AH281" i="1" s="1"/>
  <c r="BB13" i="1"/>
  <c r="BA13" i="1"/>
  <c r="AK292" i="1"/>
  <c r="AJ292" i="1"/>
  <c r="AI292" i="1"/>
  <c r="AH292" i="1" s="1"/>
  <c r="AJ201" i="1"/>
  <c r="AI201" i="1"/>
  <c r="AK201" i="1"/>
  <c r="AJ224" i="1"/>
  <c r="AI224" i="1"/>
  <c r="AK224" i="1"/>
  <c r="AH215" i="1"/>
  <c r="AH160" i="1"/>
  <c r="AH63" i="1"/>
  <c r="AH286" i="1"/>
  <c r="AH66" i="1"/>
  <c r="AH179" i="1"/>
  <c r="AH155" i="1"/>
  <c r="I139" i="1"/>
  <c r="AC139" i="1"/>
  <c r="AF139" i="1"/>
  <c r="AH253" i="1"/>
  <c r="AH365" i="1"/>
  <c r="AH361" i="1"/>
  <c r="AH421" i="1"/>
  <c r="AH368" i="1"/>
  <c r="AH349" i="1"/>
  <c r="AH355" i="1"/>
  <c r="AC26" i="1"/>
  <c r="AB26" i="1"/>
  <c r="I26" i="1"/>
  <c r="AF26" i="1"/>
  <c r="AH241" i="1"/>
  <c r="AH100" i="1"/>
  <c r="AH45" i="1"/>
  <c r="AH209" i="1"/>
  <c r="AH212" i="1"/>
  <c r="AH283" i="1"/>
  <c r="AK43" i="1"/>
  <c r="AI43" i="1"/>
  <c r="AJ43" i="1"/>
  <c r="AA26" i="1"/>
  <c r="AD26" i="1" s="1"/>
  <c r="AK126" i="1"/>
  <c r="AI126" i="1"/>
  <c r="AJ126" i="1"/>
  <c r="AJ187" i="1"/>
  <c r="AI187" i="1"/>
  <c r="AK187" i="1"/>
  <c r="AI49" i="1"/>
  <c r="AH49" i="1" s="1"/>
  <c r="AK49" i="1"/>
  <c r="AJ49" i="1"/>
  <c r="AA313" i="1"/>
  <c r="AB313" i="1"/>
  <c r="AB274" i="1"/>
  <c r="AA274" i="1"/>
  <c r="AA371" i="1"/>
  <c r="AB371" i="1"/>
  <c r="AJ310" i="1"/>
  <c r="AI310" i="1"/>
  <c r="AK310" i="1"/>
  <c r="AB87" i="1"/>
  <c r="AA87" i="1"/>
  <c r="AA338" i="1"/>
  <c r="AB338" i="1"/>
  <c r="AJ170" i="1"/>
  <c r="AI170" i="1"/>
  <c r="AK170" i="1"/>
  <c r="AK80" i="1"/>
  <c r="AJ80" i="1"/>
  <c r="AI80" i="1"/>
  <c r="AJ35" i="1"/>
  <c r="AI35" i="1"/>
  <c r="AH35" i="1" s="1"/>
  <c r="AK35" i="1"/>
  <c r="AK344" i="1"/>
  <c r="AI344" i="1"/>
  <c r="AJ344" i="1"/>
  <c r="AJ116" i="1"/>
  <c r="AI116" i="1"/>
  <c r="AK116" i="1"/>
  <c r="AA101" i="1"/>
  <c r="AB101" i="1"/>
  <c r="AZ27" i="1"/>
  <c r="AX27" i="1" s="1"/>
  <c r="AA146" i="1"/>
  <c r="AB146" i="1"/>
  <c r="AJ289" i="1"/>
  <c r="AK289" i="1"/>
  <c r="AI289" i="1"/>
  <c r="AA22" i="1"/>
  <c r="AB22" i="1"/>
  <c r="AB336" i="1"/>
  <c r="AA336" i="1"/>
  <c r="AJ41" i="1"/>
  <c r="AK41" i="1"/>
  <c r="AI41" i="1"/>
  <c r="AH41" i="1" s="1"/>
  <c r="AH53" i="1"/>
  <c r="AB302" i="1"/>
  <c r="AA302" i="1"/>
  <c r="AA360" i="1"/>
  <c r="AB360" i="1"/>
  <c r="AK243" i="1"/>
  <c r="AI243" i="1"/>
  <c r="AH243" i="1" s="1"/>
  <c r="AJ243" i="1"/>
  <c r="AJ122" i="1"/>
  <c r="AI122" i="1"/>
  <c r="AH122" i="1" s="1"/>
  <c r="AK122" i="1"/>
  <c r="AK106" i="1"/>
  <c r="AI106" i="1"/>
  <c r="AJ106" i="1"/>
  <c r="AZ26" i="1"/>
  <c r="AX26" i="1" s="1"/>
  <c r="AH276" i="1"/>
  <c r="AB320" i="1"/>
  <c r="AA320" i="1"/>
  <c r="AH342" i="1"/>
  <c r="AH177" i="1"/>
  <c r="AH110" i="1"/>
  <c r="AH316" i="1"/>
  <c r="AA220" i="1"/>
  <c r="AH268" i="1"/>
  <c r="AH192" i="1"/>
  <c r="AK133" i="1"/>
  <c r="AJ133" i="1"/>
  <c r="AI133" i="1"/>
  <c r="AH133" i="1" s="1"/>
  <c r="AI85" i="1"/>
  <c r="AK85" i="1"/>
  <c r="AJ85" i="1"/>
  <c r="AH325" i="1"/>
  <c r="AH62" i="1"/>
  <c r="AH346" i="1"/>
  <c r="AK88" i="1"/>
  <c r="AJ88" i="1"/>
  <c r="AI88" i="1"/>
  <c r="AB431" i="1"/>
  <c r="AA431" i="1"/>
  <c r="AH127" i="1"/>
  <c r="AH200" i="1"/>
  <c r="AH21" i="1"/>
  <c r="AA24" i="1"/>
  <c r="AB24" i="1"/>
  <c r="AI64" i="1"/>
  <c r="AK64" i="1"/>
  <c r="AJ64" i="1"/>
  <c r="AK129" i="1"/>
  <c r="AI129" i="1"/>
  <c r="AJ129" i="1"/>
  <c r="AB395" i="1"/>
  <c r="AA395" i="1"/>
  <c r="AH239" i="1"/>
  <c r="AJ273" i="1"/>
  <c r="AK273" i="1"/>
  <c r="AI273" i="1"/>
  <c r="AH273" i="1" s="1"/>
  <c r="AH86" i="1"/>
  <c r="AK270" i="1"/>
  <c r="AI270" i="1"/>
  <c r="AJ270" i="1"/>
  <c r="AI340" i="1"/>
  <c r="AJ340" i="1"/>
  <c r="AK340" i="1"/>
  <c r="AZ23" i="1"/>
  <c r="AX23" i="1" s="1"/>
  <c r="AI261" i="1"/>
  <c r="AJ261" i="1"/>
  <c r="AK261" i="1"/>
  <c r="AK244" i="1"/>
  <c r="AJ244" i="1"/>
  <c r="AI244" i="1"/>
  <c r="AH244" i="1" s="1"/>
  <c r="AJ54" i="1"/>
  <c r="AI54" i="1"/>
  <c r="AK54" i="1"/>
  <c r="AI144" i="1"/>
  <c r="AJ144" i="1"/>
  <c r="AK144" i="1"/>
  <c r="AI149" i="1"/>
  <c r="AK149" i="1"/>
  <c r="AJ149" i="1"/>
  <c r="AI398" i="1"/>
  <c r="AK398" i="1"/>
  <c r="AJ398" i="1"/>
  <c r="AJ405" i="1"/>
  <c r="AI405" i="1"/>
  <c r="AK405" i="1"/>
  <c r="AJ396" i="1"/>
  <c r="AK396" i="1"/>
  <c r="AI396" i="1"/>
  <c r="AJ60" i="1"/>
  <c r="AI60" i="1"/>
  <c r="AH60" i="1" s="1"/>
  <c r="AK60" i="1"/>
  <c r="AI411" i="1"/>
  <c r="AK411" i="1"/>
  <c r="AJ411" i="1"/>
  <c r="AJ350" i="1"/>
  <c r="AI350" i="1"/>
  <c r="AK350" i="1"/>
  <c r="AJ393" i="1"/>
  <c r="AK393" i="1"/>
  <c r="AI393" i="1"/>
  <c r="AK394" i="1"/>
  <c r="AJ394" i="1"/>
  <c r="AI394" i="1"/>
  <c r="AI300" i="1"/>
  <c r="AJ300" i="1"/>
  <c r="AK300" i="1"/>
  <c r="AJ118" i="1"/>
  <c r="AK118" i="1"/>
  <c r="AI118" i="1"/>
  <c r="AK173" i="1"/>
  <c r="AI173" i="1"/>
  <c r="AH173" i="1" s="1"/>
  <c r="AJ173" i="1"/>
  <c r="AK408" i="1"/>
  <c r="AJ408" i="1"/>
  <c r="AI408" i="1"/>
  <c r="AJ240" i="1"/>
  <c r="AK240" i="1"/>
  <c r="AI240" i="1"/>
  <c r="AI67" i="1"/>
  <c r="AH67" i="1" s="1"/>
  <c r="AK67" i="1"/>
  <c r="AJ67" i="1"/>
  <c r="AI426" i="1"/>
  <c r="AK426" i="1"/>
  <c r="AJ426" i="1"/>
  <c r="AI401" i="1"/>
  <c r="AK401" i="1"/>
  <c r="AJ401" i="1"/>
  <c r="AI422" i="1"/>
  <c r="AJ422" i="1"/>
  <c r="AK422" i="1"/>
  <c r="AI167" i="1"/>
  <c r="AH167" i="1" s="1"/>
  <c r="AJ167" i="1"/>
  <c r="AK167" i="1"/>
  <c r="AK229" i="1"/>
  <c r="AI229" i="1"/>
  <c r="AH229" i="1" s="1"/>
  <c r="AJ229" i="1"/>
  <c r="AE305" i="1"/>
  <c r="AD305" i="1"/>
  <c r="AD423" i="1"/>
  <c r="AE423" i="1"/>
  <c r="AA435" i="1"/>
  <c r="AB435" i="1"/>
  <c r="AH205" i="1"/>
  <c r="AH232" i="1"/>
  <c r="AA357" i="1"/>
  <c r="AB357" i="1"/>
  <c r="AA425" i="1"/>
  <c r="AB425" i="1"/>
  <c r="AD30" i="1"/>
  <c r="AE30" i="1"/>
  <c r="AD73" i="1"/>
  <c r="AE73" i="1"/>
  <c r="AB443" i="1"/>
  <c r="AA443" i="1"/>
  <c r="AD194" i="1"/>
  <c r="AE194" i="1"/>
  <c r="AD123" i="1"/>
  <c r="AE123" i="1"/>
  <c r="AA381" i="1"/>
  <c r="AB381" i="1"/>
  <c r="AA397" i="1"/>
  <c r="AB397" i="1"/>
  <c r="AB216" i="1"/>
  <c r="AA216" i="1"/>
  <c r="AA432" i="1"/>
  <c r="AB432" i="1"/>
  <c r="AB259" i="1"/>
  <c r="AA259" i="1"/>
  <c r="AB263" i="1"/>
  <c r="AA263" i="1"/>
  <c r="AH196" i="1"/>
  <c r="AE131" i="1"/>
  <c r="AD131" i="1"/>
  <c r="AB439" i="1"/>
  <c r="AA439" i="1"/>
  <c r="AB58" i="1"/>
  <c r="AA58" i="1"/>
  <c r="AA290" i="1"/>
  <c r="AB290" i="1"/>
  <c r="AA420" i="1"/>
  <c r="AB420" i="1"/>
  <c r="AH434" i="1"/>
  <c r="AH454" i="1"/>
  <c r="AB454" i="1" s="1"/>
  <c r="AB78" i="1"/>
  <c r="AA78" i="1"/>
  <c r="AE154" i="1"/>
  <c r="AD154" i="1"/>
  <c r="AD29" i="1"/>
  <c r="AE29" i="1"/>
  <c r="AA348" i="1"/>
  <c r="AB348" i="1"/>
  <c r="AH37" i="1"/>
  <c r="AH449" i="1"/>
  <c r="AH345" i="1"/>
  <c r="AH258" i="1"/>
  <c r="AA249" i="1"/>
  <c r="AB249" i="1"/>
  <c r="AD343" i="1"/>
  <c r="AE343" i="1"/>
  <c r="AD117" i="1"/>
  <c r="AE117" i="1"/>
  <c r="AD311" i="1"/>
  <c r="AE311" i="1"/>
  <c r="AB193" i="1"/>
  <c r="AA193" i="1"/>
  <c r="AB225" i="1"/>
  <c r="AA225" i="1"/>
  <c r="AA99" i="1"/>
  <c r="AB99" i="1"/>
  <c r="AA125" i="1"/>
  <c r="AB125" i="1"/>
  <c r="AB91" i="1"/>
  <c r="AA91" i="1"/>
  <c r="AA436" i="1"/>
  <c r="AB436" i="1"/>
  <c r="C18" i="1"/>
  <c r="F18" i="1"/>
  <c r="F19" i="1" s="1"/>
  <c r="AA176" i="1"/>
  <c r="AB176" i="1"/>
  <c r="AE92" i="1"/>
  <c r="AD92" i="1"/>
  <c r="AD284" i="1"/>
  <c r="AE284" i="1"/>
  <c r="AH410" i="1"/>
  <c r="AB380" i="1"/>
  <c r="AA380" i="1"/>
  <c r="AB356" i="1"/>
  <c r="AA356" i="1"/>
  <c r="AH324" i="1"/>
  <c r="AA44" i="1"/>
  <c r="AB44" i="1"/>
  <c r="AB190" i="1"/>
  <c r="AA190" i="1"/>
  <c r="AA168" i="1"/>
  <c r="AB168" i="1"/>
  <c r="AA430" i="1"/>
  <c r="AB430" i="1"/>
  <c r="AA415" i="1"/>
  <c r="AB415" i="1"/>
  <c r="AH223" i="1"/>
  <c r="AA448" i="1"/>
  <c r="AB448" i="1"/>
  <c r="AE84" i="1"/>
  <c r="AD84" i="1"/>
  <c r="AA364" i="1"/>
  <c r="AB301" i="1"/>
  <c r="AA301" i="1"/>
  <c r="AH278" i="1"/>
  <c r="AA104" i="1"/>
  <c r="AB104" i="1"/>
  <c r="AB445" i="1"/>
  <c r="AA445" i="1"/>
  <c r="AH444" i="1"/>
  <c r="AB451" i="1"/>
  <c r="AA451" i="1"/>
  <c r="AA454" i="1"/>
  <c r="AD453" i="1"/>
  <c r="AE453" i="1"/>
  <c r="AH452" i="1"/>
  <c r="AB446" i="1"/>
  <c r="AA446" i="1"/>
  <c r="V4" i="9"/>
  <c r="M73" i="9"/>
  <c r="M407" i="9"/>
  <c r="M106" i="9"/>
  <c r="M193" i="9"/>
  <c r="M280" i="9"/>
  <c r="V35" i="9"/>
  <c r="M64" i="9"/>
  <c r="M308" i="9"/>
  <c r="M252" i="9"/>
  <c r="M349" i="9"/>
  <c r="M373" i="9"/>
  <c r="M140" i="9"/>
  <c r="M223" i="9"/>
  <c r="M235" i="9"/>
  <c r="M150" i="9"/>
  <c r="M108" i="9"/>
  <c r="M43" i="9"/>
  <c r="V34" i="9"/>
  <c r="M293" i="9"/>
  <c r="M143" i="9"/>
  <c r="M291" i="9"/>
  <c r="V21" i="9"/>
  <c r="M130" i="9"/>
  <c r="M145" i="9"/>
  <c r="M320" i="9"/>
  <c r="M169" i="9"/>
  <c r="M157" i="9"/>
  <c r="M33" i="9"/>
  <c r="M151" i="9"/>
  <c r="M283" i="9"/>
  <c r="M317" i="9"/>
  <c r="M348" i="9"/>
  <c r="M91" i="9"/>
  <c r="V12" i="9"/>
  <c r="M341" i="9"/>
  <c r="M138" i="9"/>
  <c r="M120" i="9"/>
  <c r="M123" i="9"/>
  <c r="M365" i="9"/>
  <c r="M260" i="9"/>
  <c r="M175" i="9"/>
  <c r="M233" i="9"/>
  <c r="M314" i="9"/>
  <c r="M311" i="9"/>
  <c r="M313" i="9"/>
  <c r="M94" i="9"/>
  <c r="M50" i="9"/>
  <c r="M71" i="9"/>
  <c r="M95" i="9"/>
  <c r="V28" i="9"/>
  <c r="M323" i="9"/>
  <c r="M230" i="9"/>
  <c r="M325" i="9"/>
  <c r="M294" i="9"/>
  <c r="M53" i="9"/>
  <c r="M134" i="9"/>
  <c r="M285" i="9"/>
  <c r="V27" i="9"/>
  <c r="M216" i="9"/>
  <c r="M199" i="9"/>
  <c r="M234" i="9"/>
  <c r="M82" i="9"/>
  <c r="M318" i="9"/>
  <c r="M315" i="9"/>
  <c r="M257" i="9"/>
  <c r="M154" i="9"/>
  <c r="M75" i="9"/>
  <c r="M360" i="9"/>
  <c r="M338" i="9"/>
  <c r="M281" i="9"/>
  <c r="M37" i="9"/>
  <c r="M352" i="9"/>
  <c r="M418" i="9"/>
  <c r="M358" i="9"/>
  <c r="M29" i="9"/>
  <c r="V38" i="9"/>
  <c r="M188" i="9"/>
  <c r="V48" i="9"/>
  <c r="M179" i="9"/>
  <c r="M38" i="9"/>
  <c r="V19" i="9"/>
  <c r="M279" i="9"/>
  <c r="M222" i="9"/>
  <c r="V46" i="9"/>
  <c r="M96" i="9"/>
  <c r="M240" i="9"/>
  <c r="M270" i="9"/>
  <c r="M132" i="9"/>
  <c r="V8" i="9"/>
  <c r="M102" i="9"/>
  <c r="M394" i="9"/>
  <c r="V31" i="9"/>
  <c r="M170" i="9"/>
  <c r="M40" i="9"/>
  <c r="M194" i="9"/>
  <c r="M135" i="9"/>
  <c r="M110" i="9"/>
  <c r="M141" i="9"/>
  <c r="V2" i="9"/>
  <c r="M278" i="9"/>
  <c r="M147" i="9"/>
  <c r="M331" i="9"/>
  <c r="M212" i="9"/>
  <c r="M202" i="9"/>
  <c r="M261" i="9"/>
  <c r="M298" i="9"/>
  <c r="M42" i="9"/>
  <c r="V11" i="9"/>
  <c r="M395" i="9"/>
  <c r="V37" i="9"/>
  <c r="V15" i="9"/>
  <c r="M220" i="9"/>
  <c r="M340" i="9"/>
  <c r="M357" i="9"/>
  <c r="M39" i="9"/>
  <c r="M74" i="9"/>
  <c r="V17" i="9"/>
  <c r="M254" i="9"/>
  <c r="M166" i="9"/>
  <c r="M68" i="9"/>
  <c r="M55" i="9"/>
  <c r="M164" i="9"/>
  <c r="M271" i="9"/>
  <c r="M116" i="9"/>
  <c r="M343" i="9"/>
  <c r="M335" i="9"/>
  <c r="V23" i="9"/>
  <c r="M347" i="9"/>
  <c r="M288" i="9"/>
  <c r="M268" i="9"/>
  <c r="M52" i="9"/>
  <c r="M336" i="9"/>
  <c r="M80" i="9"/>
  <c r="M263" i="9"/>
  <c r="M203" i="9"/>
  <c r="M103" i="9"/>
  <c r="M93" i="9"/>
  <c r="V16" i="9"/>
  <c r="M321" i="9"/>
  <c r="M158" i="9"/>
  <c r="M250" i="9"/>
  <c r="V45" i="9"/>
  <c r="M224" i="9"/>
  <c r="M353" i="9"/>
  <c r="M329" i="9"/>
  <c r="M374" i="9"/>
  <c r="M259" i="9"/>
  <c r="M136" i="9"/>
  <c r="M176" i="9"/>
  <c r="M328" i="9"/>
  <c r="M406" i="9"/>
  <c r="M344" i="9"/>
  <c r="M334" i="9"/>
  <c r="M30" i="9"/>
  <c r="M156" i="9"/>
  <c r="M375" i="9"/>
  <c r="V13" i="9"/>
  <c r="V36" i="9"/>
  <c r="M109" i="9"/>
  <c r="M370" i="9"/>
  <c r="M274" i="9"/>
  <c r="M255" i="9"/>
  <c r="M97" i="9"/>
  <c r="M168" i="9"/>
  <c r="M364" i="9"/>
  <c r="M46" i="9"/>
  <c r="M387" i="9"/>
  <c r="M243" i="9"/>
  <c r="M51" i="9"/>
  <c r="M350" i="9"/>
  <c r="M266" i="9"/>
  <c r="M189" i="9"/>
  <c r="V3" i="9"/>
  <c r="M61" i="9"/>
  <c r="M48" i="9"/>
  <c r="M205" i="9"/>
  <c r="M346" i="9"/>
  <c r="M24" i="9"/>
  <c r="M121" i="9"/>
  <c r="M362" i="9"/>
  <c r="M58" i="9"/>
  <c r="M81" i="9"/>
  <c r="M225" i="9"/>
  <c r="M287" i="9"/>
  <c r="V47" i="9"/>
  <c r="M391" i="9"/>
  <c r="M139" i="9"/>
  <c r="M159" i="9"/>
  <c r="M249" i="9"/>
  <c r="M417" i="9"/>
  <c r="M322" i="9"/>
  <c r="M146" i="9"/>
  <c r="V40" i="9"/>
  <c r="M244" i="9"/>
  <c r="M297" i="9"/>
  <c r="M59" i="9"/>
  <c r="M152" i="9"/>
  <c r="M54" i="9"/>
  <c r="M44" i="9"/>
  <c r="M177" i="9"/>
  <c r="M117" i="9"/>
  <c r="V25" i="9"/>
  <c r="M112" i="9"/>
  <c r="M305" i="9"/>
  <c r="M401" i="9"/>
  <c r="M149" i="9"/>
  <c r="M201" i="9"/>
  <c r="M326" i="9"/>
  <c r="M83" i="9"/>
  <c r="M389" i="9"/>
  <c r="M187" i="9"/>
  <c r="V5" i="9"/>
  <c r="M63" i="9"/>
  <c r="M45" i="9"/>
  <c r="M422" i="9"/>
  <c r="M378" i="9"/>
  <c r="M371" i="9"/>
  <c r="M413" i="9"/>
  <c r="V44" i="9"/>
  <c r="M269" i="9"/>
  <c r="M161" i="9"/>
  <c r="M28" i="9"/>
  <c r="M355" i="9"/>
  <c r="M226" i="9"/>
  <c r="M163" i="9"/>
  <c r="M332" i="9"/>
  <c r="M78" i="9"/>
  <c r="M155" i="9"/>
  <c r="M72" i="9"/>
  <c r="M306" i="9"/>
  <c r="M299" i="9"/>
  <c r="M232" i="9"/>
  <c r="M367" i="9"/>
  <c r="M89" i="9"/>
  <c r="M383" i="9"/>
  <c r="M186" i="9"/>
  <c r="M113" i="9"/>
  <c r="M376" i="9"/>
  <c r="M84" i="9"/>
  <c r="M144" i="9"/>
  <c r="M227" i="9"/>
  <c r="M105" i="9"/>
  <c r="M382" i="9"/>
  <c r="M184" i="9"/>
  <c r="M21" i="9"/>
  <c r="M127" i="9"/>
  <c r="M124" i="9"/>
  <c r="M195" i="9"/>
  <c r="M213" i="9"/>
  <c r="V14" i="9"/>
  <c r="M148" i="9"/>
  <c r="M242" i="9"/>
  <c r="M397" i="9"/>
  <c r="V49" i="9"/>
  <c r="M272" i="9"/>
  <c r="M183" i="9"/>
  <c r="M420" i="9"/>
  <c r="M337" i="9"/>
  <c r="V42" i="9"/>
  <c r="M410" i="9"/>
  <c r="M118" i="9"/>
  <c r="M277" i="9"/>
  <c r="M66" i="9"/>
  <c r="M258" i="9"/>
  <c r="M390" i="9"/>
  <c r="M101" i="9"/>
  <c r="M210" i="9"/>
  <c r="M409" i="9"/>
  <c r="M296" i="9"/>
  <c r="M301" i="9"/>
  <c r="M219" i="9"/>
  <c r="M86" i="9"/>
  <c r="M67" i="9"/>
  <c r="V9" i="9"/>
  <c r="M49" i="9"/>
  <c r="V30" i="9"/>
  <c r="M302" i="9"/>
  <c r="M309" i="9"/>
  <c r="M388" i="9"/>
  <c r="M419" i="9"/>
  <c r="M126" i="9"/>
  <c r="M47" i="9"/>
  <c r="M361" i="9"/>
  <c r="M384" i="9"/>
  <c r="M87" i="9"/>
  <c r="M264" i="9"/>
  <c r="M214" i="9"/>
  <c r="V22" i="9"/>
  <c r="M284" i="9"/>
  <c r="M197" i="9"/>
  <c r="M56" i="9"/>
  <c r="M339" i="9"/>
  <c r="M245" i="9"/>
  <c r="V10" i="9"/>
  <c r="M204" i="9"/>
  <c r="M207" i="9"/>
  <c r="M209" i="9"/>
  <c r="M228" i="9"/>
  <c r="M333" i="9"/>
  <c r="M342" i="9"/>
  <c r="M300" i="9"/>
  <c r="M267" i="9"/>
  <c r="M99" i="9"/>
  <c r="M282" i="9"/>
  <c r="M229" i="9"/>
  <c r="M104" i="9"/>
  <c r="M119" i="9"/>
  <c r="M35" i="9"/>
  <c r="M69" i="9"/>
  <c r="M174" i="9"/>
  <c r="M162" i="9"/>
  <c r="M178" i="9"/>
  <c r="M372" i="9"/>
  <c r="M386" i="9"/>
  <c r="M345" i="9"/>
  <c r="M65" i="9"/>
  <c r="M275" i="9"/>
  <c r="M412" i="9"/>
  <c r="M131" i="9"/>
  <c r="M133" i="9"/>
  <c r="V41" i="9"/>
  <c r="M182" i="9"/>
  <c r="M369" i="9"/>
  <c r="M211" i="9"/>
  <c r="M231" i="9"/>
  <c r="V18" i="9"/>
  <c r="M399" i="9"/>
  <c r="M196" i="9"/>
  <c r="M77" i="9"/>
  <c r="V43" i="9"/>
  <c r="M273" i="9"/>
  <c r="M247" i="9"/>
  <c r="M114" i="9"/>
  <c r="M238" i="9"/>
  <c r="M25" i="9"/>
  <c r="M319" i="9"/>
  <c r="V33" i="9"/>
  <c r="M276" i="9"/>
  <c r="M200" i="9"/>
  <c r="M98" i="9"/>
  <c r="M206" i="9"/>
  <c r="V26" i="9"/>
  <c r="M57" i="9"/>
  <c r="M393" i="9"/>
  <c r="M191" i="9"/>
  <c r="M292" i="9"/>
  <c r="M26" i="9"/>
  <c r="M379" i="9"/>
  <c r="M181" i="9"/>
  <c r="M171" i="9"/>
  <c r="M90" i="9"/>
  <c r="M286" i="9"/>
  <c r="M251" i="9"/>
  <c r="M265" i="9"/>
  <c r="M405" i="9"/>
  <c r="M92" i="9"/>
  <c r="M392" i="9"/>
  <c r="M31" i="9"/>
  <c r="M160" i="9"/>
  <c r="M129" i="9"/>
  <c r="M41" i="9"/>
  <c r="V29" i="9"/>
  <c r="M359" i="9"/>
  <c r="V24" i="9"/>
  <c r="M239" i="9"/>
  <c r="V39" i="9"/>
  <c r="M23" i="9"/>
  <c r="M324" i="9"/>
  <c r="M70" i="9"/>
  <c r="M62" i="9"/>
  <c r="M289" i="9"/>
  <c r="V6" i="9"/>
  <c r="M316" i="9"/>
  <c r="M76" i="9"/>
  <c r="M423" i="9"/>
  <c r="V7" i="9"/>
  <c r="M217" i="9"/>
  <c r="V20" i="9"/>
  <c r="M115" i="9"/>
  <c r="M385" i="9"/>
  <c r="M414" i="9"/>
  <c r="M253" i="9"/>
  <c r="M172" i="9"/>
  <c r="M366" i="9"/>
  <c r="M312" i="9"/>
  <c r="M36" i="9"/>
  <c r="M368" i="9"/>
  <c r="M356" i="9"/>
  <c r="M256" i="9"/>
  <c r="M107" i="9"/>
  <c r="M185" i="9"/>
  <c r="M416" i="9"/>
  <c r="M354" i="9"/>
  <c r="M396" i="9"/>
  <c r="M262" i="9"/>
  <c r="M79" i="9"/>
  <c r="M27" i="9"/>
  <c r="M122" i="9"/>
  <c r="M363" i="9"/>
  <c r="M221" i="9"/>
  <c r="M351" i="9"/>
  <c r="M241" i="9"/>
  <c r="M404" i="9"/>
  <c r="M304" i="9"/>
  <c r="M88" i="9"/>
  <c r="M34" i="9"/>
  <c r="M402" i="9"/>
  <c r="M100" i="9"/>
  <c r="M421" i="9"/>
  <c r="M400" i="9"/>
  <c r="M398" i="9"/>
  <c r="M408" i="9"/>
  <c r="M236" i="9"/>
  <c r="M218" i="9"/>
  <c r="M137" i="9"/>
  <c r="M248" i="9"/>
  <c r="M85" i="9"/>
  <c r="M237" i="9"/>
  <c r="M180" i="9"/>
  <c r="M411" i="9"/>
  <c r="V32" i="9"/>
  <c r="M310" i="9"/>
  <c r="M295" i="9"/>
  <c r="M307" i="9"/>
  <c r="M198" i="9"/>
  <c r="M111" i="9"/>
  <c r="M22" i="9"/>
  <c r="M327" i="9"/>
  <c r="M246" i="9"/>
  <c r="M330" i="9"/>
  <c r="M303" i="9"/>
  <c r="M192" i="9"/>
  <c r="M290" i="9"/>
  <c r="M415" i="9"/>
  <c r="M380" i="9"/>
  <c r="M208" i="9"/>
  <c r="M173" i="9"/>
  <c r="M377" i="9"/>
  <c r="M165" i="9"/>
  <c r="M32" i="9"/>
  <c r="M153" i="9"/>
  <c r="M403" i="9"/>
  <c r="M128" i="9"/>
  <c r="M215" i="9"/>
  <c r="M190" i="9"/>
  <c r="M381" i="9"/>
  <c r="M142" i="9"/>
  <c r="M125" i="9"/>
  <c r="M167" i="9"/>
  <c r="M60" i="9"/>
  <c r="AD180" i="6" l="1"/>
  <c r="AE180" i="6"/>
  <c r="AA35" i="6"/>
  <c r="AB35" i="6"/>
  <c r="AD395" i="6"/>
  <c r="AE395" i="6"/>
  <c r="AA392" i="6"/>
  <c r="AB392" i="6"/>
  <c r="AE224" i="6"/>
  <c r="AD224" i="6"/>
  <c r="AA219" i="6"/>
  <c r="AB219" i="6"/>
  <c r="AE245" i="6"/>
  <c r="AD245" i="6"/>
  <c r="AB385" i="6"/>
  <c r="AA385" i="6"/>
  <c r="AB362" i="6"/>
  <c r="AA362" i="6"/>
  <c r="AE414" i="6"/>
  <c r="AD414" i="6"/>
  <c r="AE250" i="6"/>
  <c r="AD250" i="6"/>
  <c r="AD232" i="6"/>
  <c r="AE232" i="6"/>
  <c r="AE66" i="6"/>
  <c r="AD66" i="6"/>
  <c r="AA138" i="6"/>
  <c r="AB138" i="6"/>
  <c r="AA399" i="6"/>
  <c r="AB399" i="6"/>
  <c r="AD52" i="6"/>
  <c r="AE52" i="6"/>
  <c r="AA397" i="6"/>
  <c r="AB397" i="6"/>
  <c r="AD76" i="6"/>
  <c r="AE76" i="6"/>
  <c r="AA162" i="6"/>
  <c r="AB162" i="6"/>
  <c r="AE401" i="6"/>
  <c r="AD401" i="6"/>
  <c r="AE422" i="6"/>
  <c r="AD422" i="6"/>
  <c r="AA260" i="6"/>
  <c r="AE391" i="6"/>
  <c r="AD391" i="6"/>
  <c r="AE388" i="6"/>
  <c r="AD388" i="6"/>
  <c r="AE364" i="6"/>
  <c r="AD364" i="6"/>
  <c r="AA402" i="6"/>
  <c r="AB402" i="6"/>
  <c r="AD213" i="6"/>
  <c r="AE213" i="6"/>
  <c r="AD154" i="6"/>
  <c r="AE154" i="6"/>
  <c r="AB366" i="6"/>
  <c r="AD298" i="6"/>
  <c r="AE298" i="6"/>
  <c r="AA267" i="6"/>
  <c r="AB267" i="6"/>
  <c r="AE70" i="6"/>
  <c r="AD70" i="6"/>
  <c r="AE318" i="6"/>
  <c r="AD318" i="6"/>
  <c r="AA287" i="6"/>
  <c r="AB287" i="6"/>
  <c r="AD26" i="6"/>
  <c r="AE26" i="6"/>
  <c r="AA410" i="6"/>
  <c r="AB410" i="6"/>
  <c r="AB261" i="6"/>
  <c r="AA261" i="6"/>
  <c r="AD146" i="6"/>
  <c r="AE146" i="6"/>
  <c r="AD121" i="6"/>
  <c r="AE121" i="6"/>
  <c r="AB102" i="6"/>
  <c r="AA102" i="6"/>
  <c r="AD398" i="6"/>
  <c r="AE398" i="6"/>
  <c r="AD227" i="6"/>
  <c r="AE227" i="6"/>
  <c r="AE184" i="6"/>
  <c r="AD184" i="6"/>
  <c r="AB243" i="6"/>
  <c r="AA243" i="6"/>
  <c r="AB413" i="6"/>
  <c r="AA413" i="6"/>
  <c r="AA118" i="6"/>
  <c r="AB118" i="6"/>
  <c r="AD248" i="6"/>
  <c r="AE248" i="6"/>
  <c r="AD435" i="6"/>
  <c r="AE435" i="6"/>
  <c r="AD259" i="6"/>
  <c r="AE259" i="6"/>
  <c r="AD405" i="6"/>
  <c r="AE405" i="6"/>
  <c r="AD334" i="6"/>
  <c r="AE334" i="6"/>
  <c r="AA382" i="6"/>
  <c r="AB382" i="6"/>
  <c r="AB53" i="6"/>
  <c r="AA53" i="6"/>
  <c r="AE407" i="6"/>
  <c r="AD407" i="6"/>
  <c r="AA242" i="6"/>
  <c r="AB242" i="6"/>
  <c r="AD222" i="6"/>
  <c r="AE222" i="6"/>
  <c r="AE338" i="6"/>
  <c r="AD338" i="6"/>
  <c r="AA78" i="6"/>
  <c r="AB78" i="6"/>
  <c r="AE237" i="6"/>
  <c r="AD237" i="6"/>
  <c r="AE260" i="6"/>
  <c r="AD260" i="6"/>
  <c r="AB246" i="6"/>
  <c r="AA246" i="6"/>
  <c r="AB244" i="6"/>
  <c r="AA244" i="6"/>
  <c r="AD426" i="6"/>
  <c r="AE426" i="6"/>
  <c r="AE355" i="6"/>
  <c r="AD355" i="6"/>
  <c r="AE281" i="6"/>
  <c r="AD281" i="6"/>
  <c r="AE23" i="6"/>
  <c r="AD23" i="6"/>
  <c r="AE378" i="6"/>
  <c r="AD378" i="6"/>
  <c r="AB327" i="6"/>
  <c r="AA327" i="6"/>
  <c r="AE122" i="6"/>
  <c r="AD122" i="6"/>
  <c r="AE443" i="6"/>
  <c r="AD443" i="6"/>
  <c r="AB404" i="6"/>
  <c r="AA404" i="6"/>
  <c r="AE145" i="6"/>
  <c r="AD145" i="6"/>
  <c r="AD119" i="6"/>
  <c r="AE119" i="6"/>
  <c r="AD366" i="6"/>
  <c r="AE366" i="6"/>
  <c r="AB352" i="6"/>
  <c r="AA352" i="6"/>
  <c r="AE434" i="6"/>
  <c r="AD434" i="6"/>
  <c r="AD432" i="6"/>
  <c r="AE432" i="6"/>
  <c r="AD113" i="6"/>
  <c r="AE113" i="6"/>
  <c r="AD254" i="6"/>
  <c r="AE254" i="6"/>
  <c r="AA312" i="6"/>
  <c r="AB312" i="6"/>
  <c r="AE289" i="6"/>
  <c r="AD289" i="6"/>
  <c r="AD200" i="6"/>
  <c r="AE200" i="6"/>
  <c r="AE400" i="6"/>
  <c r="AD400" i="6"/>
  <c r="AB384" i="6"/>
  <c r="AA384" i="6"/>
  <c r="AB379" i="6"/>
  <c r="AA379" i="6"/>
  <c r="AD218" i="6"/>
  <c r="AE218" i="6"/>
  <c r="AD215" i="6"/>
  <c r="AE215" i="6"/>
  <c r="AA161" i="6"/>
  <c r="AB161" i="6"/>
  <c r="AB408" i="6"/>
  <c r="AA408" i="6"/>
  <c r="AE438" i="6"/>
  <c r="AD438" i="6"/>
  <c r="AE174" i="6"/>
  <c r="AD174" i="6"/>
  <c r="AD345" i="6"/>
  <c r="AE345" i="6"/>
  <c r="AD411" i="6"/>
  <c r="AE411" i="6"/>
  <c r="AD348" i="6"/>
  <c r="AE348" i="6"/>
  <c r="AE275" i="6"/>
  <c r="AD275" i="6"/>
  <c r="AE446" i="6"/>
  <c r="AD446" i="6"/>
  <c r="AE223" i="6"/>
  <c r="AD223" i="6"/>
  <c r="AA229" i="6"/>
  <c r="AB229" i="6"/>
  <c r="AD249" i="6"/>
  <c r="AE249" i="6"/>
  <c r="AA403" i="6"/>
  <c r="AB403" i="6"/>
  <c r="AE419" i="6"/>
  <c r="AD419" i="6"/>
  <c r="AA335" i="6"/>
  <c r="AB335" i="6"/>
  <c r="AA387" i="6"/>
  <c r="AB387" i="6"/>
  <c r="AB199" i="6"/>
  <c r="AA199" i="6"/>
  <c r="AD211" i="6"/>
  <c r="AE211" i="6"/>
  <c r="AB69" i="6"/>
  <c r="AA69" i="6"/>
  <c r="AD431" i="6"/>
  <c r="AE431" i="6"/>
  <c r="AD252" i="6"/>
  <c r="AE252" i="6"/>
  <c r="AE416" i="6"/>
  <c r="AD416" i="6"/>
  <c r="AE192" i="6"/>
  <c r="AD192" i="6"/>
  <c r="AA40" i="6"/>
  <c r="AB40" i="6"/>
  <c r="AD156" i="6"/>
  <c r="AE156" i="6"/>
  <c r="AD64" i="6"/>
  <c r="AE64" i="6"/>
  <c r="AA217" i="6"/>
  <c r="AB217" i="6"/>
  <c r="AB295" i="6"/>
  <c r="AA295" i="6"/>
  <c r="AB440" i="6"/>
  <c r="AA440" i="6"/>
  <c r="AB442" i="6"/>
  <c r="AA442" i="6"/>
  <c r="AA448" i="6"/>
  <c r="AB448" i="6"/>
  <c r="AD447" i="6"/>
  <c r="AE447" i="6"/>
  <c r="AD441" i="6"/>
  <c r="AE441" i="6"/>
  <c r="AD449" i="6"/>
  <c r="AE449" i="6"/>
  <c r="AD450" i="6"/>
  <c r="AE450" i="6"/>
  <c r="AA385" i="7"/>
  <c r="AB385" i="7"/>
  <c r="AB287" i="7"/>
  <c r="AA287" i="7"/>
  <c r="AD204" i="7"/>
  <c r="AE204" i="7"/>
  <c r="AA196" i="7"/>
  <c r="AB196" i="7"/>
  <c r="AE418" i="7"/>
  <c r="AD418" i="7"/>
  <c r="AD326" i="7"/>
  <c r="AE326" i="7"/>
  <c r="AB122" i="7"/>
  <c r="AA122" i="7"/>
  <c r="AB177" i="7"/>
  <c r="AA177" i="7"/>
  <c r="AD247" i="7"/>
  <c r="AE247" i="7"/>
  <c r="AB440" i="7"/>
  <c r="AA440" i="7"/>
  <c r="AE315" i="7"/>
  <c r="AD315" i="7"/>
  <c r="AD128" i="7"/>
  <c r="AE128" i="7"/>
  <c r="AA147" i="7"/>
  <c r="AB147" i="7"/>
  <c r="AA336" i="7"/>
  <c r="AB336" i="7"/>
  <c r="AB235" i="7"/>
  <c r="AA235" i="7"/>
  <c r="AD414" i="7"/>
  <c r="AE414" i="7"/>
  <c r="AE99" i="7"/>
  <c r="AD99" i="7"/>
  <c r="AA229" i="7"/>
  <c r="AB229" i="7"/>
  <c r="AB219" i="7"/>
  <c r="AA219" i="7"/>
  <c r="AE215" i="7"/>
  <c r="AD215" i="7"/>
  <c r="AA187" i="7"/>
  <c r="AB187" i="7"/>
  <c r="AA352" i="7"/>
  <c r="AB352" i="7"/>
  <c r="AE27" i="7"/>
  <c r="AD27" i="7"/>
  <c r="AB376" i="7"/>
  <c r="AA376" i="7"/>
  <c r="AD386" i="7"/>
  <c r="AE386" i="7"/>
  <c r="AE269" i="7"/>
  <c r="AD269" i="7"/>
  <c r="AB398" i="7"/>
  <c r="AA398" i="7"/>
  <c r="AA273" i="7"/>
  <c r="AB273" i="7"/>
  <c r="AD428" i="7"/>
  <c r="AE428" i="7"/>
  <c r="AB222" i="7"/>
  <c r="AA222" i="7"/>
  <c r="AA442" i="7"/>
  <c r="AB442" i="7"/>
  <c r="AD311" i="7"/>
  <c r="AE311" i="7"/>
  <c r="AB280" i="7"/>
  <c r="AA280" i="7"/>
  <c r="AE342" i="7"/>
  <c r="AD342" i="7"/>
  <c r="AA68" i="7"/>
  <c r="AB68" i="7"/>
  <c r="AB427" i="7"/>
  <c r="AA427" i="7"/>
  <c r="AB360" i="7"/>
  <c r="AA360" i="7"/>
  <c r="AD228" i="7"/>
  <c r="AE228" i="7"/>
  <c r="AD330" i="7"/>
  <c r="AE330" i="7"/>
  <c r="AA211" i="7"/>
  <c r="AB211" i="7"/>
  <c r="AA423" i="7"/>
  <c r="AB423" i="7"/>
  <c r="AE409" i="7"/>
  <c r="AD409" i="7"/>
  <c r="AB268" i="7"/>
  <c r="AA268" i="7"/>
  <c r="AD237" i="7"/>
  <c r="AE237" i="7"/>
  <c r="AD353" i="7"/>
  <c r="AE353" i="7"/>
  <c r="AA89" i="7"/>
  <c r="AB89" i="7"/>
  <c r="AD258" i="7"/>
  <c r="AE258" i="7"/>
  <c r="AA164" i="7"/>
  <c r="AB164" i="7"/>
  <c r="AD182" i="7"/>
  <c r="AE182" i="7"/>
  <c r="AB165" i="7"/>
  <c r="AA165" i="7"/>
  <c r="AE282" i="7"/>
  <c r="AD282" i="7"/>
  <c r="AE421" i="7"/>
  <c r="AD421" i="7"/>
  <c r="AB415" i="7"/>
  <c r="AA415" i="7"/>
  <c r="AB39" i="7"/>
  <c r="AA39" i="7"/>
  <c r="AD299" i="7"/>
  <c r="AE299" i="7"/>
  <c r="AE431" i="7"/>
  <c r="AD431" i="7"/>
  <c r="AD365" i="7"/>
  <c r="AE365" i="7"/>
  <c r="AD62" i="5"/>
  <c r="AE62" i="5"/>
  <c r="AB265" i="5"/>
  <c r="AA265" i="5"/>
  <c r="AB70" i="5"/>
  <c r="AA70" i="5"/>
  <c r="AE157" i="5"/>
  <c r="AD157" i="5"/>
  <c r="AH257" i="5"/>
  <c r="AH352" i="5"/>
  <c r="AA109" i="5"/>
  <c r="AB109" i="5"/>
  <c r="AA79" i="5"/>
  <c r="AB79" i="5"/>
  <c r="AD37" i="5"/>
  <c r="AE37" i="5"/>
  <c r="AE213" i="5"/>
  <c r="AD213" i="5"/>
  <c r="AH89" i="5"/>
  <c r="AA375" i="5"/>
  <c r="AB375" i="5"/>
  <c r="AB86" i="5"/>
  <c r="AA86" i="5"/>
  <c r="AZ94" i="5"/>
  <c r="AX94" i="5" s="1"/>
  <c r="AZ128" i="5"/>
  <c r="AX128" i="5" s="1"/>
  <c r="AZ132" i="5"/>
  <c r="AX132" i="5" s="1"/>
  <c r="AH311" i="5"/>
  <c r="AD276" i="5"/>
  <c r="AE276" i="5"/>
  <c r="AH425" i="5"/>
  <c r="AH107" i="5"/>
  <c r="AZ70" i="5"/>
  <c r="AX70" i="5" s="1"/>
  <c r="AH444" i="5"/>
  <c r="AH366" i="5"/>
  <c r="AH209" i="5"/>
  <c r="AZ85" i="5"/>
  <c r="AX85" i="5" s="1"/>
  <c r="AZ86" i="5"/>
  <c r="AX86" i="5" s="1"/>
  <c r="AD349" i="5"/>
  <c r="AE349" i="5"/>
  <c r="AZ63" i="5"/>
  <c r="AX63" i="5" s="1"/>
  <c r="AH41" i="5"/>
  <c r="AZ118" i="5"/>
  <c r="AX118" i="5" s="1"/>
  <c r="AH158" i="5"/>
  <c r="AE167" i="5"/>
  <c r="AD167" i="5"/>
  <c r="AH166" i="5"/>
  <c r="AD54" i="5"/>
  <c r="AE54" i="5"/>
  <c r="AH290" i="5"/>
  <c r="AZ28" i="5"/>
  <c r="AX28" i="5" s="1"/>
  <c r="AZ81" i="5"/>
  <c r="AX81" i="5" s="1"/>
  <c r="AZ89" i="5"/>
  <c r="AX89" i="5" s="1"/>
  <c r="AE171" i="5"/>
  <c r="AD171" i="5"/>
  <c r="AH218" i="5"/>
  <c r="AH184" i="5"/>
  <c r="AZ101" i="5"/>
  <c r="AX101" i="5" s="1"/>
  <c r="AZ69" i="5"/>
  <c r="AX69" i="5" s="1"/>
  <c r="AZ14" i="5"/>
  <c r="AX14" i="5" s="1"/>
  <c r="AZ126" i="5"/>
  <c r="AX126" i="5" s="1"/>
  <c r="AZ98" i="5"/>
  <c r="AX98" i="5" s="1"/>
  <c r="AZ87" i="5"/>
  <c r="AX87" i="5" s="1"/>
  <c r="AZ29" i="5"/>
  <c r="AX29" i="5" s="1"/>
  <c r="AZ42" i="5"/>
  <c r="AX42" i="5" s="1"/>
  <c r="AZ48" i="5"/>
  <c r="AX48" i="5" s="1"/>
  <c r="AD103" i="5"/>
  <c r="AE103" i="5"/>
  <c r="AB169" i="5"/>
  <c r="AA169" i="5"/>
  <c r="AA402" i="5"/>
  <c r="AB402" i="5"/>
  <c r="AA368" i="5"/>
  <c r="AB368" i="5"/>
  <c r="AH95" i="5"/>
  <c r="AD340" i="5"/>
  <c r="AE340" i="5"/>
  <c r="AB75" i="5"/>
  <c r="AA75" i="5"/>
  <c r="AA90" i="5"/>
  <c r="AB90" i="5"/>
  <c r="AA121" i="5"/>
  <c r="AB121" i="5"/>
  <c r="AA232" i="5"/>
  <c r="AB232" i="5"/>
  <c r="AH199" i="5"/>
  <c r="AH435" i="5"/>
  <c r="AH410" i="5"/>
  <c r="AB219" i="5"/>
  <c r="AA219" i="5"/>
  <c r="AE168" i="5"/>
  <c r="AD168" i="5"/>
  <c r="AE93" i="5"/>
  <c r="AD93" i="5"/>
  <c r="AA133" i="5"/>
  <c r="AB133" i="5"/>
  <c r="AA284" i="5"/>
  <c r="AB284" i="5"/>
  <c r="AH324" i="5"/>
  <c r="AH273" i="5"/>
  <c r="AB110" i="5"/>
  <c r="AA110" i="5"/>
  <c r="AH327" i="5"/>
  <c r="AB106" i="5"/>
  <c r="AA106" i="5"/>
  <c r="AB185" i="5"/>
  <c r="AA185" i="5"/>
  <c r="AB420" i="5"/>
  <c r="AA420" i="5"/>
  <c r="AH82" i="5"/>
  <c r="AA226" i="5"/>
  <c r="AB226" i="5"/>
  <c r="AH373" i="5"/>
  <c r="AA96" i="5"/>
  <c r="AB96" i="5"/>
  <c r="AE365" i="5"/>
  <c r="AD365" i="5"/>
  <c r="AA174" i="5"/>
  <c r="AB174" i="5"/>
  <c r="AB300" i="5"/>
  <c r="AA300" i="5"/>
  <c r="AB237" i="5"/>
  <c r="AA237" i="5"/>
  <c r="AH105" i="5"/>
  <c r="AZ114" i="5"/>
  <c r="AX114" i="5" s="1"/>
  <c r="AH98" i="5"/>
  <c r="AB134" i="5"/>
  <c r="AA134" i="5"/>
  <c r="AA251" i="5"/>
  <c r="AB251" i="5"/>
  <c r="AH136" i="5"/>
  <c r="AB272" i="5"/>
  <c r="AA272" i="5"/>
  <c r="AZ10" i="5"/>
  <c r="AX10" i="5" s="1"/>
  <c r="AZ92" i="5"/>
  <c r="AX92" i="5" s="1"/>
  <c r="AB362" i="5"/>
  <c r="AA362" i="5"/>
  <c r="AA258" i="5"/>
  <c r="AB258" i="5"/>
  <c r="AB354" i="5"/>
  <c r="AA354" i="5"/>
  <c r="AB434" i="5"/>
  <c r="AA434" i="5"/>
  <c r="AA67" i="5"/>
  <c r="AB67" i="5"/>
  <c r="AA262" i="5"/>
  <c r="AB262" i="5"/>
  <c r="AB426" i="5"/>
  <c r="AA426" i="5"/>
  <c r="AZ53" i="5"/>
  <c r="AX53" i="5" s="1"/>
  <c r="AH277" i="5"/>
  <c r="AH229" i="5"/>
  <c r="AA164" i="5"/>
  <c r="AB164" i="5"/>
  <c r="AA372" i="5"/>
  <c r="AB372" i="5"/>
  <c r="AA298" i="5"/>
  <c r="AB298" i="5"/>
  <c r="AH301" i="5"/>
  <c r="AH222" i="5"/>
  <c r="AZ105" i="5"/>
  <c r="AX105" i="5" s="1"/>
  <c r="AE418" i="5"/>
  <c r="AD418" i="5"/>
  <c r="AB439" i="5"/>
  <c r="AA439" i="5"/>
  <c r="AA192" i="5"/>
  <c r="AB192" i="5"/>
  <c r="AB384" i="5"/>
  <c r="AA384" i="5"/>
  <c r="AE382" i="5"/>
  <c r="AD382" i="5"/>
  <c r="AE431" i="5"/>
  <c r="AD431" i="5"/>
  <c r="AB159" i="5"/>
  <c r="AA159" i="5"/>
  <c r="AA224" i="5"/>
  <c r="AB224" i="5"/>
  <c r="AB351" i="5"/>
  <c r="AA351" i="5"/>
  <c r="AE197" i="5"/>
  <c r="AD197" i="5"/>
  <c r="AB132" i="5"/>
  <c r="AA132" i="5"/>
  <c r="AB23" i="5"/>
  <c r="AA23" i="5"/>
  <c r="AB337" i="5"/>
  <c r="AA337" i="5"/>
  <c r="AB252" i="5"/>
  <c r="AA252" i="5"/>
  <c r="AB315" i="5"/>
  <c r="AA315" i="5"/>
  <c r="AB154" i="5"/>
  <c r="AA154" i="5"/>
  <c r="AB195" i="5"/>
  <c r="AA195" i="5"/>
  <c r="AA330" i="5"/>
  <c r="AB330" i="5"/>
  <c r="AE173" i="5"/>
  <c r="AD173" i="5"/>
  <c r="AA294" i="5"/>
  <c r="AB294" i="5"/>
  <c r="AA140" i="5"/>
  <c r="AB140" i="5"/>
  <c r="AA413" i="5"/>
  <c r="AB413" i="5"/>
  <c r="AA153" i="5"/>
  <c r="AB153" i="5"/>
  <c r="AA236" i="5"/>
  <c r="AB236" i="5"/>
  <c r="AD367" i="5"/>
  <c r="AE367" i="5"/>
  <c r="AB347" i="5"/>
  <c r="AA347" i="5"/>
  <c r="AB151" i="5"/>
  <c r="AA151" i="5"/>
  <c r="AD369" i="5"/>
  <c r="AE369" i="5"/>
  <c r="AA328" i="5"/>
  <c r="AB328" i="5"/>
  <c r="AA271" i="5"/>
  <c r="AB271" i="5"/>
  <c r="AA143" i="5"/>
  <c r="AB143" i="5"/>
  <c r="AA55" i="5"/>
  <c r="AB55" i="5"/>
  <c r="AA146" i="5"/>
  <c r="AB146" i="5"/>
  <c r="AA53" i="5"/>
  <c r="AB53" i="5"/>
  <c r="AB128" i="5"/>
  <c r="AA128" i="5"/>
  <c r="AB370" i="5"/>
  <c r="AA370" i="5"/>
  <c r="AD360" i="5"/>
  <c r="AE360" i="5"/>
  <c r="AB49" i="5"/>
  <c r="AA49" i="5"/>
  <c r="AB249" i="5"/>
  <c r="AA249" i="5"/>
  <c r="AA408" i="5"/>
  <c r="AB408" i="5"/>
  <c r="AB152" i="5"/>
  <c r="AA152" i="5"/>
  <c r="AH160" i="5"/>
  <c r="AB245" i="5"/>
  <c r="AA245" i="5"/>
  <c r="AB34" i="5"/>
  <c r="AA34" i="5"/>
  <c r="AB336" i="5"/>
  <c r="AA336" i="5"/>
  <c r="AE285" i="5"/>
  <c r="AD285" i="5"/>
  <c r="AH338" i="5"/>
  <c r="AD325" i="5"/>
  <c r="AE325" i="5"/>
  <c r="AD51" i="5"/>
  <c r="AE51" i="5"/>
  <c r="AB314" i="5"/>
  <c r="AA314" i="5"/>
  <c r="AH438" i="5"/>
  <c r="AH247" i="5"/>
  <c r="AB87" i="5"/>
  <c r="AA87" i="5"/>
  <c r="AB241" i="5"/>
  <c r="AA241" i="5"/>
  <c r="AA331" i="5"/>
  <c r="AB331" i="5"/>
  <c r="AB165" i="5"/>
  <c r="AA165" i="5"/>
  <c r="AB263" i="5"/>
  <c r="AA263" i="5"/>
  <c r="AA24" i="5"/>
  <c r="AB24" i="5"/>
  <c r="AH176" i="5"/>
  <c r="AH178" i="5"/>
  <c r="AB335" i="5"/>
  <c r="AA335" i="5"/>
  <c r="AB417" i="5"/>
  <c r="AA417" i="5"/>
  <c r="AB129" i="5"/>
  <c r="AA129" i="5"/>
  <c r="AD80" i="5"/>
  <c r="AE80" i="5"/>
  <c r="AB212" i="5"/>
  <c r="AA212" i="5"/>
  <c r="AA323" i="5"/>
  <c r="AB323" i="5"/>
  <c r="AH231" i="5"/>
  <c r="AA33" i="5"/>
  <c r="AB33" i="5"/>
  <c r="AA74" i="5"/>
  <c r="AB74" i="5"/>
  <c r="AZ13" i="5"/>
  <c r="AX13" i="5" s="1"/>
  <c r="AD52" i="5"/>
  <c r="AE52" i="5"/>
  <c r="AH170" i="5"/>
  <c r="AH319" i="5"/>
  <c r="AH208" i="5"/>
  <c r="AA115" i="5"/>
  <c r="AB115" i="5"/>
  <c r="AA361" i="5"/>
  <c r="AB361" i="5"/>
  <c r="AH187" i="5"/>
  <c r="AZ24" i="5"/>
  <c r="AX24" i="5" s="1"/>
  <c r="AZ130" i="5"/>
  <c r="AX130" i="5" s="1"/>
  <c r="AB39" i="5"/>
  <c r="AA39" i="5"/>
  <c r="AH108" i="5"/>
  <c r="AH278" i="5"/>
  <c r="AZ97" i="5"/>
  <c r="AX97" i="5" s="1"/>
  <c r="AB162" i="5"/>
  <c r="AA162" i="5"/>
  <c r="AH111" i="5"/>
  <c r="AH126" i="5"/>
  <c r="AH163" i="5"/>
  <c r="AA307" i="5"/>
  <c r="AB307" i="5"/>
  <c r="AA30" i="5"/>
  <c r="AB30" i="5"/>
  <c r="AZ36" i="5"/>
  <c r="AX36" i="5" s="1"/>
  <c r="AA326" i="5"/>
  <c r="AB326" i="5"/>
  <c r="AZ111" i="5"/>
  <c r="AX111" i="5" s="1"/>
  <c r="AA399" i="5"/>
  <c r="AB399" i="5"/>
  <c r="AZ26" i="5"/>
  <c r="AX26" i="5" s="1"/>
  <c r="AZ79" i="5"/>
  <c r="AX79" i="5" s="1"/>
  <c r="AZ18" i="5"/>
  <c r="AX18" i="5" s="1"/>
  <c r="AZ102" i="5"/>
  <c r="AX102" i="5" s="1"/>
  <c r="AH264" i="5"/>
  <c r="AH123" i="5"/>
  <c r="AD102" i="5"/>
  <c r="AE102" i="5"/>
  <c r="AE141" i="5"/>
  <c r="AD141" i="5"/>
  <c r="AB202" i="5"/>
  <c r="AA202" i="5"/>
  <c r="AA179" i="5"/>
  <c r="AB179" i="5"/>
  <c r="AH374" i="5"/>
  <c r="AA295" i="5"/>
  <c r="AB295" i="5"/>
  <c r="AA274" i="5"/>
  <c r="AB274" i="5"/>
  <c r="AB63" i="5"/>
  <c r="AA63" i="5"/>
  <c r="AE405" i="5"/>
  <c r="AD405" i="5"/>
  <c r="AH254" i="5"/>
  <c r="AB297" i="5"/>
  <c r="AA297" i="5"/>
  <c r="AA293" i="5"/>
  <c r="AB293" i="5"/>
  <c r="AA43" i="5"/>
  <c r="AB43" i="5"/>
  <c r="AA155" i="5"/>
  <c r="AB155" i="5"/>
  <c r="AZ74" i="5"/>
  <c r="AX74" i="5" s="1"/>
  <c r="AH35" i="5"/>
  <c r="AZ39" i="5"/>
  <c r="AX39" i="5" s="1"/>
  <c r="AH223" i="5"/>
  <c r="AE341" i="5"/>
  <c r="AD341" i="5"/>
  <c r="AH175" i="5"/>
  <c r="AH305" i="5"/>
  <c r="AD291" i="5"/>
  <c r="AE291" i="5"/>
  <c r="AE215" i="5"/>
  <c r="AD215" i="5"/>
  <c r="AH385" i="5"/>
  <c r="AE101" i="5"/>
  <c r="AD101" i="5"/>
  <c r="AZ122" i="5"/>
  <c r="AX122" i="5" s="1"/>
  <c r="AH144" i="5"/>
  <c r="AD172" i="5"/>
  <c r="AE172" i="5"/>
  <c r="AZ82" i="5"/>
  <c r="AX82" i="5" s="1"/>
  <c r="AZ123" i="5"/>
  <c r="AX123" i="5" s="1"/>
  <c r="AH356" i="5"/>
  <c r="AH286" i="5"/>
  <c r="AH71" i="5"/>
  <c r="AH183" i="5"/>
  <c r="AH220" i="5"/>
  <c r="AZ44" i="5"/>
  <c r="AX44" i="5" s="1"/>
  <c r="AZ107" i="5"/>
  <c r="AX107" i="5" s="1"/>
  <c r="AH188" i="5"/>
  <c r="AH72" i="5"/>
  <c r="AH282" i="5"/>
  <c r="AE244" i="5"/>
  <c r="AD244" i="5"/>
  <c r="AH230" i="5"/>
  <c r="AH357" i="5"/>
  <c r="AH437" i="5"/>
  <c r="AH194" i="5"/>
  <c r="AH147" i="5"/>
  <c r="AH255" i="5"/>
  <c r="AD353" i="5"/>
  <c r="AE353" i="5"/>
  <c r="AH124" i="5"/>
  <c r="AH316" i="5"/>
  <c r="AZ3" i="5"/>
  <c r="AX3" i="5" s="1"/>
  <c r="AZ93" i="5"/>
  <c r="AX93" i="5" s="1"/>
  <c r="AZ66" i="5"/>
  <c r="AX66" i="5" s="1"/>
  <c r="AZ129" i="5"/>
  <c r="AX129" i="5" s="1"/>
  <c r="AH378" i="5"/>
  <c r="AZ120" i="5"/>
  <c r="AX120" i="5" s="1"/>
  <c r="AZ100" i="5"/>
  <c r="AX100" i="5" s="1"/>
  <c r="AH113" i="5"/>
  <c r="AZ33" i="5"/>
  <c r="AX33" i="5" s="1"/>
  <c r="AZ90" i="5"/>
  <c r="AX90" i="5" s="1"/>
  <c r="AH404" i="5"/>
  <c r="AZ8" i="5"/>
  <c r="AX8" i="5" s="1"/>
  <c r="AZ88" i="5"/>
  <c r="AX88" i="5" s="1"/>
  <c r="AZ64" i="5"/>
  <c r="AX64" i="5" s="1"/>
  <c r="AZ73" i="5"/>
  <c r="AX73" i="5" s="1"/>
  <c r="AZ20" i="5"/>
  <c r="AX20" i="5" s="1"/>
  <c r="AH309" i="5"/>
  <c r="AA91" i="5"/>
  <c r="AB91" i="5"/>
  <c r="AA363" i="5"/>
  <c r="AB363" i="5"/>
  <c r="AA139" i="5"/>
  <c r="AB139" i="5"/>
  <c r="AB56" i="5"/>
  <c r="AA56" i="5"/>
  <c r="AA100" i="5"/>
  <c r="AB100" i="5"/>
  <c r="AA83" i="5"/>
  <c r="AB83" i="5"/>
  <c r="AA201" i="5"/>
  <c r="AB201" i="5"/>
  <c r="AE386" i="5"/>
  <c r="AD386" i="5"/>
  <c r="AD161" i="5"/>
  <c r="AE161" i="5"/>
  <c r="AB269" i="5"/>
  <c r="AA269" i="5"/>
  <c r="AD268" i="5"/>
  <c r="AE268" i="5"/>
  <c r="AB242" i="5"/>
  <c r="AA242" i="5"/>
  <c r="AA130" i="5"/>
  <c r="AB130" i="5"/>
  <c r="AA46" i="5"/>
  <c r="AB46" i="5"/>
  <c r="AA318" i="5"/>
  <c r="AB318" i="5"/>
  <c r="AH181" i="5"/>
  <c r="AH355" i="5"/>
  <c r="AZ113" i="5"/>
  <c r="AX113" i="5" s="1"/>
  <c r="AZ43" i="5"/>
  <c r="AX43" i="5" s="1"/>
  <c r="AB376" i="5"/>
  <c r="AA376" i="5"/>
  <c r="AE131" i="5"/>
  <c r="AD131" i="5"/>
  <c r="AD156" i="5"/>
  <c r="AE156" i="5"/>
  <c r="AH190" i="5"/>
  <c r="AE240" i="5"/>
  <c r="AD240" i="5"/>
  <c r="AB186" i="5"/>
  <c r="AA186" i="5"/>
  <c r="AA299" i="5"/>
  <c r="AB299" i="5"/>
  <c r="AA358" i="5"/>
  <c r="AB358" i="5"/>
  <c r="AB114" i="5"/>
  <c r="AA114" i="5"/>
  <c r="AZ38" i="5"/>
  <c r="AX38" i="5" s="1"/>
  <c r="AZ46" i="5"/>
  <c r="AX46" i="5" s="1"/>
  <c r="AA127" i="5"/>
  <c r="AB127" i="5"/>
  <c r="AH381" i="5"/>
  <c r="AB99" i="5"/>
  <c r="AA99" i="5"/>
  <c r="AB445" i="5"/>
  <c r="AA445" i="5"/>
  <c r="AH137" i="5"/>
  <c r="AD383" i="5"/>
  <c r="AE383" i="5"/>
  <c r="AZ27" i="5"/>
  <c r="AX27" i="5" s="1"/>
  <c r="AZ2" i="5"/>
  <c r="AX2" i="5" s="1"/>
  <c r="AB36" i="5"/>
  <c r="AA36" i="5"/>
  <c r="AB414" i="5"/>
  <c r="AA414" i="5"/>
  <c r="AD344" i="5"/>
  <c r="AE344" i="5"/>
  <c r="AA227" i="5"/>
  <c r="AB227" i="5"/>
  <c r="AB149" i="5"/>
  <c r="AA149" i="5"/>
  <c r="AB125" i="5"/>
  <c r="AA125" i="5"/>
  <c r="AA204" i="5"/>
  <c r="AB204" i="5"/>
  <c r="AA118" i="5"/>
  <c r="AB118" i="5"/>
  <c r="AB270" i="5"/>
  <c r="AA270" i="5"/>
  <c r="AB406" i="5"/>
  <c r="AA406" i="5"/>
  <c r="AB393" i="5"/>
  <c r="AA393" i="5"/>
  <c r="AA332" i="5"/>
  <c r="AB332" i="5"/>
  <c r="AA321" i="5"/>
  <c r="AB321" i="5"/>
  <c r="AB81" i="5"/>
  <c r="AA81" i="5"/>
  <c r="AE235" i="5"/>
  <c r="AD235" i="5"/>
  <c r="AE296" i="5"/>
  <c r="AD296" i="5"/>
  <c r="AB350" i="5"/>
  <c r="AA350" i="5"/>
  <c r="AE198" i="5"/>
  <c r="AD198" i="5"/>
  <c r="AB250" i="5"/>
  <c r="AA250" i="5"/>
  <c r="AA59" i="5"/>
  <c r="AB59" i="5"/>
  <c r="AA390" i="5"/>
  <c r="AB390" i="5"/>
  <c r="AD243" i="5"/>
  <c r="AE243" i="5"/>
  <c r="AB260" i="5"/>
  <c r="AA260" i="5"/>
  <c r="AB177" i="5"/>
  <c r="AA177" i="5"/>
  <c r="AA377" i="5"/>
  <c r="AB377" i="5"/>
  <c r="AA92" i="5"/>
  <c r="AB92" i="5"/>
  <c r="AB359" i="5"/>
  <c r="AA359" i="5"/>
  <c r="AB380" i="5"/>
  <c r="AA380" i="5"/>
  <c r="AE22" i="5"/>
  <c r="AD22" i="5"/>
  <c r="AB430" i="5"/>
  <c r="AA430" i="5"/>
  <c r="AB411" i="5"/>
  <c r="AA411" i="5"/>
  <c r="AB306" i="5"/>
  <c r="AA306" i="5"/>
  <c r="AA61" i="5"/>
  <c r="AB61" i="5"/>
  <c r="AB238" i="5"/>
  <c r="AA238" i="5"/>
  <c r="AA210" i="5"/>
  <c r="AB210" i="5"/>
  <c r="AA333" i="5"/>
  <c r="AB333" i="5"/>
  <c r="AA392" i="5"/>
  <c r="AB392" i="5"/>
  <c r="AA334" i="5"/>
  <c r="AB334" i="5"/>
  <c r="AA267" i="5"/>
  <c r="AB267" i="5"/>
  <c r="AD239" i="5"/>
  <c r="AE239" i="5"/>
  <c r="AD253" i="5"/>
  <c r="AE253" i="5"/>
  <c r="AA304" i="5"/>
  <c r="AB304" i="5"/>
  <c r="AA78" i="5"/>
  <c r="AB78" i="5"/>
  <c r="AA281" i="5"/>
  <c r="AB281" i="5"/>
  <c r="AB329" i="5"/>
  <c r="AA329" i="5"/>
  <c r="AB234" i="5"/>
  <c r="AA234" i="5"/>
  <c r="AE73" i="5"/>
  <c r="AD73" i="5"/>
  <c r="AE342" i="5"/>
  <c r="AD342" i="5"/>
  <c r="AA180" i="5"/>
  <c r="AB180" i="5"/>
  <c r="AE150" i="5"/>
  <c r="AD150" i="5"/>
  <c r="AB40" i="5"/>
  <c r="AA40" i="5"/>
  <c r="AE28" i="5"/>
  <c r="AD28" i="5"/>
  <c r="AB206" i="5"/>
  <c r="AA206" i="5"/>
  <c r="AB117" i="5"/>
  <c r="AA117" i="5"/>
  <c r="AB416" i="5"/>
  <c r="AA416" i="5"/>
  <c r="AB312" i="5"/>
  <c r="AA312" i="5"/>
  <c r="AA217" i="5"/>
  <c r="AB217" i="5"/>
  <c r="AA200" i="5"/>
  <c r="AB200" i="5"/>
  <c r="AA145" i="5"/>
  <c r="AB145" i="5"/>
  <c r="AB50" i="5"/>
  <c r="AA50" i="5"/>
  <c r="AA310" i="5"/>
  <c r="AB310" i="5"/>
  <c r="AD221" i="5"/>
  <c r="AE221" i="5"/>
  <c r="AE65" i="5"/>
  <c r="AD65" i="5"/>
  <c r="AB339" i="5"/>
  <c r="AA339" i="5"/>
  <c r="AB207" i="5"/>
  <c r="AA207" i="5"/>
  <c r="AB289" i="5"/>
  <c r="AA289" i="5"/>
  <c r="AD191" i="5"/>
  <c r="AE191" i="5"/>
  <c r="AD182" i="5"/>
  <c r="AE182" i="5"/>
  <c r="AB189" i="5"/>
  <c r="AA189" i="5"/>
  <c r="AD225" i="5"/>
  <c r="AE225" i="5"/>
  <c r="AB94" i="5"/>
  <c r="AA94" i="5"/>
  <c r="AB288" i="5"/>
  <c r="AA288" i="5"/>
  <c r="AH292" i="5"/>
  <c r="AB135" i="5"/>
  <c r="AA135" i="5"/>
  <c r="AZ67" i="5"/>
  <c r="AX67" i="5" s="1"/>
  <c r="AH429" i="5"/>
  <c r="AA303" i="5"/>
  <c r="AB303" i="5"/>
  <c r="AH214" i="5"/>
  <c r="AB203" i="5"/>
  <c r="AA203" i="5"/>
  <c r="AB394" i="5"/>
  <c r="AA394" i="5"/>
  <c r="AH348" i="5"/>
  <c r="AA45" i="5"/>
  <c r="AB45" i="5"/>
  <c r="AH122" i="5"/>
  <c r="AD283" i="5"/>
  <c r="AE283" i="5"/>
  <c r="AH427" i="5"/>
  <c r="AZ65" i="5"/>
  <c r="AX65" i="5" s="1"/>
  <c r="AE320" i="5"/>
  <c r="AD320" i="5"/>
  <c r="AH302" i="5"/>
  <c r="AA58" i="5"/>
  <c r="AB58" i="5"/>
  <c r="AH104" i="5"/>
  <c r="AH256" i="5"/>
  <c r="AH228" i="5"/>
  <c r="AA142" i="5"/>
  <c r="AB142" i="5"/>
  <c r="AZ117" i="5"/>
  <c r="AX117" i="5" s="1"/>
  <c r="AH317" i="5"/>
  <c r="AZ16" i="5"/>
  <c r="AX16" i="5" s="1"/>
  <c r="AZ49" i="5"/>
  <c r="AX49" i="5" s="1"/>
  <c r="AZ40" i="5"/>
  <c r="AX40" i="5" s="1"/>
  <c r="AZ15" i="5"/>
  <c r="AX15" i="5" s="1"/>
  <c r="AH69" i="5"/>
  <c r="AH248" i="5"/>
  <c r="AZ119" i="5"/>
  <c r="AX119" i="5" s="1"/>
  <c r="AZ6" i="5"/>
  <c r="AX6" i="5" s="1"/>
  <c r="AD371" i="5"/>
  <c r="AE371" i="5"/>
  <c r="AB308" i="5"/>
  <c r="AA308" i="5"/>
  <c r="AE246" i="5"/>
  <c r="AD246" i="5"/>
  <c r="AD436" i="5"/>
  <c r="AE436" i="5"/>
  <c r="AA233" i="5"/>
  <c r="AB233" i="5"/>
  <c r="AD66" i="5"/>
  <c r="AE66" i="5"/>
  <c r="AB407" i="5"/>
  <c r="AA407" i="5"/>
  <c r="AD345" i="5"/>
  <c r="AE345" i="5"/>
  <c r="AB57" i="5"/>
  <c r="AA57" i="5"/>
  <c r="AB389" i="5"/>
  <c r="AA389" i="5"/>
  <c r="AA400" i="5"/>
  <c r="AB400" i="5"/>
  <c r="AE409" i="5"/>
  <c r="AD409" i="5"/>
  <c r="AE415" i="5"/>
  <c r="AD415" i="5"/>
  <c r="AD397" i="5"/>
  <c r="AE397" i="5"/>
  <c r="AE193" i="5"/>
  <c r="AD193" i="5"/>
  <c r="AD120" i="5"/>
  <c r="AE120" i="5"/>
  <c r="AB313" i="5"/>
  <c r="AA313" i="5"/>
  <c r="AA47" i="5"/>
  <c r="AB47" i="5"/>
  <c r="AD216" i="5"/>
  <c r="AE216" i="5"/>
  <c r="AB423" i="5"/>
  <c r="AA423" i="5"/>
  <c r="AD64" i="5"/>
  <c r="AE64" i="5"/>
  <c r="AD401" i="5"/>
  <c r="AE401" i="5"/>
  <c r="AB32" i="5"/>
  <c r="AA32" i="5"/>
  <c r="AD205" i="5"/>
  <c r="AE205" i="5"/>
  <c r="AB60" i="5"/>
  <c r="AA60" i="5"/>
  <c r="AA211" i="5"/>
  <c r="AB211" i="5"/>
  <c r="AE421" i="5"/>
  <c r="AD421" i="5"/>
  <c r="AE29" i="5"/>
  <c r="AD29" i="5"/>
  <c r="AA364" i="5"/>
  <c r="AB364" i="5"/>
  <c r="AD398" i="5"/>
  <c r="AE398" i="5"/>
  <c r="AA31" i="5"/>
  <c r="AB31" i="5"/>
  <c r="AA432" i="5"/>
  <c r="AB432" i="5"/>
  <c r="AB76" i="5"/>
  <c r="AA76" i="5"/>
  <c r="AA395" i="5"/>
  <c r="AB395" i="5"/>
  <c r="AE77" i="5"/>
  <c r="AD77" i="5"/>
  <c r="AE266" i="5"/>
  <c r="AD266" i="5"/>
  <c r="AA196" i="5"/>
  <c r="AB196" i="5"/>
  <c r="AD379" i="5"/>
  <c r="AE379" i="5"/>
  <c r="AE346" i="5"/>
  <c r="AD346" i="5"/>
  <c r="AB387" i="5"/>
  <c r="AA387" i="5"/>
  <c r="AA322" i="5"/>
  <c r="AB322" i="5"/>
  <c r="AE419" i="5"/>
  <c r="AD419" i="5"/>
  <c r="AA280" i="5"/>
  <c r="AB280" i="5"/>
  <c r="AD275" i="5"/>
  <c r="AE275" i="5"/>
  <c r="AE261" i="5"/>
  <c r="AD261" i="5"/>
  <c r="AB391" i="5"/>
  <c r="AA391" i="5"/>
  <c r="AD138" i="5"/>
  <c r="AE138" i="5"/>
  <c r="AE433" i="5"/>
  <c r="AD433" i="5"/>
  <c r="AB42" i="5"/>
  <c r="AA42" i="5"/>
  <c r="AB412" i="5"/>
  <c r="AA412" i="5"/>
  <c r="AA26" i="5"/>
  <c r="AB26" i="5"/>
  <c r="AB44" i="5"/>
  <c r="AA44" i="5"/>
  <c r="AE403" i="5"/>
  <c r="AD403" i="5"/>
  <c r="AE422" i="5"/>
  <c r="AD422" i="5"/>
  <c r="AE27" i="5"/>
  <c r="AD27" i="5"/>
  <c r="AD446" i="5"/>
  <c r="AE446" i="5"/>
  <c r="AD112" i="5"/>
  <c r="AE112" i="5"/>
  <c r="AE97" i="5"/>
  <c r="AD97" i="5"/>
  <c r="AB424" i="5"/>
  <c r="AA424" i="5"/>
  <c r="AD428" i="5"/>
  <c r="AE428" i="5"/>
  <c r="AD68" i="5"/>
  <c r="AE68" i="5"/>
  <c r="AB396" i="5"/>
  <c r="AA396" i="5"/>
  <c r="AE88" i="5"/>
  <c r="AD88" i="5"/>
  <c r="AD116" i="5"/>
  <c r="AE116" i="5"/>
  <c r="AB48" i="5"/>
  <c r="AA48" i="5"/>
  <c r="AD25" i="5"/>
  <c r="AE25" i="5"/>
  <c r="AE448" i="5"/>
  <c r="AD448" i="5"/>
  <c r="AD443" i="5"/>
  <c r="AE443" i="5"/>
  <c r="AD440" i="5"/>
  <c r="AE440" i="5"/>
  <c r="AD442" i="5"/>
  <c r="AE442" i="5"/>
  <c r="AD447" i="5"/>
  <c r="AE447" i="5"/>
  <c r="AE441" i="5"/>
  <c r="AD441" i="5"/>
  <c r="AA450" i="5"/>
  <c r="AB450" i="5"/>
  <c r="AA447" i="7"/>
  <c r="AB447" i="7"/>
  <c r="AA345" i="7"/>
  <c r="AB345" i="7"/>
  <c r="AD381" i="7"/>
  <c r="AE381" i="7"/>
  <c r="AA48" i="7"/>
  <c r="AB48" i="7"/>
  <c r="AE452" i="7"/>
  <c r="AD452" i="7"/>
  <c r="AD54" i="7"/>
  <c r="AE54" i="7"/>
  <c r="AB254" i="7"/>
  <c r="AA254" i="7"/>
  <c r="AE328" i="7"/>
  <c r="AD328" i="7"/>
  <c r="AD357" i="7"/>
  <c r="AE357" i="7"/>
  <c r="AE30" i="7"/>
  <c r="AD30" i="7"/>
  <c r="AD434" i="7"/>
  <c r="AE434" i="7"/>
  <c r="AA292" i="7"/>
  <c r="AB292" i="7"/>
  <c r="AE203" i="7"/>
  <c r="AD203" i="7"/>
  <c r="AA298" i="7"/>
  <c r="AB298" i="7"/>
  <c r="AB375" i="7"/>
  <c r="AA375" i="7"/>
  <c r="AB242" i="7"/>
  <c r="AA242" i="7"/>
  <c r="AA401" i="7"/>
  <c r="AB401" i="7"/>
  <c r="AE380" i="7"/>
  <c r="AD380" i="7"/>
  <c r="AE383" i="7"/>
  <c r="AD383" i="7"/>
  <c r="AE25" i="7"/>
  <c r="AD25" i="7"/>
  <c r="AA407" i="7"/>
  <c r="AB407" i="7"/>
  <c r="AD384" i="7"/>
  <c r="AE384" i="7"/>
  <c r="AE286" i="7"/>
  <c r="AD286" i="7"/>
  <c r="AA226" i="7"/>
  <c r="AB226" i="7"/>
  <c r="AE142" i="7"/>
  <c r="AD142" i="7"/>
  <c r="AE377" i="7"/>
  <c r="AD377" i="7"/>
  <c r="AB267" i="7"/>
  <c r="AA267" i="7"/>
  <c r="AE209" i="7"/>
  <c r="AD209" i="7"/>
  <c r="AE220" i="7"/>
  <c r="AD220" i="7"/>
  <c r="AB155" i="7"/>
  <c r="AA155" i="7"/>
  <c r="AA396" i="7"/>
  <c r="AB396" i="7"/>
  <c r="AE304" i="7"/>
  <c r="AD304" i="7"/>
  <c r="AA41" i="7"/>
  <c r="AB41" i="7"/>
  <c r="AE363" i="7"/>
  <c r="AD363" i="7"/>
  <c r="AB449" i="7"/>
  <c r="AA449" i="7"/>
  <c r="AA261" i="7"/>
  <c r="AB261" i="7"/>
  <c r="AD197" i="7"/>
  <c r="AE197" i="7"/>
  <c r="AE450" i="7"/>
  <c r="AD450" i="7"/>
  <c r="AD453" i="7"/>
  <c r="AE453" i="7"/>
  <c r="AE451" i="7"/>
  <c r="AD451" i="7"/>
  <c r="AD444" i="7"/>
  <c r="AE444" i="7"/>
  <c r="AB445" i="7"/>
  <c r="AA445" i="7"/>
  <c r="AB443" i="7"/>
  <c r="AA443" i="7"/>
  <c r="AH340" i="1"/>
  <c r="AA239" i="1"/>
  <c r="AB239" i="1"/>
  <c r="AH64" i="1"/>
  <c r="AH88" i="1"/>
  <c r="AH85" i="1"/>
  <c r="AB110" i="1"/>
  <c r="AA110" i="1"/>
  <c r="AH106" i="1"/>
  <c r="AD336" i="1"/>
  <c r="AE336" i="1"/>
  <c r="AD146" i="1"/>
  <c r="AE146" i="1"/>
  <c r="AH344" i="1"/>
  <c r="AH310" i="1"/>
  <c r="AA209" i="1"/>
  <c r="AB209" i="1"/>
  <c r="AA253" i="1"/>
  <c r="AB253" i="1"/>
  <c r="AA286" i="1"/>
  <c r="AB286" i="1"/>
  <c r="AH201" i="1"/>
  <c r="AZ101" i="1"/>
  <c r="AX101" i="1" s="1"/>
  <c r="AH134" i="1"/>
  <c r="AH285" i="1"/>
  <c r="AH257" i="1"/>
  <c r="AH251" i="1"/>
  <c r="AH353" i="1"/>
  <c r="AH383" i="1"/>
  <c r="AZ55" i="1"/>
  <c r="AX55" i="1" s="1"/>
  <c r="AH141" i="1"/>
  <c r="AH165" i="1"/>
  <c r="AH89" i="1"/>
  <c r="AH256" i="1"/>
  <c r="AH404" i="1"/>
  <c r="AH81" i="1"/>
  <c r="AH307" i="1"/>
  <c r="AZ36" i="1"/>
  <c r="AX36" i="1" s="1"/>
  <c r="AH250" i="1"/>
  <c r="AH339" i="1"/>
  <c r="AE217" i="1"/>
  <c r="AD217" i="1"/>
  <c r="AZ82" i="1"/>
  <c r="AX82" i="1" s="1"/>
  <c r="AD433" i="1"/>
  <c r="AE433" i="1"/>
  <c r="AH388" i="1"/>
  <c r="AB416" i="1"/>
  <c r="AA416" i="1"/>
  <c r="AE182" i="1"/>
  <c r="AD182" i="1"/>
  <c r="AH143" i="1"/>
  <c r="AH199" i="1"/>
  <c r="AZ37" i="1"/>
  <c r="AX37" i="1" s="1"/>
  <c r="AH267" i="1"/>
  <c r="AH366" i="1"/>
  <c r="AD317" i="1"/>
  <c r="AE317" i="1"/>
  <c r="AH282" i="1"/>
  <c r="AH275" i="1"/>
  <c r="AH94" i="1"/>
  <c r="AH367" i="1"/>
  <c r="AH95" i="1"/>
  <c r="AH210" i="1"/>
  <c r="AA175" i="1"/>
  <c r="AB175" i="1"/>
  <c r="AH312" i="1"/>
  <c r="AH377" i="1"/>
  <c r="AH113" i="1"/>
  <c r="AH254" i="1"/>
  <c r="AZ48" i="1"/>
  <c r="AX48" i="1" s="1"/>
  <c r="AH181" i="1"/>
  <c r="AZ40" i="1"/>
  <c r="AX40" i="1" s="1"/>
  <c r="AZ86" i="1"/>
  <c r="AX86" i="1" s="1"/>
  <c r="AZ29" i="1"/>
  <c r="AX29" i="1" s="1"/>
  <c r="AH226" i="1"/>
  <c r="AZ60" i="1"/>
  <c r="AX60" i="1" s="1"/>
  <c r="AZ62" i="1"/>
  <c r="AX62" i="1" s="1"/>
  <c r="AZ16" i="1"/>
  <c r="AX16" i="1" s="1"/>
  <c r="AH56" i="1"/>
  <c r="AZ49" i="1"/>
  <c r="AX49" i="1" s="1"/>
  <c r="AZ128" i="1"/>
  <c r="AX128" i="1" s="1"/>
  <c r="AZ63" i="1"/>
  <c r="AX63" i="1" s="1"/>
  <c r="AZ41" i="1"/>
  <c r="AX41" i="1" s="1"/>
  <c r="AZ91" i="1"/>
  <c r="AX91" i="1" s="1"/>
  <c r="AZ98" i="1"/>
  <c r="AX98" i="1" s="1"/>
  <c r="AH157" i="1"/>
  <c r="AH384" i="1"/>
  <c r="AZ51" i="1"/>
  <c r="AX51" i="1" s="1"/>
  <c r="AE395" i="1"/>
  <c r="AD395" i="1"/>
  <c r="AA133" i="1"/>
  <c r="AB133" i="1"/>
  <c r="AB177" i="1"/>
  <c r="AA177" i="1"/>
  <c r="AE360" i="1"/>
  <c r="AD360" i="1"/>
  <c r="AH170" i="1"/>
  <c r="AB45" i="1"/>
  <c r="AA45" i="1"/>
  <c r="AA63" i="1"/>
  <c r="AB63" i="1"/>
  <c r="AA36" i="1"/>
  <c r="AB36" i="1"/>
  <c r="AB208" i="1"/>
  <c r="AA208" i="1"/>
  <c r="AB245" i="1"/>
  <c r="AA245" i="1"/>
  <c r="AA260" i="1"/>
  <c r="AB260" i="1"/>
  <c r="AB169" i="1"/>
  <c r="AA169" i="1"/>
  <c r="AB407" i="1"/>
  <c r="AA407" i="1"/>
  <c r="AB264" i="1"/>
  <c r="AA264" i="1"/>
  <c r="AA57" i="1"/>
  <c r="AB57" i="1"/>
  <c r="AB39" i="1"/>
  <c r="AA39" i="1"/>
  <c r="AA70" i="1"/>
  <c r="AB70" i="1"/>
  <c r="AA186" i="1"/>
  <c r="AB186" i="1"/>
  <c r="AB151" i="1"/>
  <c r="AA151" i="1"/>
  <c r="AA280" i="1"/>
  <c r="AB280" i="1"/>
  <c r="AB202" i="1"/>
  <c r="AA202" i="1"/>
  <c r="AB279" i="1"/>
  <c r="AA279" i="1"/>
  <c r="AA358" i="1"/>
  <c r="AB358" i="1"/>
  <c r="AE418" i="1"/>
  <c r="AD418" i="1"/>
  <c r="AA52" i="1"/>
  <c r="AB52" i="1"/>
  <c r="AA48" i="1"/>
  <c r="AB48" i="1"/>
  <c r="AB189" i="1"/>
  <c r="AA189" i="1"/>
  <c r="AB172" i="1"/>
  <c r="AA172" i="1"/>
  <c r="AA178" i="1"/>
  <c r="AB178" i="1"/>
  <c r="AB247" i="1"/>
  <c r="AA247" i="1"/>
  <c r="AA440" i="1"/>
  <c r="AB440" i="1"/>
  <c r="AA414" i="1"/>
  <c r="AB414" i="1"/>
  <c r="AB326" i="1"/>
  <c r="AA326" i="1"/>
  <c r="AB230" i="1"/>
  <c r="AA230" i="1"/>
  <c r="AZ14" i="1"/>
  <c r="AX14" i="1" s="1"/>
  <c r="AA246" i="1"/>
  <c r="AB246" i="1"/>
  <c r="AH270" i="1"/>
  <c r="AD24" i="1"/>
  <c r="AE24" i="1"/>
  <c r="AA342" i="1"/>
  <c r="AB342" i="1"/>
  <c r="AE302" i="1"/>
  <c r="AD302" i="1"/>
  <c r="AB49" i="1"/>
  <c r="AA49" i="1"/>
  <c r="AB100" i="1"/>
  <c r="AA100" i="1"/>
  <c r="AA355" i="1"/>
  <c r="AB355" i="1"/>
  <c r="AB160" i="1"/>
  <c r="AA160" i="1"/>
  <c r="AE160" i="1" s="1"/>
  <c r="AB292" i="1"/>
  <c r="AA292" i="1"/>
  <c r="AB156" i="1"/>
  <c r="AA156" i="1"/>
  <c r="AB42" i="1"/>
  <c r="AA42" i="1"/>
  <c r="AA198" i="1"/>
  <c r="AB198" i="1"/>
  <c r="AD228" i="1"/>
  <c r="AE228" i="1"/>
  <c r="AA269" i="1"/>
  <c r="AB269" i="1"/>
  <c r="AB369" i="1"/>
  <c r="AA369" i="1"/>
  <c r="AD206" i="1"/>
  <c r="AE206" i="1"/>
  <c r="AZ15" i="1"/>
  <c r="AX15" i="1" s="1"/>
  <c r="AH38" i="1"/>
  <c r="AZ59" i="1"/>
  <c r="AX59" i="1" s="1"/>
  <c r="AA303" i="1"/>
  <c r="AB303" i="1"/>
  <c r="AA211" i="1"/>
  <c r="AB211" i="1"/>
  <c r="AB248" i="1"/>
  <c r="AA248" i="1"/>
  <c r="AH90" i="1"/>
  <c r="AH166" i="1"/>
  <c r="AB438" i="1"/>
  <c r="AA438" i="1"/>
  <c r="AH335" i="1"/>
  <c r="AA112" i="1"/>
  <c r="AB112" i="1"/>
  <c r="AB47" i="1"/>
  <c r="AA47" i="1"/>
  <c r="AB399" i="1"/>
  <c r="AA399" i="1"/>
  <c r="AZ50" i="1"/>
  <c r="AX50" i="1" s="1"/>
  <c r="AB297" i="1"/>
  <c r="AA297" i="1"/>
  <c r="AB378" i="1"/>
  <c r="AA378" i="1"/>
  <c r="AA161" i="1"/>
  <c r="AE161" i="1" s="1"/>
  <c r="AB161" i="1"/>
  <c r="AZ124" i="1"/>
  <c r="AX124" i="1" s="1"/>
  <c r="AB306" i="1"/>
  <c r="AA306" i="1"/>
  <c r="AA40" i="1"/>
  <c r="AB40" i="1"/>
  <c r="AH424" i="1"/>
  <c r="AH164" i="1"/>
  <c r="AA27" i="1"/>
  <c r="AB27" i="1"/>
  <c r="AZ121" i="1"/>
  <c r="AX121" i="1" s="1"/>
  <c r="AA51" i="1"/>
  <c r="AB51" i="1"/>
  <c r="AA413" i="1"/>
  <c r="AB413" i="1"/>
  <c r="AA400" i="1"/>
  <c r="AB400" i="1"/>
  <c r="AB287" i="1"/>
  <c r="AA287" i="1"/>
  <c r="AA382" i="1"/>
  <c r="AB382" i="1"/>
  <c r="AB337" i="1"/>
  <c r="AA337" i="1"/>
  <c r="AZ80" i="1"/>
  <c r="AX80" i="1" s="1"/>
  <c r="AH426" i="1"/>
  <c r="AH144" i="1"/>
  <c r="AA21" i="1"/>
  <c r="AE21" i="1" s="1"/>
  <c r="AB21" i="1"/>
  <c r="AA346" i="1"/>
  <c r="AB346" i="1"/>
  <c r="AE320" i="1"/>
  <c r="AD320" i="1"/>
  <c r="AB122" i="1"/>
  <c r="AA122" i="1"/>
  <c r="AD22" i="1"/>
  <c r="AE22" i="1"/>
  <c r="AD101" i="1"/>
  <c r="AE101" i="1"/>
  <c r="AA35" i="1"/>
  <c r="AB35" i="1"/>
  <c r="AD371" i="1"/>
  <c r="AE371" i="1"/>
  <c r="AH43" i="1"/>
  <c r="AB241" i="1"/>
  <c r="AA241" i="1"/>
  <c r="AB349" i="1"/>
  <c r="AA349" i="1"/>
  <c r="AA215" i="1"/>
  <c r="AB215" i="1"/>
  <c r="AB153" i="1"/>
  <c r="AA153" i="1"/>
  <c r="AA96" i="1"/>
  <c r="AB96" i="1"/>
  <c r="AH237" i="1"/>
  <c r="AH376" i="1"/>
  <c r="AA103" i="1"/>
  <c r="AB103" i="1"/>
  <c r="AB271" i="1"/>
  <c r="AA271" i="1"/>
  <c r="AH352" i="1"/>
  <c r="AH334" i="1"/>
  <c r="AB354" i="1"/>
  <c r="AA354" i="1"/>
  <c r="AH375" i="1"/>
  <c r="AH61" i="1"/>
  <c r="AH315" i="1"/>
  <c r="AB322" i="1"/>
  <c r="AA322" i="1"/>
  <c r="AE46" i="1"/>
  <c r="AD46" i="1"/>
  <c r="AH32" i="1"/>
  <c r="AA222" i="1"/>
  <c r="AB222" i="1"/>
  <c r="AH233" i="1"/>
  <c r="AH429" i="1"/>
  <c r="AB75" i="1"/>
  <c r="AA75" i="1"/>
  <c r="AH262" i="1"/>
  <c r="AH308" i="1"/>
  <c r="AA406" i="1"/>
  <c r="AB406" i="1"/>
  <c r="AA159" i="1"/>
  <c r="AE159" i="1" s="1"/>
  <c r="AB159" i="1"/>
  <c r="AH391" i="1"/>
  <c r="AH235" i="1"/>
  <c r="AH50" i="1"/>
  <c r="AB389" i="1"/>
  <c r="AA389" i="1"/>
  <c r="AA329" i="1"/>
  <c r="AB329" i="1"/>
  <c r="AZ106" i="1"/>
  <c r="AX106" i="1" s="1"/>
  <c r="AZ133" i="1"/>
  <c r="AX133" i="1" s="1"/>
  <c r="AH197" i="1"/>
  <c r="AH288" i="1"/>
  <c r="AH162" i="1"/>
  <c r="AB119" i="1"/>
  <c r="AA119" i="1"/>
  <c r="AZ123" i="1"/>
  <c r="AX123" i="1" s="1"/>
  <c r="AA403" i="1"/>
  <c r="AB403" i="1"/>
  <c r="AZ90" i="1"/>
  <c r="AX90" i="1" s="1"/>
  <c r="AZ122" i="1"/>
  <c r="AX122" i="1" s="1"/>
  <c r="AH323" i="1"/>
  <c r="AZ54" i="1"/>
  <c r="AX54" i="1" s="1"/>
  <c r="AH447" i="1"/>
  <c r="AA86" i="1"/>
  <c r="AB86" i="1"/>
  <c r="AH129" i="1"/>
  <c r="AB200" i="1"/>
  <c r="AA200" i="1"/>
  <c r="AA62" i="1"/>
  <c r="AB62" i="1"/>
  <c r="AA192" i="1"/>
  <c r="AB192" i="1"/>
  <c r="AA53" i="1"/>
  <c r="AB53" i="1"/>
  <c r="AH289" i="1"/>
  <c r="AE338" i="1"/>
  <c r="AD338" i="1"/>
  <c r="AE274" i="1"/>
  <c r="AD274" i="1"/>
  <c r="AH187" i="1"/>
  <c r="AA368" i="1"/>
  <c r="AB368" i="1"/>
  <c r="AH231" i="1"/>
  <c r="AE328" i="1"/>
  <c r="AD328" i="1"/>
  <c r="AH174" i="1"/>
  <c r="AH132" i="1"/>
  <c r="AH98" i="1"/>
  <c r="AH441" i="1"/>
  <c r="AH362" i="1"/>
  <c r="AB299" i="1"/>
  <c r="AA299" i="1"/>
  <c r="AH221" i="1"/>
  <c r="AH107" i="1"/>
  <c r="AH331" i="1"/>
  <c r="AH236" i="1"/>
  <c r="AH298" i="1"/>
  <c r="AZ30" i="1"/>
  <c r="AX30" i="1" s="1"/>
  <c r="AZ84" i="1"/>
  <c r="AX84" i="1" s="1"/>
  <c r="AH318" i="1"/>
  <c r="AH115" i="1"/>
  <c r="AH33" i="1"/>
  <c r="AZ35" i="1"/>
  <c r="AX35" i="1" s="1"/>
  <c r="AH124" i="1"/>
  <c r="AH409" i="1"/>
  <c r="AH319" i="1"/>
  <c r="AH372" i="1"/>
  <c r="AH108" i="1"/>
  <c r="AB255" i="1"/>
  <c r="AA255" i="1"/>
  <c r="AZ67" i="1"/>
  <c r="AX67" i="1" s="1"/>
  <c r="AH359" i="1"/>
  <c r="AH140" i="1"/>
  <c r="AH184" i="1"/>
  <c r="AZ79" i="1"/>
  <c r="AX79" i="1" s="1"/>
  <c r="AZ52" i="1"/>
  <c r="AX52" i="1" s="1"/>
  <c r="AH114" i="1"/>
  <c r="AZ66" i="1"/>
  <c r="AX66" i="1" s="1"/>
  <c r="AZ43" i="1"/>
  <c r="AX43" i="1" s="1"/>
  <c r="AH291" i="1"/>
  <c r="AZ8" i="1"/>
  <c r="AX8" i="1" s="1"/>
  <c r="AZ44" i="1"/>
  <c r="AX44" i="1" s="1"/>
  <c r="AH373" i="1"/>
  <c r="AZ120" i="1"/>
  <c r="AX120" i="1" s="1"/>
  <c r="AZ71" i="1"/>
  <c r="AX71" i="1" s="1"/>
  <c r="AH188" i="1"/>
  <c r="AZ58" i="1"/>
  <c r="AX58" i="1" s="1"/>
  <c r="AH363" i="1"/>
  <c r="AZ93" i="1"/>
  <c r="AX93" i="1" s="1"/>
  <c r="AZ109" i="1"/>
  <c r="AX109" i="1" s="1"/>
  <c r="AH227" i="1"/>
  <c r="AZ56" i="1"/>
  <c r="AX56" i="1" s="1"/>
  <c r="AB273" i="1"/>
  <c r="AA273" i="1"/>
  <c r="AA127" i="1"/>
  <c r="AB127" i="1"/>
  <c r="AA325" i="1"/>
  <c r="AB325" i="1"/>
  <c r="AB268" i="1"/>
  <c r="AA268" i="1"/>
  <c r="AA276" i="1"/>
  <c r="AB276" i="1"/>
  <c r="AB41" i="1"/>
  <c r="AA41" i="1"/>
  <c r="AH116" i="1"/>
  <c r="AH80" i="1"/>
  <c r="AE87" i="1"/>
  <c r="AD87" i="1"/>
  <c r="AA283" i="1"/>
  <c r="AB283" i="1"/>
  <c r="AB421" i="1"/>
  <c r="AA421" i="1"/>
  <c r="AB155" i="1"/>
  <c r="AA155" i="1"/>
  <c r="AH224" i="1"/>
  <c r="AZ13" i="1"/>
  <c r="AX13" i="1" s="1"/>
  <c r="AZ22" i="1"/>
  <c r="AX22" i="1" s="1"/>
  <c r="AE79" i="1"/>
  <c r="AD79" i="1"/>
  <c r="AA304" i="1"/>
  <c r="AB304" i="1"/>
  <c r="AZ42" i="1"/>
  <c r="AX42" i="1" s="1"/>
  <c r="AB109" i="1"/>
  <c r="AA109" i="1"/>
  <c r="AH252" i="1"/>
  <c r="AB385" i="1"/>
  <c r="AA385" i="1"/>
  <c r="AB321" i="1"/>
  <c r="AA321" i="1"/>
  <c r="AA295" i="1"/>
  <c r="AB295" i="1"/>
  <c r="AA402" i="1"/>
  <c r="AB402" i="1"/>
  <c r="AH139" i="1"/>
  <c r="AZ100" i="1"/>
  <c r="AX100" i="1" s="1"/>
  <c r="AH266" i="1"/>
  <c r="AB65" i="1"/>
  <c r="AA65" i="1"/>
  <c r="AH374" i="1"/>
  <c r="AH138" i="1"/>
  <c r="AB152" i="1"/>
  <c r="AA152" i="1"/>
  <c r="AH277" i="1"/>
  <c r="AH111" i="1"/>
  <c r="AD130" i="1"/>
  <c r="AE130" i="1"/>
  <c r="AA219" i="1"/>
  <c r="AB219" i="1"/>
  <c r="AH137" i="1"/>
  <c r="AA31" i="1"/>
  <c r="AB31" i="1"/>
  <c r="AH171" i="1"/>
  <c r="AH203" i="1"/>
  <c r="AA185" i="1"/>
  <c r="AB185" i="1"/>
  <c r="AZ57" i="1"/>
  <c r="AX57" i="1" s="1"/>
  <c r="AH59" i="1"/>
  <c r="AA213" i="1"/>
  <c r="AB213" i="1"/>
  <c r="AB28" i="1"/>
  <c r="AA28" i="1"/>
  <c r="AA68" i="1"/>
  <c r="AB68" i="1"/>
  <c r="AH183" i="1"/>
  <c r="AA234" i="1"/>
  <c r="AB234" i="1"/>
  <c r="AA207" i="1"/>
  <c r="AB207" i="1"/>
  <c r="AZ108" i="1"/>
  <c r="AX108" i="1" s="1"/>
  <c r="AA296" i="1"/>
  <c r="AB296" i="1"/>
  <c r="AZ70" i="1"/>
  <c r="AX70" i="1" s="1"/>
  <c r="AZ99" i="1"/>
  <c r="AX99" i="1" s="1"/>
  <c r="AZ76" i="1"/>
  <c r="AX76" i="1" s="1"/>
  <c r="AB238" i="1"/>
  <c r="AA238" i="1"/>
  <c r="AZ111" i="1"/>
  <c r="AX111" i="1" s="1"/>
  <c r="AZ112" i="1"/>
  <c r="AX112" i="1" s="1"/>
  <c r="AA309" i="1"/>
  <c r="AB309" i="1"/>
  <c r="AD431" i="1"/>
  <c r="AE431" i="1"/>
  <c r="AD220" i="1"/>
  <c r="AE220" i="1"/>
  <c r="AA243" i="1"/>
  <c r="AB243" i="1"/>
  <c r="AE26" i="1"/>
  <c r="AA361" i="1"/>
  <c r="AB361" i="1"/>
  <c r="AA179" i="1"/>
  <c r="AB179" i="1"/>
  <c r="AB97" i="1"/>
  <c r="AA97" i="1"/>
  <c r="AB351" i="1"/>
  <c r="AA351" i="1"/>
  <c r="AA327" i="1"/>
  <c r="AB327" i="1"/>
  <c r="AB341" i="1"/>
  <c r="AA341" i="1"/>
  <c r="AD442" i="1"/>
  <c r="AE442" i="1"/>
  <c r="AB428" i="1"/>
  <c r="AA428" i="1"/>
  <c r="AA163" i="1"/>
  <c r="AB163" i="1"/>
  <c r="AA191" i="1"/>
  <c r="AB191" i="1"/>
  <c r="AA387" i="1"/>
  <c r="AB387" i="1"/>
  <c r="AB242" i="1"/>
  <c r="AA242" i="1"/>
  <c r="AD437" i="1"/>
  <c r="AE437" i="1"/>
  <c r="AB293" i="1"/>
  <c r="AA293" i="1"/>
  <c r="AB121" i="1"/>
  <c r="AA121" i="1"/>
  <c r="AA390" i="1"/>
  <c r="AB390" i="1"/>
  <c r="AB272" i="1"/>
  <c r="AA272" i="1"/>
  <c r="AB347" i="1"/>
  <c r="AA347" i="1"/>
  <c r="AA76" i="1"/>
  <c r="AB76" i="1"/>
  <c r="AD379" i="1"/>
  <c r="AE379" i="1"/>
  <c r="AD450" i="1"/>
  <c r="AE450" i="1"/>
  <c r="AB77" i="1"/>
  <c r="AA77" i="1"/>
  <c r="AA82" i="1"/>
  <c r="AB82" i="1"/>
  <c r="AA148" i="1"/>
  <c r="AB148" i="1"/>
  <c r="AB330" i="1"/>
  <c r="AA330" i="1"/>
  <c r="AA417" i="1"/>
  <c r="AB417" i="1"/>
  <c r="AA120" i="1"/>
  <c r="AB120" i="1"/>
  <c r="AD218" i="1"/>
  <c r="AE218" i="1"/>
  <c r="AA180" i="1"/>
  <c r="AB180" i="1"/>
  <c r="AA204" i="1"/>
  <c r="AB204" i="1"/>
  <c r="AB145" i="1"/>
  <c r="AA145" i="1"/>
  <c r="AA23" i="1"/>
  <c r="AB23" i="1"/>
  <c r="AB386" i="1"/>
  <c r="AA386" i="1"/>
  <c r="AA72" i="1"/>
  <c r="AB72" i="1"/>
  <c r="AH240" i="1"/>
  <c r="AA240" i="1" s="1"/>
  <c r="AB316" i="1"/>
  <c r="AA316" i="1"/>
  <c r="AD313" i="1"/>
  <c r="AE313" i="1"/>
  <c r="AH126" i="1"/>
  <c r="AA212" i="1"/>
  <c r="AB212" i="1"/>
  <c r="AB365" i="1"/>
  <c r="AA365" i="1"/>
  <c r="AA66" i="1"/>
  <c r="AB66" i="1"/>
  <c r="AB281" i="1"/>
  <c r="AA281" i="1"/>
  <c r="AH265" i="1"/>
  <c r="AH71" i="1"/>
  <c r="AE136" i="1"/>
  <c r="AD136" i="1"/>
  <c r="AA370" i="1"/>
  <c r="AB370" i="1"/>
  <c r="AZ6" i="1"/>
  <c r="AX6" i="1" s="1"/>
  <c r="AB135" i="1"/>
  <c r="AA135" i="1"/>
  <c r="AZ125" i="1"/>
  <c r="AX125" i="1" s="1"/>
  <c r="AA25" i="1"/>
  <c r="AB25" i="1"/>
  <c r="AB128" i="1"/>
  <c r="AA128" i="1"/>
  <c r="AA93" i="1"/>
  <c r="AB93" i="1"/>
  <c r="AA412" i="1"/>
  <c r="AB412" i="1"/>
  <c r="AH150" i="1"/>
  <c r="AH332" i="1"/>
  <c r="AH333" i="1"/>
  <c r="AA419" i="1"/>
  <c r="AB419" i="1"/>
  <c r="AH294" i="1"/>
  <c r="AA74" i="1"/>
  <c r="AB74" i="1"/>
  <c r="AA158" i="1"/>
  <c r="AB158" i="1"/>
  <c r="AH427" i="1"/>
  <c r="AH102" i="1"/>
  <c r="AH314" i="1"/>
  <c r="AH105" i="1"/>
  <c r="AH142" i="1"/>
  <c r="AA392" i="1"/>
  <c r="AB392" i="1"/>
  <c r="AB69" i="1"/>
  <c r="AA69" i="1"/>
  <c r="AZ46" i="1"/>
  <c r="AX46" i="1" s="1"/>
  <c r="AZ94" i="1"/>
  <c r="AX94" i="1" s="1"/>
  <c r="AB83" i="1"/>
  <c r="AA83" i="1"/>
  <c r="AZ87" i="1"/>
  <c r="AX87" i="1" s="1"/>
  <c r="AA55" i="1"/>
  <c r="AB55" i="1"/>
  <c r="AZ85" i="1"/>
  <c r="AX85" i="1" s="1"/>
  <c r="AZ73" i="1"/>
  <c r="AX73" i="1" s="1"/>
  <c r="AZ65" i="1"/>
  <c r="AX65" i="1" s="1"/>
  <c r="AH147" i="1"/>
  <c r="AA214" i="1"/>
  <c r="AB214" i="1"/>
  <c r="AZ83" i="1"/>
  <c r="AX83" i="1" s="1"/>
  <c r="AZ38" i="1"/>
  <c r="AX38" i="1" s="1"/>
  <c r="AZ105" i="1"/>
  <c r="AX105" i="1" s="1"/>
  <c r="AH195" i="1"/>
  <c r="AZ75" i="1"/>
  <c r="AX75" i="1" s="1"/>
  <c r="AZ129" i="1"/>
  <c r="AX129" i="1" s="1"/>
  <c r="AZ61" i="1"/>
  <c r="AX61" i="1" s="1"/>
  <c r="AE430" i="1"/>
  <c r="AD430" i="1"/>
  <c r="AD44" i="1"/>
  <c r="AE44" i="1"/>
  <c r="AD356" i="1"/>
  <c r="AE356" i="1"/>
  <c r="AD436" i="1"/>
  <c r="AE436" i="1"/>
  <c r="AA345" i="1"/>
  <c r="AB345" i="1"/>
  <c r="AD348" i="1"/>
  <c r="AE348" i="1"/>
  <c r="AA434" i="1"/>
  <c r="AB434" i="1"/>
  <c r="AH422" i="1"/>
  <c r="AH300" i="1"/>
  <c r="AH350" i="1"/>
  <c r="AH396" i="1"/>
  <c r="AH398" i="1"/>
  <c r="AH54" i="1"/>
  <c r="AE91" i="1"/>
  <c r="AD91" i="1"/>
  <c r="AD193" i="1"/>
  <c r="AE193" i="1"/>
  <c r="AA449" i="1"/>
  <c r="AB449" i="1"/>
  <c r="AD439" i="1"/>
  <c r="AE439" i="1"/>
  <c r="AD432" i="1"/>
  <c r="AE432" i="1"/>
  <c r="AD435" i="1"/>
  <c r="AE435" i="1"/>
  <c r="AB229" i="1"/>
  <c r="AA229" i="1"/>
  <c r="AA67" i="1"/>
  <c r="AB67" i="1"/>
  <c r="AA173" i="1"/>
  <c r="AB173" i="1"/>
  <c r="AH394" i="1"/>
  <c r="AE104" i="1"/>
  <c r="AD104" i="1"/>
  <c r="AE168" i="1"/>
  <c r="AD168" i="1"/>
  <c r="AE380" i="1"/>
  <c r="AD380" i="1"/>
  <c r="AB37" i="1"/>
  <c r="AA37" i="1"/>
  <c r="AE420" i="1"/>
  <c r="AD420" i="1"/>
  <c r="AD216" i="1"/>
  <c r="AE216" i="1"/>
  <c r="AB240" i="1"/>
  <c r="AB244" i="1"/>
  <c r="AA244" i="1"/>
  <c r="AB278" i="1"/>
  <c r="AA278" i="1"/>
  <c r="AB196" i="1"/>
  <c r="AA196" i="1"/>
  <c r="AE425" i="1"/>
  <c r="AD425" i="1"/>
  <c r="AH401" i="1"/>
  <c r="AH118" i="1"/>
  <c r="AH149" i="1"/>
  <c r="AD301" i="1"/>
  <c r="AE301" i="1"/>
  <c r="AA223" i="1"/>
  <c r="AB223" i="1"/>
  <c r="AB410" i="1"/>
  <c r="AA410" i="1"/>
  <c r="AD125" i="1"/>
  <c r="AE125" i="1"/>
  <c r="AE290" i="1"/>
  <c r="AD290" i="1"/>
  <c r="AE263" i="1"/>
  <c r="AD263" i="1"/>
  <c r="AE443" i="1"/>
  <c r="AD443" i="1"/>
  <c r="AH393" i="1"/>
  <c r="AH411" i="1"/>
  <c r="AH405" i="1"/>
  <c r="AD448" i="1"/>
  <c r="AE448" i="1"/>
  <c r="AD190" i="1"/>
  <c r="AE190" i="1"/>
  <c r="AD78" i="1"/>
  <c r="AE78" i="1"/>
  <c r="AD58" i="1"/>
  <c r="AE58" i="1"/>
  <c r="AD397" i="1"/>
  <c r="AE397" i="1"/>
  <c r="AE357" i="1"/>
  <c r="AD357" i="1"/>
  <c r="AB167" i="1"/>
  <c r="AA167" i="1"/>
  <c r="AH408" i="1"/>
  <c r="AD364" i="1"/>
  <c r="AE364" i="1"/>
  <c r="AD415" i="1"/>
  <c r="AE415" i="1"/>
  <c r="AE176" i="1"/>
  <c r="AD176" i="1"/>
  <c r="AE99" i="1"/>
  <c r="AD99" i="1"/>
  <c r="AE249" i="1"/>
  <c r="AD249" i="1"/>
  <c r="AE259" i="1"/>
  <c r="AD259" i="1"/>
  <c r="AA232" i="1"/>
  <c r="AB232" i="1"/>
  <c r="AA426" i="1"/>
  <c r="AB426" i="1"/>
  <c r="AA60" i="1"/>
  <c r="AB60" i="1"/>
  <c r="AB144" i="1"/>
  <c r="AA144" i="1"/>
  <c r="AA324" i="1"/>
  <c r="AB324" i="1"/>
  <c r="AE225" i="1"/>
  <c r="AD225" i="1"/>
  <c r="AB258" i="1"/>
  <c r="AA258" i="1"/>
  <c r="AD381" i="1"/>
  <c r="AE381" i="1"/>
  <c r="AB205" i="1"/>
  <c r="AA205" i="1"/>
  <c r="AH261" i="1"/>
  <c r="AB452" i="1"/>
  <c r="AA452" i="1"/>
  <c r="AD454" i="1"/>
  <c r="AE454" i="1"/>
  <c r="AD451" i="1"/>
  <c r="AE451" i="1"/>
  <c r="AA444" i="1"/>
  <c r="AB444" i="1"/>
  <c r="AD445" i="1"/>
  <c r="AE445" i="1"/>
  <c r="AD446" i="1"/>
  <c r="AE446" i="1"/>
  <c r="R183" i="9"/>
  <c r="N183" i="9"/>
  <c r="R195" i="9"/>
  <c r="N195" i="9"/>
  <c r="N144" i="9"/>
  <c r="R144" i="9"/>
  <c r="R232" i="9"/>
  <c r="N232" i="9"/>
  <c r="R226" i="9"/>
  <c r="N226" i="9"/>
  <c r="R378" i="9"/>
  <c r="N378" i="9"/>
  <c r="R326" i="9"/>
  <c r="N326" i="9"/>
  <c r="N177" i="9"/>
  <c r="R177" i="9"/>
  <c r="R146" i="9"/>
  <c r="N146" i="9"/>
  <c r="R287" i="9"/>
  <c r="N287" i="9"/>
  <c r="N205" i="9"/>
  <c r="R205" i="9"/>
  <c r="N243" i="9"/>
  <c r="R243" i="9"/>
  <c r="N370" i="9"/>
  <c r="R370" i="9"/>
  <c r="R344" i="9"/>
  <c r="N344" i="9"/>
  <c r="R353" i="9"/>
  <c r="N353" i="9"/>
  <c r="R103" i="9"/>
  <c r="N103" i="9"/>
  <c r="N347" i="9"/>
  <c r="R347" i="9"/>
  <c r="R68" i="9"/>
  <c r="N68" i="9"/>
  <c r="N220" i="9"/>
  <c r="R220" i="9"/>
  <c r="R202" i="9"/>
  <c r="N202" i="9"/>
  <c r="N135" i="9"/>
  <c r="R135" i="9"/>
  <c r="N132" i="9"/>
  <c r="R132" i="9"/>
  <c r="R38" i="9"/>
  <c r="N38" i="9"/>
  <c r="N352" i="9"/>
  <c r="R352" i="9"/>
  <c r="R315" i="9"/>
  <c r="N315" i="9"/>
  <c r="R134" i="9"/>
  <c r="N134" i="9"/>
  <c r="N71" i="9"/>
  <c r="R71" i="9"/>
  <c r="R260" i="9"/>
  <c r="N260" i="9"/>
  <c r="R348" i="9"/>
  <c r="N348" i="9"/>
  <c r="N145" i="9"/>
  <c r="R145" i="9"/>
  <c r="R108" i="9"/>
  <c r="N108" i="9"/>
  <c r="N308" i="9"/>
  <c r="R308" i="9"/>
  <c r="R328" i="9"/>
  <c r="N328" i="9"/>
  <c r="N125" i="9"/>
  <c r="R125" i="9"/>
  <c r="N32" i="9"/>
  <c r="R32" i="9"/>
  <c r="N192" i="9"/>
  <c r="R192" i="9"/>
  <c r="N307" i="9"/>
  <c r="R307" i="9"/>
  <c r="N248" i="9"/>
  <c r="R248" i="9"/>
  <c r="R100" i="9"/>
  <c r="N100" i="9"/>
  <c r="R221" i="9"/>
  <c r="N221" i="9"/>
  <c r="R416" i="9"/>
  <c r="N416" i="9"/>
  <c r="R366" i="9"/>
  <c r="N366" i="9"/>
  <c r="R324" i="9"/>
  <c r="N324" i="9"/>
  <c r="R129" i="9"/>
  <c r="N129" i="9"/>
  <c r="N286" i="9"/>
  <c r="R286" i="9"/>
  <c r="N393" i="9"/>
  <c r="R393" i="9"/>
  <c r="N319" i="9"/>
  <c r="R319" i="9"/>
  <c r="N196" i="9"/>
  <c r="R196" i="9"/>
  <c r="N133" i="9"/>
  <c r="R133" i="9"/>
  <c r="R178" i="9"/>
  <c r="N178" i="9"/>
  <c r="N282" i="9"/>
  <c r="R282" i="9"/>
  <c r="N207" i="9"/>
  <c r="R207" i="9"/>
  <c r="R419" i="9"/>
  <c r="N419" i="9"/>
  <c r="N86" i="9"/>
  <c r="R86" i="9"/>
  <c r="N258" i="9"/>
  <c r="R258" i="9"/>
  <c r="N142" i="9"/>
  <c r="R142" i="9"/>
  <c r="R165" i="9"/>
  <c r="N165" i="9"/>
  <c r="N303" i="9"/>
  <c r="R303" i="9"/>
  <c r="R295" i="9"/>
  <c r="N295" i="9"/>
  <c r="N137" i="9"/>
  <c r="R137" i="9"/>
  <c r="R402" i="9"/>
  <c r="N402" i="9"/>
  <c r="R363" i="9"/>
  <c r="N363" i="9"/>
  <c r="N185" i="9"/>
  <c r="R185" i="9"/>
  <c r="R172" i="9"/>
  <c r="N172" i="9"/>
  <c r="R423" i="9"/>
  <c r="N423" i="9"/>
  <c r="N23" i="9"/>
  <c r="R23" i="9"/>
  <c r="N160" i="9"/>
  <c r="R160" i="9"/>
  <c r="N90" i="9"/>
  <c r="R90" i="9"/>
  <c r="R57" i="9"/>
  <c r="N57" i="9"/>
  <c r="N25" i="9"/>
  <c r="R25" i="9"/>
  <c r="N399" i="9"/>
  <c r="R399" i="9"/>
  <c r="R131" i="9"/>
  <c r="N131" i="9"/>
  <c r="R162" i="9"/>
  <c r="N162" i="9"/>
  <c r="R99" i="9"/>
  <c r="N99" i="9"/>
  <c r="R204" i="9"/>
  <c r="N204" i="9"/>
  <c r="N214" i="9"/>
  <c r="R214" i="9"/>
  <c r="N388" i="9"/>
  <c r="R388" i="9"/>
  <c r="N219" i="9"/>
  <c r="R219" i="9"/>
  <c r="N66" i="9"/>
  <c r="R66" i="9"/>
  <c r="N272" i="9"/>
  <c r="R272" i="9"/>
  <c r="N124" i="9"/>
  <c r="R124" i="9"/>
  <c r="N84" i="9"/>
  <c r="R84" i="9"/>
  <c r="R299" i="9"/>
  <c r="N299" i="9"/>
  <c r="N355" i="9"/>
  <c r="R355" i="9"/>
  <c r="N422" i="9"/>
  <c r="R422" i="9"/>
  <c r="N201" i="9"/>
  <c r="R201" i="9"/>
  <c r="N44" i="9"/>
  <c r="R44" i="9"/>
  <c r="R322" i="9"/>
  <c r="N322" i="9"/>
  <c r="N225" i="9"/>
  <c r="R225" i="9"/>
  <c r="R48" i="9"/>
  <c r="N48" i="9"/>
  <c r="R387" i="9"/>
  <c r="N387" i="9"/>
  <c r="N109" i="9"/>
  <c r="R109" i="9"/>
  <c r="N406" i="9"/>
  <c r="R406" i="9"/>
  <c r="R224" i="9"/>
  <c r="N224" i="9"/>
  <c r="R203" i="9"/>
  <c r="N203" i="9"/>
  <c r="R166" i="9"/>
  <c r="N166" i="9"/>
  <c r="R212" i="9"/>
  <c r="N212" i="9"/>
  <c r="N194" i="9"/>
  <c r="R194" i="9"/>
  <c r="N270" i="9"/>
  <c r="R270" i="9"/>
  <c r="R179" i="9"/>
  <c r="N179" i="9"/>
  <c r="N37" i="9"/>
  <c r="R37" i="9"/>
  <c r="N318" i="9"/>
  <c r="R318" i="9"/>
  <c r="N53" i="9"/>
  <c r="R53" i="9"/>
  <c r="R50" i="9"/>
  <c r="N50" i="9"/>
  <c r="R365" i="9"/>
  <c r="N365" i="9"/>
  <c r="R317" i="9"/>
  <c r="N317" i="9"/>
  <c r="R130" i="9"/>
  <c r="N130" i="9"/>
  <c r="N150" i="9"/>
  <c r="R150" i="9"/>
  <c r="N64" i="9"/>
  <c r="R64" i="9"/>
  <c r="N330" i="9"/>
  <c r="R330" i="9"/>
  <c r="R34" i="9"/>
  <c r="N34" i="9"/>
  <c r="R107" i="9"/>
  <c r="N107" i="9"/>
  <c r="N171" i="9"/>
  <c r="R171" i="9"/>
  <c r="N238" i="9"/>
  <c r="R238" i="9"/>
  <c r="R412" i="9"/>
  <c r="N412" i="9"/>
  <c r="N267" i="9"/>
  <c r="R267" i="9"/>
  <c r="R264" i="9"/>
  <c r="N264" i="9"/>
  <c r="R301" i="9"/>
  <c r="N301" i="9"/>
  <c r="R306" i="9"/>
  <c r="N306" i="9"/>
  <c r="R45" i="9"/>
  <c r="N45" i="9"/>
  <c r="N54" i="9"/>
  <c r="R54" i="9"/>
  <c r="N81" i="9"/>
  <c r="R81" i="9"/>
  <c r="R46" i="9"/>
  <c r="N46" i="9"/>
  <c r="R335" i="9"/>
  <c r="N335" i="9"/>
  <c r="N40" i="9"/>
  <c r="R40" i="9"/>
  <c r="R240" i="9"/>
  <c r="N240" i="9"/>
  <c r="R281" i="9"/>
  <c r="N281" i="9"/>
  <c r="N82" i="9"/>
  <c r="R82" i="9"/>
  <c r="N94" i="9"/>
  <c r="R94" i="9"/>
  <c r="N123" i="9"/>
  <c r="R123" i="9"/>
  <c r="R190" i="9"/>
  <c r="N190" i="9"/>
  <c r="R173" i="9"/>
  <c r="N173" i="9"/>
  <c r="R236" i="9"/>
  <c r="N236" i="9"/>
  <c r="R88" i="9"/>
  <c r="N88" i="9"/>
  <c r="R27" i="9"/>
  <c r="N27" i="9"/>
  <c r="N256" i="9"/>
  <c r="R256" i="9"/>
  <c r="R414" i="9"/>
  <c r="N414" i="9"/>
  <c r="N316" i="9"/>
  <c r="R316" i="9"/>
  <c r="N239" i="9"/>
  <c r="R239" i="9"/>
  <c r="R392" i="9"/>
  <c r="N392" i="9"/>
  <c r="N181" i="9"/>
  <c r="R181" i="9"/>
  <c r="N206" i="9"/>
  <c r="R206" i="9"/>
  <c r="R114" i="9"/>
  <c r="N114" i="9"/>
  <c r="N231" i="9"/>
  <c r="R231" i="9"/>
  <c r="R275" i="9"/>
  <c r="N275" i="9"/>
  <c r="N69" i="9"/>
  <c r="R69" i="9"/>
  <c r="R300" i="9"/>
  <c r="N300" i="9"/>
  <c r="R245" i="9"/>
  <c r="N245" i="9"/>
  <c r="N87" i="9"/>
  <c r="R87" i="9"/>
  <c r="R302" i="9"/>
  <c r="N302" i="9"/>
  <c r="R296" i="9"/>
  <c r="N296" i="9"/>
  <c r="R118" i="9"/>
  <c r="N118" i="9"/>
  <c r="N397" i="9"/>
  <c r="R397" i="9"/>
  <c r="N21" i="9"/>
  <c r="R21" i="9"/>
  <c r="R113" i="9"/>
  <c r="N113" i="9"/>
  <c r="N72" i="9"/>
  <c r="R72" i="9"/>
  <c r="R161" i="9"/>
  <c r="N161" i="9"/>
  <c r="N63" i="9"/>
  <c r="R63" i="9"/>
  <c r="N401" i="9"/>
  <c r="R401" i="9"/>
  <c r="N152" i="9"/>
  <c r="R152" i="9"/>
  <c r="N249" i="9"/>
  <c r="R249" i="9"/>
  <c r="N58" i="9"/>
  <c r="R58" i="9"/>
  <c r="R364" i="9"/>
  <c r="N364" i="9"/>
  <c r="N176" i="9"/>
  <c r="R176" i="9"/>
  <c r="N250" i="9"/>
  <c r="R250" i="9"/>
  <c r="R80" i="9"/>
  <c r="N80" i="9"/>
  <c r="N343" i="9"/>
  <c r="R343" i="9"/>
  <c r="R395" i="9"/>
  <c r="N395" i="9"/>
  <c r="N147" i="9"/>
  <c r="R147" i="9"/>
  <c r="R170" i="9"/>
  <c r="N170" i="9"/>
  <c r="R96" i="9"/>
  <c r="N96" i="9"/>
  <c r="R188" i="9"/>
  <c r="N188" i="9"/>
  <c r="R338" i="9"/>
  <c r="N338" i="9"/>
  <c r="N234" i="9"/>
  <c r="R234" i="9"/>
  <c r="R325" i="9"/>
  <c r="N325" i="9"/>
  <c r="R313" i="9"/>
  <c r="N313" i="9"/>
  <c r="N120" i="9"/>
  <c r="R120" i="9"/>
  <c r="N151" i="9"/>
  <c r="R151" i="9"/>
  <c r="N291" i="9"/>
  <c r="R291" i="9"/>
  <c r="N223" i="9"/>
  <c r="R223" i="9"/>
  <c r="N280" i="9"/>
  <c r="R280" i="9"/>
  <c r="N381" i="9"/>
  <c r="R381" i="9"/>
  <c r="R218" i="9"/>
  <c r="N218" i="9"/>
  <c r="R76" i="9"/>
  <c r="N76" i="9"/>
  <c r="R309" i="9"/>
  <c r="N309" i="9"/>
  <c r="R277" i="9"/>
  <c r="N277" i="9"/>
  <c r="R127" i="9"/>
  <c r="N127" i="9"/>
  <c r="N376" i="9"/>
  <c r="R376" i="9"/>
  <c r="N28" i="9"/>
  <c r="R28" i="9"/>
  <c r="R149" i="9"/>
  <c r="N149" i="9"/>
  <c r="N417" i="9"/>
  <c r="R417" i="9"/>
  <c r="R61" i="9"/>
  <c r="N61" i="9"/>
  <c r="R263" i="9"/>
  <c r="N263" i="9"/>
  <c r="R254" i="9"/>
  <c r="N254" i="9"/>
  <c r="R331" i="9"/>
  <c r="N331" i="9"/>
  <c r="N235" i="9"/>
  <c r="R235" i="9"/>
  <c r="R246" i="9"/>
  <c r="N246" i="9"/>
  <c r="R215" i="9"/>
  <c r="N215" i="9"/>
  <c r="N208" i="9"/>
  <c r="R208" i="9"/>
  <c r="R327" i="9"/>
  <c r="N327" i="9"/>
  <c r="N411" i="9"/>
  <c r="R411" i="9"/>
  <c r="R408" i="9"/>
  <c r="N408" i="9"/>
  <c r="R304" i="9"/>
  <c r="N304" i="9"/>
  <c r="N79" i="9"/>
  <c r="R79" i="9"/>
  <c r="R356" i="9"/>
  <c r="N356" i="9"/>
  <c r="R385" i="9"/>
  <c r="N385" i="9"/>
  <c r="N92" i="9"/>
  <c r="R92" i="9"/>
  <c r="R379" i="9"/>
  <c r="N379" i="9"/>
  <c r="R98" i="9"/>
  <c r="N98" i="9"/>
  <c r="R247" i="9"/>
  <c r="N247" i="9"/>
  <c r="N211" i="9"/>
  <c r="R211" i="9"/>
  <c r="N65" i="9"/>
  <c r="R65" i="9"/>
  <c r="N35" i="9"/>
  <c r="R35" i="9"/>
  <c r="N342" i="9"/>
  <c r="R342" i="9"/>
  <c r="R339" i="9"/>
  <c r="N339" i="9"/>
  <c r="R384" i="9"/>
  <c r="N384" i="9"/>
  <c r="N409" i="9"/>
  <c r="R409" i="9"/>
  <c r="N410" i="9"/>
  <c r="R410" i="9"/>
  <c r="R242" i="9"/>
  <c r="N242" i="9"/>
  <c r="R184" i="9"/>
  <c r="N184" i="9"/>
  <c r="N186" i="9"/>
  <c r="R186" i="9"/>
  <c r="N155" i="9"/>
  <c r="R155" i="9"/>
  <c r="R269" i="9"/>
  <c r="N269" i="9"/>
  <c r="R305" i="9"/>
  <c r="N305" i="9"/>
  <c r="N59" i="9"/>
  <c r="R59" i="9"/>
  <c r="N159" i="9"/>
  <c r="R159" i="9"/>
  <c r="N362" i="9"/>
  <c r="R362" i="9"/>
  <c r="R189" i="9"/>
  <c r="N189" i="9"/>
  <c r="N168" i="9"/>
  <c r="R168" i="9"/>
  <c r="R375" i="9"/>
  <c r="N375" i="9"/>
  <c r="N136" i="9"/>
  <c r="R136" i="9"/>
  <c r="N158" i="9"/>
  <c r="R158" i="9"/>
  <c r="R336" i="9"/>
  <c r="N336" i="9"/>
  <c r="N116" i="9"/>
  <c r="R116" i="9"/>
  <c r="N74" i="9"/>
  <c r="R74" i="9"/>
  <c r="R278" i="9"/>
  <c r="N278" i="9"/>
  <c r="N360" i="9"/>
  <c r="R360" i="9"/>
  <c r="N199" i="9"/>
  <c r="R199" i="9"/>
  <c r="N230" i="9"/>
  <c r="R230" i="9"/>
  <c r="N311" i="9"/>
  <c r="R311" i="9"/>
  <c r="R138" i="9"/>
  <c r="N138" i="9"/>
  <c r="N33" i="9"/>
  <c r="R33" i="9"/>
  <c r="R143" i="9"/>
  <c r="N143" i="9"/>
  <c r="N140" i="9"/>
  <c r="R140" i="9"/>
  <c r="N193" i="9"/>
  <c r="R193" i="9"/>
  <c r="R377" i="9"/>
  <c r="N377" i="9"/>
  <c r="N283" i="9"/>
  <c r="R283" i="9"/>
  <c r="N128" i="9"/>
  <c r="R128" i="9"/>
  <c r="N380" i="9"/>
  <c r="R380" i="9"/>
  <c r="R22" i="9"/>
  <c r="N22" i="9"/>
  <c r="R180" i="9"/>
  <c r="N180" i="9"/>
  <c r="N398" i="9"/>
  <c r="R398" i="9"/>
  <c r="N404" i="9"/>
  <c r="R404" i="9"/>
  <c r="N262" i="9"/>
  <c r="R262" i="9"/>
  <c r="R368" i="9"/>
  <c r="N368" i="9"/>
  <c r="N115" i="9"/>
  <c r="R115" i="9"/>
  <c r="R359" i="9"/>
  <c r="N359" i="9"/>
  <c r="N405" i="9"/>
  <c r="R405" i="9"/>
  <c r="N26" i="9"/>
  <c r="R26" i="9"/>
  <c r="R200" i="9"/>
  <c r="N200" i="9"/>
  <c r="N273" i="9"/>
  <c r="R273" i="9"/>
  <c r="N369" i="9"/>
  <c r="R369" i="9"/>
  <c r="R345" i="9"/>
  <c r="N345" i="9"/>
  <c r="N119" i="9"/>
  <c r="R119" i="9"/>
  <c r="R333" i="9"/>
  <c r="N333" i="9"/>
  <c r="N56" i="9"/>
  <c r="R56" i="9"/>
  <c r="N361" i="9"/>
  <c r="R361" i="9"/>
  <c r="N49" i="9"/>
  <c r="R49" i="9"/>
  <c r="N210" i="9"/>
  <c r="R210" i="9"/>
  <c r="R148" i="9"/>
  <c r="N148" i="9"/>
  <c r="N382" i="9"/>
  <c r="R382" i="9"/>
  <c r="N383" i="9"/>
  <c r="R383" i="9"/>
  <c r="N78" i="9"/>
  <c r="R78" i="9"/>
  <c r="N187" i="9"/>
  <c r="R187" i="9"/>
  <c r="R112" i="9"/>
  <c r="N112" i="9"/>
  <c r="N297" i="9"/>
  <c r="R297" i="9"/>
  <c r="R139" i="9"/>
  <c r="N139" i="9"/>
  <c r="N121" i="9"/>
  <c r="R121" i="9"/>
  <c r="R266" i="9"/>
  <c r="N266" i="9"/>
  <c r="N97" i="9"/>
  <c r="R97" i="9"/>
  <c r="N156" i="9"/>
  <c r="R156" i="9"/>
  <c r="R259" i="9"/>
  <c r="N259" i="9"/>
  <c r="R321" i="9"/>
  <c r="N321" i="9"/>
  <c r="R52" i="9"/>
  <c r="N52" i="9"/>
  <c r="R271" i="9"/>
  <c r="N271" i="9"/>
  <c r="N39" i="9"/>
  <c r="R39" i="9"/>
  <c r="N42" i="9"/>
  <c r="R42" i="9"/>
  <c r="R394" i="9"/>
  <c r="N394" i="9"/>
  <c r="N222" i="9"/>
  <c r="R222" i="9"/>
  <c r="R29" i="9"/>
  <c r="N29" i="9"/>
  <c r="R75" i="9"/>
  <c r="N75" i="9"/>
  <c r="N216" i="9"/>
  <c r="R216" i="9"/>
  <c r="N323" i="9"/>
  <c r="R323" i="9"/>
  <c r="N314" i="9"/>
  <c r="R314" i="9"/>
  <c r="R341" i="9"/>
  <c r="N341" i="9"/>
  <c r="N157" i="9"/>
  <c r="R157" i="9"/>
  <c r="R293" i="9"/>
  <c r="N293" i="9"/>
  <c r="N373" i="9"/>
  <c r="R373" i="9"/>
  <c r="N106" i="9"/>
  <c r="R106" i="9"/>
  <c r="N310" i="9"/>
  <c r="R310" i="9"/>
  <c r="N122" i="9"/>
  <c r="R122" i="9"/>
  <c r="N253" i="9"/>
  <c r="R253" i="9"/>
  <c r="N31" i="9"/>
  <c r="R31" i="9"/>
  <c r="N174" i="9"/>
  <c r="R174" i="9"/>
  <c r="R289" i="9"/>
  <c r="N289" i="9"/>
  <c r="R60" i="9"/>
  <c r="N60" i="9"/>
  <c r="R403" i="9"/>
  <c r="N403" i="9"/>
  <c r="R415" i="9"/>
  <c r="N415" i="9"/>
  <c r="R111" i="9"/>
  <c r="N111" i="9"/>
  <c r="N237" i="9"/>
  <c r="R237" i="9"/>
  <c r="R400" i="9"/>
  <c r="N400" i="9"/>
  <c r="R241" i="9"/>
  <c r="N241" i="9"/>
  <c r="R396" i="9"/>
  <c r="N396" i="9"/>
  <c r="R36" i="9"/>
  <c r="N36" i="9"/>
  <c r="R62" i="9"/>
  <c r="N62" i="9"/>
  <c r="N265" i="9"/>
  <c r="R265" i="9"/>
  <c r="N292" i="9"/>
  <c r="R292" i="9"/>
  <c r="N276" i="9"/>
  <c r="R276" i="9"/>
  <c r="N182" i="9"/>
  <c r="R182" i="9"/>
  <c r="N386" i="9"/>
  <c r="R386" i="9"/>
  <c r="R104" i="9"/>
  <c r="N104" i="9"/>
  <c r="R228" i="9"/>
  <c r="N228" i="9"/>
  <c r="N197" i="9"/>
  <c r="R197" i="9"/>
  <c r="R47" i="9"/>
  <c r="N47" i="9"/>
  <c r="N101" i="9"/>
  <c r="R101" i="9"/>
  <c r="R337" i="9"/>
  <c r="N337" i="9"/>
  <c r="R105" i="9"/>
  <c r="N105" i="9"/>
  <c r="R89" i="9"/>
  <c r="N89" i="9"/>
  <c r="N332" i="9"/>
  <c r="R332" i="9"/>
  <c r="R413" i="9"/>
  <c r="N413" i="9"/>
  <c r="R389" i="9"/>
  <c r="N389" i="9"/>
  <c r="R244" i="9"/>
  <c r="N244" i="9"/>
  <c r="N391" i="9"/>
  <c r="R391" i="9"/>
  <c r="N24" i="9"/>
  <c r="R24" i="9"/>
  <c r="N350" i="9"/>
  <c r="R350" i="9"/>
  <c r="R255" i="9"/>
  <c r="N255" i="9"/>
  <c r="N30" i="9"/>
  <c r="R30" i="9"/>
  <c r="R374" i="9"/>
  <c r="N374" i="9"/>
  <c r="N268" i="9"/>
  <c r="R268" i="9"/>
  <c r="R164" i="9"/>
  <c r="N164" i="9"/>
  <c r="R357" i="9"/>
  <c r="N357" i="9"/>
  <c r="N298" i="9"/>
  <c r="R298" i="9"/>
  <c r="N141" i="9"/>
  <c r="R141" i="9"/>
  <c r="R102" i="9"/>
  <c r="N102" i="9"/>
  <c r="N279" i="9"/>
  <c r="R279" i="9"/>
  <c r="N358" i="9"/>
  <c r="R358" i="9"/>
  <c r="N154" i="9"/>
  <c r="R154" i="9"/>
  <c r="N233" i="9"/>
  <c r="R233" i="9"/>
  <c r="N169" i="9"/>
  <c r="R169" i="9"/>
  <c r="R349" i="9"/>
  <c r="N349" i="9"/>
  <c r="R407" i="9"/>
  <c r="N407" i="9"/>
  <c r="N294" i="9"/>
  <c r="R294" i="9"/>
  <c r="R167" i="9"/>
  <c r="N167" i="9"/>
  <c r="N153" i="9"/>
  <c r="R153" i="9"/>
  <c r="N290" i="9"/>
  <c r="R290" i="9"/>
  <c r="R198" i="9"/>
  <c r="N198" i="9"/>
  <c r="N85" i="9"/>
  <c r="R85" i="9"/>
  <c r="R421" i="9"/>
  <c r="N421" i="9"/>
  <c r="N351" i="9"/>
  <c r="R351" i="9"/>
  <c r="N354" i="9"/>
  <c r="R354" i="9"/>
  <c r="N312" i="9"/>
  <c r="R312" i="9"/>
  <c r="R217" i="9"/>
  <c r="N217" i="9"/>
  <c r="N70" i="9"/>
  <c r="R70" i="9"/>
  <c r="N41" i="9"/>
  <c r="R41" i="9"/>
  <c r="R251" i="9"/>
  <c r="N251" i="9"/>
  <c r="R191" i="9"/>
  <c r="N191" i="9"/>
  <c r="N77" i="9"/>
  <c r="R77" i="9"/>
  <c r="R372" i="9"/>
  <c r="N372" i="9"/>
  <c r="R229" i="9"/>
  <c r="N229" i="9"/>
  <c r="N209" i="9"/>
  <c r="R209" i="9"/>
  <c r="R284" i="9"/>
  <c r="N284" i="9"/>
  <c r="R126" i="9"/>
  <c r="N126" i="9"/>
  <c r="R67" i="9"/>
  <c r="N67" i="9"/>
  <c r="N390" i="9"/>
  <c r="R390" i="9"/>
  <c r="R420" i="9"/>
  <c r="N420" i="9"/>
  <c r="R213" i="9"/>
  <c r="N213" i="9"/>
  <c r="R227" i="9"/>
  <c r="N227" i="9"/>
  <c r="R367" i="9"/>
  <c r="N367" i="9"/>
  <c r="N163" i="9"/>
  <c r="R163" i="9"/>
  <c r="R371" i="9"/>
  <c r="N371" i="9"/>
  <c r="N83" i="9"/>
  <c r="R83" i="9"/>
  <c r="N117" i="9"/>
  <c r="R117" i="9"/>
  <c r="R346" i="9"/>
  <c r="N346" i="9"/>
  <c r="N51" i="9"/>
  <c r="R51" i="9"/>
  <c r="N274" i="9"/>
  <c r="R274" i="9"/>
  <c r="R334" i="9"/>
  <c r="N334" i="9"/>
  <c r="R329" i="9"/>
  <c r="N329" i="9"/>
  <c r="N93" i="9"/>
  <c r="R93" i="9"/>
  <c r="R288" i="9"/>
  <c r="N288" i="9"/>
  <c r="R55" i="9"/>
  <c r="N55" i="9"/>
  <c r="N340" i="9"/>
  <c r="R340" i="9"/>
  <c r="N261" i="9"/>
  <c r="R261" i="9"/>
  <c r="R110" i="9"/>
  <c r="N110" i="9"/>
  <c r="N418" i="9"/>
  <c r="R418" i="9"/>
  <c r="N257" i="9"/>
  <c r="R257" i="9"/>
  <c r="N285" i="9"/>
  <c r="R285" i="9"/>
  <c r="R95" i="9"/>
  <c r="N95" i="9"/>
  <c r="N175" i="9"/>
  <c r="R175" i="9"/>
  <c r="R91" i="9"/>
  <c r="N91" i="9"/>
  <c r="R320" i="9"/>
  <c r="N320" i="9"/>
  <c r="N43" i="9"/>
  <c r="R43" i="9"/>
  <c r="N252" i="9"/>
  <c r="R252" i="9"/>
  <c r="N73" i="9"/>
  <c r="R73" i="9"/>
  <c r="N18" i="9"/>
  <c r="AE413" i="6" l="1"/>
  <c r="AD413" i="6"/>
  <c r="AE261" i="6"/>
  <c r="AD261" i="6"/>
  <c r="AE385" i="6"/>
  <c r="AD385" i="6"/>
  <c r="AE392" i="6"/>
  <c r="AD392" i="6"/>
  <c r="AE243" i="6"/>
  <c r="AD243" i="6"/>
  <c r="AE102" i="6"/>
  <c r="AD102" i="6"/>
  <c r="AE410" i="6"/>
  <c r="AD410" i="6"/>
  <c r="AD162" i="6"/>
  <c r="AE162" i="6"/>
  <c r="AD399" i="6"/>
  <c r="AE399" i="6"/>
  <c r="AD267" i="6"/>
  <c r="AE267" i="6"/>
  <c r="AD138" i="6"/>
  <c r="AE138" i="6"/>
  <c r="AE219" i="6"/>
  <c r="AD219" i="6"/>
  <c r="AD35" i="6"/>
  <c r="AE35" i="6"/>
  <c r="AE402" i="6"/>
  <c r="AD402" i="6"/>
  <c r="AE362" i="6"/>
  <c r="AD362" i="6"/>
  <c r="AE287" i="6"/>
  <c r="AD287" i="6"/>
  <c r="AE397" i="6"/>
  <c r="AD397" i="6"/>
  <c r="AD246" i="6"/>
  <c r="AE246" i="6"/>
  <c r="AD53" i="6"/>
  <c r="AE53" i="6"/>
  <c r="AE295" i="6"/>
  <c r="AD295" i="6"/>
  <c r="AE384" i="6"/>
  <c r="AD384" i="6"/>
  <c r="AE40" i="6"/>
  <c r="AD40" i="6"/>
  <c r="AE387" i="6"/>
  <c r="AD387" i="6"/>
  <c r="AD403" i="6"/>
  <c r="AE403" i="6"/>
  <c r="AE161" i="6"/>
  <c r="AD161" i="6"/>
  <c r="AD312" i="6"/>
  <c r="AE312" i="6"/>
  <c r="AD327" i="6"/>
  <c r="AE327" i="6"/>
  <c r="AE69" i="6"/>
  <c r="AD69" i="6"/>
  <c r="AD352" i="6"/>
  <c r="AE352" i="6"/>
  <c r="AD404" i="6"/>
  <c r="AE404" i="6"/>
  <c r="AD382" i="6"/>
  <c r="AE382" i="6"/>
  <c r="AD217" i="6"/>
  <c r="AE217" i="6"/>
  <c r="AD335" i="6"/>
  <c r="AE335" i="6"/>
  <c r="AD242" i="6"/>
  <c r="AE242" i="6"/>
  <c r="AD229" i="6"/>
  <c r="AE229" i="6"/>
  <c r="AE244" i="6"/>
  <c r="AD244" i="6"/>
  <c r="AD199" i="6"/>
  <c r="AE199" i="6"/>
  <c r="AE408" i="6"/>
  <c r="AD408" i="6"/>
  <c r="AD379" i="6"/>
  <c r="AE379" i="6"/>
  <c r="AD78" i="6"/>
  <c r="AE78" i="6"/>
  <c r="AD118" i="6"/>
  <c r="AE118" i="6"/>
  <c r="AD448" i="6"/>
  <c r="AE448" i="6"/>
  <c r="AE442" i="6"/>
  <c r="AD442" i="6"/>
  <c r="AD440" i="6"/>
  <c r="AE440" i="6"/>
  <c r="AE427" i="7"/>
  <c r="AD427" i="7"/>
  <c r="AE376" i="7"/>
  <c r="AD376" i="7"/>
  <c r="AD177" i="7"/>
  <c r="AE177" i="7"/>
  <c r="AD164" i="7"/>
  <c r="AE164" i="7"/>
  <c r="AD211" i="7"/>
  <c r="AE211" i="7"/>
  <c r="AE273" i="7"/>
  <c r="AD273" i="7"/>
  <c r="AE196" i="7"/>
  <c r="AD196" i="7"/>
  <c r="AD268" i="7"/>
  <c r="AE268" i="7"/>
  <c r="AD398" i="7"/>
  <c r="AE398" i="7"/>
  <c r="AE219" i="7"/>
  <c r="AD219" i="7"/>
  <c r="AD235" i="7"/>
  <c r="AE235" i="7"/>
  <c r="AE122" i="7"/>
  <c r="AD122" i="7"/>
  <c r="AD68" i="7"/>
  <c r="AE68" i="7"/>
  <c r="AD442" i="7"/>
  <c r="AE442" i="7"/>
  <c r="AD39" i="7"/>
  <c r="AE39" i="7"/>
  <c r="AD165" i="7"/>
  <c r="AE165" i="7"/>
  <c r="AE222" i="7"/>
  <c r="AD222" i="7"/>
  <c r="AD440" i="7"/>
  <c r="AE440" i="7"/>
  <c r="AD287" i="7"/>
  <c r="AE287" i="7"/>
  <c r="AE89" i="7"/>
  <c r="AD89" i="7"/>
  <c r="AD352" i="7"/>
  <c r="AE352" i="7"/>
  <c r="AE229" i="7"/>
  <c r="AD229" i="7"/>
  <c r="AD336" i="7"/>
  <c r="AE336" i="7"/>
  <c r="AE415" i="7"/>
  <c r="AD415" i="7"/>
  <c r="AD360" i="7"/>
  <c r="AE360" i="7"/>
  <c r="AE280" i="7"/>
  <c r="AD280" i="7"/>
  <c r="AD423" i="7"/>
  <c r="AE423" i="7"/>
  <c r="AE187" i="7"/>
  <c r="AD187" i="7"/>
  <c r="AE147" i="7"/>
  <c r="AD147" i="7"/>
  <c r="AD385" i="7"/>
  <c r="AE385" i="7"/>
  <c r="AA302" i="5"/>
  <c r="AB302" i="5"/>
  <c r="AD281" i="5"/>
  <c r="AE281" i="5"/>
  <c r="AD333" i="5"/>
  <c r="AE333" i="5"/>
  <c r="AD59" i="5"/>
  <c r="AE59" i="5"/>
  <c r="AD332" i="5"/>
  <c r="AE332" i="5"/>
  <c r="AD118" i="5"/>
  <c r="AE118" i="5"/>
  <c r="AD227" i="5"/>
  <c r="AE227" i="5"/>
  <c r="AA381" i="5"/>
  <c r="AB381" i="5"/>
  <c r="AD358" i="5"/>
  <c r="AE358" i="5"/>
  <c r="AB355" i="5"/>
  <c r="AA355" i="5"/>
  <c r="AD242" i="5"/>
  <c r="AE242" i="5"/>
  <c r="AE56" i="5"/>
  <c r="AD56" i="5"/>
  <c r="AB309" i="5"/>
  <c r="AA309" i="5"/>
  <c r="AA437" i="5"/>
  <c r="AB437" i="5"/>
  <c r="AB223" i="5"/>
  <c r="AA223" i="5"/>
  <c r="AE202" i="5"/>
  <c r="AD202" i="5"/>
  <c r="AD326" i="5"/>
  <c r="AE326" i="5"/>
  <c r="AB111" i="5"/>
  <c r="AA111" i="5"/>
  <c r="AA319" i="5"/>
  <c r="AB319" i="5"/>
  <c r="AD33" i="5"/>
  <c r="AE33" i="5"/>
  <c r="AE129" i="5"/>
  <c r="AD129" i="5"/>
  <c r="AD241" i="5"/>
  <c r="AE241" i="5"/>
  <c r="AE370" i="5"/>
  <c r="AD370" i="5"/>
  <c r="AE154" i="5"/>
  <c r="AD154" i="5"/>
  <c r="AE23" i="5"/>
  <c r="AD23" i="5"/>
  <c r="AE384" i="5"/>
  <c r="AD384" i="5"/>
  <c r="AE164" i="5"/>
  <c r="AD164" i="5"/>
  <c r="AE362" i="5"/>
  <c r="AD362" i="5"/>
  <c r="AD251" i="5"/>
  <c r="AE251" i="5"/>
  <c r="AE300" i="5"/>
  <c r="AD300" i="5"/>
  <c r="AB373" i="5"/>
  <c r="AA373" i="5"/>
  <c r="AD106" i="5"/>
  <c r="AE106" i="5"/>
  <c r="AD284" i="5"/>
  <c r="AE284" i="5"/>
  <c r="AE368" i="5"/>
  <c r="AD368" i="5"/>
  <c r="AB184" i="5"/>
  <c r="AA184" i="5"/>
  <c r="AA248" i="5"/>
  <c r="AB248" i="5"/>
  <c r="AD45" i="5"/>
  <c r="AE45" i="5"/>
  <c r="AD303" i="5"/>
  <c r="AE303" i="5"/>
  <c r="AD94" i="5"/>
  <c r="AE94" i="5"/>
  <c r="AE416" i="5"/>
  <c r="AD416" i="5"/>
  <c r="AE40" i="5"/>
  <c r="AD40" i="5"/>
  <c r="AE411" i="5"/>
  <c r="AD411" i="5"/>
  <c r="AE359" i="5"/>
  <c r="AD359" i="5"/>
  <c r="AE260" i="5"/>
  <c r="AD260" i="5"/>
  <c r="AD250" i="5"/>
  <c r="AE250" i="5"/>
  <c r="AE393" i="5"/>
  <c r="AD393" i="5"/>
  <c r="AB181" i="5"/>
  <c r="AA181" i="5"/>
  <c r="AA113" i="5"/>
  <c r="AB113" i="5"/>
  <c r="AB316" i="5"/>
  <c r="AA316" i="5"/>
  <c r="AB357" i="5"/>
  <c r="AA357" i="5"/>
  <c r="AD293" i="5"/>
  <c r="AE293" i="5"/>
  <c r="AE162" i="5"/>
  <c r="AD162" i="5"/>
  <c r="AA170" i="5"/>
  <c r="AB170" i="5"/>
  <c r="AA231" i="5"/>
  <c r="AB231" i="5"/>
  <c r="AD24" i="5"/>
  <c r="AE24" i="5"/>
  <c r="AE34" i="5"/>
  <c r="AD34" i="5"/>
  <c r="AD408" i="5"/>
  <c r="AE408" i="5"/>
  <c r="AD55" i="5"/>
  <c r="AE55" i="5"/>
  <c r="AD236" i="5"/>
  <c r="AE236" i="5"/>
  <c r="AD294" i="5"/>
  <c r="AE294" i="5"/>
  <c r="AE224" i="5"/>
  <c r="AD224" i="5"/>
  <c r="AB222" i="5"/>
  <c r="AA222" i="5"/>
  <c r="AA229" i="5"/>
  <c r="AB229" i="5"/>
  <c r="AE67" i="5"/>
  <c r="AD67" i="5"/>
  <c r="AE134" i="5"/>
  <c r="AD134" i="5"/>
  <c r="AB410" i="5"/>
  <c r="AA410" i="5"/>
  <c r="AD90" i="5"/>
  <c r="AE90" i="5"/>
  <c r="AB218" i="5"/>
  <c r="AA218" i="5"/>
  <c r="AA107" i="5"/>
  <c r="AB107" i="5"/>
  <c r="AD86" i="5"/>
  <c r="AE86" i="5"/>
  <c r="AB69" i="5"/>
  <c r="AA69" i="5"/>
  <c r="AD142" i="5"/>
  <c r="AE142" i="5"/>
  <c r="AB348" i="5"/>
  <c r="AA348" i="5"/>
  <c r="AB429" i="5"/>
  <c r="AA429" i="5"/>
  <c r="AD145" i="5"/>
  <c r="AE145" i="5"/>
  <c r="AD78" i="5"/>
  <c r="AE78" i="5"/>
  <c r="AD267" i="5"/>
  <c r="AE267" i="5"/>
  <c r="AD210" i="5"/>
  <c r="AE210" i="5"/>
  <c r="AD204" i="5"/>
  <c r="AE204" i="5"/>
  <c r="AE127" i="5"/>
  <c r="AD127" i="5"/>
  <c r="AE299" i="5"/>
  <c r="AD299" i="5"/>
  <c r="AB124" i="5"/>
  <c r="AA124" i="5"/>
  <c r="AA230" i="5"/>
  <c r="AB230" i="5"/>
  <c r="AB220" i="5"/>
  <c r="AA220" i="5"/>
  <c r="AB35" i="5"/>
  <c r="AA35" i="5"/>
  <c r="AD297" i="5"/>
  <c r="AE297" i="5"/>
  <c r="AD274" i="5"/>
  <c r="AE274" i="5"/>
  <c r="AA187" i="5"/>
  <c r="AB187" i="5"/>
  <c r="AD417" i="5"/>
  <c r="AE417" i="5"/>
  <c r="AD263" i="5"/>
  <c r="AE263" i="5"/>
  <c r="AE87" i="5"/>
  <c r="AD87" i="5"/>
  <c r="AD249" i="5"/>
  <c r="AE249" i="5"/>
  <c r="AD128" i="5"/>
  <c r="AE128" i="5"/>
  <c r="AE151" i="5"/>
  <c r="AD151" i="5"/>
  <c r="AE315" i="5"/>
  <c r="AD315" i="5"/>
  <c r="AD132" i="5"/>
  <c r="AE132" i="5"/>
  <c r="AE159" i="5"/>
  <c r="AD159" i="5"/>
  <c r="AB301" i="5"/>
  <c r="AA301" i="5"/>
  <c r="AB277" i="5"/>
  <c r="AA277" i="5"/>
  <c r="AD434" i="5"/>
  <c r="AE434" i="5"/>
  <c r="AE226" i="5"/>
  <c r="AD226" i="5"/>
  <c r="AA327" i="5"/>
  <c r="AB327" i="5"/>
  <c r="AD133" i="5"/>
  <c r="AE133" i="5"/>
  <c r="AB435" i="5"/>
  <c r="AA435" i="5"/>
  <c r="AE75" i="5"/>
  <c r="AD75" i="5"/>
  <c r="AE402" i="5"/>
  <c r="AD402" i="5"/>
  <c r="AB166" i="5"/>
  <c r="AA166" i="5"/>
  <c r="AB425" i="5"/>
  <c r="AA425" i="5"/>
  <c r="AD70" i="5"/>
  <c r="AE70" i="5"/>
  <c r="AA228" i="5"/>
  <c r="AB228" i="5"/>
  <c r="AD394" i="5"/>
  <c r="AE394" i="5"/>
  <c r="AE289" i="5"/>
  <c r="AD289" i="5"/>
  <c r="AE117" i="5"/>
  <c r="AD117" i="5"/>
  <c r="AD234" i="5"/>
  <c r="AE234" i="5"/>
  <c r="AD238" i="5"/>
  <c r="AE238" i="5"/>
  <c r="AD430" i="5"/>
  <c r="AE430" i="5"/>
  <c r="AE81" i="5"/>
  <c r="AD81" i="5"/>
  <c r="AE406" i="5"/>
  <c r="AD406" i="5"/>
  <c r="AD125" i="5"/>
  <c r="AE125" i="5"/>
  <c r="AD414" i="5"/>
  <c r="AE414" i="5"/>
  <c r="AB137" i="5"/>
  <c r="AA137" i="5"/>
  <c r="AE186" i="5"/>
  <c r="AD186" i="5"/>
  <c r="AD318" i="5"/>
  <c r="AE318" i="5"/>
  <c r="AD201" i="5"/>
  <c r="AE201" i="5"/>
  <c r="AD139" i="5"/>
  <c r="AE139" i="5"/>
  <c r="AB183" i="5"/>
  <c r="AA183" i="5"/>
  <c r="AA144" i="5"/>
  <c r="AB144" i="5"/>
  <c r="AE30" i="5"/>
  <c r="AD30" i="5"/>
  <c r="AD323" i="5"/>
  <c r="AE323" i="5"/>
  <c r="AD245" i="5"/>
  <c r="AE245" i="5"/>
  <c r="AE143" i="5"/>
  <c r="AD143" i="5"/>
  <c r="AD153" i="5"/>
  <c r="AE153" i="5"/>
  <c r="AD192" i="5"/>
  <c r="AE192" i="5"/>
  <c r="AB98" i="5"/>
  <c r="AA98" i="5"/>
  <c r="AD174" i="5"/>
  <c r="AE174" i="5"/>
  <c r="AB82" i="5"/>
  <c r="AA82" i="5"/>
  <c r="AD110" i="5"/>
  <c r="AE110" i="5"/>
  <c r="AB199" i="5"/>
  <c r="AA199" i="5"/>
  <c r="AD169" i="5"/>
  <c r="AE169" i="5"/>
  <c r="AE79" i="5"/>
  <c r="AD79" i="5"/>
  <c r="AA256" i="5"/>
  <c r="AB256" i="5"/>
  <c r="AA427" i="5"/>
  <c r="AB427" i="5"/>
  <c r="AD135" i="5"/>
  <c r="AE135" i="5"/>
  <c r="AD200" i="5"/>
  <c r="AE200" i="5"/>
  <c r="AD304" i="5"/>
  <c r="AE304" i="5"/>
  <c r="AD334" i="5"/>
  <c r="AE334" i="5"/>
  <c r="AE92" i="5"/>
  <c r="AD92" i="5"/>
  <c r="AD445" i="5"/>
  <c r="AE445" i="5"/>
  <c r="AD376" i="5"/>
  <c r="AE376" i="5"/>
  <c r="AD269" i="5"/>
  <c r="AE269" i="5"/>
  <c r="AA378" i="5"/>
  <c r="AB378" i="5"/>
  <c r="AB71" i="5"/>
  <c r="AA71" i="5"/>
  <c r="AB305" i="5"/>
  <c r="AA305" i="5"/>
  <c r="AA254" i="5"/>
  <c r="AB254" i="5"/>
  <c r="AD295" i="5"/>
  <c r="AE295" i="5"/>
  <c r="AB278" i="5"/>
  <c r="AA278" i="5"/>
  <c r="AD361" i="5"/>
  <c r="AE361" i="5"/>
  <c r="AE212" i="5"/>
  <c r="AD212" i="5"/>
  <c r="AE335" i="5"/>
  <c r="AD335" i="5"/>
  <c r="AD165" i="5"/>
  <c r="AE165" i="5"/>
  <c r="AA247" i="5"/>
  <c r="AB247" i="5"/>
  <c r="AB338" i="5"/>
  <c r="AA338" i="5"/>
  <c r="AD49" i="5"/>
  <c r="AE49" i="5"/>
  <c r="AD347" i="5"/>
  <c r="AE347" i="5"/>
  <c r="AD252" i="5"/>
  <c r="AE252" i="5"/>
  <c r="AE439" i="5"/>
  <c r="AD439" i="5"/>
  <c r="AE298" i="5"/>
  <c r="AD298" i="5"/>
  <c r="AD426" i="5"/>
  <c r="AE426" i="5"/>
  <c r="AE354" i="5"/>
  <c r="AD354" i="5"/>
  <c r="AD272" i="5"/>
  <c r="AE272" i="5"/>
  <c r="AD420" i="5"/>
  <c r="AE420" i="5"/>
  <c r="AD375" i="5"/>
  <c r="AE375" i="5"/>
  <c r="AD265" i="5"/>
  <c r="AE265" i="5"/>
  <c r="AB104" i="5"/>
  <c r="AA104" i="5"/>
  <c r="AE203" i="5"/>
  <c r="AD203" i="5"/>
  <c r="AD189" i="5"/>
  <c r="AE189" i="5"/>
  <c r="AE207" i="5"/>
  <c r="AD207" i="5"/>
  <c r="AD206" i="5"/>
  <c r="AE206" i="5"/>
  <c r="AE329" i="5"/>
  <c r="AD329" i="5"/>
  <c r="AD350" i="5"/>
  <c r="AE350" i="5"/>
  <c r="AE270" i="5"/>
  <c r="AD270" i="5"/>
  <c r="AD149" i="5"/>
  <c r="AE149" i="5"/>
  <c r="AE36" i="5"/>
  <c r="AD36" i="5"/>
  <c r="AD114" i="5"/>
  <c r="AE114" i="5"/>
  <c r="AD46" i="5"/>
  <c r="AE46" i="5"/>
  <c r="AE83" i="5"/>
  <c r="AD83" i="5"/>
  <c r="AD363" i="5"/>
  <c r="AE363" i="5"/>
  <c r="AB255" i="5"/>
  <c r="AA255" i="5"/>
  <c r="AB282" i="5"/>
  <c r="AA282" i="5"/>
  <c r="AB286" i="5"/>
  <c r="AA286" i="5"/>
  <c r="AB175" i="5"/>
  <c r="AA175" i="5"/>
  <c r="AE155" i="5"/>
  <c r="AD155" i="5"/>
  <c r="AA374" i="5"/>
  <c r="AB374" i="5"/>
  <c r="AE399" i="5"/>
  <c r="AD399" i="5"/>
  <c r="AE307" i="5"/>
  <c r="AD307" i="5"/>
  <c r="AB108" i="5"/>
  <c r="AA108" i="5"/>
  <c r="AB438" i="5"/>
  <c r="AA438" i="5"/>
  <c r="AA160" i="5"/>
  <c r="AB160" i="5"/>
  <c r="AD53" i="5"/>
  <c r="AE53" i="5"/>
  <c r="AD271" i="5"/>
  <c r="AE271" i="5"/>
  <c r="AD413" i="5"/>
  <c r="AE413" i="5"/>
  <c r="AE330" i="5"/>
  <c r="AD330" i="5"/>
  <c r="AA105" i="5"/>
  <c r="AB105" i="5"/>
  <c r="AB273" i="5"/>
  <c r="AA273" i="5"/>
  <c r="AE232" i="5"/>
  <c r="AD232" i="5"/>
  <c r="AB158" i="5"/>
  <c r="AA158" i="5"/>
  <c r="AA209" i="5"/>
  <c r="AB209" i="5"/>
  <c r="AB311" i="5"/>
  <c r="AA311" i="5"/>
  <c r="AA89" i="5"/>
  <c r="AB89" i="5"/>
  <c r="AE109" i="5"/>
  <c r="AD109" i="5"/>
  <c r="AA292" i="5"/>
  <c r="AB292" i="5"/>
  <c r="AD310" i="5"/>
  <c r="AE310" i="5"/>
  <c r="AD217" i="5"/>
  <c r="AE217" i="5"/>
  <c r="AE180" i="5"/>
  <c r="AD180" i="5"/>
  <c r="AD392" i="5"/>
  <c r="AE392" i="5"/>
  <c r="AD61" i="5"/>
  <c r="AE61" i="5"/>
  <c r="AD377" i="5"/>
  <c r="AE377" i="5"/>
  <c r="AE390" i="5"/>
  <c r="AD390" i="5"/>
  <c r="AE321" i="5"/>
  <c r="AD321" i="5"/>
  <c r="AD99" i="5"/>
  <c r="AE99" i="5"/>
  <c r="AA404" i="5"/>
  <c r="AB404" i="5"/>
  <c r="AB147" i="5"/>
  <c r="AA147" i="5"/>
  <c r="AB72" i="5"/>
  <c r="AA72" i="5"/>
  <c r="AA356" i="5"/>
  <c r="AB356" i="5"/>
  <c r="AB123" i="5"/>
  <c r="AA123" i="5"/>
  <c r="AA163" i="5"/>
  <c r="AB163" i="5"/>
  <c r="AD39" i="5"/>
  <c r="AE39" i="5"/>
  <c r="AD115" i="5"/>
  <c r="AE115" i="5"/>
  <c r="AD74" i="5"/>
  <c r="AE74" i="5"/>
  <c r="AB178" i="5"/>
  <c r="AA178" i="5"/>
  <c r="AE314" i="5"/>
  <c r="AD314" i="5"/>
  <c r="AE152" i="5"/>
  <c r="AD152" i="5"/>
  <c r="AE195" i="5"/>
  <c r="AD195" i="5"/>
  <c r="AD337" i="5"/>
  <c r="AE337" i="5"/>
  <c r="AD351" i="5"/>
  <c r="AE351" i="5"/>
  <c r="AD372" i="5"/>
  <c r="AE372" i="5"/>
  <c r="AB136" i="5"/>
  <c r="AA136" i="5"/>
  <c r="AE237" i="5"/>
  <c r="AD237" i="5"/>
  <c r="AE185" i="5"/>
  <c r="AD185" i="5"/>
  <c r="AA324" i="5"/>
  <c r="AB324" i="5"/>
  <c r="AA95" i="5"/>
  <c r="AB95" i="5"/>
  <c r="AA366" i="5"/>
  <c r="AB366" i="5"/>
  <c r="AB352" i="5"/>
  <c r="AA352" i="5"/>
  <c r="AA317" i="5"/>
  <c r="AB317" i="5"/>
  <c r="AD58" i="5"/>
  <c r="AE58" i="5"/>
  <c r="AB122" i="5"/>
  <c r="AA122" i="5"/>
  <c r="AA214" i="5"/>
  <c r="AB214" i="5"/>
  <c r="AD288" i="5"/>
  <c r="AE288" i="5"/>
  <c r="AE339" i="5"/>
  <c r="AD339" i="5"/>
  <c r="AD50" i="5"/>
  <c r="AE50" i="5"/>
  <c r="AD312" i="5"/>
  <c r="AE312" i="5"/>
  <c r="AE306" i="5"/>
  <c r="AD306" i="5"/>
  <c r="AE380" i="5"/>
  <c r="AD380" i="5"/>
  <c r="AE177" i="5"/>
  <c r="AD177" i="5"/>
  <c r="AB190" i="5"/>
  <c r="AA190" i="5"/>
  <c r="AE130" i="5"/>
  <c r="AD130" i="5"/>
  <c r="AE100" i="5"/>
  <c r="AD100" i="5"/>
  <c r="AD91" i="5"/>
  <c r="AE91" i="5"/>
  <c r="AB194" i="5"/>
  <c r="AA194" i="5"/>
  <c r="AB188" i="5"/>
  <c r="AA188" i="5"/>
  <c r="AA385" i="5"/>
  <c r="AB385" i="5"/>
  <c r="AD43" i="5"/>
  <c r="AE43" i="5"/>
  <c r="AD63" i="5"/>
  <c r="AE63" i="5"/>
  <c r="AD179" i="5"/>
  <c r="AE179" i="5"/>
  <c r="AB264" i="5"/>
  <c r="AA264" i="5"/>
  <c r="AB126" i="5"/>
  <c r="AA126" i="5"/>
  <c r="AA208" i="5"/>
  <c r="AB208" i="5"/>
  <c r="AB176" i="5"/>
  <c r="AA176" i="5"/>
  <c r="AD331" i="5"/>
  <c r="AE331" i="5"/>
  <c r="AE336" i="5"/>
  <c r="AD336" i="5"/>
  <c r="AE146" i="5"/>
  <c r="AD146" i="5"/>
  <c r="AD328" i="5"/>
  <c r="AE328" i="5"/>
  <c r="AD140" i="5"/>
  <c r="AE140" i="5"/>
  <c r="AD262" i="5"/>
  <c r="AE262" i="5"/>
  <c r="AD258" i="5"/>
  <c r="AE258" i="5"/>
  <c r="AD96" i="5"/>
  <c r="AE96" i="5"/>
  <c r="AD219" i="5"/>
  <c r="AE219" i="5"/>
  <c r="AE121" i="5"/>
  <c r="AD121" i="5"/>
  <c r="AA290" i="5"/>
  <c r="AB290" i="5"/>
  <c r="AB41" i="5"/>
  <c r="AA41" i="5"/>
  <c r="AB444" i="5"/>
  <c r="AA444" i="5"/>
  <c r="AB257" i="5"/>
  <c r="AA257" i="5"/>
  <c r="AE412" i="5"/>
  <c r="AD412" i="5"/>
  <c r="AD391" i="5"/>
  <c r="AE391" i="5"/>
  <c r="AE32" i="5"/>
  <c r="AD32" i="5"/>
  <c r="AE407" i="5"/>
  <c r="AD407" i="5"/>
  <c r="AE395" i="5"/>
  <c r="AD395" i="5"/>
  <c r="AD211" i="5"/>
  <c r="AE211" i="5"/>
  <c r="AE400" i="5"/>
  <c r="AD400" i="5"/>
  <c r="AD48" i="5"/>
  <c r="AE48" i="5"/>
  <c r="AD44" i="5"/>
  <c r="AE44" i="5"/>
  <c r="AE42" i="5"/>
  <c r="AD42" i="5"/>
  <c r="AD76" i="5"/>
  <c r="AE76" i="5"/>
  <c r="AE60" i="5"/>
  <c r="AD60" i="5"/>
  <c r="AE389" i="5"/>
  <c r="AD389" i="5"/>
  <c r="AD322" i="5"/>
  <c r="AE322" i="5"/>
  <c r="AD196" i="5"/>
  <c r="AE196" i="5"/>
  <c r="AE364" i="5"/>
  <c r="AD364" i="5"/>
  <c r="AE47" i="5"/>
  <c r="AD47" i="5"/>
  <c r="AD424" i="5"/>
  <c r="AE424" i="5"/>
  <c r="AE387" i="5"/>
  <c r="AD387" i="5"/>
  <c r="AE313" i="5"/>
  <c r="AD313" i="5"/>
  <c r="AE57" i="5"/>
  <c r="AD57" i="5"/>
  <c r="AD308" i="5"/>
  <c r="AE308" i="5"/>
  <c r="AD26" i="5"/>
  <c r="AE26" i="5"/>
  <c r="AD432" i="5"/>
  <c r="AE432" i="5"/>
  <c r="AE233" i="5"/>
  <c r="AD233" i="5"/>
  <c r="AE396" i="5"/>
  <c r="AD396" i="5"/>
  <c r="AE423" i="5"/>
  <c r="AD423" i="5"/>
  <c r="AE280" i="5"/>
  <c r="AD280" i="5"/>
  <c r="AD31" i="5"/>
  <c r="AE31" i="5"/>
  <c r="AD450" i="5"/>
  <c r="AE450" i="5"/>
  <c r="AE242" i="7"/>
  <c r="AD242" i="7"/>
  <c r="AD261" i="7"/>
  <c r="AE261" i="7"/>
  <c r="AD226" i="7"/>
  <c r="AE226" i="7"/>
  <c r="AD292" i="7"/>
  <c r="AE292" i="7"/>
  <c r="AE48" i="7"/>
  <c r="AD48" i="7"/>
  <c r="AE449" i="7"/>
  <c r="AD449" i="7"/>
  <c r="AE267" i="7"/>
  <c r="AD267" i="7"/>
  <c r="AE375" i="7"/>
  <c r="AD375" i="7"/>
  <c r="AD254" i="7"/>
  <c r="AE254" i="7"/>
  <c r="AE396" i="7"/>
  <c r="AD396" i="7"/>
  <c r="AD155" i="7"/>
  <c r="AE155" i="7"/>
  <c r="AE298" i="7"/>
  <c r="AD298" i="7"/>
  <c r="AD345" i="7"/>
  <c r="AE345" i="7"/>
  <c r="AD41" i="7"/>
  <c r="AE41" i="7"/>
  <c r="AE407" i="7"/>
  <c r="AD407" i="7"/>
  <c r="AD401" i="7"/>
  <c r="AE401" i="7"/>
  <c r="AD447" i="7"/>
  <c r="AE447" i="7"/>
  <c r="AD445" i="7"/>
  <c r="AE445" i="7"/>
  <c r="AD443" i="7"/>
  <c r="AE443" i="7"/>
  <c r="AD392" i="1"/>
  <c r="AE392" i="1"/>
  <c r="AB71" i="1"/>
  <c r="AA71" i="1"/>
  <c r="AE77" i="1"/>
  <c r="AD77" i="1"/>
  <c r="AE347" i="1"/>
  <c r="AD347" i="1"/>
  <c r="AE293" i="1"/>
  <c r="AD293" i="1"/>
  <c r="AD341" i="1"/>
  <c r="AE341" i="1"/>
  <c r="AE207" i="1"/>
  <c r="AD207" i="1"/>
  <c r="AA277" i="1"/>
  <c r="AB277" i="1"/>
  <c r="AD385" i="1"/>
  <c r="AE385" i="1"/>
  <c r="AE127" i="1"/>
  <c r="AD127" i="1"/>
  <c r="AB331" i="1"/>
  <c r="AA331" i="1"/>
  <c r="AB132" i="1"/>
  <c r="AA132" i="1"/>
  <c r="AD192" i="1"/>
  <c r="AE192" i="1"/>
  <c r="AB447" i="1"/>
  <c r="AA447" i="1"/>
  <c r="AE119" i="1"/>
  <c r="AD119" i="1"/>
  <c r="AE329" i="1"/>
  <c r="AD329" i="1"/>
  <c r="AB61" i="1"/>
  <c r="AA61" i="1"/>
  <c r="AE27" i="1"/>
  <c r="AD27" i="1"/>
  <c r="AA166" i="1"/>
  <c r="AB166" i="1"/>
  <c r="AE269" i="1"/>
  <c r="AD269" i="1"/>
  <c r="AD178" i="1"/>
  <c r="AE178" i="1"/>
  <c r="AD52" i="1"/>
  <c r="AE52" i="1"/>
  <c r="AD70" i="1"/>
  <c r="AE70" i="1"/>
  <c r="AE175" i="1"/>
  <c r="AD175" i="1"/>
  <c r="AE416" i="1"/>
  <c r="AD416" i="1"/>
  <c r="AA339" i="1"/>
  <c r="AB339" i="1"/>
  <c r="AB165" i="1"/>
  <c r="AA165" i="1"/>
  <c r="AB134" i="1"/>
  <c r="AA134" i="1"/>
  <c r="AE209" i="1"/>
  <c r="AD209" i="1"/>
  <c r="AD110" i="1"/>
  <c r="AE110" i="1"/>
  <c r="AE214" i="1"/>
  <c r="AD214" i="1"/>
  <c r="AD83" i="1"/>
  <c r="AE83" i="1"/>
  <c r="AB142" i="1"/>
  <c r="AA142" i="1"/>
  <c r="AD74" i="1"/>
  <c r="AE74" i="1"/>
  <c r="AD412" i="1"/>
  <c r="AE412" i="1"/>
  <c r="AD135" i="1"/>
  <c r="AE135" i="1"/>
  <c r="AA265" i="1"/>
  <c r="AB265" i="1"/>
  <c r="AD212" i="1"/>
  <c r="AE212" i="1"/>
  <c r="AD72" i="1"/>
  <c r="AE72" i="1"/>
  <c r="AE204" i="1"/>
  <c r="AD204" i="1"/>
  <c r="AE417" i="1"/>
  <c r="AD417" i="1"/>
  <c r="AD191" i="1"/>
  <c r="AE191" i="1"/>
  <c r="AE179" i="1"/>
  <c r="AD179" i="1"/>
  <c r="AE213" i="1"/>
  <c r="AD213" i="1"/>
  <c r="AE31" i="1"/>
  <c r="AD31" i="1"/>
  <c r="AD152" i="1"/>
  <c r="AE152" i="1"/>
  <c r="AA139" i="1"/>
  <c r="AB139" i="1"/>
  <c r="AE273" i="1"/>
  <c r="AD273" i="1"/>
  <c r="AA188" i="1"/>
  <c r="AB188" i="1"/>
  <c r="AE255" i="1"/>
  <c r="AD255" i="1"/>
  <c r="AA33" i="1"/>
  <c r="AB33" i="1"/>
  <c r="AB107" i="1"/>
  <c r="AA107" i="1"/>
  <c r="AA174" i="1"/>
  <c r="AB174" i="1"/>
  <c r="AD389" i="1"/>
  <c r="AE389" i="1"/>
  <c r="AD406" i="1"/>
  <c r="AE406" i="1"/>
  <c r="AD222" i="1"/>
  <c r="AE222" i="1"/>
  <c r="AA375" i="1"/>
  <c r="AB375" i="1"/>
  <c r="AD103" i="1"/>
  <c r="AE103" i="1"/>
  <c r="AD215" i="1"/>
  <c r="AE215" i="1"/>
  <c r="AE400" i="1"/>
  <c r="AD400" i="1"/>
  <c r="AB164" i="1"/>
  <c r="AA164" i="1"/>
  <c r="AE47" i="1"/>
  <c r="AD47" i="1"/>
  <c r="AB90" i="1"/>
  <c r="AA90" i="1"/>
  <c r="AA38" i="1"/>
  <c r="AB38" i="1"/>
  <c r="AE292" i="1"/>
  <c r="AD292" i="1"/>
  <c r="AD49" i="1"/>
  <c r="AE49" i="1"/>
  <c r="AB270" i="1"/>
  <c r="AA270" i="1"/>
  <c r="AD172" i="1"/>
  <c r="AE172" i="1"/>
  <c r="AE39" i="1"/>
  <c r="AD39" i="1"/>
  <c r="AD169" i="1"/>
  <c r="AE169" i="1"/>
  <c r="AA384" i="1"/>
  <c r="AB384" i="1"/>
  <c r="AA56" i="1"/>
  <c r="AB56" i="1"/>
  <c r="AA181" i="1"/>
  <c r="AB181" i="1"/>
  <c r="AB210" i="1"/>
  <c r="AA210" i="1"/>
  <c r="AB366" i="1"/>
  <c r="AA366" i="1"/>
  <c r="AB250" i="1"/>
  <c r="AA250" i="1"/>
  <c r="AA141" i="1"/>
  <c r="AB141" i="1"/>
  <c r="AA310" i="1"/>
  <c r="AB310" i="1"/>
  <c r="AB147" i="1"/>
  <c r="AA147" i="1"/>
  <c r="AB105" i="1"/>
  <c r="AA105" i="1"/>
  <c r="AB294" i="1"/>
  <c r="AA294" i="1"/>
  <c r="AE281" i="1"/>
  <c r="AD281" i="1"/>
  <c r="AB126" i="1"/>
  <c r="AA126" i="1"/>
  <c r="AD386" i="1"/>
  <c r="AE386" i="1"/>
  <c r="AD330" i="1"/>
  <c r="AE330" i="1"/>
  <c r="AD272" i="1"/>
  <c r="AE272" i="1"/>
  <c r="AD234" i="1"/>
  <c r="AE234" i="1"/>
  <c r="AB59" i="1"/>
  <c r="AA59" i="1"/>
  <c r="AB137" i="1"/>
  <c r="AA137" i="1"/>
  <c r="AA252" i="1"/>
  <c r="AB252" i="1"/>
  <c r="AD283" i="1"/>
  <c r="AE283" i="1"/>
  <c r="AE276" i="1"/>
  <c r="AD276" i="1"/>
  <c r="AA114" i="1"/>
  <c r="AB114" i="1"/>
  <c r="AB115" i="1"/>
  <c r="AA115" i="1"/>
  <c r="AB221" i="1"/>
  <c r="AA221" i="1"/>
  <c r="AD62" i="1"/>
  <c r="AE62" i="1"/>
  <c r="AA323" i="1"/>
  <c r="AB323" i="1"/>
  <c r="AA162" i="1"/>
  <c r="AB162" i="1"/>
  <c r="AB308" i="1"/>
  <c r="AA308" i="1"/>
  <c r="AB32" i="1"/>
  <c r="AA32" i="1"/>
  <c r="AD354" i="1"/>
  <c r="AE354" i="1"/>
  <c r="AA376" i="1"/>
  <c r="AB376" i="1"/>
  <c r="AD349" i="1"/>
  <c r="AE349" i="1"/>
  <c r="AE35" i="1"/>
  <c r="AD35" i="1"/>
  <c r="AD337" i="1"/>
  <c r="AE337" i="1"/>
  <c r="AB424" i="1"/>
  <c r="AA424" i="1"/>
  <c r="AE378" i="1"/>
  <c r="AD378" i="1"/>
  <c r="AE248" i="1"/>
  <c r="AD248" i="1"/>
  <c r="AD414" i="1"/>
  <c r="AE414" i="1"/>
  <c r="AD280" i="1"/>
  <c r="AE280" i="1"/>
  <c r="AD36" i="1"/>
  <c r="AE36" i="1"/>
  <c r="AD177" i="1"/>
  <c r="AE177" i="1"/>
  <c r="AA157" i="1"/>
  <c r="AB157" i="1"/>
  <c r="AA95" i="1"/>
  <c r="AB95" i="1"/>
  <c r="AA267" i="1"/>
  <c r="AB267" i="1"/>
  <c r="AA388" i="1"/>
  <c r="AB388" i="1"/>
  <c r="AB201" i="1"/>
  <c r="AA201" i="1"/>
  <c r="AA344" i="1"/>
  <c r="AB344" i="1"/>
  <c r="AB85" i="1"/>
  <c r="AA85" i="1"/>
  <c r="AB314" i="1"/>
  <c r="AA314" i="1"/>
  <c r="AE93" i="1"/>
  <c r="AD93" i="1"/>
  <c r="AE180" i="1"/>
  <c r="AD180" i="1"/>
  <c r="AE163" i="1"/>
  <c r="AD163" i="1"/>
  <c r="AD327" i="1"/>
  <c r="AE327" i="1"/>
  <c r="AE361" i="1"/>
  <c r="AD361" i="1"/>
  <c r="AB183" i="1"/>
  <c r="AA183" i="1"/>
  <c r="AA138" i="1"/>
  <c r="AB138" i="1"/>
  <c r="AE402" i="1"/>
  <c r="AD402" i="1"/>
  <c r="AE109" i="1"/>
  <c r="AD109" i="1"/>
  <c r="AD268" i="1"/>
  <c r="AE268" i="1"/>
  <c r="AB108" i="1"/>
  <c r="AA108" i="1"/>
  <c r="AB318" i="1"/>
  <c r="AA318" i="1"/>
  <c r="AE299" i="1"/>
  <c r="AD299" i="1"/>
  <c r="AE200" i="1"/>
  <c r="AD200" i="1"/>
  <c r="AA288" i="1"/>
  <c r="AB288" i="1"/>
  <c r="AB50" i="1"/>
  <c r="AA50" i="1"/>
  <c r="AA262" i="1"/>
  <c r="AB262" i="1"/>
  <c r="AB237" i="1"/>
  <c r="AA237" i="1"/>
  <c r="AD413" i="1"/>
  <c r="AE413" i="1"/>
  <c r="AD246" i="1"/>
  <c r="AE246" i="1"/>
  <c r="AE189" i="1"/>
  <c r="AD189" i="1"/>
  <c r="AD151" i="1"/>
  <c r="AE151" i="1"/>
  <c r="AB254" i="1"/>
  <c r="AA254" i="1"/>
  <c r="AA367" i="1"/>
  <c r="AB367" i="1"/>
  <c r="AA307" i="1"/>
  <c r="AB307" i="1"/>
  <c r="AA383" i="1"/>
  <c r="AB383" i="1"/>
  <c r="AB88" i="1"/>
  <c r="AA88" i="1"/>
  <c r="AA195" i="1"/>
  <c r="AB195" i="1"/>
  <c r="AB102" i="1"/>
  <c r="AA102" i="1"/>
  <c r="AE419" i="1"/>
  <c r="AD419" i="1"/>
  <c r="AE128" i="1"/>
  <c r="AD128" i="1"/>
  <c r="AD242" i="1"/>
  <c r="AE242" i="1"/>
  <c r="AD428" i="1"/>
  <c r="AE428" i="1"/>
  <c r="AD351" i="1"/>
  <c r="AE351" i="1"/>
  <c r="AD309" i="1"/>
  <c r="AE309" i="1"/>
  <c r="AE219" i="1"/>
  <c r="AD219" i="1"/>
  <c r="AA374" i="1"/>
  <c r="AB374" i="1"/>
  <c r="AA224" i="1"/>
  <c r="AB224" i="1"/>
  <c r="AA227" i="1"/>
  <c r="AB227" i="1"/>
  <c r="AA373" i="1"/>
  <c r="AB373" i="1"/>
  <c r="AB372" i="1"/>
  <c r="AA372" i="1"/>
  <c r="AA231" i="1"/>
  <c r="AB231" i="1"/>
  <c r="AB289" i="1"/>
  <c r="AA289" i="1"/>
  <c r="AB197" i="1"/>
  <c r="AA197" i="1"/>
  <c r="AA235" i="1"/>
  <c r="AB235" i="1"/>
  <c r="AE75" i="1"/>
  <c r="AD75" i="1"/>
  <c r="AA334" i="1"/>
  <c r="AB334" i="1"/>
  <c r="AD241" i="1"/>
  <c r="AE241" i="1"/>
  <c r="AE346" i="1"/>
  <c r="AD346" i="1"/>
  <c r="AD40" i="1"/>
  <c r="AE40" i="1"/>
  <c r="AE297" i="1"/>
  <c r="AD297" i="1"/>
  <c r="AE112" i="1"/>
  <c r="AD112" i="1"/>
  <c r="AD198" i="1"/>
  <c r="AE198" i="1"/>
  <c r="AD440" i="1"/>
  <c r="AE440" i="1"/>
  <c r="AE358" i="1"/>
  <c r="AD358" i="1"/>
  <c r="AD57" i="1"/>
  <c r="AE57" i="1"/>
  <c r="AE260" i="1"/>
  <c r="AD260" i="1"/>
  <c r="AD63" i="1"/>
  <c r="AE63" i="1"/>
  <c r="AA113" i="1"/>
  <c r="AB113" i="1"/>
  <c r="AB94" i="1"/>
  <c r="AA94" i="1"/>
  <c r="AB199" i="1"/>
  <c r="AA199" i="1"/>
  <c r="AA81" i="1"/>
  <c r="AB81" i="1"/>
  <c r="AB353" i="1"/>
  <c r="AA353" i="1"/>
  <c r="AE286" i="1"/>
  <c r="AD286" i="1"/>
  <c r="AB64" i="1"/>
  <c r="AA64" i="1"/>
  <c r="AD69" i="1"/>
  <c r="AE69" i="1"/>
  <c r="AB427" i="1"/>
  <c r="AA427" i="1"/>
  <c r="AA333" i="1"/>
  <c r="AB333" i="1"/>
  <c r="AE370" i="1"/>
  <c r="AD370" i="1"/>
  <c r="AD66" i="1"/>
  <c r="AE66" i="1"/>
  <c r="AD316" i="1"/>
  <c r="AE316" i="1"/>
  <c r="AE23" i="1"/>
  <c r="AD23" i="1"/>
  <c r="AD148" i="1"/>
  <c r="AE148" i="1"/>
  <c r="AD390" i="1"/>
  <c r="AE390" i="1"/>
  <c r="AD296" i="1"/>
  <c r="AE296" i="1"/>
  <c r="AE68" i="1"/>
  <c r="AD68" i="1"/>
  <c r="AD185" i="1"/>
  <c r="AE185" i="1"/>
  <c r="AD65" i="1"/>
  <c r="AE65" i="1"/>
  <c r="AE295" i="1"/>
  <c r="AD295" i="1"/>
  <c r="AE155" i="1"/>
  <c r="AD155" i="1"/>
  <c r="AB80" i="1"/>
  <c r="AA80" i="1"/>
  <c r="AA184" i="1"/>
  <c r="AB184" i="1"/>
  <c r="AB319" i="1"/>
  <c r="AA319" i="1"/>
  <c r="AB362" i="1"/>
  <c r="AA362" i="1"/>
  <c r="AB129" i="1"/>
  <c r="AA129" i="1"/>
  <c r="AB391" i="1"/>
  <c r="AA391" i="1"/>
  <c r="AD322" i="1"/>
  <c r="AE322" i="1"/>
  <c r="AB352" i="1"/>
  <c r="AA352" i="1"/>
  <c r="AE96" i="1"/>
  <c r="AD96" i="1"/>
  <c r="AE382" i="1"/>
  <c r="AD382" i="1"/>
  <c r="AE51" i="1"/>
  <c r="AD51" i="1"/>
  <c r="AD306" i="1"/>
  <c r="AE306" i="1"/>
  <c r="AB335" i="1"/>
  <c r="AA335" i="1"/>
  <c r="AD211" i="1"/>
  <c r="AE211" i="1"/>
  <c r="AD369" i="1"/>
  <c r="AE369" i="1"/>
  <c r="AD42" i="1"/>
  <c r="AE42" i="1"/>
  <c r="AD230" i="1"/>
  <c r="AE230" i="1"/>
  <c r="AD247" i="1"/>
  <c r="AE247" i="1"/>
  <c r="AD279" i="1"/>
  <c r="AE279" i="1"/>
  <c r="AE264" i="1"/>
  <c r="AD264" i="1"/>
  <c r="AD245" i="1"/>
  <c r="AE245" i="1"/>
  <c r="AD45" i="1"/>
  <c r="AE45" i="1"/>
  <c r="AD133" i="1"/>
  <c r="AE133" i="1"/>
  <c r="AB226" i="1"/>
  <c r="AA226" i="1"/>
  <c r="AA377" i="1"/>
  <c r="AB377" i="1"/>
  <c r="AA275" i="1"/>
  <c r="AB275" i="1"/>
  <c r="AA143" i="1"/>
  <c r="AB143" i="1"/>
  <c r="AB404" i="1"/>
  <c r="AA404" i="1"/>
  <c r="AB251" i="1"/>
  <c r="AA251" i="1"/>
  <c r="AB332" i="1"/>
  <c r="AA332" i="1"/>
  <c r="AD365" i="1"/>
  <c r="AE365" i="1"/>
  <c r="AD145" i="1"/>
  <c r="AE145" i="1"/>
  <c r="AE121" i="1"/>
  <c r="AD121" i="1"/>
  <c r="AD97" i="1"/>
  <c r="AE97" i="1"/>
  <c r="AE243" i="1"/>
  <c r="AD243" i="1"/>
  <c r="AE28" i="1"/>
  <c r="AD28" i="1"/>
  <c r="AB203" i="1"/>
  <c r="AA203" i="1"/>
  <c r="AD321" i="1"/>
  <c r="AE321" i="1"/>
  <c r="AB116" i="1"/>
  <c r="AA116" i="1"/>
  <c r="AD325" i="1"/>
  <c r="AE325" i="1"/>
  <c r="AB140" i="1"/>
  <c r="AA140" i="1"/>
  <c r="AA409" i="1"/>
  <c r="AB409" i="1"/>
  <c r="AB298" i="1"/>
  <c r="AA298" i="1"/>
  <c r="AA441" i="1"/>
  <c r="AB441" i="1"/>
  <c r="AD368" i="1"/>
  <c r="AE368" i="1"/>
  <c r="AD53" i="1"/>
  <c r="AE53" i="1"/>
  <c r="AD403" i="1"/>
  <c r="AE403" i="1"/>
  <c r="AB429" i="1"/>
  <c r="AA429" i="1"/>
  <c r="AE271" i="1"/>
  <c r="AD271" i="1"/>
  <c r="AE153" i="1"/>
  <c r="AD153" i="1"/>
  <c r="AB43" i="1"/>
  <c r="AA43" i="1"/>
  <c r="AD287" i="1"/>
  <c r="AE287" i="1"/>
  <c r="AE438" i="1"/>
  <c r="AD438" i="1"/>
  <c r="AD355" i="1"/>
  <c r="AE355" i="1"/>
  <c r="AD342" i="1"/>
  <c r="AE342" i="1"/>
  <c r="AD48" i="1"/>
  <c r="AE48" i="1"/>
  <c r="AD186" i="1"/>
  <c r="AE186" i="1"/>
  <c r="AA312" i="1"/>
  <c r="AB312" i="1"/>
  <c r="AA282" i="1"/>
  <c r="AB282" i="1"/>
  <c r="AA256" i="1"/>
  <c r="AB256" i="1"/>
  <c r="AA257" i="1"/>
  <c r="AB257" i="1"/>
  <c r="AE253" i="1"/>
  <c r="AD253" i="1"/>
  <c r="AE239" i="1"/>
  <c r="AD239" i="1"/>
  <c r="AE55" i="1"/>
  <c r="AD55" i="1"/>
  <c r="AE158" i="1"/>
  <c r="AD158" i="1"/>
  <c r="AB150" i="1"/>
  <c r="AA150" i="1"/>
  <c r="AD25" i="1"/>
  <c r="AE25" i="1"/>
  <c r="AE120" i="1"/>
  <c r="AD120" i="1"/>
  <c r="AD82" i="1"/>
  <c r="AE82" i="1"/>
  <c r="AD76" i="1"/>
  <c r="AE76" i="1"/>
  <c r="AD387" i="1"/>
  <c r="AE387" i="1"/>
  <c r="AD238" i="1"/>
  <c r="AE238" i="1"/>
  <c r="AA171" i="1"/>
  <c r="AB171" i="1"/>
  <c r="AB111" i="1"/>
  <c r="AA111" i="1"/>
  <c r="AB266" i="1"/>
  <c r="AA266" i="1"/>
  <c r="AE304" i="1"/>
  <c r="AD304" i="1"/>
  <c r="AE421" i="1"/>
  <c r="AD421" i="1"/>
  <c r="AD41" i="1"/>
  <c r="AE41" i="1"/>
  <c r="AB363" i="1"/>
  <c r="AA363" i="1"/>
  <c r="AB291" i="1"/>
  <c r="AA291" i="1"/>
  <c r="AA359" i="1"/>
  <c r="AB359" i="1"/>
  <c r="AA124" i="1"/>
  <c r="AB124" i="1"/>
  <c r="AB236" i="1"/>
  <c r="AA236" i="1"/>
  <c r="AA98" i="1"/>
  <c r="AB98" i="1"/>
  <c r="AA187" i="1"/>
  <c r="AB187" i="1"/>
  <c r="AD86" i="1"/>
  <c r="AE86" i="1"/>
  <c r="AB233" i="1"/>
  <c r="AA233" i="1"/>
  <c r="AA315" i="1"/>
  <c r="AB315" i="1"/>
  <c r="AD122" i="1"/>
  <c r="AE122" i="1"/>
  <c r="AE399" i="1"/>
  <c r="AD399" i="1"/>
  <c r="AD303" i="1"/>
  <c r="AE303" i="1"/>
  <c r="AE156" i="1"/>
  <c r="AD156" i="1"/>
  <c r="AD100" i="1"/>
  <c r="AE100" i="1"/>
  <c r="AE326" i="1"/>
  <c r="AD326" i="1"/>
  <c r="AD202" i="1"/>
  <c r="AE202" i="1"/>
  <c r="AE407" i="1"/>
  <c r="AD407" i="1"/>
  <c r="AD208" i="1"/>
  <c r="AE208" i="1"/>
  <c r="AA170" i="1"/>
  <c r="AB170" i="1"/>
  <c r="AA89" i="1"/>
  <c r="AB89" i="1"/>
  <c r="AA285" i="1"/>
  <c r="AB285" i="1"/>
  <c r="AA106" i="1"/>
  <c r="AB106" i="1"/>
  <c r="AB340" i="1"/>
  <c r="AA340" i="1"/>
  <c r="AE144" i="1"/>
  <c r="AD144" i="1"/>
  <c r="AB411" i="1"/>
  <c r="AA411" i="1"/>
  <c r="AA300" i="1"/>
  <c r="AB300" i="1"/>
  <c r="AE232" i="1"/>
  <c r="AD232" i="1"/>
  <c r="AA393" i="1"/>
  <c r="AB393" i="1"/>
  <c r="AE173" i="1"/>
  <c r="AD173" i="1"/>
  <c r="AA422" i="1"/>
  <c r="AB422" i="1"/>
  <c r="AD258" i="1"/>
  <c r="AE258" i="1"/>
  <c r="AA149" i="1"/>
  <c r="AB149" i="1"/>
  <c r="AD60" i="1"/>
  <c r="AE60" i="1"/>
  <c r="AB118" i="1"/>
  <c r="AA118" i="1"/>
  <c r="AD278" i="1"/>
  <c r="AE278" i="1"/>
  <c r="AE67" i="1"/>
  <c r="AD67" i="1"/>
  <c r="AD434" i="1"/>
  <c r="AE434" i="1"/>
  <c r="AE410" i="1"/>
  <c r="AD410" i="1"/>
  <c r="AB401" i="1"/>
  <c r="AA401" i="1"/>
  <c r="AD229" i="1"/>
  <c r="AE229" i="1"/>
  <c r="AA54" i="1"/>
  <c r="AB54" i="1"/>
  <c r="AB261" i="1"/>
  <c r="AA261" i="1"/>
  <c r="AE426" i="1"/>
  <c r="AD426" i="1"/>
  <c r="AD244" i="1"/>
  <c r="AE244" i="1"/>
  <c r="AD449" i="1"/>
  <c r="AE449" i="1"/>
  <c r="AA398" i="1"/>
  <c r="AB398" i="1"/>
  <c r="AD205" i="1"/>
  <c r="AE205" i="1"/>
  <c r="AA408" i="1"/>
  <c r="AB408" i="1"/>
  <c r="AA396" i="1"/>
  <c r="AB396" i="1"/>
  <c r="AE324" i="1"/>
  <c r="AD324" i="1"/>
  <c r="AD167" i="1"/>
  <c r="AE167" i="1"/>
  <c r="AA405" i="1"/>
  <c r="AB405" i="1"/>
  <c r="AD223" i="1"/>
  <c r="AE223" i="1"/>
  <c r="AD196" i="1"/>
  <c r="AE196" i="1"/>
  <c r="AD240" i="1"/>
  <c r="AE240" i="1"/>
  <c r="AD37" i="1"/>
  <c r="AE37" i="1"/>
  <c r="AB394" i="1"/>
  <c r="AA394" i="1"/>
  <c r="AB350" i="1"/>
  <c r="AA350" i="1"/>
  <c r="AD345" i="1"/>
  <c r="AE345" i="1"/>
  <c r="AD452" i="1"/>
  <c r="AE452" i="1"/>
  <c r="AE444" i="1"/>
  <c r="AD444" i="1"/>
  <c r="E7" i="9"/>
  <c r="AC11" i="6" l="1"/>
  <c r="AC11" i="7"/>
  <c r="AD41" i="5"/>
  <c r="AE41" i="5"/>
  <c r="AD176" i="5"/>
  <c r="AE176" i="5"/>
  <c r="AD188" i="5"/>
  <c r="AE188" i="5"/>
  <c r="AD311" i="5"/>
  <c r="AE311" i="5"/>
  <c r="AD273" i="5"/>
  <c r="AE273" i="5"/>
  <c r="AE108" i="5"/>
  <c r="AD108" i="5"/>
  <c r="AE255" i="5"/>
  <c r="AD255" i="5"/>
  <c r="AD278" i="5"/>
  <c r="AE278" i="5"/>
  <c r="AD71" i="5"/>
  <c r="AE71" i="5"/>
  <c r="AE82" i="5"/>
  <c r="AD82" i="5"/>
  <c r="AE425" i="5"/>
  <c r="AD425" i="5"/>
  <c r="AD435" i="5"/>
  <c r="AE435" i="5"/>
  <c r="AE220" i="5"/>
  <c r="AD220" i="5"/>
  <c r="AE218" i="5"/>
  <c r="AD218" i="5"/>
  <c r="AD317" i="5"/>
  <c r="AE317" i="5"/>
  <c r="AD324" i="5"/>
  <c r="AE324" i="5"/>
  <c r="AD356" i="5"/>
  <c r="AE356" i="5"/>
  <c r="AE187" i="5"/>
  <c r="AD187" i="5"/>
  <c r="AD113" i="5"/>
  <c r="AE113" i="5"/>
  <c r="AE248" i="5"/>
  <c r="AD248" i="5"/>
  <c r="AE381" i="5"/>
  <c r="AD381" i="5"/>
  <c r="AD194" i="5"/>
  <c r="AE194" i="5"/>
  <c r="AD190" i="5"/>
  <c r="AE190" i="5"/>
  <c r="AD352" i="5"/>
  <c r="AE352" i="5"/>
  <c r="AE72" i="5"/>
  <c r="AD72" i="5"/>
  <c r="AE175" i="5"/>
  <c r="AD175" i="5"/>
  <c r="AD166" i="5"/>
  <c r="AE166" i="5"/>
  <c r="AE277" i="5"/>
  <c r="AD277" i="5"/>
  <c r="AD69" i="5"/>
  <c r="AE69" i="5"/>
  <c r="AD181" i="5"/>
  <c r="AE181" i="5"/>
  <c r="AD184" i="5"/>
  <c r="AE184" i="5"/>
  <c r="AE373" i="5"/>
  <c r="AD373" i="5"/>
  <c r="AD223" i="5"/>
  <c r="AE223" i="5"/>
  <c r="AD290" i="5"/>
  <c r="AE290" i="5"/>
  <c r="AD208" i="5"/>
  <c r="AE208" i="5"/>
  <c r="AD214" i="5"/>
  <c r="AE214" i="5"/>
  <c r="AD292" i="5"/>
  <c r="AE292" i="5"/>
  <c r="AD209" i="5"/>
  <c r="AE209" i="5"/>
  <c r="AD105" i="5"/>
  <c r="AE105" i="5"/>
  <c r="AD378" i="5"/>
  <c r="AE378" i="5"/>
  <c r="AD144" i="5"/>
  <c r="AE144" i="5"/>
  <c r="AE230" i="5"/>
  <c r="AD230" i="5"/>
  <c r="AD229" i="5"/>
  <c r="AE229" i="5"/>
  <c r="AD319" i="5"/>
  <c r="AE319" i="5"/>
  <c r="AD257" i="5"/>
  <c r="AE257" i="5"/>
  <c r="AD126" i="5"/>
  <c r="AE126" i="5"/>
  <c r="AD122" i="5"/>
  <c r="AE122" i="5"/>
  <c r="AD178" i="5"/>
  <c r="AE178" i="5"/>
  <c r="AD147" i="5"/>
  <c r="AE147" i="5"/>
  <c r="AD158" i="5"/>
  <c r="AE158" i="5"/>
  <c r="AE286" i="5"/>
  <c r="AD286" i="5"/>
  <c r="AE104" i="5"/>
  <c r="AD104" i="5"/>
  <c r="AD338" i="5"/>
  <c r="AE338" i="5"/>
  <c r="AE199" i="5"/>
  <c r="AD199" i="5"/>
  <c r="AD98" i="5"/>
  <c r="AE98" i="5"/>
  <c r="AD183" i="5"/>
  <c r="AE183" i="5"/>
  <c r="AD301" i="5"/>
  <c r="AE301" i="5"/>
  <c r="AE124" i="5"/>
  <c r="AD124" i="5"/>
  <c r="AE429" i="5"/>
  <c r="AD429" i="5"/>
  <c r="AE410" i="5"/>
  <c r="AD410" i="5"/>
  <c r="AD222" i="5"/>
  <c r="AE222" i="5"/>
  <c r="AD357" i="5"/>
  <c r="AE357" i="5"/>
  <c r="AE111" i="5"/>
  <c r="AD111" i="5"/>
  <c r="AD355" i="5"/>
  <c r="AE355" i="5"/>
  <c r="AE366" i="5"/>
  <c r="AD366" i="5"/>
  <c r="AE163" i="5"/>
  <c r="AD163" i="5"/>
  <c r="AD160" i="5"/>
  <c r="AE160" i="5"/>
  <c r="AD254" i="5"/>
  <c r="AE254" i="5"/>
  <c r="AD427" i="5"/>
  <c r="AE427" i="5"/>
  <c r="AD228" i="5"/>
  <c r="AE228" i="5"/>
  <c r="AD327" i="5"/>
  <c r="AE327" i="5"/>
  <c r="AD231" i="5"/>
  <c r="AE231" i="5"/>
  <c r="AD437" i="5"/>
  <c r="AE437" i="5"/>
  <c r="AD444" i="5"/>
  <c r="AE444" i="5"/>
  <c r="AE264" i="5"/>
  <c r="AD264" i="5"/>
  <c r="AD136" i="5"/>
  <c r="AE136" i="5"/>
  <c r="AD123" i="5"/>
  <c r="AE123" i="5"/>
  <c r="AD438" i="5"/>
  <c r="AE438" i="5"/>
  <c r="AD282" i="5"/>
  <c r="AE282" i="5"/>
  <c r="AD305" i="5"/>
  <c r="AE305" i="5"/>
  <c r="AE137" i="5"/>
  <c r="AD137" i="5"/>
  <c r="AD35" i="5"/>
  <c r="AE35" i="5"/>
  <c r="AC11" i="5" s="1"/>
  <c r="AD348" i="5"/>
  <c r="AE348" i="5"/>
  <c r="AD316" i="5"/>
  <c r="AE316" i="5"/>
  <c r="AE309" i="5"/>
  <c r="AD309" i="5"/>
  <c r="AE385" i="5"/>
  <c r="AD385" i="5"/>
  <c r="AD95" i="5"/>
  <c r="AE95" i="5"/>
  <c r="AD404" i="5"/>
  <c r="AE404" i="5"/>
  <c r="AE89" i="5"/>
  <c r="AD89" i="5"/>
  <c r="AE374" i="5"/>
  <c r="AD374" i="5"/>
  <c r="AD247" i="5"/>
  <c r="AE247" i="5"/>
  <c r="AE256" i="5"/>
  <c r="AD256" i="5"/>
  <c r="AE107" i="5"/>
  <c r="AD107" i="5"/>
  <c r="AE170" i="5"/>
  <c r="AD170" i="5"/>
  <c r="AD302" i="5"/>
  <c r="AE302" i="5"/>
  <c r="AD291" i="1"/>
  <c r="AE291" i="1"/>
  <c r="AE429" i="1"/>
  <c r="AD429" i="1"/>
  <c r="AE404" i="1"/>
  <c r="AD404" i="1"/>
  <c r="AD226" i="1"/>
  <c r="AE226" i="1"/>
  <c r="AE352" i="1"/>
  <c r="AD352" i="1"/>
  <c r="AD362" i="1"/>
  <c r="AE362" i="1"/>
  <c r="AD94" i="1"/>
  <c r="AE94" i="1"/>
  <c r="AD197" i="1"/>
  <c r="AE197" i="1"/>
  <c r="AE50" i="1"/>
  <c r="AD50" i="1"/>
  <c r="AD318" i="1"/>
  <c r="AE318" i="1"/>
  <c r="AD314" i="1"/>
  <c r="AE314" i="1"/>
  <c r="AD32" i="1"/>
  <c r="AE32" i="1"/>
  <c r="AE59" i="1"/>
  <c r="AD59" i="1"/>
  <c r="AE105" i="1"/>
  <c r="AD105" i="1"/>
  <c r="AD250" i="1"/>
  <c r="AE250" i="1"/>
  <c r="AE107" i="1"/>
  <c r="AD107" i="1"/>
  <c r="AD134" i="1"/>
  <c r="AE134" i="1"/>
  <c r="AE132" i="1"/>
  <c r="AD132" i="1"/>
  <c r="AD285" i="1"/>
  <c r="AE285" i="1"/>
  <c r="AD315" i="1"/>
  <c r="AE315" i="1"/>
  <c r="AE98" i="1"/>
  <c r="AD98" i="1"/>
  <c r="AD256" i="1"/>
  <c r="AE256" i="1"/>
  <c r="AD441" i="1"/>
  <c r="AE441" i="1"/>
  <c r="AD333" i="1"/>
  <c r="AE333" i="1"/>
  <c r="AE373" i="1"/>
  <c r="AD373" i="1"/>
  <c r="AD195" i="1"/>
  <c r="AE195" i="1"/>
  <c r="AD367" i="1"/>
  <c r="AE367" i="1"/>
  <c r="AD388" i="1"/>
  <c r="AE388" i="1"/>
  <c r="AD56" i="1"/>
  <c r="AE56" i="1"/>
  <c r="AD38" i="1"/>
  <c r="AE38" i="1"/>
  <c r="AD277" i="1"/>
  <c r="AE277" i="1"/>
  <c r="AE233" i="1"/>
  <c r="AD233" i="1"/>
  <c r="AE236" i="1"/>
  <c r="AD236" i="1"/>
  <c r="AE363" i="1"/>
  <c r="AD363" i="1"/>
  <c r="AE266" i="1"/>
  <c r="AD266" i="1"/>
  <c r="AD43" i="1"/>
  <c r="AE43" i="1"/>
  <c r="AE298" i="1"/>
  <c r="AD298" i="1"/>
  <c r="AD116" i="1"/>
  <c r="AE116" i="1"/>
  <c r="AD319" i="1"/>
  <c r="AE319" i="1"/>
  <c r="AD427" i="1"/>
  <c r="AE427" i="1"/>
  <c r="AE353" i="1"/>
  <c r="AD353" i="1"/>
  <c r="AD289" i="1"/>
  <c r="AE289" i="1"/>
  <c r="AD88" i="1"/>
  <c r="AE88" i="1"/>
  <c r="AD254" i="1"/>
  <c r="AE254" i="1"/>
  <c r="AE108" i="1"/>
  <c r="AD108" i="1"/>
  <c r="AD85" i="1"/>
  <c r="AE85" i="1"/>
  <c r="AE308" i="1"/>
  <c r="AD308" i="1"/>
  <c r="AD221" i="1"/>
  <c r="AE221" i="1"/>
  <c r="AD126" i="1"/>
  <c r="AE126" i="1"/>
  <c r="AD147" i="1"/>
  <c r="AE147" i="1"/>
  <c r="AD366" i="1"/>
  <c r="AE366" i="1"/>
  <c r="AE270" i="1"/>
  <c r="AD270" i="1"/>
  <c r="AE90" i="1"/>
  <c r="AD90" i="1"/>
  <c r="AD165" i="1"/>
  <c r="AE165" i="1"/>
  <c r="AD331" i="1"/>
  <c r="AE331" i="1"/>
  <c r="AE89" i="1"/>
  <c r="AD89" i="1"/>
  <c r="AD282" i="1"/>
  <c r="AE282" i="1"/>
  <c r="AD143" i="1"/>
  <c r="AE143" i="1"/>
  <c r="AE113" i="1"/>
  <c r="AD113" i="1"/>
  <c r="AE334" i="1"/>
  <c r="AD334" i="1"/>
  <c r="AD227" i="1"/>
  <c r="AE227" i="1"/>
  <c r="AD288" i="1"/>
  <c r="AE288" i="1"/>
  <c r="AE138" i="1"/>
  <c r="AD138" i="1"/>
  <c r="AD267" i="1"/>
  <c r="AE267" i="1"/>
  <c r="AD384" i="1"/>
  <c r="AE384" i="1"/>
  <c r="AD33" i="1"/>
  <c r="AE33" i="1"/>
  <c r="AD139" i="1"/>
  <c r="AE139" i="1"/>
  <c r="AE166" i="1"/>
  <c r="AD166" i="1"/>
  <c r="AE340" i="1"/>
  <c r="AD340" i="1"/>
  <c r="AE111" i="1"/>
  <c r="AD111" i="1"/>
  <c r="AD150" i="1"/>
  <c r="AE150" i="1"/>
  <c r="AD332" i="1"/>
  <c r="AE332" i="1"/>
  <c r="AD391" i="1"/>
  <c r="AE391" i="1"/>
  <c r="AD237" i="1"/>
  <c r="AE237" i="1"/>
  <c r="AD183" i="1"/>
  <c r="AE183" i="1"/>
  <c r="AE424" i="1"/>
  <c r="AD424" i="1"/>
  <c r="AE115" i="1"/>
  <c r="AD115" i="1"/>
  <c r="AE210" i="1"/>
  <c r="AD210" i="1"/>
  <c r="AD447" i="1"/>
  <c r="AE447" i="1"/>
  <c r="AE71" i="1"/>
  <c r="AD71" i="1"/>
  <c r="AD170" i="1"/>
  <c r="AE170" i="1"/>
  <c r="AE124" i="1"/>
  <c r="AD124" i="1"/>
  <c r="AD312" i="1"/>
  <c r="AE312" i="1"/>
  <c r="AD409" i="1"/>
  <c r="AE409" i="1"/>
  <c r="AD275" i="1"/>
  <c r="AE275" i="1"/>
  <c r="AD184" i="1"/>
  <c r="AE184" i="1"/>
  <c r="AE81" i="1"/>
  <c r="AD81" i="1"/>
  <c r="AD231" i="1"/>
  <c r="AE231" i="1"/>
  <c r="AE224" i="1"/>
  <c r="AD224" i="1"/>
  <c r="AE383" i="1"/>
  <c r="AD383" i="1"/>
  <c r="AE344" i="1"/>
  <c r="AD344" i="1"/>
  <c r="AE95" i="1"/>
  <c r="AD95" i="1"/>
  <c r="AD376" i="1"/>
  <c r="AE376" i="1"/>
  <c r="AE162" i="1"/>
  <c r="AD162" i="1"/>
  <c r="AD252" i="1"/>
  <c r="AE252" i="1"/>
  <c r="AE310" i="1"/>
  <c r="AD310" i="1"/>
  <c r="AE339" i="1"/>
  <c r="AD339" i="1"/>
  <c r="AD140" i="1"/>
  <c r="AE140" i="1"/>
  <c r="AD203" i="1"/>
  <c r="AE203" i="1"/>
  <c r="AD251" i="1"/>
  <c r="AE251" i="1"/>
  <c r="AE335" i="1"/>
  <c r="AD335" i="1"/>
  <c r="AD129" i="1"/>
  <c r="AE129" i="1"/>
  <c r="AD80" i="1"/>
  <c r="AE80" i="1"/>
  <c r="AD64" i="1"/>
  <c r="AE64" i="1"/>
  <c r="AD199" i="1"/>
  <c r="AE199" i="1"/>
  <c r="AD372" i="1"/>
  <c r="AE372" i="1"/>
  <c r="AD102" i="1"/>
  <c r="AE102" i="1"/>
  <c r="AD201" i="1"/>
  <c r="AE201" i="1"/>
  <c r="AD137" i="1"/>
  <c r="AE137" i="1"/>
  <c r="AE294" i="1"/>
  <c r="AD294" i="1"/>
  <c r="AD164" i="1"/>
  <c r="AE164" i="1"/>
  <c r="AE142" i="1"/>
  <c r="AD142" i="1"/>
  <c r="AD61" i="1"/>
  <c r="AE61" i="1"/>
  <c r="AD106" i="1"/>
  <c r="AE106" i="1"/>
  <c r="AD187" i="1"/>
  <c r="AE187" i="1"/>
  <c r="AE359" i="1"/>
  <c r="AD359" i="1"/>
  <c r="AD171" i="1"/>
  <c r="AE171" i="1"/>
  <c r="AD257" i="1"/>
  <c r="AE257" i="1"/>
  <c r="AD377" i="1"/>
  <c r="AE377" i="1"/>
  <c r="AE235" i="1"/>
  <c r="AD235" i="1"/>
  <c r="AD374" i="1"/>
  <c r="AE374" i="1"/>
  <c r="AE307" i="1"/>
  <c r="AD307" i="1"/>
  <c r="AE262" i="1"/>
  <c r="AD262" i="1"/>
  <c r="AD157" i="1"/>
  <c r="AE157" i="1"/>
  <c r="AD323" i="1"/>
  <c r="AE323" i="1"/>
  <c r="AD114" i="1"/>
  <c r="AE114" i="1"/>
  <c r="AD141" i="1"/>
  <c r="AE141" i="1"/>
  <c r="AE181" i="1"/>
  <c r="AD181" i="1"/>
  <c r="AE375" i="1"/>
  <c r="AD375" i="1"/>
  <c r="AE174" i="1"/>
  <c r="AD174" i="1"/>
  <c r="AD188" i="1"/>
  <c r="AE188" i="1"/>
  <c r="AD265" i="1"/>
  <c r="AE265" i="1"/>
  <c r="AE401" i="1"/>
  <c r="AD401" i="1"/>
  <c r="AE350" i="1"/>
  <c r="AD350" i="1"/>
  <c r="AE261" i="1"/>
  <c r="AD261" i="1"/>
  <c r="AD118" i="1"/>
  <c r="AE118" i="1"/>
  <c r="AE398" i="1"/>
  <c r="AD398" i="1"/>
  <c r="AE422" i="1"/>
  <c r="AD422" i="1"/>
  <c r="AE300" i="1"/>
  <c r="AD300" i="1"/>
  <c r="AE394" i="1"/>
  <c r="AD394" i="1"/>
  <c r="AE411" i="1"/>
  <c r="AD411" i="1"/>
  <c r="AE396" i="1"/>
  <c r="AD396" i="1"/>
  <c r="AD54" i="1"/>
  <c r="AE54" i="1"/>
  <c r="AC11" i="1" s="1"/>
  <c r="AD405" i="1"/>
  <c r="AE405" i="1"/>
  <c r="AE408" i="1"/>
  <c r="AD408" i="1"/>
  <c r="AE149" i="1"/>
  <c r="AD149" i="1"/>
  <c r="AD393" i="1"/>
  <c r="AE393" i="1"/>
  <c r="F4" i="9"/>
  <c r="H4" i="9" s="1"/>
  <c r="F6" i="9"/>
  <c r="H6" i="9" s="1"/>
  <c r="F9" i="9" s="1"/>
  <c r="F10" i="9" s="1"/>
  <c r="F5" i="9"/>
  <c r="H5" i="9" s="1"/>
  <c r="F8" i="9"/>
  <c r="G9" i="9" l="1"/>
</calcChain>
</file>

<file path=xl/sharedStrings.xml><?xml version="1.0" encoding="utf-8"?>
<sst xmlns="http://schemas.openxmlformats.org/spreadsheetml/2006/main" count="9620" uniqueCount="1916">
  <si>
    <t>IBVS 6244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</si>
  <si>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</si>
  <si>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</si>
  <si>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</si>
  <si>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</si>
  <si>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K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</si>
  <si>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</si>
  <si>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</si>
  <si>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</si>
  <si>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</si>
  <si>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</si>
  <si>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</si>
  <si>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</si>
  <si>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</si>
  <si>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</si>
  <si>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</si>
  <si>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</si>
  <si>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</si>
  <si>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</si>
  <si>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</si>
  <si>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</si>
  <si>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</si>
  <si>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</si>
  <si>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</si>
  <si>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</si>
  <si>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</si>
  <si>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</si>
  <si>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</si>
  <si>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</si>
  <si>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</si>
  <si>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 xml:space="preserve">C = </t>
  </si>
  <si>
    <t xml:space="preserve">ZF = </t>
  </si>
  <si>
    <t>N.X2-X1.X1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</si>
  <si>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</si>
  <si>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</si>
  <si>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</si>
  <si>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</si>
  <si>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</si>
  <si>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</si>
  <si>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</si>
  <si>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</si>
  <si>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</si>
  <si>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N</t>
  </si>
  <si>
    <t>O</t>
  </si>
  <si>
    <t>SCALE FACTORS</t>
  </si>
  <si>
    <t xml:space="preserve">N = </t>
  </si>
  <si>
    <t>Q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</si>
  <si>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</si>
  <si>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</si>
  <si>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</si>
  <si>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</si>
  <si>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</si>
  <si>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</si>
  <si>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</si>
  <si>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</si>
  <si>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</si>
  <si>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</si>
  <si>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</si>
  <si>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</si>
  <si>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</si>
  <si>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</si>
  <si>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</si>
  <si>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</si>
  <si>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</si>
  <si>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U</t>
  </si>
  <si>
    <t>W</t>
  </si>
  <si>
    <t>Z</t>
  </si>
  <si>
    <t xml:space="preserve">Correlation = 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</si>
  <si>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</si>
  <si>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</si>
  <si>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dP/dt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</si>
  <si>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</si>
  <si>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</si>
  <si>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</si>
  <si>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</si>
  <si>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</si>
  <si>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</si>
  <si>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</si>
  <si>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</si>
  <si>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</si>
  <si>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</si>
  <si>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t>Q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</si>
  <si>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</si>
  <si>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</si>
  <si>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</si>
  <si>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</si>
  <si>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</si>
  <si>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</si>
  <si>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</si>
  <si>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</si>
  <si>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</si>
  <si>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</si>
  <si>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</si>
  <si>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</si>
  <si>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Linear Ephemeris =</t>
  </si>
  <si>
    <t>M</t>
  </si>
  <si>
    <t>days/year</t>
  </si>
  <si>
    <t>Quad. Ephemeris =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</si>
  <si>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</si>
  <si>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</si>
  <si>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</si>
  <si>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</si>
  <si>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</si>
  <si>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</si>
  <si>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</si>
  <si>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</si>
  <si>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</si>
  <si>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</si>
  <si>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</si>
  <si>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</si>
  <si>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</si>
  <si>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</si>
  <si>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</si>
  <si>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</si>
  <si>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</si>
  <si>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</si>
  <si>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</si>
  <si>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</si>
  <si>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</si>
  <si>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</si>
  <si>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</si>
  <si>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</si>
  <si>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</si>
  <si>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</si>
  <si>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</si>
  <si>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</si>
  <si>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</si>
  <si>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</si>
  <si>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</si>
  <si>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</si>
  <si>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</si>
  <si>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</si>
  <si>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LTE Resid</t>
  </si>
  <si>
    <t> P.Svoboda </t>
  </si>
  <si>
    <t>2445556.459 </t>
  </si>
  <si>
    <t> 09.08.1983 23:00 </t>
  </si>
  <si>
    <t> R.Sula </t>
  </si>
  <si>
    <t>2445556.460 </t>
  </si>
  <si>
    <t> 09.08.1983 23:02 </t>
  </si>
  <si>
    <t> P.Fiser </t>
  </si>
  <si>
    <t>2445556.462 </t>
  </si>
  <si>
    <t> 09.08.1983 23:05 </t>
  </si>
  <si>
    <t> T.Graf </t>
  </si>
  <si>
    <t>2445556.463 </t>
  </si>
  <si>
    <t> 09.08.1983 23:06 </t>
  </si>
  <si>
    <t> E.Kobzova </t>
  </si>
  <si>
    <t>2445556.466 </t>
  </si>
  <si>
    <t> 09.08.1983 23:11 </t>
  </si>
  <si>
    <t>2445881.716 </t>
  </si>
  <si>
    <t> 30.06.1984 05:11 </t>
  </si>
  <si>
    <t>2445889.460 </t>
  </si>
  <si>
    <t> 07.07.1984 23:02 </t>
  </si>
  <si>
    <t> J.Schmidt </t>
  </si>
  <si>
    <t>2445898.751 </t>
  </si>
  <si>
    <t> 17.07.1984 06:01 </t>
  </si>
  <si>
    <t>2445906.502 </t>
  </si>
  <si>
    <t> 25.07.1984 00:02 </t>
  </si>
  <si>
    <t> R.Primke </t>
  </si>
  <si>
    <t>BAVM 43 </t>
  </si>
  <si>
    <t>2445934.369 </t>
  </si>
  <si>
    <t> 21.08.1984 20:51 </t>
  </si>
  <si>
    <t>2445934.376 </t>
  </si>
  <si>
    <t> 21.08.1984 21:01 </t>
  </si>
  <si>
    <t> M.Lenz </t>
  </si>
  <si>
    <t> BRNO 27 </t>
  </si>
  <si>
    <t>2445934.379 </t>
  </si>
  <si>
    <t> 21.08.1984 21:05 </t>
  </si>
  <si>
    <t> R.Pleskac </t>
  </si>
  <si>
    <t>2445943.664 </t>
  </si>
  <si>
    <t> 31.08.1984 03:56 </t>
  </si>
  <si>
    <t>2446253.435 </t>
  </si>
  <si>
    <t> 06.07.1985 22:26 </t>
  </si>
  <si>
    <t>2446253.436 </t>
  </si>
  <si>
    <t> 06.07.1985 22:27 </t>
  </si>
  <si>
    <t>2446270.466 </t>
  </si>
  <si>
    <t> 23.07.1985 23:11 </t>
  </si>
  <si>
    <t> P.Kucera </t>
  </si>
  <si>
    <t>2446270.472 </t>
  </si>
  <si>
    <t> 23.07.1985 23:19 </t>
  </si>
  <si>
    <t>2446270.474 </t>
  </si>
  <si>
    <t> 23.07.1985 23:22 </t>
  </si>
  <si>
    <t> P.Krivanek </t>
  </si>
  <si>
    <t>2446324.681 </t>
  </si>
  <si>
    <t> 16.09.1985 04:20 </t>
  </si>
  <si>
    <t>2446360.296 </t>
  </si>
  <si>
    <t> 21.10.1985 19:06 </t>
  </si>
  <si>
    <t> O.Grögel </t>
  </si>
  <si>
    <t>2446679.375 </t>
  </si>
  <si>
    <t> 05.09.1986 21:00 </t>
  </si>
  <si>
    <t> J.Tomcala </t>
  </si>
  <si>
    <t>2446679.396 </t>
  </si>
  <si>
    <t> 05.09.1986 21:30 </t>
  </si>
  <si>
    <t> R.Polloczek </t>
  </si>
  <si>
    <t>2446964.365 </t>
  </si>
  <si>
    <t> 17.06.1987 20:45 </t>
  </si>
  <si>
    <t>2446981.403 </t>
  </si>
  <si>
    <t> 04.07.1987 21:40 </t>
  </si>
  <si>
    <t> BBS 84 </t>
  </si>
  <si>
    <t>2446998.429 </t>
  </si>
  <si>
    <t> 21.07.1987 22:17 </t>
  </si>
  <si>
    <t> V.Cobirka </t>
  </si>
  <si>
    <t>2446998.439 </t>
  </si>
  <si>
    <t> 21.07.1987 22:32 </t>
  </si>
  <si>
    <t> V.Babic </t>
  </si>
  <si>
    <t>2446998.443 </t>
  </si>
  <si>
    <t> 21.07.1987 22:37 </t>
  </si>
  <si>
    <t>2446998.450 </t>
  </si>
  <si>
    <t> 21.07.1987 22:48 </t>
  </si>
  <si>
    <t> S.Cervenak </t>
  </si>
  <si>
    <t>2447029.416 </t>
  </si>
  <si>
    <t> 21.08.1987 21:59 </t>
  </si>
  <si>
    <t> P.Ptacek </t>
  </si>
  <si>
    <t>2447029.420 </t>
  </si>
  <si>
    <t> 21.08.1987 22:04 </t>
  </si>
  <si>
    <t> D.Musil </t>
  </si>
  <si>
    <t>2447365.519 </t>
  </si>
  <si>
    <t> 23.07.1988 00:27 </t>
  </si>
  <si>
    <t>2447712.445 </t>
  </si>
  <si>
    <t> 04.07.1989 22:40 </t>
  </si>
  <si>
    <t> P.Fedorisin </t>
  </si>
  <si>
    <t>2447712.446 </t>
  </si>
  <si>
    <t> 04.07.1989 22:42 </t>
  </si>
  <si>
    <t>2447712.449 </t>
  </si>
  <si>
    <t> 04.07.1989 22:46 </t>
  </si>
  <si>
    <t> M.Curhova </t>
  </si>
  <si>
    <t>2447712.450 </t>
  </si>
  <si>
    <t> 04.07.1989 22:48 </t>
  </si>
  <si>
    <t> M.Parada </t>
  </si>
  <si>
    <t> N.Senkova </t>
  </si>
  <si>
    <t>2447712.456 </t>
  </si>
  <si>
    <t> 04.07.1989 22:56 </t>
  </si>
  <si>
    <t> P.Jevin </t>
  </si>
  <si>
    <t>2447712.459 </t>
  </si>
  <si>
    <t> 04.07.1989 23:00 </t>
  </si>
  <si>
    <t> M.Surina </t>
  </si>
  <si>
    <t> I.Vaskanin </t>
  </si>
  <si>
    <t>2447712.460 </t>
  </si>
  <si>
    <t> 04.07.1989 23:02 </t>
  </si>
  <si>
    <t> I.Zsolnai </t>
  </si>
  <si>
    <t>2447729.496 </t>
  </si>
  <si>
    <t> 21.07.1989 23:54 </t>
  </si>
  <si>
    <t> W.Kriebel </t>
  </si>
  <si>
    <t>BAVM 56 </t>
  </si>
  <si>
    <t>2447757.384 </t>
  </si>
  <si>
    <t> 18.08.1989 21:12 </t>
  </si>
  <si>
    <t> BBS 92 </t>
  </si>
  <si>
    <t>2448093.479 </t>
  </si>
  <si>
    <t> 20.07.1990 23:29 </t>
  </si>
  <si>
    <t> V.Simon </t>
  </si>
  <si>
    <t>2448107.4213 </t>
  </si>
  <si>
    <t> 03.08.1990 22:06 </t>
  </si>
  <si>
    <t> 0.0171 </t>
  </si>
  <si>
    <t> BBS 96 </t>
  </si>
  <si>
    <t>2448107.424 </t>
  </si>
  <si>
    <t> 03.08.1990 22:10 </t>
  </si>
  <si>
    <t> 0.020 </t>
  </si>
  <si>
    <t> G.Maintz </t>
  </si>
  <si>
    <t>BAVM 59 </t>
  </si>
  <si>
    <t>2448161.634 </t>
  </si>
  <si>
    <t> 27.09.1990 03:12 </t>
  </si>
  <si>
    <t>2448409.454 </t>
  </si>
  <si>
    <t> 01.06.1991 22:53 </t>
  </si>
  <si>
    <t> J.Pietz </t>
  </si>
  <si>
    <t>BAVM 60 </t>
  </si>
  <si>
    <t>2448426.475 </t>
  </si>
  <si>
    <t> 18.06.1991 23:24 </t>
  </si>
  <si>
    <t> Z.Egyhazi </t>
  </si>
  <si>
    <t>2448426.484 </t>
  </si>
  <si>
    <t> 18.06.1991 23:36 </t>
  </si>
  <si>
    <t> J.Csipes </t>
  </si>
  <si>
    <t>2448443.518 </t>
  </si>
  <si>
    <t> 06.07.1991 00:25 </t>
  </si>
  <si>
    <t> M.Lukacova </t>
  </si>
  <si>
    <t>2448452.808 </t>
  </si>
  <si>
    <t> 15.07.1991 07:23 </t>
  </si>
  <si>
    <t>2448796.663 </t>
  </si>
  <si>
    <t> 23.06.1992 03:54 </t>
  </si>
  <si>
    <t>2448813.700 </t>
  </si>
  <si>
    <t> 10.07.1992 04:48 </t>
  </si>
  <si>
    <t>2448852.419 </t>
  </si>
  <si>
    <t> 17.08.1992 22:03 </t>
  </si>
  <si>
    <t> BBS 102 </t>
  </si>
  <si>
    <t>2449202.458 </t>
  </si>
  <si>
    <t> 02.08.1993 22:59 </t>
  </si>
  <si>
    <t> BBS 105 </t>
  </si>
  <si>
    <t>2449216.394 </t>
  </si>
  <si>
    <t> 16.08.1993 21:27 </t>
  </si>
  <si>
    <t> J.Chlachula </t>
  </si>
  <si>
    <t>2449216.396 </t>
  </si>
  <si>
    <t> 16.08.1993 21:30 </t>
  </si>
  <si>
    <t> Mi.Kolarik </t>
  </si>
  <si>
    <t>2449216.398 </t>
  </si>
  <si>
    <t> 16.08.1993 21:33 </t>
  </si>
  <si>
    <t> J.Trnka </t>
  </si>
  <si>
    <t>2449216.399 </t>
  </si>
  <si>
    <t> 16.08.1993 21:34 </t>
  </si>
  <si>
    <t> K.Koss </t>
  </si>
  <si>
    <t>2449216.401 </t>
  </si>
  <si>
    <t> 16.08.1993 21:37 </t>
  </si>
  <si>
    <t> D.Kozubik </t>
  </si>
  <si>
    <t>2449216.402 </t>
  </si>
  <si>
    <t> 16.08.1993 21:38 </t>
  </si>
  <si>
    <t> M.Mizera </t>
  </si>
  <si>
    <t>2449487.431 </t>
  </si>
  <si>
    <t> 14.05.1994 22:20 </t>
  </si>
  <si>
    <t>2449504.4901 </t>
  </si>
  <si>
    <t> 31.05.1994 23:45 </t>
  </si>
  <si>
    <t> 0.0251 </t>
  </si>
  <si>
    <t>2449535.437 </t>
  </si>
  <si>
    <t> 01.07.1994 22:29 </t>
  </si>
  <si>
    <t> M.Rusnak </t>
  </si>
  <si>
    <t>2449535.445 </t>
  </si>
  <si>
    <t> 01.07.1994 22:40 </t>
  </si>
  <si>
    <t>2449535.446 </t>
  </si>
  <si>
    <t> 01.07.1994 22:42 </t>
  </si>
  <si>
    <t>2449535.447 </t>
  </si>
  <si>
    <t> 01.07.1994 22:43 </t>
  </si>
  <si>
    <t> M.Stefanco </t>
  </si>
  <si>
    <t>2449535.453 </t>
  </si>
  <si>
    <t> 01.07.1994 22:52 </t>
  </si>
  <si>
    <t> J.Rusinko </t>
  </si>
  <si>
    <t>2449535.455 </t>
  </si>
  <si>
    <t> 01.07.1994 22:55 </t>
  </si>
  <si>
    <t> M.Vanko </t>
  </si>
  <si>
    <t>2449535.456 </t>
  </si>
  <si>
    <t> 01.07.1994 22:56 </t>
  </si>
  <si>
    <t> J.Fedorisin </t>
  </si>
  <si>
    <t>2449535.460 </t>
  </si>
  <si>
    <t> 01.07.1994 23:02 </t>
  </si>
  <si>
    <t> J.Jirout </t>
  </si>
  <si>
    <t>2449535.469 </t>
  </si>
  <si>
    <t> 01.07.1994 23:15 </t>
  </si>
  <si>
    <t> J.Polak </t>
  </si>
  <si>
    <t>2449535.471 </t>
  </si>
  <si>
    <t> 01.07.1994 23:18 </t>
  </si>
  <si>
    <t> 0.029 </t>
  </si>
  <si>
    <t> P.Skalak </t>
  </si>
  <si>
    <t>2449535.472 </t>
  </si>
  <si>
    <t> 01.07.1994 23:19 </t>
  </si>
  <si>
    <t> M.Dahm </t>
  </si>
  <si>
    <t>BAVM 79 </t>
  </si>
  <si>
    <t>2449566.418 </t>
  </si>
  <si>
    <t> 01.08.1994 22:01 </t>
  </si>
  <si>
    <t>2449566.425 </t>
  </si>
  <si>
    <t> 01.08.1994 22:12 </t>
  </si>
  <si>
    <t>2449566.426 </t>
  </si>
  <si>
    <t> 01.08.1994 22:13 </t>
  </si>
  <si>
    <t> K.Mokry </t>
  </si>
  <si>
    <t>2449566.442 </t>
  </si>
  <si>
    <t> 01.08.1994 22:36 </t>
  </si>
  <si>
    <t>2449569.515 </t>
  </si>
  <si>
    <t> 05.08.1994 00:21 </t>
  </si>
  <si>
    <t> L.Honzik </t>
  </si>
  <si>
    <t>2449569.519 </t>
  </si>
  <si>
    <t> 05.08.1994 00:27 </t>
  </si>
  <si>
    <t>2449569.538 </t>
  </si>
  <si>
    <t> 05.08.1994 00:54 </t>
  </si>
  <si>
    <t> A.Kratochvil </t>
  </si>
  <si>
    <t> J.Mocek </t>
  </si>
  <si>
    <t>2449580.387 </t>
  </si>
  <si>
    <t> 15.08.1994 21:17 </t>
  </si>
  <si>
    <t> P.Molik </t>
  </si>
  <si>
    <t>OEJV 0060 </t>
  </si>
  <si>
    <t>2449843.695 </t>
  </si>
  <si>
    <t> 06.05.1995 04:40 </t>
  </si>
  <si>
    <t>2449899.4439 </t>
  </si>
  <si>
    <t> 30.06.1995 22:39 </t>
  </si>
  <si>
    <t> 0.0227 </t>
  </si>
  <si>
    <t> M.Ambroz </t>
  </si>
  <si>
    <t>2449899.4474 </t>
  </si>
  <si>
    <t> 30.06.1995 22:44 </t>
  </si>
  <si>
    <t> 0.0262 </t>
  </si>
  <si>
    <t> T.Cerny </t>
  </si>
  <si>
    <t>2449899.4475 </t>
  </si>
  <si>
    <t> 0.0263 </t>
  </si>
  <si>
    <t>BAVM 91 </t>
  </si>
  <si>
    <t>2449899.4481 </t>
  </si>
  <si>
    <t> 30.06.1995 22:45 </t>
  </si>
  <si>
    <t> 0.0269 </t>
  </si>
  <si>
    <t>2449899.4509 </t>
  </si>
  <si>
    <t> 30.06.1995 22:49 </t>
  </si>
  <si>
    <t> 0.0297 </t>
  </si>
  <si>
    <t> M.Vetrovcova </t>
  </si>
  <si>
    <t>2449930.4221 </t>
  </si>
  <si>
    <t> 31.07.1995 22:07 </t>
  </si>
  <si>
    <t> 0.0239 </t>
  </si>
  <si>
    <t> J.Cechal </t>
  </si>
  <si>
    <t>2449930.4228 </t>
  </si>
  <si>
    <t> 31.07.1995 22:08 </t>
  </si>
  <si>
    <t> 0.0246 </t>
  </si>
  <si>
    <t> J.Kovarik </t>
  </si>
  <si>
    <t> P.Stepan </t>
  </si>
  <si>
    <t>2449930.4235 </t>
  </si>
  <si>
    <t> 31.07.1995 22:09 </t>
  </si>
  <si>
    <t> 0.0253 </t>
  </si>
  <si>
    <t>2449930.4270 </t>
  </si>
  <si>
    <t> 31.07.1995 22:14 </t>
  </si>
  <si>
    <t> 0.0288 </t>
  </si>
  <si>
    <t>2449930.4284 </t>
  </si>
  <si>
    <t> 31.07.1995 22:16 </t>
  </si>
  <si>
    <t> R.Matus </t>
  </si>
  <si>
    <t>2449930.4298 </t>
  </si>
  <si>
    <t> 31.07.1995 22:18 </t>
  </si>
  <si>
    <t> D.Tuma </t>
  </si>
  <si>
    <t>2449930.4312 </t>
  </si>
  <si>
    <t> 31.07.1995 22:20 </t>
  </si>
  <si>
    <t>2449930.4332 </t>
  </si>
  <si>
    <t> 31.07.1995 22:23 </t>
  </si>
  <si>
    <t> 0.0350 </t>
  </si>
  <si>
    <t> J.Strobl </t>
  </si>
  <si>
    <t>2449930.4395 </t>
  </si>
  <si>
    <t> 31.07.1995 22:32 </t>
  </si>
  <si>
    <t> 0.0413 </t>
  </si>
  <si>
    <t> T.Tichy </t>
  </si>
  <si>
    <t>2450311.4429 </t>
  </si>
  <si>
    <t> 15.08.1996 22:37 </t>
  </si>
  <si>
    <t> 0.0281 </t>
  </si>
  <si>
    <t>2450320.740 </t>
  </si>
  <si>
    <t> 25.08.1996 05:45 </t>
  </si>
  <si>
    <t> AOEB 10 </t>
  </si>
  <si>
    <t>2450579.3805 </t>
  </si>
  <si>
    <t> 10.05.1997 21:07 </t>
  </si>
  <si>
    <t> 0.0151 </t>
  </si>
  <si>
    <t>2450602.626 </t>
  </si>
  <si>
    <t> 03.06.1997 03:01 </t>
  </si>
  <si>
    <t>2450627.4058 </t>
  </si>
  <si>
    <t> 27.06.1997 21:44 </t>
  </si>
  <si>
    <t> 0.0261 </t>
  </si>
  <si>
    <t> W.Ogloza </t>
  </si>
  <si>
    <t>IBVS 4534 </t>
  </si>
  <si>
    <t>2450644.4471 </t>
  </si>
  <si>
    <t> 14.07.1997 22:43 </t>
  </si>
  <si>
    <t> 0.0300 </t>
  </si>
  <si>
    <t> M.Netolicky </t>
  </si>
  <si>
    <t>2450675.4206 </t>
  </si>
  <si>
    <t> 14.08.1997 22:05 </t>
  </si>
  <si>
    <t> 0.0266 </t>
  </si>
  <si>
    <t>2450720.3377 </t>
  </si>
  <si>
    <t> 28.09.1997 20:06 </t>
  </si>
  <si>
    <t> 0.0271 </t>
  </si>
  <si>
    <t>BAVM 117 </t>
  </si>
  <si>
    <t>2450943.3753 </t>
  </si>
  <si>
    <t> 09.05.1998 21:00 </t>
  </si>
  <si>
    <t> S.Zola </t>
  </si>
  <si>
    <t>IBVS 4877 </t>
  </si>
  <si>
    <t>2450970.4873 </t>
  </si>
  <si>
    <t> 05.06.1998 23:41 </t>
  </si>
  <si>
    <t> 0.0378 </t>
  </si>
  <si>
    <t>2451020.814 </t>
  </si>
  <si>
    <t> 26.07.1998 07:32 </t>
  </si>
  <si>
    <t>2451048.696 </t>
  </si>
  <si>
    <t> 23.08.1998 04:42 </t>
  </si>
  <si>
    <t>2451053.343 </t>
  </si>
  <si>
    <t> 27.08.1998 20:13 </t>
  </si>
  <si>
    <t> R.Meyer </t>
  </si>
  <si>
    <t>BAVM 122 </t>
  </si>
  <si>
    <t>2451375.4887 </t>
  </si>
  <si>
    <t> 15.07.1999 23:43 </t>
  </si>
  <si>
    <t> 0.0154 </t>
  </si>
  <si>
    <t>2451375.5088 </t>
  </si>
  <si>
    <t> 16.07.1999 00:12 </t>
  </si>
  <si>
    <t> D.Motl </t>
  </si>
  <si>
    <t>2451384.801 </t>
  </si>
  <si>
    <t> 25.07.1999 07:13 </t>
  </si>
  <si>
    <t> 0.035 </t>
  </si>
  <si>
    <t>2451691.472 </t>
  </si>
  <si>
    <t> 26.05.2000 23:19 </t>
  </si>
  <si>
    <t> J.Goždál </t>
  </si>
  <si>
    <t>2451784.4029 </t>
  </si>
  <si>
    <t> 27.08.2000 21:40 </t>
  </si>
  <si>
    <t> 0.0338 </t>
  </si>
  <si>
    <t> M.Drozdz et al. </t>
  </si>
  <si>
    <t>IBVS 5623 </t>
  </si>
  <si>
    <t>2451798.332 </t>
  </si>
  <si>
    <t> 10.09.2000 19:58 </t>
  </si>
  <si>
    <t>BAVM 143 </t>
  </si>
  <si>
    <t>2452055.454 </t>
  </si>
  <si>
    <t> 25.05.2001 22:53 </t>
  </si>
  <si>
    <t> 0.037 </t>
  </si>
  <si>
    <t>2452126.7022 </t>
  </si>
  <si>
    <t> 05.08.2001 04:51 </t>
  </si>
  <si>
    <t> 0.0377 </t>
  </si>
  <si>
    <t>2452141.412 </t>
  </si>
  <si>
    <t> 19.08.2001 21:53 </t>
  </si>
  <si>
    <t> 0.033 </t>
  </si>
  <si>
    <t> T.Zajíc </t>
  </si>
  <si>
    <t>2452402.395 </t>
  </si>
  <si>
    <t> 07.05.2002 21:28 </t>
  </si>
  <si>
    <t> 0.036 </t>
  </si>
  <si>
    <t> W.Proksch </t>
  </si>
  <si>
    <t>BAVM 154 </t>
  </si>
  <si>
    <t>2452775.6764 </t>
  </si>
  <si>
    <t> 16.05.2003 04:14 </t>
  </si>
  <si>
    <t> 0.0446 </t>
  </si>
  <si>
    <t> R.Poklar </t>
  </si>
  <si>
    <t>2452800.456 </t>
  </si>
  <si>
    <t> 09.06.2003 22:56 </t>
  </si>
  <si>
    <t> 0.043 </t>
  </si>
  <si>
    <t>BAVM 171 </t>
  </si>
  <si>
    <t>2452902.6836 </t>
  </si>
  <si>
    <t> 20.09.2003 04:24 </t>
  </si>
  <si>
    <t> 0.0463 </t>
  </si>
  <si>
    <t>2453164.4420 </t>
  </si>
  <si>
    <t> 07.06.2004 22:36 </t>
  </si>
  <si>
    <t> 0.0494 </t>
  </si>
  <si>
    <t>2453204.7125 </t>
  </si>
  <si>
    <t> 18.07.2004 05:06 </t>
  </si>
  <si>
    <t> 0.0499 </t>
  </si>
  <si>
    <t> B.Manske </t>
  </si>
  <si>
    <t>2453540.8171 </t>
  </si>
  <si>
    <t> 19.06.2005 07:36 </t>
  </si>
  <si>
    <t> 0.0545 </t>
  </si>
  <si>
    <t>2453621.3582 </t>
  </si>
  <si>
    <t> 07.09.2005 20:35 </t>
  </si>
  <si>
    <t> 0.0555 </t>
  </si>
  <si>
    <t> M.Dietrich </t>
  </si>
  <si>
    <t>BAVM 178 </t>
  </si>
  <si>
    <t>2453932.6817 </t>
  </si>
  <si>
    <t> 16.07.2006 04:21 </t>
  </si>
  <si>
    <t> 0.0606 </t>
  </si>
  <si>
    <t>2454282.7254 </t>
  </si>
  <si>
    <t> 01.07.2007 05:24 </t>
  </si>
  <si>
    <t> 0.0646 </t>
  </si>
  <si>
    <t>2454615.7325 </t>
  </si>
  <si>
    <t> 29.05.2008 05:34 </t>
  </si>
  <si>
    <t> 0.0694 </t>
  </si>
  <si>
    <t>2454629.6719 </t>
  </si>
  <si>
    <t> 12.06.2008 04:07 </t>
  </si>
  <si>
    <t> 0.0692 </t>
  </si>
  <si>
    <t>2454663.7475 </t>
  </si>
  <si>
    <t> 16.07.2008 05:56 </t>
  </si>
  <si>
    <t> 0.0701 </t>
  </si>
  <si>
    <t>2454671.4921 </t>
  </si>
  <si>
    <t> 23.07.2008 23:48 </t>
  </si>
  <si>
    <t> 0.0705 </t>
  </si>
  <si>
    <t> C.Moos </t>
  </si>
  <si>
    <t>BAVM 203 </t>
  </si>
  <si>
    <t>2454937.8978 </t>
  </si>
  <si>
    <t> 16.04.2009 09:32 </t>
  </si>
  <si>
    <t> 0.0744 </t>
  </si>
  <si>
    <t> S.Dvorak </t>
  </si>
  <si>
    <t>IBVS 5938 </t>
  </si>
  <si>
    <t>2454987.4616 </t>
  </si>
  <si>
    <t> 04.06.2009 23:04 </t>
  </si>
  <si>
    <t> 0.0750 </t>
  </si>
  <si>
    <t>2454996.7584 </t>
  </si>
  <si>
    <t> 14.06.2009 06:12 </t>
  </si>
  <si>
    <t>9894</t>
  </si>
  <si>
    <t> 0.0787 </t>
  </si>
  <si>
    <t>2455025.4053 </t>
  </si>
  <si>
    <t> 12.07.2009 21:43 </t>
  </si>
  <si>
    <t>9912.5</t>
  </si>
  <si>
    <t> 0.0720 </t>
  </si>
  <si>
    <t> L.Šmelcer </t>
  </si>
  <si>
    <t>OEJV 0137 </t>
  </si>
  <si>
    <t>2455025.4090 </t>
  </si>
  <si>
    <t> 12.07.2009 21:48 </t>
  </si>
  <si>
    <t> 0.0757 </t>
  </si>
  <si>
    <t>2455025.4125 </t>
  </si>
  <si>
    <t> 12.07.2009 21:54 </t>
  </si>
  <si>
    <t> 0.0792 </t>
  </si>
  <si>
    <t>2455346.8012 </t>
  </si>
  <si>
    <t> 30.05.2010 07:13 </t>
  </si>
  <si>
    <t>10120</t>
  </si>
  <si>
    <t> 0.0819 </t>
  </si>
  <si>
    <t>2455642.6345 </t>
  </si>
  <si>
    <t> 22.03.2011 03:13 </t>
  </si>
  <si>
    <t>10311</t>
  </si>
  <si>
    <t> 0.0853 </t>
  </si>
  <si>
    <t> M.Lehky </t>
  </si>
  <si>
    <t>OEJV 0160 </t>
  </si>
  <si>
    <t>2455642.63461 </t>
  </si>
  <si>
    <t> 0.08538 </t>
  </si>
  <si>
    <t>2455642.63469 </t>
  </si>
  <si>
    <t> 0.08546 </t>
  </si>
  <si>
    <t>2455642.63481 </t>
  </si>
  <si>
    <t> 22.03.2011 03:14 </t>
  </si>
  <si>
    <t> 0.08558 </t>
  </si>
  <si>
    <t>2455648.8303 </t>
  </si>
  <si>
    <t> 28.03.2011 07:55 </t>
  </si>
  <si>
    <t>10315</t>
  </si>
  <si>
    <t> 0.0857 </t>
  </si>
  <si>
    <t> JAAVSO 39;177 </t>
  </si>
  <si>
    <t>2456089.4797 </t>
  </si>
  <si>
    <t> 10.06.2012 23:30 </t>
  </si>
  <si>
    <t>10599.5</t>
  </si>
  <si>
    <t> 0.0879 </t>
  </si>
  <si>
    <t>2456093.3568 </t>
  </si>
  <si>
    <t> 14.06.2012 20:33 </t>
  </si>
  <si>
    <t>10602</t>
  </si>
  <si>
    <t> 0.0928 </t>
  </si>
  <si>
    <t>2456460.4407 </t>
  </si>
  <si>
    <t> 16.06.2013 22:34 </t>
  </si>
  <si>
    <t>10839</t>
  </si>
  <si>
    <t> 0.0998 </t>
  </si>
  <si>
    <t>BAVM 232 </t>
  </si>
  <si>
    <t>s5</t>
  </si>
  <si>
    <t>s6</t>
  </si>
  <si>
    <t>s7</t>
  </si>
  <si>
    <t>IBVS 0369 </t>
  </si>
  <si>
    <t>IBVS 0647 </t>
  </si>
  <si>
    <t>wt</t>
  </si>
  <si>
    <t>AU</t>
  </si>
  <si>
    <t>Q. resid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</si>
  <si>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</si>
  <si>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</si>
  <si>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</si>
  <si>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</si>
  <si>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</si>
  <si>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</si>
  <si>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</si>
  <si>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</si>
  <si>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</si>
  <si>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</si>
  <si>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</si>
  <si>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</si>
  <si>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</si>
  <si>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</si>
  <si>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</si>
  <si>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</si>
  <si>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</si>
  <si>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</si>
  <si>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</si>
  <si>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</si>
  <si>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</si>
  <si>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</si>
  <si>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</si>
  <si>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</si>
  <si>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</si>
  <si>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S5</t>
  </si>
  <si>
    <t>Misc</t>
  </si>
  <si>
    <t>BBSAG</t>
  </si>
  <si>
    <t>AAVSO 3</t>
  </si>
  <si>
    <t>BBSAG 31</t>
  </si>
  <si>
    <t>BBSAG 35</t>
  </si>
  <si>
    <t>BBSAG 38</t>
  </si>
  <si>
    <t>AN 302,54</t>
  </si>
  <si>
    <t>BBSAG 39</t>
  </si>
  <si>
    <t>BBSAG 40</t>
  </si>
  <si>
    <t>BBSAG 43</t>
  </si>
  <si>
    <t>BRNO 23</t>
  </si>
  <si>
    <t>BBSAG 45</t>
  </si>
  <si>
    <t>BBSAG 46</t>
  </si>
  <si>
    <t>BBSAG 49</t>
  </si>
  <si>
    <t>BBSAG 50</t>
  </si>
  <si>
    <t>BRNO 26</t>
  </si>
  <si>
    <t>BBSAG 55</t>
  </si>
  <si>
    <t>BBSAG 60</t>
  </si>
  <si>
    <t>BBSAG 61</t>
  </si>
  <si>
    <t>BBSAG 66</t>
  </si>
  <si>
    <t>BAV-M 38</t>
  </si>
  <si>
    <t>BBSAG 73</t>
  </si>
  <si>
    <t>BAV-M 39</t>
  </si>
  <si>
    <t>BAV-M 43</t>
  </si>
  <si>
    <t>BRNO 27</t>
  </si>
  <si>
    <t>BAAVSS 70</t>
  </si>
  <si>
    <t>BBSAG 84</t>
  </si>
  <si>
    <t>BRNO 30</t>
  </si>
  <si>
    <t>BBSAG 89</t>
  </si>
  <si>
    <t>BAV-M 56</t>
  </si>
  <si>
    <t>BBSAG 92</t>
  </si>
  <si>
    <t>BRNO 31</t>
  </si>
  <si>
    <t>BBSAG 96</t>
  </si>
  <si>
    <t>BAV-M 59</t>
  </si>
  <si>
    <t>BAV-M 60</t>
  </si>
  <si>
    <t>BBSAG 102</t>
  </si>
  <si>
    <t>BBSAG 105</t>
  </si>
  <si>
    <t>BBSAG 107</t>
  </si>
  <si>
    <t>BAV-M 79</t>
  </si>
  <si>
    <t>IBVS 4383</t>
  </si>
  <si>
    <t>IBVS 4534</t>
  </si>
  <si>
    <t>IBVS 4711</t>
  </si>
  <si>
    <t>AAVSO</t>
  </si>
  <si>
    <t>BRNO</t>
  </si>
  <si>
    <t>IBVS</t>
  </si>
  <si>
    <t>IBVS 4877</t>
  </si>
  <si>
    <t>I</t>
  </si>
  <si>
    <t>IBVS 0221</t>
  </si>
  <si>
    <t>IBVS 0247</t>
  </si>
  <si>
    <t>IBVS 0456</t>
  </si>
  <si>
    <t>IBVS 0530</t>
  </si>
  <si>
    <t>IBVS 0647</t>
  </si>
  <si>
    <t>IBVS 0838</t>
  </si>
  <si>
    <t>IBVS 0740</t>
  </si>
  <si>
    <t/>
  </si>
  <si>
    <t>IBVS 1119</t>
  </si>
  <si>
    <t>IBVS 5623</t>
  </si>
  <si>
    <t>EA/SD</t>
  </si>
  <si>
    <t>UX Her / GSC 01557-01268</t>
  </si>
  <si>
    <t>IBVS 5657</t>
  </si>
  <si>
    <t># of data points:</t>
  </si>
  <si>
    <t>IBVS 5731</t>
  </si>
  <si>
    <t>My time zone &gt;&gt;&gt;&gt;&gt;</t>
  </si>
  <si>
    <t>(PST=8, PDT=MDT=7, MDT=CST=6, etc.)</t>
  </si>
  <si>
    <t>JD today</t>
  </si>
  <si>
    <t>New Cycle</t>
  </si>
  <si>
    <t>Next ToM</t>
  </si>
  <si>
    <t>Local time</t>
  </si>
  <si>
    <t>Start of linear fit &gt;&gt;&gt;&gt;&gt;&gt;&gt;&gt;&gt;&gt;&gt;&gt;&gt;&gt;&gt;&gt;&gt;&gt;&gt;&gt;&gt;</t>
  </si>
  <si>
    <t>OEJV 0060</t>
  </si>
  <si>
    <t>vis</t>
  </si>
  <si>
    <t>OEJV 0074</t>
  </si>
  <si>
    <t>II</t>
  </si>
  <si>
    <t>1964AJ.....69..316F</t>
  </si>
  <si>
    <t>?</t>
  </si>
  <si>
    <t>IBVS 5938</t>
  </si>
  <si>
    <t>Add cycle</t>
  </si>
  <si>
    <t>Old Cycle</t>
  </si>
  <si>
    <t>OEJV 0137</t>
  </si>
  <si>
    <t>PE</t>
  </si>
  <si>
    <t>IBVS 0775</t>
  </si>
  <si>
    <t>pg</t>
  </si>
  <si>
    <t>IBVS 5918</t>
  </si>
  <si>
    <t>1974JAVSO…3…60</t>
  </si>
  <si>
    <t>BAD</t>
  </si>
  <si>
    <t>JAVSO..38...85</t>
  </si>
  <si>
    <t>JAVSO..39...94</t>
  </si>
  <si>
    <t>JAVSO..36..186</t>
  </si>
  <si>
    <t>JAVSO..39..177</t>
  </si>
  <si>
    <t>OEJV 0160</t>
  </si>
  <si>
    <t>IBVS 6084</t>
  </si>
  <si>
    <t>IBVS 6118</t>
  </si>
  <si>
    <t>C-C Gateway</t>
  </si>
  <si>
    <t>http://var.astro.cz/ocgate/</t>
  </si>
  <si>
    <t>p</t>
  </si>
  <si>
    <t>Koch</t>
  </si>
  <si>
    <t>,,D,Lich,AJ 67.462,</t>
  </si>
  <si>
    <t>V </t>
  </si>
  <si>
    <t> K.Kordylewski </t>
  </si>
  <si>
    <t> -0.074 </t>
  </si>
  <si>
    <t> -0.058 </t>
  </si>
  <si>
    <t> F.Lause </t>
  </si>
  <si>
    <t> -0.060 </t>
  </si>
  <si>
    <t> -0.066 </t>
  </si>
  <si>
    <t> -0.057 </t>
  </si>
  <si>
    <t> AN 266.19 </t>
  </si>
  <si>
    <t> -0.055 </t>
  </si>
  <si>
    <t> -0.041 </t>
  </si>
  <si>
    <t> -0.053 </t>
  </si>
  <si>
    <t> -0.039 </t>
  </si>
  <si>
    <t> -0.035 </t>
  </si>
  <si>
    <t> -0.029 </t>
  </si>
  <si>
    <t> -0.038 </t>
  </si>
  <si>
    <t>F </t>
  </si>
  <si>
    <t> S.Gaposchkin </t>
  </si>
  <si>
    <t> HA 113.74 </t>
  </si>
  <si>
    <t> -0.027 </t>
  </si>
  <si>
    <t> W.Zessewitsch </t>
  </si>
  <si>
    <t> S.Kaho </t>
  </si>
  <si>
    <t> BTOK 49.385 </t>
  </si>
  <si>
    <t>E </t>
  </si>
  <si>
    <t>P </t>
  </si>
  <si>
    <t> H.Huth </t>
  </si>
  <si>
    <t> MVS 2.123 </t>
  </si>
  <si>
    <t> 0.007 </t>
  </si>
  <si>
    <t> -0.024 </t>
  </si>
  <si>
    <t> -0.028 </t>
  </si>
  <si>
    <t> -0.017 </t>
  </si>
  <si>
    <t> 0.022 </t>
  </si>
  <si>
    <t> 0.019 </t>
  </si>
  <si>
    <t> 0.014 </t>
  </si>
  <si>
    <t> -0.019 </t>
  </si>
  <si>
    <t> R.Diethelm </t>
  </si>
  <si>
    <t> ORI 113 </t>
  </si>
  <si>
    <t> -0.021 </t>
  </si>
  <si>
    <t> ORI 119 </t>
  </si>
  <si>
    <t> -0.001 </t>
  </si>
  <si>
    <t> ORI 120 </t>
  </si>
  <si>
    <t> -0.003 </t>
  </si>
  <si>
    <t> H.Peter </t>
  </si>
  <si>
    <t> ORI 126 </t>
  </si>
  <si>
    <t> C.Ibanoglu </t>
  </si>
  <si>
    <t>IBVS 647 </t>
  </si>
  <si>
    <t> 0.017 </t>
  </si>
  <si>
    <t> -0.005 </t>
  </si>
  <si>
    <t> -0.006 </t>
  </si>
  <si>
    <t> K.Locher </t>
  </si>
  <si>
    <t> BBS 5 </t>
  </si>
  <si>
    <t> -0.012 </t>
  </si>
  <si>
    <t> 0.000 </t>
  </si>
  <si>
    <t> 0.004 </t>
  </si>
  <si>
    <t> BBS 16 </t>
  </si>
  <si>
    <t> -0.004 </t>
  </si>
  <si>
    <t> BBS 17 </t>
  </si>
  <si>
    <t> -0.014 </t>
  </si>
  <si>
    <t> BBS 22 </t>
  </si>
  <si>
    <t> -0.013 </t>
  </si>
  <si>
    <t> BBS 24 </t>
  </si>
  <si>
    <t> BBS 28 </t>
  </si>
  <si>
    <t> 0.005 </t>
  </si>
  <si>
    <t> G.Samolyk </t>
  </si>
  <si>
    <t> -0.020 </t>
  </si>
  <si>
    <t> 0.003 </t>
  </si>
  <si>
    <t> -0.023 </t>
  </si>
  <si>
    <t> R.Germann </t>
  </si>
  <si>
    <t> BBS 38 </t>
  </si>
  <si>
    <t> -0.007 </t>
  </si>
  <si>
    <t> BBS 39 </t>
  </si>
  <si>
    <t> -0.025 </t>
  </si>
  <si>
    <t> -0.042 </t>
  </si>
  <si>
    <t> 0.008 </t>
  </si>
  <si>
    <t> 0.0010 </t>
  </si>
  <si>
    <t> -0.010 </t>
  </si>
  <si>
    <t> BBS 60 </t>
  </si>
  <si>
    <t> 0.002 </t>
  </si>
  <si>
    <t> BBS 61 </t>
  </si>
  <si>
    <t> 0.032 </t>
  </si>
  <si>
    <t> W.Braune </t>
  </si>
  <si>
    <t>BAVM 38 </t>
  </si>
  <si>
    <t> 0.001 </t>
  </si>
  <si>
    <t>BAVM 39 </t>
  </si>
  <si>
    <t> 0.012 </t>
  </si>
  <si>
    <t> D.Williams </t>
  </si>
  <si>
    <t> 0.034 </t>
  </si>
  <si>
    <t> -0.008 </t>
  </si>
  <si>
    <t> V.Svoboda </t>
  </si>
  <si>
    <t> BRNO 28 </t>
  </si>
  <si>
    <t> P.Hajek </t>
  </si>
  <si>
    <t> V.Wagner </t>
  </si>
  <si>
    <t> M.Berka </t>
  </si>
  <si>
    <t> 0.013 </t>
  </si>
  <si>
    <t> J.Isles </t>
  </si>
  <si>
    <t> VSSC 70.20 </t>
  </si>
  <si>
    <t> 0.026 </t>
  </si>
  <si>
    <t> G.Mavrofridis </t>
  </si>
  <si>
    <t> 0.010 </t>
  </si>
  <si>
    <t> 0.016 </t>
  </si>
  <si>
    <t> BRNO 30 </t>
  </si>
  <si>
    <t> A.Paschke </t>
  </si>
  <si>
    <t> BBS 89 </t>
  </si>
  <si>
    <t> 0.015 </t>
  </si>
  <si>
    <t> 0.018 </t>
  </si>
  <si>
    <t> T.Cervinka </t>
  </si>
  <si>
    <t> BRNO 31 </t>
  </si>
  <si>
    <t>B</t>
  </si>
  <si>
    <t> 0.024 </t>
  </si>
  <si>
    <t> Ma.Kolarik </t>
  </si>
  <si>
    <t> 0.027 </t>
  </si>
  <si>
    <t> 0.030 </t>
  </si>
  <si>
    <t> J.Silhan </t>
  </si>
  <si>
    <t> 0.023 </t>
  </si>
  <si>
    <t> E.Blättler </t>
  </si>
  <si>
    <t> 0.011 </t>
  </si>
  <si>
    <t> 0.028 </t>
  </si>
  <si>
    <t> BBS 107 </t>
  </si>
  <si>
    <t> M.Rottenborn </t>
  </si>
  <si>
    <t> BRNO 32 </t>
  </si>
  <si>
    <t> P.Sobotka </t>
  </si>
  <si>
    <t> 0.0316 </t>
  </si>
  <si>
    <t> P.Lutcha </t>
  </si>
  <si>
    <t> L.Brat </t>
  </si>
  <si>
    <t>o</t>
  </si>
  <si>
    <t> W.Kleikamp </t>
  </si>
  <si>
    <t>C </t>
  </si>
  <si>
    <t>ns</t>
  </si>
  <si>
    <t> S.Cook </t>
  </si>
  <si>
    <t>-I</t>
  </si>
  <si>
    <t>V</t>
  </si>
  <si>
    <t>OEJV 0074 </t>
  </si>
  <si>
    <t> C.Hesseltine </t>
  </si>
  <si>
    <t> 0.0302 </t>
  </si>
  <si>
    <t>BAVM 173 </t>
  </si>
  <si>
    <t> J.Bialozynski </t>
  </si>
  <si>
    <t> AOEB 12 </t>
  </si>
  <si>
    <t> 0.0306 </t>
  </si>
  <si>
    <t>C</t>
  </si>
  <si>
    <t> H.V.Senavci et al. </t>
  </si>
  <si>
    <t>IBVS 5754 </t>
  </si>
  <si>
    <t> 0.0355 </t>
  </si>
  <si>
    <t>R</t>
  </si>
  <si>
    <t>JAAVSO 36(2);186 </t>
  </si>
  <si>
    <t> K.Menzies </t>
  </si>
  <si>
    <t> JAAVSO 38;85 </t>
  </si>
  <si>
    <t> 0.0330 </t>
  </si>
  <si>
    <t> J.Schirmer </t>
  </si>
  <si>
    <t>BAVM 209 </t>
  </si>
  <si>
    <t> JAAVSO 39;94 </t>
  </si>
  <si>
    <t>BV</t>
  </si>
  <si>
    <t> A.Liakos et al. </t>
  </si>
  <si>
    <t>IBVS 6095 </t>
  </si>
  <si>
    <t>Minima from the Lichtenknecker Database of the BAV</t>
  </si>
  <si>
    <t>CCD</t>
  </si>
  <si>
    <t>E</t>
  </si>
  <si>
    <t>http://www.bav-astro.de/LkDB/index.php?lang=en&amp;sprache_dial=en</t>
  </si>
  <si>
    <t>F</t>
  </si>
  <si>
    <t>P</t>
  </si>
  <si>
    <t> Koch &amp; Koch </t>
  </si>
  <si>
    <t> AJ 67.462 </t>
  </si>
  <si>
    <t>Zinner E</t>
  </si>
  <si>
    <t>,,D,Lich,AN 195.459,</t>
  </si>
  <si>
    <t>Grouiller</t>
  </si>
  <si>
    <t>,,D,Lich,BLYN 5.61,</t>
  </si>
  <si>
    <t>Nijland A A</t>
  </si>
  <si>
    <t>,,D,Lich,AN 242.11,</t>
  </si>
  <si>
    <t>Gadomski J</t>
  </si>
  <si>
    <t>,,D,Lich,SAC 3.47,</t>
  </si>
  <si>
    <t>Lange G A</t>
  </si>
  <si>
    <t>,,D,Lich,MIRB 13,</t>
  </si>
  <si>
    <t>Zessewitsch V P</t>
  </si>
  <si>
    <t>,,D,Lich,AC 27.9,</t>
  </si>
  <si>
    <t>,,D,Lich,IODE 4.2.74,</t>
  </si>
  <si>
    <t>,,D,Lich,AN 263.292,</t>
  </si>
  <si>
    <t>Mergentaler J</t>
  </si>
  <si>
    <t>,,D,Lich,AAC 1.93,</t>
  </si>
  <si>
    <t>Pagaczewski J</t>
  </si>
  <si>
    <t>,,D,Lich,AAC 1.94,</t>
  </si>
  <si>
    <t>Warmbier E</t>
  </si>
  <si>
    <t>,,D,Lich,AAC 3.95,</t>
  </si>
  <si>
    <t>Himpel K</t>
  </si>
  <si>
    <t>,,D,Lich,AN 261.255,</t>
  </si>
  <si>
    <t>Lause F</t>
  </si>
  <si>
    <t>,,D,Lich,AN 254.374,</t>
  </si>
  <si>
    <t>,,D,Lich,AN 259.191,</t>
  </si>
  <si>
    <t>,,D,Lich,AN 266.19,</t>
  </si>
  <si>
    <t>,,D,Lich,RWAR 43.9,</t>
  </si>
  <si>
    <t>,,D,Lich,BZ 19.44,</t>
  </si>
  <si>
    <t>Gaposchkin S</t>
  </si>
  <si>
    <t>,,D,Lich,HA 113.74,</t>
  </si>
  <si>
    <t>Kurzemnietze I A</t>
  </si>
  <si>
    <t>,,D,Lich,TRI 3.81,</t>
  </si>
  <si>
    <t>Pocher E</t>
  </si>
  <si>
    <t>D,0004,N,0279,geocentr,</t>
  </si>
  <si>
    <t>M, 124,,,,</t>
  </si>
  <si>
    <t>Kaho S</t>
  </si>
  <si>
    <t>,,D,Lich,BTOK 49.385,</t>
  </si>
  <si>
    <t>Busch Helmut</t>
  </si>
  <si>
    <t>M, 243,,,,</t>
  </si>
  <si>
    <t>Domke K</t>
  </si>
  <si>
    <t>D,0008,N,0281,,</t>
  </si>
  <si>
    <t>Ashbrook J</t>
  </si>
  <si>
    <t>,,D,Lich,AJ 57.259,</t>
  </si>
  <si>
    <t>pe</t>
  </si>
  <si>
    <t>Fitch W F</t>
  </si>
  <si>
    <t>,,D,Lich,AJ 69.316,</t>
  </si>
  <si>
    <t>r</t>
  </si>
  <si>
    <t>Alania I F</t>
  </si>
  <si>
    <t>O,0146,O,0146,,</t>
  </si>
  <si>
    <t>Gordon</t>
  </si>
  <si>
    <t>,,D,Lich,AJ 70.100,</t>
  </si>
  <si>
    <t>Rudolph R</t>
  </si>
  <si>
    <t>D,0012,D,Lich,,</t>
  </si>
  <si>
    <t>Jahn A</t>
  </si>
  <si>
    <t>Huth H</t>
  </si>
  <si>
    <t>,,D,Lich,MVS 2.123,</t>
  </si>
  <si>
    <t>Todoran I</t>
  </si>
  <si>
    <t>,,D,Lich,SCA 8.245,</t>
  </si>
  <si>
    <t>Mazur M</t>
  </si>
  <si>
    <t>,,D,Lich,EBC 1-32,</t>
  </si>
  <si>
    <t>Czerlunczakiewic</t>
  </si>
  <si>
    <t>K,0017,K,0017,AA 17.61,</t>
  </si>
  <si>
    <t>Rodzinski J</t>
  </si>
  <si>
    <t>,,D,Lich,AA 17.61,</t>
  </si>
  <si>
    <t>Quester W</t>
  </si>
  <si>
    <t>D,0015,D,Lich,,</t>
  </si>
  <si>
    <t>Kubica B</t>
  </si>
  <si>
    <t>Dueball</t>
  </si>
  <si>
    <t>Pohl E</t>
  </si>
  <si>
    <t>,,D,Lich,AN 288.71,</t>
  </si>
  <si>
    <t>Kratochvil J</t>
  </si>
  <si>
    <t>,,D,Lich,BRNO 5,</t>
  </si>
  <si>
    <t>Bozkurt S</t>
  </si>
  <si>
    <t>,,D,Lich,AN 291.113,</t>
  </si>
  <si>
    <t>,,D,Lich,AA 18.332,</t>
  </si>
  <si>
    <t>Hazel L</t>
  </si>
  <si>
    <t>A,0012,I,0221,,</t>
  </si>
  <si>
    <t>A,0013,I,0247,,</t>
  </si>
  <si>
    <t>GCVS</t>
  </si>
  <si>
    <t>0,GCVS,0,GCVS,,</t>
  </si>
  <si>
    <t>Kurutac H</t>
  </si>
  <si>
    <t>I,0369,I,0369,,</t>
  </si>
  <si>
    <t>Gueduer N</t>
  </si>
  <si>
    <t>I,0456,I,0456,,</t>
  </si>
  <si>
    <t>Baumbach H</t>
  </si>
  <si>
    <t>I,0369,I,0456,,</t>
  </si>
  <si>
    <t>Blasberg H J</t>
  </si>
  <si>
    <t>M,0005,,,MVS Band 5 H,</t>
  </si>
  <si>
    <t>Peter H</t>
  </si>
  <si>
    <t>B,..14,B,..14,Ori 109,</t>
  </si>
  <si>
    <t>Locher Kurt</t>
  </si>
  <si>
    <t>B,..18,B,..18,Ori 113,</t>
  </si>
  <si>
    <t>Diethelm Roger</t>
  </si>
  <si>
    <t>B,..19,B,..19,Ori 114,</t>
  </si>
  <si>
    <t>Caliskan A</t>
  </si>
  <si>
    <t>Ibanoglu C</t>
  </si>
  <si>
    <t>Germann R</t>
  </si>
  <si>
    <t>B,..20,B,..20,Ori 115,</t>
  </si>
  <si>
    <t>B,..21,B,..21,Ori 116,</t>
  </si>
  <si>
    <t>B,..24,B,..24,Ori 119,</t>
  </si>
  <si>
    <t>B,..25,B,..25,Ori 120,</t>
  </si>
  <si>
    <t>Karacan H</t>
  </si>
  <si>
    <t>I,0530,I,0530,,48 cm</t>
  </si>
  <si>
    <t>B,..26,B,..26,Ori 121,</t>
  </si>
  <si>
    <t>Mayer E</t>
  </si>
  <si>
    <t>B,..29,B,..29,Ori 124,</t>
  </si>
  <si>
    <t>B,..30,B,..30,Ori 125,</t>
  </si>
  <si>
    <t>I,0647,I,0647,,48 cm</t>
  </si>
  <si>
    <t>B,..31,B,..31,Ori 126,</t>
  </si>
  <si>
    <t>Meyer A</t>
  </si>
  <si>
    <t>B,..32,B,..32,Ori 127,</t>
  </si>
  <si>
    <t>Baldinelli Luigi</t>
  </si>
  <si>
    <t>I,0838,I,0838,,</t>
  </si>
  <si>
    <t>Frasincki L</t>
  </si>
  <si>
    <t>I,0740,I,0740,,</t>
  </si>
  <si>
    <t>Zaluski W</t>
  </si>
  <si>
    <t>B,0005,B,0005,,</t>
  </si>
  <si>
    <t>B,0009,B,0009,,</t>
  </si>
  <si>
    <t>Braune W</t>
  </si>
  <si>
    <t>D,0028,D,Lich,,</t>
  </si>
  <si>
    <t>Ahnert P</t>
  </si>
  <si>
    <t>I,0828,M,0006,,</t>
  </si>
  <si>
    <t>B,0010,B,0010,,</t>
  </si>
  <si>
    <t>B,0011,B,0011,,</t>
  </si>
  <si>
    <t>B,0012,B,0012,,</t>
  </si>
  <si>
    <t>B,0016,B,0016,,</t>
  </si>
  <si>
    <t>B,0017,B,0017,,</t>
  </si>
  <si>
    <t>B,0021,B,0021,,</t>
  </si>
  <si>
    <t>B,0022,B,0022,,</t>
  </si>
  <si>
    <t>B,0023,B,0023,,</t>
  </si>
  <si>
    <t>Kreiner J</t>
  </si>
  <si>
    <t>I,1119,I,1119,,</t>
  </si>
  <si>
    <t>B,0024,B,0024,,</t>
  </si>
  <si>
    <t>B,0026,B,0026,,</t>
  </si>
  <si>
    <t>B,0027,B,0027,,</t>
  </si>
  <si>
    <t>B,0029,B,0029,,</t>
  </si>
  <si>
    <t>B,0028,B,0028,,</t>
  </si>
  <si>
    <t>B,0030,B,0030,,</t>
  </si>
  <si>
    <t>B,0031,B,0031,,</t>
  </si>
  <si>
    <t>B,0035,B,0035,,</t>
  </si>
  <si>
    <t>B,0038,B,0038,,</t>
  </si>
  <si>
    <t>Lichtenknecker</t>
  </si>
  <si>
    <t>D,0031,D,Lich,,</t>
  </si>
  <si>
    <t>B,0039,B,0039,,</t>
  </si>
  <si>
    <t>B,0040,B,0040,,</t>
  </si>
  <si>
    <t>B,0043,B,0043,,</t>
  </si>
  <si>
    <t>B,0045,B,0045,,</t>
  </si>
  <si>
    <t>B,0046,B,0046,,</t>
  </si>
  <si>
    <t>B,0049,B,0049,,</t>
  </si>
  <si>
    <t>Elias D</t>
  </si>
  <si>
    <t>B,0050,B,0050,,</t>
  </si>
  <si>
    <t>B,0055,B,0055,,</t>
  </si>
  <si>
    <t>B,0060,B,0060,,</t>
  </si>
  <si>
    <t>Stefanopoulos G</t>
  </si>
  <si>
    <t>B,0061,B,0061,,</t>
  </si>
  <si>
    <t>Mavrofridis G</t>
  </si>
  <si>
    <t>B,0066,B,0066,,</t>
  </si>
  <si>
    <t>Braune Werner</t>
  </si>
  <si>
    <t>D,0038,D,0038,,</t>
  </si>
  <si>
    <t>B,0073,D,Lich,,</t>
  </si>
  <si>
    <t>B,0073,B,0073,,</t>
  </si>
  <si>
    <t>Schmidt J</t>
  </si>
  <si>
    <t>D,0039,D,0039,,</t>
  </si>
  <si>
    <t>Primke R</t>
  </si>
  <si>
    <t>D,0043,D,Lich,,</t>
  </si>
  <si>
    <t>Groegel O</t>
  </si>
  <si>
    <t>Isles J E</t>
  </si>
  <si>
    <t>R,0013,R,0013,VSSC 70.18,</t>
  </si>
  <si>
    <t>B,0084,B,0084,,</t>
  </si>
  <si>
    <t>Paschke Anton</t>
  </si>
  <si>
    <t>B,0089,B,0089,normal,</t>
  </si>
  <si>
    <t>Kriebel W</t>
  </si>
  <si>
    <t>D,0056,D,0056,,</t>
  </si>
  <si>
    <t>B,0092,B,0092,,</t>
  </si>
  <si>
    <t>B,0096,B,0096,,</t>
  </si>
  <si>
    <t>Maintz Gisela</t>
  </si>
  <si>
    <t>D,0059,D,0059,,</t>
  </si>
  <si>
    <t>Pietz J</t>
  </si>
  <si>
    <t>D,0060,D,0060,,</t>
  </si>
  <si>
    <t>Hipparcos</t>
  </si>
  <si>
    <t>0,Hipp,0,Hipp,,</t>
  </si>
  <si>
    <t>B,0102,B,0102,,</t>
  </si>
  <si>
    <t>B,0105,B,0105,,</t>
  </si>
  <si>
    <t>Blaettler Ernst</t>
  </si>
  <si>
    <t>B,0107,B,0107,,</t>
  </si>
  <si>
    <t>Dahm Michael</t>
  </si>
  <si>
    <t>D,0079,D,0079,,</t>
  </si>
  <si>
    <t>Molik Petr</t>
  </si>
  <si>
    <t>E,0060,,,,RF200</t>
  </si>
  <si>
    <t>ccd</t>
  </si>
  <si>
    <t>Kleikamp Wilhelm</t>
  </si>
  <si>
    <t>D,0091,I,4383,,</t>
  </si>
  <si>
    <t>Ogloza Waldemar</t>
  </si>
  <si>
    <t>I,4534,I,4534,,60cm Cass</t>
  </si>
  <si>
    <t>D,0117,I,4711,,</t>
  </si>
  <si>
    <t>VR</t>
  </si>
  <si>
    <t>Zola Stanislaw</t>
  </si>
  <si>
    <t>I,4877,I,4877,,</t>
  </si>
  <si>
    <t>s</t>
  </si>
  <si>
    <t>Meyer R</t>
  </si>
  <si>
    <t>D,0112,D,0112,,</t>
  </si>
  <si>
    <t>0,home,,,,Rotse</t>
  </si>
  <si>
    <t>BVRI</t>
  </si>
  <si>
    <t>Drozdz Marek</t>
  </si>
  <si>
    <t>I,5623,,,,</t>
  </si>
  <si>
    <t>Meyer Ralf</t>
  </si>
  <si>
    <t>D,0143,D,0143,,</t>
  </si>
  <si>
    <t>Proksch Willi</t>
  </si>
  <si>
    <t>D,0154,,,,</t>
  </si>
  <si>
    <t>D,0171,,,,</t>
  </si>
  <si>
    <t>UBV</t>
  </si>
  <si>
    <t>Altuntas B</t>
  </si>
  <si>
    <t>I,5754,,,,</t>
  </si>
  <si>
    <t>Quester Wolfgang</t>
  </si>
  <si>
    <t>D,0173,I,5657,,</t>
  </si>
  <si>
    <t>Dietrich M</t>
  </si>
  <si>
    <t>D,0178,I,5731,,</t>
  </si>
  <si>
    <t>Samolyk G</t>
  </si>
  <si>
    <t>A,0012,,,,</t>
  </si>
  <si>
    <t>Bialozynski J</t>
  </si>
  <si>
    <t>A,0086,,,,</t>
  </si>
  <si>
    <t>Menzies K</t>
  </si>
  <si>
    <t>Moos Carsten</t>
  </si>
  <si>
    <t>,,,,,</t>
  </si>
  <si>
    <t>Moos C</t>
  </si>
  <si>
    <t>D,0203,I,5889,,EOS 350D</t>
  </si>
  <si>
    <t>Dworak Shawn</t>
  </si>
  <si>
    <t>I,5938,,,,</t>
  </si>
  <si>
    <t>Schirmer J</t>
  </si>
  <si>
    <t>D,0209,I,5918,,AlphaMaxi</t>
  </si>
  <si>
    <t>A,0109,,,,</t>
  </si>
  <si>
    <t>A,0130,,,,</t>
  </si>
  <si>
    <t>A,e151,,,,</t>
  </si>
  <si>
    <t>Liakos A</t>
  </si>
  <si>
    <t>I,6095,,,,T1+C1</t>
  </si>
  <si>
    <t>D,0232,I,6084,,ST-7E</t>
  </si>
  <si>
    <t>E,0000,,,,50mm+ST7</t>
  </si>
  <si>
    <t>Surda V</t>
  </si>
  <si>
    <t>C,0006,C,0006,,</t>
  </si>
  <si>
    <t>Kordylewski K</t>
  </si>
  <si>
    <t>Oburka O</t>
  </si>
  <si>
    <t>Soucek E</t>
  </si>
  <si>
    <t>Kopecna M</t>
  </si>
  <si>
    <t>C,   0,C,   0,,</t>
  </si>
  <si>
    <t>Betak E</t>
  </si>
  <si>
    <t>Cihal R</t>
  </si>
  <si>
    <t>Brat K</t>
  </si>
  <si>
    <t>Zdarsky F</t>
  </si>
  <si>
    <t>Zidu J</t>
  </si>
  <si>
    <t>Znojil V</t>
  </si>
  <si>
    <t>Rohac J</t>
  </si>
  <si>
    <t>Hromada F</t>
  </si>
  <si>
    <t>Paschke Stefan</t>
  </si>
  <si>
    <t>C,0005,C,0005,,</t>
  </si>
  <si>
    <t>Wagner V</t>
  </si>
  <si>
    <t>C,0023,C,0023,,</t>
  </si>
  <si>
    <t>Carbol K</t>
  </si>
  <si>
    <t>C,0026,C,0026,,</t>
  </si>
  <si>
    <t>Zejda Miloslav</t>
  </si>
  <si>
    <t>Pliska R</t>
  </si>
  <si>
    <t>Neugebauer P</t>
  </si>
  <si>
    <t>Troubil Petr</t>
  </si>
  <si>
    <t>Silhan Jindrich</t>
  </si>
  <si>
    <t>Mrazek J</t>
  </si>
  <si>
    <t>Svoboda V</t>
  </si>
  <si>
    <t>Svoboda P Pr</t>
  </si>
  <si>
    <t>Sula R</t>
  </si>
  <si>
    <t>Fiser P</t>
  </si>
  <si>
    <t>Graf T</t>
  </si>
  <si>
    <t>Kobzova E</t>
  </si>
  <si>
    <t>Lutcha P</t>
  </si>
  <si>
    <t>Tesar J</t>
  </si>
  <si>
    <t>Lenz M</t>
  </si>
  <si>
    <t>C,0027,C,0027,,</t>
  </si>
  <si>
    <t>Pleskac R</t>
  </si>
  <si>
    <t>Berka M</t>
  </si>
  <si>
    <t>Cervinka T</t>
  </si>
  <si>
    <t>Kucera Petr ZD</t>
  </si>
  <si>
    <t>Krivanek P</t>
  </si>
  <si>
    <t>C,0028,C,0028,,</t>
  </si>
  <si>
    <t>Tomcala J</t>
  </si>
  <si>
    <t>Polloczek R</t>
  </si>
  <si>
    <t>Cobirka V</t>
  </si>
  <si>
    <t>C,0030,C,0030,,</t>
  </si>
  <si>
    <t>Babic V</t>
  </si>
  <si>
    <t>Cervenak S</t>
  </si>
  <si>
    <t>Mihok L</t>
  </si>
  <si>
    <t>Kundrat M</t>
  </si>
  <si>
    <t>Ptacek P</t>
  </si>
  <si>
    <t>Musil D</t>
  </si>
  <si>
    <t>Fedorisin J</t>
  </si>
  <si>
    <t>Curhova M</t>
  </si>
  <si>
    <t>Senkova N</t>
  </si>
  <si>
    <t>Parada P</t>
  </si>
  <si>
    <t>Jevin P</t>
  </si>
  <si>
    <t>Vaskanin I</t>
  </si>
  <si>
    <t>Surina M</t>
  </si>
  <si>
    <t>Zsolnai I</t>
  </si>
  <si>
    <t>Simon Vojta</t>
  </si>
  <si>
    <t>C,0031,C,0031,,</t>
  </si>
  <si>
    <t>Egyhazi Z</t>
  </si>
  <si>
    <t>Csipes J</t>
  </si>
  <si>
    <t>Lukasova M</t>
  </si>
  <si>
    <t>Chlachula J</t>
  </si>
  <si>
    <t>Kolarik Mi.</t>
  </si>
  <si>
    <t>Trnka J</t>
  </si>
  <si>
    <t>Kolarik Ma</t>
  </si>
  <si>
    <t>Koss Karel</t>
  </si>
  <si>
    <t>Kozubik D</t>
  </si>
  <si>
    <t>Mizera M</t>
  </si>
  <si>
    <t>Sobotka P</t>
  </si>
  <si>
    <t>Rusnak M</t>
  </si>
  <si>
    <t>Parada M</t>
  </si>
  <si>
    <t>Rottenborn M</t>
  </si>
  <si>
    <t>Stefanco M</t>
  </si>
  <si>
    <t>Rusinko J</t>
  </si>
  <si>
    <t>Vanko M</t>
  </si>
  <si>
    <t>Jirout J</t>
  </si>
  <si>
    <t>Polak J</t>
  </si>
  <si>
    <t>Skalak P</t>
  </si>
  <si>
    <t>Hajek P</t>
  </si>
  <si>
    <t>Mokry K</t>
  </si>
  <si>
    <t>Brat Lubos</t>
  </si>
  <si>
    <t>Honzik L</t>
  </si>
  <si>
    <t>Kratochvil A</t>
  </si>
  <si>
    <t>Mocek J</t>
  </si>
  <si>
    <t>Ambroz M</t>
  </si>
  <si>
    <t>C,0032,,,,SB</t>
  </si>
  <si>
    <t>C,0032,,,,SM</t>
  </si>
  <si>
    <t>Cerny T</t>
  </si>
  <si>
    <t>Vetrovcova M</t>
  </si>
  <si>
    <t>Cechal J</t>
  </si>
  <si>
    <t>C,0032,,,,RL110</t>
  </si>
  <si>
    <t>Kovarik J</t>
  </si>
  <si>
    <t>Stepan P</t>
  </si>
  <si>
    <t>Matus R</t>
  </si>
  <si>
    <t>Tuma D</t>
  </si>
  <si>
    <t>Strobl J</t>
  </si>
  <si>
    <t>Tichy T</t>
  </si>
  <si>
    <t>C,0032,,,,RF70</t>
  </si>
  <si>
    <t>Netolicky M</t>
  </si>
  <si>
    <t>C,0032,,,,RF80</t>
  </si>
  <si>
    <t>Motl D</t>
  </si>
  <si>
    <t>Gozdal J</t>
  </si>
  <si>
    <t>C,0034,E,0074,,RL114</t>
  </si>
  <si>
    <t>Zajic T</t>
  </si>
  <si>
    <t>C,0034,E,0074,,SB</t>
  </si>
  <si>
    <t>Smelcer L</t>
  </si>
  <si>
    <t>C,0037,E,0137,,280mm+ST7</t>
  </si>
  <si>
    <t>Lehky M.</t>
  </si>
  <si>
    <t>C,0038,E,0160,,40cm+G2</t>
  </si>
  <si>
    <t>C,0038,E,0165,,40cm+G2</t>
  </si>
  <si>
    <t>2419876.465 </t>
  </si>
  <si>
    <t> 18.04.1913 23:09 </t>
  </si>
  <si>
    <t> -0.089 </t>
  </si>
  <si>
    <t> E.Zinner </t>
  </si>
  <si>
    <t> AN 195.459 </t>
  </si>
  <si>
    <t>2422882.800 </t>
  </si>
  <si>
    <t> 12.07.1921 07:12 </t>
  </si>
  <si>
    <t> -0.067 </t>
  </si>
  <si>
    <t> Grouiller </t>
  </si>
  <si>
    <t> BLYN 5.61 </t>
  </si>
  <si>
    <t>2423553.469 </t>
  </si>
  <si>
    <t> 13.05.1923 23:15 </t>
  </si>
  <si>
    <t> -0.049 </t>
  </si>
  <si>
    <t> A.A.Nijland </t>
  </si>
  <si>
    <t> AN 242.11 </t>
  </si>
  <si>
    <t>2423635.551 </t>
  </si>
  <si>
    <t> 04.08.1923 01:13 </t>
  </si>
  <si>
    <t> -0.056 </t>
  </si>
  <si>
    <t>2423666.522 </t>
  </si>
  <si>
    <t> 04.09.1923 00:31 </t>
  </si>
  <si>
    <t> -0.062 </t>
  </si>
  <si>
    <t>2423934.461 </t>
  </si>
  <si>
    <t> 28.05.1924 23:03 </t>
  </si>
  <si>
    <t>2424072.320 </t>
  </si>
  <si>
    <t> 13.10.1924 19:40 </t>
  </si>
  <si>
    <t> J.Gadomski </t>
  </si>
  <si>
    <t> SAC 3.47 </t>
  </si>
  <si>
    <t>2424117.237 </t>
  </si>
  <si>
    <t> 27.11.1924 17:41 </t>
  </si>
  <si>
    <t>2424151.314 </t>
  </si>
  <si>
    <t> 31.12.1924 19:32 </t>
  </si>
  <si>
    <t> G.A.Lange </t>
  </si>
  <si>
    <t> MIRB 13 </t>
  </si>
  <si>
    <t>2424357.320 </t>
  </si>
  <si>
    <t> 25.07.1925 19:40 </t>
  </si>
  <si>
    <t> -0.050 </t>
  </si>
  <si>
    <t> AC 27.9 </t>
  </si>
  <si>
    <t>2424363.509 </t>
  </si>
  <si>
    <t> 01.08.1925 00:12 </t>
  </si>
  <si>
    <t> IODE 4.2.74 </t>
  </si>
  <si>
    <t>2424481.212 </t>
  </si>
  <si>
    <t> 26.11.1925 17:05 </t>
  </si>
  <si>
    <t>2424600.487 </t>
  </si>
  <si>
    <t> 25.03.1926 23:41 </t>
  </si>
  <si>
    <t> AN 263.292 </t>
  </si>
  <si>
    <t>2424617.536 </t>
  </si>
  <si>
    <t> 12.04.1926 00:51 </t>
  </si>
  <si>
    <t>2424724.397 </t>
  </si>
  <si>
    <t> 27.07.1926 21:31 </t>
  </si>
  <si>
    <t>2425362.534 </t>
  </si>
  <si>
    <t> 26.04.1928 00:48 </t>
  </si>
  <si>
    <t>2425373.365 </t>
  </si>
  <si>
    <t> 06.05.1928 20:45 </t>
  </si>
  <si>
    <t>2425376.458 </t>
  </si>
  <si>
    <t> 09.05.1928 22:59 </t>
  </si>
  <si>
    <t> -0.054 </t>
  </si>
  <si>
    <t>2425497.281 </t>
  </si>
  <si>
    <t> 07.09.1928 18:44 </t>
  </si>
  <si>
    <t>2425500.378 </t>
  </si>
  <si>
    <t> 10.09.1928 21:04 </t>
  </si>
  <si>
    <t>2425774.530 </t>
  </si>
  <si>
    <t> 12.06.1929 00:43 </t>
  </si>
  <si>
    <t> -0.036 </t>
  </si>
  <si>
    <t> J.Mergentaler </t>
  </si>
  <si>
    <t> AAC 1.93 </t>
  </si>
  <si>
    <t>2425808.583 </t>
  </si>
  <si>
    <t> 16.07.1929 01:59 </t>
  </si>
  <si>
    <t>2425833.381 </t>
  </si>
  <si>
    <t> 09.08.1929 21:08 </t>
  </si>
  <si>
    <t> J.Pagaczewski </t>
  </si>
  <si>
    <t> AAC 1.94 </t>
  </si>
  <si>
    <t>2425878.305 </t>
  </si>
  <si>
    <t> 23.09.1929 19:19 </t>
  </si>
  <si>
    <t> -0.034 </t>
  </si>
  <si>
    <t>2425881.382 </t>
  </si>
  <si>
    <t> 26.09.1929 21:10 </t>
  </si>
  <si>
    <t>2426945.462 </t>
  </si>
  <si>
    <t> 25.08.1932 23:05 </t>
  </si>
  <si>
    <t> -0.033 </t>
  </si>
  <si>
    <t> E.Warmbier </t>
  </si>
  <si>
    <t> AAC 3.95 </t>
  </si>
  <si>
    <t>2427261.431 </t>
  </si>
  <si>
    <t> 07.07.1933 22:20 </t>
  </si>
  <si>
    <t> K.Himpel </t>
  </si>
  <si>
    <t> AN 261.255 </t>
  </si>
  <si>
    <t>2427580.496 </t>
  </si>
  <si>
    <t> 22.05.1934 23:54 </t>
  </si>
  <si>
    <t> AN 254.374 </t>
  </si>
  <si>
    <t>2427608.369 </t>
  </si>
  <si>
    <t> 19.06.1934 20:51 </t>
  </si>
  <si>
    <t>2427611.469 </t>
  </si>
  <si>
    <t> 22.06.1934 23:15 </t>
  </si>
  <si>
    <t> -0.031 </t>
  </si>
  <si>
    <t>2427625.404 </t>
  </si>
  <si>
    <t> 06.07.1934 21:41 </t>
  </si>
  <si>
    <t>2427628.508 </t>
  </si>
  <si>
    <t> 10.07.1934 00:11 </t>
  </si>
  <si>
    <t>2427639.363 </t>
  </si>
  <si>
    <t> 20.07.1934 20:42 </t>
  </si>
  <si>
    <t> -0.016 </t>
  </si>
  <si>
    <t>2427642.438 </t>
  </si>
  <si>
    <t> 23.07.1934 22:30 </t>
  </si>
  <si>
    <t>2427656.389 </t>
  </si>
  <si>
    <t> 06.08.1934 21:20 </t>
  </si>
  <si>
    <t>2427659.483 </t>
  </si>
  <si>
    <t> 09.08.1934 23:35 </t>
  </si>
  <si>
    <t>2427933.635 </t>
  </si>
  <si>
    <t> 11.05.1935 03:14 </t>
  </si>
  <si>
    <t> AN 259.191 </t>
  </si>
  <si>
    <t>2427944.482 </t>
  </si>
  <si>
    <t> 21.05.1935 23:34 </t>
  </si>
  <si>
    <t>2427961.508 </t>
  </si>
  <si>
    <t> 08.06.1935 00:11 </t>
  </si>
  <si>
    <t> -0.032 </t>
  </si>
  <si>
    <t>2427989.398 </t>
  </si>
  <si>
    <t> 05.07.1935 21:33 </t>
  </si>
  <si>
    <t>2428003.325 </t>
  </si>
  <si>
    <t> 19.07.1935 19:48 </t>
  </si>
  <si>
    <t>2428023.464 </t>
  </si>
  <si>
    <t> 08.08.1935 23:08 </t>
  </si>
  <si>
    <t>2428026.556 </t>
  </si>
  <si>
    <t> 12.08.1935 01:20 </t>
  </si>
  <si>
    <t>2428037.412 </t>
  </si>
  <si>
    <t> 22.08.1935 21:53 </t>
  </si>
  <si>
    <t>2428054.446 </t>
  </si>
  <si>
    <t> 08.09.1935 22:42 </t>
  </si>
  <si>
    <t>2428068.383 </t>
  </si>
  <si>
    <t> 22.09.1935 21:11 </t>
  </si>
  <si>
    <t>2428373.516 </t>
  </si>
  <si>
    <t> 24.07.1936 00:23 </t>
  </si>
  <si>
    <t>2428376.608 </t>
  </si>
  <si>
    <t> 27.07.1936 02:35 </t>
  </si>
  <si>
    <t>2428387.461 </t>
  </si>
  <si>
    <t> 06.08.1936 23:03 </t>
  </si>
  <si>
    <t>2428446.313 </t>
  </si>
  <si>
    <t> 04.10.1936 19:30 </t>
  </si>
  <si>
    <t>2428477.289 </t>
  </si>
  <si>
    <t> 04.11.1936 18:56 </t>
  </si>
  <si>
    <t>2428689.485 </t>
  </si>
  <si>
    <t> 04.06.1937 23:38 </t>
  </si>
  <si>
    <t>2428717.3598 </t>
  </si>
  <si>
    <t> 02.07.1937 20:38 </t>
  </si>
  <si>
    <t> -0.0175 </t>
  </si>
  <si>
    <t> RWAR 43.9 </t>
  </si>
  <si>
    <t>2428720.457 </t>
  </si>
  <si>
    <t> 05.07.1937 22:58 </t>
  </si>
  <si>
    <t> -0.018 </t>
  </si>
  <si>
    <t> BZ 19.44 </t>
  </si>
  <si>
    <t>2428751.429 </t>
  </si>
  <si>
    <t> 05.08.1937 22:17 </t>
  </si>
  <si>
    <t>2428779.312 </t>
  </si>
  <si>
    <t> 02.09.1937 19:29 </t>
  </si>
  <si>
    <t>2428782.420 </t>
  </si>
  <si>
    <t> 05.09.1937 22:04 </t>
  </si>
  <si>
    <t> -0.009 </t>
  </si>
  <si>
    <t>2428827.331 </t>
  </si>
  <si>
    <t> 20.10.1937 19:56 </t>
  </si>
  <si>
    <t> -0.015 </t>
  </si>
  <si>
    <t>2428838.170 </t>
  </si>
  <si>
    <t> 31.10.1937 16:04 </t>
  </si>
  <si>
    <t>2428858.300 </t>
  </si>
  <si>
    <t> 20.11.1937 19:12 </t>
  </si>
  <si>
    <t> -0.022 </t>
  </si>
  <si>
    <t>2429987.418 </t>
  </si>
  <si>
    <t> 23.12.1940 22:01 </t>
  </si>
  <si>
    <t>2430904.348 </t>
  </si>
  <si>
    <t> 28.06.1943 20:21 </t>
  </si>
  <si>
    <t>2430932.229 </t>
  </si>
  <si>
    <t> 26.07.1943 17:29 </t>
  </si>
  <si>
    <t>2432851.241 </t>
  </si>
  <si>
    <t> 26.10.1948 17:47 </t>
  </si>
  <si>
    <t> -0.011 </t>
  </si>
  <si>
    <t> I.A.Kurzemnietze </t>
  </si>
  <si>
    <t> TRI 3.81 </t>
  </si>
  <si>
    <t>2433091.316 </t>
  </si>
  <si>
    <t> 23.06.1949 19:35 </t>
  </si>
  <si>
    <t>2433094.409 </t>
  </si>
  <si>
    <t> 26.06.1949 21:48 </t>
  </si>
  <si>
    <t>2433430.503 </t>
  </si>
  <si>
    <t> 29.05.1950 00:04 </t>
  </si>
  <si>
    <t> E.Pocher </t>
  </si>
  <si>
    <t>BAVM 4 </t>
  </si>
  <si>
    <t>2433433.600 </t>
  </si>
  <si>
    <t> 01.06.1950 02:24 </t>
  </si>
  <si>
    <t>2433483.175 </t>
  </si>
  <si>
    <t> 20.07.1950 16:12 </t>
  </si>
  <si>
    <t>2433506.409 </t>
  </si>
  <si>
    <t> 12.08.1950 21:48 </t>
  </si>
  <si>
    <t>2433856.451 </t>
  </si>
  <si>
    <t> 28.07.1951 22:49 </t>
  </si>
  <si>
    <t> H.Busch </t>
  </si>
  <si>
    <t> MVS 243 </t>
  </si>
  <si>
    <t>2433856.453 </t>
  </si>
  <si>
    <t> 28.07.1951 22:52 </t>
  </si>
  <si>
    <t> -0.002 </t>
  </si>
  <si>
    <t> K.Domke </t>
  </si>
  <si>
    <t>BAVM 8 </t>
  </si>
  <si>
    <t>2434209.614 </t>
  </si>
  <si>
    <t> 16.07.1952 02:44 </t>
  </si>
  <si>
    <t> J.Ashbrook </t>
  </si>
  <si>
    <t> AJ 57.259 </t>
  </si>
  <si>
    <t>2434531.747 </t>
  </si>
  <si>
    <t> 03.06.1953 05:55 </t>
  </si>
  <si>
    <t> W.F.Fitch </t>
  </si>
  <si>
    <t> AJ 69.316 </t>
  </si>
  <si>
    <t>2434884.888 </t>
  </si>
  <si>
    <t> 22.05.1954 09:18 </t>
  </si>
  <si>
    <t>2435290.6844 </t>
  </si>
  <si>
    <t> 02.07.1955 04:25 </t>
  </si>
  <si>
    <t> -0.0034 </t>
  </si>
  <si>
    <t> Gordon &amp; Kron </t>
  </si>
  <si>
    <t> AJ 70.100 </t>
  </si>
  <si>
    <t>2435332.508 </t>
  </si>
  <si>
    <t> 13.08.1955 00:11 </t>
  </si>
  <si>
    <t> R.Rudolph </t>
  </si>
  <si>
    <t>BAVM 12 </t>
  </si>
  <si>
    <t>2435332.513 </t>
  </si>
  <si>
    <t> 13.08.1955 00:18 </t>
  </si>
  <si>
    <t> 0.006 </t>
  </si>
  <si>
    <t> A.Jahn </t>
  </si>
  <si>
    <t>2436074.419 </t>
  </si>
  <si>
    <t> 23.08.1957 22:03 </t>
  </si>
  <si>
    <t>2437073.425 </t>
  </si>
  <si>
    <t> 18.05.1960 22:12 </t>
  </si>
  <si>
    <t> I.Todoran </t>
  </si>
  <si>
    <t> SCA 8.245 </t>
  </si>
  <si>
    <t>2437076.535 </t>
  </si>
  <si>
    <t> 22.05.1960 00:50 </t>
  </si>
  <si>
    <t>2437107.478 </t>
  </si>
  <si>
    <t> 21.06.1960 23:28 </t>
  </si>
  <si>
    <t>2437135.379 </t>
  </si>
  <si>
    <t> 19.07.1960 21:05 </t>
  </si>
  <si>
    <t>2437169.456 </t>
  </si>
  <si>
    <t> 22.08.1960 22:56 </t>
  </si>
  <si>
    <t> V.Surda </t>
  </si>
  <si>
    <t> BRNO 6 </t>
  </si>
  <si>
    <t>2437169.459 </t>
  </si>
  <si>
    <t> 22.08.1960 23:00 </t>
  </si>
  <si>
    <t>2437172.554 </t>
  </si>
  <si>
    <t> 26.08.1960 01:17 </t>
  </si>
  <si>
    <t> O.Oburka </t>
  </si>
  <si>
    <t>2437197.324 </t>
  </si>
  <si>
    <t> 19.09.1960 19:46 </t>
  </si>
  <si>
    <t> M.Mazur </t>
  </si>
  <si>
    <t> EBC 1-32 </t>
  </si>
  <si>
    <t>2437197.327 </t>
  </si>
  <si>
    <t> 19.09.1960 19:50 </t>
  </si>
  <si>
    <t> B.Czerlunczakiewic </t>
  </si>
  <si>
    <t> AA 17.61 </t>
  </si>
  <si>
    <t>2437197.331 </t>
  </si>
  <si>
    <t> 19.09.1960 19:56 </t>
  </si>
  <si>
    <t> J.Rodzinski </t>
  </si>
  <si>
    <t>2437197.332 </t>
  </si>
  <si>
    <t> 19.09.1960 19:58 </t>
  </si>
  <si>
    <t>2437211.274 </t>
  </si>
  <si>
    <t> 03.10.1960 18:34 </t>
  </si>
  <si>
    <t>2437378.545 </t>
  </si>
  <si>
    <t> 20.03.1961 01:04 </t>
  </si>
  <si>
    <t> W.Quester </t>
  </si>
  <si>
    <t>BAVM 15 </t>
  </si>
  <si>
    <t>2437378.546 </t>
  </si>
  <si>
    <t> 20.03.1961 01:06 </t>
  </si>
  <si>
    <t>2437488.510 </t>
  </si>
  <si>
    <t> 08.07.1961 00:14 </t>
  </si>
  <si>
    <t> E.Soucek </t>
  </si>
  <si>
    <t>2437547.378 </t>
  </si>
  <si>
    <t> 04.09.1961 21:04 </t>
  </si>
  <si>
    <t> B.Kubica </t>
  </si>
  <si>
    <t>2437818.427 </t>
  </si>
  <si>
    <t> 02.06.1962 22:14 </t>
  </si>
  <si>
    <t> J.Dueball </t>
  </si>
  <si>
    <t>2437869.519 </t>
  </si>
  <si>
    <t> 24.07.1962 00:27 </t>
  </si>
  <si>
    <t>2437880.364 </t>
  </si>
  <si>
    <t> 03.08.1962 20:44 </t>
  </si>
  <si>
    <t> E.Pohl </t>
  </si>
  <si>
    <t> AN 288.71 </t>
  </si>
  <si>
    <t>2437883.491 </t>
  </si>
  <si>
    <t> 06.08.1962 23:47 </t>
  </si>
  <si>
    <t> E.Betak </t>
  </si>
  <si>
    <t>2437956.272 </t>
  </si>
  <si>
    <t> 18.10.1962 18:31 </t>
  </si>
  <si>
    <t>2438230.409 </t>
  </si>
  <si>
    <t> 19.07.1963 21:48 </t>
  </si>
  <si>
    <t> R.Cihal </t>
  </si>
  <si>
    <t>2438230.413 </t>
  </si>
  <si>
    <t> 19.07.1963 21:54 </t>
  </si>
  <si>
    <t> K.Brat </t>
  </si>
  <si>
    <t>2438532.445 </t>
  </si>
  <si>
    <t> 16.05.1964 22:40 </t>
  </si>
  <si>
    <t> F.Zdarsky </t>
  </si>
  <si>
    <t>2438535.517 </t>
  </si>
  <si>
    <t> 20.05.1964 00:24 </t>
  </si>
  <si>
    <t> J.Zidu </t>
  </si>
  <si>
    <t>2438535.518 </t>
  </si>
  <si>
    <t> 20.05.1964 00:25 </t>
  </si>
  <si>
    <t> V.Znojil </t>
  </si>
  <si>
    <t>2438642.392 </t>
  </si>
  <si>
    <t> 03.09.1964 21:24 </t>
  </si>
  <si>
    <t> J.Rohac </t>
  </si>
  <si>
    <t>2438642.396 </t>
  </si>
  <si>
    <t> 03.09.1964 21:30 </t>
  </si>
  <si>
    <t> F.Hromada </t>
  </si>
  <si>
    <t>2438975.404 </t>
  </si>
  <si>
    <t> 02.08.1965 21:41 </t>
  </si>
  <si>
    <t> J.Kratochvil </t>
  </si>
  <si>
    <t> BRNO 5 </t>
  </si>
  <si>
    <t>2438978.509 </t>
  </si>
  <si>
    <t> 06.08.1965 00:12 </t>
  </si>
  <si>
    <t>2438989.349 </t>
  </si>
  <si>
    <t> 16.08.1965 20:22 </t>
  </si>
  <si>
    <t>2439325.458 </t>
  </si>
  <si>
    <t> 18.07.1966 22:59 </t>
  </si>
  <si>
    <t> 0.021 </t>
  </si>
  <si>
    <t> S.Bozkurt </t>
  </si>
  <si>
    <t> AN 291.113 </t>
  </si>
  <si>
    <t>2439356.419 </t>
  </si>
  <si>
    <t> 18.08.1966 22:03 </t>
  </si>
  <si>
    <t> AA 18.332 </t>
  </si>
  <si>
    <t>2439591.844 </t>
  </si>
  <si>
    <t> 11.04.1967 08:15 </t>
  </si>
  <si>
    <t> L.Hazel </t>
  </si>
  <si>
    <t>IBVS 221 </t>
  </si>
  <si>
    <t>2439650.673 </t>
  </si>
  <si>
    <t> 09.06.1967 04:09 </t>
  </si>
  <si>
    <t>IBVS 247 </t>
  </si>
  <si>
    <t>2439667.716 </t>
  </si>
  <si>
    <t> 26.06.1967 05:11 </t>
  </si>
  <si>
    <t>2439701.807 </t>
  </si>
  <si>
    <t> 30.07.1967 07:22 </t>
  </si>
  <si>
    <t> M.Baldwin </t>
  </si>
  <si>
    <t> AVSJ 3.60 </t>
  </si>
  <si>
    <t>2439983.707 </t>
  </si>
  <si>
    <t> 07.05.1968 04:58 </t>
  </si>
  <si>
    <t> T.Cragg </t>
  </si>
  <si>
    <t>2440022.4192 </t>
  </si>
  <si>
    <t> 14.06.1968 22:03 </t>
  </si>
  <si>
    <t> M.Kurutac </t>
  </si>
  <si>
    <t>IBVS 369 </t>
  </si>
  <si>
    <t>2440039.4564 </t>
  </si>
  <si>
    <t> 01.07.1968 22:57 </t>
  </si>
  <si>
    <t> 0.0009 </t>
  </si>
  <si>
    <t> H.Baumbach </t>
  </si>
  <si>
    <t>2440039.459 </t>
  </si>
  <si>
    <t> 01.07.1968 23:00 </t>
  </si>
  <si>
    <t> H.-J.Blasberg </t>
  </si>
  <si>
    <t> MVS 5.85 </t>
  </si>
  <si>
    <t>2440039.460 </t>
  </si>
  <si>
    <t> 01.07.1968 23:02 </t>
  </si>
  <si>
    <t> ORI 109 </t>
  </si>
  <si>
    <t>2440053.397 </t>
  </si>
  <si>
    <t> 15.07.1968 21:31 </t>
  </si>
  <si>
    <t>2440107.606 </t>
  </si>
  <si>
    <t> 08.09.1968 02:32 </t>
  </si>
  <si>
    <t> J.Bortle </t>
  </si>
  <si>
    <t>2440344.575 </t>
  </si>
  <si>
    <t> 03.05.1969 01:48 </t>
  </si>
  <si>
    <t>2440344.577 </t>
  </si>
  <si>
    <t> 03.05.1969 01:50 </t>
  </si>
  <si>
    <t>2440358.519 </t>
  </si>
  <si>
    <t> 17.05.1969 00:27 </t>
  </si>
  <si>
    <t>2440403.431 </t>
  </si>
  <si>
    <t> 30.06.1969 22:20 </t>
  </si>
  <si>
    <t> ORI 114 </t>
  </si>
  <si>
    <t>2440403.4372 </t>
  </si>
  <si>
    <t> 30.06.1969 22:29 </t>
  </si>
  <si>
    <t> 0.0025 </t>
  </si>
  <si>
    <t>2440417.378 </t>
  </si>
  <si>
    <t> 14.07.1969 21:04 </t>
  </si>
  <si>
    <t>2440431.3161 </t>
  </si>
  <si>
    <t> 28.07.1969 19:35 </t>
  </si>
  <si>
    <t> 0.0021 </t>
  </si>
  <si>
    <t>2440465.368 </t>
  </si>
  <si>
    <t> 31.08.1969 20:49 </t>
  </si>
  <si>
    <t> ORI 115 </t>
  </si>
  <si>
    <t>2440482.420 </t>
  </si>
  <si>
    <t> 17.09.1969 22:04 </t>
  </si>
  <si>
    <t>2440541.277 </t>
  </si>
  <si>
    <t> 15.11.1969 18:38 </t>
  </si>
  <si>
    <t> ORI 116 </t>
  </si>
  <si>
    <t>2440725.591 </t>
  </si>
  <si>
    <t> 19.05.1970 02:11 </t>
  </si>
  <si>
    <t>2440753.472 </t>
  </si>
  <si>
    <t> 15.06.1970 23:19 </t>
  </si>
  <si>
    <t>2440781.3576 </t>
  </si>
  <si>
    <t> 13.07.1970 20:34 </t>
  </si>
  <si>
    <t> 0.0040 </t>
  </si>
  <si>
    <t> H.Sengonca </t>
  </si>
  <si>
    <t>IBVS 530 </t>
  </si>
  <si>
    <t>2440798.389 </t>
  </si>
  <si>
    <t> 30.07.1970 21:20 </t>
  </si>
  <si>
    <t>2440798.404 </t>
  </si>
  <si>
    <t> 30.07.1970 21:41 </t>
  </si>
  <si>
    <t>2440801.497 </t>
  </si>
  <si>
    <t> 02.08.1970 23:55 </t>
  </si>
  <si>
    <t> ORI 121 </t>
  </si>
  <si>
    <t>2440835.565 </t>
  </si>
  <si>
    <t> 06.09.1970 01:33 </t>
  </si>
  <si>
    <t> E.Mayer </t>
  </si>
  <si>
    <t>2441041.562 </t>
  </si>
  <si>
    <t> 31.03.1971 01:29 </t>
  </si>
  <si>
    <t> ORI 124 </t>
  </si>
  <si>
    <t>2441055.507 </t>
  </si>
  <si>
    <t> 14.04.1971 00:10 </t>
  </si>
  <si>
    <t> ORI 125 </t>
  </si>
  <si>
    <t>2441097.321 </t>
  </si>
  <si>
    <t> 25.05.1971 19:42 </t>
  </si>
  <si>
    <t> H.Karacan </t>
  </si>
  <si>
    <t>2441106.618 </t>
  </si>
  <si>
    <t> 04.06.1971 02:49 </t>
  </si>
  <si>
    <t>2441148.430 </t>
  </si>
  <si>
    <t> 15.07.1971 22:19 </t>
  </si>
  <si>
    <t>2441148.439 </t>
  </si>
  <si>
    <t> 15.07.1971 22:32 </t>
  </si>
  <si>
    <t> A.Meyer </t>
  </si>
  <si>
    <t>2441154.629 </t>
  </si>
  <si>
    <t> 22.07.1971 03:05 </t>
  </si>
  <si>
    <t>2441165.460 </t>
  </si>
  <si>
    <t> 01.08.1971 23:02 </t>
  </si>
  <si>
    <t>2441165.466 </t>
  </si>
  <si>
    <t> 01.08.1971 23:11 </t>
  </si>
  <si>
    <t> ORI 127 </t>
  </si>
  <si>
    <t>2441168.575 </t>
  </si>
  <si>
    <t> 05.08.1971 01:48 </t>
  </si>
  <si>
    <t> 0.009 </t>
  </si>
  <si>
    <t>2441543.3884 </t>
  </si>
  <si>
    <t> 13.08.1972 21:19 </t>
  </si>
  <si>
    <t> 0.0016 </t>
  </si>
  <si>
    <t> L.Baldinelli </t>
  </si>
  <si>
    <t>IBVS 838 </t>
  </si>
  <si>
    <t>2441543.396 </t>
  </si>
  <si>
    <t> 13.08.1972 21:30 </t>
  </si>
  <si>
    <t> L.Frasinski </t>
  </si>
  <si>
    <t>IBVS 740 </t>
  </si>
  <si>
    <t>2441543.398 </t>
  </si>
  <si>
    <t> 13.08.1972 21:33 </t>
  </si>
  <si>
    <t> W.Zaluski </t>
  </si>
  <si>
    <t>2441560.425 </t>
  </si>
  <si>
    <t> 30.08.1972 22:12 </t>
  </si>
  <si>
    <t>2441574.369 </t>
  </si>
  <si>
    <t> 13.09.1972 20:51 </t>
  </si>
  <si>
    <t>2441803.593 </t>
  </si>
  <si>
    <t> 01.05.1973 02:13 </t>
  </si>
  <si>
    <t> -0.000 </t>
  </si>
  <si>
    <t> BBS 9 </t>
  </si>
  <si>
    <t>2441814.435 </t>
  </si>
  <si>
    <t> 11.05.1973 22:26 </t>
  </si>
  <si>
    <t>2441814.442 </t>
  </si>
  <si>
    <t> 11.05.1973 22:36 </t>
  </si>
  <si>
    <t>BAVM 28 </t>
  </si>
  <si>
    <t>2441831.479 </t>
  </si>
  <si>
    <t> 28.05.1973 23:29 </t>
  </si>
  <si>
    <t> P.Ahnert </t>
  </si>
  <si>
    <t> MVS 6.125 </t>
  </si>
  <si>
    <t>2441845.416 </t>
  </si>
  <si>
    <t> 11.06.1973 21:59 </t>
  </si>
  <si>
    <t> BBS 10 </t>
  </si>
  <si>
    <t>2441907.367 </t>
  </si>
  <si>
    <t> 12.08.1973 20:48 </t>
  </si>
  <si>
    <t> BBS 11 </t>
  </si>
  <si>
    <t>2441938.343 </t>
  </si>
  <si>
    <t> 12.09.1973 20:13 </t>
  </si>
  <si>
    <t>2441938.348 </t>
  </si>
  <si>
    <t> 12.09.1973 20:21 </t>
  </si>
  <si>
    <t>2441938.350 </t>
  </si>
  <si>
    <t> 12.09.1973 20:24 </t>
  </si>
  <si>
    <t>2441983.246 </t>
  </si>
  <si>
    <t> 27.10.1973 17:54 </t>
  </si>
  <si>
    <t> BBS 12 </t>
  </si>
  <si>
    <t>2442212.487 </t>
  </si>
  <si>
    <t> 13.06.1974 23:41 </t>
  </si>
  <si>
    <t>2442257.368 </t>
  </si>
  <si>
    <t> 28.07.1974 20:49 </t>
  </si>
  <si>
    <t>2442257.394 </t>
  </si>
  <si>
    <t> 28.07.1974 21:27 </t>
  </si>
  <si>
    <t>2442288.383 </t>
  </si>
  <si>
    <t> 28.08.1974 21:11 </t>
  </si>
  <si>
    <t>2442291.479 </t>
  </si>
  <si>
    <t> 31.08.1974 23:29 </t>
  </si>
  <si>
    <t>2442302.319 </t>
  </si>
  <si>
    <t> 11.09.1974 19:39 </t>
  </si>
  <si>
    <t>2442455.662 </t>
  </si>
  <si>
    <t> 12.02.1975 03:53 </t>
  </si>
  <si>
    <t> BBS 21 </t>
  </si>
  <si>
    <t>2442528.462 </t>
  </si>
  <si>
    <t> 25.04.1975 23:05 </t>
  </si>
  <si>
    <t>2442576.465 </t>
  </si>
  <si>
    <t> 12.06.1975 23:09 </t>
  </si>
  <si>
    <t> BBS 23 </t>
  </si>
  <si>
    <t>2442596.580 </t>
  </si>
  <si>
    <t> 03.07.1975 01:55 </t>
  </si>
  <si>
    <t>2442607.445 </t>
  </si>
  <si>
    <t> 13.07.1975 22:40 </t>
  </si>
  <si>
    <t>2442621.383 </t>
  </si>
  <si>
    <t> 27.07.1975 21:11 </t>
  </si>
  <si>
    <t>2442621.391 </t>
  </si>
  <si>
    <t> 27.07.1975 21:23 </t>
  </si>
  <si>
    <t>2442638.423 </t>
  </si>
  <si>
    <t> 13.08.1975 22:09 </t>
  </si>
  <si>
    <t>2442652.3636 </t>
  </si>
  <si>
    <t> 27.08.1975 20:43 </t>
  </si>
  <si>
    <t> 0.0017 </t>
  </si>
  <si>
    <t> M.Kreiner </t>
  </si>
  <si>
    <t>IBVS 1119 </t>
  </si>
  <si>
    <t>2442669.418 </t>
  </si>
  <si>
    <t> 13.09.1975 22:01 </t>
  </si>
  <si>
    <t>2442833.575 </t>
  </si>
  <si>
    <t> 25.02.1976 01:48 </t>
  </si>
  <si>
    <t> BBS 26 </t>
  </si>
  <si>
    <t>2442878.486 </t>
  </si>
  <si>
    <t> 09.04.1976 23:39 </t>
  </si>
  <si>
    <t> BBS 27 </t>
  </si>
  <si>
    <t>2442923.409 </t>
  </si>
  <si>
    <t> 24.05.1976 21:48 </t>
  </si>
  <si>
    <t> BBS 29 </t>
  </si>
  <si>
    <t>2442926.510 </t>
  </si>
  <si>
    <t> 28.05.1976 00:14 </t>
  </si>
  <si>
    <t>2442932.706 </t>
  </si>
  <si>
    <t> 03.06.1976 04:56 </t>
  </si>
  <si>
    <t> G.Wedemayer </t>
  </si>
  <si>
    <t> AOEB 3 </t>
  </si>
  <si>
    <t>2442932.707 </t>
  </si>
  <si>
    <t> 03.06.1976 04:58 </t>
  </si>
  <si>
    <t>2442935.798 </t>
  </si>
  <si>
    <t> 06.06.1976 07:09 </t>
  </si>
  <si>
    <t> D.Ruokonen </t>
  </si>
  <si>
    <t>2442949.743 </t>
  </si>
  <si>
    <t> 20.06.1976 05:49 </t>
  </si>
  <si>
    <t>2442949.744 </t>
  </si>
  <si>
    <t> 20.06.1976 05:51 </t>
  </si>
  <si>
    <t>2442971.421 </t>
  </si>
  <si>
    <t> 11.07.1976 22:06 </t>
  </si>
  <si>
    <t>2442971.425 </t>
  </si>
  <si>
    <t> 11.07.1976 22:12 </t>
  </si>
  <si>
    <t>2442983.807 </t>
  </si>
  <si>
    <t> 24.07.1976 07:22 </t>
  </si>
  <si>
    <t>2442983.810 </t>
  </si>
  <si>
    <t> 24.07.1976 07:26 </t>
  </si>
  <si>
    <t>2442983.824 </t>
  </si>
  <si>
    <t> 24.07.1976 07:46 </t>
  </si>
  <si>
    <t>2443016.346 </t>
  </si>
  <si>
    <t> 25.08.1976 20:18 </t>
  </si>
  <si>
    <t>2443047.313 </t>
  </si>
  <si>
    <t> 25.09.1976 19:30 </t>
  </si>
  <si>
    <t> BBS 30 </t>
  </si>
  <si>
    <t>2443061.252 </t>
  </si>
  <si>
    <t> 09.10.1976 18:02 </t>
  </si>
  <si>
    <t>2443109.272 </t>
  </si>
  <si>
    <t> 26.11.1976 18:31 </t>
  </si>
  <si>
    <t> BBS 31 </t>
  </si>
  <si>
    <t>2443330.746 </t>
  </si>
  <si>
    <t> 06.07.1977 05:54 </t>
  </si>
  <si>
    <t>2443330.755 </t>
  </si>
  <si>
    <t> 06.07.1977 06:07 </t>
  </si>
  <si>
    <t>2443397.362 </t>
  </si>
  <si>
    <t> 10.09.1977 20:41 </t>
  </si>
  <si>
    <t> BBS 35 </t>
  </si>
  <si>
    <t>2443702.494 </t>
  </si>
  <si>
    <t> 12.07.1978 23:51 </t>
  </si>
  <si>
    <t>2443747.401 </t>
  </si>
  <si>
    <t> 26.08.1978 21:37 </t>
  </si>
  <si>
    <t> D.Lichtenknecker </t>
  </si>
  <si>
    <t>BAVM 31 </t>
  </si>
  <si>
    <t>2443764.440 </t>
  </si>
  <si>
    <t> 12.09.1978 22:33 </t>
  </si>
  <si>
    <t>2443792.325 </t>
  </si>
  <si>
    <t> 10.10.1978 19:48 </t>
  </si>
  <si>
    <t> BBS 40 </t>
  </si>
  <si>
    <t>2443806.259 </t>
  </si>
  <si>
    <t> 24.10.1978 18:12 </t>
  </si>
  <si>
    <t>2444001.398 </t>
  </si>
  <si>
    <t> 07.05.1979 21:33 </t>
  </si>
  <si>
    <t> BBS 43 </t>
  </si>
  <si>
    <t>2444010.696 </t>
  </si>
  <si>
    <t> 17.05.1979 04:42 </t>
  </si>
  <si>
    <t>2444083.519 </t>
  </si>
  <si>
    <t> 29.07.1979 00:27 </t>
  </si>
  <si>
    <t> BRNO 23 </t>
  </si>
  <si>
    <t>2444125.321 </t>
  </si>
  <si>
    <t> 08.09.1979 19:42 </t>
  </si>
  <si>
    <t> BBS 45 </t>
  </si>
  <si>
    <t>2444156.292 </t>
  </si>
  <si>
    <t> 09.10.1979 19:00 </t>
  </si>
  <si>
    <t>2444295.686 </t>
  </si>
  <si>
    <t> 26.02.1980 04:27 </t>
  </si>
  <si>
    <t> BBS 46 </t>
  </si>
  <si>
    <t>2444461.404 </t>
  </si>
  <si>
    <t> 09.08.1980 21:41 </t>
  </si>
  <si>
    <t> BBS 49 </t>
  </si>
  <si>
    <t>2444470.713 </t>
  </si>
  <si>
    <t> 19.08.1980 05:06 </t>
  </si>
  <si>
    <t>2444492.3899 </t>
  </si>
  <si>
    <t> 09.09.1980 21:21 </t>
  </si>
  <si>
    <t> -0.0033 </t>
  </si>
  <si>
    <t> D.Elias </t>
  </si>
  <si>
    <t> BBS 50 </t>
  </si>
  <si>
    <t>2444732.460 </t>
  </si>
  <si>
    <t> 07.05.1981 23:02 </t>
  </si>
  <si>
    <t> K.Carbol </t>
  </si>
  <si>
    <t> BRNO 26 </t>
  </si>
  <si>
    <t>2444746.4010 </t>
  </si>
  <si>
    <t> 21.05.1981 21:37 </t>
  </si>
  <si>
    <t> BBS 55 </t>
  </si>
  <si>
    <t>2444786.668 </t>
  </si>
  <si>
    <t> 01.07.1981 04:01 </t>
  </si>
  <si>
    <t>2444803.700 </t>
  </si>
  <si>
    <t> 18.07.1981 04:48 </t>
  </si>
  <si>
    <t> P.Goodwin </t>
  </si>
  <si>
    <t>2445085.604 </t>
  </si>
  <si>
    <t> 26.04.1982 02:29 </t>
  </si>
  <si>
    <t>2445122.768 </t>
  </si>
  <si>
    <t> 02.06.1982 06:25 </t>
  </si>
  <si>
    <t>2445141.358 </t>
  </si>
  <si>
    <t> 20.06.1982 20:35 </t>
  </si>
  <si>
    <t> G.Stefanopoulos </t>
  </si>
  <si>
    <t>2445141.359 </t>
  </si>
  <si>
    <t> 20.06.1982 20:36 </t>
  </si>
  <si>
    <t> G.Mavrifridis </t>
  </si>
  <si>
    <t>2445158.397 </t>
  </si>
  <si>
    <t> 07.07.1982 21:31 </t>
  </si>
  <si>
    <t>2445449.582 </t>
  </si>
  <si>
    <t> 25.04.1983 01:58 </t>
  </si>
  <si>
    <t> BBS 66 </t>
  </si>
  <si>
    <t>2445539.413 </t>
  </si>
  <si>
    <t> 23.07.1983 21:54 </t>
  </si>
  <si>
    <t>2445556.445 </t>
  </si>
  <si>
    <t> 09.08.1983 22:40 </t>
  </si>
  <si>
    <t> M.Zejda </t>
  </si>
  <si>
    <t>2445556.447 </t>
  </si>
  <si>
    <t> 09.08.1983 22:43 </t>
  </si>
  <si>
    <t>2445556.450 </t>
  </si>
  <si>
    <t> 09.08.1983 22:48 </t>
  </si>
  <si>
    <t> R.Pliska </t>
  </si>
  <si>
    <t>2445556.451 </t>
  </si>
  <si>
    <t> 09.08.1983 22:49 </t>
  </si>
  <si>
    <t> P.Neugebauer </t>
  </si>
  <si>
    <t>2445556.452 </t>
  </si>
  <si>
    <t> 09.08.1983 22:50 </t>
  </si>
  <si>
    <t> P.Troubil </t>
  </si>
  <si>
    <t>2445556.454 </t>
  </si>
  <si>
    <t> 09.08.1983 22:53 </t>
  </si>
  <si>
    <t>2445556.456 </t>
  </si>
  <si>
    <t> 09.08.1983 22:56 </t>
  </si>
  <si>
    <t> BBS 73 </t>
  </si>
  <si>
    <t>2445556.457 </t>
  </si>
  <si>
    <t> 09.08.1983 22:58 </t>
  </si>
  <si>
    <t> J.Mrazek </t>
  </si>
  <si>
    <t>2445556.458 </t>
  </si>
  <si>
    <t> 09.08.1983 22:59 </t>
  </si>
  <si>
    <t>My best</t>
  </si>
  <si>
    <t>Alex</t>
  </si>
  <si>
    <t>WRONG</t>
  </si>
  <si>
    <t>These are the elements quoted in Ozgur's paper</t>
  </si>
  <si>
    <t>Paper on</t>
  </si>
  <si>
    <t>2015-06-08</t>
  </si>
  <si>
    <t>Optimize</t>
  </si>
  <si>
    <t>col AG</t>
  </si>
  <si>
    <t>IBVS 6149</t>
  </si>
  <si>
    <t>OEJV 0165</t>
  </si>
  <si>
    <t>6,00E-05</t>
  </si>
  <si>
    <t>9,00E-05</t>
  </si>
  <si>
    <t>OEJV 0172</t>
  </si>
  <si>
    <t>more data</t>
  </si>
  <si>
    <t>2015-12-18</t>
  </si>
  <si>
    <t>Q.+LiTE fit</t>
  </si>
  <si>
    <t>IBVS 6157</t>
  </si>
  <si>
    <t>JAVSO 43, 77</t>
  </si>
  <si>
    <t>JAVSO..44..164</t>
  </si>
  <si>
    <t>JAVSO..45..121</t>
  </si>
  <si>
    <t>JAVSO..45..215</t>
  </si>
  <si>
    <t>JAVSO..46…79 (2018)</t>
  </si>
  <si>
    <t>JAVSO 49, 108</t>
  </si>
  <si>
    <t>JAVSO 49, 256</t>
  </si>
  <si>
    <t>JAVSO, 48, 256</t>
  </si>
  <si>
    <t>JAVSO, 49, 108</t>
  </si>
  <si>
    <t>JAAVSO, 50, 255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</si>
</sst>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.00000"/>
    <numFmt numFmtId="166" formatCode="0.E+00"/>
    <numFmt numFmtId="167" formatCode="0.0%"/>
    <numFmt numFmtId="168" formatCode="0.000"/>
    <numFmt numFmtId="169" formatCode="0.000E+00"/>
  </numFmts>
  <fonts count="42" x14ac:knownFonts="1">
    <font>
      <sz val="10"/>
      <name val="Arial"/>
    </font>
    <font>
      <b/>
      <sz val="18"/>
      <name val="Arial"/>
    </font>
    <font>
      <b/>
      <sz val="12"/>
      <name val="Arial"/>
    </font>
    <font>
      <sz val="16"/>
      <name val="Arial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6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sz val="14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sz val="10"/>
      <color indexed="14"/>
      <name val="Arial"/>
      <family val="2"/>
    </font>
    <font>
      <b/>
      <sz val="10"/>
      <color indexed="13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2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25"/>
      </patternFill>
    </fill>
    <fill>
      <patternFill patternType="solid">
        <fgColor indexed="47"/>
        <bgColor indexed="64"/>
      </patternFill>
    </fill>
  </fills>
  <borders count="2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10">
    <xf numFmtId="0" fontId="0" fillId="0" borderId="0">
      <alignment vertical="top"/>
    </xf>
    <xf numFmtId="3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7" fillId="0" borderId="2" applyNumberFormat="0" applyFont="0" applyFill="0" applyAlignment="0" applyProtection="0"/>
  </cellStyleXfs>
  <cellXfs count="185">
    <xf numFmtId="0" fontId="0" fillId="0" borderId="0" xfId="0" applyAlignment="1"/>
    <xf numFmtId="0" fontId="3" fillId="0" borderId="0" xfId="0" applyFont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>
      <alignment horizontal="center"/>
    </xf>
    <xf numFmtId="0" fontId="7" fillId="0" borderId="0" xfId="0" applyFont="1" applyAlignment="1"/>
    <xf numFmtId="0" fontId="7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Alignment="1"/>
    <xf numFmtId="0" fontId="13" fillId="0" borderId="0" xfId="0" applyFont="1">
      <alignment vertical="top"/>
    </xf>
    <xf numFmtId="0" fontId="0" fillId="0" borderId="0" xfId="0">
      <alignment vertical="top"/>
    </xf>
    <xf numFmtId="0" fontId="14" fillId="0" borderId="0" xfId="0" applyFont="1">
      <alignment vertical="top"/>
    </xf>
    <xf numFmtId="0" fontId="10" fillId="0" borderId="0" xfId="0" applyFont="1">
      <alignment vertical="top"/>
    </xf>
    <xf numFmtId="0" fontId="0" fillId="0" borderId="0" xfId="0" applyAlignment="1">
      <alignment horizontal="center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4" fillId="0" borderId="0" xfId="0" applyFont="1">
      <alignment vertical="top"/>
    </xf>
    <xf numFmtId="0" fontId="10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10" fillId="0" borderId="0" xfId="0" applyNumberFormat="1" applyFont="1">
      <alignment vertical="top"/>
    </xf>
    <xf numFmtId="0" fontId="0" fillId="0" borderId="3" xfId="0" applyBorder="1">
      <alignment vertical="top"/>
    </xf>
    <xf numFmtId="0" fontId="0" fillId="0" borderId="4" xfId="0" applyBorder="1">
      <alignment vertical="top"/>
    </xf>
    <xf numFmtId="0" fontId="10" fillId="0" borderId="0" xfId="0" applyFont="1" applyAlignment="1">
      <alignment horizontal="right"/>
    </xf>
    <xf numFmtId="0" fontId="15" fillId="0" borderId="0" xfId="0" applyFont="1">
      <alignment vertical="top"/>
    </xf>
    <xf numFmtId="0" fontId="1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5" fillId="0" borderId="0" xfId="0" applyFont="1">
      <alignment vertical="top"/>
    </xf>
    <xf numFmtId="14" fontId="5" fillId="0" borderId="0" xfId="0" applyNumberFormat="1" applyFont="1" applyAlignment="1"/>
    <xf numFmtId="0" fontId="16" fillId="0" borderId="0" xfId="0" applyFont="1" applyAlignment="1"/>
    <xf numFmtId="0" fontId="17" fillId="0" borderId="5" xfId="0" applyFont="1" applyBorder="1" applyAlignment="1">
      <alignment horizontal="center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/>
    </xf>
    <xf numFmtId="0" fontId="20" fillId="0" borderId="0" xfId="7" applyAlignment="1" applyProtection="1">
      <alignment horizontal="left"/>
    </xf>
    <xf numFmtId="0" fontId="0" fillId="0" borderId="5" xfId="0" applyBorder="1">
      <alignment vertical="top"/>
    </xf>
    <xf numFmtId="0" fontId="0" fillId="0" borderId="0" xfId="0" quotePrefix="1">
      <alignment vertical="top"/>
    </xf>
    <xf numFmtId="0" fontId="0" fillId="2" borderId="0" xfId="0" applyFill="1">
      <alignment vertical="top"/>
    </xf>
    <xf numFmtId="0" fontId="5" fillId="3" borderId="6" xfId="0" applyFont="1" applyFill="1" applyBorder="1" applyAlignment="1">
      <alignment horizontal="left" vertical="top" wrapText="1" indent="1"/>
    </xf>
    <xf numFmtId="0" fontId="5" fillId="3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right" vertical="top" wrapText="1"/>
    </xf>
    <xf numFmtId="0" fontId="20" fillId="3" borderId="6" xfId="7" applyFill="1" applyBorder="1" applyAlignment="1" applyProtection="1">
      <alignment horizontal="right" vertical="top" wrapText="1"/>
    </xf>
    <xf numFmtId="0" fontId="21" fillId="0" borderId="0" xfId="0" applyFont="1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>
      <alignment vertical="top"/>
    </xf>
    <xf numFmtId="0" fontId="0" fillId="0" borderId="9" xfId="0" applyBorder="1" applyAlignment="1">
      <alignment horizontal="center"/>
    </xf>
    <xf numFmtId="0" fontId="0" fillId="0" borderId="10" xfId="0" applyBorder="1">
      <alignment vertical="top"/>
    </xf>
    <xf numFmtId="0" fontId="0" fillId="0" borderId="11" xfId="0" applyBorder="1" applyAlignment="1">
      <alignment horizontal="center"/>
    </xf>
    <xf numFmtId="0" fontId="0" fillId="0" borderId="12" xfId="0" applyBorder="1">
      <alignment vertical="top"/>
    </xf>
    <xf numFmtId="0" fontId="11" fillId="0" borderId="0" xfId="0" applyFont="1" applyAlignment="1"/>
    <xf numFmtId="0" fontId="11" fillId="0" borderId="0" xfId="0" applyFont="1" applyAlignment="1">
      <alignment horizontal="left"/>
    </xf>
    <xf numFmtId="0" fontId="22" fillId="0" borderId="0" xfId="0" applyFont="1" applyAlignme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7" fillId="0" borderId="13" xfId="0" applyFont="1" applyBorder="1" applyAlignment="1"/>
    <xf numFmtId="0" fontId="0" fillId="0" borderId="14" xfId="0" applyBorder="1" applyAlignment="1"/>
    <xf numFmtId="0" fontId="0" fillId="0" borderId="15" xfId="0" applyBorder="1" applyAlignment="1"/>
    <xf numFmtId="0" fontId="7" fillId="0" borderId="14" xfId="0" applyFont="1" applyBorder="1" applyAlignment="1">
      <alignment horizontal="center"/>
    </xf>
    <xf numFmtId="0" fontId="7" fillId="0" borderId="14" xfId="0" applyFont="1" applyBorder="1" applyAlignment="1">
      <alignment horizontal="left"/>
    </xf>
    <xf numFmtId="0" fontId="14" fillId="0" borderId="5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0" fillId="0" borderId="7" xfId="0" applyBorder="1" applyAlignment="1"/>
    <xf numFmtId="0" fontId="10" fillId="0" borderId="16" xfId="0" applyFont="1" applyBorder="1" applyAlignment="1"/>
    <xf numFmtId="0" fontId="0" fillId="0" borderId="16" xfId="0" applyBorder="1" applyAlignment="1">
      <alignment horizontal="right"/>
    </xf>
    <xf numFmtId="0" fontId="0" fillId="0" borderId="8" xfId="0" applyBorder="1" applyAlignment="1"/>
    <xf numFmtId="0" fontId="0" fillId="4" borderId="7" xfId="0" applyFill="1" applyBorder="1" applyAlignment="1"/>
    <xf numFmtId="0" fontId="9" fillId="4" borderId="8" xfId="0" applyFont="1" applyFill="1" applyBorder="1" applyAlignment="1"/>
    <xf numFmtId="0" fontId="18" fillId="0" borderId="17" xfId="0" applyFont="1" applyBorder="1" applyAlignment="1"/>
    <xf numFmtId="0" fontId="0" fillId="0" borderId="10" xfId="0" applyBorder="1" applyAlignment="1"/>
    <xf numFmtId="0" fontId="0" fillId="4" borderId="9" xfId="0" applyFill="1" applyBorder="1" applyAlignment="1"/>
    <xf numFmtId="0" fontId="9" fillId="4" borderId="10" xfId="0" applyFont="1" applyFill="1" applyBorder="1" applyAlignment="1"/>
    <xf numFmtId="0" fontId="18" fillId="0" borderId="18" xfId="0" applyFont="1" applyBorder="1" applyAlignment="1"/>
    <xf numFmtId="11" fontId="0" fillId="0" borderId="0" xfId="0" applyNumberFormat="1" applyAlignment="1"/>
    <xf numFmtId="0" fontId="0" fillId="5" borderId="9" xfId="0" applyFill="1" applyBorder="1" applyAlignment="1"/>
    <xf numFmtId="0" fontId="9" fillId="6" borderId="10" xfId="0" applyFont="1" applyFill="1" applyBorder="1" applyAlignment="1"/>
    <xf numFmtId="0" fontId="9" fillId="5" borderId="9" xfId="0" applyFont="1" applyFill="1" applyBorder="1" applyAlignment="1"/>
    <xf numFmtId="0" fontId="0" fillId="4" borderId="11" xfId="0" applyFill="1" applyBorder="1" applyAlignment="1"/>
    <xf numFmtId="0" fontId="9" fillId="4" borderId="12" xfId="0" applyFont="1" applyFill="1" applyBorder="1" applyAlignment="1"/>
    <xf numFmtId="0" fontId="18" fillId="0" borderId="19" xfId="0" applyFont="1" applyBorder="1" applyAlignment="1"/>
    <xf numFmtId="0" fontId="0" fillId="0" borderId="9" xfId="0" applyBorder="1" applyAlignment="1"/>
    <xf numFmtId="0" fontId="0" fillId="0" borderId="9" xfId="0" applyBorder="1" applyAlignment="1">
      <alignment horizontal="left"/>
    </xf>
    <xf numFmtId="0" fontId="12" fillId="0" borderId="9" xfId="0" applyFont="1" applyBorder="1" applyAlignment="1"/>
    <xf numFmtId="2" fontId="10" fillId="0" borderId="0" xfId="0" applyNumberFormat="1" applyFont="1" applyAlignment="1"/>
    <xf numFmtId="1" fontId="10" fillId="0" borderId="0" xfId="0" applyNumberFormat="1" applyFont="1" applyAlignment="1"/>
    <xf numFmtId="169" fontId="10" fillId="0" borderId="0" xfId="0" applyNumberFormat="1" applyFont="1" applyAlignment="1"/>
    <xf numFmtId="0" fontId="9" fillId="0" borderId="11" xfId="0" applyFont="1" applyBorder="1" applyAlignment="1"/>
    <xf numFmtId="0" fontId="28" fillId="6" borderId="5" xfId="0" applyFont="1" applyFill="1" applyBorder="1" applyAlignment="1"/>
    <xf numFmtId="0" fontId="0" fillId="0" borderId="5" xfId="0" applyBorder="1" applyAlignment="1"/>
    <xf numFmtId="0" fontId="0" fillId="0" borderId="12" xfId="0" applyBorder="1" applyAlignment="1"/>
    <xf numFmtId="0" fontId="29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9" fillId="0" borderId="0" xfId="0" applyNumberFormat="1" applyFont="1" applyAlignment="1"/>
    <xf numFmtId="0" fontId="31" fillId="0" borderId="0" xfId="0" applyFont="1" applyAlignment="1"/>
    <xf numFmtId="0" fontId="31" fillId="0" borderId="0" xfId="0" applyFont="1" applyAlignment="1">
      <alignment horizontal="left" vertical="center"/>
    </xf>
    <xf numFmtId="0" fontId="0" fillId="0" borderId="20" xfId="0" applyBorder="1" applyAlignment="1"/>
    <xf numFmtId="0" fontId="0" fillId="0" borderId="21" xfId="0" applyBorder="1" applyAlignment="1"/>
    <xf numFmtId="0" fontId="0" fillId="0" borderId="13" xfId="0" applyBorder="1" applyAlignment="1"/>
    <xf numFmtId="0" fontId="18" fillId="0" borderId="0" xfId="0" applyFont="1" applyAlignment="1"/>
    <xf numFmtId="0" fontId="29" fillId="0" borderId="0" xfId="0" applyFont="1" applyAlignment="1"/>
    <xf numFmtId="0" fontId="29" fillId="7" borderId="0" xfId="0" applyFont="1" applyFill="1" applyAlignment="1"/>
    <xf numFmtId="0" fontId="32" fillId="7" borderId="0" xfId="0" applyFont="1" applyFill="1" applyAlignment="1"/>
    <xf numFmtId="0" fontId="32" fillId="8" borderId="0" xfId="0" applyFont="1" applyFill="1" applyAlignment="1"/>
    <xf numFmtId="0" fontId="0" fillId="7" borderId="0" xfId="0" applyFill="1" applyAlignment="1"/>
    <xf numFmtId="0" fontId="19" fillId="0" borderId="0" xfId="0" applyFont="1">
      <alignment vertical="top"/>
    </xf>
    <xf numFmtId="0" fontId="33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7" xfId="0" applyFont="1" applyBorder="1">
      <alignment vertical="top"/>
    </xf>
    <xf numFmtId="0" fontId="23" fillId="0" borderId="8" xfId="0" applyFont="1" applyBorder="1">
      <alignment vertical="top"/>
    </xf>
    <xf numFmtId="0" fontId="10" fillId="0" borderId="17" xfId="0" applyFont="1" applyBorder="1">
      <alignment vertical="top"/>
    </xf>
    <xf numFmtId="166" fontId="10" fillId="0" borderId="17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9" xfId="0" applyFont="1" applyBorder="1">
      <alignment vertical="top"/>
    </xf>
    <xf numFmtId="0" fontId="23" fillId="0" borderId="10" xfId="0" applyFont="1" applyBorder="1">
      <alignment vertical="top"/>
    </xf>
    <xf numFmtId="0" fontId="10" fillId="0" borderId="18" xfId="0" applyFont="1" applyBorder="1">
      <alignment vertical="top"/>
    </xf>
    <xf numFmtId="166" fontId="10" fillId="0" borderId="18" xfId="0" applyNumberFormat="1" applyFont="1" applyBorder="1" applyAlignment="1">
      <alignment horizontal="center"/>
    </xf>
    <xf numFmtId="0" fontId="7" fillId="0" borderId="11" xfId="0" applyFont="1" applyBorder="1">
      <alignment vertical="top"/>
    </xf>
    <xf numFmtId="0" fontId="23" fillId="0" borderId="12" xfId="0" applyFont="1" applyBorder="1">
      <alignment vertical="top"/>
    </xf>
    <xf numFmtId="0" fontId="10" fillId="0" borderId="19" xfId="0" applyFont="1" applyBorder="1">
      <alignment vertical="top"/>
    </xf>
    <xf numFmtId="166" fontId="10" fillId="0" borderId="19" xfId="0" applyNumberFormat="1" applyFont="1" applyBorder="1" applyAlignment="1">
      <alignment horizontal="center"/>
    </xf>
    <xf numFmtId="0" fontId="33" fillId="0" borderId="5" xfId="0" applyFont="1" applyBorder="1">
      <alignment vertical="top"/>
    </xf>
    <xf numFmtId="0" fontId="23" fillId="0" borderId="0" xfId="0" applyFont="1">
      <alignment vertical="top"/>
    </xf>
    <xf numFmtId="166" fontId="10" fillId="0" borderId="0" xfId="0" applyNumberFormat="1" applyFont="1" applyAlignment="1">
      <alignment horizontal="center"/>
    </xf>
    <xf numFmtId="10" fontId="7" fillId="0" borderId="0" xfId="0" applyNumberFormat="1" applyFont="1">
      <alignment vertical="top"/>
    </xf>
    <xf numFmtId="0" fontId="34" fillId="0" borderId="0" xfId="0" applyFont="1">
      <alignment vertical="top"/>
    </xf>
    <xf numFmtId="167" fontId="34" fillId="0" borderId="0" xfId="0" applyNumberFormat="1" applyFont="1">
      <alignment vertical="top"/>
    </xf>
    <xf numFmtId="10" fontId="34" fillId="0" borderId="0" xfId="0" applyNumberFormat="1" applyFont="1">
      <alignment vertical="top"/>
    </xf>
    <xf numFmtId="0" fontId="14" fillId="0" borderId="0" xfId="0" applyFont="1" applyAlignment="1">
      <alignment horizontal="center"/>
    </xf>
    <xf numFmtId="0" fontId="17" fillId="0" borderId="0" xfId="0" applyFont="1">
      <alignment vertical="top"/>
    </xf>
    <xf numFmtId="0" fontId="16" fillId="0" borderId="0" xfId="0" applyFont="1" applyAlignment="1">
      <alignment horizontal="center"/>
    </xf>
    <xf numFmtId="0" fontId="9" fillId="0" borderId="0" xfId="0" applyFont="1">
      <alignment vertical="top"/>
    </xf>
    <xf numFmtId="0" fontId="13" fillId="0" borderId="5" xfId="0" applyFont="1" applyBorder="1" applyAlignment="1">
      <alignment horizontal="center"/>
    </xf>
    <xf numFmtId="0" fontId="14" fillId="9" borderId="1" xfId="0" applyFont="1" applyFill="1" applyBorder="1">
      <alignment vertical="top"/>
    </xf>
    <xf numFmtId="0" fontId="10" fillId="0" borderId="22" xfId="0" applyFont="1" applyBorder="1">
      <alignment vertical="top"/>
    </xf>
    <xf numFmtId="0" fontId="14" fillId="0" borderId="0" xfId="0" applyFont="1" applyAlignment="1" applyProtection="1">
      <alignment horizontal="left"/>
      <protection locked="0"/>
    </xf>
    <xf numFmtId="0" fontId="35" fillId="0" borderId="0" xfId="0" applyFont="1">
      <alignment vertical="top"/>
    </xf>
    <xf numFmtId="0" fontId="35" fillId="0" borderId="0" xfId="0" applyFont="1" applyAlignment="1">
      <alignment horizontal="left"/>
    </xf>
    <xf numFmtId="0" fontId="36" fillId="0" borderId="0" xfId="0" applyFont="1">
      <alignment vertical="top"/>
    </xf>
    <xf numFmtId="0" fontId="14" fillId="9" borderId="22" xfId="0" applyFont="1" applyFill="1" applyBorder="1">
      <alignment vertical="top"/>
    </xf>
    <xf numFmtId="0" fontId="10" fillId="0" borderId="0" xfId="0" applyFont="1" applyAlignment="1">
      <alignment horizontal="left"/>
    </xf>
    <xf numFmtId="0" fontId="0" fillId="0" borderId="1" xfId="0" applyBorder="1">
      <alignment vertical="top"/>
    </xf>
    <xf numFmtId="0" fontId="0" fillId="0" borderId="1" xfId="0" applyBorder="1" applyAlignment="1"/>
    <xf numFmtId="0" fontId="14" fillId="9" borderId="0" xfId="0" applyFont="1" applyFill="1">
      <alignment vertical="top"/>
    </xf>
    <xf numFmtId="0" fontId="0" fillId="0" borderId="0" xfId="0" quotePrefix="1" applyAlignment="1">
      <alignment horizontal="center"/>
    </xf>
    <xf numFmtId="0" fontId="7" fillId="6" borderId="10" xfId="0" applyFont="1" applyFill="1" applyBorder="1" applyAlignment="1"/>
    <xf numFmtId="0" fontId="7" fillId="4" borderId="10" xfId="0" applyFont="1" applyFill="1" applyBorder="1" applyAlignment="1"/>
    <xf numFmtId="0" fontId="0" fillId="0" borderId="0" xfId="0" quotePrefix="1" applyAlignment="1"/>
    <xf numFmtId="0" fontId="38" fillId="0" borderId="0" xfId="0" applyFont="1" applyAlignment="1">
      <alignment wrapText="1"/>
    </xf>
    <xf numFmtId="0" fontId="38" fillId="0" borderId="0" xfId="0" applyFont="1" applyAlignment="1">
      <alignment horizontal="center" wrapText="1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left" wrapText="1"/>
    </xf>
    <xf numFmtId="0" fontId="38" fillId="0" borderId="0" xfId="0" applyFont="1" applyAlignment="1"/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left" vertical="top"/>
    </xf>
    <xf numFmtId="0" fontId="38" fillId="0" borderId="0" xfId="0" applyFont="1" applyAlignment="1">
      <alignment horizontal="center" vertical="top"/>
    </xf>
    <xf numFmtId="168" fontId="38" fillId="0" borderId="0" xfId="0" applyNumberFormat="1" applyFont="1" applyAlignment="1">
      <alignment horizontal="left" vertical="top"/>
    </xf>
    <xf numFmtId="0" fontId="38" fillId="0" borderId="0" xfId="0" applyFont="1">
      <alignment vertical="top"/>
    </xf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/>
    </xf>
    <xf numFmtId="0" fontId="40" fillId="0" borderId="0" xfId="8" applyFont="1" applyAlignment="1">
      <alignment horizontal="left" vertical="center"/>
    </xf>
    <xf numFmtId="0" fontId="40" fillId="0" borderId="0" xfId="8" applyFont="1" applyAlignment="1">
      <alignment horizontal="center" vertical="center"/>
    </xf>
    <xf numFmtId="0" fontId="40" fillId="0" borderId="0" xfId="8" applyFont="1" applyAlignment="1">
      <alignment horizontal="left"/>
    </xf>
    <xf numFmtId="0" fontId="40" fillId="0" borderId="0" xfId="8" applyFont="1" applyAlignment="1">
      <alignment horizontal="center"/>
    </xf>
    <xf numFmtId="0" fontId="22" fillId="0" borderId="0" xfId="8" applyFont="1" applyAlignment="1">
      <alignment horizontal="left"/>
    </xf>
    <xf numFmtId="0" fontId="22" fillId="0" borderId="0" xfId="8" applyFont="1" applyAlignment="1">
      <alignment horizontal="left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horizontal="center" vertical="center" wrapText="1"/>
    </xf>
    <xf numFmtId="165" fontId="41" fillId="0" borderId="0" xfId="0" applyNumberFormat="1" applyFont="1" applyAlignment="1">
      <alignment vertical="center" wrapText="1"/>
    </xf>
  </cellXfs>
  <cellStyles count="10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eading 1" xfId="5" builtinId="16" customBuiltin="1"/>
    <cellStyle name="Heading 2" xfId="6" builtinId="17" customBuiltin="1"/>
    <cellStyle name="Hyperlink" xfId="7" builtinId="8"/>
    <cellStyle name="Normal" xfId="0" builtinId="0"/>
    <cellStyle name="Normal_A" xfId="8" xr:uid="{00000000-0005-0000-0000-000008000000}"/>
    <cellStyle name="Total" xfId="9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62598625553485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3498658904363875"/>
          <c:w val="0.8137410646328309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1'!$H$21:$H$804</c:f>
              <c:numCache>
                <c:formatCode>General</c:formatCode>
                <c:ptCount val="784"/>
                <c:pt idx="52">
                  <c:v>2.5611999997636303E-2</c:v>
                </c:pt>
                <c:pt idx="300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67-4FB8-A334-EA26831F72D6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plus>
            <c:min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1'!$I$21:$I$804</c:f>
              <c:numCache>
                <c:formatCode>General</c:formatCode>
                <c:ptCount val="784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-0.35526400000526337</c:v>
                </c:pt>
                <c:pt idx="77">
                  <c:v>1.7183999996632338E-2</c:v>
                </c:pt>
                <c:pt idx="79">
                  <c:v>1.8378000000666361E-2</c:v>
                </c:pt>
                <c:pt idx="80">
                  <c:v>2.3377999998047017E-2</c:v>
                </c:pt>
                <c:pt idx="81">
                  <c:v>2.8312000002188142E-2</c:v>
                </c:pt>
                <c:pt idx="82">
                  <c:v>2.3482000004150905E-2</c:v>
                </c:pt>
                <c:pt idx="83">
                  <c:v>3.5774000003584661E-2</c:v>
                </c:pt>
                <c:pt idx="84">
                  <c:v>1.6939999986789189E-3</c:v>
                </c:pt>
                <c:pt idx="85">
                  <c:v>2.3322000000916887E-2</c:v>
                </c:pt>
                <c:pt idx="86">
                  <c:v>2.5533999993058387E-2</c:v>
                </c:pt>
                <c:pt idx="87">
                  <c:v>2.8533999997307546E-2</c:v>
                </c:pt>
                <c:pt idx="88">
                  <c:v>2.5825999997323379E-2</c:v>
                </c:pt>
                <c:pt idx="89">
                  <c:v>1.4161999999487307E-2</c:v>
                </c:pt>
                <c:pt idx="90">
                  <c:v>1.7161999996460509E-2</c:v>
                </c:pt>
                <c:pt idx="91">
                  <c:v>2.1161999997275416E-2</c:v>
                </c:pt>
                <c:pt idx="92">
                  <c:v>2.2162000001117121E-2</c:v>
                </c:pt>
                <c:pt idx="93">
                  <c:v>2.4475999998685438E-2</c:v>
                </c:pt>
                <c:pt idx="94">
                  <c:v>1.9243999995524064E-2</c:v>
                </c:pt>
                <c:pt idx="95">
                  <c:v>2.0243999999365769E-2</c:v>
                </c:pt>
                <c:pt idx="96">
                  <c:v>1.5610000002197921E-2</c:v>
                </c:pt>
                <c:pt idx="97">
                  <c:v>2.7157999997143634E-2</c:v>
                </c:pt>
                <c:pt idx="98">
                  <c:v>2.6708000004873611E-2</c:v>
                </c:pt>
                <c:pt idx="99">
                  <c:v>6.5259999973932281E-3</c:v>
                </c:pt>
                <c:pt idx="100">
                  <c:v>9.5480000018142164E-3</c:v>
                </c:pt>
                <c:pt idx="102">
                  <c:v>3.8840000001073349E-2</c:v>
                </c:pt>
                <c:pt idx="103">
                  <c:v>2.3701999998593237E-2</c:v>
                </c:pt>
                <c:pt idx="104">
                  <c:v>1.3544000001274981E-2</c:v>
                </c:pt>
                <c:pt idx="105">
                  <c:v>1.7544000002089888E-2</c:v>
                </c:pt>
                <c:pt idx="106">
                  <c:v>2.3013999998511281E-2</c:v>
                </c:pt>
                <c:pt idx="107">
                  <c:v>-2.6940000025206245E-3</c:v>
                </c:pt>
                <c:pt idx="108">
                  <c:v>-1.6940000059548765E-3</c:v>
                </c:pt>
                <c:pt idx="109">
                  <c:v>1.3800000015180558E-3</c:v>
                </c:pt>
                <c:pt idx="110">
                  <c:v>5.380000002332963E-3</c:v>
                </c:pt>
                <c:pt idx="111">
                  <c:v>9.7699999969336204E-3</c:v>
                </c:pt>
                <c:pt idx="112">
                  <c:v>9.7699999969336204E-3</c:v>
                </c:pt>
                <c:pt idx="113">
                  <c:v>1.7061999998986721E-2</c:v>
                </c:pt>
                <c:pt idx="114">
                  <c:v>1.5083999998751096E-2</c:v>
                </c:pt>
                <c:pt idx="115">
                  <c:v>2.2765999994589947E-2</c:v>
                </c:pt>
                <c:pt idx="116">
                  <c:v>6.6860000006272458E-3</c:v>
                </c:pt>
                <c:pt idx="117">
                  <c:v>5.8779999963007867E-3</c:v>
                </c:pt>
                <c:pt idx="118">
                  <c:v>-2.1573999998508953E-2</c:v>
                </c:pt>
                <c:pt idx="119">
                  <c:v>-1.5967999999702442E-2</c:v>
                </c:pt>
                <c:pt idx="121">
                  <c:v>2.4399999529123306E-4</c:v>
                </c:pt>
                <c:pt idx="122">
                  <c:v>8.816000001388602E-3</c:v>
                </c:pt>
                <c:pt idx="127">
                  <c:v>-5.0400000327499583E-4</c:v>
                </c:pt>
                <c:pt idx="128">
                  <c:v>-6.1660000064875931E-3</c:v>
                </c:pt>
                <c:pt idx="129">
                  <c:v>-4.1660000060801394E-3</c:v>
                </c:pt>
                <c:pt idx="130">
                  <c:v>-1.8520000012358651E-3</c:v>
                </c:pt>
                <c:pt idx="131">
                  <c:v>-6.6180000067106448E-3</c:v>
                </c:pt>
                <c:pt idx="133">
                  <c:v>6.9599999551428482E-4</c:v>
                </c:pt>
                <c:pt idx="135">
                  <c:v>-2.3778000002494082E-2</c:v>
                </c:pt>
                <c:pt idx="136">
                  <c:v>-9.1720000054920092E-3</c:v>
                </c:pt>
                <c:pt idx="137">
                  <c:v>-8.6240000018733554E-3</c:v>
                </c:pt>
                <c:pt idx="141">
                  <c:v>-8.2499999989522621E-3</c:v>
                </c:pt>
                <c:pt idx="142">
                  <c:v>-6.6220000007888302E-3</c:v>
                </c:pt>
                <c:pt idx="144">
                  <c:v>-6.3880000016069971E-3</c:v>
                </c:pt>
                <c:pt idx="145">
                  <c:v>8.6119999978109263E-3</c:v>
                </c:pt>
                <c:pt idx="146">
                  <c:v>3.9040000046952628E-3</c:v>
                </c:pt>
                <c:pt idx="147">
                  <c:v>-2.8840000013587996E-3</c:v>
                </c:pt>
                <c:pt idx="148">
                  <c:v>-3.466000001935754E-3</c:v>
                </c:pt>
                <c:pt idx="149">
                  <c:v>1.8479999926057644E-3</c:v>
                </c:pt>
                <c:pt idx="152">
                  <c:v>6.6599999991012737E-4</c:v>
                </c:pt>
                <c:pt idx="153">
                  <c:v>-6.3920000029611401E-3</c:v>
                </c:pt>
                <c:pt idx="154">
                  <c:v>2.6079999952344224E-3</c:v>
                </c:pt>
                <c:pt idx="155">
                  <c:v>-2.807999997457955E-3</c:v>
                </c:pt>
                <c:pt idx="156">
                  <c:v>-1.37860000031651E-2</c:v>
                </c:pt>
                <c:pt idx="157">
                  <c:v>-7.7860000019427389E-3</c:v>
                </c:pt>
                <c:pt idx="158">
                  <c:v>3.5059999936493114E-3</c:v>
                </c:pt>
                <c:pt idx="160">
                  <c:v>1.8379999964963645E-3</c:v>
                </c:pt>
                <c:pt idx="161">
                  <c:v>3.8379999969038181E-3</c:v>
                </c:pt>
                <c:pt idx="162">
                  <c:v>-6.5560000002733432E-3</c:v>
                </c:pt>
                <c:pt idx="163">
                  <c:v>-2.2420000022975728E-3</c:v>
                </c:pt>
                <c:pt idx="164">
                  <c:v>-8.6339999979827553E-3</c:v>
                </c:pt>
                <c:pt idx="165">
                  <c:v>-8.6120000050868839E-3</c:v>
                </c:pt>
                <c:pt idx="166">
                  <c:v>-1.6120000000228174E-3</c:v>
                </c:pt>
                <c:pt idx="167">
                  <c:v>-2.0060000024386682E-3</c:v>
                </c:pt>
                <c:pt idx="168">
                  <c:v>-4.6920000022510067E-3</c:v>
                </c:pt>
                <c:pt idx="169">
                  <c:v>-7.8520000024582259E-3</c:v>
                </c:pt>
                <c:pt idx="170">
                  <c:v>-8.9320000042789616E-3</c:v>
                </c:pt>
                <c:pt idx="171">
                  <c:v>-3.9320000068983063E-3</c:v>
                </c:pt>
                <c:pt idx="172">
                  <c:v>-1.9320000064908527E-3</c:v>
                </c:pt>
                <c:pt idx="173">
                  <c:v>-2.2698000000673346E-2</c:v>
                </c:pt>
                <c:pt idx="174">
                  <c:v>-1.2090000003809109E-2</c:v>
                </c:pt>
                <c:pt idx="175">
                  <c:v>-4.7855999997409526E-2</c:v>
                </c:pt>
                <c:pt idx="176">
                  <c:v>-2.1855999999388587E-2</c:v>
                </c:pt>
                <c:pt idx="177">
                  <c:v>-9.9360000021988526E-3</c:v>
                </c:pt>
                <c:pt idx="178">
                  <c:v>-1.1644000005617272E-2</c:v>
                </c:pt>
                <c:pt idx="179">
                  <c:v>-1.3621999998576939E-2</c:v>
                </c:pt>
                <c:pt idx="180">
                  <c:v>-1.3621999998576939E-2</c:v>
                </c:pt>
                <c:pt idx="181">
                  <c:v>-7.1680000037304126E-3</c:v>
                </c:pt>
                <c:pt idx="182">
                  <c:v>-3.3059999987017363E-3</c:v>
                </c:pt>
                <c:pt idx="183">
                  <c:v>-1.4780000004975591E-2</c:v>
                </c:pt>
                <c:pt idx="184">
                  <c:v>-3.4881999999925029E-2</c:v>
                </c:pt>
                <c:pt idx="185">
                  <c:v>-1.1859999998705462E-2</c:v>
                </c:pt>
                <c:pt idx="186">
                  <c:v>-1.3546000001952052E-2</c:v>
                </c:pt>
                <c:pt idx="187">
                  <c:v>-5.5460000003222376E-3</c:v>
                </c:pt>
                <c:pt idx="188">
                  <c:v>-1.0940000000118744E-2</c:v>
                </c:pt>
                <c:pt idx="190">
                  <c:v>6.9799999982933514E-3</c:v>
                </c:pt>
                <c:pt idx="191">
                  <c:v>-1.4544000005116686E-2</c:v>
                </c:pt>
                <c:pt idx="192">
                  <c:v>-2.0310000007157214E-2</c:v>
                </c:pt>
                <c:pt idx="193">
                  <c:v>-1.4075999999477062E-2</c:v>
                </c:pt>
                <c:pt idx="194">
                  <c:v>-1.0783999998238869E-2</c:v>
                </c:pt>
                <c:pt idx="195">
                  <c:v>-1.0200000004260801E-2</c:v>
                </c:pt>
                <c:pt idx="196">
                  <c:v>-9.2000000004190952E-3</c:v>
                </c:pt>
                <c:pt idx="197">
                  <c:v>-1.590800000121817E-2</c:v>
                </c:pt>
                <c:pt idx="198">
                  <c:v>-1.0593999999400694E-2</c:v>
                </c:pt>
                <c:pt idx="199">
                  <c:v>-9.5940000028349459E-3</c:v>
                </c:pt>
                <c:pt idx="200">
                  <c:v>-1.6550000000279397E-2</c:v>
                </c:pt>
                <c:pt idx="201">
                  <c:v>-1.254999999946449E-2</c:v>
                </c:pt>
                <c:pt idx="202">
                  <c:v>-2.1381999998993706E-2</c:v>
                </c:pt>
                <c:pt idx="203">
                  <c:v>-1.8382000002020504E-2</c:v>
                </c:pt>
                <c:pt idx="204">
                  <c:v>-4.3819999991683289E-3</c:v>
                </c:pt>
                <c:pt idx="205">
                  <c:v>-8.3160000067437068E-3</c:v>
                </c:pt>
                <c:pt idx="206">
                  <c:v>-1.8395999999484047E-2</c:v>
                </c:pt>
                <c:pt idx="207">
                  <c:v>-1.9081999998888932E-2</c:v>
                </c:pt>
                <c:pt idx="208">
                  <c:v>-1.355600000533741E-2</c:v>
                </c:pt>
                <c:pt idx="209">
                  <c:v>-2.5678000005427748E-2</c:v>
                </c:pt>
                <c:pt idx="210">
                  <c:v>-1.6678000007232185E-2</c:v>
                </c:pt>
                <c:pt idx="211">
                  <c:v>-1.0399999999208376E-2</c:v>
                </c:pt>
                <c:pt idx="212">
                  <c:v>-2.6380000053904951E-3</c:v>
                </c:pt>
                <c:pt idx="213">
                  <c:v>-1.2404000000969972E-2</c:v>
                </c:pt>
                <c:pt idx="214">
                  <c:v>-1.079800000297837E-2</c:v>
                </c:pt>
                <c:pt idx="215">
                  <c:v>-5.1700000040000305E-3</c:v>
                </c:pt>
                <c:pt idx="216">
                  <c:v>-1.0856000000785571E-2</c:v>
                </c:pt>
                <c:pt idx="217">
                  <c:v>-2.7459999997518025E-2</c:v>
                </c:pt>
                <c:pt idx="218">
                  <c:v>-2.2583999998460058E-2</c:v>
                </c:pt>
                <c:pt idx="219">
                  <c:v>4.2780000003403984E-3</c:v>
                </c:pt>
                <c:pt idx="220">
                  <c:v>-1.277999999729218E-2</c:v>
                </c:pt>
                <c:pt idx="221">
                  <c:v>-1.8859999996493571E-2</c:v>
                </c:pt>
                <c:pt idx="222">
                  <c:v>-2.171999999700347E-2</c:v>
                </c:pt>
                <c:pt idx="223">
                  <c:v>-3.1097999999474268E-2</c:v>
                </c:pt>
                <c:pt idx="224">
                  <c:v>-1.5222000001813285E-2</c:v>
                </c:pt>
                <c:pt idx="225">
                  <c:v>-2.3177999995823484E-2</c:v>
                </c:pt>
                <c:pt idx="226">
                  <c:v>-2.454800000123214E-2</c:v>
                </c:pt>
                <c:pt idx="227">
                  <c:v>-2.3234000007505529E-2</c:v>
                </c:pt>
                <c:pt idx="228">
                  <c:v>-2.6438000000780448E-2</c:v>
                </c:pt>
                <c:pt idx="229">
                  <c:v>-3.1832000007852912E-2</c:v>
                </c:pt>
                <c:pt idx="230">
                  <c:v>-1.9260000000940636E-2</c:v>
                </c:pt>
                <c:pt idx="231">
                  <c:v>-2.775600000313716E-2</c:v>
                </c:pt>
                <c:pt idx="232">
                  <c:v>-2.4003999998967629E-2</c:v>
                </c:pt>
                <c:pt idx="233">
                  <c:v>-2.3004000002401881E-2</c:v>
                </c:pt>
                <c:pt idx="234">
                  <c:v>-2.2398000000976026E-2</c:v>
                </c:pt>
                <c:pt idx="235">
                  <c:v>-2.1950000002107117E-2</c:v>
                </c:pt>
                <c:pt idx="236">
                  <c:v>-2.4482000000716653E-2</c:v>
                </c:pt>
                <c:pt idx="237">
                  <c:v>-2.9876000000513159E-2</c:v>
                </c:pt>
                <c:pt idx="238">
                  <c:v>-2.7876000000105705E-2</c:v>
                </c:pt>
                <c:pt idx="239">
                  <c:v>-2.4876000003132503E-2</c:v>
                </c:pt>
                <c:pt idx="240">
                  <c:v>-2.3875999999290798E-2</c:v>
                </c:pt>
                <c:pt idx="241">
                  <c:v>-2.287600000272505E-2</c:v>
                </c:pt>
                <c:pt idx="242">
                  <c:v>-2.0876000002317596E-2</c:v>
                </c:pt>
                <c:pt idx="243">
                  <c:v>-1.7875999998068437E-2</c:v>
                </c:pt>
                <c:pt idx="244">
                  <c:v>-1.6876000001502689E-2</c:v>
                </c:pt>
                <c:pt idx="245">
                  <c:v>-1.6876000001502689E-2</c:v>
                </c:pt>
                <c:pt idx="246">
                  <c:v>-1.5875999997660983E-2</c:v>
                </c:pt>
                <c:pt idx="247">
                  <c:v>-1.4876000001095235E-2</c:v>
                </c:pt>
                <c:pt idx="248">
                  <c:v>-1.2876000000687782E-2</c:v>
                </c:pt>
                <c:pt idx="249">
                  <c:v>-1.1875999996846076E-2</c:v>
                </c:pt>
                <c:pt idx="250">
                  <c:v>-8.8759999998728745E-3</c:v>
                </c:pt>
                <c:pt idx="251">
                  <c:v>-8.7599999824305996E-4</c:v>
                </c:pt>
                <c:pt idx="252">
                  <c:v>-1.821600000403123E-2</c:v>
                </c:pt>
                <c:pt idx="253">
                  <c:v>-2.2486000001663342E-2</c:v>
                </c:pt>
                <c:pt idx="254">
                  <c:v>-1.8486000000848435E-2</c:v>
                </c:pt>
                <c:pt idx="255">
                  <c:v>-2.0610000006854534E-2</c:v>
                </c:pt>
                <c:pt idx="256">
                  <c:v>-1.3879999998607673E-2</c:v>
                </c:pt>
                <c:pt idx="257">
                  <c:v>-2.6252000003296416E-2</c:v>
                </c:pt>
                <c:pt idx="258">
                  <c:v>-1.9252000005508307E-2</c:v>
                </c:pt>
                <c:pt idx="259">
                  <c:v>-1.6252000001259148E-2</c:v>
                </c:pt>
                <c:pt idx="260">
                  <c:v>-2.4376000008487608E-2</c:v>
                </c:pt>
                <c:pt idx="261">
                  <c:v>-2.4176000006264076E-2</c:v>
                </c:pt>
                <c:pt idx="262">
                  <c:v>-2.317600000242237E-2</c:v>
                </c:pt>
                <c:pt idx="263">
                  <c:v>-3.057000000262633E-2</c:v>
                </c:pt>
                <c:pt idx="264">
                  <c:v>-2.4570000001403969E-2</c:v>
                </c:pt>
                <c:pt idx="265">
                  <c:v>-2.2570000000996515E-2</c:v>
                </c:pt>
                <c:pt idx="266">
                  <c:v>-2.5460000004386529E-2</c:v>
                </c:pt>
                <c:pt idx="267">
                  <c:v>-3.4101999997801613E-2</c:v>
                </c:pt>
                <c:pt idx="268">
                  <c:v>-1.9026000001758803E-2</c:v>
                </c:pt>
                <c:pt idx="269">
                  <c:v>-1.9026000001758803E-2</c:v>
                </c:pt>
                <c:pt idx="270">
                  <c:v>1.9739999988814816E-3</c:v>
                </c:pt>
                <c:pt idx="271">
                  <c:v>-1.8162000000302214E-2</c:v>
                </c:pt>
                <c:pt idx="272">
                  <c:v>-1.7556000006152317E-2</c:v>
                </c:pt>
                <c:pt idx="273">
                  <c:v>-2.8950000007171184E-2</c:v>
                </c:pt>
                <c:pt idx="274">
                  <c:v>-1.8950000005133916E-2</c:v>
                </c:pt>
                <c:pt idx="275">
                  <c:v>-1.4950000004319008E-2</c:v>
                </c:pt>
                <c:pt idx="276">
                  <c:v>-7.9500000065308996E-3</c:v>
                </c:pt>
                <c:pt idx="277">
                  <c:v>-1.9030000003112946E-2</c:v>
                </c:pt>
                <c:pt idx="278">
                  <c:v>-1.5030000002298038E-2</c:v>
                </c:pt>
                <c:pt idx="279">
                  <c:v>-1.7348000001220498E-2</c:v>
                </c:pt>
                <c:pt idx="280">
                  <c:v>-3.4643999999389052E-2</c:v>
                </c:pt>
                <c:pt idx="281">
                  <c:v>-3.3643999995547347E-2</c:v>
                </c:pt>
                <c:pt idx="282">
                  <c:v>-3.0643999998574145E-2</c:v>
                </c:pt>
                <c:pt idx="283">
                  <c:v>-2.9644000002008397E-2</c:v>
                </c:pt>
                <c:pt idx="284">
                  <c:v>-2.9644000002008397E-2</c:v>
                </c:pt>
                <c:pt idx="285">
                  <c:v>-2.3644000000786036E-2</c:v>
                </c:pt>
                <c:pt idx="286">
                  <c:v>-2.0643999996536877E-2</c:v>
                </c:pt>
                <c:pt idx="287">
                  <c:v>-2.0643999996536877E-2</c:v>
                </c:pt>
                <c:pt idx="288">
                  <c:v>-1.9643999999971129E-2</c:v>
                </c:pt>
                <c:pt idx="289">
                  <c:v>-2.1038000006228685E-2</c:v>
                </c:pt>
                <c:pt idx="290">
                  <c:v>-1.2410000003001187E-2</c:v>
                </c:pt>
                <c:pt idx="291">
                  <c:v>-1.8728000002738554E-2</c:v>
                </c:pt>
                <c:pt idx="292">
                  <c:v>-1.641399999789428E-2</c:v>
                </c:pt>
                <c:pt idx="293">
                  <c:v>-1.3414000000921078E-2</c:v>
                </c:pt>
                <c:pt idx="294">
                  <c:v>-1.3304000000061933E-2</c:v>
                </c:pt>
                <c:pt idx="295">
                  <c:v>-9.9440000049071386E-3</c:v>
                </c:pt>
                <c:pt idx="296">
                  <c:v>-2.6338000003306661E-2</c:v>
                </c:pt>
                <c:pt idx="297">
                  <c:v>-1.7338000005111098E-2</c:v>
                </c:pt>
                <c:pt idx="298">
                  <c:v>-2.0732000004500151E-2</c:v>
                </c:pt>
                <c:pt idx="299">
                  <c:v>-2.3856000007071998E-2</c:v>
                </c:pt>
                <c:pt idx="301">
                  <c:v>-1.4444000000366941E-2</c:v>
                </c:pt>
                <c:pt idx="302">
                  <c:v>-1.4838000002782792E-2</c:v>
                </c:pt>
                <c:pt idx="303">
                  <c:v>-1.7187999997986481E-2</c:v>
                </c:pt>
                <c:pt idx="304">
                  <c:v>-1.9192000007024035E-2</c:v>
                </c:pt>
                <c:pt idx="305">
                  <c:v>-2.2878000003402121E-2</c:v>
                </c:pt>
                <c:pt idx="306">
                  <c:v>-2.0878000002994668E-2</c:v>
                </c:pt>
                <c:pt idx="307">
                  <c:v>-1.8878000002587214E-2</c:v>
                </c:pt>
                <c:pt idx="308">
                  <c:v>-1.8878000002587214E-2</c:v>
                </c:pt>
                <c:pt idx="309">
                  <c:v>-1.7878000006021466E-2</c:v>
                </c:pt>
                <c:pt idx="310">
                  <c:v>-1.5878000005614012E-2</c:v>
                </c:pt>
                <c:pt idx="311">
                  <c:v>-1.4878000001772307E-2</c:v>
                </c:pt>
                <c:pt idx="312">
                  <c:v>-3.5328000005392823E-2</c:v>
                </c:pt>
                <c:pt idx="313">
                  <c:v>-1.3722000003326684E-2</c:v>
                </c:pt>
                <c:pt idx="314">
                  <c:v>-4.3802000007417519E-2</c:v>
                </c:pt>
                <c:pt idx="315">
                  <c:v>-3.5802000005787704E-2</c:v>
                </c:pt>
                <c:pt idx="316">
                  <c:v>-3.4802000001945999E-2</c:v>
                </c:pt>
                <c:pt idx="317">
                  <c:v>-3.3802000005380251E-2</c:v>
                </c:pt>
                <c:pt idx="318">
                  <c:v>-2.780200000415789E-2</c:v>
                </c:pt>
                <c:pt idx="319">
                  <c:v>-2.5802000003750436E-2</c:v>
                </c:pt>
                <c:pt idx="320">
                  <c:v>-2.4802000007184688E-2</c:v>
                </c:pt>
                <c:pt idx="321">
                  <c:v>-2.0802000006369781E-2</c:v>
                </c:pt>
                <c:pt idx="322">
                  <c:v>-1.1802000008174218E-2</c:v>
                </c:pt>
                <c:pt idx="323">
                  <c:v>-9.8020000077667646E-3</c:v>
                </c:pt>
                <c:pt idx="324">
                  <c:v>-8.802000003925059E-3</c:v>
                </c:pt>
                <c:pt idx="325">
                  <c:v>-3.9882000004581641E-2</c:v>
                </c:pt>
                <c:pt idx="326">
                  <c:v>-3.2881999999517575E-2</c:v>
                </c:pt>
                <c:pt idx="327">
                  <c:v>-3.1882000002951827E-2</c:v>
                </c:pt>
                <c:pt idx="328">
                  <c:v>-1.5881999999692198E-2</c:v>
                </c:pt>
                <c:pt idx="329">
                  <c:v>-4.0590000004158355E-2</c:v>
                </c:pt>
                <c:pt idx="330">
                  <c:v>-3.6590000003343448E-2</c:v>
                </c:pt>
                <c:pt idx="331">
                  <c:v>-1.7590000003110617E-2</c:v>
                </c:pt>
                <c:pt idx="332">
                  <c:v>-1.7590000003110617E-2</c:v>
                </c:pt>
                <c:pt idx="333">
                  <c:v>-1.0567999997874722E-2</c:v>
                </c:pt>
                <c:pt idx="334">
                  <c:v>-7.7480000036302954E-3</c:v>
                </c:pt>
                <c:pt idx="362">
                  <c:v>-1.4721999999892432E-2</c:v>
                </c:pt>
                <c:pt idx="370">
                  <c:v>-2.4495999998180196E-2</c:v>
                </c:pt>
                <c:pt idx="371">
                  <c:v>-1.2260000003152527E-2</c:v>
                </c:pt>
                <c:pt idx="374">
                  <c:v>-1.4556000001903158E-2</c:v>
                </c:pt>
                <c:pt idx="376">
                  <c:v>-9.0340000024298206E-3</c:v>
                </c:pt>
                <c:pt idx="388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67-4FB8-A334-EA26831F72D6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1'!$J$21:$J$804</c:f>
              <c:numCache>
                <c:formatCode>General</c:formatCode>
                <c:ptCount val="784"/>
                <c:pt idx="78">
                  <c:v>1.3835999998264015E-2</c:v>
                </c:pt>
                <c:pt idx="101">
                  <c:v>3.7040000002889428E-2</c:v>
                </c:pt>
                <c:pt idx="120">
                  <c:v>0</c:v>
                </c:pt>
                <c:pt idx="123">
                  <c:v>-3.3400000393157825E-4</c:v>
                </c:pt>
                <c:pt idx="124">
                  <c:v>5.6600000243633986E-4</c:v>
                </c:pt>
                <c:pt idx="125">
                  <c:v>-5.2799999684793875E-4</c:v>
                </c:pt>
                <c:pt idx="126">
                  <c:v>3.859999924316071E-4</c:v>
                </c:pt>
                <c:pt idx="132">
                  <c:v>-4.1800000326475129E-4</c:v>
                </c:pt>
                <c:pt idx="134">
                  <c:v>-8.9000000298256055E-4</c:v>
                </c:pt>
                <c:pt idx="143">
                  <c:v>-3.9400000241585076E-4</c:v>
                </c:pt>
                <c:pt idx="150">
                  <c:v>-3.2100000025820918E-3</c:v>
                </c:pt>
                <c:pt idx="151">
                  <c:v>-3.2099999953061342E-3</c:v>
                </c:pt>
                <c:pt idx="159">
                  <c:v>-5.7620000006863847E-3</c:v>
                </c:pt>
                <c:pt idx="189">
                  <c:v>-1.002600000356324E-2</c:v>
                </c:pt>
                <c:pt idx="335">
                  <c:v>-1.3992000000143889E-2</c:v>
                </c:pt>
                <c:pt idx="336">
                  <c:v>-1.3392000000749249E-2</c:v>
                </c:pt>
                <c:pt idx="337">
                  <c:v>-1.0591999998723622E-2</c:v>
                </c:pt>
                <c:pt idx="338">
                  <c:v>-1.6471999995701481E-2</c:v>
                </c:pt>
                <c:pt idx="339">
                  <c:v>-1.5771999998833053E-2</c:v>
                </c:pt>
                <c:pt idx="340">
                  <c:v>-1.5771999998833053E-2</c:v>
                </c:pt>
                <c:pt idx="341">
                  <c:v>-1.5072000001964625E-2</c:v>
                </c:pt>
                <c:pt idx="342">
                  <c:v>-1.1571999995794613E-2</c:v>
                </c:pt>
                <c:pt idx="343">
                  <c:v>-1.0172000002057757E-2</c:v>
                </c:pt>
                <c:pt idx="344">
                  <c:v>-1.0172000002057757E-2</c:v>
                </c:pt>
                <c:pt idx="345">
                  <c:v>-1.0172000002057757E-2</c:v>
                </c:pt>
                <c:pt idx="346">
                  <c:v>-8.7720000010449439E-3</c:v>
                </c:pt>
                <c:pt idx="347">
                  <c:v>-7.3720000000321306E-3</c:v>
                </c:pt>
                <c:pt idx="348">
                  <c:v>-5.371999999624677E-3</c:v>
                </c:pt>
                <c:pt idx="349">
                  <c:v>9.2800000129500404E-4</c:v>
                </c:pt>
                <c:pt idx="350">
                  <c:v>-1.3756000000284985E-2</c:v>
                </c:pt>
                <c:pt idx="352">
                  <c:v>-2.7898000000277534E-2</c:v>
                </c:pt>
                <c:pt idx="354">
                  <c:v>-1.7072000002372079E-2</c:v>
                </c:pt>
                <c:pt idx="355">
                  <c:v>-1.3166000004275702E-2</c:v>
                </c:pt>
                <c:pt idx="356">
                  <c:v>-1.6746000001148786E-2</c:v>
                </c:pt>
                <c:pt idx="357">
                  <c:v>-1.7112000001361594E-2</c:v>
                </c:pt>
                <c:pt idx="358">
                  <c:v>-1.3788000003842171E-2</c:v>
                </c:pt>
                <c:pt idx="359">
                  <c:v>-6.7330000019865111E-3</c:v>
                </c:pt>
                <c:pt idx="364">
                  <c:v>-3.0654000001959503E-2</c:v>
                </c:pt>
                <c:pt idx="365">
                  <c:v>-1.0554000000411179E-2</c:v>
                </c:pt>
                <c:pt idx="368">
                  <c:v>-1.3910000001487788E-2</c:v>
                </c:pt>
                <c:pt idx="369">
                  <c:v>-1.3910000001487788E-2</c:v>
                </c:pt>
                <c:pt idx="378">
                  <c:v>-3.7240000019664876E-3</c:v>
                </c:pt>
                <c:pt idx="381">
                  <c:v>5.4600000294158235E-4</c:v>
                </c:pt>
                <c:pt idx="390">
                  <c:v>1.4717999998538289E-2</c:v>
                </c:pt>
                <c:pt idx="405">
                  <c:v>3.3663999995042104E-2</c:v>
                </c:pt>
                <c:pt idx="406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67-4FB8-A334-EA26831F72D6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1'!$K$21:$K$804</c:f>
              <c:numCache>
                <c:formatCode>General</c:formatCode>
                <c:ptCount val="784"/>
                <c:pt idx="351">
                  <c:v>-9.780000000318978E-3</c:v>
                </c:pt>
                <c:pt idx="353">
                  <c:v>-1.5208000004349742E-2</c:v>
                </c:pt>
                <c:pt idx="360">
                  <c:v>-1.7788000004657079E-2</c:v>
                </c:pt>
                <c:pt idx="361">
                  <c:v>-1.5159999995375983E-2</c:v>
                </c:pt>
                <c:pt idx="363">
                  <c:v>-3.2552000004216097E-2</c:v>
                </c:pt>
                <c:pt idx="366">
                  <c:v>-1.147800000035204E-2</c:v>
                </c:pt>
                <c:pt idx="367">
                  <c:v>-1.3470000005327165E-2</c:v>
                </c:pt>
                <c:pt idx="372">
                  <c:v>-1.1343999998643994E-2</c:v>
                </c:pt>
                <c:pt idx="373">
                  <c:v>-1.4857000001939014E-2</c:v>
                </c:pt>
                <c:pt idx="375">
                  <c:v>-6.9700000021839514E-3</c:v>
                </c:pt>
                <c:pt idx="377">
                  <c:v>-5.7980000055977143E-3</c:v>
                </c:pt>
                <c:pt idx="379">
                  <c:v>-3.4280000036233105E-3</c:v>
                </c:pt>
                <c:pt idx="380">
                  <c:v>-1.4599999849451706E-4</c:v>
                </c:pt>
                <c:pt idx="382">
                  <c:v>4.3920000025536865E-3</c:v>
                </c:pt>
                <c:pt idx="383">
                  <c:v>7.0880000057513826E-3</c:v>
                </c:pt>
                <c:pt idx="384">
                  <c:v>1.0578000001260079E-2</c:v>
                </c:pt>
                <c:pt idx="385">
                  <c:v>1.0291999999026302E-2</c:v>
                </c:pt>
                <c:pt idx="386">
                  <c:v>1.1103999997430947E-2</c:v>
                </c:pt>
                <c:pt idx="387">
                  <c:v>1.0533999993640464E-2</c:v>
                </c:pt>
                <c:pt idx="389">
                  <c:v>1.424599999882048E-2</c:v>
                </c:pt>
                <c:pt idx="391">
                  <c:v>1.8393999998806976E-2</c:v>
                </c:pt>
                <c:pt idx="392">
                  <c:v>1.1585000000195578E-2</c:v>
                </c:pt>
                <c:pt idx="393">
                  <c:v>1.5194999999948777E-2</c:v>
                </c:pt>
                <c:pt idx="394">
                  <c:v>1.5285000001313165E-2</c:v>
                </c:pt>
                <c:pt idx="395">
                  <c:v>1.8694999998842832E-2</c:v>
                </c:pt>
                <c:pt idx="396">
                  <c:v>1.8785000000207219E-2</c:v>
                </c:pt>
                <c:pt idx="397">
                  <c:v>2.0190000002912711E-2</c:v>
                </c:pt>
                <c:pt idx="398">
                  <c:v>2.2376000000804197E-2</c:v>
                </c:pt>
                <c:pt idx="399">
                  <c:v>2.2486000001663342E-2</c:v>
                </c:pt>
                <c:pt idx="400">
                  <c:v>2.2565999999642372E-2</c:v>
                </c:pt>
                <c:pt idx="401">
                  <c:v>2.2686000003886875E-2</c:v>
                </c:pt>
                <c:pt idx="402">
                  <c:v>2.275999999983469E-2</c:v>
                </c:pt>
                <c:pt idx="403">
                  <c:v>2.3197000002255663E-2</c:v>
                </c:pt>
                <c:pt idx="404">
                  <c:v>2.8161999995063525E-2</c:v>
                </c:pt>
                <c:pt idx="407">
                  <c:v>17121.069469999995</c:v>
                </c:pt>
                <c:pt idx="408">
                  <c:v>3.7353999992774334E-2</c:v>
                </c:pt>
                <c:pt idx="409">
                  <c:v>4.0659999998752028E-2</c:v>
                </c:pt>
                <c:pt idx="410">
                  <c:v>4.5978000001923647E-2</c:v>
                </c:pt>
                <c:pt idx="411">
                  <c:v>5.0632999998924788E-2</c:v>
                </c:pt>
                <c:pt idx="412">
                  <c:v>4.7190000004775357E-2</c:v>
                </c:pt>
                <c:pt idx="413">
                  <c:v>5.4083999995782506E-2</c:v>
                </c:pt>
                <c:pt idx="414">
                  <c:v>5.4695999999239575E-2</c:v>
                </c:pt>
                <c:pt idx="415">
                  <c:v>5.9231999999610707E-2</c:v>
                </c:pt>
                <c:pt idx="416">
                  <c:v>6.0189999996509869E-2</c:v>
                </c:pt>
                <c:pt idx="417">
                  <c:v>5.5795999993279111E-2</c:v>
                </c:pt>
                <c:pt idx="418">
                  <c:v>5.5795999993279111E-2</c:v>
                </c:pt>
                <c:pt idx="419">
                  <c:v>6.1295999992580619E-2</c:v>
                </c:pt>
                <c:pt idx="420">
                  <c:v>6.0879999997268897E-2</c:v>
                </c:pt>
                <c:pt idx="421">
                  <c:v>6.1521999996330123E-2</c:v>
                </c:pt>
                <c:pt idx="422">
                  <c:v>6.2634000001708046E-2</c:v>
                </c:pt>
                <c:pt idx="423">
                  <c:v>8.6887999997998122E-2</c:v>
                </c:pt>
                <c:pt idx="424">
                  <c:v>8.7046000000555068E-2</c:v>
                </c:pt>
                <c:pt idx="425">
                  <c:v>8.7952000001678243E-2</c:v>
                </c:pt>
                <c:pt idx="426">
                  <c:v>8.8055999993230216E-2</c:v>
                </c:pt>
                <c:pt idx="427">
                  <c:v>9.069199999794364E-2</c:v>
                </c:pt>
                <c:pt idx="428">
                  <c:v>9.4698000000789762E-2</c:v>
                </c:pt>
                <c:pt idx="429">
                  <c:v>9.6361999996588565E-2</c:v>
                </c:pt>
                <c:pt idx="430">
                  <c:v>0.1034079999953974</c:v>
                </c:pt>
                <c:pt idx="431">
                  <c:v>0.10403000000223983</c:v>
                </c:pt>
                <c:pt idx="432">
                  <c:v>0.10423599999194266</c:v>
                </c:pt>
                <c:pt idx="433">
                  <c:v>0.10475799999403534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67-4FB8-A334-EA26831F72D6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1'!$O$21:$O$804</c:f>
              <c:numCache>
                <c:formatCode>General</c:formatCode>
                <c:ptCount val="784"/>
                <c:pt idx="283">
                  <c:v>3259.1753745993678</c:v>
                </c:pt>
                <c:pt idx="284">
                  <c:v>3259.1753745993678</c:v>
                </c:pt>
                <c:pt idx="285">
                  <c:v>3259.1753745993678</c:v>
                </c:pt>
                <c:pt idx="286">
                  <c:v>3259.1753745993678</c:v>
                </c:pt>
                <c:pt idx="287">
                  <c:v>3259.1753745993678</c:v>
                </c:pt>
                <c:pt idx="288">
                  <c:v>3259.1753745993678</c:v>
                </c:pt>
                <c:pt idx="289">
                  <c:v>3252.5055562800344</c:v>
                </c:pt>
                <c:pt idx="290">
                  <c:v>3241.5913081211247</c:v>
                </c:pt>
                <c:pt idx="291">
                  <c:v>3110.0139830942712</c:v>
                </c:pt>
                <c:pt idx="292">
                  <c:v>3104.5568590148168</c:v>
                </c:pt>
                <c:pt idx="293">
                  <c:v>3104.5568590148168</c:v>
                </c:pt>
                <c:pt idx="294">
                  <c:v>3083.334709816937</c:v>
                </c:pt>
                <c:pt idx="295">
                  <c:v>2986.3191706266302</c:v>
                </c:pt>
                <c:pt idx="296">
                  <c:v>2979.6493523072968</c:v>
                </c:pt>
                <c:pt idx="297">
                  <c:v>2979.6493523072968</c:v>
                </c:pt>
                <c:pt idx="298">
                  <c:v>2972.9795339879634</c:v>
                </c:pt>
                <c:pt idx="299">
                  <c:v>2969.3414512683266</c:v>
                </c:pt>
                <c:pt idx="300">
                  <c:v>2950.5446905502049</c:v>
                </c:pt>
                <c:pt idx="301">
                  <c:v>2834.7323906417764</c:v>
                </c:pt>
                <c:pt idx="302">
                  <c:v>2828.062572322443</c:v>
                </c:pt>
                <c:pt idx="303">
                  <c:v>2812.9038943239575</c:v>
                </c:pt>
                <c:pt idx="304">
                  <c:v>2675.8694452176492</c:v>
                </c:pt>
                <c:pt idx="305">
                  <c:v>2670.4123211381943</c:v>
                </c:pt>
                <c:pt idx="306">
                  <c:v>2670.4123211381943</c:v>
                </c:pt>
                <c:pt idx="307">
                  <c:v>2670.4123211381943</c:v>
                </c:pt>
                <c:pt idx="308">
                  <c:v>2670.4123211381943</c:v>
                </c:pt>
                <c:pt idx="309">
                  <c:v>2670.4123211381943</c:v>
                </c:pt>
                <c:pt idx="310">
                  <c:v>2670.4123211381943</c:v>
                </c:pt>
                <c:pt idx="311">
                  <c:v>2670.4123211381943</c:v>
                </c:pt>
                <c:pt idx="312">
                  <c:v>2564.3015751487965</c:v>
                </c:pt>
                <c:pt idx="313">
                  <c:v>2557.631756829463</c:v>
                </c:pt>
                <c:pt idx="314">
                  <c:v>2545.5048144306747</c:v>
                </c:pt>
                <c:pt idx="315">
                  <c:v>2545.5048144306747</c:v>
                </c:pt>
                <c:pt idx="316">
                  <c:v>2545.5048144306747</c:v>
                </c:pt>
                <c:pt idx="317">
                  <c:v>2545.5048144306747</c:v>
                </c:pt>
                <c:pt idx="318">
                  <c:v>2545.5048144306747</c:v>
                </c:pt>
                <c:pt idx="319">
                  <c:v>2545.5048144306747</c:v>
                </c:pt>
                <c:pt idx="320">
                  <c:v>2545.5048144306747</c:v>
                </c:pt>
                <c:pt idx="321">
                  <c:v>2545.5048144306747</c:v>
                </c:pt>
                <c:pt idx="322">
                  <c:v>2545.5048144306747</c:v>
                </c:pt>
                <c:pt idx="323">
                  <c:v>2545.5048144306747</c:v>
                </c:pt>
                <c:pt idx="324">
                  <c:v>2545.5048144306747</c:v>
                </c:pt>
                <c:pt idx="325">
                  <c:v>2533.3778720318865</c:v>
                </c:pt>
                <c:pt idx="326">
                  <c:v>2533.3778720318865</c:v>
                </c:pt>
                <c:pt idx="327">
                  <c:v>2533.3778720318865</c:v>
                </c:pt>
                <c:pt idx="328">
                  <c:v>2533.3778720318865</c:v>
                </c:pt>
                <c:pt idx="329">
                  <c:v>2532.1651777920074</c:v>
                </c:pt>
                <c:pt idx="330">
                  <c:v>2532.1651777920074</c:v>
                </c:pt>
                <c:pt idx="331">
                  <c:v>2532.1651777920074</c:v>
                </c:pt>
                <c:pt idx="332">
                  <c:v>2532.1651777920074</c:v>
                </c:pt>
                <c:pt idx="333">
                  <c:v>2527.9207479524316</c:v>
                </c:pt>
                <c:pt idx="334">
                  <c:v>2424.8417375627309</c:v>
                </c:pt>
                <c:pt idx="335">
                  <c:v>2403.013241244912</c:v>
                </c:pt>
                <c:pt idx="336">
                  <c:v>2403.013241244912</c:v>
                </c:pt>
                <c:pt idx="337">
                  <c:v>2403.013241244912</c:v>
                </c:pt>
                <c:pt idx="338">
                  <c:v>2390.8862988461237</c:v>
                </c:pt>
                <c:pt idx="339">
                  <c:v>2390.8862988461237</c:v>
                </c:pt>
                <c:pt idx="340">
                  <c:v>2390.8862988461237</c:v>
                </c:pt>
                <c:pt idx="341">
                  <c:v>2390.8862988461237</c:v>
                </c:pt>
                <c:pt idx="342">
                  <c:v>2390.8862988461237</c:v>
                </c:pt>
                <c:pt idx="343">
                  <c:v>2390.8862988461237</c:v>
                </c:pt>
                <c:pt idx="344">
                  <c:v>2390.8862988461237</c:v>
                </c:pt>
                <c:pt idx="345">
                  <c:v>2390.8862988461237</c:v>
                </c:pt>
                <c:pt idx="346">
                  <c:v>2390.8862988461237</c:v>
                </c:pt>
                <c:pt idx="347">
                  <c:v>2390.8862988461237</c:v>
                </c:pt>
                <c:pt idx="348">
                  <c:v>2390.8862988461237</c:v>
                </c:pt>
                <c:pt idx="349">
                  <c:v>2390.8862988461237</c:v>
                </c:pt>
                <c:pt idx="350">
                  <c:v>2241.7249073410276</c:v>
                </c:pt>
                <c:pt idx="351">
                  <c:v>2238.0868246213904</c:v>
                </c:pt>
                <c:pt idx="352">
                  <c:v>2136.8268555915083</c:v>
                </c:pt>
                <c:pt idx="353">
                  <c:v>2127.7316487924172</c:v>
                </c:pt>
                <c:pt idx="354">
                  <c:v>2118.0300948733866</c:v>
                </c:pt>
                <c:pt idx="355">
                  <c:v>2111.3602765540527</c:v>
                </c:pt>
                <c:pt idx="356">
                  <c:v>2099.2333341552639</c:v>
                </c:pt>
                <c:pt idx="357">
                  <c:v>2081.6492676770213</c:v>
                </c:pt>
                <c:pt idx="358">
                  <c:v>1994.3352824057456</c:v>
                </c:pt>
                <c:pt idx="359">
                  <c:v>1983.7242078068057</c:v>
                </c:pt>
                <c:pt idx="360">
                  <c:v>1964.0179264087747</c:v>
                </c:pt>
                <c:pt idx="361">
                  <c:v>1953.103678249865</c:v>
                </c:pt>
                <c:pt idx="362">
                  <c:v>1951.2846368900464</c:v>
                </c:pt>
                <c:pt idx="363">
                  <c:v>1863.3643044988312</c:v>
                </c:pt>
                <c:pt idx="364">
                  <c:v>1825.1644359426482</c:v>
                </c:pt>
                <c:pt idx="365">
                  <c:v>1825.1644359426482</c:v>
                </c:pt>
                <c:pt idx="366">
                  <c:v>1821.5263532230119</c:v>
                </c:pt>
                <c:pt idx="367">
                  <c:v>1701.4696234750072</c:v>
                </c:pt>
                <c:pt idx="368">
                  <c:v>1665.0887962786419</c:v>
                </c:pt>
                <c:pt idx="369">
                  <c:v>1665.0887962786419</c:v>
                </c:pt>
                <c:pt idx="370">
                  <c:v>1659.6316721991871</c:v>
                </c:pt>
                <c:pt idx="371">
                  <c:v>1558.9780502892445</c:v>
                </c:pt>
                <c:pt idx="372">
                  <c:v>1531.0860827720307</c:v>
                </c:pt>
                <c:pt idx="373">
                  <c:v>1525.3257851326071</c:v>
                </c:pt>
                <c:pt idx="374">
                  <c:v>1423.1562954228148</c:v>
                </c:pt>
                <c:pt idx="375">
                  <c:v>1277.0266395174158</c:v>
                </c:pt>
                <c:pt idx="376">
                  <c:v>1267.3250855983852</c:v>
                </c:pt>
                <c:pt idx="377">
                  <c:v>1227.3061756823836</c:v>
                </c:pt>
                <c:pt idx="378">
                  <c:v>1124.8335124126224</c:v>
                </c:pt>
                <c:pt idx="379">
                  <c:v>1109.0684872941974</c:v>
                </c:pt>
                <c:pt idx="380">
                  <c:v>977.49116226734441</c:v>
                </c:pt>
                <c:pt idx="381">
                  <c:v>945.96111203049441</c:v>
                </c:pt>
                <c:pt idx="382">
                  <c:v>824.085340922672</c:v>
                </c:pt>
                <c:pt idx="383">
                  <c:v>687.05089181636322</c:v>
                </c:pt>
                <c:pt idx="384">
                  <c:v>556.68626102938924</c:v>
                </c:pt>
                <c:pt idx="385">
                  <c:v>551.2291369499344</c:v>
                </c:pt>
                <c:pt idx="386">
                  <c:v>537.88950031126751</c:v>
                </c:pt>
                <c:pt idx="387">
                  <c:v>534.85776471156987</c:v>
                </c:pt>
                <c:pt idx="388">
                  <c:v>534.85776471156987</c:v>
                </c:pt>
                <c:pt idx="389">
                  <c:v>430.56606008199014</c:v>
                </c:pt>
                <c:pt idx="390">
                  <c:v>411.16295224392888</c:v>
                </c:pt>
                <c:pt idx="391">
                  <c:v>407.52486952429263</c:v>
                </c:pt>
                <c:pt idx="392">
                  <c:v>396.30744780541318</c:v>
                </c:pt>
                <c:pt idx="393">
                  <c:v>396.30744780541318</c:v>
                </c:pt>
                <c:pt idx="394">
                  <c:v>396.30744780541318</c:v>
                </c:pt>
                <c:pt idx="395">
                  <c:v>396.30744780541318</c:v>
                </c:pt>
                <c:pt idx="396">
                  <c:v>396.30744780541318</c:v>
                </c:pt>
                <c:pt idx="397">
                  <c:v>270.49042041798475</c:v>
                </c:pt>
                <c:pt idx="398">
                  <c:v>154.67812050955581</c:v>
                </c:pt>
                <c:pt idx="399">
                  <c:v>154.67812050955581</c:v>
                </c:pt>
                <c:pt idx="400">
                  <c:v>154.67812050955581</c:v>
                </c:pt>
                <c:pt idx="401">
                  <c:v>154.67812050955581</c:v>
                </c:pt>
                <c:pt idx="402">
                  <c:v>152.25273202979861</c:v>
                </c:pt>
                <c:pt idx="403">
                  <c:v>-20.253023592965292</c:v>
                </c:pt>
                <c:pt idx="404">
                  <c:v>-21.768891392814112</c:v>
                </c:pt>
                <c:pt idx="405">
                  <c:v>-165.47315881845589</c:v>
                </c:pt>
                <c:pt idx="406">
                  <c:v>-178.81279545712277</c:v>
                </c:pt>
                <c:pt idx="407">
                  <c:v>6406.7232742048782</c:v>
                </c:pt>
                <c:pt idx="408">
                  <c:v>-295.83778960543077</c:v>
                </c:pt>
                <c:pt idx="409">
                  <c:v>-302.50760792476376</c:v>
                </c:pt>
                <c:pt idx="410">
                  <c:v>-413.46913087367739</c:v>
                </c:pt>
                <c:pt idx="411">
                  <c:v>-454.39756146958734</c:v>
                </c:pt>
                <c:pt idx="412">
                  <c:v>-457.12612350931522</c:v>
                </c:pt>
                <c:pt idx="413">
                  <c:v>-602.04308517483605</c:v>
                </c:pt>
                <c:pt idx="414">
                  <c:v>-615.38272181350294</c:v>
                </c:pt>
                <c:pt idx="415">
                  <c:v>-716.0363437234455</c:v>
                </c:pt>
                <c:pt idx="416">
                  <c:v>-729.98232748205282</c:v>
                </c:pt>
                <c:pt idx="417">
                  <c:v>-736.65214580138581</c:v>
                </c:pt>
                <c:pt idx="418">
                  <c:v>-736.65214580138581</c:v>
                </c:pt>
                <c:pt idx="419">
                  <c:v>-736.65214580138581</c:v>
                </c:pt>
                <c:pt idx="420">
                  <c:v>-739.07753428114393</c:v>
                </c:pt>
                <c:pt idx="421">
                  <c:v>-755.44890651950755</c:v>
                </c:pt>
                <c:pt idx="422">
                  <c:v>-768.78854315817534</c:v>
                </c:pt>
                <c:pt idx="423">
                  <c:v>-1162.3078239988563</c:v>
                </c:pt>
                <c:pt idx="424">
                  <c:v>-1176.2538077574627</c:v>
                </c:pt>
                <c:pt idx="425">
                  <c:v>-1182.9236260767966</c:v>
                </c:pt>
                <c:pt idx="426">
                  <c:v>-1197.4759569553426</c:v>
                </c:pt>
                <c:pt idx="427">
                  <c:v>-1298.129578865286</c:v>
                </c:pt>
                <c:pt idx="428">
                  <c:v>-1304.799397184619</c:v>
                </c:pt>
                <c:pt idx="429">
                  <c:v>-1325.4151992625593</c:v>
                </c:pt>
                <c:pt idx="430">
                  <c:v>-1447.2909703703817</c:v>
                </c:pt>
                <c:pt idx="431">
                  <c:v>-1451.5354002099575</c:v>
                </c:pt>
                <c:pt idx="432">
                  <c:v>-1458.2052185292914</c:v>
                </c:pt>
                <c:pt idx="433">
                  <c:v>-1462.4496483688672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67-4FB8-A334-EA26831F72D6}"/>
            </c:ext>
          </c:extLst>
        </c:ser>
        <c:ser>
          <c:idx val="8"/>
          <c:order val="5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1'!$R$21:$R$804</c:f>
              <c:numCache>
                <c:formatCode>General</c:formatCode>
                <c:ptCount val="784"/>
                <c:pt idx="138">
                  <c:v>-0.3115029999971739</c:v>
                </c:pt>
                <c:pt idx="139">
                  <c:v>-7.1539000004122499E-2</c:v>
                </c:pt>
                <c:pt idx="140">
                  <c:v>-0.22024699999747099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67-4FB8-A334-EA26831F7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47352"/>
        <c:axId val="1"/>
      </c:scatterChart>
      <c:valAx>
        <c:axId val="808847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847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022900763358779E-2"/>
          <c:y val="0.92837465564738297"/>
          <c:w val="0.85648854961832077"/>
          <c:h val="5.50964187327823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864864864864863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97297297297298"/>
          <c:y val="0.13424657534246576"/>
          <c:w val="0.83513513513513515"/>
          <c:h val="0.693150684931506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52">
                  <c:v>2.1069000002171379E-2</c:v>
                </c:pt>
                <c:pt idx="296">
                  <c:v>-2.8999999922234565E-3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6-4F8B-8386-F5F7D434F963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</c:numCache>
              </c:numRef>
            </c:plus>
            <c:min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2'!$I$21:$I$800</c:f>
              <c:numCache>
                <c:formatCode>General</c:formatCode>
                <c:ptCount val="780"/>
                <c:pt idx="0">
                  <c:v>-2.0806999997148523E-2</c:v>
                </c:pt>
                <c:pt idx="1">
                  <c:v>-9.479999996983679E-3</c:v>
                </c:pt>
                <c:pt idx="2">
                  <c:v>6.171000004542293E-3</c:v>
                </c:pt>
                <c:pt idx="3">
                  <c:v>-1.0379999948781915E-3</c:v>
                </c:pt>
                <c:pt idx="4">
                  <c:v>-7.0979999945848249E-3</c:v>
                </c:pt>
                <c:pt idx="5">
                  <c:v>-1.9666999996843515E-2</c:v>
                </c:pt>
                <c:pt idx="6">
                  <c:v>-8.5839999956078827E-3</c:v>
                </c:pt>
                <c:pt idx="7">
                  <c:v>-8.3209999938844703E-3</c:v>
                </c:pt>
                <c:pt idx="8">
                  <c:v>-6.0869999979331624E-3</c:v>
                </c:pt>
                <c:pt idx="9">
                  <c:v>2.4640000046929345E-3</c:v>
                </c:pt>
                <c:pt idx="10">
                  <c:v>-3.9479999977629632E-3</c:v>
                </c:pt>
                <c:pt idx="11">
                  <c:v>-1.3775999996141763E-2</c:v>
                </c:pt>
                <c:pt idx="12">
                  <c:v>-4.5699999463977292E-4</c:v>
                </c:pt>
                <c:pt idx="13">
                  <c:v>1.1160000001837034E-2</c:v>
                </c:pt>
                <c:pt idx="14">
                  <c:v>1.3030000045546331E-3</c:v>
                </c:pt>
                <c:pt idx="15">
                  <c:v>1.0867000004509464E-2</c:v>
                </c:pt>
                <c:pt idx="16">
                  <c:v>-1.0399999518995173E-4</c:v>
                </c:pt>
                <c:pt idx="17">
                  <c:v>-4.8099999985424802E-3</c:v>
                </c:pt>
                <c:pt idx="18">
                  <c:v>7.6560000052268151E-3</c:v>
                </c:pt>
                <c:pt idx="19">
                  <c:v>6.9500000063271727E-3</c:v>
                </c:pt>
                <c:pt idx="20">
                  <c:v>1.196900000286405E-2</c:v>
                </c:pt>
                <c:pt idx="21">
                  <c:v>-9.7969999987981282E-3</c:v>
                </c:pt>
                <c:pt idx="22">
                  <c:v>6.555000007210765E-3</c:v>
                </c:pt>
                <c:pt idx="23">
                  <c:v>1.3818000006722286E-2</c:v>
                </c:pt>
                <c:pt idx="24">
                  <c:v>-6.8879999926139135E-3</c:v>
                </c:pt>
                <c:pt idx="25">
                  <c:v>1.1101000003691297E-2</c:v>
                </c:pt>
                <c:pt idx="26">
                  <c:v>1.4089000003878027E-2</c:v>
                </c:pt>
                <c:pt idx="27">
                  <c:v>1.5371000001323409E-2</c:v>
                </c:pt>
                <c:pt idx="28">
                  <c:v>9.0170000039506704E-3</c:v>
                </c:pt>
                <c:pt idx="29">
                  <c:v>1.1311000005662208E-2</c:v>
                </c:pt>
                <c:pt idx="30">
                  <c:v>6.6340000012132805E-3</c:v>
                </c:pt>
                <c:pt idx="31">
                  <c:v>1.2928000003739726E-2</c:v>
                </c:pt>
                <c:pt idx="32">
                  <c:v>2.5957000005291775E-2</c:v>
                </c:pt>
                <c:pt idx="33">
                  <c:v>3.2510000019101426E-3</c:v>
                </c:pt>
                <c:pt idx="34">
                  <c:v>1.4574000004358822E-2</c:v>
                </c:pt>
                <c:pt idx="35">
                  <c:v>1.0868000004848E-2</c:v>
                </c:pt>
                <c:pt idx="36">
                  <c:v>1.5887000001384877E-2</c:v>
                </c:pt>
                <c:pt idx="37">
                  <c:v>2.091600000494509E-2</c:v>
                </c:pt>
                <c:pt idx="38">
                  <c:v>9.5330000040121377E-3</c:v>
                </c:pt>
                <c:pt idx="39">
                  <c:v>2.0179000006464776E-2</c:v>
                </c:pt>
                <c:pt idx="40">
                  <c:v>7.502000004024012E-3</c:v>
                </c:pt>
                <c:pt idx="41">
                  <c:v>1.1413000003813067E-2</c:v>
                </c:pt>
                <c:pt idx="42">
                  <c:v>5.707000003894791E-3</c:v>
                </c:pt>
                <c:pt idx="43">
                  <c:v>1.9736000005650567E-2</c:v>
                </c:pt>
                <c:pt idx="44">
                  <c:v>1.635300000270945E-2</c:v>
                </c:pt>
                <c:pt idx="45">
                  <c:v>1.3676000005943934E-2</c:v>
                </c:pt>
                <c:pt idx="46">
                  <c:v>2.2635000004811445E-2</c:v>
                </c:pt>
                <c:pt idx="47">
                  <c:v>1.6929000004893169E-2</c:v>
                </c:pt>
                <c:pt idx="48">
                  <c:v>2.7958000002399785E-2</c:v>
                </c:pt>
                <c:pt idx="49">
                  <c:v>2.354399999967427E-2</c:v>
                </c:pt>
                <c:pt idx="50">
                  <c:v>2.2484000004624249E-2</c:v>
                </c:pt>
                <c:pt idx="51">
                  <c:v>2.5623000004998175E-2</c:v>
                </c:pt>
                <c:pt idx="53">
                  <c:v>2.056300000185729E-2</c:v>
                </c:pt>
                <c:pt idx="54">
                  <c:v>1.5503000005992362E-2</c:v>
                </c:pt>
                <c:pt idx="55">
                  <c:v>1.9149000003380934E-2</c:v>
                </c:pt>
                <c:pt idx="56">
                  <c:v>2.9442999999446329E-2</c:v>
                </c:pt>
                <c:pt idx="57">
                  <c:v>2.370599999994738E-2</c:v>
                </c:pt>
                <c:pt idx="58">
                  <c:v>2.0735000001877779E-2</c:v>
                </c:pt>
                <c:pt idx="59">
                  <c:v>1.5646000003471272E-2</c:v>
                </c:pt>
                <c:pt idx="60">
                  <c:v>1.9809000004897825E-2</c:v>
                </c:pt>
                <c:pt idx="61">
                  <c:v>2.8833000007580267E-2</c:v>
                </c:pt>
                <c:pt idx="62">
                  <c:v>3.0479000000923406E-2</c:v>
                </c:pt>
                <c:pt idx="63">
                  <c:v>1.3612000002467539E-2</c:v>
                </c:pt>
                <c:pt idx="64">
                  <c:v>1.6396999999415129E-2</c:v>
                </c:pt>
                <c:pt idx="65">
                  <c:v>1.1691000006976537E-2</c:v>
                </c:pt>
                <c:pt idx="66">
                  <c:v>4.58999999682419E-3</c:v>
                </c:pt>
                <c:pt idx="67">
                  <c:v>8.5899999976390973E-3</c:v>
                </c:pt>
                <c:pt idx="68">
                  <c:v>3.8840000052005053E-3</c:v>
                </c:pt>
                <c:pt idx="69">
                  <c:v>8.8840000098571181E-3</c:v>
                </c:pt>
                <c:pt idx="70">
                  <c:v>1.558800000930205E-2</c:v>
                </c:pt>
                <c:pt idx="71">
                  <c:v>1.6793000002508052E-2</c:v>
                </c:pt>
                <c:pt idx="72">
                  <c:v>1.8015000001469161E-2</c:v>
                </c:pt>
                <c:pt idx="73">
                  <c:v>2.0015000001876615E-2</c:v>
                </c:pt>
                <c:pt idx="74">
                  <c:v>4.2531000006420072E-2</c:v>
                </c:pt>
                <c:pt idx="75">
                  <c:v>1.4107000009971671E-2</c:v>
                </c:pt>
                <c:pt idx="76">
                  <c:v>1.6623000003164634E-2</c:v>
                </c:pt>
                <c:pt idx="78">
                  <c:v>1.8106000003172085E-2</c:v>
                </c:pt>
                <c:pt idx="79">
                  <c:v>2.310600000055274E-2</c:v>
                </c:pt>
                <c:pt idx="80">
                  <c:v>2.8519000006781425E-2</c:v>
                </c:pt>
                <c:pt idx="81">
                  <c:v>2.4334000008821022E-2</c:v>
                </c:pt>
                <c:pt idx="82">
                  <c:v>3.6628000008931849E-2</c:v>
                </c:pt>
                <c:pt idx="83">
                  <c:v>2.568000003520865E-3</c:v>
                </c:pt>
                <c:pt idx="84">
                  <c:v>2.4214000004576519E-2</c:v>
                </c:pt>
                <c:pt idx="85">
                  <c:v>2.6448000004165806E-2</c:v>
                </c:pt>
                <c:pt idx="86">
                  <c:v>2.9448000008414965E-2</c:v>
                </c:pt>
                <c:pt idx="87">
                  <c:v>2.6742000001831912E-2</c:v>
                </c:pt>
                <c:pt idx="88">
                  <c:v>1.5094000002136454E-2</c:v>
                </c:pt>
                <c:pt idx="89">
                  <c:v>1.8093999999109656E-2</c:v>
                </c:pt>
                <c:pt idx="90">
                  <c:v>2.2093999999924563E-2</c:v>
                </c:pt>
                <c:pt idx="91">
                  <c:v>2.3094000003766268E-2</c:v>
                </c:pt>
                <c:pt idx="92">
                  <c:v>2.5417000004381407E-2</c:v>
                </c:pt>
                <c:pt idx="93">
                  <c:v>2.0293000001402106E-2</c:v>
                </c:pt>
                <c:pt idx="94">
                  <c:v>2.1293000005243812E-2</c:v>
                </c:pt>
                <c:pt idx="95">
                  <c:v>1.6730000003008172E-2</c:v>
                </c:pt>
                <c:pt idx="96">
                  <c:v>2.8316000003542285E-2</c:v>
                </c:pt>
                <c:pt idx="97">
                  <c:v>2.8041000005032402E-2</c:v>
                </c:pt>
                <c:pt idx="98">
                  <c:v>7.8920000014477409E-3</c:v>
                </c:pt>
                <c:pt idx="99">
                  <c:v>1.0921000008238479E-2</c:v>
                </c:pt>
                <c:pt idx="101">
                  <c:v>4.0215000008174684E-2</c:v>
                </c:pt>
                <c:pt idx="102">
                  <c:v>2.512399999977788E-2</c:v>
                </c:pt>
                <c:pt idx="103">
                  <c:v>1.5143000004172791E-2</c:v>
                </c:pt>
                <c:pt idx="104">
                  <c:v>1.9143000004987698E-2</c:v>
                </c:pt>
                <c:pt idx="105">
                  <c:v>2.4808000001939945E-2</c:v>
                </c:pt>
                <c:pt idx="106">
                  <c:v>-8.9799999841488898E-4</c:v>
                </c:pt>
                <c:pt idx="107">
                  <c:v>1.0199999815085903E-4</c:v>
                </c:pt>
                <c:pt idx="108">
                  <c:v>3.2449999998789281E-3</c:v>
                </c:pt>
                <c:pt idx="109">
                  <c:v>7.2450000006938353E-3</c:v>
                </c:pt>
                <c:pt idx="110">
                  <c:v>1.1850000002596062E-2</c:v>
                </c:pt>
                <c:pt idx="111">
                  <c:v>1.1850000002596062E-2</c:v>
                </c:pt>
                <c:pt idx="112">
                  <c:v>1.9143999998050276E-2</c:v>
                </c:pt>
                <c:pt idx="113">
                  <c:v>1.7173000007460359E-2</c:v>
                </c:pt>
                <c:pt idx="114">
                  <c:v>2.5072000004001893E-2</c:v>
                </c:pt>
                <c:pt idx="115">
                  <c:v>9.0120000022579916E-3</c:v>
                </c:pt>
                <c:pt idx="116">
                  <c:v>8.3559999984572642E-3</c:v>
                </c:pt>
                <c:pt idx="117">
                  <c:v>-1.9057999990764074E-2</c:v>
                </c:pt>
                <c:pt idx="118">
                  <c:v>-1.3440999995509628E-2</c:v>
                </c:pt>
                <c:pt idx="120">
                  <c:v>2.7930000069318339E-3</c:v>
                </c:pt>
                <c:pt idx="121">
                  <c:v>1.1547000009159092E-2</c:v>
                </c:pt>
                <c:pt idx="126">
                  <c:v>2.3070000024745241E-3</c:v>
                </c:pt>
                <c:pt idx="127">
                  <c:v>-3.2019999998738058E-3</c:v>
                </c:pt>
                <c:pt idx="128">
                  <c:v>-1.2019999994663522E-3</c:v>
                </c:pt>
                <c:pt idx="129">
                  <c:v>1.1210000011487864E-3</c:v>
                </c:pt>
                <c:pt idx="130">
                  <c:v>-3.6160000017844141E-3</c:v>
                </c:pt>
                <c:pt idx="132">
                  <c:v>3.7070000034873374E-3</c:v>
                </c:pt>
                <c:pt idx="134">
                  <c:v>-2.0735999991302378E-2</c:v>
                </c:pt>
                <c:pt idx="135">
                  <c:v>-6.1189999978523701E-3</c:v>
                </c:pt>
                <c:pt idx="136">
                  <c:v>-5.5329999959212728E-3</c:v>
                </c:pt>
                <c:pt idx="137">
                  <c:v>-5.0399999963701703E-3</c:v>
                </c:pt>
                <c:pt idx="138">
                  <c:v>-3.3939999921130948E-3</c:v>
                </c:pt>
                <c:pt idx="140">
                  <c:v>-3.1309999903896824E-3</c:v>
                </c:pt>
                <c:pt idx="141">
                  <c:v>1.1869000009028241E-2</c:v>
                </c:pt>
                <c:pt idx="142">
                  <c:v>7.1630000093136914E-3</c:v>
                </c:pt>
                <c:pt idx="143">
                  <c:v>3.9700000343145803E-4</c:v>
                </c:pt>
                <c:pt idx="144">
                  <c:v>-5.1999995775986463E-5</c:v>
                </c:pt>
                <c:pt idx="145">
                  <c:v>5.2710000018123537E-3</c:v>
                </c:pt>
                <c:pt idx="148">
                  <c:v>4.1220000057364814E-3</c:v>
                </c:pt>
                <c:pt idx="149">
                  <c:v>-2.9089999952702783E-3</c:v>
                </c:pt>
                <c:pt idx="150">
                  <c:v>6.0910000029252842E-3</c:v>
                </c:pt>
                <c:pt idx="151">
                  <c:v>6.790000043110922E-4</c:v>
                </c:pt>
                <c:pt idx="152">
                  <c:v>-1.0291999999026302E-2</c:v>
                </c:pt>
                <c:pt idx="153">
                  <c:v>-4.2919999978039414E-3</c:v>
                </c:pt>
                <c:pt idx="154">
                  <c:v>7.0019999984651804E-3</c:v>
                </c:pt>
                <c:pt idx="156">
                  <c:v>5.5760000032023527E-3</c:v>
                </c:pt>
                <c:pt idx="157">
                  <c:v>7.5760000036098063E-3</c:v>
                </c:pt>
                <c:pt idx="158">
                  <c:v>-2.8069999971194193E-3</c:v>
                </c:pt>
                <c:pt idx="159">
                  <c:v>1.5160000039031729E-3</c:v>
                </c:pt>
                <c:pt idx="160">
                  <c:v>-4.727999992610421E-3</c:v>
                </c:pt>
                <c:pt idx="161">
                  <c:v>-4.6989999973447993E-3</c:v>
                </c:pt>
                <c:pt idx="162">
                  <c:v>2.3010000077192672E-3</c:v>
                </c:pt>
                <c:pt idx="163">
                  <c:v>1.9180000017513521E-3</c:v>
                </c:pt>
                <c:pt idx="164">
                  <c:v>-7.5900000229012221E-4</c:v>
                </c:pt>
                <c:pt idx="165">
                  <c:v>-3.8789999962318689E-3</c:v>
                </c:pt>
                <c:pt idx="166">
                  <c:v>-4.938999998557847E-3</c:v>
                </c:pt>
                <c:pt idx="167">
                  <c:v>6.0999998822808266E-5</c:v>
                </c:pt>
                <c:pt idx="168">
                  <c:v>2.0609999992302619E-3</c:v>
                </c:pt>
                <c:pt idx="169">
                  <c:v>-1.867599999968661E-2</c:v>
                </c:pt>
                <c:pt idx="170">
                  <c:v>-7.9199999963748269E-3</c:v>
                </c:pt>
                <c:pt idx="171">
                  <c:v>-4.3656999994709622E-2</c:v>
                </c:pt>
                <c:pt idx="172">
                  <c:v>-1.7656999996688683E-2</c:v>
                </c:pt>
                <c:pt idx="173">
                  <c:v>-5.7169999927282333E-3</c:v>
                </c:pt>
                <c:pt idx="174">
                  <c:v>-7.4229999954695813E-3</c:v>
                </c:pt>
                <c:pt idx="175">
                  <c:v>-9.3939999933354557E-3</c:v>
                </c:pt>
                <c:pt idx="176">
                  <c:v>-9.3939999933354557E-3</c:v>
                </c:pt>
                <c:pt idx="177">
                  <c:v>-2.8410000013536774E-3</c:v>
                </c:pt>
                <c:pt idx="178">
                  <c:v>1.0680000050342642E-3</c:v>
                </c:pt>
                <c:pt idx="179">
                  <c:v>-1.037499999802094E-2</c:v>
                </c:pt>
                <c:pt idx="180">
                  <c:v>-3.046399999584537E-2</c:v>
                </c:pt>
                <c:pt idx="181">
                  <c:v>-7.4349999995320104E-3</c:v>
                </c:pt>
                <c:pt idx="182">
                  <c:v>-9.1119999924558215E-3</c:v>
                </c:pt>
                <c:pt idx="183">
                  <c:v>-1.111999990826007E-3</c:v>
                </c:pt>
                <c:pt idx="184">
                  <c:v>-6.4949999941745773E-3</c:v>
                </c:pt>
                <c:pt idx="186">
                  <c:v>1.1445000003732275E-2</c:v>
                </c:pt>
                <c:pt idx="187">
                  <c:v>-9.9730000001727603E-3</c:v>
                </c:pt>
                <c:pt idx="188">
                  <c:v>-1.5709999999671709E-2</c:v>
                </c:pt>
                <c:pt idx="189">
                  <c:v>-9.4469999967259355E-3</c:v>
                </c:pt>
                <c:pt idx="190">
                  <c:v>-6.1529999948106706E-3</c:v>
                </c:pt>
                <c:pt idx="191">
                  <c:v>-5.5649999994784594E-3</c:v>
                </c:pt>
                <c:pt idx="192">
                  <c:v>-4.5649999956367537E-3</c:v>
                </c:pt>
                <c:pt idx="193">
                  <c:v>-1.1270999995758757E-2</c:v>
                </c:pt>
                <c:pt idx="194">
                  <c:v>-5.9479999908944592E-3</c:v>
                </c:pt>
                <c:pt idx="195">
                  <c:v>-4.9479999943287112E-3</c:v>
                </c:pt>
                <c:pt idx="196">
                  <c:v>-1.1889999994309619E-2</c:v>
                </c:pt>
                <c:pt idx="197">
                  <c:v>-7.8899999934947118E-3</c:v>
                </c:pt>
                <c:pt idx="198">
                  <c:v>-1.67139999975916E-2</c:v>
                </c:pt>
                <c:pt idx="199">
                  <c:v>-1.3714000000618398E-2</c:v>
                </c:pt>
                <c:pt idx="200">
                  <c:v>2.860000022337772E-4</c:v>
                </c:pt>
                <c:pt idx="201">
                  <c:v>-3.6269999982323498E-3</c:v>
                </c:pt>
                <c:pt idx="202">
                  <c:v>-1.3686999991477933E-2</c:v>
                </c:pt>
                <c:pt idx="203">
                  <c:v>-1.4363999995111953E-2</c:v>
                </c:pt>
                <c:pt idx="204">
                  <c:v>-8.8069999983417802E-3</c:v>
                </c:pt>
                <c:pt idx="205">
                  <c:v>-2.0785999993677251E-2</c:v>
                </c:pt>
                <c:pt idx="206">
                  <c:v>-1.1785999995481689E-2</c:v>
                </c:pt>
                <c:pt idx="207">
                  <c:v>-5.4649999947287142E-3</c:v>
                </c:pt>
                <c:pt idx="208">
                  <c:v>2.4940000002970919E-3</c:v>
                </c:pt>
                <c:pt idx="209">
                  <c:v>-7.2430000000167638E-3</c:v>
                </c:pt>
                <c:pt idx="210">
                  <c:v>-5.62599999102531E-3</c:v>
                </c:pt>
                <c:pt idx="211">
                  <c:v>1.9999999494757503E-5</c:v>
                </c:pt>
                <c:pt idx="212">
                  <c:v>-5.6570000015199184E-3</c:v>
                </c:pt>
                <c:pt idx="213">
                  <c:v>-2.2134999991976656E-2</c:v>
                </c:pt>
                <c:pt idx="214">
                  <c:v>-1.7252999990887474E-2</c:v>
                </c:pt>
                <c:pt idx="215">
                  <c:v>9.6560000019962899E-3</c:v>
                </c:pt>
                <c:pt idx="216">
                  <c:v>-7.3749999937717803E-3</c:v>
                </c:pt>
                <c:pt idx="217">
                  <c:v>-1.3434999993478414E-2</c:v>
                </c:pt>
                <c:pt idx="218">
                  <c:v>-1.6204999992623925E-2</c:v>
                </c:pt>
                <c:pt idx="219">
                  <c:v>-2.5475999995251186E-2</c:v>
                </c:pt>
                <c:pt idx="220">
                  <c:v>-9.5939999955589883E-3</c:v>
                </c:pt>
                <c:pt idx="221">
                  <c:v>-1.7535999992105644E-2</c:v>
                </c:pt>
                <c:pt idx="222">
                  <c:v>-1.8750999995972961E-2</c:v>
                </c:pt>
                <c:pt idx="223">
                  <c:v>-1.7427999999199528E-2</c:v>
                </c:pt>
                <c:pt idx="224">
                  <c:v>-2.0605999998224434E-2</c:v>
                </c:pt>
                <c:pt idx="225">
                  <c:v>-2.5989000001573004E-2</c:v>
                </c:pt>
                <c:pt idx="226">
                  <c:v>-1.3234999998530839E-2</c:v>
                </c:pt>
                <c:pt idx="227">
                  <c:v>-2.1706999999878462E-2</c:v>
                </c:pt>
                <c:pt idx="228">
                  <c:v>-1.794299999892246E-2</c:v>
                </c:pt>
                <c:pt idx="229">
                  <c:v>-1.6943000002356712E-2</c:v>
                </c:pt>
                <c:pt idx="230">
                  <c:v>-1.6325999997206964E-2</c:v>
                </c:pt>
                <c:pt idx="231">
                  <c:v>-1.5689999992900994E-2</c:v>
                </c:pt>
                <c:pt idx="232">
                  <c:v>-1.8163999993703328E-2</c:v>
                </c:pt>
                <c:pt idx="233">
                  <c:v>-2.3546999997051898E-2</c:v>
                </c:pt>
                <c:pt idx="234">
                  <c:v>-2.1546999996644445E-2</c:v>
                </c:pt>
                <c:pt idx="235">
                  <c:v>-1.8546999999671243E-2</c:v>
                </c:pt>
                <c:pt idx="236">
                  <c:v>-1.7546999995829538E-2</c:v>
                </c:pt>
                <c:pt idx="237">
                  <c:v>-1.654699999926379E-2</c:v>
                </c:pt>
                <c:pt idx="238">
                  <c:v>-1.4546999998856336E-2</c:v>
                </c:pt>
                <c:pt idx="239">
                  <c:v>-1.1546999994607177E-2</c:v>
                </c:pt>
                <c:pt idx="240">
                  <c:v>-1.0546999998041429E-2</c:v>
                </c:pt>
                <c:pt idx="241">
                  <c:v>-1.0546999998041429E-2</c:v>
                </c:pt>
                <c:pt idx="242">
                  <c:v>-9.546999994199723E-3</c:v>
                </c:pt>
                <c:pt idx="243">
                  <c:v>-8.546999997633975E-3</c:v>
                </c:pt>
                <c:pt idx="244">
                  <c:v>-6.5469999972265214E-3</c:v>
                </c:pt>
                <c:pt idx="245">
                  <c:v>-5.5469999933848158E-3</c:v>
                </c:pt>
                <c:pt idx="246">
                  <c:v>-2.5469999964116141E-3</c:v>
                </c:pt>
                <c:pt idx="247">
                  <c:v>5.4530000052182004E-3</c:v>
                </c:pt>
                <c:pt idx="248">
                  <c:v>-1.1676999994961079E-2</c:v>
                </c:pt>
                <c:pt idx="249">
                  <c:v>-1.594199999817647E-2</c:v>
                </c:pt>
                <c:pt idx="250">
                  <c:v>-1.1941999997361563E-2</c:v>
                </c:pt>
                <c:pt idx="251">
                  <c:v>-1.4060000001336448E-2</c:v>
                </c:pt>
                <c:pt idx="252">
                  <c:v>-7.3249999986728653E-3</c:v>
                </c:pt>
                <c:pt idx="253">
                  <c:v>-1.9678999997267965E-2</c:v>
                </c:pt>
                <c:pt idx="254">
                  <c:v>-1.2678999999479856E-2</c:v>
                </c:pt>
                <c:pt idx="255">
                  <c:v>-9.6789999952306971E-3</c:v>
                </c:pt>
                <c:pt idx="256">
                  <c:v>-1.7797000000427943E-2</c:v>
                </c:pt>
                <c:pt idx="257">
                  <c:v>-1.7396999995980877E-2</c:v>
                </c:pt>
                <c:pt idx="258">
                  <c:v>-1.6396999992139172E-2</c:v>
                </c:pt>
                <c:pt idx="259">
                  <c:v>-2.3779999995895196E-2</c:v>
                </c:pt>
                <c:pt idx="260">
                  <c:v>-1.7779999994672835E-2</c:v>
                </c:pt>
                <c:pt idx="261">
                  <c:v>-1.5779999994265381E-2</c:v>
                </c:pt>
                <c:pt idx="262">
                  <c:v>-1.8635000000358559E-2</c:v>
                </c:pt>
                <c:pt idx="263">
                  <c:v>-2.7253999993263278E-2</c:v>
                </c:pt>
                <c:pt idx="264">
                  <c:v>-1.1971999992965721E-2</c:v>
                </c:pt>
                <c:pt idx="265">
                  <c:v>-1.1971999992965721E-2</c:v>
                </c:pt>
                <c:pt idx="266">
                  <c:v>9.0280000076745637E-3</c:v>
                </c:pt>
                <c:pt idx="267">
                  <c:v>-1.0923999994702172E-2</c:v>
                </c:pt>
                <c:pt idx="268">
                  <c:v>-1.0306999996828381E-2</c:v>
                </c:pt>
                <c:pt idx="269">
                  <c:v>-2.1690000001399312E-2</c:v>
                </c:pt>
                <c:pt idx="270">
                  <c:v>-1.1689999999362044E-2</c:v>
                </c:pt>
                <c:pt idx="271">
                  <c:v>-7.6899999985471368E-3</c:v>
                </c:pt>
                <c:pt idx="272">
                  <c:v>-6.900000007590279E-4</c:v>
                </c:pt>
                <c:pt idx="273">
                  <c:v>-1.1749999997846317E-2</c:v>
                </c:pt>
                <c:pt idx="274">
                  <c:v>-7.7499999970314093E-3</c:v>
                </c:pt>
                <c:pt idx="275">
                  <c:v>-9.8509999952511862E-3</c:v>
                </c:pt>
                <c:pt idx="276">
                  <c:v>-2.6922999997623265E-2</c:v>
                </c:pt>
                <c:pt idx="277">
                  <c:v>-2.5922999993781559E-2</c:v>
                </c:pt>
                <c:pt idx="278">
                  <c:v>-2.2922999996808358E-2</c:v>
                </c:pt>
                <c:pt idx="279">
                  <c:v>-2.192300000024261E-2</c:v>
                </c:pt>
                <c:pt idx="280">
                  <c:v>-2.192300000024261E-2</c:v>
                </c:pt>
                <c:pt idx="281">
                  <c:v>-1.5922999999020249E-2</c:v>
                </c:pt>
                <c:pt idx="282">
                  <c:v>-1.2922999994771089E-2</c:v>
                </c:pt>
                <c:pt idx="283">
                  <c:v>-1.2922999994771089E-2</c:v>
                </c:pt>
                <c:pt idx="284">
                  <c:v>-1.1922999998205341E-2</c:v>
                </c:pt>
                <c:pt idx="285">
                  <c:v>-1.3306000000739004E-2</c:v>
                </c:pt>
                <c:pt idx="286">
                  <c:v>-4.6599999986938201E-3</c:v>
                </c:pt>
                <c:pt idx="287">
                  <c:v>-1.0760999997728504E-2</c:v>
                </c:pt>
                <c:pt idx="288">
                  <c:v>-8.4379999971133657E-3</c:v>
                </c:pt>
                <c:pt idx="289">
                  <c:v>-5.438000000140164E-3</c:v>
                </c:pt>
                <c:pt idx="290">
                  <c:v>-5.2930000019841827E-3</c:v>
                </c:pt>
                <c:pt idx="291">
                  <c:v>-1.7729999963194132E-3</c:v>
                </c:pt>
                <c:pt idx="292">
                  <c:v>-1.8155999998271E-2</c:v>
                </c:pt>
                <c:pt idx="293">
                  <c:v>-9.1560000000754371E-3</c:v>
                </c:pt>
                <c:pt idx="294">
                  <c:v>-1.2539000003016554E-2</c:v>
                </c:pt>
                <c:pt idx="295">
                  <c:v>-1.5657000003557187E-2</c:v>
                </c:pt>
                <c:pt idx="297">
                  <c:v>-6.022999994456768E-3</c:v>
                </c:pt>
                <c:pt idx="298">
                  <c:v>-6.4060000004246831E-3</c:v>
                </c:pt>
                <c:pt idx="299">
                  <c:v>-8.7309999944409356E-3</c:v>
                </c:pt>
                <c:pt idx="300">
                  <c:v>-1.0508999999728985E-2</c:v>
                </c:pt>
                <c:pt idx="301">
                  <c:v>-1.4186000000336207E-2</c:v>
                </c:pt>
                <c:pt idx="302">
                  <c:v>-1.2185999999928754E-2</c:v>
                </c:pt>
                <c:pt idx="303">
                  <c:v>-1.01859999995213E-2</c:v>
                </c:pt>
                <c:pt idx="304">
                  <c:v>-1.01859999995213E-2</c:v>
                </c:pt>
                <c:pt idx="305">
                  <c:v>-9.1860000029555522E-3</c:v>
                </c:pt>
                <c:pt idx="306">
                  <c:v>-7.1860000025480986E-3</c:v>
                </c:pt>
                <c:pt idx="307">
                  <c:v>-6.1859999987063929E-3</c:v>
                </c:pt>
                <c:pt idx="308">
                  <c:v>-2.6461000001290813E-2</c:v>
                </c:pt>
                <c:pt idx="309">
                  <c:v>-4.8440000027767383E-3</c:v>
                </c:pt>
                <c:pt idx="310">
                  <c:v>-3.4904000000096858E-2</c:v>
                </c:pt>
                <c:pt idx="311">
                  <c:v>-2.6903999998467043E-2</c:v>
                </c:pt>
                <c:pt idx="312">
                  <c:v>-2.5903999994625337E-2</c:v>
                </c:pt>
                <c:pt idx="313">
                  <c:v>-2.4903999998059589E-2</c:v>
                </c:pt>
                <c:pt idx="314">
                  <c:v>-1.8903999996837229E-2</c:v>
                </c:pt>
                <c:pt idx="315">
                  <c:v>-1.6903999996429775E-2</c:v>
                </c:pt>
                <c:pt idx="316">
                  <c:v>-1.5903999999864027E-2</c:v>
                </c:pt>
                <c:pt idx="317">
                  <c:v>-1.190399999904912E-2</c:v>
                </c:pt>
                <c:pt idx="318">
                  <c:v>-2.9040000008535571E-3</c:v>
                </c:pt>
                <c:pt idx="319">
                  <c:v>-9.0400000044610351E-4</c:v>
                </c:pt>
                <c:pt idx="320">
                  <c:v>9.6000003395602107E-5</c:v>
                </c:pt>
                <c:pt idx="321">
                  <c:v>-3.0963999997766223E-2</c:v>
                </c:pt>
                <c:pt idx="322">
                  <c:v>-2.3963999992702156E-2</c:v>
                </c:pt>
                <c:pt idx="323">
                  <c:v>-2.2963999996136408E-2</c:v>
                </c:pt>
                <c:pt idx="324">
                  <c:v>-6.9639999928767793E-3</c:v>
                </c:pt>
                <c:pt idx="325">
                  <c:v>-3.1669999996665865E-2</c:v>
                </c:pt>
                <c:pt idx="326">
                  <c:v>-2.7669999995850958E-2</c:v>
                </c:pt>
                <c:pt idx="327">
                  <c:v>-8.6699999956181273E-3</c:v>
                </c:pt>
                <c:pt idx="328">
                  <c:v>-8.6699999956181273E-3</c:v>
                </c:pt>
                <c:pt idx="329">
                  <c:v>-1.6409999952884391E-3</c:v>
                </c:pt>
                <c:pt idx="330">
                  <c:v>1.3490000055753626E-3</c:v>
                </c:pt>
                <c:pt idx="358">
                  <c:v>-4.8439999955007806E-3</c:v>
                </c:pt>
                <c:pt idx="366">
                  <c:v>-1.4136999998299871E-2</c:v>
                </c:pt>
                <c:pt idx="367">
                  <c:v>-1.7349999980069697E-3</c:v>
                </c:pt>
                <c:pt idx="370">
                  <c:v>-3.8070000009611249E-3</c:v>
                </c:pt>
                <c:pt idx="372">
                  <c:v>1.9720000054803677E-3</c:v>
                </c:pt>
                <c:pt idx="384">
                  <c:v>2.3648000002140179E-2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46-4F8B-8386-F5F7D434F963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2'!$J$21:$J$800</c:f>
              <c:numCache>
                <c:formatCode>General</c:formatCode>
                <c:ptCount val="780"/>
                <c:pt idx="77">
                  <c:v>1.353699999890523E-2</c:v>
                </c:pt>
                <c:pt idx="100">
                  <c:v>3.8415000009990763E-2</c:v>
                </c:pt>
                <c:pt idx="119">
                  <c:v>2.5300000052084215E-3</c:v>
                </c:pt>
                <c:pt idx="122">
                  <c:v>2.4219999977503903E-3</c:v>
                </c:pt>
                <c:pt idx="123">
                  <c:v>3.3220000041183084E-3</c:v>
                </c:pt>
                <c:pt idx="124">
                  <c:v>2.2390000085579231E-3</c:v>
                </c:pt>
                <c:pt idx="125">
                  <c:v>3.1620000008842908E-3</c:v>
                </c:pt>
                <c:pt idx="131">
                  <c:v>2.5840000016614795E-3</c:v>
                </c:pt>
                <c:pt idx="133">
                  <c:v>2.1300000007613562E-3</c:v>
                </c:pt>
                <c:pt idx="139">
                  <c:v>2.8520000050775707E-3</c:v>
                </c:pt>
                <c:pt idx="146">
                  <c:v>2.4000000121304765E-4</c:v>
                </c:pt>
                <c:pt idx="147">
                  <c:v>2.4000000848900527E-4</c:v>
                </c:pt>
                <c:pt idx="155">
                  <c:v>-2.0239999939803965E-3</c:v>
                </c:pt>
                <c:pt idx="185">
                  <c:v>-5.5720000018482096E-3</c:v>
                </c:pt>
                <c:pt idx="331">
                  <c:v>-4.8589999933028594E-3</c:v>
                </c:pt>
                <c:pt idx="332">
                  <c:v>-4.258999993908219E-3</c:v>
                </c:pt>
                <c:pt idx="333">
                  <c:v>-1.4589999918825924E-3</c:v>
                </c:pt>
                <c:pt idx="334">
                  <c:v>-7.3189999893656932E-3</c:v>
                </c:pt>
                <c:pt idx="335">
                  <c:v>-6.6189999924972653E-3</c:v>
                </c:pt>
                <c:pt idx="336">
                  <c:v>-6.6189999924972653E-3</c:v>
                </c:pt>
                <c:pt idx="337">
                  <c:v>-5.9189999956288375E-3</c:v>
                </c:pt>
                <c:pt idx="338">
                  <c:v>-2.4189999894588254E-3</c:v>
                </c:pt>
                <c:pt idx="339">
                  <c:v>-1.0189999957219698E-3</c:v>
                </c:pt>
                <c:pt idx="340">
                  <c:v>-1.0189999957219698E-3</c:v>
                </c:pt>
                <c:pt idx="341">
                  <c:v>-1.0189999957219698E-3</c:v>
                </c:pt>
                <c:pt idx="342">
                  <c:v>3.8100000529084355E-4</c:v>
                </c:pt>
                <c:pt idx="343">
                  <c:v>1.7810000063036568E-3</c:v>
                </c:pt>
                <c:pt idx="344">
                  <c:v>3.7810000067111105E-3</c:v>
                </c:pt>
                <c:pt idx="345">
                  <c:v>1.0081000007630792E-2</c:v>
                </c:pt>
                <c:pt idx="346">
                  <c:v>-4.356999990704935E-3</c:v>
                </c:pt>
                <c:pt idx="348">
                  <c:v>-1.8325999997614417E-2</c:v>
                </c:pt>
                <c:pt idx="350">
                  <c:v>-7.4689999964903109E-3</c:v>
                </c:pt>
                <c:pt idx="351">
                  <c:v>-3.5520000019459985E-3</c:v>
                </c:pt>
                <c:pt idx="352">
                  <c:v>-7.1119999993243255E-3</c:v>
                </c:pt>
                <c:pt idx="353">
                  <c:v>-7.4489999969955534E-3</c:v>
                </c:pt>
                <c:pt idx="354">
                  <c:v>-3.9810000016586855E-3</c:v>
                </c:pt>
                <c:pt idx="355">
                  <c:v>3.0915000024833716E-3</c:v>
                </c:pt>
                <c:pt idx="360">
                  <c:v>-2.0567999992636032E-2</c:v>
                </c:pt>
                <c:pt idx="361">
                  <c:v>-4.6799999108770862E-4</c:v>
                </c:pt>
                <c:pt idx="364">
                  <c:v>-3.559999997378327E-3</c:v>
                </c:pt>
                <c:pt idx="365">
                  <c:v>-3.559999997378327E-3</c:v>
                </c:pt>
                <c:pt idx="374">
                  <c:v>7.5170000054640695E-3</c:v>
                </c:pt>
                <c:pt idx="377">
                  <c:v>1.2082000001100823E-2</c:v>
                </c:pt>
                <c:pt idx="386">
                  <c:v>2.7136000004247762E-2</c:v>
                </c:pt>
                <c:pt idx="404">
                  <c:v>4.7033000002556946E-2</c:v>
                </c:pt>
                <c:pt idx="405">
                  <c:v>4.8066999996080995E-2</c:v>
                </c:pt>
                <c:pt idx="408">
                  <c:v>5.4255000010016374E-2</c:v>
                </c:pt>
                <c:pt idx="409">
                  <c:v>5.9756000002380461E-2</c:v>
                </c:pt>
                <c:pt idx="410">
                  <c:v>6.4478499996766914E-2</c:v>
                </c:pt>
                <c:pt idx="411">
                  <c:v>6.1040000007778872E-2</c:v>
                </c:pt>
                <c:pt idx="412">
                  <c:v>6.8173000006936491E-2</c:v>
                </c:pt>
                <c:pt idx="413">
                  <c:v>6.8807000003289431E-2</c:v>
                </c:pt>
                <c:pt idx="414">
                  <c:v>7.3509000008925796E-2</c:v>
                </c:pt>
                <c:pt idx="415">
                  <c:v>7.4489999999059364E-2</c:v>
                </c:pt>
                <c:pt idx="416">
                  <c:v>7.01069999995525E-2</c:v>
                </c:pt>
                <c:pt idx="417">
                  <c:v>7.01069999995525E-2</c:v>
                </c:pt>
                <c:pt idx="418">
                  <c:v>7.5606999998854008E-2</c:v>
                </c:pt>
                <c:pt idx="419">
                  <c:v>7.5194999997620471E-2</c:v>
                </c:pt>
                <c:pt idx="420">
                  <c:v>7.5864000005822163E-2</c:v>
                </c:pt>
                <c:pt idx="421">
                  <c:v>7.6998000004095957E-2</c:v>
                </c:pt>
                <c:pt idx="422">
                  <c:v>0.10190100000181701</c:v>
                </c:pt>
                <c:pt idx="423">
                  <c:v>0.10208200000488432</c:v>
                </c:pt>
                <c:pt idx="424">
                  <c:v>0.10299900000245543</c:v>
                </c:pt>
                <c:pt idx="425">
                  <c:v>0.10312700000213226</c:v>
                </c:pt>
                <c:pt idx="426">
                  <c:v>0.105928999997559</c:v>
                </c:pt>
                <c:pt idx="427">
                  <c:v>0.10994600000412902</c:v>
                </c:pt>
                <c:pt idx="428">
                  <c:v>0.11164400000416208</c:v>
                </c:pt>
                <c:pt idx="429">
                  <c:v>0.11889099999825703</c:v>
                </c:pt>
                <c:pt idx="430">
                  <c:v>0.11952000000019325</c:v>
                </c:pt>
                <c:pt idx="431">
                  <c:v>0.11973700000089593</c:v>
                </c:pt>
                <c:pt idx="432">
                  <c:v>0.12026599999808241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46-4F8B-8386-F5F7D434F963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2'!$K$21:$K$800</c:f>
              <c:numCache>
                <c:formatCode>General</c:formatCode>
                <c:ptCount val="780"/>
                <c:pt idx="347">
                  <c:v>-3.749999959836714E-4</c:v>
                </c:pt>
                <c:pt idx="349">
                  <c:v>-5.6209999966085888E-3</c:v>
                </c:pt>
                <c:pt idx="356">
                  <c:v>-7.9310000000987202E-3</c:v>
                </c:pt>
                <c:pt idx="357">
                  <c:v>-5.2849999919999391E-3</c:v>
                </c:pt>
                <c:pt idx="359">
                  <c:v>-2.2528999994392507E-2</c:v>
                </c:pt>
                <c:pt idx="362">
                  <c:v>-1.3859999962733127E-3</c:v>
                </c:pt>
                <c:pt idx="363">
                  <c:v>-3.1799999997019768E-3</c:v>
                </c:pt>
                <c:pt idx="368">
                  <c:v>-7.7299999975366518E-4</c:v>
                </c:pt>
                <c:pt idx="369">
                  <c:v>-4.276499996194616E-3</c:v>
                </c:pt>
                <c:pt idx="371">
                  <c:v>4.0200000003096648E-3</c:v>
                </c:pt>
                <c:pt idx="373">
                  <c:v>5.274000002827961E-3</c:v>
                </c:pt>
                <c:pt idx="375">
                  <c:v>7.8390000053332187E-3</c:v>
                </c:pt>
                <c:pt idx="376">
                  <c:v>1.1338000003888737E-2</c:v>
                </c:pt>
                <c:pt idx="378">
                  <c:v>1.6129000003274996E-2</c:v>
                </c:pt>
                <c:pt idx="379">
                  <c:v>1.9051000002946239E-2</c:v>
                </c:pt>
                <c:pt idx="380">
                  <c:v>2.2756000005756505E-2</c:v>
                </c:pt>
                <c:pt idx="381">
                  <c:v>2.2479000006569549E-2</c:v>
                </c:pt>
                <c:pt idx="382">
                  <c:v>2.3312999997870065E-2</c:v>
                </c:pt>
                <c:pt idx="383">
                  <c:v>2.2747999995772261E-2</c:v>
                </c:pt>
                <c:pt idx="385">
                  <c:v>2.6632000000972766E-2</c:v>
                </c:pt>
                <c:pt idx="387">
                  <c:v>3.0817999999271706E-2</c:v>
                </c:pt>
                <c:pt idx="388">
                  <c:v>2.402750000328524E-2</c:v>
                </c:pt>
                <c:pt idx="389">
                  <c:v>2.763750000303844E-2</c:v>
                </c:pt>
                <c:pt idx="390">
                  <c:v>2.7727500004402827E-2</c:v>
                </c:pt>
                <c:pt idx="391">
                  <c:v>3.1137500001932494E-2</c:v>
                </c:pt>
                <c:pt idx="392">
                  <c:v>3.1227500003296882E-2</c:v>
                </c:pt>
                <c:pt idx="393">
                  <c:v>3.2840000007126946E-2</c:v>
                </c:pt>
                <c:pt idx="394">
                  <c:v>3.5217000004195143E-2</c:v>
                </c:pt>
                <c:pt idx="395">
                  <c:v>3.5327000005054288E-2</c:v>
                </c:pt>
                <c:pt idx="396">
                  <c:v>3.5407000003033318E-2</c:v>
                </c:pt>
                <c:pt idx="397">
                  <c:v>3.5437000005913433E-2</c:v>
                </c:pt>
                <c:pt idx="398">
                  <c:v>3.5517000003892463E-2</c:v>
                </c:pt>
                <c:pt idx="399">
                  <c:v>3.552700000727782E-2</c:v>
                </c:pt>
                <c:pt idx="400">
                  <c:v>3.5637000000861008E-2</c:v>
                </c:pt>
                <c:pt idx="401">
                  <c:v>3.5605000004579779E-2</c:v>
                </c:pt>
                <c:pt idx="402">
                  <c:v>3.6326500005088747E-2</c:v>
                </c:pt>
                <c:pt idx="403">
                  <c:v>4.1294000002380926E-2</c:v>
                </c:pt>
                <c:pt idx="406">
                  <c:v>5.0938000000314787E-2</c:v>
                </c:pt>
                <c:pt idx="407">
                  <c:v>5.0938000000314787E-2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46-4F8B-8386-F5F7D434F963}"/>
            </c:ext>
          </c:extLst>
        </c:ser>
        <c:ser>
          <c:idx val="7"/>
          <c:order val="4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2'!$AX$2:$AX$145</c:f>
              <c:numCache>
                <c:formatCode>General</c:formatCode>
                <c:ptCount val="144"/>
                <c:pt idx="0">
                  <c:v>-9.3310019003389866E-2</c:v>
                </c:pt>
                <c:pt idx="1">
                  <c:v>-8.7045789777190907E-2</c:v>
                </c:pt>
                <c:pt idx="2">
                  <c:v>-8.0999254946647448E-2</c:v>
                </c:pt>
                <c:pt idx="3">
                  <c:v>-7.5166726737541489E-2</c:v>
                </c:pt>
                <c:pt idx="4">
                  <c:v>-6.9544509119678355E-2</c:v>
                </c:pt>
                <c:pt idx="5">
                  <c:v>-6.4128903171904339E-2</c:v>
                </c:pt>
                <c:pt idx="6">
                  <c:v>-5.8916211870938873E-2</c:v>
                </c:pt>
                <c:pt idx="7">
                  <c:v>-5.3902744349272891E-2</c:v>
                </c:pt>
                <c:pt idx="8">
                  <c:v>-4.9084819664407475E-2</c:v>
                </c:pt>
                <c:pt idx="9">
                  <c:v>-4.4458770118844748E-2</c:v>
                </c:pt>
                <c:pt idx="10">
                  <c:v>-4.0020944167490302E-2</c:v>
                </c:pt>
                <c:pt idx="11">
                  <c:v>-3.5767708946519428E-2</c:v>
                </c:pt>
                <c:pt idx="12">
                  <c:v>-3.1695452455281325E-2</c:v>
                </c:pt>
                <c:pt idx="13">
                  <c:v>-2.7800585420489077E-2</c:v>
                </c:pt>
                <c:pt idx="14">
                  <c:v>-2.4079542869760162E-2</c:v>
                </c:pt>
                <c:pt idx="15">
                  <c:v>-2.0528785439520358E-2</c:v>
                </c:pt>
                <c:pt idx="16">
                  <c:v>-1.7144800440383523E-2</c:v>
                </c:pt>
                <c:pt idx="17">
                  <c:v>-1.3924102701334262E-2</c:v>
                </c:pt>
                <c:pt idx="18">
                  <c:v>-1.086323521238941E-2</c:v>
                </c:pt>
                <c:pt idx="19">
                  <c:v>-7.9587695838682082E-3</c:v>
                </c:pt>
                <c:pt idx="20">
                  <c:v>-5.2073063389688756E-3</c:v>
                </c:pt>
                <c:pt idx="21">
                  <c:v>-2.6054750550097983E-3</c:v>
                </c:pt>
                <c:pt idx="22">
                  <c:v>-1.4993436744875632E-4</c:v>
                </c:pt>
                <c:pt idx="23">
                  <c:v>2.1626281503719924E-3</c:v>
                </c:pt>
                <c:pt idx="24">
                  <c:v>4.3354962198978164E-3</c:v>
                </c:pt>
                <c:pt idx="25">
                  <c:v>6.3719251916053987E-3</c:v>
                </c:pt>
                <c:pt idx="26">
                  <c:v>8.2751424709385513E-3</c:v>
                </c:pt>
                <c:pt idx="27">
                  <c:v>1.0048348026941933E-2</c:v>
                </c:pt>
                <c:pt idx="28">
                  <c:v>1.1694714975447107E-2</c:v>
                </c:pt>
                <c:pt idx="29">
                  <c:v>1.3217390229448317E-2</c:v>
                </c:pt>
                <c:pt idx="30">
                  <c:v>1.4619495210049599E-2</c:v>
                </c:pt>
                <c:pt idx="31">
                  <c:v>1.590412661205462E-2</c:v>
                </c:pt>
                <c:pt idx="32">
                  <c:v>1.7074357218918396E-2</c:v>
                </c:pt>
                <c:pt idx="33">
                  <c:v>1.8133236762385041E-2</c:v>
                </c:pt>
                <c:pt idx="34">
                  <c:v>1.9083792822693346E-2</c:v>
                </c:pt>
                <c:pt idx="35">
                  <c:v>1.9929031765750005E-2</c:v>
                </c:pt>
                <c:pt idx="36">
                  <c:v>2.0671939714149906E-2</c:v>
                </c:pt>
                <c:pt idx="37">
                  <c:v>2.13154835493512E-2</c:v>
                </c:pt>
                <c:pt idx="38">
                  <c:v>2.1862611942715826E-2</c:v>
                </c:pt>
                <c:pt idx="39">
                  <c:v>2.2316256413473234E-2</c:v>
                </c:pt>
                <c:pt idx="40">
                  <c:v>2.2679332411990161E-2</c:v>
                </c:pt>
                <c:pt idx="41">
                  <c:v>2.2954740427002296E-2</c:v>
                </c:pt>
                <c:pt idx="42">
                  <c:v>2.3145367115712384E-2</c:v>
                </c:pt>
                <c:pt idx="43">
                  <c:v>2.3254086455870543E-2</c:v>
                </c:pt>
                <c:pt idx="44">
                  <c:v>2.3283760919126428E-2</c:v>
                </c:pt>
                <c:pt idx="45">
                  <c:v>2.3237242665099633E-2</c:v>
                </c:pt>
                <c:pt idx="46">
                  <c:v>2.3117374755730988E-2</c:v>
                </c:pt>
                <c:pt idx="47">
                  <c:v>2.2926992389582845E-2</c:v>
                </c:pt>
                <c:pt idx="48">
                  <c:v>2.2668924155827927E-2</c:v>
                </c:pt>
                <c:pt idx="49">
                  <c:v>2.2345993307730169E-2</c:v>
                </c:pt>
                <c:pt idx="50">
                  <c:v>2.1961019055467892E-2</c:v>
                </c:pt>
                <c:pt idx="51">
                  <c:v>2.151681787817411E-2</c:v>
                </c:pt>
                <c:pt idx="52">
                  <c:v>2.101620485510837E-2</c:v>
                </c:pt>
                <c:pt idx="53">
                  <c:v>2.046199501587749E-2</c:v>
                </c:pt>
                <c:pt idx="54">
                  <c:v>1.9857004709651085E-2</c:v>
                </c:pt>
                <c:pt idx="55">
                  <c:v>1.9204052993329487E-2</c:v>
                </c:pt>
                <c:pt idx="56">
                  <c:v>1.850596303863724E-2</c:v>
                </c:pt>
                <c:pt idx="57">
                  <c:v>1.7765563558142558E-2</c:v>
                </c:pt>
                <c:pt idx="58">
                  <c:v>1.698569025022937E-2</c:v>
                </c:pt>
                <c:pt idx="59">
                  <c:v>1.6169187263079192E-2</c:v>
                </c:pt>
                <c:pt idx="60">
                  <c:v>1.5318908677768583E-2</c:v>
                </c:pt>
                <c:pt idx="61">
                  <c:v>1.4437720010631906E-2</c:v>
                </c:pt>
                <c:pt idx="62">
                  <c:v>1.3528499735102738E-2</c:v>
                </c:pt>
                <c:pt idx="63">
                  <c:v>1.2594140823301708E-2</c:v>
                </c:pt>
                <c:pt idx="64">
                  <c:v>1.1637552307723325E-2</c:v>
                </c:pt>
                <c:pt idx="65">
                  <c:v>1.0661660863432926E-2</c:v>
                </c:pt>
                <c:pt idx="66">
                  <c:v>9.6694124112732035E-3</c:v>
                </c:pt>
                <c:pt idx="67">
                  <c:v>8.6637737426560509E-3</c:v>
                </c:pt>
                <c:pt idx="68">
                  <c:v>7.6477341665821975E-3</c:v>
                </c:pt>
                <c:pt idx="69">
                  <c:v>6.6243071796098056E-3</c:v>
                </c:pt>
                <c:pt idx="70">
                  <c:v>5.5965321595529034E-3</c:v>
                </c:pt>
                <c:pt idx="71">
                  <c:v>4.5674760837342981E-3</c:v>
                </c:pt>
                <c:pt idx="72">
                  <c:v>3.5402352726637866E-3</c:v>
                </c:pt>
                <c:pt idx="73">
                  <c:v>2.5179371600181841E-3</c:v>
                </c:pt>
                <c:pt idx="74">
                  <c:v>1.5037420898065604E-3</c:v>
                </c:pt>
                <c:pt idx="75">
                  <c:v>5.0084514156838178E-4</c:v>
                </c:pt>
                <c:pt idx="76">
                  <c:v>-4.875220156004556E-4</c:v>
                </c:pt>
                <c:pt idx="77">
                  <c:v>-1.458089239482957E-3</c:v>
                </c:pt>
                <c:pt idx="78">
                  <c:v>-2.4075460010501565E-3</c:v>
                </c:pt>
                <c:pt idx="79">
                  <c:v>-3.3325394402055897E-3</c:v>
                </c:pt>
                <c:pt idx="80">
                  <c:v>-4.2296723907265521E-3</c:v>
                </c:pt>
                <c:pt idx="81">
                  <c:v>-5.0955013743823746E-3</c:v>
                </c:pt>
                <c:pt idx="82">
                  <c:v>-5.9265345645013179E-3</c:v>
                </c:pt>
                <c:pt idx="83">
                  <c:v>-6.7192297195540623E-3</c:v>
                </c:pt>
                <c:pt idx="84">
                  <c:v>-7.4699920877033948E-3</c:v>
                </c:pt>
                <c:pt idx="85">
                  <c:v>-8.1751722836594515E-3</c:v>
                </c:pt>
                <c:pt idx="86">
                  <c:v>-8.8310641396492778E-3</c:v>
                </c:pt>
                <c:pt idx="87">
                  <c:v>-9.4339025328114556E-3</c:v>
                </c:pt>
                <c:pt idx="88">
                  <c:v>-9.9798611918806568E-3</c:v>
                </c:pt>
                <c:pt idx="89">
                  <c:v>-1.0465050486649197E-2</c:v>
                </c:pt>
                <c:pt idx="90">
                  <c:v>-1.0885515204356405E-2</c:v>
                </c:pt>
                <c:pt idx="91">
                  <c:v>-1.1237232317896112E-2</c:v>
                </c:pt>
                <c:pt idx="92">
                  <c:v>-1.1516108751529364E-2</c:v>
                </c:pt>
                <c:pt idx="93">
                  <c:v>-1.1717979150666746E-2</c:v>
                </c:pt>
                <c:pt idx="94">
                  <c:v>-1.1838603663233666E-2</c:v>
                </c:pt>
                <c:pt idx="95">
                  <c:v>-1.1873665741175515E-2</c:v>
                </c:pt>
                <c:pt idx="96">
                  <c:v>-1.1818769971800175E-2</c:v>
                </c:pt>
                <c:pt idx="97">
                  <c:v>-1.1669439949893945E-2</c:v>
                </c:pt>
                <c:pt idx="98">
                  <c:v>-1.1421116202926074E-2</c:v>
                </c:pt>
                <c:pt idx="99">
                  <c:v>-1.1069154183143831E-2</c:v>
                </c:pt>
                <c:pt idx="100">
                  <c:v>-1.0608822342025287E-2</c:v>
                </c:pt>
                <c:pt idx="101">
                  <c:v>-1.0035300304360423E-2</c:v>
                </c:pt>
                <c:pt idx="102">
                  <c:v>-9.3436771612394887E-3</c:v>
                </c:pt>
                <c:pt idx="103">
                  <c:v>-8.5289499034212068E-3</c:v>
                </c:pt>
                <c:pt idx="104">
                  <c:v>-7.5860220189762628E-3</c:v>
                </c:pt>
                <c:pt idx="105">
                  <c:v>-6.5097022817598993E-3</c:v>
                </c:pt>
                <c:pt idx="106">
                  <c:v>-5.294703760180125E-3</c:v>
                </c:pt>
                <c:pt idx="107">
                  <c:v>-3.9356430789237451E-3</c:v>
                </c:pt>
                <c:pt idx="108">
                  <c:v>-2.4270399697770284E-3</c:v>
                </c:pt>
                <c:pt idx="109">
                  <c:v>-7.6331715147204271E-4</c:v>
                </c:pt>
                <c:pt idx="110">
                  <c:v>1.0611994174110628E-3</c:v>
                </c:pt>
                <c:pt idx="111">
                  <c:v>3.0522798640273963E-3</c:v>
                </c:pt>
                <c:pt idx="112">
                  <c:v>5.2157892521176308E-3</c:v>
                </c:pt>
                <c:pt idx="113">
                  <c:v>7.5576858998371299E-3</c:v>
                </c:pt>
                <c:pt idx="114">
                  <c:v>1.0084019100870811E-2</c:v>
                </c:pt>
                <c:pt idx="115">
                  <c:v>1.2800926179464989E-2</c:v>
                </c:pt>
                <c:pt idx="116">
                  <c:v>1.5714628804045006E-2</c:v>
                </c:pt>
                <c:pt idx="117">
                  <c:v>1.8831428477910916E-2</c:v>
                </c:pt>
                <c:pt idx="118">
                  <c:v>2.2157701119149831E-2</c:v>
                </c:pt>
                <c:pt idx="119">
                  <c:v>2.5699890635454858E-2</c:v>
                </c:pt>
                <c:pt idx="120">
                  <c:v>2.9464501393066944E-2</c:v>
                </c:pt>
                <c:pt idx="121">
                  <c:v>3.345808947269463E-2</c:v>
                </c:pt>
                <c:pt idx="122">
                  <c:v>3.7687252599129861E-2</c:v>
                </c:pt>
                <c:pt idx="123">
                  <c:v>4.215861862553455E-2</c:v>
                </c:pt>
                <c:pt idx="124">
                  <c:v>4.6878832448236707E-2</c:v>
                </c:pt>
                <c:pt idx="125">
                  <c:v>5.1854541223545214E-2</c:v>
                </c:pt>
                <c:pt idx="126">
                  <c:v>5.7092377754885959E-2</c:v>
                </c:pt>
                <c:pt idx="127">
                  <c:v>6.2598941916758466E-2</c:v>
                </c:pt>
                <c:pt idx="128">
                  <c:v>6.8380779982017525E-2</c:v>
                </c:pt>
                <c:pt idx="129">
                  <c:v>7.4444361721198726E-2</c:v>
                </c:pt>
                <c:pt idx="130">
                  <c:v>8.0796055147527912E-2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46-4F8B-8386-F5F7D434F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54896"/>
        <c:axId val="1"/>
      </c:scatterChart>
      <c:valAx>
        <c:axId val="871154896"/>
        <c:scaling>
          <c:orientation val="minMax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3918918918918914"/>
              <c:y val="0.926027397260273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972972972973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154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0270270270271"/>
          <c:y val="0.92876712328767119"/>
          <c:w val="0.75810810810810803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62598625553485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3498658904363875"/>
          <c:w val="0.8137410646328309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3'!$H$21:$H$800</c:f>
              <c:numCache>
                <c:formatCode>General</c:formatCode>
                <c:ptCount val="780"/>
                <c:pt idx="52">
                  <c:v>2.5611999997636303E-2</c:v>
                </c:pt>
                <c:pt idx="296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E9-4CDF-A141-AC3F38777C03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plus>
            <c:min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3'!$I$21:$I$800</c:f>
              <c:numCache>
                <c:formatCode>General</c:formatCode>
                <c:ptCount val="780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1.7183999996632338E-2</c:v>
                </c:pt>
                <c:pt idx="78">
                  <c:v>1.8378000000666361E-2</c:v>
                </c:pt>
                <c:pt idx="79">
                  <c:v>2.3377999998047017E-2</c:v>
                </c:pt>
                <c:pt idx="80">
                  <c:v>2.8312000002188142E-2</c:v>
                </c:pt>
                <c:pt idx="81">
                  <c:v>2.3482000004150905E-2</c:v>
                </c:pt>
                <c:pt idx="82">
                  <c:v>3.5774000003584661E-2</c:v>
                </c:pt>
                <c:pt idx="83">
                  <c:v>1.6939999986789189E-3</c:v>
                </c:pt>
                <c:pt idx="84">
                  <c:v>2.3322000000916887E-2</c:v>
                </c:pt>
                <c:pt idx="85">
                  <c:v>2.5533999993058387E-2</c:v>
                </c:pt>
                <c:pt idx="86">
                  <c:v>2.8533999997307546E-2</c:v>
                </c:pt>
                <c:pt idx="87">
                  <c:v>2.5825999997323379E-2</c:v>
                </c:pt>
                <c:pt idx="88">
                  <c:v>1.4161999999487307E-2</c:v>
                </c:pt>
                <c:pt idx="89">
                  <c:v>1.7161999996460509E-2</c:v>
                </c:pt>
                <c:pt idx="90">
                  <c:v>2.1161999997275416E-2</c:v>
                </c:pt>
                <c:pt idx="91">
                  <c:v>2.2162000001117121E-2</c:v>
                </c:pt>
                <c:pt idx="92">
                  <c:v>2.4475999998685438E-2</c:v>
                </c:pt>
                <c:pt idx="93">
                  <c:v>1.9243999995524064E-2</c:v>
                </c:pt>
                <c:pt idx="94">
                  <c:v>2.0243999999365769E-2</c:v>
                </c:pt>
                <c:pt idx="95">
                  <c:v>1.5610000002197921E-2</c:v>
                </c:pt>
                <c:pt idx="96">
                  <c:v>2.7157999997143634E-2</c:v>
                </c:pt>
                <c:pt idx="97">
                  <c:v>2.6708000004873611E-2</c:v>
                </c:pt>
                <c:pt idx="98">
                  <c:v>6.5259999973932281E-3</c:v>
                </c:pt>
                <c:pt idx="99">
                  <c:v>9.5480000018142164E-3</c:v>
                </c:pt>
                <c:pt idx="101">
                  <c:v>3.8840000001073349E-2</c:v>
                </c:pt>
                <c:pt idx="102">
                  <c:v>2.3701999998593237E-2</c:v>
                </c:pt>
                <c:pt idx="103">
                  <c:v>1.3544000001274981E-2</c:v>
                </c:pt>
                <c:pt idx="104">
                  <c:v>1.7544000002089888E-2</c:v>
                </c:pt>
                <c:pt idx="105">
                  <c:v>2.3013999998511281E-2</c:v>
                </c:pt>
                <c:pt idx="106">
                  <c:v>-2.6940000025206245E-3</c:v>
                </c:pt>
                <c:pt idx="107">
                  <c:v>-1.6940000059548765E-3</c:v>
                </c:pt>
                <c:pt idx="108">
                  <c:v>1.3800000015180558E-3</c:v>
                </c:pt>
                <c:pt idx="109">
                  <c:v>5.380000002332963E-3</c:v>
                </c:pt>
                <c:pt idx="110">
                  <c:v>9.7699999969336204E-3</c:v>
                </c:pt>
                <c:pt idx="111">
                  <c:v>9.7699999969336204E-3</c:v>
                </c:pt>
                <c:pt idx="112">
                  <c:v>1.7061999998986721E-2</c:v>
                </c:pt>
                <c:pt idx="113">
                  <c:v>1.5083999998751096E-2</c:v>
                </c:pt>
                <c:pt idx="114">
                  <c:v>2.2765999994589947E-2</c:v>
                </c:pt>
                <c:pt idx="115">
                  <c:v>6.6860000006272458E-3</c:v>
                </c:pt>
                <c:pt idx="116">
                  <c:v>5.8779999963007867E-3</c:v>
                </c:pt>
                <c:pt idx="117">
                  <c:v>-2.1573999998508953E-2</c:v>
                </c:pt>
                <c:pt idx="118">
                  <c:v>-1.5967999999702442E-2</c:v>
                </c:pt>
                <c:pt idx="120">
                  <c:v>2.4399999529123306E-4</c:v>
                </c:pt>
                <c:pt idx="121">
                  <c:v>8.816000001388602E-3</c:v>
                </c:pt>
                <c:pt idx="126">
                  <c:v>-5.0400000327499583E-4</c:v>
                </c:pt>
                <c:pt idx="127">
                  <c:v>-6.1660000064875931E-3</c:v>
                </c:pt>
                <c:pt idx="128">
                  <c:v>-4.1660000060801394E-3</c:v>
                </c:pt>
                <c:pt idx="129">
                  <c:v>-1.8520000012358651E-3</c:v>
                </c:pt>
                <c:pt idx="130">
                  <c:v>-6.6180000067106448E-3</c:v>
                </c:pt>
                <c:pt idx="132">
                  <c:v>6.9599999551428482E-4</c:v>
                </c:pt>
                <c:pt idx="134">
                  <c:v>-2.3778000002494082E-2</c:v>
                </c:pt>
                <c:pt idx="135">
                  <c:v>-9.1720000054920092E-3</c:v>
                </c:pt>
                <c:pt idx="136">
                  <c:v>-8.6240000018733554E-3</c:v>
                </c:pt>
                <c:pt idx="137">
                  <c:v>-8.2499999989522621E-3</c:v>
                </c:pt>
                <c:pt idx="138">
                  <c:v>-6.6220000007888302E-3</c:v>
                </c:pt>
                <c:pt idx="140">
                  <c:v>-6.3880000016069971E-3</c:v>
                </c:pt>
                <c:pt idx="141">
                  <c:v>8.6119999978109263E-3</c:v>
                </c:pt>
                <c:pt idx="142">
                  <c:v>3.9040000046952628E-3</c:v>
                </c:pt>
                <c:pt idx="143">
                  <c:v>-2.8840000013587996E-3</c:v>
                </c:pt>
                <c:pt idx="144">
                  <c:v>-3.466000001935754E-3</c:v>
                </c:pt>
                <c:pt idx="145">
                  <c:v>1.8479999926057644E-3</c:v>
                </c:pt>
                <c:pt idx="148">
                  <c:v>6.6599999991012737E-4</c:v>
                </c:pt>
                <c:pt idx="149">
                  <c:v>-6.3920000029611401E-3</c:v>
                </c:pt>
                <c:pt idx="150">
                  <c:v>2.6079999952344224E-3</c:v>
                </c:pt>
                <c:pt idx="151">
                  <c:v>-2.807999997457955E-3</c:v>
                </c:pt>
                <c:pt idx="152">
                  <c:v>-1.37860000031651E-2</c:v>
                </c:pt>
                <c:pt idx="153">
                  <c:v>-7.7860000019427389E-3</c:v>
                </c:pt>
                <c:pt idx="154">
                  <c:v>3.5059999936493114E-3</c:v>
                </c:pt>
                <c:pt idx="156">
                  <c:v>1.8379999964963645E-3</c:v>
                </c:pt>
                <c:pt idx="157">
                  <c:v>3.8379999969038181E-3</c:v>
                </c:pt>
                <c:pt idx="158">
                  <c:v>-6.5560000002733432E-3</c:v>
                </c:pt>
                <c:pt idx="159">
                  <c:v>-2.2420000022975728E-3</c:v>
                </c:pt>
                <c:pt idx="160">
                  <c:v>-8.6339999979827553E-3</c:v>
                </c:pt>
                <c:pt idx="161">
                  <c:v>-8.6120000050868839E-3</c:v>
                </c:pt>
                <c:pt idx="162">
                  <c:v>-1.6120000000228174E-3</c:v>
                </c:pt>
                <c:pt idx="163">
                  <c:v>-2.0060000024386682E-3</c:v>
                </c:pt>
                <c:pt idx="164">
                  <c:v>-4.6920000022510067E-3</c:v>
                </c:pt>
                <c:pt idx="165">
                  <c:v>-7.8520000024582259E-3</c:v>
                </c:pt>
                <c:pt idx="166">
                  <c:v>-8.9320000042789616E-3</c:v>
                </c:pt>
                <c:pt idx="167">
                  <c:v>-3.9320000068983063E-3</c:v>
                </c:pt>
                <c:pt idx="168">
                  <c:v>-1.9320000064908527E-3</c:v>
                </c:pt>
                <c:pt idx="169">
                  <c:v>-2.2698000000673346E-2</c:v>
                </c:pt>
                <c:pt idx="170">
                  <c:v>-1.2090000003809109E-2</c:v>
                </c:pt>
                <c:pt idx="171">
                  <c:v>-4.7855999997409526E-2</c:v>
                </c:pt>
                <c:pt idx="172">
                  <c:v>-2.1855999999388587E-2</c:v>
                </c:pt>
                <c:pt idx="173">
                  <c:v>-9.9360000021988526E-3</c:v>
                </c:pt>
                <c:pt idx="174">
                  <c:v>-1.1644000005617272E-2</c:v>
                </c:pt>
                <c:pt idx="175">
                  <c:v>-1.3621999998576939E-2</c:v>
                </c:pt>
                <c:pt idx="176">
                  <c:v>-1.3621999998576939E-2</c:v>
                </c:pt>
                <c:pt idx="177">
                  <c:v>-7.1680000037304126E-3</c:v>
                </c:pt>
                <c:pt idx="178">
                  <c:v>-3.3059999987017363E-3</c:v>
                </c:pt>
                <c:pt idx="179">
                  <c:v>-1.4780000004975591E-2</c:v>
                </c:pt>
                <c:pt idx="180">
                  <c:v>-3.4881999999925029E-2</c:v>
                </c:pt>
                <c:pt idx="181">
                  <c:v>-1.1859999998705462E-2</c:v>
                </c:pt>
                <c:pt idx="182">
                  <c:v>-1.3546000001952052E-2</c:v>
                </c:pt>
                <c:pt idx="183">
                  <c:v>-5.5460000003222376E-3</c:v>
                </c:pt>
                <c:pt idx="184">
                  <c:v>-1.0940000000118744E-2</c:v>
                </c:pt>
                <c:pt idx="186">
                  <c:v>6.9799999982933514E-3</c:v>
                </c:pt>
                <c:pt idx="187">
                  <c:v>-1.4544000005116686E-2</c:v>
                </c:pt>
                <c:pt idx="188">
                  <c:v>-2.0310000007157214E-2</c:v>
                </c:pt>
                <c:pt idx="189">
                  <c:v>-1.4075999999477062E-2</c:v>
                </c:pt>
                <c:pt idx="190">
                  <c:v>-1.0783999998238869E-2</c:v>
                </c:pt>
                <c:pt idx="191">
                  <c:v>-1.0200000004260801E-2</c:v>
                </c:pt>
                <c:pt idx="192">
                  <c:v>-9.2000000004190952E-3</c:v>
                </c:pt>
                <c:pt idx="193">
                  <c:v>-1.590800000121817E-2</c:v>
                </c:pt>
                <c:pt idx="194">
                  <c:v>-1.0593999999400694E-2</c:v>
                </c:pt>
                <c:pt idx="195">
                  <c:v>-9.5940000028349459E-3</c:v>
                </c:pt>
                <c:pt idx="196">
                  <c:v>-1.6550000000279397E-2</c:v>
                </c:pt>
                <c:pt idx="197">
                  <c:v>-1.254999999946449E-2</c:v>
                </c:pt>
                <c:pt idx="198">
                  <c:v>-2.1381999998993706E-2</c:v>
                </c:pt>
                <c:pt idx="199">
                  <c:v>-1.8382000002020504E-2</c:v>
                </c:pt>
                <c:pt idx="200">
                  <c:v>-4.3819999991683289E-3</c:v>
                </c:pt>
                <c:pt idx="201">
                  <c:v>-8.3160000067437068E-3</c:v>
                </c:pt>
                <c:pt idx="202">
                  <c:v>-1.8395999999484047E-2</c:v>
                </c:pt>
                <c:pt idx="203">
                  <c:v>-1.9081999998888932E-2</c:v>
                </c:pt>
                <c:pt idx="204">
                  <c:v>-1.355600000533741E-2</c:v>
                </c:pt>
                <c:pt idx="205">
                  <c:v>-2.5678000005427748E-2</c:v>
                </c:pt>
                <c:pt idx="206">
                  <c:v>-1.6678000007232185E-2</c:v>
                </c:pt>
                <c:pt idx="207">
                  <c:v>-1.0399999999208376E-2</c:v>
                </c:pt>
                <c:pt idx="208">
                  <c:v>-2.6380000053904951E-3</c:v>
                </c:pt>
                <c:pt idx="209">
                  <c:v>-1.2404000000969972E-2</c:v>
                </c:pt>
                <c:pt idx="210">
                  <c:v>-1.079800000297837E-2</c:v>
                </c:pt>
                <c:pt idx="211">
                  <c:v>-5.1700000040000305E-3</c:v>
                </c:pt>
                <c:pt idx="212">
                  <c:v>-1.0856000000785571E-2</c:v>
                </c:pt>
                <c:pt idx="213">
                  <c:v>-2.7459999997518025E-2</c:v>
                </c:pt>
                <c:pt idx="214">
                  <c:v>-2.2583999998460058E-2</c:v>
                </c:pt>
                <c:pt idx="215">
                  <c:v>4.2780000003403984E-3</c:v>
                </c:pt>
                <c:pt idx="216">
                  <c:v>-1.277999999729218E-2</c:v>
                </c:pt>
                <c:pt idx="217">
                  <c:v>-1.8859999996493571E-2</c:v>
                </c:pt>
                <c:pt idx="218">
                  <c:v>-2.171999999700347E-2</c:v>
                </c:pt>
                <c:pt idx="219">
                  <c:v>-3.1097999999474268E-2</c:v>
                </c:pt>
                <c:pt idx="220">
                  <c:v>-1.5222000001813285E-2</c:v>
                </c:pt>
                <c:pt idx="221">
                  <c:v>-2.3177999995823484E-2</c:v>
                </c:pt>
                <c:pt idx="222">
                  <c:v>-2.454800000123214E-2</c:v>
                </c:pt>
                <c:pt idx="223">
                  <c:v>-2.3234000007505529E-2</c:v>
                </c:pt>
                <c:pt idx="224">
                  <c:v>-2.6438000000780448E-2</c:v>
                </c:pt>
                <c:pt idx="225">
                  <c:v>-3.1832000007852912E-2</c:v>
                </c:pt>
                <c:pt idx="226">
                  <c:v>-1.9260000000940636E-2</c:v>
                </c:pt>
                <c:pt idx="227">
                  <c:v>-2.775600000313716E-2</c:v>
                </c:pt>
                <c:pt idx="228">
                  <c:v>-2.4003999998967629E-2</c:v>
                </c:pt>
                <c:pt idx="229">
                  <c:v>-2.3004000002401881E-2</c:v>
                </c:pt>
                <c:pt idx="230">
                  <c:v>-2.2398000000976026E-2</c:v>
                </c:pt>
                <c:pt idx="231">
                  <c:v>-2.1950000002107117E-2</c:v>
                </c:pt>
                <c:pt idx="232">
                  <c:v>-2.4482000000716653E-2</c:v>
                </c:pt>
                <c:pt idx="233">
                  <c:v>-2.9876000000513159E-2</c:v>
                </c:pt>
                <c:pt idx="234">
                  <c:v>-2.7876000000105705E-2</c:v>
                </c:pt>
                <c:pt idx="235">
                  <c:v>-2.4876000003132503E-2</c:v>
                </c:pt>
                <c:pt idx="236">
                  <c:v>-2.3875999999290798E-2</c:v>
                </c:pt>
                <c:pt idx="237">
                  <c:v>-2.287600000272505E-2</c:v>
                </c:pt>
                <c:pt idx="238">
                  <c:v>-2.0876000002317596E-2</c:v>
                </c:pt>
                <c:pt idx="239">
                  <c:v>-1.7875999998068437E-2</c:v>
                </c:pt>
                <c:pt idx="240">
                  <c:v>-1.6876000001502689E-2</c:v>
                </c:pt>
                <c:pt idx="241">
                  <c:v>-1.6876000001502689E-2</c:v>
                </c:pt>
                <c:pt idx="242">
                  <c:v>-1.5875999997660983E-2</c:v>
                </c:pt>
                <c:pt idx="243">
                  <c:v>-1.4876000001095235E-2</c:v>
                </c:pt>
                <c:pt idx="244">
                  <c:v>-1.2876000000687782E-2</c:v>
                </c:pt>
                <c:pt idx="245">
                  <c:v>-1.1875999996846076E-2</c:v>
                </c:pt>
                <c:pt idx="246">
                  <c:v>-8.8759999998728745E-3</c:v>
                </c:pt>
                <c:pt idx="247">
                  <c:v>-8.7599999824305996E-4</c:v>
                </c:pt>
                <c:pt idx="248">
                  <c:v>-1.821600000403123E-2</c:v>
                </c:pt>
                <c:pt idx="249">
                  <c:v>-2.2486000001663342E-2</c:v>
                </c:pt>
                <c:pt idx="250">
                  <c:v>-1.8486000000848435E-2</c:v>
                </c:pt>
                <c:pt idx="251">
                  <c:v>-2.0610000006854534E-2</c:v>
                </c:pt>
                <c:pt idx="252">
                  <c:v>-1.3879999998607673E-2</c:v>
                </c:pt>
                <c:pt idx="253">
                  <c:v>-2.6252000003296416E-2</c:v>
                </c:pt>
                <c:pt idx="254">
                  <c:v>-1.9252000005508307E-2</c:v>
                </c:pt>
                <c:pt idx="255">
                  <c:v>-1.6252000001259148E-2</c:v>
                </c:pt>
                <c:pt idx="256">
                  <c:v>-2.4376000008487608E-2</c:v>
                </c:pt>
                <c:pt idx="257">
                  <c:v>-2.4176000006264076E-2</c:v>
                </c:pt>
                <c:pt idx="258">
                  <c:v>-2.317600000242237E-2</c:v>
                </c:pt>
                <c:pt idx="259">
                  <c:v>-3.057000000262633E-2</c:v>
                </c:pt>
                <c:pt idx="260">
                  <c:v>-2.4570000001403969E-2</c:v>
                </c:pt>
                <c:pt idx="261">
                  <c:v>-2.2570000000996515E-2</c:v>
                </c:pt>
                <c:pt idx="262">
                  <c:v>-2.5460000004386529E-2</c:v>
                </c:pt>
                <c:pt idx="263">
                  <c:v>-3.4101999997801613E-2</c:v>
                </c:pt>
                <c:pt idx="264">
                  <c:v>-1.9026000001758803E-2</c:v>
                </c:pt>
                <c:pt idx="265">
                  <c:v>-1.9026000001758803E-2</c:v>
                </c:pt>
                <c:pt idx="266">
                  <c:v>1.9739999988814816E-3</c:v>
                </c:pt>
                <c:pt idx="267">
                  <c:v>-1.8162000000302214E-2</c:v>
                </c:pt>
                <c:pt idx="268">
                  <c:v>-1.7556000006152317E-2</c:v>
                </c:pt>
                <c:pt idx="269">
                  <c:v>-2.8950000007171184E-2</c:v>
                </c:pt>
                <c:pt idx="270">
                  <c:v>-1.8950000005133916E-2</c:v>
                </c:pt>
                <c:pt idx="271">
                  <c:v>-1.4950000004319008E-2</c:v>
                </c:pt>
                <c:pt idx="272">
                  <c:v>-7.9500000065308996E-3</c:v>
                </c:pt>
                <c:pt idx="273">
                  <c:v>-1.9030000003112946E-2</c:v>
                </c:pt>
                <c:pt idx="274">
                  <c:v>-1.5030000002298038E-2</c:v>
                </c:pt>
                <c:pt idx="275">
                  <c:v>-1.7348000001220498E-2</c:v>
                </c:pt>
                <c:pt idx="276">
                  <c:v>-3.4643999999389052E-2</c:v>
                </c:pt>
                <c:pt idx="277">
                  <c:v>-3.3643999995547347E-2</c:v>
                </c:pt>
                <c:pt idx="278">
                  <c:v>-3.0643999998574145E-2</c:v>
                </c:pt>
                <c:pt idx="279">
                  <c:v>-2.9644000002008397E-2</c:v>
                </c:pt>
                <c:pt idx="280">
                  <c:v>-2.9644000002008397E-2</c:v>
                </c:pt>
                <c:pt idx="281">
                  <c:v>-2.3644000000786036E-2</c:v>
                </c:pt>
                <c:pt idx="282">
                  <c:v>-2.0643999996536877E-2</c:v>
                </c:pt>
                <c:pt idx="283">
                  <c:v>-2.0643999996536877E-2</c:v>
                </c:pt>
                <c:pt idx="284">
                  <c:v>-1.9643999999971129E-2</c:v>
                </c:pt>
                <c:pt idx="285">
                  <c:v>-2.1038000006228685E-2</c:v>
                </c:pt>
                <c:pt idx="286">
                  <c:v>-1.2410000003001187E-2</c:v>
                </c:pt>
                <c:pt idx="287">
                  <c:v>-1.8728000002738554E-2</c:v>
                </c:pt>
                <c:pt idx="288">
                  <c:v>-1.641399999789428E-2</c:v>
                </c:pt>
                <c:pt idx="289">
                  <c:v>-1.3414000000921078E-2</c:v>
                </c:pt>
                <c:pt idx="290">
                  <c:v>-1.3304000000061933E-2</c:v>
                </c:pt>
                <c:pt idx="291">
                  <c:v>-9.9440000049071386E-3</c:v>
                </c:pt>
                <c:pt idx="292">
                  <c:v>-2.6338000003306661E-2</c:v>
                </c:pt>
                <c:pt idx="293">
                  <c:v>-1.7338000005111098E-2</c:v>
                </c:pt>
                <c:pt idx="294">
                  <c:v>-2.0732000004500151E-2</c:v>
                </c:pt>
                <c:pt idx="295">
                  <c:v>-2.3856000007071998E-2</c:v>
                </c:pt>
                <c:pt idx="297">
                  <c:v>-1.4444000000366941E-2</c:v>
                </c:pt>
                <c:pt idx="298">
                  <c:v>-1.4838000002782792E-2</c:v>
                </c:pt>
                <c:pt idx="299">
                  <c:v>-1.7187999997986481E-2</c:v>
                </c:pt>
                <c:pt idx="300">
                  <c:v>-1.9192000007024035E-2</c:v>
                </c:pt>
                <c:pt idx="301">
                  <c:v>-2.2878000003402121E-2</c:v>
                </c:pt>
                <c:pt idx="302">
                  <c:v>-2.0878000002994668E-2</c:v>
                </c:pt>
                <c:pt idx="303">
                  <c:v>-1.8878000002587214E-2</c:v>
                </c:pt>
                <c:pt idx="304">
                  <c:v>-1.8878000002587214E-2</c:v>
                </c:pt>
                <c:pt idx="305">
                  <c:v>-1.7878000006021466E-2</c:v>
                </c:pt>
                <c:pt idx="306">
                  <c:v>-1.5878000005614012E-2</c:v>
                </c:pt>
                <c:pt idx="307">
                  <c:v>-1.4878000001772307E-2</c:v>
                </c:pt>
                <c:pt idx="308">
                  <c:v>-3.5328000005392823E-2</c:v>
                </c:pt>
                <c:pt idx="309">
                  <c:v>-1.3722000003326684E-2</c:v>
                </c:pt>
                <c:pt idx="310">
                  <c:v>-4.3802000007417519E-2</c:v>
                </c:pt>
                <c:pt idx="311">
                  <c:v>-3.5802000005787704E-2</c:v>
                </c:pt>
                <c:pt idx="312">
                  <c:v>-3.4802000001945999E-2</c:v>
                </c:pt>
                <c:pt idx="313">
                  <c:v>-3.3802000005380251E-2</c:v>
                </c:pt>
                <c:pt idx="314">
                  <c:v>-2.780200000415789E-2</c:v>
                </c:pt>
                <c:pt idx="315">
                  <c:v>-2.5802000003750436E-2</c:v>
                </c:pt>
                <c:pt idx="316">
                  <c:v>-2.4802000007184688E-2</c:v>
                </c:pt>
                <c:pt idx="317">
                  <c:v>-2.0802000006369781E-2</c:v>
                </c:pt>
                <c:pt idx="318">
                  <c:v>-1.1802000008174218E-2</c:v>
                </c:pt>
                <c:pt idx="319">
                  <c:v>-9.8020000077667646E-3</c:v>
                </c:pt>
                <c:pt idx="320">
                  <c:v>-8.802000003925059E-3</c:v>
                </c:pt>
                <c:pt idx="321">
                  <c:v>-3.9882000004581641E-2</c:v>
                </c:pt>
                <c:pt idx="322">
                  <c:v>-3.2881999999517575E-2</c:v>
                </c:pt>
                <c:pt idx="323">
                  <c:v>-3.1882000002951827E-2</c:v>
                </c:pt>
                <c:pt idx="324">
                  <c:v>-1.5881999999692198E-2</c:v>
                </c:pt>
                <c:pt idx="325">
                  <c:v>-4.0590000004158355E-2</c:v>
                </c:pt>
                <c:pt idx="326">
                  <c:v>-3.6590000003343448E-2</c:v>
                </c:pt>
                <c:pt idx="327">
                  <c:v>-1.7590000003110617E-2</c:v>
                </c:pt>
                <c:pt idx="328">
                  <c:v>-1.7590000003110617E-2</c:v>
                </c:pt>
                <c:pt idx="329">
                  <c:v>-1.0567999997874722E-2</c:v>
                </c:pt>
                <c:pt idx="330">
                  <c:v>-7.7480000036302954E-3</c:v>
                </c:pt>
                <c:pt idx="358">
                  <c:v>-1.4721999999892432E-2</c:v>
                </c:pt>
                <c:pt idx="366">
                  <c:v>-2.4495999998180196E-2</c:v>
                </c:pt>
                <c:pt idx="367">
                  <c:v>-1.2260000003152527E-2</c:v>
                </c:pt>
                <c:pt idx="370">
                  <c:v>-1.4556000001903158E-2</c:v>
                </c:pt>
                <c:pt idx="372">
                  <c:v>-9.0340000024298206E-3</c:v>
                </c:pt>
                <c:pt idx="384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E9-4CDF-A141-AC3F38777C03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3'!$J$21:$J$800</c:f>
              <c:numCache>
                <c:formatCode>General</c:formatCode>
                <c:ptCount val="780"/>
                <c:pt idx="77">
                  <c:v>1.3835999998264015E-2</c:v>
                </c:pt>
                <c:pt idx="100">
                  <c:v>3.7040000002889428E-2</c:v>
                </c:pt>
                <c:pt idx="119">
                  <c:v>0</c:v>
                </c:pt>
                <c:pt idx="122">
                  <c:v>-3.3400000393157825E-4</c:v>
                </c:pt>
                <c:pt idx="123">
                  <c:v>5.6600000243633986E-4</c:v>
                </c:pt>
                <c:pt idx="124">
                  <c:v>-5.2799999684793875E-4</c:v>
                </c:pt>
                <c:pt idx="125">
                  <c:v>3.859999924316071E-4</c:v>
                </c:pt>
                <c:pt idx="131">
                  <c:v>-4.1800000326475129E-4</c:v>
                </c:pt>
                <c:pt idx="133">
                  <c:v>-8.9000000298256055E-4</c:v>
                </c:pt>
                <c:pt idx="139">
                  <c:v>-3.9400000241585076E-4</c:v>
                </c:pt>
                <c:pt idx="146">
                  <c:v>-3.2100000025820918E-3</c:v>
                </c:pt>
                <c:pt idx="147">
                  <c:v>-3.2099999953061342E-3</c:v>
                </c:pt>
                <c:pt idx="155">
                  <c:v>-5.7620000006863847E-3</c:v>
                </c:pt>
                <c:pt idx="185">
                  <c:v>-1.002600000356324E-2</c:v>
                </c:pt>
                <c:pt idx="331">
                  <c:v>-1.3992000000143889E-2</c:v>
                </c:pt>
                <c:pt idx="332">
                  <c:v>-1.3392000000749249E-2</c:v>
                </c:pt>
                <c:pt idx="333">
                  <c:v>-1.0591999998723622E-2</c:v>
                </c:pt>
                <c:pt idx="334">
                  <c:v>-1.6471999995701481E-2</c:v>
                </c:pt>
                <c:pt idx="335">
                  <c:v>-1.5771999998833053E-2</c:v>
                </c:pt>
                <c:pt idx="336">
                  <c:v>-1.5771999998833053E-2</c:v>
                </c:pt>
                <c:pt idx="337">
                  <c:v>-1.5072000001964625E-2</c:v>
                </c:pt>
                <c:pt idx="338">
                  <c:v>-1.1571999995794613E-2</c:v>
                </c:pt>
                <c:pt idx="339">
                  <c:v>-1.0172000002057757E-2</c:v>
                </c:pt>
                <c:pt idx="340">
                  <c:v>-1.0172000002057757E-2</c:v>
                </c:pt>
                <c:pt idx="341">
                  <c:v>-1.0172000002057757E-2</c:v>
                </c:pt>
                <c:pt idx="342">
                  <c:v>-8.7720000010449439E-3</c:v>
                </c:pt>
                <c:pt idx="343">
                  <c:v>-7.3720000000321306E-3</c:v>
                </c:pt>
                <c:pt idx="344">
                  <c:v>-5.371999999624677E-3</c:v>
                </c:pt>
                <c:pt idx="345">
                  <c:v>9.2800000129500404E-4</c:v>
                </c:pt>
                <c:pt idx="346">
                  <c:v>-1.3756000000284985E-2</c:v>
                </c:pt>
                <c:pt idx="348">
                  <c:v>-2.7898000000277534E-2</c:v>
                </c:pt>
                <c:pt idx="350">
                  <c:v>-1.7072000002372079E-2</c:v>
                </c:pt>
                <c:pt idx="351">
                  <c:v>-1.3166000004275702E-2</c:v>
                </c:pt>
                <c:pt idx="352">
                  <c:v>-1.6746000001148786E-2</c:v>
                </c:pt>
                <c:pt idx="353">
                  <c:v>-1.7112000001361594E-2</c:v>
                </c:pt>
                <c:pt idx="354">
                  <c:v>-1.3788000003842171E-2</c:v>
                </c:pt>
                <c:pt idx="355">
                  <c:v>-6.7330000019865111E-3</c:v>
                </c:pt>
                <c:pt idx="360">
                  <c:v>-3.0654000001959503E-2</c:v>
                </c:pt>
                <c:pt idx="361">
                  <c:v>-1.0554000000411179E-2</c:v>
                </c:pt>
                <c:pt idx="364">
                  <c:v>-1.3910000001487788E-2</c:v>
                </c:pt>
                <c:pt idx="365">
                  <c:v>-1.3910000001487788E-2</c:v>
                </c:pt>
                <c:pt idx="374">
                  <c:v>-3.7240000019664876E-3</c:v>
                </c:pt>
                <c:pt idx="377">
                  <c:v>5.4600000294158235E-4</c:v>
                </c:pt>
                <c:pt idx="386">
                  <c:v>1.4717999998538289E-2</c:v>
                </c:pt>
                <c:pt idx="401">
                  <c:v>3.3663999995042104E-2</c:v>
                </c:pt>
                <c:pt idx="402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E9-4CDF-A141-AC3F38777C03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3'!$K$21:$K$800</c:f>
              <c:numCache>
                <c:formatCode>General</c:formatCode>
                <c:ptCount val="780"/>
                <c:pt idx="347">
                  <c:v>-9.780000000318978E-3</c:v>
                </c:pt>
                <c:pt idx="349">
                  <c:v>-1.5208000004349742E-2</c:v>
                </c:pt>
                <c:pt idx="356">
                  <c:v>-1.7788000004657079E-2</c:v>
                </c:pt>
                <c:pt idx="357">
                  <c:v>-1.5159999995375983E-2</c:v>
                </c:pt>
                <c:pt idx="359">
                  <c:v>-3.2552000004216097E-2</c:v>
                </c:pt>
                <c:pt idx="362">
                  <c:v>-1.147800000035204E-2</c:v>
                </c:pt>
                <c:pt idx="363">
                  <c:v>-1.3470000005327165E-2</c:v>
                </c:pt>
                <c:pt idx="368">
                  <c:v>-1.1343999998643994E-2</c:v>
                </c:pt>
                <c:pt idx="369">
                  <c:v>-1.4857000001939014E-2</c:v>
                </c:pt>
                <c:pt idx="371">
                  <c:v>-6.9700000021839514E-3</c:v>
                </c:pt>
                <c:pt idx="373">
                  <c:v>-5.7980000055977143E-3</c:v>
                </c:pt>
                <c:pt idx="375">
                  <c:v>-3.4280000036233105E-3</c:v>
                </c:pt>
                <c:pt idx="376">
                  <c:v>-1.4599999849451706E-4</c:v>
                </c:pt>
                <c:pt idx="378">
                  <c:v>4.3920000025536865E-3</c:v>
                </c:pt>
                <c:pt idx="379">
                  <c:v>7.0880000057513826E-3</c:v>
                </c:pt>
                <c:pt idx="380">
                  <c:v>1.0578000001260079E-2</c:v>
                </c:pt>
                <c:pt idx="381">
                  <c:v>1.0291999999026302E-2</c:v>
                </c:pt>
                <c:pt idx="382">
                  <c:v>1.1103999997430947E-2</c:v>
                </c:pt>
                <c:pt idx="383">
                  <c:v>1.0533999993640464E-2</c:v>
                </c:pt>
                <c:pt idx="385">
                  <c:v>1.424599999882048E-2</c:v>
                </c:pt>
                <c:pt idx="387">
                  <c:v>1.8393999998806976E-2</c:v>
                </c:pt>
                <c:pt idx="388">
                  <c:v>1.1585000000195578E-2</c:v>
                </c:pt>
                <c:pt idx="389">
                  <c:v>1.5194999999948777E-2</c:v>
                </c:pt>
                <c:pt idx="390">
                  <c:v>1.5285000001313165E-2</c:v>
                </c:pt>
                <c:pt idx="391">
                  <c:v>1.8694999998842832E-2</c:v>
                </c:pt>
                <c:pt idx="392">
                  <c:v>1.8785000000207219E-2</c:v>
                </c:pt>
                <c:pt idx="393">
                  <c:v>2.0190000002912711E-2</c:v>
                </c:pt>
                <c:pt idx="394">
                  <c:v>2.2376000000804197E-2</c:v>
                </c:pt>
                <c:pt idx="395">
                  <c:v>2.2486000001663342E-2</c:v>
                </c:pt>
                <c:pt idx="396">
                  <c:v>2.2565999999642372E-2</c:v>
                </c:pt>
                <c:pt idx="397">
                  <c:v>2.2686000003886875E-2</c:v>
                </c:pt>
                <c:pt idx="398">
                  <c:v>2.275999999983469E-2</c:v>
                </c:pt>
                <c:pt idx="399">
                  <c:v>2.3197000002255663E-2</c:v>
                </c:pt>
                <c:pt idx="400">
                  <c:v>2.8161999995063525E-2</c:v>
                </c:pt>
                <c:pt idx="403">
                  <c:v>3.7353999992774334E-2</c:v>
                </c:pt>
                <c:pt idx="404">
                  <c:v>3.7353999992774334E-2</c:v>
                </c:pt>
                <c:pt idx="405">
                  <c:v>4.0659999998752028E-2</c:v>
                </c:pt>
                <c:pt idx="406">
                  <c:v>4.5978000001923647E-2</c:v>
                </c:pt>
                <c:pt idx="407">
                  <c:v>5.0632999998924788E-2</c:v>
                </c:pt>
                <c:pt idx="408">
                  <c:v>4.7190000004775357E-2</c:v>
                </c:pt>
                <c:pt idx="409">
                  <c:v>5.4083999995782506E-2</c:v>
                </c:pt>
                <c:pt idx="410">
                  <c:v>5.4695999999239575E-2</c:v>
                </c:pt>
                <c:pt idx="411">
                  <c:v>5.9231999999610707E-2</c:v>
                </c:pt>
                <c:pt idx="412">
                  <c:v>6.0189999996509869E-2</c:v>
                </c:pt>
                <c:pt idx="413">
                  <c:v>5.5795999993279111E-2</c:v>
                </c:pt>
                <c:pt idx="414">
                  <c:v>5.5795999993279111E-2</c:v>
                </c:pt>
                <c:pt idx="415">
                  <c:v>6.1295999992580619E-2</c:v>
                </c:pt>
                <c:pt idx="416">
                  <c:v>6.0879999997268897E-2</c:v>
                </c:pt>
                <c:pt idx="417">
                  <c:v>6.1521999996330123E-2</c:v>
                </c:pt>
                <c:pt idx="418">
                  <c:v>6.2634000001708046E-2</c:v>
                </c:pt>
                <c:pt idx="419">
                  <c:v>8.6887999997998122E-2</c:v>
                </c:pt>
                <c:pt idx="420">
                  <c:v>8.7046000000555068E-2</c:v>
                </c:pt>
                <c:pt idx="421">
                  <c:v>8.7952000001678243E-2</c:v>
                </c:pt>
                <c:pt idx="422">
                  <c:v>8.8055999993230216E-2</c:v>
                </c:pt>
                <c:pt idx="423">
                  <c:v>9.069199999794364E-2</c:v>
                </c:pt>
                <c:pt idx="424">
                  <c:v>9.4698000000789762E-2</c:v>
                </c:pt>
                <c:pt idx="425">
                  <c:v>9.6361999996588565E-2</c:v>
                </c:pt>
                <c:pt idx="426">
                  <c:v>0.1034079999953974</c:v>
                </c:pt>
                <c:pt idx="427">
                  <c:v>0.10403000000223983</c:v>
                </c:pt>
                <c:pt idx="428">
                  <c:v>0.10423599999194266</c:v>
                </c:pt>
                <c:pt idx="429">
                  <c:v>0.10475799999403534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E9-4CDF-A141-AC3F38777C03}"/>
            </c:ext>
          </c:extLst>
        </c:ser>
        <c:ser>
          <c:idx val="7"/>
          <c:order val="4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3'!$O$21:$O$800</c:f>
              <c:numCache>
                <c:formatCode>General</c:formatCode>
                <c:ptCount val="780"/>
                <c:pt idx="279">
                  <c:v>-8.8593419148879374E-2</c:v>
                </c:pt>
                <c:pt idx="280">
                  <c:v>-8.8593419148879374E-2</c:v>
                </c:pt>
                <c:pt idx="281">
                  <c:v>-8.8593419148879374E-2</c:v>
                </c:pt>
                <c:pt idx="282">
                  <c:v>-8.8593419148879374E-2</c:v>
                </c:pt>
                <c:pt idx="283">
                  <c:v>-8.8593419148879374E-2</c:v>
                </c:pt>
                <c:pt idx="284">
                  <c:v>-8.8593419148879374E-2</c:v>
                </c:pt>
                <c:pt idx="285">
                  <c:v>-8.8339929135110046E-2</c:v>
                </c:pt>
                <c:pt idx="286">
                  <c:v>-8.7925127294396596E-2</c:v>
                </c:pt>
                <c:pt idx="287">
                  <c:v>-8.2924460659128868E-2</c:v>
                </c:pt>
                <c:pt idx="288">
                  <c:v>-8.2717059738772136E-2</c:v>
                </c:pt>
                <c:pt idx="289">
                  <c:v>-8.2717059738772136E-2</c:v>
                </c:pt>
                <c:pt idx="290">
                  <c:v>-8.1910500604051556E-2</c:v>
                </c:pt>
                <c:pt idx="291">
                  <c:v>-7.8223373131043106E-2</c:v>
                </c:pt>
                <c:pt idx="292">
                  <c:v>-7.7969883117273764E-2</c:v>
                </c:pt>
                <c:pt idx="293">
                  <c:v>-7.7969883117273764E-2</c:v>
                </c:pt>
                <c:pt idx="294">
                  <c:v>-7.7716393103504422E-2</c:v>
                </c:pt>
                <c:pt idx="295">
                  <c:v>-7.7578125823266619E-2</c:v>
                </c:pt>
                <c:pt idx="296">
                  <c:v>-7.6863744875371232E-2</c:v>
                </c:pt>
                <c:pt idx="297">
                  <c:v>-7.2462236454467394E-2</c:v>
                </c:pt>
                <c:pt idx="298">
                  <c:v>-7.2208746440698052E-2</c:v>
                </c:pt>
                <c:pt idx="299">
                  <c:v>-7.1632632773040467E-2</c:v>
                </c:pt>
                <c:pt idx="300">
                  <c:v>-6.6424565217416021E-2</c:v>
                </c:pt>
                <c:pt idx="301">
                  <c:v>-6.6217164297059317E-2</c:v>
                </c:pt>
                <c:pt idx="302">
                  <c:v>-6.6217164297059317E-2</c:v>
                </c:pt>
                <c:pt idx="303">
                  <c:v>-6.6217164297059317E-2</c:v>
                </c:pt>
                <c:pt idx="304">
                  <c:v>-6.6217164297059317E-2</c:v>
                </c:pt>
                <c:pt idx="305">
                  <c:v>-6.6217164297059317E-2</c:v>
                </c:pt>
                <c:pt idx="306">
                  <c:v>-6.6217164297059317E-2</c:v>
                </c:pt>
                <c:pt idx="307">
                  <c:v>-6.6217164297059317E-2</c:v>
                </c:pt>
                <c:pt idx="308">
                  <c:v>-6.2184368623456304E-2</c:v>
                </c:pt>
                <c:pt idx="309">
                  <c:v>-6.193087860968699E-2</c:v>
                </c:pt>
                <c:pt idx="310">
                  <c:v>-6.1469987675560916E-2</c:v>
                </c:pt>
                <c:pt idx="311">
                  <c:v>-6.1469987675560916E-2</c:v>
                </c:pt>
                <c:pt idx="312">
                  <c:v>-6.1469987675560916E-2</c:v>
                </c:pt>
                <c:pt idx="313">
                  <c:v>-6.1469987675560916E-2</c:v>
                </c:pt>
                <c:pt idx="314">
                  <c:v>-6.1469987675560916E-2</c:v>
                </c:pt>
                <c:pt idx="315">
                  <c:v>-6.1469987675560916E-2</c:v>
                </c:pt>
                <c:pt idx="316">
                  <c:v>-6.1469987675560916E-2</c:v>
                </c:pt>
                <c:pt idx="317">
                  <c:v>-6.1469987675560916E-2</c:v>
                </c:pt>
                <c:pt idx="318">
                  <c:v>-6.1469987675560916E-2</c:v>
                </c:pt>
                <c:pt idx="319">
                  <c:v>-6.1469987675560916E-2</c:v>
                </c:pt>
                <c:pt idx="320">
                  <c:v>-6.1469987675560916E-2</c:v>
                </c:pt>
                <c:pt idx="321">
                  <c:v>-6.1009096741434871E-2</c:v>
                </c:pt>
                <c:pt idx="322">
                  <c:v>-6.1009096741434871E-2</c:v>
                </c:pt>
                <c:pt idx="323">
                  <c:v>-6.1009096741434871E-2</c:v>
                </c:pt>
                <c:pt idx="324">
                  <c:v>-6.1009096741434871E-2</c:v>
                </c:pt>
                <c:pt idx="325">
                  <c:v>-6.096300764802226E-2</c:v>
                </c:pt>
                <c:pt idx="326">
                  <c:v>-6.096300764802226E-2</c:v>
                </c:pt>
                <c:pt idx="327">
                  <c:v>-6.096300764802226E-2</c:v>
                </c:pt>
                <c:pt idx="328">
                  <c:v>-6.096300764802226E-2</c:v>
                </c:pt>
                <c:pt idx="329">
                  <c:v>-6.0801695821078139E-2</c:v>
                </c:pt>
                <c:pt idx="330">
                  <c:v>-5.6884122881006666E-2</c:v>
                </c:pt>
                <c:pt idx="331">
                  <c:v>-5.6054519199579739E-2</c:v>
                </c:pt>
                <c:pt idx="332">
                  <c:v>-5.6054519199579739E-2</c:v>
                </c:pt>
                <c:pt idx="333">
                  <c:v>-5.6054519199579739E-2</c:v>
                </c:pt>
                <c:pt idx="334">
                  <c:v>-5.5593628265453693E-2</c:v>
                </c:pt>
                <c:pt idx="335">
                  <c:v>-5.5593628265453693E-2</c:v>
                </c:pt>
                <c:pt idx="336">
                  <c:v>-5.5593628265453693E-2</c:v>
                </c:pt>
                <c:pt idx="337">
                  <c:v>-5.5593628265453693E-2</c:v>
                </c:pt>
                <c:pt idx="338">
                  <c:v>-5.5593628265453693E-2</c:v>
                </c:pt>
                <c:pt idx="339">
                  <c:v>-5.5593628265453693E-2</c:v>
                </c:pt>
                <c:pt idx="340">
                  <c:v>-5.5593628265453693E-2</c:v>
                </c:pt>
                <c:pt idx="341">
                  <c:v>-5.5593628265453693E-2</c:v>
                </c:pt>
                <c:pt idx="342">
                  <c:v>-5.5593628265453693E-2</c:v>
                </c:pt>
                <c:pt idx="343">
                  <c:v>-5.5593628265453693E-2</c:v>
                </c:pt>
                <c:pt idx="344">
                  <c:v>-5.5593628265453693E-2</c:v>
                </c:pt>
                <c:pt idx="345">
                  <c:v>-5.5593628265453693E-2</c:v>
                </c:pt>
                <c:pt idx="346">
                  <c:v>-4.9924669775703201E-2</c:v>
                </c:pt>
                <c:pt idx="347">
                  <c:v>-4.9786402495465371E-2</c:v>
                </c:pt>
                <c:pt idx="348">
                  <c:v>-4.5937963195512799E-2</c:v>
                </c:pt>
                <c:pt idx="349">
                  <c:v>-4.5592294994918264E-2</c:v>
                </c:pt>
                <c:pt idx="350">
                  <c:v>-4.5223582247617411E-2</c:v>
                </c:pt>
                <c:pt idx="351">
                  <c:v>-4.4970092233848069E-2</c:v>
                </c:pt>
                <c:pt idx="352">
                  <c:v>-4.4509201299722023E-2</c:v>
                </c:pt>
                <c:pt idx="353">
                  <c:v>-4.3840909445239246E-2</c:v>
                </c:pt>
                <c:pt idx="354">
                  <c:v>-4.0522494719531621E-2</c:v>
                </c:pt>
                <c:pt idx="355">
                  <c:v>-4.0119215152171317E-2</c:v>
                </c:pt>
                <c:pt idx="356">
                  <c:v>-3.9370267384216479E-2</c:v>
                </c:pt>
                <c:pt idx="357">
                  <c:v>-3.8955465543503043E-2</c:v>
                </c:pt>
                <c:pt idx="358">
                  <c:v>-3.8886331903384141E-2</c:v>
                </c:pt>
                <c:pt idx="359">
                  <c:v>-3.5544872630970226E-2</c:v>
                </c:pt>
                <c:pt idx="360">
                  <c:v>-3.4093066188473131E-2</c:v>
                </c:pt>
                <c:pt idx="361">
                  <c:v>-3.4093066188473131E-2</c:v>
                </c:pt>
                <c:pt idx="362">
                  <c:v>-3.3954798908235329E-2</c:v>
                </c:pt>
                <c:pt idx="363">
                  <c:v>-2.9391978660387341E-2</c:v>
                </c:pt>
                <c:pt idx="364">
                  <c:v>-2.8009305858009176E-2</c:v>
                </c:pt>
                <c:pt idx="365">
                  <c:v>-2.8009305858009176E-2</c:v>
                </c:pt>
                <c:pt idx="366">
                  <c:v>-2.7801904937652444E-2</c:v>
                </c:pt>
                <c:pt idx="367">
                  <c:v>-2.3976510184406191E-2</c:v>
                </c:pt>
                <c:pt idx="368">
                  <c:v>-2.2916461035916241E-2</c:v>
                </c:pt>
                <c:pt idx="369">
                  <c:v>-2.2697537842206378E-2</c:v>
                </c:pt>
                <c:pt idx="370">
                  <c:v>-1.8814531722194355E-2</c:v>
                </c:pt>
                <c:pt idx="371">
                  <c:v>-1.3260795965975347E-2</c:v>
                </c:pt>
                <c:pt idx="372">
                  <c:v>-1.2892083218674522E-2</c:v>
                </c:pt>
                <c:pt idx="373">
                  <c:v>-1.1371143136058526E-2</c:v>
                </c:pt>
                <c:pt idx="374">
                  <c:v>-7.4766147426933438E-3</c:v>
                </c:pt>
                <c:pt idx="375">
                  <c:v>-6.8774565283294675E-3</c:v>
                </c:pt>
                <c:pt idx="376">
                  <c:v>-1.8767898930617533E-3</c:v>
                </c:pt>
                <c:pt idx="377">
                  <c:v>-6.7847346433400069E-4</c:v>
                </c:pt>
                <c:pt idx="378">
                  <c:v>3.9534804236328602E-3</c:v>
                </c:pt>
                <c:pt idx="379">
                  <c:v>9.1615479792573062E-3</c:v>
                </c:pt>
                <c:pt idx="380">
                  <c:v>1.4116125521112438E-2</c:v>
                </c:pt>
                <c:pt idx="381">
                  <c:v>1.4323526441469142E-2</c:v>
                </c:pt>
                <c:pt idx="382">
                  <c:v>1.4830506469007826E-2</c:v>
                </c:pt>
                <c:pt idx="383">
                  <c:v>1.4945729202539337E-2</c:v>
                </c:pt>
                <c:pt idx="384">
                  <c:v>1.4945729202539337E-2</c:v>
                </c:pt>
                <c:pt idx="385">
                  <c:v>1.8909391236023421E-2</c:v>
                </c:pt>
                <c:pt idx="386">
                  <c:v>1.96468167306251E-2</c:v>
                </c:pt>
                <c:pt idx="387">
                  <c:v>1.978508401086293E-2</c:v>
                </c:pt>
                <c:pt idx="388">
                  <c:v>2.0211408124929525E-2</c:v>
                </c:pt>
                <c:pt idx="389">
                  <c:v>2.0211408124929525E-2</c:v>
                </c:pt>
                <c:pt idx="390">
                  <c:v>2.0211408124929525E-2</c:v>
                </c:pt>
                <c:pt idx="391">
                  <c:v>2.0211408124929525E-2</c:v>
                </c:pt>
                <c:pt idx="392">
                  <c:v>2.0211408124929525E-2</c:v>
                </c:pt>
                <c:pt idx="393">
                  <c:v>2.4993151566487376E-2</c:v>
                </c:pt>
                <c:pt idx="394">
                  <c:v>2.9394659987391214E-2</c:v>
                </c:pt>
                <c:pt idx="395">
                  <c:v>2.9394659987391214E-2</c:v>
                </c:pt>
                <c:pt idx="396">
                  <c:v>2.9394659987391214E-2</c:v>
                </c:pt>
                <c:pt idx="397">
                  <c:v>2.9394659987391214E-2</c:v>
                </c:pt>
                <c:pt idx="398">
                  <c:v>2.9486838174216434E-2</c:v>
                </c:pt>
                <c:pt idx="399">
                  <c:v>3.6043011712159595E-2</c:v>
                </c:pt>
                <c:pt idx="400">
                  <c:v>3.6100623078925337E-2</c:v>
                </c:pt>
                <c:pt idx="401">
                  <c:v>4.1562180648319125E-2</c:v>
                </c:pt>
                <c:pt idx="402">
                  <c:v>4.2069160675857808E-2</c:v>
                </c:pt>
                <c:pt idx="403">
                  <c:v>4.6516758190174257E-2</c:v>
                </c:pt>
                <c:pt idx="404">
                  <c:v>4.6516758190174257E-2</c:v>
                </c:pt>
                <c:pt idx="405">
                  <c:v>4.6770248203943543E-2</c:v>
                </c:pt>
                <c:pt idx="406">
                  <c:v>5.0987400251196968E-2</c:v>
                </c:pt>
                <c:pt idx="407">
                  <c:v>5.2542907153872442E-2</c:v>
                </c:pt>
                <c:pt idx="408">
                  <c:v>5.2646607614050767E-2</c:v>
                </c:pt>
                <c:pt idx="409">
                  <c:v>5.8154254276857165E-2</c:v>
                </c:pt>
                <c:pt idx="410">
                  <c:v>5.8661234304395848E-2</c:v>
                </c:pt>
                <c:pt idx="411">
                  <c:v>6.2486629057642129E-2</c:v>
                </c:pt>
                <c:pt idx="412">
                  <c:v>6.3016653631887076E-2</c:v>
                </c:pt>
                <c:pt idx="413">
                  <c:v>6.3270143645656418E-2</c:v>
                </c:pt>
                <c:pt idx="414">
                  <c:v>6.3270143645656418E-2</c:v>
                </c:pt>
                <c:pt idx="415">
                  <c:v>6.3270143645656418E-2</c:v>
                </c:pt>
                <c:pt idx="416">
                  <c:v>6.3362321832481638E-2</c:v>
                </c:pt>
                <c:pt idx="417">
                  <c:v>6.3984524593551806E-2</c:v>
                </c:pt>
                <c:pt idx="418">
                  <c:v>6.4491504621090434E-2</c:v>
                </c:pt>
                <c:pt idx="419">
                  <c:v>7.9447415433480995E-2</c:v>
                </c:pt>
                <c:pt idx="420">
                  <c:v>7.9977440007725997E-2</c:v>
                </c:pt>
                <c:pt idx="421">
                  <c:v>8.0230930021495284E-2</c:v>
                </c:pt>
                <c:pt idx="422">
                  <c:v>8.078399914244655E-2</c:v>
                </c:pt>
                <c:pt idx="423">
                  <c:v>8.460939389569283E-2</c:v>
                </c:pt>
                <c:pt idx="424">
                  <c:v>8.4862883909462172E-2</c:v>
                </c:pt>
                <c:pt idx="425">
                  <c:v>8.5646398497476461E-2</c:v>
                </c:pt>
                <c:pt idx="426">
                  <c:v>9.027835238544335E-2</c:v>
                </c:pt>
                <c:pt idx="427">
                  <c:v>9.0439664212387472E-2</c:v>
                </c:pt>
                <c:pt idx="428">
                  <c:v>9.0693154226156814E-2</c:v>
                </c:pt>
                <c:pt idx="429">
                  <c:v>9.0854466053100935E-2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E9-4CDF-A141-AC3F38777C03}"/>
            </c:ext>
          </c:extLst>
        </c:ser>
        <c:ser>
          <c:idx val="8"/>
          <c:order val="5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E9-4CDF-A141-AC3F38777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26360"/>
        <c:axId val="1"/>
      </c:scatterChart>
      <c:valAx>
        <c:axId val="808826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826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022900763358779E-2"/>
          <c:y val="0.92837465564738297"/>
          <c:w val="0.85648854961832077"/>
          <c:h val="5.50964187327823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41387307511416566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2665159109216"/>
          <c:y val="0.10612255472990546"/>
          <c:w val="0.85202360234352548"/>
          <c:h val="0.765306885071433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3'!$H$21:$H$800</c:f>
              <c:numCache>
                <c:formatCode>General</c:formatCode>
                <c:ptCount val="780"/>
                <c:pt idx="52">
                  <c:v>2.5611999997636303E-2</c:v>
                </c:pt>
                <c:pt idx="296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06-4767-9697-78DE1D3383EF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plus>
            <c:min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3'!$I$21:$I$800</c:f>
              <c:numCache>
                <c:formatCode>General</c:formatCode>
                <c:ptCount val="780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1.7183999996632338E-2</c:v>
                </c:pt>
                <c:pt idx="78">
                  <c:v>1.8378000000666361E-2</c:v>
                </c:pt>
                <c:pt idx="79">
                  <c:v>2.3377999998047017E-2</c:v>
                </c:pt>
                <c:pt idx="80">
                  <c:v>2.8312000002188142E-2</c:v>
                </c:pt>
                <c:pt idx="81">
                  <c:v>2.3482000004150905E-2</c:v>
                </c:pt>
                <c:pt idx="82">
                  <c:v>3.5774000003584661E-2</c:v>
                </c:pt>
                <c:pt idx="83">
                  <c:v>1.6939999986789189E-3</c:v>
                </c:pt>
                <c:pt idx="84">
                  <c:v>2.3322000000916887E-2</c:v>
                </c:pt>
                <c:pt idx="85">
                  <c:v>2.5533999993058387E-2</c:v>
                </c:pt>
                <c:pt idx="86">
                  <c:v>2.8533999997307546E-2</c:v>
                </c:pt>
                <c:pt idx="87">
                  <c:v>2.5825999997323379E-2</c:v>
                </c:pt>
                <c:pt idx="88">
                  <c:v>1.4161999999487307E-2</c:v>
                </c:pt>
                <c:pt idx="89">
                  <c:v>1.7161999996460509E-2</c:v>
                </c:pt>
                <c:pt idx="90">
                  <c:v>2.1161999997275416E-2</c:v>
                </c:pt>
                <c:pt idx="91">
                  <c:v>2.2162000001117121E-2</c:v>
                </c:pt>
                <c:pt idx="92">
                  <c:v>2.4475999998685438E-2</c:v>
                </c:pt>
                <c:pt idx="93">
                  <c:v>1.9243999995524064E-2</c:v>
                </c:pt>
                <c:pt idx="94">
                  <c:v>2.0243999999365769E-2</c:v>
                </c:pt>
                <c:pt idx="95">
                  <c:v>1.5610000002197921E-2</c:v>
                </c:pt>
                <c:pt idx="96">
                  <c:v>2.7157999997143634E-2</c:v>
                </c:pt>
                <c:pt idx="97">
                  <c:v>2.6708000004873611E-2</c:v>
                </c:pt>
                <c:pt idx="98">
                  <c:v>6.5259999973932281E-3</c:v>
                </c:pt>
                <c:pt idx="99">
                  <c:v>9.5480000018142164E-3</c:v>
                </c:pt>
                <c:pt idx="101">
                  <c:v>3.8840000001073349E-2</c:v>
                </c:pt>
                <c:pt idx="102">
                  <c:v>2.3701999998593237E-2</c:v>
                </c:pt>
                <c:pt idx="103">
                  <c:v>1.3544000001274981E-2</c:v>
                </c:pt>
                <c:pt idx="104">
                  <c:v>1.7544000002089888E-2</c:v>
                </c:pt>
                <c:pt idx="105">
                  <c:v>2.3013999998511281E-2</c:v>
                </c:pt>
                <c:pt idx="106">
                  <c:v>-2.6940000025206245E-3</c:v>
                </c:pt>
                <c:pt idx="107">
                  <c:v>-1.6940000059548765E-3</c:v>
                </c:pt>
                <c:pt idx="108">
                  <c:v>1.3800000015180558E-3</c:v>
                </c:pt>
                <c:pt idx="109">
                  <c:v>5.380000002332963E-3</c:v>
                </c:pt>
                <c:pt idx="110">
                  <c:v>9.7699999969336204E-3</c:v>
                </c:pt>
                <c:pt idx="111">
                  <c:v>9.7699999969336204E-3</c:v>
                </c:pt>
                <c:pt idx="112">
                  <c:v>1.7061999998986721E-2</c:v>
                </c:pt>
                <c:pt idx="113">
                  <c:v>1.5083999998751096E-2</c:v>
                </c:pt>
                <c:pt idx="114">
                  <c:v>2.2765999994589947E-2</c:v>
                </c:pt>
                <c:pt idx="115">
                  <c:v>6.6860000006272458E-3</c:v>
                </c:pt>
                <c:pt idx="116">
                  <c:v>5.8779999963007867E-3</c:v>
                </c:pt>
                <c:pt idx="117">
                  <c:v>-2.1573999998508953E-2</c:v>
                </c:pt>
                <c:pt idx="118">
                  <c:v>-1.5967999999702442E-2</c:v>
                </c:pt>
                <c:pt idx="120">
                  <c:v>2.4399999529123306E-4</c:v>
                </c:pt>
                <c:pt idx="121">
                  <c:v>8.816000001388602E-3</c:v>
                </c:pt>
                <c:pt idx="126">
                  <c:v>-5.0400000327499583E-4</c:v>
                </c:pt>
                <c:pt idx="127">
                  <c:v>-6.1660000064875931E-3</c:v>
                </c:pt>
                <c:pt idx="128">
                  <c:v>-4.1660000060801394E-3</c:v>
                </c:pt>
                <c:pt idx="129">
                  <c:v>-1.8520000012358651E-3</c:v>
                </c:pt>
                <c:pt idx="130">
                  <c:v>-6.6180000067106448E-3</c:v>
                </c:pt>
                <c:pt idx="132">
                  <c:v>6.9599999551428482E-4</c:v>
                </c:pt>
                <c:pt idx="134">
                  <c:v>-2.3778000002494082E-2</c:v>
                </c:pt>
                <c:pt idx="135">
                  <c:v>-9.1720000054920092E-3</c:v>
                </c:pt>
                <c:pt idx="136">
                  <c:v>-8.6240000018733554E-3</c:v>
                </c:pt>
                <c:pt idx="137">
                  <c:v>-8.2499999989522621E-3</c:v>
                </c:pt>
                <c:pt idx="138">
                  <c:v>-6.6220000007888302E-3</c:v>
                </c:pt>
                <c:pt idx="140">
                  <c:v>-6.3880000016069971E-3</c:v>
                </c:pt>
                <c:pt idx="141">
                  <c:v>8.6119999978109263E-3</c:v>
                </c:pt>
                <c:pt idx="142">
                  <c:v>3.9040000046952628E-3</c:v>
                </c:pt>
                <c:pt idx="143">
                  <c:v>-2.8840000013587996E-3</c:v>
                </c:pt>
                <c:pt idx="144">
                  <c:v>-3.466000001935754E-3</c:v>
                </c:pt>
                <c:pt idx="145">
                  <c:v>1.8479999926057644E-3</c:v>
                </c:pt>
                <c:pt idx="148">
                  <c:v>6.6599999991012737E-4</c:v>
                </c:pt>
                <c:pt idx="149">
                  <c:v>-6.3920000029611401E-3</c:v>
                </c:pt>
                <c:pt idx="150">
                  <c:v>2.6079999952344224E-3</c:v>
                </c:pt>
                <c:pt idx="151">
                  <c:v>-2.807999997457955E-3</c:v>
                </c:pt>
                <c:pt idx="152">
                  <c:v>-1.37860000031651E-2</c:v>
                </c:pt>
                <c:pt idx="153">
                  <c:v>-7.7860000019427389E-3</c:v>
                </c:pt>
                <c:pt idx="154">
                  <c:v>3.5059999936493114E-3</c:v>
                </c:pt>
                <c:pt idx="156">
                  <c:v>1.8379999964963645E-3</c:v>
                </c:pt>
                <c:pt idx="157">
                  <c:v>3.8379999969038181E-3</c:v>
                </c:pt>
                <c:pt idx="158">
                  <c:v>-6.5560000002733432E-3</c:v>
                </c:pt>
                <c:pt idx="159">
                  <c:v>-2.2420000022975728E-3</c:v>
                </c:pt>
                <c:pt idx="160">
                  <c:v>-8.6339999979827553E-3</c:v>
                </c:pt>
                <c:pt idx="161">
                  <c:v>-8.6120000050868839E-3</c:v>
                </c:pt>
                <c:pt idx="162">
                  <c:v>-1.6120000000228174E-3</c:v>
                </c:pt>
                <c:pt idx="163">
                  <c:v>-2.0060000024386682E-3</c:v>
                </c:pt>
                <c:pt idx="164">
                  <c:v>-4.6920000022510067E-3</c:v>
                </c:pt>
                <c:pt idx="165">
                  <c:v>-7.8520000024582259E-3</c:v>
                </c:pt>
                <c:pt idx="166">
                  <c:v>-8.9320000042789616E-3</c:v>
                </c:pt>
                <c:pt idx="167">
                  <c:v>-3.9320000068983063E-3</c:v>
                </c:pt>
                <c:pt idx="168">
                  <c:v>-1.9320000064908527E-3</c:v>
                </c:pt>
                <c:pt idx="169">
                  <c:v>-2.2698000000673346E-2</c:v>
                </c:pt>
                <c:pt idx="170">
                  <c:v>-1.2090000003809109E-2</c:v>
                </c:pt>
                <c:pt idx="171">
                  <c:v>-4.7855999997409526E-2</c:v>
                </c:pt>
                <c:pt idx="172">
                  <c:v>-2.1855999999388587E-2</c:v>
                </c:pt>
                <c:pt idx="173">
                  <c:v>-9.9360000021988526E-3</c:v>
                </c:pt>
                <c:pt idx="174">
                  <c:v>-1.1644000005617272E-2</c:v>
                </c:pt>
                <c:pt idx="175">
                  <c:v>-1.3621999998576939E-2</c:v>
                </c:pt>
                <c:pt idx="176">
                  <c:v>-1.3621999998576939E-2</c:v>
                </c:pt>
                <c:pt idx="177">
                  <c:v>-7.1680000037304126E-3</c:v>
                </c:pt>
                <c:pt idx="178">
                  <c:v>-3.3059999987017363E-3</c:v>
                </c:pt>
                <c:pt idx="179">
                  <c:v>-1.4780000004975591E-2</c:v>
                </c:pt>
                <c:pt idx="180">
                  <c:v>-3.4881999999925029E-2</c:v>
                </c:pt>
                <c:pt idx="181">
                  <c:v>-1.1859999998705462E-2</c:v>
                </c:pt>
                <c:pt idx="182">
                  <c:v>-1.3546000001952052E-2</c:v>
                </c:pt>
                <c:pt idx="183">
                  <c:v>-5.5460000003222376E-3</c:v>
                </c:pt>
                <c:pt idx="184">
                  <c:v>-1.0940000000118744E-2</c:v>
                </c:pt>
                <c:pt idx="186">
                  <c:v>6.9799999982933514E-3</c:v>
                </c:pt>
                <c:pt idx="187">
                  <c:v>-1.4544000005116686E-2</c:v>
                </c:pt>
                <c:pt idx="188">
                  <c:v>-2.0310000007157214E-2</c:v>
                </c:pt>
                <c:pt idx="189">
                  <c:v>-1.4075999999477062E-2</c:v>
                </c:pt>
                <c:pt idx="190">
                  <c:v>-1.0783999998238869E-2</c:v>
                </c:pt>
                <c:pt idx="191">
                  <c:v>-1.0200000004260801E-2</c:v>
                </c:pt>
                <c:pt idx="192">
                  <c:v>-9.2000000004190952E-3</c:v>
                </c:pt>
                <c:pt idx="193">
                  <c:v>-1.590800000121817E-2</c:v>
                </c:pt>
                <c:pt idx="194">
                  <c:v>-1.0593999999400694E-2</c:v>
                </c:pt>
                <c:pt idx="195">
                  <c:v>-9.5940000028349459E-3</c:v>
                </c:pt>
                <c:pt idx="196">
                  <c:v>-1.6550000000279397E-2</c:v>
                </c:pt>
                <c:pt idx="197">
                  <c:v>-1.254999999946449E-2</c:v>
                </c:pt>
                <c:pt idx="198">
                  <c:v>-2.1381999998993706E-2</c:v>
                </c:pt>
                <c:pt idx="199">
                  <c:v>-1.8382000002020504E-2</c:v>
                </c:pt>
                <c:pt idx="200">
                  <c:v>-4.3819999991683289E-3</c:v>
                </c:pt>
                <c:pt idx="201">
                  <c:v>-8.3160000067437068E-3</c:v>
                </c:pt>
                <c:pt idx="202">
                  <c:v>-1.8395999999484047E-2</c:v>
                </c:pt>
                <c:pt idx="203">
                  <c:v>-1.9081999998888932E-2</c:v>
                </c:pt>
                <c:pt idx="204">
                  <c:v>-1.355600000533741E-2</c:v>
                </c:pt>
                <c:pt idx="205">
                  <c:v>-2.5678000005427748E-2</c:v>
                </c:pt>
                <c:pt idx="206">
                  <c:v>-1.6678000007232185E-2</c:v>
                </c:pt>
                <c:pt idx="207">
                  <c:v>-1.0399999999208376E-2</c:v>
                </c:pt>
                <c:pt idx="208">
                  <c:v>-2.6380000053904951E-3</c:v>
                </c:pt>
                <c:pt idx="209">
                  <c:v>-1.2404000000969972E-2</c:v>
                </c:pt>
                <c:pt idx="210">
                  <c:v>-1.079800000297837E-2</c:v>
                </c:pt>
                <c:pt idx="211">
                  <c:v>-5.1700000040000305E-3</c:v>
                </c:pt>
                <c:pt idx="212">
                  <c:v>-1.0856000000785571E-2</c:v>
                </c:pt>
                <c:pt idx="213">
                  <c:v>-2.7459999997518025E-2</c:v>
                </c:pt>
                <c:pt idx="214">
                  <c:v>-2.2583999998460058E-2</c:v>
                </c:pt>
                <c:pt idx="215">
                  <c:v>4.2780000003403984E-3</c:v>
                </c:pt>
                <c:pt idx="216">
                  <c:v>-1.277999999729218E-2</c:v>
                </c:pt>
                <c:pt idx="217">
                  <c:v>-1.8859999996493571E-2</c:v>
                </c:pt>
                <c:pt idx="218">
                  <c:v>-2.171999999700347E-2</c:v>
                </c:pt>
                <c:pt idx="219">
                  <c:v>-3.1097999999474268E-2</c:v>
                </c:pt>
                <c:pt idx="220">
                  <c:v>-1.5222000001813285E-2</c:v>
                </c:pt>
                <c:pt idx="221">
                  <c:v>-2.3177999995823484E-2</c:v>
                </c:pt>
                <c:pt idx="222">
                  <c:v>-2.454800000123214E-2</c:v>
                </c:pt>
                <c:pt idx="223">
                  <c:v>-2.3234000007505529E-2</c:v>
                </c:pt>
                <c:pt idx="224">
                  <c:v>-2.6438000000780448E-2</c:v>
                </c:pt>
                <c:pt idx="225">
                  <c:v>-3.1832000007852912E-2</c:v>
                </c:pt>
                <c:pt idx="226">
                  <c:v>-1.9260000000940636E-2</c:v>
                </c:pt>
                <c:pt idx="227">
                  <c:v>-2.775600000313716E-2</c:v>
                </c:pt>
                <c:pt idx="228">
                  <c:v>-2.4003999998967629E-2</c:v>
                </c:pt>
                <c:pt idx="229">
                  <c:v>-2.3004000002401881E-2</c:v>
                </c:pt>
                <c:pt idx="230">
                  <c:v>-2.2398000000976026E-2</c:v>
                </c:pt>
                <c:pt idx="231">
                  <c:v>-2.1950000002107117E-2</c:v>
                </c:pt>
                <c:pt idx="232">
                  <c:v>-2.4482000000716653E-2</c:v>
                </c:pt>
                <c:pt idx="233">
                  <c:v>-2.9876000000513159E-2</c:v>
                </c:pt>
                <c:pt idx="234">
                  <c:v>-2.7876000000105705E-2</c:v>
                </c:pt>
                <c:pt idx="235">
                  <c:v>-2.4876000003132503E-2</c:v>
                </c:pt>
                <c:pt idx="236">
                  <c:v>-2.3875999999290798E-2</c:v>
                </c:pt>
                <c:pt idx="237">
                  <c:v>-2.287600000272505E-2</c:v>
                </c:pt>
                <c:pt idx="238">
                  <c:v>-2.0876000002317596E-2</c:v>
                </c:pt>
                <c:pt idx="239">
                  <c:v>-1.7875999998068437E-2</c:v>
                </c:pt>
                <c:pt idx="240">
                  <c:v>-1.6876000001502689E-2</c:v>
                </c:pt>
                <c:pt idx="241">
                  <c:v>-1.6876000001502689E-2</c:v>
                </c:pt>
                <c:pt idx="242">
                  <c:v>-1.5875999997660983E-2</c:v>
                </c:pt>
                <c:pt idx="243">
                  <c:v>-1.4876000001095235E-2</c:v>
                </c:pt>
                <c:pt idx="244">
                  <c:v>-1.2876000000687782E-2</c:v>
                </c:pt>
                <c:pt idx="245">
                  <c:v>-1.1875999996846076E-2</c:v>
                </c:pt>
                <c:pt idx="246">
                  <c:v>-8.8759999998728745E-3</c:v>
                </c:pt>
                <c:pt idx="247">
                  <c:v>-8.7599999824305996E-4</c:v>
                </c:pt>
                <c:pt idx="248">
                  <c:v>-1.821600000403123E-2</c:v>
                </c:pt>
                <c:pt idx="249">
                  <c:v>-2.2486000001663342E-2</c:v>
                </c:pt>
                <c:pt idx="250">
                  <c:v>-1.8486000000848435E-2</c:v>
                </c:pt>
                <c:pt idx="251">
                  <c:v>-2.0610000006854534E-2</c:v>
                </c:pt>
                <c:pt idx="252">
                  <c:v>-1.3879999998607673E-2</c:v>
                </c:pt>
                <c:pt idx="253">
                  <c:v>-2.6252000003296416E-2</c:v>
                </c:pt>
                <c:pt idx="254">
                  <c:v>-1.9252000005508307E-2</c:v>
                </c:pt>
                <c:pt idx="255">
                  <c:v>-1.6252000001259148E-2</c:v>
                </c:pt>
                <c:pt idx="256">
                  <c:v>-2.4376000008487608E-2</c:v>
                </c:pt>
                <c:pt idx="257">
                  <c:v>-2.4176000006264076E-2</c:v>
                </c:pt>
                <c:pt idx="258">
                  <c:v>-2.317600000242237E-2</c:v>
                </c:pt>
                <c:pt idx="259">
                  <c:v>-3.057000000262633E-2</c:v>
                </c:pt>
                <c:pt idx="260">
                  <c:v>-2.4570000001403969E-2</c:v>
                </c:pt>
                <c:pt idx="261">
                  <c:v>-2.2570000000996515E-2</c:v>
                </c:pt>
                <c:pt idx="262">
                  <c:v>-2.5460000004386529E-2</c:v>
                </c:pt>
                <c:pt idx="263">
                  <c:v>-3.4101999997801613E-2</c:v>
                </c:pt>
                <c:pt idx="264">
                  <c:v>-1.9026000001758803E-2</c:v>
                </c:pt>
                <c:pt idx="265">
                  <c:v>-1.9026000001758803E-2</c:v>
                </c:pt>
                <c:pt idx="266">
                  <c:v>1.9739999988814816E-3</c:v>
                </c:pt>
                <c:pt idx="267">
                  <c:v>-1.8162000000302214E-2</c:v>
                </c:pt>
                <c:pt idx="268">
                  <c:v>-1.7556000006152317E-2</c:v>
                </c:pt>
                <c:pt idx="269">
                  <c:v>-2.8950000007171184E-2</c:v>
                </c:pt>
                <c:pt idx="270">
                  <c:v>-1.8950000005133916E-2</c:v>
                </c:pt>
                <c:pt idx="271">
                  <c:v>-1.4950000004319008E-2</c:v>
                </c:pt>
                <c:pt idx="272">
                  <c:v>-7.9500000065308996E-3</c:v>
                </c:pt>
                <c:pt idx="273">
                  <c:v>-1.9030000003112946E-2</c:v>
                </c:pt>
                <c:pt idx="274">
                  <c:v>-1.5030000002298038E-2</c:v>
                </c:pt>
                <c:pt idx="275">
                  <c:v>-1.7348000001220498E-2</c:v>
                </c:pt>
                <c:pt idx="276">
                  <c:v>-3.4643999999389052E-2</c:v>
                </c:pt>
                <c:pt idx="277">
                  <c:v>-3.3643999995547347E-2</c:v>
                </c:pt>
                <c:pt idx="278">
                  <c:v>-3.0643999998574145E-2</c:v>
                </c:pt>
                <c:pt idx="279">
                  <c:v>-2.9644000002008397E-2</c:v>
                </c:pt>
                <c:pt idx="280">
                  <c:v>-2.9644000002008397E-2</c:v>
                </c:pt>
                <c:pt idx="281">
                  <c:v>-2.3644000000786036E-2</c:v>
                </c:pt>
                <c:pt idx="282">
                  <c:v>-2.0643999996536877E-2</c:v>
                </c:pt>
                <c:pt idx="283">
                  <c:v>-2.0643999996536877E-2</c:v>
                </c:pt>
                <c:pt idx="284">
                  <c:v>-1.9643999999971129E-2</c:v>
                </c:pt>
                <c:pt idx="285">
                  <c:v>-2.1038000006228685E-2</c:v>
                </c:pt>
                <c:pt idx="286">
                  <c:v>-1.2410000003001187E-2</c:v>
                </c:pt>
                <c:pt idx="287">
                  <c:v>-1.8728000002738554E-2</c:v>
                </c:pt>
                <c:pt idx="288">
                  <c:v>-1.641399999789428E-2</c:v>
                </c:pt>
                <c:pt idx="289">
                  <c:v>-1.3414000000921078E-2</c:v>
                </c:pt>
                <c:pt idx="290">
                  <c:v>-1.3304000000061933E-2</c:v>
                </c:pt>
                <c:pt idx="291">
                  <c:v>-9.9440000049071386E-3</c:v>
                </c:pt>
                <c:pt idx="292">
                  <c:v>-2.6338000003306661E-2</c:v>
                </c:pt>
                <c:pt idx="293">
                  <c:v>-1.7338000005111098E-2</c:v>
                </c:pt>
                <c:pt idx="294">
                  <c:v>-2.0732000004500151E-2</c:v>
                </c:pt>
                <c:pt idx="295">
                  <c:v>-2.3856000007071998E-2</c:v>
                </c:pt>
                <c:pt idx="297">
                  <c:v>-1.4444000000366941E-2</c:v>
                </c:pt>
                <c:pt idx="298">
                  <c:v>-1.4838000002782792E-2</c:v>
                </c:pt>
                <c:pt idx="299">
                  <c:v>-1.7187999997986481E-2</c:v>
                </c:pt>
                <c:pt idx="300">
                  <c:v>-1.9192000007024035E-2</c:v>
                </c:pt>
                <c:pt idx="301">
                  <c:v>-2.2878000003402121E-2</c:v>
                </c:pt>
                <c:pt idx="302">
                  <c:v>-2.0878000002994668E-2</c:v>
                </c:pt>
                <c:pt idx="303">
                  <c:v>-1.8878000002587214E-2</c:v>
                </c:pt>
                <c:pt idx="304">
                  <c:v>-1.8878000002587214E-2</c:v>
                </c:pt>
                <c:pt idx="305">
                  <c:v>-1.7878000006021466E-2</c:v>
                </c:pt>
                <c:pt idx="306">
                  <c:v>-1.5878000005614012E-2</c:v>
                </c:pt>
                <c:pt idx="307">
                  <c:v>-1.4878000001772307E-2</c:v>
                </c:pt>
                <c:pt idx="308">
                  <c:v>-3.5328000005392823E-2</c:v>
                </c:pt>
                <c:pt idx="309">
                  <c:v>-1.3722000003326684E-2</c:v>
                </c:pt>
                <c:pt idx="310">
                  <c:v>-4.3802000007417519E-2</c:v>
                </c:pt>
                <c:pt idx="311">
                  <c:v>-3.5802000005787704E-2</c:v>
                </c:pt>
                <c:pt idx="312">
                  <c:v>-3.4802000001945999E-2</c:v>
                </c:pt>
                <c:pt idx="313">
                  <c:v>-3.3802000005380251E-2</c:v>
                </c:pt>
                <c:pt idx="314">
                  <c:v>-2.780200000415789E-2</c:v>
                </c:pt>
                <c:pt idx="315">
                  <c:v>-2.5802000003750436E-2</c:v>
                </c:pt>
                <c:pt idx="316">
                  <c:v>-2.4802000007184688E-2</c:v>
                </c:pt>
                <c:pt idx="317">
                  <c:v>-2.0802000006369781E-2</c:v>
                </c:pt>
                <c:pt idx="318">
                  <c:v>-1.1802000008174218E-2</c:v>
                </c:pt>
                <c:pt idx="319">
                  <c:v>-9.8020000077667646E-3</c:v>
                </c:pt>
                <c:pt idx="320">
                  <c:v>-8.802000003925059E-3</c:v>
                </c:pt>
                <c:pt idx="321">
                  <c:v>-3.9882000004581641E-2</c:v>
                </c:pt>
                <c:pt idx="322">
                  <c:v>-3.2881999999517575E-2</c:v>
                </c:pt>
                <c:pt idx="323">
                  <c:v>-3.1882000002951827E-2</c:v>
                </c:pt>
                <c:pt idx="324">
                  <c:v>-1.5881999999692198E-2</c:v>
                </c:pt>
                <c:pt idx="325">
                  <c:v>-4.0590000004158355E-2</c:v>
                </c:pt>
                <c:pt idx="326">
                  <c:v>-3.6590000003343448E-2</c:v>
                </c:pt>
                <c:pt idx="327">
                  <c:v>-1.7590000003110617E-2</c:v>
                </c:pt>
                <c:pt idx="328">
                  <c:v>-1.7590000003110617E-2</c:v>
                </c:pt>
                <c:pt idx="329">
                  <c:v>-1.0567999997874722E-2</c:v>
                </c:pt>
                <c:pt idx="330">
                  <c:v>-7.7480000036302954E-3</c:v>
                </c:pt>
                <c:pt idx="358">
                  <c:v>-1.4721999999892432E-2</c:v>
                </c:pt>
                <c:pt idx="366">
                  <c:v>-2.4495999998180196E-2</c:v>
                </c:pt>
                <c:pt idx="367">
                  <c:v>-1.2260000003152527E-2</c:v>
                </c:pt>
                <c:pt idx="370">
                  <c:v>-1.4556000001903158E-2</c:v>
                </c:pt>
                <c:pt idx="372">
                  <c:v>-9.0340000024298206E-3</c:v>
                </c:pt>
                <c:pt idx="384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06-4767-9697-78DE1D3383EF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3'!$J$21:$J$800</c:f>
              <c:numCache>
                <c:formatCode>General</c:formatCode>
                <c:ptCount val="780"/>
                <c:pt idx="77">
                  <c:v>1.3835999998264015E-2</c:v>
                </c:pt>
                <c:pt idx="100">
                  <c:v>3.7040000002889428E-2</c:v>
                </c:pt>
                <c:pt idx="119">
                  <c:v>0</c:v>
                </c:pt>
                <c:pt idx="122">
                  <c:v>-3.3400000393157825E-4</c:v>
                </c:pt>
                <c:pt idx="123">
                  <c:v>5.6600000243633986E-4</c:v>
                </c:pt>
                <c:pt idx="124">
                  <c:v>-5.2799999684793875E-4</c:v>
                </c:pt>
                <c:pt idx="125">
                  <c:v>3.859999924316071E-4</c:v>
                </c:pt>
                <c:pt idx="131">
                  <c:v>-4.1800000326475129E-4</c:v>
                </c:pt>
                <c:pt idx="133">
                  <c:v>-8.9000000298256055E-4</c:v>
                </c:pt>
                <c:pt idx="139">
                  <c:v>-3.9400000241585076E-4</c:v>
                </c:pt>
                <c:pt idx="146">
                  <c:v>-3.2100000025820918E-3</c:v>
                </c:pt>
                <c:pt idx="147">
                  <c:v>-3.2099999953061342E-3</c:v>
                </c:pt>
                <c:pt idx="155">
                  <c:v>-5.7620000006863847E-3</c:v>
                </c:pt>
                <c:pt idx="185">
                  <c:v>-1.002600000356324E-2</c:v>
                </c:pt>
                <c:pt idx="331">
                  <c:v>-1.3992000000143889E-2</c:v>
                </c:pt>
                <c:pt idx="332">
                  <c:v>-1.3392000000749249E-2</c:v>
                </c:pt>
                <c:pt idx="333">
                  <c:v>-1.0591999998723622E-2</c:v>
                </c:pt>
                <c:pt idx="334">
                  <c:v>-1.6471999995701481E-2</c:v>
                </c:pt>
                <c:pt idx="335">
                  <c:v>-1.5771999998833053E-2</c:v>
                </c:pt>
                <c:pt idx="336">
                  <c:v>-1.5771999998833053E-2</c:v>
                </c:pt>
                <c:pt idx="337">
                  <c:v>-1.5072000001964625E-2</c:v>
                </c:pt>
                <c:pt idx="338">
                  <c:v>-1.1571999995794613E-2</c:v>
                </c:pt>
                <c:pt idx="339">
                  <c:v>-1.0172000002057757E-2</c:v>
                </c:pt>
                <c:pt idx="340">
                  <c:v>-1.0172000002057757E-2</c:v>
                </c:pt>
                <c:pt idx="341">
                  <c:v>-1.0172000002057757E-2</c:v>
                </c:pt>
                <c:pt idx="342">
                  <c:v>-8.7720000010449439E-3</c:v>
                </c:pt>
                <c:pt idx="343">
                  <c:v>-7.3720000000321306E-3</c:v>
                </c:pt>
                <c:pt idx="344">
                  <c:v>-5.371999999624677E-3</c:v>
                </c:pt>
                <c:pt idx="345">
                  <c:v>9.2800000129500404E-4</c:v>
                </c:pt>
                <c:pt idx="346">
                  <c:v>-1.3756000000284985E-2</c:v>
                </c:pt>
                <c:pt idx="348">
                  <c:v>-2.7898000000277534E-2</c:v>
                </c:pt>
                <c:pt idx="350">
                  <c:v>-1.7072000002372079E-2</c:v>
                </c:pt>
                <c:pt idx="351">
                  <c:v>-1.3166000004275702E-2</c:v>
                </c:pt>
                <c:pt idx="352">
                  <c:v>-1.6746000001148786E-2</c:v>
                </c:pt>
                <c:pt idx="353">
                  <c:v>-1.7112000001361594E-2</c:v>
                </c:pt>
                <c:pt idx="354">
                  <c:v>-1.3788000003842171E-2</c:v>
                </c:pt>
                <c:pt idx="355">
                  <c:v>-6.7330000019865111E-3</c:v>
                </c:pt>
                <c:pt idx="360">
                  <c:v>-3.0654000001959503E-2</c:v>
                </c:pt>
                <c:pt idx="361">
                  <c:v>-1.0554000000411179E-2</c:v>
                </c:pt>
                <c:pt idx="364">
                  <c:v>-1.3910000001487788E-2</c:v>
                </c:pt>
                <c:pt idx="365">
                  <c:v>-1.3910000001487788E-2</c:v>
                </c:pt>
                <c:pt idx="374">
                  <c:v>-3.7240000019664876E-3</c:v>
                </c:pt>
                <c:pt idx="377">
                  <c:v>5.4600000294158235E-4</c:v>
                </c:pt>
                <c:pt idx="386">
                  <c:v>1.4717999998538289E-2</c:v>
                </c:pt>
                <c:pt idx="401">
                  <c:v>3.3663999995042104E-2</c:v>
                </c:pt>
                <c:pt idx="402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06-4767-9697-78DE1D3383EF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3'!$K$21:$K$800</c:f>
              <c:numCache>
                <c:formatCode>General</c:formatCode>
                <c:ptCount val="780"/>
                <c:pt idx="347">
                  <c:v>-9.780000000318978E-3</c:v>
                </c:pt>
                <c:pt idx="349">
                  <c:v>-1.5208000004349742E-2</c:v>
                </c:pt>
                <c:pt idx="356">
                  <c:v>-1.7788000004657079E-2</c:v>
                </c:pt>
                <c:pt idx="357">
                  <c:v>-1.5159999995375983E-2</c:v>
                </c:pt>
                <c:pt idx="359">
                  <c:v>-3.2552000004216097E-2</c:v>
                </c:pt>
                <c:pt idx="362">
                  <c:v>-1.147800000035204E-2</c:v>
                </c:pt>
                <c:pt idx="363">
                  <c:v>-1.3470000005327165E-2</c:v>
                </c:pt>
                <c:pt idx="368">
                  <c:v>-1.1343999998643994E-2</c:v>
                </c:pt>
                <c:pt idx="369">
                  <c:v>-1.4857000001939014E-2</c:v>
                </c:pt>
                <c:pt idx="371">
                  <c:v>-6.9700000021839514E-3</c:v>
                </c:pt>
                <c:pt idx="373">
                  <c:v>-5.7980000055977143E-3</c:v>
                </c:pt>
                <c:pt idx="375">
                  <c:v>-3.4280000036233105E-3</c:v>
                </c:pt>
                <c:pt idx="376">
                  <c:v>-1.4599999849451706E-4</c:v>
                </c:pt>
                <c:pt idx="378">
                  <c:v>4.3920000025536865E-3</c:v>
                </c:pt>
                <c:pt idx="379">
                  <c:v>7.0880000057513826E-3</c:v>
                </c:pt>
                <c:pt idx="380">
                  <c:v>1.0578000001260079E-2</c:v>
                </c:pt>
                <c:pt idx="381">
                  <c:v>1.0291999999026302E-2</c:v>
                </c:pt>
                <c:pt idx="382">
                  <c:v>1.1103999997430947E-2</c:v>
                </c:pt>
                <c:pt idx="383">
                  <c:v>1.0533999993640464E-2</c:v>
                </c:pt>
                <c:pt idx="385">
                  <c:v>1.424599999882048E-2</c:v>
                </c:pt>
                <c:pt idx="387">
                  <c:v>1.8393999998806976E-2</c:v>
                </c:pt>
                <c:pt idx="388">
                  <c:v>1.1585000000195578E-2</c:v>
                </c:pt>
                <c:pt idx="389">
                  <c:v>1.5194999999948777E-2</c:v>
                </c:pt>
                <c:pt idx="390">
                  <c:v>1.5285000001313165E-2</c:v>
                </c:pt>
                <c:pt idx="391">
                  <c:v>1.8694999998842832E-2</c:v>
                </c:pt>
                <c:pt idx="392">
                  <c:v>1.8785000000207219E-2</c:v>
                </c:pt>
                <c:pt idx="393">
                  <c:v>2.0190000002912711E-2</c:v>
                </c:pt>
                <c:pt idx="394">
                  <c:v>2.2376000000804197E-2</c:v>
                </c:pt>
                <c:pt idx="395">
                  <c:v>2.2486000001663342E-2</c:v>
                </c:pt>
                <c:pt idx="396">
                  <c:v>2.2565999999642372E-2</c:v>
                </c:pt>
                <c:pt idx="397">
                  <c:v>2.2686000003886875E-2</c:v>
                </c:pt>
                <c:pt idx="398">
                  <c:v>2.275999999983469E-2</c:v>
                </c:pt>
                <c:pt idx="399">
                  <c:v>2.3197000002255663E-2</c:v>
                </c:pt>
                <c:pt idx="400">
                  <c:v>2.8161999995063525E-2</c:v>
                </c:pt>
                <c:pt idx="403">
                  <c:v>3.7353999992774334E-2</c:v>
                </c:pt>
                <c:pt idx="404">
                  <c:v>3.7353999992774334E-2</c:v>
                </c:pt>
                <c:pt idx="405">
                  <c:v>4.0659999998752028E-2</c:v>
                </c:pt>
                <c:pt idx="406">
                  <c:v>4.5978000001923647E-2</c:v>
                </c:pt>
                <c:pt idx="407">
                  <c:v>5.0632999998924788E-2</c:v>
                </c:pt>
                <c:pt idx="408">
                  <c:v>4.7190000004775357E-2</c:v>
                </c:pt>
                <c:pt idx="409">
                  <c:v>5.4083999995782506E-2</c:v>
                </c:pt>
                <c:pt idx="410">
                  <c:v>5.4695999999239575E-2</c:v>
                </c:pt>
                <c:pt idx="411">
                  <c:v>5.9231999999610707E-2</c:v>
                </c:pt>
                <c:pt idx="412">
                  <c:v>6.0189999996509869E-2</c:v>
                </c:pt>
                <c:pt idx="413">
                  <c:v>5.5795999993279111E-2</c:v>
                </c:pt>
                <c:pt idx="414">
                  <c:v>5.5795999993279111E-2</c:v>
                </c:pt>
                <c:pt idx="415">
                  <c:v>6.1295999992580619E-2</c:v>
                </c:pt>
                <c:pt idx="416">
                  <c:v>6.0879999997268897E-2</c:v>
                </c:pt>
                <c:pt idx="417">
                  <c:v>6.1521999996330123E-2</c:v>
                </c:pt>
                <c:pt idx="418">
                  <c:v>6.2634000001708046E-2</c:v>
                </c:pt>
                <c:pt idx="419">
                  <c:v>8.6887999997998122E-2</c:v>
                </c:pt>
                <c:pt idx="420">
                  <c:v>8.7046000000555068E-2</c:v>
                </c:pt>
                <c:pt idx="421">
                  <c:v>8.7952000001678243E-2</c:v>
                </c:pt>
                <c:pt idx="422">
                  <c:v>8.8055999993230216E-2</c:v>
                </c:pt>
                <c:pt idx="423">
                  <c:v>9.069199999794364E-2</c:v>
                </c:pt>
                <c:pt idx="424">
                  <c:v>9.4698000000789762E-2</c:v>
                </c:pt>
                <c:pt idx="425">
                  <c:v>9.6361999996588565E-2</c:v>
                </c:pt>
                <c:pt idx="426">
                  <c:v>0.1034079999953974</c:v>
                </c:pt>
                <c:pt idx="427">
                  <c:v>0.10403000000223983</c:v>
                </c:pt>
                <c:pt idx="428">
                  <c:v>0.10423599999194266</c:v>
                </c:pt>
                <c:pt idx="429">
                  <c:v>0.10475799999403534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06-4767-9697-78DE1D3383EF}"/>
            </c:ext>
          </c:extLst>
        </c:ser>
        <c:ser>
          <c:idx val="7"/>
          <c:order val="4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3'!$O$21:$O$800</c:f>
              <c:numCache>
                <c:formatCode>General</c:formatCode>
                <c:ptCount val="780"/>
                <c:pt idx="279">
                  <c:v>-8.8593419148879374E-2</c:v>
                </c:pt>
                <c:pt idx="280">
                  <c:v>-8.8593419148879374E-2</c:v>
                </c:pt>
                <c:pt idx="281">
                  <c:v>-8.8593419148879374E-2</c:v>
                </c:pt>
                <c:pt idx="282">
                  <c:v>-8.8593419148879374E-2</c:v>
                </c:pt>
                <c:pt idx="283">
                  <c:v>-8.8593419148879374E-2</c:v>
                </c:pt>
                <c:pt idx="284">
                  <c:v>-8.8593419148879374E-2</c:v>
                </c:pt>
                <c:pt idx="285">
                  <c:v>-8.8339929135110046E-2</c:v>
                </c:pt>
                <c:pt idx="286">
                  <c:v>-8.7925127294396596E-2</c:v>
                </c:pt>
                <c:pt idx="287">
                  <c:v>-8.2924460659128868E-2</c:v>
                </c:pt>
                <c:pt idx="288">
                  <c:v>-8.2717059738772136E-2</c:v>
                </c:pt>
                <c:pt idx="289">
                  <c:v>-8.2717059738772136E-2</c:v>
                </c:pt>
                <c:pt idx="290">
                  <c:v>-8.1910500604051556E-2</c:v>
                </c:pt>
                <c:pt idx="291">
                  <c:v>-7.8223373131043106E-2</c:v>
                </c:pt>
                <c:pt idx="292">
                  <c:v>-7.7969883117273764E-2</c:v>
                </c:pt>
                <c:pt idx="293">
                  <c:v>-7.7969883117273764E-2</c:v>
                </c:pt>
                <c:pt idx="294">
                  <c:v>-7.7716393103504422E-2</c:v>
                </c:pt>
                <c:pt idx="295">
                  <c:v>-7.7578125823266619E-2</c:v>
                </c:pt>
                <c:pt idx="296">
                  <c:v>-7.6863744875371232E-2</c:v>
                </c:pt>
                <c:pt idx="297">
                  <c:v>-7.2462236454467394E-2</c:v>
                </c:pt>
                <c:pt idx="298">
                  <c:v>-7.2208746440698052E-2</c:v>
                </c:pt>
                <c:pt idx="299">
                  <c:v>-7.1632632773040467E-2</c:v>
                </c:pt>
                <c:pt idx="300">
                  <c:v>-6.6424565217416021E-2</c:v>
                </c:pt>
                <c:pt idx="301">
                  <c:v>-6.6217164297059317E-2</c:v>
                </c:pt>
                <c:pt idx="302">
                  <c:v>-6.6217164297059317E-2</c:v>
                </c:pt>
                <c:pt idx="303">
                  <c:v>-6.6217164297059317E-2</c:v>
                </c:pt>
                <c:pt idx="304">
                  <c:v>-6.6217164297059317E-2</c:v>
                </c:pt>
                <c:pt idx="305">
                  <c:v>-6.6217164297059317E-2</c:v>
                </c:pt>
                <c:pt idx="306">
                  <c:v>-6.6217164297059317E-2</c:v>
                </c:pt>
                <c:pt idx="307">
                  <c:v>-6.6217164297059317E-2</c:v>
                </c:pt>
                <c:pt idx="308">
                  <c:v>-6.2184368623456304E-2</c:v>
                </c:pt>
                <c:pt idx="309">
                  <c:v>-6.193087860968699E-2</c:v>
                </c:pt>
                <c:pt idx="310">
                  <c:v>-6.1469987675560916E-2</c:v>
                </c:pt>
                <c:pt idx="311">
                  <c:v>-6.1469987675560916E-2</c:v>
                </c:pt>
                <c:pt idx="312">
                  <c:v>-6.1469987675560916E-2</c:v>
                </c:pt>
                <c:pt idx="313">
                  <c:v>-6.1469987675560916E-2</c:v>
                </c:pt>
                <c:pt idx="314">
                  <c:v>-6.1469987675560916E-2</c:v>
                </c:pt>
                <c:pt idx="315">
                  <c:v>-6.1469987675560916E-2</c:v>
                </c:pt>
                <c:pt idx="316">
                  <c:v>-6.1469987675560916E-2</c:v>
                </c:pt>
                <c:pt idx="317">
                  <c:v>-6.1469987675560916E-2</c:v>
                </c:pt>
                <c:pt idx="318">
                  <c:v>-6.1469987675560916E-2</c:v>
                </c:pt>
                <c:pt idx="319">
                  <c:v>-6.1469987675560916E-2</c:v>
                </c:pt>
                <c:pt idx="320">
                  <c:v>-6.1469987675560916E-2</c:v>
                </c:pt>
                <c:pt idx="321">
                  <c:v>-6.1009096741434871E-2</c:v>
                </c:pt>
                <c:pt idx="322">
                  <c:v>-6.1009096741434871E-2</c:v>
                </c:pt>
                <c:pt idx="323">
                  <c:v>-6.1009096741434871E-2</c:v>
                </c:pt>
                <c:pt idx="324">
                  <c:v>-6.1009096741434871E-2</c:v>
                </c:pt>
                <c:pt idx="325">
                  <c:v>-6.096300764802226E-2</c:v>
                </c:pt>
                <c:pt idx="326">
                  <c:v>-6.096300764802226E-2</c:v>
                </c:pt>
                <c:pt idx="327">
                  <c:v>-6.096300764802226E-2</c:v>
                </c:pt>
                <c:pt idx="328">
                  <c:v>-6.096300764802226E-2</c:v>
                </c:pt>
                <c:pt idx="329">
                  <c:v>-6.0801695821078139E-2</c:v>
                </c:pt>
                <c:pt idx="330">
                  <c:v>-5.6884122881006666E-2</c:v>
                </c:pt>
                <c:pt idx="331">
                  <c:v>-5.6054519199579739E-2</c:v>
                </c:pt>
                <c:pt idx="332">
                  <c:v>-5.6054519199579739E-2</c:v>
                </c:pt>
                <c:pt idx="333">
                  <c:v>-5.6054519199579739E-2</c:v>
                </c:pt>
                <c:pt idx="334">
                  <c:v>-5.5593628265453693E-2</c:v>
                </c:pt>
                <c:pt idx="335">
                  <c:v>-5.5593628265453693E-2</c:v>
                </c:pt>
                <c:pt idx="336">
                  <c:v>-5.5593628265453693E-2</c:v>
                </c:pt>
                <c:pt idx="337">
                  <c:v>-5.5593628265453693E-2</c:v>
                </c:pt>
                <c:pt idx="338">
                  <c:v>-5.5593628265453693E-2</c:v>
                </c:pt>
                <c:pt idx="339">
                  <c:v>-5.5593628265453693E-2</c:v>
                </c:pt>
                <c:pt idx="340">
                  <c:v>-5.5593628265453693E-2</c:v>
                </c:pt>
                <c:pt idx="341">
                  <c:v>-5.5593628265453693E-2</c:v>
                </c:pt>
                <c:pt idx="342">
                  <c:v>-5.5593628265453693E-2</c:v>
                </c:pt>
                <c:pt idx="343">
                  <c:v>-5.5593628265453693E-2</c:v>
                </c:pt>
                <c:pt idx="344">
                  <c:v>-5.5593628265453693E-2</c:v>
                </c:pt>
                <c:pt idx="345">
                  <c:v>-5.5593628265453693E-2</c:v>
                </c:pt>
                <c:pt idx="346">
                  <c:v>-4.9924669775703201E-2</c:v>
                </c:pt>
                <c:pt idx="347">
                  <c:v>-4.9786402495465371E-2</c:v>
                </c:pt>
                <c:pt idx="348">
                  <c:v>-4.5937963195512799E-2</c:v>
                </c:pt>
                <c:pt idx="349">
                  <c:v>-4.5592294994918264E-2</c:v>
                </c:pt>
                <c:pt idx="350">
                  <c:v>-4.5223582247617411E-2</c:v>
                </c:pt>
                <c:pt idx="351">
                  <c:v>-4.4970092233848069E-2</c:v>
                </c:pt>
                <c:pt idx="352">
                  <c:v>-4.4509201299722023E-2</c:v>
                </c:pt>
                <c:pt idx="353">
                  <c:v>-4.3840909445239246E-2</c:v>
                </c:pt>
                <c:pt idx="354">
                  <c:v>-4.0522494719531621E-2</c:v>
                </c:pt>
                <c:pt idx="355">
                  <c:v>-4.0119215152171317E-2</c:v>
                </c:pt>
                <c:pt idx="356">
                  <c:v>-3.9370267384216479E-2</c:v>
                </c:pt>
                <c:pt idx="357">
                  <c:v>-3.8955465543503043E-2</c:v>
                </c:pt>
                <c:pt idx="358">
                  <c:v>-3.8886331903384141E-2</c:v>
                </c:pt>
                <c:pt idx="359">
                  <c:v>-3.5544872630970226E-2</c:v>
                </c:pt>
                <c:pt idx="360">
                  <c:v>-3.4093066188473131E-2</c:v>
                </c:pt>
                <c:pt idx="361">
                  <c:v>-3.4093066188473131E-2</c:v>
                </c:pt>
                <c:pt idx="362">
                  <c:v>-3.3954798908235329E-2</c:v>
                </c:pt>
                <c:pt idx="363">
                  <c:v>-2.9391978660387341E-2</c:v>
                </c:pt>
                <c:pt idx="364">
                  <c:v>-2.8009305858009176E-2</c:v>
                </c:pt>
                <c:pt idx="365">
                  <c:v>-2.8009305858009176E-2</c:v>
                </c:pt>
                <c:pt idx="366">
                  <c:v>-2.7801904937652444E-2</c:v>
                </c:pt>
                <c:pt idx="367">
                  <c:v>-2.3976510184406191E-2</c:v>
                </c:pt>
                <c:pt idx="368">
                  <c:v>-2.2916461035916241E-2</c:v>
                </c:pt>
                <c:pt idx="369">
                  <c:v>-2.2697537842206378E-2</c:v>
                </c:pt>
                <c:pt idx="370">
                  <c:v>-1.8814531722194355E-2</c:v>
                </c:pt>
                <c:pt idx="371">
                  <c:v>-1.3260795965975347E-2</c:v>
                </c:pt>
                <c:pt idx="372">
                  <c:v>-1.2892083218674522E-2</c:v>
                </c:pt>
                <c:pt idx="373">
                  <c:v>-1.1371143136058526E-2</c:v>
                </c:pt>
                <c:pt idx="374">
                  <c:v>-7.4766147426933438E-3</c:v>
                </c:pt>
                <c:pt idx="375">
                  <c:v>-6.8774565283294675E-3</c:v>
                </c:pt>
                <c:pt idx="376">
                  <c:v>-1.8767898930617533E-3</c:v>
                </c:pt>
                <c:pt idx="377">
                  <c:v>-6.7847346433400069E-4</c:v>
                </c:pt>
                <c:pt idx="378">
                  <c:v>3.9534804236328602E-3</c:v>
                </c:pt>
                <c:pt idx="379">
                  <c:v>9.1615479792573062E-3</c:v>
                </c:pt>
                <c:pt idx="380">
                  <c:v>1.4116125521112438E-2</c:v>
                </c:pt>
                <c:pt idx="381">
                  <c:v>1.4323526441469142E-2</c:v>
                </c:pt>
                <c:pt idx="382">
                  <c:v>1.4830506469007826E-2</c:v>
                </c:pt>
                <c:pt idx="383">
                  <c:v>1.4945729202539337E-2</c:v>
                </c:pt>
                <c:pt idx="384">
                  <c:v>1.4945729202539337E-2</c:v>
                </c:pt>
                <c:pt idx="385">
                  <c:v>1.8909391236023421E-2</c:v>
                </c:pt>
                <c:pt idx="386">
                  <c:v>1.96468167306251E-2</c:v>
                </c:pt>
                <c:pt idx="387">
                  <c:v>1.978508401086293E-2</c:v>
                </c:pt>
                <c:pt idx="388">
                  <c:v>2.0211408124929525E-2</c:v>
                </c:pt>
                <c:pt idx="389">
                  <c:v>2.0211408124929525E-2</c:v>
                </c:pt>
                <c:pt idx="390">
                  <c:v>2.0211408124929525E-2</c:v>
                </c:pt>
                <c:pt idx="391">
                  <c:v>2.0211408124929525E-2</c:v>
                </c:pt>
                <c:pt idx="392">
                  <c:v>2.0211408124929525E-2</c:v>
                </c:pt>
                <c:pt idx="393">
                  <c:v>2.4993151566487376E-2</c:v>
                </c:pt>
                <c:pt idx="394">
                  <c:v>2.9394659987391214E-2</c:v>
                </c:pt>
                <c:pt idx="395">
                  <c:v>2.9394659987391214E-2</c:v>
                </c:pt>
                <c:pt idx="396">
                  <c:v>2.9394659987391214E-2</c:v>
                </c:pt>
                <c:pt idx="397">
                  <c:v>2.9394659987391214E-2</c:v>
                </c:pt>
                <c:pt idx="398">
                  <c:v>2.9486838174216434E-2</c:v>
                </c:pt>
                <c:pt idx="399">
                  <c:v>3.6043011712159595E-2</c:v>
                </c:pt>
                <c:pt idx="400">
                  <c:v>3.6100623078925337E-2</c:v>
                </c:pt>
                <c:pt idx="401">
                  <c:v>4.1562180648319125E-2</c:v>
                </c:pt>
                <c:pt idx="402">
                  <c:v>4.2069160675857808E-2</c:v>
                </c:pt>
                <c:pt idx="403">
                  <c:v>4.6516758190174257E-2</c:v>
                </c:pt>
                <c:pt idx="404">
                  <c:v>4.6516758190174257E-2</c:v>
                </c:pt>
                <c:pt idx="405">
                  <c:v>4.6770248203943543E-2</c:v>
                </c:pt>
                <c:pt idx="406">
                  <c:v>5.0987400251196968E-2</c:v>
                </c:pt>
                <c:pt idx="407">
                  <c:v>5.2542907153872442E-2</c:v>
                </c:pt>
                <c:pt idx="408">
                  <c:v>5.2646607614050767E-2</c:v>
                </c:pt>
                <c:pt idx="409">
                  <c:v>5.8154254276857165E-2</c:v>
                </c:pt>
                <c:pt idx="410">
                  <c:v>5.8661234304395848E-2</c:v>
                </c:pt>
                <c:pt idx="411">
                  <c:v>6.2486629057642129E-2</c:v>
                </c:pt>
                <c:pt idx="412">
                  <c:v>6.3016653631887076E-2</c:v>
                </c:pt>
                <c:pt idx="413">
                  <c:v>6.3270143645656418E-2</c:v>
                </c:pt>
                <c:pt idx="414">
                  <c:v>6.3270143645656418E-2</c:v>
                </c:pt>
                <c:pt idx="415">
                  <c:v>6.3270143645656418E-2</c:v>
                </c:pt>
                <c:pt idx="416">
                  <c:v>6.3362321832481638E-2</c:v>
                </c:pt>
                <c:pt idx="417">
                  <c:v>6.3984524593551806E-2</c:v>
                </c:pt>
                <c:pt idx="418">
                  <c:v>6.4491504621090434E-2</c:v>
                </c:pt>
                <c:pt idx="419">
                  <c:v>7.9447415433480995E-2</c:v>
                </c:pt>
                <c:pt idx="420">
                  <c:v>7.9977440007725997E-2</c:v>
                </c:pt>
                <c:pt idx="421">
                  <c:v>8.0230930021495284E-2</c:v>
                </c:pt>
                <c:pt idx="422">
                  <c:v>8.078399914244655E-2</c:v>
                </c:pt>
                <c:pt idx="423">
                  <c:v>8.460939389569283E-2</c:v>
                </c:pt>
                <c:pt idx="424">
                  <c:v>8.4862883909462172E-2</c:v>
                </c:pt>
                <c:pt idx="425">
                  <c:v>8.5646398497476461E-2</c:v>
                </c:pt>
                <c:pt idx="426">
                  <c:v>9.027835238544335E-2</c:v>
                </c:pt>
                <c:pt idx="427">
                  <c:v>9.0439664212387472E-2</c:v>
                </c:pt>
                <c:pt idx="428">
                  <c:v>9.0693154226156814E-2</c:v>
                </c:pt>
                <c:pt idx="429">
                  <c:v>9.0854466053100935E-2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06-4767-9697-78DE1D3383EF}"/>
            </c:ext>
          </c:extLst>
        </c:ser>
        <c:ser>
          <c:idx val="8"/>
          <c:order val="5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06-4767-9697-78DE1D338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6445464"/>
        <c:axId val="1"/>
      </c:scatterChart>
      <c:valAx>
        <c:axId val="5264454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4359534537953"/>
              <c:y val="0.90204167336225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86705202312137E-2"/>
              <c:y val="0.42653104076276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6445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3468208092485"/>
          <c:y val="0.94693877551020411"/>
          <c:w val="0.64855491329479764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918837614851593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945889944374"/>
          <c:y val="0.13461556519301221"/>
          <c:w val="0.8322062332215153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3'!$H$21:$H$800</c:f>
              <c:numCache>
                <c:formatCode>General</c:formatCode>
                <c:ptCount val="780"/>
                <c:pt idx="52">
                  <c:v>2.5611999997636303E-2</c:v>
                </c:pt>
                <c:pt idx="296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EC-49CF-A2D7-B464242C2DE9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plus>
            <c:minus>
              <c:numRef>
                <c:f>'Active 3'!$D$21:$D$800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3'!$I$21:$I$800</c:f>
              <c:numCache>
                <c:formatCode>General</c:formatCode>
                <c:ptCount val="780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1.7183999996632338E-2</c:v>
                </c:pt>
                <c:pt idx="78">
                  <c:v>1.8378000000666361E-2</c:v>
                </c:pt>
                <c:pt idx="79">
                  <c:v>2.3377999998047017E-2</c:v>
                </c:pt>
                <c:pt idx="80">
                  <c:v>2.8312000002188142E-2</c:v>
                </c:pt>
                <c:pt idx="81">
                  <c:v>2.3482000004150905E-2</c:v>
                </c:pt>
                <c:pt idx="82">
                  <c:v>3.5774000003584661E-2</c:v>
                </c:pt>
                <c:pt idx="83">
                  <c:v>1.6939999986789189E-3</c:v>
                </c:pt>
                <c:pt idx="84">
                  <c:v>2.3322000000916887E-2</c:v>
                </c:pt>
                <c:pt idx="85">
                  <c:v>2.5533999993058387E-2</c:v>
                </c:pt>
                <c:pt idx="86">
                  <c:v>2.8533999997307546E-2</c:v>
                </c:pt>
                <c:pt idx="87">
                  <c:v>2.5825999997323379E-2</c:v>
                </c:pt>
                <c:pt idx="88">
                  <c:v>1.4161999999487307E-2</c:v>
                </c:pt>
                <c:pt idx="89">
                  <c:v>1.7161999996460509E-2</c:v>
                </c:pt>
                <c:pt idx="90">
                  <c:v>2.1161999997275416E-2</c:v>
                </c:pt>
                <c:pt idx="91">
                  <c:v>2.2162000001117121E-2</c:v>
                </c:pt>
                <c:pt idx="92">
                  <c:v>2.4475999998685438E-2</c:v>
                </c:pt>
                <c:pt idx="93">
                  <c:v>1.9243999995524064E-2</c:v>
                </c:pt>
                <c:pt idx="94">
                  <c:v>2.0243999999365769E-2</c:v>
                </c:pt>
                <c:pt idx="95">
                  <c:v>1.5610000002197921E-2</c:v>
                </c:pt>
                <c:pt idx="96">
                  <c:v>2.7157999997143634E-2</c:v>
                </c:pt>
                <c:pt idx="97">
                  <c:v>2.6708000004873611E-2</c:v>
                </c:pt>
                <c:pt idx="98">
                  <c:v>6.5259999973932281E-3</c:v>
                </c:pt>
                <c:pt idx="99">
                  <c:v>9.5480000018142164E-3</c:v>
                </c:pt>
                <c:pt idx="101">
                  <c:v>3.8840000001073349E-2</c:v>
                </c:pt>
                <c:pt idx="102">
                  <c:v>2.3701999998593237E-2</c:v>
                </c:pt>
                <c:pt idx="103">
                  <c:v>1.3544000001274981E-2</c:v>
                </c:pt>
                <c:pt idx="104">
                  <c:v>1.7544000002089888E-2</c:v>
                </c:pt>
                <c:pt idx="105">
                  <c:v>2.3013999998511281E-2</c:v>
                </c:pt>
                <c:pt idx="106">
                  <c:v>-2.6940000025206245E-3</c:v>
                </c:pt>
                <c:pt idx="107">
                  <c:v>-1.6940000059548765E-3</c:v>
                </c:pt>
                <c:pt idx="108">
                  <c:v>1.3800000015180558E-3</c:v>
                </c:pt>
                <c:pt idx="109">
                  <c:v>5.380000002332963E-3</c:v>
                </c:pt>
                <c:pt idx="110">
                  <c:v>9.7699999969336204E-3</c:v>
                </c:pt>
                <c:pt idx="111">
                  <c:v>9.7699999969336204E-3</c:v>
                </c:pt>
                <c:pt idx="112">
                  <c:v>1.7061999998986721E-2</c:v>
                </c:pt>
                <c:pt idx="113">
                  <c:v>1.5083999998751096E-2</c:v>
                </c:pt>
                <c:pt idx="114">
                  <c:v>2.2765999994589947E-2</c:v>
                </c:pt>
                <c:pt idx="115">
                  <c:v>6.6860000006272458E-3</c:v>
                </c:pt>
                <c:pt idx="116">
                  <c:v>5.8779999963007867E-3</c:v>
                </c:pt>
                <c:pt idx="117">
                  <c:v>-2.1573999998508953E-2</c:v>
                </c:pt>
                <c:pt idx="118">
                  <c:v>-1.5967999999702442E-2</c:v>
                </c:pt>
                <c:pt idx="120">
                  <c:v>2.4399999529123306E-4</c:v>
                </c:pt>
                <c:pt idx="121">
                  <c:v>8.816000001388602E-3</c:v>
                </c:pt>
                <c:pt idx="126">
                  <c:v>-5.0400000327499583E-4</c:v>
                </c:pt>
                <c:pt idx="127">
                  <c:v>-6.1660000064875931E-3</c:v>
                </c:pt>
                <c:pt idx="128">
                  <c:v>-4.1660000060801394E-3</c:v>
                </c:pt>
                <c:pt idx="129">
                  <c:v>-1.8520000012358651E-3</c:v>
                </c:pt>
                <c:pt idx="130">
                  <c:v>-6.6180000067106448E-3</c:v>
                </c:pt>
                <c:pt idx="132">
                  <c:v>6.9599999551428482E-4</c:v>
                </c:pt>
                <c:pt idx="134">
                  <c:v>-2.3778000002494082E-2</c:v>
                </c:pt>
                <c:pt idx="135">
                  <c:v>-9.1720000054920092E-3</c:v>
                </c:pt>
                <c:pt idx="136">
                  <c:v>-8.6240000018733554E-3</c:v>
                </c:pt>
                <c:pt idx="137">
                  <c:v>-8.2499999989522621E-3</c:v>
                </c:pt>
                <c:pt idx="138">
                  <c:v>-6.6220000007888302E-3</c:v>
                </c:pt>
                <c:pt idx="140">
                  <c:v>-6.3880000016069971E-3</c:v>
                </c:pt>
                <c:pt idx="141">
                  <c:v>8.6119999978109263E-3</c:v>
                </c:pt>
                <c:pt idx="142">
                  <c:v>3.9040000046952628E-3</c:v>
                </c:pt>
                <c:pt idx="143">
                  <c:v>-2.8840000013587996E-3</c:v>
                </c:pt>
                <c:pt idx="144">
                  <c:v>-3.466000001935754E-3</c:v>
                </c:pt>
                <c:pt idx="145">
                  <c:v>1.8479999926057644E-3</c:v>
                </c:pt>
                <c:pt idx="148">
                  <c:v>6.6599999991012737E-4</c:v>
                </c:pt>
                <c:pt idx="149">
                  <c:v>-6.3920000029611401E-3</c:v>
                </c:pt>
                <c:pt idx="150">
                  <c:v>2.6079999952344224E-3</c:v>
                </c:pt>
                <c:pt idx="151">
                  <c:v>-2.807999997457955E-3</c:v>
                </c:pt>
                <c:pt idx="152">
                  <c:v>-1.37860000031651E-2</c:v>
                </c:pt>
                <c:pt idx="153">
                  <c:v>-7.7860000019427389E-3</c:v>
                </c:pt>
                <c:pt idx="154">
                  <c:v>3.5059999936493114E-3</c:v>
                </c:pt>
                <c:pt idx="156">
                  <c:v>1.8379999964963645E-3</c:v>
                </c:pt>
                <c:pt idx="157">
                  <c:v>3.8379999969038181E-3</c:v>
                </c:pt>
                <c:pt idx="158">
                  <c:v>-6.5560000002733432E-3</c:v>
                </c:pt>
                <c:pt idx="159">
                  <c:v>-2.2420000022975728E-3</c:v>
                </c:pt>
                <c:pt idx="160">
                  <c:v>-8.6339999979827553E-3</c:v>
                </c:pt>
                <c:pt idx="161">
                  <c:v>-8.6120000050868839E-3</c:v>
                </c:pt>
                <c:pt idx="162">
                  <c:v>-1.6120000000228174E-3</c:v>
                </c:pt>
                <c:pt idx="163">
                  <c:v>-2.0060000024386682E-3</c:v>
                </c:pt>
                <c:pt idx="164">
                  <c:v>-4.6920000022510067E-3</c:v>
                </c:pt>
                <c:pt idx="165">
                  <c:v>-7.8520000024582259E-3</c:v>
                </c:pt>
                <c:pt idx="166">
                  <c:v>-8.9320000042789616E-3</c:v>
                </c:pt>
                <c:pt idx="167">
                  <c:v>-3.9320000068983063E-3</c:v>
                </c:pt>
                <c:pt idx="168">
                  <c:v>-1.9320000064908527E-3</c:v>
                </c:pt>
                <c:pt idx="169">
                  <c:v>-2.2698000000673346E-2</c:v>
                </c:pt>
                <c:pt idx="170">
                  <c:v>-1.2090000003809109E-2</c:v>
                </c:pt>
                <c:pt idx="171">
                  <c:v>-4.7855999997409526E-2</c:v>
                </c:pt>
                <c:pt idx="172">
                  <c:v>-2.1855999999388587E-2</c:v>
                </c:pt>
                <c:pt idx="173">
                  <c:v>-9.9360000021988526E-3</c:v>
                </c:pt>
                <c:pt idx="174">
                  <c:v>-1.1644000005617272E-2</c:v>
                </c:pt>
                <c:pt idx="175">
                  <c:v>-1.3621999998576939E-2</c:v>
                </c:pt>
                <c:pt idx="176">
                  <c:v>-1.3621999998576939E-2</c:v>
                </c:pt>
                <c:pt idx="177">
                  <c:v>-7.1680000037304126E-3</c:v>
                </c:pt>
                <c:pt idx="178">
                  <c:v>-3.3059999987017363E-3</c:v>
                </c:pt>
                <c:pt idx="179">
                  <c:v>-1.4780000004975591E-2</c:v>
                </c:pt>
                <c:pt idx="180">
                  <c:v>-3.4881999999925029E-2</c:v>
                </c:pt>
                <c:pt idx="181">
                  <c:v>-1.1859999998705462E-2</c:v>
                </c:pt>
                <c:pt idx="182">
                  <c:v>-1.3546000001952052E-2</c:v>
                </c:pt>
                <c:pt idx="183">
                  <c:v>-5.5460000003222376E-3</c:v>
                </c:pt>
                <c:pt idx="184">
                  <c:v>-1.0940000000118744E-2</c:v>
                </c:pt>
                <c:pt idx="186">
                  <c:v>6.9799999982933514E-3</c:v>
                </c:pt>
                <c:pt idx="187">
                  <c:v>-1.4544000005116686E-2</c:v>
                </c:pt>
                <c:pt idx="188">
                  <c:v>-2.0310000007157214E-2</c:v>
                </c:pt>
                <c:pt idx="189">
                  <c:v>-1.4075999999477062E-2</c:v>
                </c:pt>
                <c:pt idx="190">
                  <c:v>-1.0783999998238869E-2</c:v>
                </c:pt>
                <c:pt idx="191">
                  <c:v>-1.0200000004260801E-2</c:v>
                </c:pt>
                <c:pt idx="192">
                  <c:v>-9.2000000004190952E-3</c:v>
                </c:pt>
                <c:pt idx="193">
                  <c:v>-1.590800000121817E-2</c:v>
                </c:pt>
                <c:pt idx="194">
                  <c:v>-1.0593999999400694E-2</c:v>
                </c:pt>
                <c:pt idx="195">
                  <c:v>-9.5940000028349459E-3</c:v>
                </c:pt>
                <c:pt idx="196">
                  <c:v>-1.6550000000279397E-2</c:v>
                </c:pt>
                <c:pt idx="197">
                  <c:v>-1.254999999946449E-2</c:v>
                </c:pt>
                <c:pt idx="198">
                  <c:v>-2.1381999998993706E-2</c:v>
                </c:pt>
                <c:pt idx="199">
                  <c:v>-1.8382000002020504E-2</c:v>
                </c:pt>
                <c:pt idx="200">
                  <c:v>-4.3819999991683289E-3</c:v>
                </c:pt>
                <c:pt idx="201">
                  <c:v>-8.3160000067437068E-3</c:v>
                </c:pt>
                <c:pt idx="202">
                  <c:v>-1.8395999999484047E-2</c:v>
                </c:pt>
                <c:pt idx="203">
                  <c:v>-1.9081999998888932E-2</c:v>
                </c:pt>
                <c:pt idx="204">
                  <c:v>-1.355600000533741E-2</c:v>
                </c:pt>
                <c:pt idx="205">
                  <c:v>-2.5678000005427748E-2</c:v>
                </c:pt>
                <c:pt idx="206">
                  <c:v>-1.6678000007232185E-2</c:v>
                </c:pt>
                <c:pt idx="207">
                  <c:v>-1.0399999999208376E-2</c:v>
                </c:pt>
                <c:pt idx="208">
                  <c:v>-2.6380000053904951E-3</c:v>
                </c:pt>
                <c:pt idx="209">
                  <c:v>-1.2404000000969972E-2</c:v>
                </c:pt>
                <c:pt idx="210">
                  <c:v>-1.079800000297837E-2</c:v>
                </c:pt>
                <c:pt idx="211">
                  <c:v>-5.1700000040000305E-3</c:v>
                </c:pt>
                <c:pt idx="212">
                  <c:v>-1.0856000000785571E-2</c:v>
                </c:pt>
                <c:pt idx="213">
                  <c:v>-2.7459999997518025E-2</c:v>
                </c:pt>
                <c:pt idx="214">
                  <c:v>-2.2583999998460058E-2</c:v>
                </c:pt>
                <c:pt idx="215">
                  <c:v>4.2780000003403984E-3</c:v>
                </c:pt>
                <c:pt idx="216">
                  <c:v>-1.277999999729218E-2</c:v>
                </c:pt>
                <c:pt idx="217">
                  <c:v>-1.8859999996493571E-2</c:v>
                </c:pt>
                <c:pt idx="218">
                  <c:v>-2.171999999700347E-2</c:v>
                </c:pt>
                <c:pt idx="219">
                  <c:v>-3.1097999999474268E-2</c:v>
                </c:pt>
                <c:pt idx="220">
                  <c:v>-1.5222000001813285E-2</c:v>
                </c:pt>
                <c:pt idx="221">
                  <c:v>-2.3177999995823484E-2</c:v>
                </c:pt>
                <c:pt idx="222">
                  <c:v>-2.454800000123214E-2</c:v>
                </c:pt>
                <c:pt idx="223">
                  <c:v>-2.3234000007505529E-2</c:v>
                </c:pt>
                <c:pt idx="224">
                  <c:v>-2.6438000000780448E-2</c:v>
                </c:pt>
                <c:pt idx="225">
                  <c:v>-3.1832000007852912E-2</c:v>
                </c:pt>
                <c:pt idx="226">
                  <c:v>-1.9260000000940636E-2</c:v>
                </c:pt>
                <c:pt idx="227">
                  <c:v>-2.775600000313716E-2</c:v>
                </c:pt>
                <c:pt idx="228">
                  <c:v>-2.4003999998967629E-2</c:v>
                </c:pt>
                <c:pt idx="229">
                  <c:v>-2.3004000002401881E-2</c:v>
                </c:pt>
                <c:pt idx="230">
                  <c:v>-2.2398000000976026E-2</c:v>
                </c:pt>
                <c:pt idx="231">
                  <c:v>-2.1950000002107117E-2</c:v>
                </c:pt>
                <c:pt idx="232">
                  <c:v>-2.4482000000716653E-2</c:v>
                </c:pt>
                <c:pt idx="233">
                  <c:v>-2.9876000000513159E-2</c:v>
                </c:pt>
                <c:pt idx="234">
                  <c:v>-2.7876000000105705E-2</c:v>
                </c:pt>
                <c:pt idx="235">
                  <c:v>-2.4876000003132503E-2</c:v>
                </c:pt>
                <c:pt idx="236">
                  <c:v>-2.3875999999290798E-2</c:v>
                </c:pt>
                <c:pt idx="237">
                  <c:v>-2.287600000272505E-2</c:v>
                </c:pt>
                <c:pt idx="238">
                  <c:v>-2.0876000002317596E-2</c:v>
                </c:pt>
                <c:pt idx="239">
                  <c:v>-1.7875999998068437E-2</c:v>
                </c:pt>
                <c:pt idx="240">
                  <c:v>-1.6876000001502689E-2</c:v>
                </c:pt>
                <c:pt idx="241">
                  <c:v>-1.6876000001502689E-2</c:v>
                </c:pt>
                <c:pt idx="242">
                  <c:v>-1.5875999997660983E-2</c:v>
                </c:pt>
                <c:pt idx="243">
                  <c:v>-1.4876000001095235E-2</c:v>
                </c:pt>
                <c:pt idx="244">
                  <c:v>-1.2876000000687782E-2</c:v>
                </c:pt>
                <c:pt idx="245">
                  <c:v>-1.1875999996846076E-2</c:v>
                </c:pt>
                <c:pt idx="246">
                  <c:v>-8.8759999998728745E-3</c:v>
                </c:pt>
                <c:pt idx="247">
                  <c:v>-8.7599999824305996E-4</c:v>
                </c:pt>
                <c:pt idx="248">
                  <c:v>-1.821600000403123E-2</c:v>
                </c:pt>
                <c:pt idx="249">
                  <c:v>-2.2486000001663342E-2</c:v>
                </c:pt>
                <c:pt idx="250">
                  <c:v>-1.8486000000848435E-2</c:v>
                </c:pt>
                <c:pt idx="251">
                  <c:v>-2.0610000006854534E-2</c:v>
                </c:pt>
                <c:pt idx="252">
                  <c:v>-1.3879999998607673E-2</c:v>
                </c:pt>
                <c:pt idx="253">
                  <c:v>-2.6252000003296416E-2</c:v>
                </c:pt>
                <c:pt idx="254">
                  <c:v>-1.9252000005508307E-2</c:v>
                </c:pt>
                <c:pt idx="255">
                  <c:v>-1.6252000001259148E-2</c:v>
                </c:pt>
                <c:pt idx="256">
                  <c:v>-2.4376000008487608E-2</c:v>
                </c:pt>
                <c:pt idx="257">
                  <c:v>-2.4176000006264076E-2</c:v>
                </c:pt>
                <c:pt idx="258">
                  <c:v>-2.317600000242237E-2</c:v>
                </c:pt>
                <c:pt idx="259">
                  <c:v>-3.057000000262633E-2</c:v>
                </c:pt>
                <c:pt idx="260">
                  <c:v>-2.4570000001403969E-2</c:v>
                </c:pt>
                <c:pt idx="261">
                  <c:v>-2.2570000000996515E-2</c:v>
                </c:pt>
                <c:pt idx="262">
                  <c:v>-2.5460000004386529E-2</c:v>
                </c:pt>
                <c:pt idx="263">
                  <c:v>-3.4101999997801613E-2</c:v>
                </c:pt>
                <c:pt idx="264">
                  <c:v>-1.9026000001758803E-2</c:v>
                </c:pt>
                <c:pt idx="265">
                  <c:v>-1.9026000001758803E-2</c:v>
                </c:pt>
                <c:pt idx="266">
                  <c:v>1.9739999988814816E-3</c:v>
                </c:pt>
                <c:pt idx="267">
                  <c:v>-1.8162000000302214E-2</c:v>
                </c:pt>
                <c:pt idx="268">
                  <c:v>-1.7556000006152317E-2</c:v>
                </c:pt>
                <c:pt idx="269">
                  <c:v>-2.8950000007171184E-2</c:v>
                </c:pt>
                <c:pt idx="270">
                  <c:v>-1.8950000005133916E-2</c:v>
                </c:pt>
                <c:pt idx="271">
                  <c:v>-1.4950000004319008E-2</c:v>
                </c:pt>
                <c:pt idx="272">
                  <c:v>-7.9500000065308996E-3</c:v>
                </c:pt>
                <c:pt idx="273">
                  <c:v>-1.9030000003112946E-2</c:v>
                </c:pt>
                <c:pt idx="274">
                  <c:v>-1.5030000002298038E-2</c:v>
                </c:pt>
                <c:pt idx="275">
                  <c:v>-1.7348000001220498E-2</c:v>
                </c:pt>
                <c:pt idx="276">
                  <c:v>-3.4643999999389052E-2</c:v>
                </c:pt>
                <c:pt idx="277">
                  <c:v>-3.3643999995547347E-2</c:v>
                </c:pt>
                <c:pt idx="278">
                  <c:v>-3.0643999998574145E-2</c:v>
                </c:pt>
                <c:pt idx="279">
                  <c:v>-2.9644000002008397E-2</c:v>
                </c:pt>
                <c:pt idx="280">
                  <c:v>-2.9644000002008397E-2</c:v>
                </c:pt>
                <c:pt idx="281">
                  <c:v>-2.3644000000786036E-2</c:v>
                </c:pt>
                <c:pt idx="282">
                  <c:v>-2.0643999996536877E-2</c:v>
                </c:pt>
                <c:pt idx="283">
                  <c:v>-2.0643999996536877E-2</c:v>
                </c:pt>
                <c:pt idx="284">
                  <c:v>-1.9643999999971129E-2</c:v>
                </c:pt>
                <c:pt idx="285">
                  <c:v>-2.1038000006228685E-2</c:v>
                </c:pt>
                <c:pt idx="286">
                  <c:v>-1.2410000003001187E-2</c:v>
                </c:pt>
                <c:pt idx="287">
                  <c:v>-1.8728000002738554E-2</c:v>
                </c:pt>
                <c:pt idx="288">
                  <c:v>-1.641399999789428E-2</c:v>
                </c:pt>
                <c:pt idx="289">
                  <c:v>-1.3414000000921078E-2</c:v>
                </c:pt>
                <c:pt idx="290">
                  <c:v>-1.3304000000061933E-2</c:v>
                </c:pt>
                <c:pt idx="291">
                  <c:v>-9.9440000049071386E-3</c:v>
                </c:pt>
                <c:pt idx="292">
                  <c:v>-2.6338000003306661E-2</c:v>
                </c:pt>
                <c:pt idx="293">
                  <c:v>-1.7338000005111098E-2</c:v>
                </c:pt>
                <c:pt idx="294">
                  <c:v>-2.0732000004500151E-2</c:v>
                </c:pt>
                <c:pt idx="295">
                  <c:v>-2.3856000007071998E-2</c:v>
                </c:pt>
                <c:pt idx="297">
                  <c:v>-1.4444000000366941E-2</c:v>
                </c:pt>
                <c:pt idx="298">
                  <c:v>-1.4838000002782792E-2</c:v>
                </c:pt>
                <c:pt idx="299">
                  <c:v>-1.7187999997986481E-2</c:v>
                </c:pt>
                <c:pt idx="300">
                  <c:v>-1.9192000007024035E-2</c:v>
                </c:pt>
                <c:pt idx="301">
                  <c:v>-2.2878000003402121E-2</c:v>
                </c:pt>
                <c:pt idx="302">
                  <c:v>-2.0878000002994668E-2</c:v>
                </c:pt>
                <c:pt idx="303">
                  <c:v>-1.8878000002587214E-2</c:v>
                </c:pt>
                <c:pt idx="304">
                  <c:v>-1.8878000002587214E-2</c:v>
                </c:pt>
                <c:pt idx="305">
                  <c:v>-1.7878000006021466E-2</c:v>
                </c:pt>
                <c:pt idx="306">
                  <c:v>-1.5878000005614012E-2</c:v>
                </c:pt>
                <c:pt idx="307">
                  <c:v>-1.4878000001772307E-2</c:v>
                </c:pt>
                <c:pt idx="308">
                  <c:v>-3.5328000005392823E-2</c:v>
                </c:pt>
                <c:pt idx="309">
                  <c:v>-1.3722000003326684E-2</c:v>
                </c:pt>
                <c:pt idx="310">
                  <c:v>-4.3802000007417519E-2</c:v>
                </c:pt>
                <c:pt idx="311">
                  <c:v>-3.5802000005787704E-2</c:v>
                </c:pt>
                <c:pt idx="312">
                  <c:v>-3.4802000001945999E-2</c:v>
                </c:pt>
                <c:pt idx="313">
                  <c:v>-3.3802000005380251E-2</c:v>
                </c:pt>
                <c:pt idx="314">
                  <c:v>-2.780200000415789E-2</c:v>
                </c:pt>
                <c:pt idx="315">
                  <c:v>-2.5802000003750436E-2</c:v>
                </c:pt>
                <c:pt idx="316">
                  <c:v>-2.4802000007184688E-2</c:v>
                </c:pt>
                <c:pt idx="317">
                  <c:v>-2.0802000006369781E-2</c:v>
                </c:pt>
                <c:pt idx="318">
                  <c:v>-1.1802000008174218E-2</c:v>
                </c:pt>
                <c:pt idx="319">
                  <c:v>-9.8020000077667646E-3</c:v>
                </c:pt>
                <c:pt idx="320">
                  <c:v>-8.802000003925059E-3</c:v>
                </c:pt>
                <c:pt idx="321">
                  <c:v>-3.9882000004581641E-2</c:v>
                </c:pt>
                <c:pt idx="322">
                  <c:v>-3.2881999999517575E-2</c:v>
                </c:pt>
                <c:pt idx="323">
                  <c:v>-3.1882000002951827E-2</c:v>
                </c:pt>
                <c:pt idx="324">
                  <c:v>-1.5881999999692198E-2</c:v>
                </c:pt>
                <c:pt idx="325">
                  <c:v>-4.0590000004158355E-2</c:v>
                </c:pt>
                <c:pt idx="326">
                  <c:v>-3.6590000003343448E-2</c:v>
                </c:pt>
                <c:pt idx="327">
                  <c:v>-1.7590000003110617E-2</c:v>
                </c:pt>
                <c:pt idx="328">
                  <c:v>-1.7590000003110617E-2</c:v>
                </c:pt>
                <c:pt idx="329">
                  <c:v>-1.0567999997874722E-2</c:v>
                </c:pt>
                <c:pt idx="330">
                  <c:v>-7.7480000036302954E-3</c:v>
                </c:pt>
                <c:pt idx="358">
                  <c:v>-1.4721999999892432E-2</c:v>
                </c:pt>
                <c:pt idx="366">
                  <c:v>-2.4495999998180196E-2</c:v>
                </c:pt>
                <c:pt idx="367">
                  <c:v>-1.2260000003152527E-2</c:v>
                </c:pt>
                <c:pt idx="370">
                  <c:v>-1.4556000001903158E-2</c:v>
                </c:pt>
                <c:pt idx="372">
                  <c:v>-9.0340000024298206E-3</c:v>
                </c:pt>
                <c:pt idx="384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EC-49CF-A2D7-B464242C2DE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3'!$D$21:$D$46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3'!$J$21:$J$800</c:f>
              <c:numCache>
                <c:formatCode>General</c:formatCode>
                <c:ptCount val="780"/>
                <c:pt idx="77">
                  <c:v>1.3835999998264015E-2</c:v>
                </c:pt>
                <c:pt idx="100">
                  <c:v>3.7040000002889428E-2</c:v>
                </c:pt>
                <c:pt idx="119">
                  <c:v>0</c:v>
                </c:pt>
                <c:pt idx="122">
                  <c:v>-3.3400000393157825E-4</c:v>
                </c:pt>
                <c:pt idx="123">
                  <c:v>5.6600000243633986E-4</c:v>
                </c:pt>
                <c:pt idx="124">
                  <c:v>-5.2799999684793875E-4</c:v>
                </c:pt>
                <c:pt idx="125">
                  <c:v>3.859999924316071E-4</c:v>
                </c:pt>
                <c:pt idx="131">
                  <c:v>-4.1800000326475129E-4</c:v>
                </c:pt>
                <c:pt idx="133">
                  <c:v>-8.9000000298256055E-4</c:v>
                </c:pt>
                <c:pt idx="139">
                  <c:v>-3.9400000241585076E-4</c:v>
                </c:pt>
                <c:pt idx="146">
                  <c:v>-3.2100000025820918E-3</c:v>
                </c:pt>
                <c:pt idx="147">
                  <c:v>-3.2099999953061342E-3</c:v>
                </c:pt>
                <c:pt idx="155">
                  <c:v>-5.7620000006863847E-3</c:v>
                </c:pt>
                <c:pt idx="185">
                  <c:v>-1.002600000356324E-2</c:v>
                </c:pt>
                <c:pt idx="331">
                  <c:v>-1.3992000000143889E-2</c:v>
                </c:pt>
                <c:pt idx="332">
                  <c:v>-1.3392000000749249E-2</c:v>
                </c:pt>
                <c:pt idx="333">
                  <c:v>-1.0591999998723622E-2</c:v>
                </c:pt>
                <c:pt idx="334">
                  <c:v>-1.6471999995701481E-2</c:v>
                </c:pt>
                <c:pt idx="335">
                  <c:v>-1.5771999998833053E-2</c:v>
                </c:pt>
                <c:pt idx="336">
                  <c:v>-1.5771999998833053E-2</c:v>
                </c:pt>
                <c:pt idx="337">
                  <c:v>-1.5072000001964625E-2</c:v>
                </c:pt>
                <c:pt idx="338">
                  <c:v>-1.1571999995794613E-2</c:v>
                </c:pt>
                <c:pt idx="339">
                  <c:v>-1.0172000002057757E-2</c:v>
                </c:pt>
                <c:pt idx="340">
                  <c:v>-1.0172000002057757E-2</c:v>
                </c:pt>
                <c:pt idx="341">
                  <c:v>-1.0172000002057757E-2</c:v>
                </c:pt>
                <c:pt idx="342">
                  <c:v>-8.7720000010449439E-3</c:v>
                </c:pt>
                <c:pt idx="343">
                  <c:v>-7.3720000000321306E-3</c:v>
                </c:pt>
                <c:pt idx="344">
                  <c:v>-5.371999999624677E-3</c:v>
                </c:pt>
                <c:pt idx="345">
                  <c:v>9.2800000129500404E-4</c:v>
                </c:pt>
                <c:pt idx="346">
                  <c:v>-1.3756000000284985E-2</c:v>
                </c:pt>
                <c:pt idx="348">
                  <c:v>-2.7898000000277534E-2</c:v>
                </c:pt>
                <c:pt idx="350">
                  <c:v>-1.7072000002372079E-2</c:v>
                </c:pt>
                <c:pt idx="351">
                  <c:v>-1.3166000004275702E-2</c:v>
                </c:pt>
                <c:pt idx="352">
                  <c:v>-1.6746000001148786E-2</c:v>
                </c:pt>
                <c:pt idx="353">
                  <c:v>-1.7112000001361594E-2</c:v>
                </c:pt>
                <c:pt idx="354">
                  <c:v>-1.3788000003842171E-2</c:v>
                </c:pt>
                <c:pt idx="355">
                  <c:v>-6.7330000019865111E-3</c:v>
                </c:pt>
                <c:pt idx="360">
                  <c:v>-3.0654000001959503E-2</c:v>
                </c:pt>
                <c:pt idx="361">
                  <c:v>-1.0554000000411179E-2</c:v>
                </c:pt>
                <c:pt idx="364">
                  <c:v>-1.3910000001487788E-2</c:v>
                </c:pt>
                <c:pt idx="365">
                  <c:v>-1.3910000001487788E-2</c:v>
                </c:pt>
                <c:pt idx="374">
                  <c:v>-3.7240000019664876E-3</c:v>
                </c:pt>
                <c:pt idx="377">
                  <c:v>5.4600000294158235E-4</c:v>
                </c:pt>
                <c:pt idx="386">
                  <c:v>1.4717999998538289E-2</c:v>
                </c:pt>
                <c:pt idx="401">
                  <c:v>3.3663999995042104E-2</c:v>
                </c:pt>
                <c:pt idx="402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EC-49CF-A2D7-B464242C2DE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3'!$K$21:$K$800</c:f>
              <c:numCache>
                <c:formatCode>General</c:formatCode>
                <c:ptCount val="780"/>
                <c:pt idx="347">
                  <c:v>-9.780000000318978E-3</c:v>
                </c:pt>
                <c:pt idx="349">
                  <c:v>-1.5208000004349742E-2</c:v>
                </c:pt>
                <c:pt idx="356">
                  <c:v>-1.7788000004657079E-2</c:v>
                </c:pt>
                <c:pt idx="357">
                  <c:v>-1.5159999995375983E-2</c:v>
                </c:pt>
                <c:pt idx="359">
                  <c:v>-3.2552000004216097E-2</c:v>
                </c:pt>
                <c:pt idx="362">
                  <c:v>-1.147800000035204E-2</c:v>
                </c:pt>
                <c:pt idx="363">
                  <c:v>-1.3470000005327165E-2</c:v>
                </c:pt>
                <c:pt idx="368">
                  <c:v>-1.1343999998643994E-2</c:v>
                </c:pt>
                <c:pt idx="369">
                  <c:v>-1.4857000001939014E-2</c:v>
                </c:pt>
                <c:pt idx="371">
                  <c:v>-6.9700000021839514E-3</c:v>
                </c:pt>
                <c:pt idx="373">
                  <c:v>-5.7980000055977143E-3</c:v>
                </c:pt>
                <c:pt idx="375">
                  <c:v>-3.4280000036233105E-3</c:v>
                </c:pt>
                <c:pt idx="376">
                  <c:v>-1.4599999849451706E-4</c:v>
                </c:pt>
                <c:pt idx="378">
                  <c:v>4.3920000025536865E-3</c:v>
                </c:pt>
                <c:pt idx="379">
                  <c:v>7.0880000057513826E-3</c:v>
                </c:pt>
                <c:pt idx="380">
                  <c:v>1.0578000001260079E-2</c:v>
                </c:pt>
                <c:pt idx="381">
                  <c:v>1.0291999999026302E-2</c:v>
                </c:pt>
                <c:pt idx="382">
                  <c:v>1.1103999997430947E-2</c:v>
                </c:pt>
                <c:pt idx="383">
                  <c:v>1.0533999993640464E-2</c:v>
                </c:pt>
                <c:pt idx="385">
                  <c:v>1.424599999882048E-2</c:v>
                </c:pt>
                <c:pt idx="387">
                  <c:v>1.8393999998806976E-2</c:v>
                </c:pt>
                <c:pt idx="388">
                  <c:v>1.1585000000195578E-2</c:v>
                </c:pt>
                <c:pt idx="389">
                  <c:v>1.5194999999948777E-2</c:v>
                </c:pt>
                <c:pt idx="390">
                  <c:v>1.5285000001313165E-2</c:v>
                </c:pt>
                <c:pt idx="391">
                  <c:v>1.8694999998842832E-2</c:v>
                </c:pt>
                <c:pt idx="392">
                  <c:v>1.8785000000207219E-2</c:v>
                </c:pt>
                <c:pt idx="393">
                  <c:v>2.0190000002912711E-2</c:v>
                </c:pt>
                <c:pt idx="394">
                  <c:v>2.2376000000804197E-2</c:v>
                </c:pt>
                <c:pt idx="395">
                  <c:v>2.2486000001663342E-2</c:v>
                </c:pt>
                <c:pt idx="396">
                  <c:v>2.2565999999642372E-2</c:v>
                </c:pt>
                <c:pt idx="397">
                  <c:v>2.2686000003886875E-2</c:v>
                </c:pt>
                <c:pt idx="398">
                  <c:v>2.275999999983469E-2</c:v>
                </c:pt>
                <c:pt idx="399">
                  <c:v>2.3197000002255663E-2</c:v>
                </c:pt>
                <c:pt idx="400">
                  <c:v>2.8161999995063525E-2</c:v>
                </c:pt>
                <c:pt idx="403">
                  <c:v>3.7353999992774334E-2</c:v>
                </c:pt>
                <c:pt idx="404">
                  <c:v>3.7353999992774334E-2</c:v>
                </c:pt>
                <c:pt idx="405">
                  <c:v>4.0659999998752028E-2</c:v>
                </c:pt>
                <c:pt idx="406">
                  <c:v>4.5978000001923647E-2</c:v>
                </c:pt>
                <c:pt idx="407">
                  <c:v>5.0632999998924788E-2</c:v>
                </c:pt>
                <c:pt idx="408">
                  <c:v>4.7190000004775357E-2</c:v>
                </c:pt>
                <c:pt idx="409">
                  <c:v>5.4083999995782506E-2</c:v>
                </c:pt>
                <c:pt idx="410">
                  <c:v>5.4695999999239575E-2</c:v>
                </c:pt>
                <c:pt idx="411">
                  <c:v>5.9231999999610707E-2</c:v>
                </c:pt>
                <c:pt idx="412">
                  <c:v>6.0189999996509869E-2</c:v>
                </c:pt>
                <c:pt idx="413">
                  <c:v>5.5795999993279111E-2</c:v>
                </c:pt>
                <c:pt idx="414">
                  <c:v>5.5795999993279111E-2</c:v>
                </c:pt>
                <c:pt idx="415">
                  <c:v>6.1295999992580619E-2</c:v>
                </c:pt>
                <c:pt idx="416">
                  <c:v>6.0879999997268897E-2</c:v>
                </c:pt>
                <c:pt idx="417">
                  <c:v>6.1521999996330123E-2</c:v>
                </c:pt>
                <c:pt idx="418">
                  <c:v>6.2634000001708046E-2</c:v>
                </c:pt>
                <c:pt idx="419">
                  <c:v>8.6887999997998122E-2</c:v>
                </c:pt>
                <c:pt idx="420">
                  <c:v>8.7046000000555068E-2</c:v>
                </c:pt>
                <c:pt idx="421">
                  <c:v>8.7952000001678243E-2</c:v>
                </c:pt>
                <c:pt idx="422">
                  <c:v>8.8055999993230216E-2</c:v>
                </c:pt>
                <c:pt idx="423">
                  <c:v>9.069199999794364E-2</c:v>
                </c:pt>
                <c:pt idx="424">
                  <c:v>9.4698000000789762E-2</c:v>
                </c:pt>
                <c:pt idx="425">
                  <c:v>9.6361999996588565E-2</c:v>
                </c:pt>
                <c:pt idx="426">
                  <c:v>0.1034079999953974</c:v>
                </c:pt>
                <c:pt idx="427">
                  <c:v>0.10403000000223983</c:v>
                </c:pt>
                <c:pt idx="428">
                  <c:v>0.10423599999194266</c:v>
                </c:pt>
                <c:pt idx="429">
                  <c:v>0.10475799999403534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EC-49CF-A2D7-B464242C2DE9}"/>
            </c:ext>
          </c:extLst>
        </c:ser>
        <c:ser>
          <c:idx val="7"/>
          <c:order val="4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3'!$AX$2:$AX$145</c:f>
              <c:numCache>
                <c:formatCode>General</c:formatCode>
                <c:ptCount val="144"/>
                <c:pt idx="0">
                  <c:v>-2.1175069750058326E-2</c:v>
                </c:pt>
                <c:pt idx="1">
                  <c:v>-2.1286095300199211E-2</c:v>
                </c:pt>
                <c:pt idx="2">
                  <c:v>-2.13253830536848E-2</c:v>
                </c:pt>
                <c:pt idx="3">
                  <c:v>-2.1285777144234727E-2</c:v>
                </c:pt>
                <c:pt idx="4">
                  <c:v>-2.1159133117665787E-2</c:v>
                </c:pt>
                <c:pt idx="5">
                  <c:v>-2.0936138830871146E-2</c:v>
                </c:pt>
                <c:pt idx="6">
                  <c:v>-2.0606100396184945E-2</c:v>
                </c:pt>
                <c:pt idx="7">
                  <c:v>-2.0156687802403237E-2</c:v>
                </c:pt>
                <c:pt idx="8">
                  <c:v>-1.9573632943357469E-2</c:v>
                </c:pt>
                <c:pt idx="9">
                  <c:v>-1.8840373448796733E-2</c:v>
                </c:pt>
                <c:pt idx="10">
                  <c:v>-1.7937648595992488E-2</c:v>
                </c:pt>
                <c:pt idx="11">
                  <c:v>-1.6843099769604606E-2</c:v>
                </c:pt>
                <c:pt idx="12">
                  <c:v>-1.5531043975313871E-2</c:v>
                </c:pt>
                <c:pt idx="13">
                  <c:v>-1.3972820932409246E-2</c:v>
                </c:pt>
                <c:pt idx="14">
                  <c:v>-1.2138481384842616E-2</c:v>
                </c:pt>
                <c:pt idx="15">
                  <c:v>-1.0000980538565614E-2</c:v>
                </c:pt>
                <c:pt idx="16">
                  <c:v>-7.5440758553306942E-3</c:v>
                </c:pt>
                <c:pt idx="17">
                  <c:v>-4.7740624466631586E-3</c:v>
                </c:pt>
                <c:pt idx="18">
                  <c:v>-1.7326792868288875E-3</c:v>
                </c:pt>
                <c:pt idx="19">
                  <c:v>1.4952094937866521E-3</c:v>
                </c:pt>
                <c:pt idx="20">
                  <c:v>4.7868410545745645E-3</c:v>
                </c:pt>
                <c:pt idx="21">
                  <c:v>8.0023716148870071E-3</c:v>
                </c:pt>
                <c:pt idx="22">
                  <c:v>1.1014091363775864E-2</c:v>
                </c:pt>
                <c:pt idx="23">
                  <c:v>1.3730452924838821E-2</c:v>
                </c:pt>
                <c:pt idx="24">
                  <c:v>1.6105062109193907E-2</c:v>
                </c:pt>
                <c:pt idx="25">
                  <c:v>1.813085064955057E-2</c:v>
                </c:pt>
                <c:pt idx="26">
                  <c:v>1.9826773527819034E-2</c:v>
                </c:pt>
                <c:pt idx="27">
                  <c:v>2.1224569423981782E-2</c:v>
                </c:pt>
                <c:pt idx="28">
                  <c:v>2.2359404745033926E-2</c:v>
                </c:pt>
                <c:pt idx="29">
                  <c:v>2.3264767936751293E-2</c:v>
                </c:pt>
                <c:pt idx="30">
                  <c:v>2.397039944084178E-2</c:v>
                </c:pt>
                <c:pt idx="31">
                  <c:v>2.4501894343010155E-2</c:v>
                </c:pt>
                <c:pt idx="32">
                  <c:v>2.488102784521333E-2</c:v>
                </c:pt>
                <c:pt idx="33">
                  <c:v>2.5126293477811139E-2</c:v>
                </c:pt>
                <c:pt idx="34">
                  <c:v>2.5253436428358214E-2</c:v>
                </c:pt>
                <c:pt idx="35">
                  <c:v>2.5275914817163642E-2</c:v>
                </c:pt>
                <c:pt idx="36">
                  <c:v>2.5205282850926089E-2</c:v>
                </c:pt>
                <c:pt idx="37">
                  <c:v>2.5051507096489942E-2</c:v>
                </c:pt>
                <c:pt idx="38">
                  <c:v>2.4823227872044024E-2</c:v>
                </c:pt>
                <c:pt idx="39">
                  <c:v>2.4527974747032322E-2</c:v>
                </c:pt>
                <c:pt idx="40">
                  <c:v>2.4172342864596696E-2</c:v>
                </c:pt>
                <c:pt idx="41">
                  <c:v>2.3762135937707918E-2</c:v>
                </c:pt>
                <c:pt idx="42">
                  <c:v>2.3302481732942845E-2</c:v>
                </c:pt>
                <c:pt idx="43">
                  <c:v>2.2797925933794101E-2</c:v>
                </c:pt>
                <c:pt idx="44">
                  <c:v>2.225251002766469E-2</c:v>
                </c:pt>
                <c:pt idx="45">
                  <c:v>2.1669838152207098E-2</c:v>
                </c:pt>
                <c:pt idx="46">
                  <c:v>2.1053136747066412E-2</c:v>
                </c:pt>
                <c:pt idx="47">
                  <c:v>2.0405309571104025E-2</c:v>
                </c:pt>
                <c:pt idx="48">
                  <c:v>1.9728989366471814E-2</c:v>
                </c:pt>
                <c:pt idx="49">
                  <c:v>1.9026586349130774E-2</c:v>
                </c:pt>
                <c:pt idx="50">
                  <c:v>1.8300332892296548E-2</c:v>
                </c:pt>
                <c:pt idx="51">
                  <c:v>1.7552323295107881E-2</c:v>
                </c:pt>
                <c:pt idx="52">
                  <c:v>1.6784547390638744E-2</c:v>
                </c:pt>
                <c:pt idx="53">
                  <c:v>1.5998916902623513E-2</c:v>
                </c:pt>
                <c:pt idx="54">
                  <c:v>1.5197283841021749E-2</c:v>
                </c:pt>
                <c:pt idx="55">
                  <c:v>1.4381450752450047E-2</c:v>
                </c:pt>
                <c:pt idx="56">
                  <c:v>1.3553173230184182E-2</c:v>
                </c:pt>
                <c:pt idx="57">
                  <c:v>1.2714155663455164E-2</c:v>
                </c:pt>
                <c:pt idx="58">
                  <c:v>1.1866041702292805E-2</c:v>
                </c:pt>
                <c:pt idx="59">
                  <c:v>1.1010401282677324E-2</c:v>
                </c:pt>
                <c:pt idx="60">
                  <c:v>1.0148716265007938E-2</c:v>
                </c:pt>
                <c:pt idx="61">
                  <c:v>9.2823667724652933E-3</c:v>
                </c:pt>
                <c:pt idx="62">
                  <c:v>8.412620177259791E-3</c:v>
                </c:pt>
                <c:pt idx="63">
                  <c:v>7.5406243895343554E-3</c:v>
                </c:pt>
                <c:pt idx="64">
                  <c:v>6.6674066854248495E-3</c:v>
                </c:pt>
                <c:pt idx="65">
                  <c:v>5.7938788056809635E-3</c:v>
                </c:pt>
                <c:pt idx="66">
                  <c:v>4.9208485074000849E-3</c:v>
                </c:pt>
                <c:pt idx="67">
                  <c:v>4.0490372031254645E-3</c:v>
                </c:pt>
                <c:pt idx="68">
                  <c:v>3.1791028160207211E-3</c:v>
                </c:pt>
                <c:pt idx="69">
                  <c:v>2.3116665543979863E-3</c:v>
                </c:pt>
                <c:pt idx="70">
                  <c:v>1.4473419938844084E-3</c:v>
                </c:pt>
                <c:pt idx="71">
                  <c:v>5.8676467275295234E-4</c:v>
                </c:pt>
                <c:pt idx="72">
                  <c:v>-2.6937963229216755E-4</c:v>
                </c:pt>
                <c:pt idx="73">
                  <c:v>-1.1203296740066098E-3</c:v>
                </c:pt>
                <c:pt idx="74">
                  <c:v>-1.9652280226763186E-3</c:v>
                </c:pt>
                <c:pt idx="75">
                  <c:v>-2.8031059816769066E-3</c:v>
                </c:pt>
                <c:pt idx="76">
                  <c:v>-3.6328747735019347E-3</c:v>
                </c:pt>
                <c:pt idx="77">
                  <c:v>-4.4533231138446597E-3</c:v>
                </c:pt>
                <c:pt idx="78">
                  <c:v>-5.2631207447118213E-3</c:v>
                </c:pt>
                <c:pt idx="79">
                  <c:v>-6.060826972880966E-3</c:v>
                </c:pt>
                <c:pt idx="80">
                  <c:v>-6.8449028006809971E-3</c:v>
                </c:pt>
                <c:pt idx="81">
                  <c:v>-7.6137248822551983E-3</c:v>
                </c:pt>
                <c:pt idx="82">
                  <c:v>-8.3655993234544833E-3</c:v>
                </c:pt>
                <c:pt idx="83">
                  <c:v>-9.0987732902081814E-3</c:v>
                </c:pt>
                <c:pt idx="84">
                  <c:v>-9.8114425080879364E-3</c:v>
                </c:pt>
                <c:pt idx="85">
                  <c:v>-1.0501753018598289E-2</c:v>
                </c:pt>
                <c:pt idx="86">
                  <c:v>-1.1167795982431575E-2</c:v>
                </c:pt>
                <c:pt idx="87">
                  <c:v>-1.18075948467199E-2</c:v>
                </c:pt>
                <c:pt idx="88">
                  <c:v>-1.2419084767178491E-2</c:v>
                </c:pt>
                <c:pt idx="89">
                  <c:v>-1.3000084729712081E-2</c:v>
                </c:pt>
                <c:pt idx="90">
                  <c:v>-1.3548263274688352E-2</c:v>
                </c:pt>
                <c:pt idx="91">
                  <c:v>-1.4061099014626193E-2</c:v>
                </c:pt>
                <c:pt idx="92">
                  <c:v>-1.4535837183689906E-2</c:v>
                </c:pt>
                <c:pt idx="93">
                  <c:v>-1.4969443214057765E-2</c:v>
                </c:pt>
                <c:pt idx="94">
                  <c:v>-1.5358553778834803E-2</c:v>
                </c:pt>
                <c:pt idx="95">
                  <c:v>-1.569942489524009E-2</c:v>
                </c:pt>
                <c:pt idx="96">
                  <c:v>-1.5987875619920308E-2</c:v>
                </c:pt>
                <c:pt idx="97">
                  <c:v>-1.6219224721697404E-2</c:v>
                </c:pt>
                <c:pt idx="98">
                  <c:v>-1.6388216664069637E-2</c:v>
                </c:pt>
                <c:pt idx="99">
                  <c:v>-1.6488932464859034E-2</c:v>
                </c:pt>
                <c:pt idx="100">
                  <c:v>-1.6514680676448925E-2</c:v>
                </c:pt>
                <c:pt idx="101">
                  <c:v>-1.6457863873533367E-2</c:v>
                </c:pt>
                <c:pt idx="102">
                  <c:v>-1.6309816451457702E-2</c:v>
                </c:pt>
                <c:pt idx="103">
                  <c:v>-1.6060609759639698E-2</c:v>
                </c:pt>
                <c:pt idx="104">
                  <c:v>-1.5698819994326967E-2</c:v>
                </c:pt>
                <c:pt idx="105">
                  <c:v>-1.5211252580916608E-2</c:v>
                </c:pt>
                <c:pt idx="106">
                  <c:v>-1.4582615381900496E-2</c:v>
                </c:pt>
                <c:pt idx="107">
                  <c:v>-1.3795137668827891E-2</c:v>
                </c:pt>
                <c:pt idx="108">
                  <c:v>-1.2828156719376533E-2</c:v>
                </c:pt>
                <c:pt idx="109">
                  <c:v>-1.1657767232465518E-2</c:v>
                </c:pt>
                <c:pt idx="110">
                  <c:v>-1.0256793465384889E-2</c:v>
                </c:pt>
                <c:pt idx="111">
                  <c:v>-8.5956411767867391E-3</c:v>
                </c:pt>
                <c:pt idx="112">
                  <c:v>-6.6449936744095734E-3</c:v>
                </c:pt>
                <c:pt idx="113">
                  <c:v>-4.3816155235114791E-3</c:v>
                </c:pt>
                <c:pt idx="114">
                  <c:v>-1.7981544695229836E-3</c:v>
                </c:pt>
                <c:pt idx="115">
                  <c:v>1.0840129147047985E-3</c:v>
                </c:pt>
                <c:pt idx="116">
                  <c:v>4.2033305841614526E-3</c:v>
                </c:pt>
                <c:pt idx="117">
                  <c:v>7.455588902216051E-3</c:v>
                </c:pt>
                <c:pt idx="118">
                  <c:v>1.0706660824333608E-2</c:v>
                </c:pt>
                <c:pt idx="119">
                  <c:v>1.3818724157025206E-2</c:v>
                </c:pt>
                <c:pt idx="120">
                  <c:v>1.6678764923037551E-2</c:v>
                </c:pt>
                <c:pt idx="121">
                  <c:v>1.9216231752831197E-2</c:v>
                </c:pt>
                <c:pt idx="122">
                  <c:v>2.140448581120143E-2</c:v>
                </c:pt>
                <c:pt idx="123">
                  <c:v>2.3250406882004204E-2</c:v>
                </c:pt>
                <c:pt idx="124">
                  <c:v>2.4780374093229841E-2</c:v>
                </c:pt>
                <c:pt idx="125">
                  <c:v>2.6028614183236199E-2</c:v>
                </c:pt>
                <c:pt idx="126">
                  <c:v>2.7029925712347719E-2</c:v>
                </c:pt>
                <c:pt idx="127">
                  <c:v>2.7816174138724274E-2</c:v>
                </c:pt>
                <c:pt idx="128">
                  <c:v>2.8415152420749129E-2</c:v>
                </c:pt>
                <c:pt idx="129">
                  <c:v>2.8850610070504244E-2</c:v>
                </c:pt>
                <c:pt idx="130">
                  <c:v>2.9142719855601996E-2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EC-49CF-A2D7-B464242C2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1813792"/>
        <c:axId val="1"/>
      </c:scatterChart>
      <c:valAx>
        <c:axId val="45181379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2775368572837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6129905277401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8137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61177941390614"/>
          <c:y val="0.92857258227336958"/>
          <c:w val="0.7591345330818762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46443270850086"/>
          <c:y val="0.13424657534246576"/>
          <c:w val="0.81430866852862882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3'!$AB$21:$AB$800</c:f>
              <c:numCache>
                <c:formatCode>General</c:formatCode>
                <c:ptCount val="780"/>
                <c:pt idx="0">
                  <c:v>1.1302140354810905E-2</c:v>
                </c:pt>
                <c:pt idx="1">
                  <c:v>8.7480681560723195E-3</c:v>
                </c:pt>
                <c:pt idx="2">
                  <c:v>1.7871483004280729E-2</c:v>
                </c:pt>
                <c:pt idx="3">
                  <c:v>9.7844804423699461E-3</c:v>
                </c:pt>
                <c:pt idx="4">
                  <c:v>3.3900451717432602E-3</c:v>
                </c:pt>
                <c:pt idx="5">
                  <c:v>-1.2122016043243446E-2</c:v>
                </c:pt>
                <c:pt idx="6">
                  <c:v>-2.569752940383978E-3</c:v>
                </c:pt>
                <c:pt idx="7">
                  <c:v>-2.8050568584428487E-3</c:v>
                </c:pt>
                <c:pt idx="8">
                  <c:v>-9.4845437520221483E-4</c:v>
                </c:pt>
                <c:pt idx="9">
                  <c:v>5.3436731617866459E-3</c:v>
                </c:pt>
                <c:pt idx="10">
                  <c:v>-1.1354106796990712E-3</c:v>
                </c:pt>
                <c:pt idx="11">
                  <c:v>-1.2225025955837871E-2</c:v>
                </c:pt>
                <c:pt idx="12">
                  <c:v>-1.5450661663484865E-4</c:v>
                </c:pt>
                <c:pt idx="13">
                  <c:v>1.1286949456316055E-2</c:v>
                </c:pt>
                <c:pt idx="14">
                  <c:v>3.4662010550248236E-4</c:v>
                </c:pt>
                <c:pt idx="15">
                  <c:v>4.21516478471895E-3</c:v>
                </c:pt>
                <c:pt idx="16">
                  <c:v>-6.8400320256925291E-3</c:v>
                </c:pt>
                <c:pt idx="17">
                  <c:v>-1.1570009064258743E-2</c:v>
                </c:pt>
                <c:pt idx="18">
                  <c:v>-1.1746671900455391E-5</c:v>
                </c:pt>
                <c:pt idx="19">
                  <c:v>-7.4032320802336696E-4</c:v>
                </c:pt>
                <c:pt idx="20">
                  <c:v>2.4160045288573982E-3</c:v>
                </c:pt>
                <c:pt idx="21">
                  <c:v>-1.9563252630163445E-2</c:v>
                </c:pt>
                <c:pt idx="22">
                  <c:v>-3.3638886637977414E-3</c:v>
                </c:pt>
                <c:pt idx="23">
                  <c:v>3.6276817666115284E-3</c:v>
                </c:pt>
                <c:pt idx="24">
                  <c:v>-1.7096791303310224E-2</c:v>
                </c:pt>
                <c:pt idx="25">
                  <c:v>-3.8184129908123178E-3</c:v>
                </c:pt>
                <c:pt idx="26">
                  <c:v>-1.7131979637385053E-3</c:v>
                </c:pt>
                <c:pt idx="27">
                  <c:v>-1.1374735635949172E-3</c:v>
                </c:pt>
                <c:pt idx="28">
                  <c:v>-7.5451663467104302E-3</c:v>
                </c:pt>
                <c:pt idx="29">
                  <c:v>-5.2570565591679372E-3</c:v>
                </c:pt>
                <c:pt idx="30">
                  <c:v>-9.9603764994723731E-3</c:v>
                </c:pt>
                <c:pt idx="31">
                  <c:v>-3.6721841474589741E-3</c:v>
                </c:pt>
                <c:pt idx="32">
                  <c:v>9.3366066704150055E-3</c:v>
                </c:pt>
                <c:pt idx="33">
                  <c:v>-1.3375133870129157E-2</c:v>
                </c:pt>
                <c:pt idx="34">
                  <c:v>-2.0777826640937004E-3</c:v>
                </c:pt>
                <c:pt idx="35">
                  <c:v>-5.7894417086597171E-3</c:v>
                </c:pt>
                <c:pt idx="36">
                  <c:v>-1.2149860784320711E-3</c:v>
                </c:pt>
                <c:pt idx="37">
                  <c:v>3.7986315177136777E-3</c:v>
                </c:pt>
                <c:pt idx="38">
                  <c:v>-7.6082167387831502E-3</c:v>
                </c:pt>
                <c:pt idx="39">
                  <c:v>2.999606817592676E-3</c:v>
                </c:pt>
                <c:pt idx="40">
                  <c:v>-9.696089809830083E-3</c:v>
                </c:pt>
                <c:pt idx="41">
                  <c:v>-5.8116390137962423E-3</c:v>
                </c:pt>
                <c:pt idx="42">
                  <c:v>-1.1521675807395593E-2</c:v>
                </c:pt>
                <c:pt idx="43">
                  <c:v>2.4932951251832453E-3</c:v>
                </c:pt>
                <c:pt idx="44">
                  <c:v>-9.1143848833660432E-4</c:v>
                </c:pt>
                <c:pt idx="45">
                  <c:v>-3.6059384354255423E-3</c:v>
                </c:pt>
                <c:pt idx="46">
                  <c:v>5.0308394695662319E-3</c:v>
                </c:pt>
                <c:pt idx="47">
                  <c:v>-6.7786014323252194E-4</c:v>
                </c:pt>
                <c:pt idx="48">
                  <c:v>1.0341777944763562E-2</c:v>
                </c:pt>
                <c:pt idx="49">
                  <c:v>5.8792885212595181E-3</c:v>
                </c:pt>
                <c:pt idx="50">
                  <c:v>4.7953294870874477E-3</c:v>
                </c:pt>
                <c:pt idx="51">
                  <c:v>7.7980710894376866E-3</c:v>
                </c:pt>
                <c:pt idx="52">
                  <c:v>3.2296598614238343E-3</c:v>
                </c:pt>
                <c:pt idx="53">
                  <c:v>2.7221071431534002E-3</c:v>
                </c:pt>
                <c:pt idx="54">
                  <c:v>-2.3528903306383638E-3</c:v>
                </c:pt>
                <c:pt idx="55">
                  <c:v>1.2804290279764298E-3</c:v>
                </c:pt>
                <c:pt idx="56">
                  <c:v>1.1573067476844501E-2</c:v>
                </c:pt>
                <c:pt idx="57">
                  <c:v>5.8173806565030017E-3</c:v>
                </c:pt>
                <c:pt idx="58">
                  <c:v>2.8421637847402398E-3</c:v>
                </c:pt>
                <c:pt idx="59">
                  <c:v>-2.2543673231998212E-3</c:v>
                </c:pt>
                <c:pt idx="60">
                  <c:v>2.0319419558999831E-3</c:v>
                </c:pt>
                <c:pt idx="61">
                  <c:v>1.1781889393081103E-2</c:v>
                </c:pt>
                <c:pt idx="62">
                  <c:v>1.3456907561811577E-2</c:v>
                </c:pt>
                <c:pt idx="63">
                  <c:v>-6.7256483673746453E-4</c:v>
                </c:pt>
                <c:pt idx="64">
                  <c:v>2.5379203933370495E-3</c:v>
                </c:pt>
                <c:pt idx="65">
                  <c:v>-2.1624924989181952E-3</c:v>
                </c:pt>
                <c:pt idx="66">
                  <c:v>-8.6434208799980958E-3</c:v>
                </c:pt>
                <c:pt idx="67">
                  <c:v>-4.6434208791831886E-3</c:v>
                </c:pt>
                <c:pt idx="68">
                  <c:v>-9.3435823606661337E-3</c:v>
                </c:pt>
                <c:pt idx="69">
                  <c:v>-4.3435823560095208E-3</c:v>
                </c:pt>
                <c:pt idx="70">
                  <c:v>2.4541290941072248E-3</c:v>
                </c:pt>
                <c:pt idx="71">
                  <c:v>3.7032461098288547E-3</c:v>
                </c:pt>
                <c:pt idx="72">
                  <c:v>5.6039829918628197E-3</c:v>
                </c:pt>
                <c:pt idx="73">
                  <c:v>7.6039829922702733E-3</c:v>
                </c:pt>
                <c:pt idx="74">
                  <c:v>3.0829434861509339E-2</c:v>
                </c:pt>
                <c:pt idx="75">
                  <c:v>3.0719320247995872E-3</c:v>
                </c:pt>
                <c:pt idx="76">
                  <c:v>6.3371272277649281E-3</c:v>
                </c:pt>
                <c:pt idx="77">
                  <c:v>4.1327629496357206E-3</c:v>
                </c:pt>
                <c:pt idx="78">
                  <c:v>8.7937321156570988E-3</c:v>
                </c:pt>
                <c:pt idx="79">
                  <c:v>1.3793732113037754E-2</c:v>
                </c:pt>
                <c:pt idx="80">
                  <c:v>2.0866474952271164E-2</c:v>
                </c:pt>
                <c:pt idx="81">
                  <c:v>1.8974069980675745E-2</c:v>
                </c:pt>
                <c:pt idx="82">
                  <c:v>3.1275239655817369E-2</c:v>
                </c:pt>
                <c:pt idx="83">
                  <c:v>-2.7130504044662173E-3</c:v>
                </c:pt>
                <c:pt idx="84">
                  <c:v>1.8997508407368992E-2</c:v>
                </c:pt>
                <c:pt idx="85">
                  <c:v>2.1310437934388395E-2</c:v>
                </c:pt>
                <c:pt idx="86">
                  <c:v>2.4310437938637554E-2</c:v>
                </c:pt>
                <c:pt idx="87">
                  <c:v>2.1611614631179738E-2</c:v>
                </c:pt>
                <c:pt idx="88">
                  <c:v>1.002103559182075E-2</c:v>
                </c:pt>
                <c:pt idx="89">
                  <c:v>1.3021035588793951E-2</c:v>
                </c:pt>
                <c:pt idx="90">
                  <c:v>1.7021035589608859E-2</c:v>
                </c:pt>
                <c:pt idx="91">
                  <c:v>1.8021035593450564E-2</c:v>
                </c:pt>
                <c:pt idx="92">
                  <c:v>2.0376340537765551E-2</c:v>
                </c:pt>
                <c:pt idx="93">
                  <c:v>1.5640280190675659E-2</c:v>
                </c:pt>
                <c:pt idx="94">
                  <c:v>1.6640280194517364E-2</c:v>
                </c:pt>
                <c:pt idx="95">
                  <c:v>1.2332544825331297E-2</c:v>
                </c:pt>
                <c:pt idx="96">
                  <c:v>2.4055221545773112E-2</c:v>
                </c:pt>
                <c:pt idx="97">
                  <c:v>2.4409950838732142E-2</c:v>
                </c:pt>
                <c:pt idx="98">
                  <c:v>4.3797227170723528E-3</c:v>
                </c:pt>
                <c:pt idx="99">
                  <c:v>7.4339166045421842E-3</c:v>
                </c:pt>
                <c:pt idx="100">
                  <c:v>3.4935114834836065E-2</c:v>
                </c:pt>
                <c:pt idx="101">
                  <c:v>3.6735114833019986E-2</c:v>
                </c:pt>
                <c:pt idx="102">
                  <c:v>2.1813268038614251E-2</c:v>
                </c:pt>
                <c:pt idx="103">
                  <c:v>1.2469053324817049E-2</c:v>
                </c:pt>
                <c:pt idx="104">
                  <c:v>1.6469053325631956E-2</c:v>
                </c:pt>
                <c:pt idx="105">
                  <c:v>2.2834683037823135E-2</c:v>
                </c:pt>
                <c:pt idx="106">
                  <c:v>-2.8641381624894642E-3</c:v>
                </c:pt>
                <c:pt idx="107">
                  <c:v>-1.8641381659237162E-3</c:v>
                </c:pt>
                <c:pt idx="108">
                  <c:v>1.5264233363613128E-3</c:v>
                </c:pt>
                <c:pt idx="109">
                  <c:v>5.52642333717622E-3</c:v>
                </c:pt>
                <c:pt idx="110">
                  <c:v>1.0901241501856888E-2</c:v>
                </c:pt>
                <c:pt idx="111">
                  <c:v>1.0901241501856888E-2</c:v>
                </c:pt>
                <c:pt idx="112">
                  <c:v>1.8202389823568522E-2</c:v>
                </c:pt>
                <c:pt idx="113">
                  <c:v>1.6256406905251722E-2</c:v>
                </c:pt>
                <c:pt idx="114">
                  <c:v>2.4929225190352788E-2</c:v>
                </c:pt>
                <c:pt idx="115">
                  <c:v>8.9403632818738366E-3</c:v>
                </c:pt>
                <c:pt idx="116">
                  <c:v>8.8238808072056731E-3</c:v>
                </c:pt>
                <c:pt idx="117">
                  <c:v>-1.8455572250801511E-2</c:v>
                </c:pt>
                <c:pt idx="118">
                  <c:v>-1.2799650714218529E-2</c:v>
                </c:pt>
                <c:pt idx="119">
                  <c:v>3.1819621745621069E-3</c:v>
                </c:pt>
                <c:pt idx="120">
                  <c:v>3.512156287215774E-3</c:v>
                </c:pt>
                <c:pt idx="121">
                  <c:v>1.2907876734222433E-2</c:v>
                </c:pt>
                <c:pt idx="122">
                  <c:v>3.8707355948287827E-3</c:v>
                </c:pt>
                <c:pt idx="123">
                  <c:v>4.7707356011967008E-3</c:v>
                </c:pt>
                <c:pt idx="124">
                  <c:v>3.7263700743058936E-3</c:v>
                </c:pt>
                <c:pt idx="125">
                  <c:v>4.6809693141635659E-3</c:v>
                </c:pt>
                <c:pt idx="126">
                  <c:v>3.9487618304431885E-3</c:v>
                </c:pt>
                <c:pt idx="127">
                  <c:v>-1.0252947340222253E-3</c:v>
                </c:pt>
                <c:pt idx="128">
                  <c:v>9.747052663852283E-4</c:v>
                </c:pt>
                <c:pt idx="129">
                  <c:v>3.3290748270568167E-3</c:v>
                </c:pt>
                <c:pt idx="130">
                  <c:v>-1.3069228933655988E-3</c:v>
                </c:pt>
                <c:pt idx="131">
                  <c:v>4.8930771100802947E-3</c:v>
                </c:pt>
                <c:pt idx="132">
                  <c:v>6.0473983474003132E-3</c:v>
                </c:pt>
                <c:pt idx="133">
                  <c:v>4.501707944420028E-3</c:v>
                </c:pt>
                <c:pt idx="134">
                  <c:v>-1.8287806986841765E-2</c:v>
                </c:pt>
                <c:pt idx="135">
                  <c:v>-3.6325910737201594E-3</c:v>
                </c:pt>
                <c:pt idx="136">
                  <c:v>-2.9147113750667879E-3</c:v>
                </c:pt>
                <c:pt idx="137">
                  <c:v>-2.010172028307125E-3</c:v>
                </c:pt>
                <c:pt idx="138">
                  <c:v>-3.0212233928872661E-4</c:v>
                </c:pt>
                <c:pt idx="139">
                  <c:v>6.005872825670131E-3</c:v>
                </c:pt>
                <c:pt idx="140">
                  <c:v>6.0731616993623359E-5</c:v>
                </c:pt>
                <c:pt idx="141">
                  <c:v>1.5060731616411548E-2</c:v>
                </c:pt>
                <c:pt idx="142">
                  <c:v>1.0361612810918011E-2</c:v>
                </c:pt>
                <c:pt idx="143">
                  <c:v>3.6712602266880771E-3</c:v>
                </c:pt>
                <c:pt idx="144">
                  <c:v>3.6777330825422212E-3</c:v>
                </c:pt>
                <c:pt idx="145">
                  <c:v>9.0314353242786621E-3</c:v>
                </c:pt>
                <c:pt idx="146">
                  <c:v>4.0924477477419204E-3</c:v>
                </c:pt>
                <c:pt idx="147">
                  <c:v>4.092447755017878E-3</c:v>
                </c:pt>
                <c:pt idx="148">
                  <c:v>7.9948755512545093E-3</c:v>
                </c:pt>
                <c:pt idx="149">
                  <c:v>1.0557121108293321E-3</c:v>
                </c:pt>
                <c:pt idx="150">
                  <c:v>1.0055712109024895E-2</c:v>
                </c:pt>
                <c:pt idx="151">
                  <c:v>4.6573051042880578E-3</c:v>
                </c:pt>
                <c:pt idx="152">
                  <c:v>-6.2899149585526623E-3</c:v>
                </c:pt>
                <c:pt idx="153">
                  <c:v>-2.8991495733030146E-4</c:v>
                </c:pt>
                <c:pt idx="154">
                  <c:v>1.101087748204841E-2</c:v>
                </c:pt>
                <c:pt idx="155">
                  <c:v>2.8004147316808455E-3</c:v>
                </c:pt>
                <c:pt idx="156">
                  <c:v>1.0400414728863595E-2</c:v>
                </c:pt>
                <c:pt idx="157">
                  <c:v>1.2400414729271048E-2</c:v>
                </c:pt>
                <c:pt idx="158">
                  <c:v>2.0541675809013608E-3</c:v>
                </c:pt>
                <c:pt idx="159">
                  <c:v>6.4072163633561996E-3</c:v>
                </c:pt>
                <c:pt idx="160">
                  <c:v>6.5444081011349457E-4</c:v>
                </c:pt>
                <c:pt idx="161">
                  <c:v>7.0653351901250362E-4</c:v>
                </c:pt>
                <c:pt idx="162">
                  <c:v>7.7065335240765701E-3</c:v>
                </c:pt>
                <c:pt idx="163">
                  <c:v>7.3597954383967396E-3</c:v>
                </c:pt>
                <c:pt idx="164">
                  <c:v>4.7124399241807238E-3</c:v>
                </c:pt>
                <c:pt idx="165">
                  <c:v>1.7239245816254752E-3</c:v>
                </c:pt>
                <c:pt idx="166">
                  <c:v>7.2950003347884394E-4</c:v>
                </c:pt>
                <c:pt idx="167">
                  <c:v>5.7295000308594992E-3</c:v>
                </c:pt>
                <c:pt idx="168">
                  <c:v>7.7295000312669528E-3</c:v>
                </c:pt>
                <c:pt idx="169">
                  <c:v>-1.2912616893046805E-2</c:v>
                </c:pt>
                <c:pt idx="170">
                  <c:v>-1.6762532777705366E-3</c:v>
                </c:pt>
                <c:pt idx="171">
                  <c:v>-3.7319918248775785E-2</c:v>
                </c:pt>
                <c:pt idx="172">
                  <c:v>-1.1319918250754842E-2</c:v>
                </c:pt>
                <c:pt idx="173">
                  <c:v>6.8429379661943956E-4</c:v>
                </c:pt>
                <c:pt idx="174">
                  <c:v>-1.0152921190886895E-3</c:v>
                </c:pt>
                <c:pt idx="175">
                  <c:v>-2.9638530541672408E-3</c:v>
                </c:pt>
                <c:pt idx="176">
                  <c:v>-2.9638530541672408E-3</c:v>
                </c:pt>
                <c:pt idx="177">
                  <c:v>3.9047555430421731E-3</c:v>
                </c:pt>
                <c:pt idx="178">
                  <c:v>7.9624154163403967E-3</c:v>
                </c:pt>
                <c:pt idx="179">
                  <c:v>-3.3829603499004497E-3</c:v>
                </c:pt>
                <c:pt idx="180">
                  <c:v>-2.3431124139221545E-2</c:v>
                </c:pt>
                <c:pt idx="181">
                  <c:v>-3.8016085999107233E-4</c:v>
                </c:pt>
                <c:pt idx="182">
                  <c:v>-2.0289486791873392E-3</c:v>
                </c:pt>
                <c:pt idx="183">
                  <c:v>5.9710513224424753E-3</c:v>
                </c:pt>
                <c:pt idx="184">
                  <c:v>6.2249247441786663E-4</c:v>
                </c:pt>
                <c:pt idx="185">
                  <c:v>1.5736383581501714E-3</c:v>
                </c:pt>
                <c:pt idx="186">
                  <c:v>1.8624998033819146E-2</c:v>
                </c:pt>
                <c:pt idx="187">
                  <c:v>-2.4642563247707239E-3</c:v>
                </c:pt>
                <c:pt idx="188">
                  <c:v>-8.1120801782030502E-3</c:v>
                </c:pt>
                <c:pt idx="189">
                  <c:v>-1.7602417509128138E-3</c:v>
                </c:pt>
                <c:pt idx="190">
                  <c:v>1.5398724580619177E-3</c:v>
                </c:pt>
                <c:pt idx="191">
                  <c:v>2.1400959682701583E-3</c:v>
                </c:pt>
                <c:pt idx="192">
                  <c:v>3.140095972111864E-3</c:v>
                </c:pt>
                <c:pt idx="193">
                  <c:v>-3.5597947235862445E-3</c:v>
                </c:pt>
                <c:pt idx="194">
                  <c:v>1.7906768612967333E-3</c:v>
                </c:pt>
                <c:pt idx="195">
                  <c:v>2.7906768578624813E-3</c:v>
                </c:pt>
                <c:pt idx="196">
                  <c:v>-4.1086558444000786E-3</c:v>
                </c:pt>
                <c:pt idx="197">
                  <c:v>-1.0865584358517137E-4</c:v>
                </c:pt>
                <c:pt idx="198">
                  <c:v>-8.9083109518506114E-3</c:v>
                </c:pt>
                <c:pt idx="199">
                  <c:v>-5.9083109548774097E-3</c:v>
                </c:pt>
                <c:pt idx="200">
                  <c:v>8.0916890479747657E-3</c:v>
                </c:pt>
                <c:pt idx="201">
                  <c:v>4.2424674265064393E-3</c:v>
                </c:pt>
                <c:pt idx="202">
                  <c:v>-5.7569636177066882E-3</c:v>
                </c:pt>
                <c:pt idx="203">
                  <c:v>-6.4067629213673816E-3</c:v>
                </c:pt>
                <c:pt idx="204">
                  <c:v>-7.5633718698299261E-4</c:v>
                </c:pt>
                <c:pt idx="205">
                  <c:v>-1.2309866449983038E-2</c:v>
                </c:pt>
                <c:pt idx="206">
                  <c:v>-3.3098664517874753E-3</c:v>
                </c:pt>
                <c:pt idx="207">
                  <c:v>3.1372432581461586E-3</c:v>
                </c:pt>
                <c:pt idx="208">
                  <c:v>1.1662518196117543E-2</c:v>
                </c:pt>
                <c:pt idx="209">
                  <c:v>2.007220346498485E-3</c:v>
                </c:pt>
                <c:pt idx="210">
                  <c:v>3.6550955389721886E-3</c:v>
                </c:pt>
                <c:pt idx="211">
                  <c:v>9.3514806671230379E-3</c:v>
                </c:pt>
                <c:pt idx="212">
                  <c:v>3.6996086783146059E-3</c:v>
                </c:pt>
                <c:pt idx="213">
                  <c:v>-1.2431218542603673E-2</c:v>
                </c:pt>
                <c:pt idx="214">
                  <c:v>-7.5329059170784959E-3</c:v>
                </c:pt>
                <c:pt idx="215">
                  <c:v>1.9503168828714747E-2</c:v>
                </c:pt>
                <c:pt idx="216">
                  <c:v>2.5445954612043006E-3</c:v>
                </c:pt>
                <c:pt idx="217">
                  <c:v>-3.4620286047836006E-3</c:v>
                </c:pt>
                <c:pt idx="218">
                  <c:v>-5.9947704676822887E-3</c:v>
                </c:pt>
                <c:pt idx="219">
                  <c:v>-1.4990126597488419E-2</c:v>
                </c:pt>
                <c:pt idx="220">
                  <c:v>9.0711768060942194E-4</c:v>
                </c:pt>
                <c:pt idx="221">
                  <c:v>-6.9994014911635496E-3</c:v>
                </c:pt>
                <c:pt idx="222">
                  <c:v>-7.8301099753205518E-3</c:v>
                </c:pt>
                <c:pt idx="223">
                  <c:v>-6.4852880238057235E-3</c:v>
                </c:pt>
                <c:pt idx="224">
                  <c:v>-9.6005573021669642E-3</c:v>
                </c:pt>
                <c:pt idx="225">
                  <c:v>-1.4957157063774183E-2</c:v>
                </c:pt>
                <c:pt idx="226">
                  <c:v>-1.7787416778931517E-3</c:v>
                </c:pt>
                <c:pt idx="227">
                  <c:v>-1.0196565915430122E-2</c:v>
                </c:pt>
                <c:pt idx="228">
                  <c:v>-6.4056387598764898E-3</c:v>
                </c:pt>
                <c:pt idx="229">
                  <c:v>-5.4056387633107418E-3</c:v>
                </c:pt>
                <c:pt idx="230">
                  <c:v>-4.764050214400007E-3</c:v>
                </c:pt>
                <c:pt idx="231">
                  <c:v>-3.7221767249280731E-3</c:v>
                </c:pt>
                <c:pt idx="232">
                  <c:v>-6.0766142567452372E-3</c:v>
                </c:pt>
                <c:pt idx="233">
                  <c:v>-1.1437248886647797E-2</c:v>
                </c:pt>
                <c:pt idx="234">
                  <c:v>-9.4372488862403438E-3</c:v>
                </c:pt>
                <c:pt idx="235">
                  <c:v>-6.4372488892671421E-3</c:v>
                </c:pt>
                <c:pt idx="236">
                  <c:v>-5.4372488854254365E-3</c:v>
                </c:pt>
                <c:pt idx="237">
                  <c:v>-4.4372488888596885E-3</c:v>
                </c:pt>
                <c:pt idx="238">
                  <c:v>-2.4372488884522349E-3</c:v>
                </c:pt>
                <c:pt idx="239">
                  <c:v>5.6275111579692436E-4</c:v>
                </c:pt>
                <c:pt idx="240">
                  <c:v>1.5627511123626724E-3</c:v>
                </c:pt>
                <c:pt idx="241">
                  <c:v>1.5627511123626724E-3</c:v>
                </c:pt>
                <c:pt idx="242">
                  <c:v>2.562751116204378E-3</c:v>
                </c:pt>
                <c:pt idx="243">
                  <c:v>3.562751112770126E-3</c:v>
                </c:pt>
                <c:pt idx="244">
                  <c:v>5.5627511131775796E-3</c:v>
                </c:pt>
                <c:pt idx="245">
                  <c:v>6.5627511170192852E-3</c:v>
                </c:pt>
                <c:pt idx="246">
                  <c:v>9.5627511139924869E-3</c:v>
                </c:pt>
                <c:pt idx="247">
                  <c:v>1.7562751115622301E-2</c:v>
                </c:pt>
                <c:pt idx="248">
                  <c:v>8.4009424924965173E-4</c:v>
                </c:pt>
                <c:pt idx="249">
                  <c:v>-3.4156745970489073E-3</c:v>
                </c:pt>
                <c:pt idx="250">
                  <c:v>5.8432540376599992E-4</c:v>
                </c:pt>
                <c:pt idx="251">
                  <c:v>-1.5226267074497923E-3</c:v>
                </c:pt>
                <c:pt idx="252">
                  <c:v>5.2215552589233855E-3</c:v>
                </c:pt>
                <c:pt idx="253">
                  <c:v>-7.0995756890308952E-3</c:v>
                </c:pt>
                <c:pt idx="254">
                  <c:v>-9.9575691242786285E-5</c:v>
                </c:pt>
                <c:pt idx="255">
                  <c:v>2.900424313006373E-3</c:v>
                </c:pt>
                <c:pt idx="256">
                  <c:v>-5.2066842670883094E-3</c:v>
                </c:pt>
                <c:pt idx="257">
                  <c:v>-4.4627391258274078E-3</c:v>
                </c:pt>
                <c:pt idx="258">
                  <c:v>-3.4627391219857022E-3</c:v>
                </c:pt>
                <c:pt idx="259">
                  <c:v>-1.0827927821910624E-2</c:v>
                </c:pt>
                <c:pt idx="260">
                  <c:v>-4.8279278206882631E-3</c:v>
                </c:pt>
                <c:pt idx="261">
                  <c:v>-2.8279278202808095E-3</c:v>
                </c:pt>
                <c:pt idx="262">
                  <c:v>-5.6270464283913225E-3</c:v>
                </c:pt>
                <c:pt idx="263">
                  <c:v>-1.4209985450213968E-2</c:v>
                </c:pt>
                <c:pt idx="264">
                  <c:v>1.3708116051705486E-3</c:v>
                </c:pt>
                <c:pt idx="265">
                  <c:v>1.3708116051705486E-3</c:v>
                </c:pt>
                <c:pt idx="266">
                  <c:v>2.2370811605810833E-2</c:v>
                </c:pt>
                <c:pt idx="267">
                  <c:v>2.646877278416955E-3</c:v>
                </c:pt>
                <c:pt idx="268">
                  <c:v>3.2762888214004915E-3</c:v>
                </c:pt>
                <c:pt idx="269">
                  <c:v>-8.0944414089885557E-3</c:v>
                </c:pt>
                <c:pt idx="270">
                  <c:v>1.9055585930487125E-3</c:v>
                </c:pt>
                <c:pt idx="271">
                  <c:v>5.9055585938636197E-3</c:v>
                </c:pt>
                <c:pt idx="272">
                  <c:v>1.2905558591651729E-2</c:v>
                </c:pt>
                <c:pt idx="273">
                  <c:v>1.8675019783691259E-3</c:v>
                </c:pt>
                <c:pt idx="274">
                  <c:v>5.8675019791840331E-3</c:v>
                </c:pt>
                <c:pt idx="275">
                  <c:v>3.9732423692663763E-3</c:v>
                </c:pt>
                <c:pt idx="276">
                  <c:v>-1.2949541316390412E-2</c:v>
                </c:pt>
                <c:pt idx="277">
                  <c:v>-1.1949541312548707E-2</c:v>
                </c:pt>
                <c:pt idx="278">
                  <c:v>-8.9495413155755051E-3</c:v>
                </c:pt>
                <c:pt idx="279">
                  <c:v>-7.9495413190097571E-3</c:v>
                </c:pt>
                <c:pt idx="280">
                  <c:v>-7.9495413190097571E-3</c:v>
                </c:pt>
                <c:pt idx="281">
                  <c:v>-1.9495413177873962E-3</c:v>
                </c:pt>
                <c:pt idx="282">
                  <c:v>1.0504586864617631E-3</c:v>
                </c:pt>
                <c:pt idx="283">
                  <c:v>1.0504586864617631E-3</c:v>
                </c:pt>
                <c:pt idx="284">
                  <c:v>2.0504586830275111E-3</c:v>
                </c:pt>
                <c:pt idx="285">
                  <c:v>6.7299716726646266E-4</c:v>
                </c:pt>
                <c:pt idx="286">
                  <c:v>9.3276856795557854E-3</c:v>
                </c:pt>
                <c:pt idx="287">
                  <c:v>3.2935058515355872E-3</c:v>
                </c:pt>
                <c:pt idx="288">
                  <c:v>5.6177094306279728E-3</c:v>
                </c:pt>
                <c:pt idx="289">
                  <c:v>8.6177094276011744E-3</c:v>
                </c:pt>
                <c:pt idx="290">
                  <c:v>8.7661564995703684E-3</c:v>
                </c:pt>
                <c:pt idx="291">
                  <c:v>1.2276140339987744E-2</c:v>
                </c:pt>
                <c:pt idx="292">
                  <c:v>-4.1091514607390113E-3</c:v>
                </c:pt>
                <c:pt idx="293">
                  <c:v>4.8908485374565512E-3</c:v>
                </c:pt>
                <c:pt idx="294">
                  <c:v>1.5053446849314506E-3</c:v>
                </c:pt>
                <c:pt idx="295">
                  <c:v>-1.6141108190213492E-3</c:v>
                </c:pt>
                <c:pt idx="296">
                  <c:v>1.1134352181978793E-2</c:v>
                </c:pt>
                <c:pt idx="297">
                  <c:v>7.919789037110523E-3</c:v>
                </c:pt>
                <c:pt idx="298">
                  <c:v>7.529397670233199E-3</c:v>
                </c:pt>
                <c:pt idx="299">
                  <c:v>5.1867098611009139E-3</c:v>
                </c:pt>
                <c:pt idx="300">
                  <c:v>3.190309036263779E-3</c:v>
                </c:pt>
                <c:pt idx="301">
                  <c:v>-4.9766454214270756E-4</c:v>
                </c:pt>
                <c:pt idx="302">
                  <c:v>1.5023354582647461E-3</c:v>
                </c:pt>
                <c:pt idx="303">
                  <c:v>3.5023354586721997E-3</c:v>
                </c:pt>
                <c:pt idx="304">
                  <c:v>3.5023354586721997E-3</c:v>
                </c:pt>
                <c:pt idx="305">
                  <c:v>4.5023354552379477E-3</c:v>
                </c:pt>
                <c:pt idx="306">
                  <c:v>6.5023354556454013E-3</c:v>
                </c:pt>
                <c:pt idx="307">
                  <c:v>7.502335459487107E-3</c:v>
                </c:pt>
                <c:pt idx="308">
                  <c:v>-1.3023146140510106E-2</c:v>
                </c:pt>
                <c:pt idx="309">
                  <c:v>8.5756720077086804E-3</c:v>
                </c:pt>
                <c:pt idx="310">
                  <c:v>-2.1518150907477551E-2</c:v>
                </c:pt>
                <c:pt idx="311">
                  <c:v>-1.3518150905847737E-2</c:v>
                </c:pt>
                <c:pt idx="312">
                  <c:v>-1.2518150902006031E-2</c:v>
                </c:pt>
                <c:pt idx="313">
                  <c:v>-1.1518150905440283E-2</c:v>
                </c:pt>
                <c:pt idx="314">
                  <c:v>-5.5181509042179222E-3</c:v>
                </c:pt>
                <c:pt idx="315">
                  <c:v>-3.5181509038104686E-3</c:v>
                </c:pt>
                <c:pt idx="316">
                  <c:v>-2.5181509072447206E-3</c:v>
                </c:pt>
                <c:pt idx="317">
                  <c:v>1.4818490935701867E-3</c:v>
                </c:pt>
                <c:pt idx="318">
                  <c:v>1.0481849091765749E-2</c:v>
                </c:pt>
                <c:pt idx="319">
                  <c:v>1.2481849092173203E-2</c:v>
                </c:pt>
                <c:pt idx="320">
                  <c:v>1.3481849096014908E-2</c:v>
                </c:pt>
                <c:pt idx="321">
                  <c:v>-1.7612969680280272E-2</c:v>
                </c:pt>
                <c:pt idx="322">
                  <c:v>-1.0612969675216206E-2</c:v>
                </c:pt>
                <c:pt idx="323">
                  <c:v>-9.6129696786504577E-3</c:v>
                </c:pt>
                <c:pt idx="324">
                  <c:v>6.3870303246091713E-3</c:v>
                </c:pt>
                <c:pt idx="325">
                  <c:v>-1.8322506731079297E-2</c:v>
                </c:pt>
                <c:pt idx="326">
                  <c:v>-1.4322506730264389E-2</c:v>
                </c:pt>
                <c:pt idx="327">
                  <c:v>4.6774932699684413E-3</c:v>
                </c:pt>
                <c:pt idx="328">
                  <c:v>4.6774932699684413E-3</c:v>
                </c:pt>
                <c:pt idx="329">
                  <c:v>1.169403419732272E-2</c:v>
                </c:pt>
                <c:pt idx="330">
                  <c:v>1.4342312878872193E-2</c:v>
                </c:pt>
                <c:pt idx="331">
                  <c:v>8.051928817575351E-3</c:v>
                </c:pt>
                <c:pt idx="332">
                  <c:v>8.6519288169699914E-3</c:v>
                </c:pt>
                <c:pt idx="333">
                  <c:v>1.1451928818995618E-2</c:v>
                </c:pt>
                <c:pt idx="334">
                  <c:v>5.5445845367032565E-3</c:v>
                </c:pt>
                <c:pt idx="335">
                  <c:v>6.2445845335716843E-3</c:v>
                </c:pt>
                <c:pt idx="336">
                  <c:v>6.2445845335716843E-3</c:v>
                </c:pt>
                <c:pt idx="337">
                  <c:v>6.9445845304401121E-3</c:v>
                </c:pt>
                <c:pt idx="338">
                  <c:v>1.0444584536610124E-2</c:v>
                </c:pt>
                <c:pt idx="339">
                  <c:v>1.184458453034698E-2</c:v>
                </c:pt>
                <c:pt idx="340">
                  <c:v>1.184458453034698E-2</c:v>
                </c:pt>
                <c:pt idx="341">
                  <c:v>1.184458453034698E-2</c:v>
                </c:pt>
                <c:pt idx="342">
                  <c:v>1.3244584531359793E-2</c:v>
                </c:pt>
                <c:pt idx="343">
                  <c:v>1.4644584532372606E-2</c:v>
                </c:pt>
                <c:pt idx="344">
                  <c:v>1.664458453278006E-2</c:v>
                </c:pt>
                <c:pt idx="345">
                  <c:v>2.2944584533699741E-2</c:v>
                </c:pt>
                <c:pt idx="346">
                  <c:v>7.826923499619106E-3</c:v>
                </c:pt>
                <c:pt idx="347">
                  <c:v>1.1789981146235747E-2</c:v>
                </c:pt>
                <c:pt idx="348">
                  <c:v>-6.7371581048799242E-3</c:v>
                </c:pt>
                <c:pt idx="349">
                  <c:v>5.9113005033810291E-3</c:v>
                </c:pt>
                <c:pt idx="350">
                  <c:v>4.0020850663837655E-3</c:v>
                </c:pt>
                <c:pt idx="351">
                  <c:v>7.8764532884512198E-3</c:v>
                </c:pt>
                <c:pt idx="352">
                  <c:v>4.2377902452352297E-3</c:v>
                </c:pt>
                <c:pt idx="353">
                  <c:v>3.7840600013780389E-3</c:v>
                </c:pt>
                <c:pt idx="354">
                  <c:v>6.623802781143967E-3</c:v>
                </c:pt>
                <c:pt idx="355">
                  <c:v>1.3614220094275188E-2</c:v>
                </c:pt>
                <c:pt idx="356">
                  <c:v>2.4358539231203978E-3</c:v>
                </c:pt>
                <c:pt idx="357">
                  <c:v>4.993584339886576E-3</c:v>
                </c:pt>
                <c:pt idx="358">
                  <c:v>5.4197365446709E-3</c:v>
                </c:pt>
                <c:pt idx="359">
                  <c:v>-1.3030920980431446E-2</c:v>
                </c:pt>
                <c:pt idx="360">
                  <c:v>-1.1433218514142144E-2</c:v>
                </c:pt>
                <c:pt idx="361">
                  <c:v>8.6667814874061798E-3</c:v>
                </c:pt>
                <c:pt idx="362">
                  <c:v>7.7131701535831723E-3</c:v>
                </c:pt>
                <c:pt idx="363">
                  <c:v>4.6395791775466766E-3</c:v>
                </c:pt>
                <c:pt idx="364">
                  <c:v>3.8295227248312524E-3</c:v>
                </c:pt>
                <c:pt idx="365">
                  <c:v>3.8295227248312524E-3</c:v>
                </c:pt>
                <c:pt idx="366">
                  <c:v>-6.8137791257161413E-3</c:v>
                </c:pt>
                <c:pt idx="367">
                  <c:v>4.277250196455095E-3</c:v>
                </c:pt>
                <c:pt idx="368">
                  <c:v>4.8450567169326386E-3</c:v>
                </c:pt>
                <c:pt idx="369">
                  <c:v>1.2584020931886569E-3</c:v>
                </c:pt>
                <c:pt idx="370">
                  <c:v>1.4951313464870927E-4</c:v>
                </c:pt>
                <c:pt idx="371">
                  <c:v>5.354495039965896E-3</c:v>
                </c:pt>
                <c:pt idx="372">
                  <c:v>3.1163702628736936E-3</c:v>
                </c:pt>
                <c:pt idx="373">
                  <c:v>5.6124051563594506E-3</c:v>
                </c:pt>
                <c:pt idx="374">
                  <c:v>5.631744781161057E-3</c:v>
                </c:pt>
                <c:pt idx="375">
                  <c:v>5.5914082610553778E-3</c:v>
                </c:pt>
                <c:pt idx="376">
                  <c:v>5.8680934063389196E-3</c:v>
                </c:pt>
                <c:pt idx="377">
                  <c:v>5.7917055742220313E-3</c:v>
                </c:pt>
                <c:pt idx="378">
                  <c:v>6.5312991097531935E-3</c:v>
                </c:pt>
                <c:pt idx="379">
                  <c:v>5.5857342360755707E-3</c:v>
                </c:pt>
                <c:pt idx="380">
                  <c:v>5.6370916947626601E-3</c:v>
                </c:pt>
                <c:pt idx="381">
                  <c:v>5.2103355193863134E-3</c:v>
                </c:pt>
                <c:pt idx="382">
                  <c:v>5.679799409680001E-3</c:v>
                </c:pt>
                <c:pt idx="383">
                  <c:v>5.032266338252757E-3</c:v>
                </c:pt>
                <c:pt idx="384">
                  <c:v>5.9322663446206752E-3</c:v>
                </c:pt>
                <c:pt idx="385">
                  <c:v>6.1624540354796482E-3</c:v>
                </c:pt>
                <c:pt idx="386">
                  <c:v>6.1752298658861188E-3</c:v>
                </c:pt>
                <c:pt idx="387">
                  <c:v>9.7659494984015782E-3</c:v>
                </c:pt>
                <c:pt idx="388">
                  <c:v>2.695679343006685E-3</c:v>
                </c:pt>
                <c:pt idx="389">
                  <c:v>6.3056793427598845E-3</c:v>
                </c:pt>
                <c:pt idx="390">
                  <c:v>6.3956793441242721E-3</c:v>
                </c:pt>
                <c:pt idx="391">
                  <c:v>9.805679341653939E-3</c:v>
                </c:pt>
                <c:pt idx="392">
                  <c:v>9.8956793430183265E-3</c:v>
                </c:pt>
                <c:pt idx="393">
                  <c:v>8.5569272595831559E-3</c:v>
                </c:pt>
                <c:pt idx="394">
                  <c:v>8.5432078193292561E-3</c:v>
                </c:pt>
                <c:pt idx="395">
                  <c:v>8.6532078201884011E-3</c:v>
                </c:pt>
                <c:pt idx="396">
                  <c:v>8.7332078181674311E-3</c:v>
                </c:pt>
                <c:pt idx="397">
                  <c:v>8.8532078224119338E-3</c:v>
                </c:pt>
                <c:pt idx="398">
                  <c:v>8.8845683540363651E-3</c:v>
                </c:pt>
                <c:pt idx="399">
                  <c:v>6.639538822215723E-3</c:v>
                </c:pt>
                <c:pt idx="400">
                  <c:v>1.1583931200593096E-2</c:v>
                </c:pt>
                <c:pt idx="401">
                  <c:v>1.5347048199753702E-2</c:v>
                </c:pt>
                <c:pt idx="402">
                  <c:v>1.6218095440700304E-2</c:v>
                </c:pt>
                <c:pt idx="403">
                  <c:v>1.7794738438964935E-2</c:v>
                </c:pt>
                <c:pt idx="404">
                  <c:v>1.7794738438964935E-2</c:v>
                </c:pt>
                <c:pt idx="405">
                  <c:v>2.1044913240528599E-2</c:v>
                </c:pt>
                <c:pt idx="406">
                  <c:v>2.5534707209153476E-2</c:v>
                </c:pt>
                <c:pt idx="407">
                  <c:v>2.9929286311600422E-2</c:v>
                </c:pt>
                <c:pt idx="408">
                  <c:v>2.6469738327522273E-2</c:v>
                </c:pt>
                <c:pt idx="409">
                  <c:v>3.2620963454799451E-2</c:v>
                </c:pt>
                <c:pt idx="410">
                  <c:v>3.3177232065378467E-2</c:v>
                </c:pt>
                <c:pt idx="411">
                  <c:v>3.735510693804657E-2</c:v>
                </c:pt>
                <c:pt idx="412">
                  <c:v>3.8271782264510473E-2</c:v>
                </c:pt>
                <c:pt idx="413">
                  <c:v>3.3858701129521426E-2</c:v>
                </c:pt>
                <c:pt idx="414">
                  <c:v>3.3858701129521426E-2</c:v>
                </c:pt>
                <c:pt idx="415">
                  <c:v>3.9358701128822934E-2</c:v>
                </c:pt>
                <c:pt idx="416">
                  <c:v>3.8935871185679302E-2</c:v>
                </c:pt>
                <c:pt idx="417">
                  <c:v>3.9533270930475761E-2</c:v>
                </c:pt>
                <c:pt idx="418">
                  <c:v>4.0610842329664137E-2</c:v>
                </c:pt>
                <c:pt idx="419">
                  <c:v>6.4519520673728084E-2</c:v>
                </c:pt>
                <c:pt idx="420">
                  <c:v>6.4685938509245464E-2</c:v>
                </c:pt>
                <c:pt idx="421">
                  <c:v>6.5596399182914683E-2</c:v>
                </c:pt>
                <c:pt idx="422">
                  <c:v>6.5711097192181406E-2</c:v>
                </c:pt>
                <c:pt idx="423">
                  <c:v>6.8455999100696094E-2</c:v>
                </c:pt>
                <c:pt idx="424">
                  <c:v>7.2471290151720824E-2</c:v>
                </c:pt>
                <c:pt idx="425">
                  <c:v>7.4165574832632114E-2</c:v>
                </c:pt>
                <c:pt idx="426">
                  <c:v>8.1436862970594895E-2</c:v>
                </c:pt>
                <c:pt idx="427">
                  <c:v>8.2068072967579786E-2</c:v>
                </c:pt>
                <c:pt idx="428">
                  <c:v>8.2288724054874474E-2</c:v>
                </c:pt>
                <c:pt idx="429">
                  <c:v>8.2820160411728294E-2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A1-4D6F-866B-B21D70D7BB2B}"/>
            </c:ext>
          </c:extLst>
        </c:ser>
        <c:ser>
          <c:idx val="7"/>
          <c:order val="1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3'!$AY$2:$AY$145</c:f>
              <c:numCache>
                <c:formatCode>General</c:formatCode>
                <c:ptCount val="144"/>
                <c:pt idx="0">
                  <c:v>9.2192541639241835E-4</c:v>
                </c:pt>
                <c:pt idx="1">
                  <c:v>9.8279983539347002E-4</c:v>
                </c:pt>
                <c:pt idx="2">
                  <c:v>1.0434449249626296E-3</c:v>
                </c:pt>
                <c:pt idx="3">
                  <c:v>1.1038606850998973E-3</c:v>
                </c:pt>
                <c:pt idx="4">
                  <c:v>1.1640471158052726E-3</c:v>
                </c:pt>
                <c:pt idx="5">
                  <c:v>1.2240042170787557E-3</c:v>
                </c:pt>
                <c:pt idx="6">
                  <c:v>1.2837319889203466E-3</c:v>
                </c:pt>
                <c:pt idx="7">
                  <c:v>1.3432304313300456E-3</c:v>
                </c:pt>
                <c:pt idx="8">
                  <c:v>1.4024995443078525E-3</c:v>
                </c:pt>
                <c:pt idx="9">
                  <c:v>1.4615393278537669E-3</c:v>
                </c:pt>
                <c:pt idx="10">
                  <c:v>1.5203497819677894E-3</c:v>
                </c:pt>
                <c:pt idx="11">
                  <c:v>1.5789309066499197E-3</c:v>
                </c:pt>
                <c:pt idx="12">
                  <c:v>1.6372827019001579E-3</c:v>
                </c:pt>
                <c:pt idx="13">
                  <c:v>1.6954051677185039E-3</c:v>
                </c:pt>
                <c:pt idx="14">
                  <c:v>1.7532983041049577E-3</c:v>
                </c:pt>
                <c:pt idx="15">
                  <c:v>1.8109621110595196E-3</c:v>
                </c:pt>
                <c:pt idx="16">
                  <c:v>1.8683965885821891E-3</c:v>
                </c:pt>
                <c:pt idx="17">
                  <c:v>1.9256017366729666E-3</c:v>
                </c:pt>
                <c:pt idx="18">
                  <c:v>1.9825775553318518E-3</c:v>
                </c:pt>
                <c:pt idx="19">
                  <c:v>2.0393240445588452E-3</c:v>
                </c:pt>
                <c:pt idx="20">
                  <c:v>2.0958412043539459E-3</c:v>
                </c:pt>
                <c:pt idx="21">
                  <c:v>2.1521290347171545E-3</c:v>
                </c:pt>
                <c:pt idx="22">
                  <c:v>2.2081875356484712E-3</c:v>
                </c:pt>
                <c:pt idx="23">
                  <c:v>2.264016707147896E-3</c:v>
                </c:pt>
                <c:pt idx="24">
                  <c:v>2.3196165492154284E-3</c:v>
                </c:pt>
                <c:pt idx="25">
                  <c:v>2.3749870618510688E-3</c:v>
                </c:pt>
                <c:pt idx="26">
                  <c:v>2.4301282450548169E-3</c:v>
                </c:pt>
                <c:pt idx="27">
                  <c:v>2.485040098826673E-3</c:v>
                </c:pt>
                <c:pt idx="28">
                  <c:v>2.5397226231666375E-3</c:v>
                </c:pt>
                <c:pt idx="29">
                  <c:v>2.5941758180747084E-3</c:v>
                </c:pt>
                <c:pt idx="30">
                  <c:v>2.6483996835508883E-3</c:v>
                </c:pt>
                <c:pt idx="31">
                  <c:v>2.7023942195951757E-3</c:v>
                </c:pt>
                <c:pt idx="32">
                  <c:v>2.7561594262075712E-3</c:v>
                </c:pt>
                <c:pt idx="33">
                  <c:v>2.8096953033880743E-3</c:v>
                </c:pt>
                <c:pt idx="34">
                  <c:v>2.8630018511366854E-3</c:v>
                </c:pt>
                <c:pt idx="35">
                  <c:v>2.9160790694534042E-3</c:v>
                </c:pt>
                <c:pt idx="36">
                  <c:v>2.968926958338231E-3</c:v>
                </c:pt>
                <c:pt idx="37">
                  <c:v>3.0215455177911655E-3</c:v>
                </c:pt>
                <c:pt idx="38">
                  <c:v>3.0739347478122079E-3</c:v>
                </c:pt>
                <c:pt idx="39">
                  <c:v>3.1260946484013585E-3</c:v>
                </c:pt>
                <c:pt idx="40">
                  <c:v>3.1780252195586166E-3</c:v>
                </c:pt>
                <c:pt idx="41">
                  <c:v>3.2297264612839824E-3</c:v>
                </c:pt>
                <c:pt idx="42">
                  <c:v>3.2811983735774567E-3</c:v>
                </c:pt>
                <c:pt idx="43">
                  <c:v>3.3324409564390381E-3</c:v>
                </c:pt>
                <c:pt idx="44">
                  <c:v>3.383454209868728E-3</c:v>
                </c:pt>
                <c:pt idx="45">
                  <c:v>3.4342381338665251E-3</c:v>
                </c:pt>
                <c:pt idx="46">
                  <c:v>3.4847927284324303E-3</c:v>
                </c:pt>
                <c:pt idx="47">
                  <c:v>3.5351179935664439E-3</c:v>
                </c:pt>
                <c:pt idx="48">
                  <c:v>3.5852139292685643E-3</c:v>
                </c:pt>
                <c:pt idx="49">
                  <c:v>3.6350805355387936E-3</c:v>
                </c:pt>
                <c:pt idx="50">
                  <c:v>3.6847178123771301E-3</c:v>
                </c:pt>
                <c:pt idx="51">
                  <c:v>3.7341257597835751E-3</c:v>
                </c:pt>
                <c:pt idx="52">
                  <c:v>3.7833043777581272E-3</c:v>
                </c:pt>
                <c:pt idx="53">
                  <c:v>3.8322536663007879E-3</c:v>
                </c:pt>
                <c:pt idx="54">
                  <c:v>3.8809736254115557E-3</c:v>
                </c:pt>
                <c:pt idx="55">
                  <c:v>3.929464255090432E-3</c:v>
                </c:pt>
                <c:pt idx="56">
                  <c:v>3.9777255553374155E-3</c:v>
                </c:pt>
                <c:pt idx="57">
                  <c:v>4.0257575261525074E-3</c:v>
                </c:pt>
                <c:pt idx="58">
                  <c:v>4.073560167535707E-3</c:v>
                </c:pt>
                <c:pt idx="59">
                  <c:v>4.1211334794870151E-3</c:v>
                </c:pt>
                <c:pt idx="60">
                  <c:v>4.1684774620064299E-3</c:v>
                </c:pt>
                <c:pt idx="61">
                  <c:v>4.2155921150939532E-3</c:v>
                </c:pt>
                <c:pt idx="62">
                  <c:v>4.2624774387495842E-3</c:v>
                </c:pt>
                <c:pt idx="63">
                  <c:v>4.3091334329733236E-3</c:v>
                </c:pt>
                <c:pt idx="64">
                  <c:v>4.3555600977651697E-3</c:v>
                </c:pt>
                <c:pt idx="65">
                  <c:v>4.4017574331251244E-3</c:v>
                </c:pt>
                <c:pt idx="66">
                  <c:v>4.4477254390531866E-3</c:v>
                </c:pt>
                <c:pt idx="67">
                  <c:v>4.4934641155493574E-3</c:v>
                </c:pt>
                <c:pt idx="68">
                  <c:v>4.5389734626136357E-3</c:v>
                </c:pt>
                <c:pt idx="69">
                  <c:v>4.5842534802460217E-3</c:v>
                </c:pt>
                <c:pt idx="70">
                  <c:v>4.6293041684465153E-3</c:v>
                </c:pt>
                <c:pt idx="71">
                  <c:v>4.6741255272151165E-3</c:v>
                </c:pt>
                <c:pt idx="72">
                  <c:v>4.7187175565518271E-3</c:v>
                </c:pt>
                <c:pt idx="73">
                  <c:v>4.7630802564566435E-3</c:v>
                </c:pt>
                <c:pt idx="74">
                  <c:v>4.8072136269295693E-3</c:v>
                </c:pt>
                <c:pt idx="75">
                  <c:v>4.8511176679706019E-3</c:v>
                </c:pt>
                <c:pt idx="76">
                  <c:v>4.8947923795797437E-3</c:v>
                </c:pt>
                <c:pt idx="77">
                  <c:v>4.9382377617569924E-3</c:v>
                </c:pt>
                <c:pt idx="78">
                  <c:v>4.9814538145023495E-3</c:v>
                </c:pt>
                <c:pt idx="79">
                  <c:v>5.0244405378158134E-3</c:v>
                </c:pt>
                <c:pt idx="80">
                  <c:v>5.0671979316973866E-3</c:v>
                </c:pt>
                <c:pt idx="81">
                  <c:v>5.1097259961470666E-3</c:v>
                </c:pt>
                <c:pt idx="82">
                  <c:v>5.1520247311648551E-3</c:v>
                </c:pt>
                <c:pt idx="83">
                  <c:v>5.1940941367507503E-3</c:v>
                </c:pt>
                <c:pt idx="84">
                  <c:v>5.2359342129047548E-3</c:v>
                </c:pt>
                <c:pt idx="85">
                  <c:v>5.2775449596268662E-3</c:v>
                </c:pt>
                <c:pt idx="86">
                  <c:v>5.3189263769170868E-3</c:v>
                </c:pt>
                <c:pt idx="87">
                  <c:v>5.3600784647754134E-3</c:v>
                </c:pt>
                <c:pt idx="88">
                  <c:v>5.4010012232018493E-3</c:v>
                </c:pt>
                <c:pt idx="89">
                  <c:v>5.4416946521963919E-3</c:v>
                </c:pt>
                <c:pt idx="90">
                  <c:v>5.482158751759043E-3</c:v>
                </c:pt>
                <c:pt idx="91">
                  <c:v>5.5223935218898018E-3</c:v>
                </c:pt>
                <c:pt idx="92">
                  <c:v>5.562398962588669E-3</c:v>
                </c:pt>
                <c:pt idx="93">
                  <c:v>5.602175073855643E-3</c:v>
                </c:pt>
                <c:pt idx="94">
                  <c:v>5.6417218556907263E-3</c:v>
                </c:pt>
                <c:pt idx="95">
                  <c:v>5.6810393080939164E-3</c:v>
                </c:pt>
                <c:pt idx="96">
                  <c:v>5.720127431065215E-3</c:v>
                </c:pt>
                <c:pt idx="97">
                  <c:v>5.7589862246046203E-3</c:v>
                </c:pt>
                <c:pt idx="98">
                  <c:v>5.7976156887121341E-3</c:v>
                </c:pt>
                <c:pt idx="99">
                  <c:v>5.8360158233877564E-3</c:v>
                </c:pt>
                <c:pt idx="100">
                  <c:v>5.8741866286314863E-3</c:v>
                </c:pt>
                <c:pt idx="101">
                  <c:v>5.9121281044433229E-3</c:v>
                </c:pt>
                <c:pt idx="102">
                  <c:v>5.949840250823268E-3</c:v>
                </c:pt>
                <c:pt idx="103">
                  <c:v>5.9873230677713217E-3</c:v>
                </c:pt>
                <c:pt idx="104">
                  <c:v>6.0245765552874829E-3</c:v>
                </c:pt>
                <c:pt idx="105">
                  <c:v>6.0616007133717517E-3</c:v>
                </c:pt>
                <c:pt idx="106">
                  <c:v>6.0983955420241282E-3</c:v>
                </c:pt>
                <c:pt idx="107">
                  <c:v>6.1349610412446132E-3</c:v>
                </c:pt>
                <c:pt idx="108">
                  <c:v>6.1712972110332057E-3</c:v>
                </c:pt>
                <c:pt idx="109">
                  <c:v>6.2074040513899059E-3</c:v>
                </c:pt>
                <c:pt idx="110">
                  <c:v>6.2432815623147137E-3</c:v>
                </c:pt>
                <c:pt idx="111">
                  <c:v>6.27892974380763E-3</c:v>
                </c:pt>
                <c:pt idx="112">
                  <c:v>6.3143485958686539E-3</c:v>
                </c:pt>
                <c:pt idx="113">
                  <c:v>6.3495381184977863E-3</c:v>
                </c:pt>
                <c:pt idx="114">
                  <c:v>6.3844983116950254E-3</c:v>
                </c:pt>
                <c:pt idx="115">
                  <c:v>6.419229175460373E-3</c:v>
                </c:pt>
                <c:pt idx="116">
                  <c:v>6.4537307097938292E-3</c:v>
                </c:pt>
                <c:pt idx="117">
                  <c:v>6.488002914695392E-3</c:v>
                </c:pt>
                <c:pt idx="118">
                  <c:v>6.5220457901650625E-3</c:v>
                </c:pt>
                <c:pt idx="119">
                  <c:v>6.5558593362028414E-3</c:v>
                </c:pt>
                <c:pt idx="120">
                  <c:v>6.5894435528087289E-3</c:v>
                </c:pt>
                <c:pt idx="121">
                  <c:v>6.6227984399827222E-3</c:v>
                </c:pt>
                <c:pt idx="122">
                  <c:v>6.6559239977248249E-3</c:v>
                </c:pt>
                <c:pt idx="123">
                  <c:v>6.688820226035036E-3</c:v>
                </c:pt>
                <c:pt idx="124">
                  <c:v>6.7214871249133539E-3</c:v>
                </c:pt>
                <c:pt idx="125">
                  <c:v>6.7539246943597794E-3</c:v>
                </c:pt>
                <c:pt idx="126">
                  <c:v>6.7861329343743134E-3</c:v>
                </c:pt>
                <c:pt idx="127">
                  <c:v>6.8181118449569559E-3</c:v>
                </c:pt>
                <c:pt idx="128">
                  <c:v>6.8498614261077052E-3</c:v>
                </c:pt>
                <c:pt idx="129">
                  <c:v>6.881381677826562E-3</c:v>
                </c:pt>
                <c:pt idx="130">
                  <c:v>6.9126726001135282E-3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2A1-4D6F-866B-B21D70D7B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21816"/>
        <c:axId val="1"/>
      </c:scatterChart>
      <c:valAx>
        <c:axId val="808021816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081420758483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021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3850837138504E-2"/>
          <c:y val="0.92876712328767119"/>
          <c:w val="0.8538812785388127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3388013864022646"/>
          <c:w val="0.81459027013549445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3'!$D$21:$D$95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10315</c:v>
                </c:pt>
                <c:pt idx="399">
                  <c:v>10599.5</c:v>
                </c:pt>
                <c:pt idx="400">
                  <c:v>10602</c:v>
                </c:pt>
                <c:pt idx="401">
                  <c:v>10839</c:v>
                </c:pt>
                <c:pt idx="402">
                  <c:v>10861</c:v>
                </c:pt>
                <c:pt idx="403">
                  <c:v>11054</c:v>
                </c:pt>
                <c:pt idx="404">
                  <c:v>11054</c:v>
                </c:pt>
                <c:pt idx="405">
                  <c:v>11065</c:v>
                </c:pt>
                <c:pt idx="406">
                  <c:v>11248</c:v>
                </c:pt>
                <c:pt idx="407">
                  <c:v>11315.5</c:v>
                </c:pt>
                <c:pt idx="408">
                  <c:v>11320</c:v>
                </c:pt>
                <c:pt idx="409">
                  <c:v>11559</c:v>
                </c:pt>
                <c:pt idx="410">
                  <c:v>11581</c:v>
                </c:pt>
                <c:pt idx="411">
                  <c:v>11747</c:v>
                </c:pt>
                <c:pt idx="412">
                  <c:v>11770</c:v>
                </c:pt>
                <c:pt idx="413">
                  <c:v>11781</c:v>
                </c:pt>
                <c:pt idx="414">
                  <c:v>11781</c:v>
                </c:pt>
                <c:pt idx="415">
                  <c:v>11781</c:v>
                </c:pt>
                <c:pt idx="416">
                  <c:v>11785</c:v>
                </c:pt>
                <c:pt idx="417">
                  <c:v>11812</c:v>
                </c:pt>
                <c:pt idx="418">
                  <c:v>11834</c:v>
                </c:pt>
                <c:pt idx="419">
                  <c:v>12483</c:v>
                </c:pt>
                <c:pt idx="420">
                  <c:v>12506</c:v>
                </c:pt>
                <c:pt idx="421">
                  <c:v>12517</c:v>
                </c:pt>
                <c:pt idx="422">
                  <c:v>12541</c:v>
                </c:pt>
                <c:pt idx="423">
                  <c:v>12707</c:v>
                </c:pt>
                <c:pt idx="424">
                  <c:v>12718</c:v>
                </c:pt>
                <c:pt idx="425">
                  <c:v>12752</c:v>
                </c:pt>
                <c:pt idx="426">
                  <c:v>12953</c:v>
                </c:pt>
                <c:pt idx="427">
                  <c:v>12960</c:v>
                </c:pt>
                <c:pt idx="428">
                  <c:v>12971</c:v>
                </c:pt>
                <c:pt idx="429">
                  <c:v>12978</c:v>
                </c:pt>
              </c:numCache>
            </c:numRef>
          </c:xVal>
          <c:yVal>
            <c:numRef>
              <c:f>'Active 3'!$AC$21:$AC$800</c:f>
              <c:numCache>
                <c:formatCode>General</c:formatCode>
                <c:ptCount val="780"/>
                <c:pt idx="0">
                  <c:v>-1.1845394200336472E-2</c:v>
                </c:pt>
                <c:pt idx="1">
                  <c:v>-3.0269280426173297E-3</c:v>
                </c:pt>
                <c:pt idx="2">
                  <c:v>1.2067412726432426E-2</c:v>
                </c:pt>
                <c:pt idx="3">
                  <c:v>4.7903504431257796E-3</c:v>
                </c:pt>
                <c:pt idx="4">
                  <c:v>-1.2953292502458128E-3</c:v>
                </c:pt>
                <c:pt idx="5">
                  <c:v>-1.4086362893930747E-2</c:v>
                </c:pt>
                <c:pt idx="6">
                  <c:v>-3.1175214490865555E-3</c:v>
                </c:pt>
                <c:pt idx="7">
                  <c:v>-2.8917093682239133E-3</c:v>
                </c:pt>
                <c:pt idx="8">
                  <c:v>-6.8591768310114279E-4</c:v>
                </c:pt>
                <c:pt idx="9">
                  <c:v>7.6946093572422131E-3</c:v>
                </c:pt>
                <c:pt idx="10">
                  <c:v>1.277483917886112E-3</c:v>
                </c:pt>
                <c:pt idx="11">
                  <c:v>-8.6478819270938614E-3</c:v>
                </c:pt>
                <c:pt idx="12">
                  <c:v>4.5725048695368017E-3</c:v>
                </c:pt>
                <c:pt idx="13">
                  <c:v>1.6175420043841808E-2</c:v>
                </c:pt>
                <c:pt idx="14">
                  <c:v>6.2300855946714464E-3</c:v>
                </c:pt>
                <c:pt idx="15">
                  <c:v>1.5267207418865071E-2</c:v>
                </c:pt>
                <c:pt idx="16">
                  <c:v>4.2872640145174834E-3</c:v>
                </c:pt>
                <c:pt idx="17">
                  <c:v>-4.2129119674625196E-4</c:v>
                </c:pt>
                <c:pt idx="18">
                  <c:v>1.1945073611647518E-2</c:v>
                </c:pt>
                <c:pt idx="19">
                  <c:v>1.1236519322154396E-2</c:v>
                </c:pt>
                <c:pt idx="20">
                  <c:v>1.602955548606888E-2</c:v>
                </c:pt>
                <c:pt idx="21">
                  <c:v>-5.7645178660511651E-3</c:v>
                </c:pt>
                <c:pt idx="22">
                  <c:v>1.0567066899056607E-2</c:v>
                </c:pt>
                <c:pt idx="23">
                  <c:v>1.7793068016053324E-2</c:v>
                </c:pt>
                <c:pt idx="24">
                  <c:v>-2.9154834531243427E-3</c:v>
                </c:pt>
                <c:pt idx="25">
                  <c:v>1.4198443782621589E-2</c:v>
                </c:pt>
                <c:pt idx="26">
                  <c:v>1.6927117900019356E-2</c:v>
                </c:pt>
                <c:pt idx="27">
                  <c:v>1.7947491714256615E-2</c:v>
                </c:pt>
                <c:pt idx="28">
                  <c:v>1.1570642728767169E-2</c:v>
                </c:pt>
                <c:pt idx="29">
                  <c:v>1.3862104072323991E-2</c:v>
                </c:pt>
                <c:pt idx="30">
                  <c:v>9.1736803772410822E-3</c:v>
                </c:pt>
                <c:pt idx="31">
                  <c:v>1.5465141844106019E-2</c:v>
                </c:pt>
                <c:pt idx="32">
                  <c:v>2.8485257155077694E-2</c:v>
                </c:pt>
                <c:pt idx="33">
                  <c:v>5.7767187192327984E-3</c:v>
                </c:pt>
                <c:pt idx="34">
                  <c:v>1.7088296063029942E-2</c:v>
                </c:pt>
                <c:pt idx="35">
                  <c:v>1.3379757757187043E-2</c:v>
                </c:pt>
                <c:pt idx="36">
                  <c:v>1.8174208528235685E-2</c:v>
                </c:pt>
                <c:pt idx="37">
                  <c:v>2.319433174370971E-2</c:v>
                </c:pt>
                <c:pt idx="38">
                  <c:v>1.1797383075583931E-2</c:v>
                </c:pt>
                <c:pt idx="39">
                  <c:v>2.2420559483963931E-2</c:v>
                </c:pt>
                <c:pt idx="40">
                  <c:v>9.7321483810749992E-3</c:v>
                </c:pt>
                <c:pt idx="41">
                  <c:v>1.3626666498452537E-2</c:v>
                </c:pt>
                <c:pt idx="42">
                  <c:v>7.9181309097559535E-3</c:v>
                </c:pt>
                <c:pt idx="43">
                  <c:v>2.1938256531384578E-2</c:v>
                </c:pt>
                <c:pt idx="44">
                  <c:v>1.8541311648824239E-2</c:v>
                </c:pt>
                <c:pt idx="45">
                  <c:v>1.5852902718773682E-2</c:v>
                </c:pt>
                <c:pt idx="46">
                  <c:v>2.4562290159926139E-2</c:v>
                </c:pt>
                <c:pt idx="47">
                  <c:v>1.8853757166290112E-2</c:v>
                </c:pt>
                <c:pt idx="48">
                  <c:v>2.9873891857286589E-2</c:v>
                </c:pt>
                <c:pt idx="49">
                  <c:v>2.5411770801654084E-2</c:v>
                </c:pt>
                <c:pt idx="50">
                  <c:v>2.4326447257908855E-2</c:v>
                </c:pt>
                <c:pt idx="51">
                  <c:v>2.7292042630178551E-2</c:v>
                </c:pt>
                <c:pt idx="52">
                  <c:v>2.2715267536453962E-2</c:v>
                </c:pt>
                <c:pt idx="53">
                  <c:v>2.2206737084340841E-2</c:v>
                </c:pt>
                <c:pt idx="54">
                  <c:v>1.7121433835435428E-2</c:v>
                </c:pt>
                <c:pt idx="55">
                  <c:v>2.0744662873493958E-2</c:v>
                </c:pt>
                <c:pt idx="56">
                  <c:v>3.1036132876419181E-2</c:v>
                </c:pt>
                <c:pt idx="57">
                  <c:v>2.5262450564391192E-2</c:v>
                </c:pt>
                <c:pt idx="58">
                  <c:v>2.2282596934774791E-2</c:v>
                </c:pt>
                <c:pt idx="59">
                  <c:v>1.7177155226739998E-2</c:v>
                </c:pt>
                <c:pt idx="60">
                  <c:v>2.0419705390684537E-2</c:v>
                </c:pt>
                <c:pt idx="61">
                  <c:v>2.8698476251588841E-2</c:v>
                </c:pt>
                <c:pt idx="62">
                  <c:v>3.0321848734799567E-2</c:v>
                </c:pt>
                <c:pt idx="63">
                  <c:v>1.1901785738616321E-2</c:v>
                </c:pt>
                <c:pt idx="64">
                  <c:v>1.4493115572173065E-2</c:v>
                </c:pt>
                <c:pt idx="65">
                  <c:v>9.7846175019752641E-3</c:v>
                </c:pt>
                <c:pt idx="66">
                  <c:v>2.4127131547081282E-3</c:v>
                </c:pt>
                <c:pt idx="67">
                  <c:v>6.4127131555230359E-3</c:v>
                </c:pt>
                <c:pt idx="68">
                  <c:v>1.7042175964825136E-3</c:v>
                </c:pt>
                <c:pt idx="69">
                  <c:v>6.7042176011391265E-3</c:v>
                </c:pt>
                <c:pt idx="70">
                  <c:v>1.3368291784800701E-2</c:v>
                </c:pt>
                <c:pt idx="71">
                  <c:v>1.4554578573278619E-2</c:v>
                </c:pt>
                <c:pt idx="72">
                  <c:v>1.5494789057958185E-2</c:v>
                </c:pt>
                <c:pt idx="73">
                  <c:v>1.7494789058365639E-2</c:v>
                </c:pt>
                <c:pt idx="74">
                  <c:v>3.9726802557479478E-2</c:v>
                </c:pt>
                <c:pt idx="75">
                  <c:v>1.1043987119519419E-2</c:v>
                </c:pt>
                <c:pt idx="76">
                  <c:v>1.3276570544062859E-2</c:v>
                </c:pt>
                <c:pt idx="77">
                  <c:v>9.8652581159042532E-3</c:v>
                </c:pt>
                <c:pt idx="78">
                  <c:v>1.4400755923150727E-2</c:v>
                </c:pt>
                <c:pt idx="79">
                  <c:v>1.9400755920531382E-2</c:v>
                </c:pt>
                <c:pt idx="80">
                  <c:v>2.4220096959813062E-2</c:v>
                </c:pt>
                <c:pt idx="81">
                  <c:v>1.9237780562891094E-2</c:v>
                </c:pt>
                <c:pt idx="82">
                  <c:v>3.1529311972817137E-2</c:v>
                </c:pt>
                <c:pt idx="83">
                  <c:v>-2.5553726658538228E-3</c:v>
                </c:pt>
                <c:pt idx="84">
                  <c:v>1.906841312676209E-2</c:v>
                </c:pt>
                <c:pt idx="85">
                  <c:v>2.1275264940878159E-2</c:v>
                </c:pt>
                <c:pt idx="86">
                  <c:v>2.4275264945127318E-2</c:v>
                </c:pt>
                <c:pt idx="87">
                  <c:v>2.1566797066556682E-2</c:v>
                </c:pt>
                <c:pt idx="88">
                  <c:v>9.899054865614796E-3</c:v>
                </c:pt>
                <c:pt idx="89">
                  <c:v>1.2899054862587998E-2</c:v>
                </c:pt>
                <c:pt idx="90">
                  <c:v>1.6899054863402905E-2</c:v>
                </c:pt>
                <c:pt idx="91">
                  <c:v>1.7899054867244611E-2</c:v>
                </c:pt>
                <c:pt idx="92">
                  <c:v>2.0210950520554938E-2</c:v>
                </c:pt>
                <c:pt idx="93">
                  <c:v>1.4953734608881429E-2</c:v>
                </c:pt>
                <c:pt idx="94">
                  <c:v>1.5953734612723133E-2</c:v>
                </c:pt>
                <c:pt idx="95">
                  <c:v>1.1303193922361777E-2</c:v>
                </c:pt>
                <c:pt idx="96">
                  <c:v>2.2842353025467652E-2</c:v>
                </c:pt>
                <c:pt idx="97">
                  <c:v>2.2351745252906865E-2</c:v>
                </c:pt>
                <c:pt idx="98">
                  <c:v>2.1621074547511923E-3</c:v>
                </c:pt>
                <c:pt idx="99">
                  <c:v>5.1824881244092224E-3</c:v>
                </c:pt>
                <c:pt idx="100">
                  <c:v>3.2674025510008427E-2</c:v>
                </c:pt>
                <c:pt idx="101">
                  <c:v>3.4474025508192348E-2</c:v>
                </c:pt>
                <c:pt idx="102">
                  <c:v>1.9325160643847046E-2</c:v>
                </c:pt>
                <c:pt idx="103">
                  <c:v>9.1263576947454884E-3</c:v>
                </c:pt>
                <c:pt idx="104">
                  <c:v>1.3126357695560396E-2</c:v>
                </c:pt>
                <c:pt idx="105">
                  <c:v>1.8551613231937131E-2</c:v>
                </c:pt>
                <c:pt idx="106">
                  <c:v>-7.1568445571862432E-3</c:v>
                </c:pt>
                <c:pt idx="107">
                  <c:v>-6.1568445606204952E-3</c:v>
                </c:pt>
                <c:pt idx="108">
                  <c:v>-3.0986241987421064E-3</c:v>
                </c:pt>
                <c:pt idx="109">
                  <c:v>9.013758020728008E-4</c:v>
                </c:pt>
                <c:pt idx="110">
                  <c:v>5.242382371451814E-3</c:v>
                </c:pt>
                <c:pt idx="111">
                  <c:v>5.242382371451814E-3</c:v>
                </c:pt>
                <c:pt idx="112">
                  <c:v>1.2533927864824324E-2</c:v>
                </c:pt>
                <c:pt idx="113">
                  <c:v>1.0554337264803558E-2</c:v>
                </c:pt>
                <c:pt idx="114">
                  <c:v>1.8187168007865809E-2</c:v>
                </c:pt>
                <c:pt idx="115">
                  <c:v>2.10264987330544E-3</c:v>
                </c:pt>
                <c:pt idx="116">
                  <c:v>1.2603869452950519E-3</c:v>
                </c:pt>
                <c:pt idx="117">
                  <c:v>-2.6200158083454442E-2</c:v>
                </c:pt>
                <c:pt idx="118">
                  <c:v>-2.0596630101997127E-2</c:v>
                </c:pt>
                <c:pt idx="119">
                  <c:v>-4.6293041684465153E-3</c:v>
                </c:pt>
                <c:pt idx="120">
                  <c:v>-4.3895720605372527E-3</c:v>
                </c:pt>
                <c:pt idx="121">
                  <c:v>4.1416509435698396E-3</c:v>
                </c:pt>
                <c:pt idx="122">
                  <c:v>-5.0139354635398408E-3</c:v>
                </c:pt>
                <c:pt idx="123">
                  <c:v>-4.1139354571719227E-3</c:v>
                </c:pt>
                <c:pt idx="124">
                  <c:v>-5.2103923380628931E-3</c:v>
                </c:pt>
                <c:pt idx="125">
                  <c:v>-4.2984020086521474E-3</c:v>
                </c:pt>
                <c:pt idx="126">
                  <c:v>-5.1962129337014057E-3</c:v>
                </c:pt>
                <c:pt idx="127">
                  <c:v>-1.0892275401214659E-2</c:v>
                </c:pt>
                <c:pt idx="128">
                  <c:v>-8.892275400807205E-3</c:v>
                </c:pt>
                <c:pt idx="129">
                  <c:v>-6.5802748908046606E-3</c:v>
                </c:pt>
                <c:pt idx="130">
                  <c:v>-1.1352714553978759E-2</c:v>
                </c:pt>
                <c:pt idx="131">
                  <c:v>-5.1527145505328659E-3</c:v>
                </c:pt>
                <c:pt idx="132">
                  <c:v>-4.0407120858289187E-3</c:v>
                </c:pt>
                <c:pt idx="133">
                  <c:v>-5.6287091540087519E-3</c:v>
                </c:pt>
                <c:pt idx="134">
                  <c:v>-2.8521588924378616E-2</c:v>
                </c:pt>
                <c:pt idx="135">
                  <c:v>-1.3918027772223417E-2</c:v>
                </c:pt>
                <c:pt idx="136">
                  <c:v>-1.3378447531342347E-2</c:v>
                </c:pt>
                <c:pt idx="137">
                  <c:v>-1.3030761123129904E-2</c:v>
                </c:pt>
                <c:pt idx="138">
                  <c:v>-1.1406734263489723E-2</c:v>
                </c:pt>
                <c:pt idx="139">
                  <c:v>-5.1827055460715961E-3</c:v>
                </c:pt>
                <c:pt idx="140">
                  <c:v>-1.1179131524728486E-2</c:v>
                </c:pt>
                <c:pt idx="141">
                  <c:v>3.8208684746894369E-3</c:v>
                </c:pt>
                <c:pt idx="142">
                  <c:v>-8.8757253106975208E-4</c:v>
                </c:pt>
                <c:pt idx="143">
                  <c:v>-7.6804221626283345E-3</c:v>
                </c:pt>
                <c:pt idx="144">
                  <c:v>-8.2916812584273615E-3</c:v>
                </c:pt>
                <c:pt idx="145">
                  <c:v>-2.9796575391225948E-3</c:v>
                </c:pt>
                <c:pt idx="146">
                  <c:v>-8.0435835736681078E-3</c:v>
                </c:pt>
                <c:pt idx="147">
                  <c:v>-8.0435835663921502E-3</c:v>
                </c:pt>
                <c:pt idx="148">
                  <c:v>-4.1688999012205801E-3</c:v>
                </c:pt>
                <c:pt idx="149">
                  <c:v>-1.1232820835136409E-2</c:v>
                </c:pt>
                <c:pt idx="150">
                  <c:v>-2.2328208369408464E-3</c:v>
                </c:pt>
                <c:pt idx="151">
                  <c:v>-7.6496976491421693E-3</c:v>
                </c:pt>
                <c:pt idx="152">
                  <c:v>-1.862923186826039E-2</c:v>
                </c:pt>
                <c:pt idx="153">
                  <c:v>-1.2629231867038029E-2</c:v>
                </c:pt>
                <c:pt idx="154">
                  <c:v>-1.3376701665357357E-3</c:v>
                </c:pt>
                <c:pt idx="155">
                  <c:v>-1.0658534598678311E-2</c:v>
                </c:pt>
                <c:pt idx="156">
                  <c:v>-3.0585346014955616E-3</c:v>
                </c:pt>
                <c:pt idx="157">
                  <c:v>-1.058534601088108E-3</c:v>
                </c:pt>
                <c:pt idx="158">
                  <c:v>-1.1454929549458879E-2</c:v>
                </c:pt>
                <c:pt idx="159">
                  <c:v>-7.1428885410139307E-3</c:v>
                </c:pt>
                <c:pt idx="160">
                  <c:v>-1.3567036422472482E-2</c:v>
                </c:pt>
                <c:pt idx="161">
                  <c:v>-1.3546553827407094E-2</c:v>
                </c:pt>
                <c:pt idx="162">
                  <c:v>-6.5465538223430262E-3</c:v>
                </c:pt>
                <c:pt idx="163">
                  <c:v>-6.9429377394735776E-3</c:v>
                </c:pt>
                <c:pt idx="164">
                  <c:v>-9.6308876989703585E-3</c:v>
                </c:pt>
                <c:pt idx="165">
                  <c:v>-1.2799548568092903E-2</c:v>
                </c:pt>
                <c:pt idx="166">
                  <c:v>-1.3883875564429824E-2</c:v>
                </c:pt>
                <c:pt idx="167">
                  <c:v>-8.8838755670491692E-3</c:v>
                </c:pt>
                <c:pt idx="168">
                  <c:v>-6.8838755666417156E-3</c:v>
                </c:pt>
                <c:pt idx="169">
                  <c:v>-2.7656145629408643E-2</c:v>
                </c:pt>
                <c:pt idx="170">
                  <c:v>-1.7080069509328704E-2</c:v>
                </c:pt>
                <c:pt idx="171">
                  <c:v>-5.2852310142814204E-2</c:v>
                </c:pt>
                <c:pt idx="172">
                  <c:v>-2.6852310144793265E-2</c:v>
                </c:pt>
                <c:pt idx="173">
                  <c:v>-1.4936611227893914E-2</c:v>
                </c:pt>
                <c:pt idx="174">
                  <c:v>-1.6645041213210185E-2</c:v>
                </c:pt>
                <c:pt idx="175">
                  <c:v>-1.86245459622154E-2</c:v>
                </c:pt>
                <c:pt idx="176">
                  <c:v>-1.86245459622154E-2</c:v>
                </c:pt>
                <c:pt idx="177">
                  <c:v>-1.2191797434867703E-2</c:v>
                </c:pt>
                <c:pt idx="178">
                  <c:v>-8.3398668396367521E-3</c:v>
                </c:pt>
                <c:pt idx="179">
                  <c:v>-1.9820501440039794E-2</c:v>
                </c:pt>
                <c:pt idx="180">
                  <c:v>-3.992528204443474E-2</c:v>
                </c:pt>
                <c:pt idx="181">
                  <c:v>-1.6904778893128563E-2</c:v>
                </c:pt>
                <c:pt idx="182">
                  <c:v>-1.8592703004899382E-2</c:v>
                </c:pt>
                <c:pt idx="183">
                  <c:v>-1.0592703003269569E-2</c:v>
                </c:pt>
                <c:pt idx="184">
                  <c:v>-1.5989054060606422E-2</c:v>
                </c:pt>
                <c:pt idx="185">
                  <c:v>-1.5076977140592706E-2</c:v>
                </c:pt>
                <c:pt idx="186">
                  <c:v>1.9266730650354157E-3</c:v>
                </c:pt>
                <c:pt idx="187">
                  <c:v>-1.9619934877508339E-2</c:v>
                </c:pt>
                <c:pt idx="188">
                  <c:v>-2.5392108847634869E-2</c:v>
                </c:pt>
                <c:pt idx="189">
                  <c:v>-1.9164277986389408E-2</c:v>
                </c:pt>
                <c:pt idx="190">
                  <c:v>-1.5872703265795714E-2</c:v>
                </c:pt>
                <c:pt idx="191">
                  <c:v>-1.5289553764307809E-2</c:v>
                </c:pt>
                <c:pt idx="192">
                  <c:v>-1.4289553760466103E-2</c:v>
                </c:pt>
                <c:pt idx="193">
                  <c:v>-2.0997978973110842E-2</c:v>
                </c:pt>
                <c:pt idx="194">
                  <c:v>-1.5685892140803698E-2</c:v>
                </c:pt>
                <c:pt idx="195">
                  <c:v>-1.468589214423795E-2</c:v>
                </c:pt>
                <c:pt idx="196">
                  <c:v>-2.1644867260091953E-2</c:v>
                </c:pt>
                <c:pt idx="197">
                  <c:v>-1.7644867259277046E-2</c:v>
                </c:pt>
                <c:pt idx="198">
                  <c:v>-2.6478566821944112E-2</c:v>
                </c:pt>
                <c:pt idx="199">
                  <c:v>-2.347856682497091E-2</c:v>
                </c:pt>
                <c:pt idx="200">
                  <c:v>-9.478566822118735E-3</c:v>
                </c:pt>
                <c:pt idx="201">
                  <c:v>-1.3417026437160671E-2</c:v>
                </c:pt>
                <c:pt idx="202">
                  <c:v>-2.3501271324480578E-2</c:v>
                </c:pt>
                <c:pt idx="203">
                  <c:v>-2.4189180778258997E-2</c:v>
                </c:pt>
                <c:pt idx="204">
                  <c:v>-1.866975423961012E-2</c:v>
                </c:pt>
                <c:pt idx="205">
                  <c:v>-3.0822005623839008E-2</c:v>
                </c:pt>
                <c:pt idx="206">
                  <c:v>-2.1822005625643445E-2</c:v>
                </c:pt>
                <c:pt idx="207">
                  <c:v>-1.5553079260465329E-2</c:v>
                </c:pt>
                <c:pt idx="208">
                  <c:v>-7.8325136780834741E-3</c:v>
                </c:pt>
                <c:pt idx="209">
                  <c:v>-1.7604594367735767E-2</c:v>
                </c:pt>
                <c:pt idx="210">
                  <c:v>-1.6000899578597835E-2</c:v>
                </c:pt>
                <c:pt idx="211">
                  <c:v>-1.0376670243187331E-2</c:v>
                </c:pt>
                <c:pt idx="212">
                  <c:v>-1.6064554875168641E-2</c:v>
                </c:pt>
                <c:pt idx="213">
                  <c:v>-3.269489100347138E-2</c:v>
                </c:pt>
                <c:pt idx="214">
                  <c:v>-2.7820142835555384E-2</c:v>
                </c:pt>
                <c:pt idx="215">
                  <c:v>-9.6794170662185212E-4</c:v>
                </c:pt>
                <c:pt idx="216">
                  <c:v>-1.8031565114760527E-2</c:v>
                </c:pt>
                <c:pt idx="217">
                  <c:v>-2.4115727908604868E-2</c:v>
                </c:pt>
                <c:pt idx="218">
                  <c:v>-2.6994432105490847E-2</c:v>
                </c:pt>
                <c:pt idx="219">
                  <c:v>-3.6394608893770081E-2</c:v>
                </c:pt>
                <c:pt idx="220">
                  <c:v>-2.0519850510624875E-2</c:v>
                </c:pt>
                <c:pt idx="221">
                  <c:v>-2.8478746802518884E-2</c:v>
                </c:pt>
                <c:pt idx="222">
                  <c:v>-2.9880737872013861E-2</c:v>
                </c:pt>
                <c:pt idx="223">
                  <c:v>-2.8568591192815858E-2</c:v>
                </c:pt>
                <c:pt idx="224">
                  <c:v>-3.1777942597217793E-2</c:v>
                </c:pt>
                <c:pt idx="225">
                  <c:v>-3.7174205496130514E-2</c:v>
                </c:pt>
                <c:pt idx="226">
                  <c:v>-2.4639545370482144E-2</c:v>
                </c:pt>
                <c:pt idx="227">
                  <c:v>-3.3140455140506231E-2</c:v>
                </c:pt>
                <c:pt idx="228">
                  <c:v>-2.9390908781871544E-2</c:v>
                </c:pt>
                <c:pt idx="229">
                  <c:v>-2.8390908785305796E-2</c:v>
                </c:pt>
                <c:pt idx="230">
                  <c:v>-2.7787157233699223E-2</c:v>
                </c:pt>
                <c:pt idx="231">
                  <c:v>-2.7377478040378295E-2</c:v>
                </c:pt>
                <c:pt idx="232">
                  <c:v>-2.9921259514263353E-2</c:v>
                </c:pt>
                <c:pt idx="233">
                  <c:v>-3.5317491756021543E-2</c:v>
                </c:pt>
                <c:pt idx="234">
                  <c:v>-3.331749175561409E-2</c:v>
                </c:pt>
                <c:pt idx="235">
                  <c:v>-3.0317491758640885E-2</c:v>
                </c:pt>
                <c:pt idx="236">
                  <c:v>-2.9317491754799179E-2</c:v>
                </c:pt>
                <c:pt idx="237">
                  <c:v>-2.8317491758233431E-2</c:v>
                </c:pt>
                <c:pt idx="238">
                  <c:v>-2.6317491757825977E-2</c:v>
                </c:pt>
                <c:pt idx="239">
                  <c:v>-2.3317491753576818E-2</c:v>
                </c:pt>
                <c:pt idx="240">
                  <c:v>-2.231749175701107E-2</c:v>
                </c:pt>
                <c:pt idx="241">
                  <c:v>-2.231749175701107E-2</c:v>
                </c:pt>
                <c:pt idx="242">
                  <c:v>-2.1317491753169365E-2</c:v>
                </c:pt>
                <c:pt idx="243">
                  <c:v>-2.0317491756603617E-2</c:v>
                </c:pt>
                <c:pt idx="244">
                  <c:v>-1.8317491756196163E-2</c:v>
                </c:pt>
                <c:pt idx="245">
                  <c:v>-1.7317491752354457E-2</c:v>
                </c:pt>
                <c:pt idx="246">
                  <c:v>-1.4317491755381256E-2</c:v>
                </c:pt>
                <c:pt idx="247">
                  <c:v>-6.3174917537514412E-3</c:v>
                </c:pt>
                <c:pt idx="248">
                  <c:v>-2.3699974248162323E-2</c:v>
                </c:pt>
                <c:pt idx="249">
                  <c:v>-2.7970982652004546E-2</c:v>
                </c:pt>
                <c:pt idx="250">
                  <c:v>-2.3970982651189639E-2</c:v>
                </c:pt>
                <c:pt idx="251">
                  <c:v>-2.6096192555451089E-2</c:v>
                </c:pt>
                <c:pt idx="252">
                  <c:v>-1.9367200638086366E-2</c:v>
                </c:pt>
                <c:pt idx="253">
                  <c:v>-3.1742828583171005E-2</c:v>
                </c:pt>
                <c:pt idx="254">
                  <c:v>-2.4742828585382896E-2</c:v>
                </c:pt>
                <c:pt idx="255">
                  <c:v>-2.1742828581133737E-2</c:v>
                </c:pt>
                <c:pt idx="256">
                  <c:v>-2.9868037489034521E-2</c:v>
                </c:pt>
                <c:pt idx="257">
                  <c:v>-2.9708216071230933E-2</c:v>
                </c:pt>
                <c:pt idx="258">
                  <c:v>-2.8708216067389228E-2</c:v>
                </c:pt>
                <c:pt idx="259">
                  <c:v>-3.6104419236316139E-2</c:v>
                </c:pt>
                <c:pt idx="260">
                  <c:v>-3.0104419235093778E-2</c:v>
                </c:pt>
                <c:pt idx="261">
                  <c:v>-2.8104419234686324E-2</c:v>
                </c:pt>
                <c:pt idx="262">
                  <c:v>-3.1001424705121832E-2</c:v>
                </c:pt>
                <c:pt idx="263">
                  <c:v>-3.964802446709853E-2</c:v>
                </c:pt>
                <c:pt idx="264">
                  <c:v>-2.4613087168340073E-2</c:v>
                </c:pt>
                <c:pt idx="265">
                  <c:v>-2.4613087168340073E-2</c:v>
                </c:pt>
                <c:pt idx="266">
                  <c:v>-3.6130871676997882E-3</c:v>
                </c:pt>
                <c:pt idx="267">
                  <c:v>-2.3785558819064245E-2</c:v>
                </c:pt>
                <c:pt idx="268">
                  <c:v>-2.3181733046529759E-2</c:v>
                </c:pt>
                <c:pt idx="269">
                  <c:v>-3.4577906575442512E-2</c:v>
                </c:pt>
                <c:pt idx="270">
                  <c:v>-2.457790657340524E-2</c:v>
                </c:pt>
                <c:pt idx="271">
                  <c:v>-2.0577906572590333E-2</c:v>
                </c:pt>
                <c:pt idx="272">
                  <c:v>-1.3577906574802224E-2</c:v>
                </c:pt>
                <c:pt idx="273">
                  <c:v>-2.466185666297914E-2</c:v>
                </c:pt>
                <c:pt idx="274">
                  <c:v>-2.0661856662164232E-2</c:v>
                </c:pt>
                <c:pt idx="275">
                  <c:v>-2.3022567727599128E-2</c:v>
                </c:pt>
                <c:pt idx="276">
                  <c:v>-4.0362373392636729E-2</c:v>
                </c:pt>
                <c:pt idx="277">
                  <c:v>-3.9362373388795023E-2</c:v>
                </c:pt>
                <c:pt idx="278">
                  <c:v>-3.6362373391821821E-2</c:v>
                </c:pt>
                <c:pt idx="279">
                  <c:v>-3.5362373395256073E-2</c:v>
                </c:pt>
                <c:pt idx="280">
                  <c:v>-3.5362373395256073E-2</c:v>
                </c:pt>
                <c:pt idx="281">
                  <c:v>-2.9362373394033709E-2</c:v>
                </c:pt>
                <c:pt idx="282">
                  <c:v>-2.636237338978455E-2</c:v>
                </c:pt>
                <c:pt idx="283">
                  <c:v>-2.636237338978455E-2</c:v>
                </c:pt>
                <c:pt idx="284">
                  <c:v>-2.5362373393218802E-2</c:v>
                </c:pt>
                <c:pt idx="285">
                  <c:v>-2.6758517160409979E-2</c:v>
                </c:pt>
                <c:pt idx="286">
                  <c:v>-1.8134023633244775E-2</c:v>
                </c:pt>
                <c:pt idx="287">
                  <c:v>-2.4494149966775611E-2</c:v>
                </c:pt>
                <c:pt idx="288">
                  <c:v>-2.2181891306364825E-2</c:v>
                </c:pt>
                <c:pt idx="289">
                  <c:v>-1.9181891309391623E-2</c:v>
                </c:pt>
                <c:pt idx="290">
                  <c:v>-1.9078658788960021E-2</c:v>
                </c:pt>
                <c:pt idx="291">
                  <c:v>-1.5749506408709858E-2</c:v>
                </c:pt>
                <c:pt idx="292">
                  <c:v>-3.2145621788525806E-2</c:v>
                </c:pt>
                <c:pt idx="293">
                  <c:v>-2.3145621790330244E-2</c:v>
                </c:pt>
                <c:pt idx="294">
                  <c:v>-2.6541736477414188E-2</c:v>
                </c:pt>
                <c:pt idx="295">
                  <c:v>-2.9666889653606407E-2</c:v>
                </c:pt>
                <c:pt idx="296">
                  <c:v>-1.6946844421185849E-2</c:v>
                </c:pt>
                <c:pt idx="297">
                  <c:v>-2.029741197412353E-2</c:v>
                </c:pt>
                <c:pt idx="298">
                  <c:v>-2.0693511591557363E-2</c:v>
                </c:pt>
                <c:pt idx="299">
                  <c:v>-2.3048280859118545E-2</c:v>
                </c:pt>
                <c:pt idx="300">
                  <c:v>-2.5095232478500887E-2</c:v>
                </c:pt>
                <c:pt idx="301">
                  <c:v>-2.878293687434098E-2</c:v>
                </c:pt>
                <c:pt idx="302">
                  <c:v>-2.6782936873933526E-2</c:v>
                </c:pt>
                <c:pt idx="303">
                  <c:v>-2.4782936873526073E-2</c:v>
                </c:pt>
                <c:pt idx="304">
                  <c:v>-2.4782936873526073E-2</c:v>
                </c:pt>
                <c:pt idx="305">
                  <c:v>-2.3782936876960325E-2</c:v>
                </c:pt>
                <c:pt idx="306">
                  <c:v>-2.1782936876552871E-2</c:v>
                </c:pt>
                <c:pt idx="307">
                  <c:v>-2.0782936872711166E-2</c:v>
                </c:pt>
                <c:pt idx="308">
                  <c:v>-4.126598567188549E-2</c:v>
                </c:pt>
                <c:pt idx="309">
                  <c:v>-1.9662057157582513E-2</c:v>
                </c:pt>
                <c:pt idx="310">
                  <c:v>-4.9745821725757818E-2</c:v>
                </c:pt>
                <c:pt idx="311">
                  <c:v>-4.1745821724128003E-2</c:v>
                </c:pt>
                <c:pt idx="312">
                  <c:v>-4.0745821720286297E-2</c:v>
                </c:pt>
                <c:pt idx="313">
                  <c:v>-3.9745821723720549E-2</c:v>
                </c:pt>
                <c:pt idx="314">
                  <c:v>-3.3745821722498189E-2</c:v>
                </c:pt>
                <c:pt idx="315">
                  <c:v>-3.1745821722090735E-2</c:v>
                </c:pt>
                <c:pt idx="316">
                  <c:v>-3.0745821725524987E-2</c:v>
                </c:pt>
                <c:pt idx="317">
                  <c:v>-2.674582172471008E-2</c:v>
                </c:pt>
                <c:pt idx="318">
                  <c:v>-1.7745821726514517E-2</c:v>
                </c:pt>
                <c:pt idx="319">
                  <c:v>-1.5745821726107063E-2</c:v>
                </c:pt>
                <c:pt idx="320">
                  <c:v>-1.474582172226536E-2</c:v>
                </c:pt>
                <c:pt idx="321">
                  <c:v>-4.5829583993712092E-2</c:v>
                </c:pt>
                <c:pt idx="322">
                  <c:v>-3.8829583988648025E-2</c:v>
                </c:pt>
                <c:pt idx="323">
                  <c:v>-3.7829583992082277E-2</c:v>
                </c:pt>
                <c:pt idx="324">
                  <c:v>-2.1829583988822648E-2</c:v>
                </c:pt>
                <c:pt idx="325">
                  <c:v>-4.6537960094236636E-2</c:v>
                </c:pt>
                <c:pt idx="326">
                  <c:v>-4.2537960093421728E-2</c:v>
                </c:pt>
                <c:pt idx="327">
                  <c:v>-2.3537960093188898E-2</c:v>
                </c:pt>
                <c:pt idx="328">
                  <c:v>-2.3537960093188898E-2</c:v>
                </c:pt>
                <c:pt idx="329">
                  <c:v>-1.651727626067347E-2</c:v>
                </c:pt>
                <c:pt idx="330">
                  <c:v>-1.3729154204536428E-2</c:v>
                </c:pt>
                <c:pt idx="331">
                  <c:v>-1.9979883564399132E-2</c:v>
                </c:pt>
                <c:pt idx="332">
                  <c:v>-1.9379883565004492E-2</c:v>
                </c:pt>
                <c:pt idx="333">
                  <c:v>-1.6579883562978865E-2</c:v>
                </c:pt>
                <c:pt idx="334">
                  <c:v>-2.2463618884538628E-2</c:v>
                </c:pt>
                <c:pt idx="335">
                  <c:v>-2.17636188876702E-2</c:v>
                </c:pt>
                <c:pt idx="336">
                  <c:v>-2.17636188876702E-2</c:v>
                </c:pt>
                <c:pt idx="337">
                  <c:v>-2.1063618890801772E-2</c:v>
                </c:pt>
                <c:pt idx="338">
                  <c:v>-1.756361888463176E-2</c:v>
                </c:pt>
                <c:pt idx="339">
                  <c:v>-1.6163618890894904E-2</c:v>
                </c:pt>
                <c:pt idx="340">
                  <c:v>-1.6163618890894904E-2</c:v>
                </c:pt>
                <c:pt idx="341">
                  <c:v>-1.6163618890894904E-2</c:v>
                </c:pt>
                <c:pt idx="342">
                  <c:v>-1.4763618889882089E-2</c:v>
                </c:pt>
                <c:pt idx="343">
                  <c:v>-1.3363618888869276E-2</c:v>
                </c:pt>
                <c:pt idx="344">
                  <c:v>-1.1363618888461822E-2</c:v>
                </c:pt>
                <c:pt idx="345">
                  <c:v>-5.0636188875421411E-3</c:v>
                </c:pt>
                <c:pt idx="346">
                  <c:v>-1.9793375801470725E-2</c:v>
                </c:pt>
                <c:pt idx="347">
                  <c:v>-1.5818487489430863E-2</c:v>
                </c:pt>
                <c:pt idx="348">
                  <c:v>-3.3967346650542657E-2</c:v>
                </c:pt>
                <c:pt idx="349">
                  <c:v>-2.1280110609689915E-2</c:v>
                </c:pt>
                <c:pt idx="350">
                  <c:v>-2.3147057404616485E-2</c:v>
                </c:pt>
                <c:pt idx="351">
                  <c:v>-1.9243082478006258E-2</c:v>
                </c:pt>
                <c:pt idx="352">
                  <c:v>-2.2826762645732874E-2</c:v>
                </c:pt>
                <c:pt idx="353">
                  <c:v>-2.319809482021927E-2</c:v>
                </c:pt>
                <c:pt idx="354">
                  <c:v>-1.9900500412804306E-2</c:v>
                </c:pt>
                <c:pt idx="355">
                  <c:v>-1.2848701321856114E-2</c:v>
                </c:pt>
                <c:pt idx="356">
                  <c:v>-2.3909641215100752E-2</c:v>
                </c:pt>
                <c:pt idx="357">
                  <c:v>-2.1284928385612703E-2</c:v>
                </c:pt>
                <c:pt idx="358">
                  <c:v>-2.0847476072831068E-2</c:v>
                </c:pt>
                <c:pt idx="359">
                  <c:v>-3.8703885890127118E-2</c:v>
                </c:pt>
                <c:pt idx="360">
                  <c:v>-3.6817322932104476E-2</c:v>
                </c:pt>
                <c:pt idx="361">
                  <c:v>-1.6717322930556153E-2</c:v>
                </c:pt>
                <c:pt idx="362">
                  <c:v>-1.7642410986025196E-2</c:v>
                </c:pt>
                <c:pt idx="363">
                  <c:v>-1.9670201035000282E-2</c:v>
                </c:pt>
                <c:pt idx="364">
                  <c:v>-2.0121002123794609E-2</c:v>
                </c:pt>
                <c:pt idx="365">
                  <c:v>-2.0121002123794609E-2</c:v>
                </c:pt>
                <c:pt idx="366">
                  <c:v>-3.0708620504212358E-2</c:v>
                </c:pt>
                <c:pt idx="367">
                  <c:v>-1.8502387422646573E-2</c:v>
                </c:pt>
                <c:pt idx="368">
                  <c:v>-1.7594608125646838E-2</c:v>
                </c:pt>
                <c:pt idx="369">
                  <c:v>-2.110930437232917E-2</c:v>
                </c:pt>
                <c:pt idx="370">
                  <c:v>-2.0838304394955539E-2</c:v>
                </c:pt>
                <c:pt idx="371">
                  <c:v>-1.3294929534431694E-2</c:v>
                </c:pt>
                <c:pt idx="372">
                  <c:v>-1.5361747631904621E-2</c:v>
                </c:pt>
                <c:pt idx="373">
                  <c:v>-1.2137356771998065E-2</c:v>
                </c:pt>
                <c:pt idx="374">
                  <c:v>-1.0092969347006962E-2</c:v>
                </c:pt>
                <c:pt idx="375">
                  <c:v>-9.8015105962402892E-3</c:v>
                </c:pt>
                <c:pt idx="376">
                  <c:v>-6.5572613824100541E-3</c:v>
                </c:pt>
                <c:pt idx="377">
                  <c:v>-5.8742675552920284E-3</c:v>
                </c:pt>
                <c:pt idx="378">
                  <c:v>-2.0629341072124774E-3</c:v>
                </c:pt>
                <c:pt idx="379">
                  <c:v>5.9436421867225565E-4</c:v>
                </c:pt>
                <c:pt idx="380">
                  <c:v>4.0478180452017615E-3</c:v>
                </c:pt>
                <c:pt idx="381">
                  <c:v>3.7602939824379804E-3</c:v>
                </c:pt>
                <c:pt idx="382">
                  <c:v>4.568570454580468E-3</c:v>
                </c:pt>
                <c:pt idx="383">
                  <c:v>3.9977245818147303E-3</c:v>
                </c:pt>
                <c:pt idx="384">
                  <c:v>4.8977245881826484E-3</c:v>
                </c:pt>
                <c:pt idx="385">
                  <c:v>7.6807139655612564E-3</c:v>
                </c:pt>
                <c:pt idx="386">
                  <c:v>8.147335353642848E-3</c:v>
                </c:pt>
                <c:pt idx="387">
                  <c:v>1.1822327517818625E-2</c:v>
                </c:pt>
                <c:pt idx="388">
                  <c:v>5.0102213238819851E-3</c:v>
                </c:pt>
                <c:pt idx="389">
                  <c:v>8.6202213236351855E-3</c:v>
                </c:pt>
                <c:pt idx="390">
                  <c:v>8.710221324999573E-3</c:v>
                </c:pt>
                <c:pt idx="391">
                  <c:v>1.212022132252924E-2</c:v>
                </c:pt>
                <c:pt idx="392">
                  <c:v>1.2210221323893627E-2</c:v>
                </c:pt>
                <c:pt idx="393">
                  <c:v>1.3580515998267758E-2</c:v>
                </c:pt>
                <c:pt idx="394">
                  <c:v>1.5734788556956387E-2</c:v>
                </c:pt>
                <c:pt idx="395">
                  <c:v>1.5844788557815532E-2</c:v>
                </c:pt>
                <c:pt idx="396">
                  <c:v>1.5924788555794562E-2</c:v>
                </c:pt>
                <c:pt idx="397">
                  <c:v>1.6044788560039065E-2</c:v>
                </c:pt>
                <c:pt idx="398">
                  <c:v>1.6118126342960299E-2</c:v>
                </c:pt>
                <c:pt idx="399">
                  <c:v>1.6508261730846269E-2</c:v>
                </c:pt>
                <c:pt idx="400">
                  <c:v>2.147285196485902E-2</c:v>
                </c:pt>
                <c:pt idx="401">
                  <c:v>2.6936169544592912E-2</c:v>
                </c:pt>
                <c:pt idx="402">
                  <c:v>2.7944595106022603E-2</c:v>
                </c:pt>
                <c:pt idx="403">
                  <c:v>3.0591356473195115E-2</c:v>
                </c:pt>
                <c:pt idx="404">
                  <c:v>3.0591356473195115E-2</c:v>
                </c:pt>
                <c:pt idx="405">
                  <c:v>3.3895582471815462E-2</c:v>
                </c:pt>
                <c:pt idx="406">
                  <c:v>3.9184171214165314E-2</c:v>
                </c:pt>
                <c:pt idx="407">
                  <c:v>4.3828371266214965E-2</c:v>
                </c:pt>
                <c:pt idx="408">
                  <c:v>4.038465220451963E-2</c:v>
                </c:pt>
                <c:pt idx="409">
                  <c:v>4.7240628546328621E-2</c:v>
                </c:pt>
                <c:pt idx="410">
                  <c:v>4.784914492504224E-2</c:v>
                </c:pt>
                <c:pt idx="411">
                  <c:v>5.2358948854669594E-2</c:v>
                </c:pt>
                <c:pt idx="412">
                  <c:v>5.3313331736689853E-2</c:v>
                </c:pt>
                <c:pt idx="413">
                  <c:v>4.8917602881066884E-2</c:v>
                </c:pt>
                <c:pt idx="414">
                  <c:v>4.8917602881066884E-2</c:v>
                </c:pt>
                <c:pt idx="415">
                  <c:v>5.4417602880368392E-2</c:v>
                </c:pt>
                <c:pt idx="416">
                  <c:v>5.4000974383456579E-2</c:v>
                </c:pt>
                <c:pt idx="417">
                  <c:v>5.4638734396076361E-2</c:v>
                </c:pt>
                <c:pt idx="418">
                  <c:v>5.574728268790128E-2</c:v>
                </c:pt>
                <c:pt idx="419">
                  <c:v>7.9900705486273538E-2</c:v>
                </c:pt>
                <c:pt idx="420">
                  <c:v>8.0055185426167158E-2</c:v>
                </c:pt>
                <c:pt idx="421">
                  <c:v>8.0959502991175145E-2</c:v>
                </c:pt>
                <c:pt idx="422">
                  <c:v>8.1059834620980278E-2</c:v>
                </c:pt>
                <c:pt idx="423">
                  <c:v>8.3670552203406579E-2</c:v>
                </c:pt>
                <c:pt idx="424">
                  <c:v>8.7674882446321864E-2</c:v>
                </c:pt>
                <c:pt idx="425">
                  <c:v>8.9333725751896159E-2</c:v>
                </c:pt>
                <c:pt idx="426">
                  <c:v>9.6349376016133081E-2</c:v>
                </c:pt>
                <c:pt idx="427">
                  <c:v>9.6970323240840803E-2</c:v>
                </c:pt>
                <c:pt idx="428">
                  <c:v>9.7174669426208019E-2</c:v>
                </c:pt>
                <c:pt idx="429">
                  <c:v>9.76956173685537E-2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C7-4F29-8021-101678467142}"/>
            </c:ext>
          </c:extLst>
        </c:ser>
        <c:ser>
          <c:idx val="7"/>
          <c:order val="1"/>
          <c:tx>
            <c:strRef>
              <c:f>'Active 3'!$AZ$1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3'!$AZ$2:$AZ$145</c:f>
              <c:numCache>
                <c:formatCode>General</c:formatCode>
                <c:ptCount val="144"/>
                <c:pt idx="0">
                  <c:v>-2.2096995166450743E-2</c:v>
                </c:pt>
                <c:pt idx="1">
                  <c:v>-2.226889513559268E-2</c:v>
                </c:pt>
                <c:pt idx="2">
                  <c:v>-2.2368827978647428E-2</c:v>
                </c:pt>
                <c:pt idx="3">
                  <c:v>-2.2389637829334626E-2</c:v>
                </c:pt>
                <c:pt idx="4">
                  <c:v>-2.232318023347106E-2</c:v>
                </c:pt>
                <c:pt idx="5">
                  <c:v>-2.2160143047949901E-2</c:v>
                </c:pt>
                <c:pt idx="6">
                  <c:v>-2.1889832385105293E-2</c:v>
                </c:pt>
                <c:pt idx="7">
                  <c:v>-2.1499918233733283E-2</c:v>
                </c:pt>
                <c:pt idx="8">
                  <c:v>-2.0976132487665323E-2</c:v>
                </c:pt>
                <c:pt idx="9">
                  <c:v>-2.0301912776650499E-2</c:v>
                </c:pt>
                <c:pt idx="10">
                  <c:v>-1.9457998377960278E-2</c:v>
                </c:pt>
                <c:pt idx="11">
                  <c:v>-1.8422030676254527E-2</c:v>
                </c:pt>
                <c:pt idx="12">
                  <c:v>-1.7168326677214029E-2</c:v>
                </c:pt>
                <c:pt idx="13">
                  <c:v>-1.566822610012775E-2</c:v>
                </c:pt>
                <c:pt idx="14">
                  <c:v>-1.3891779688947573E-2</c:v>
                </c:pt>
                <c:pt idx="15">
                  <c:v>-1.1811942649625134E-2</c:v>
                </c:pt>
                <c:pt idx="16">
                  <c:v>-9.4124724439128837E-3</c:v>
                </c:pt>
                <c:pt idx="17">
                  <c:v>-6.6996641833361251E-3</c:v>
                </c:pt>
                <c:pt idx="18">
                  <c:v>-3.7152568421607393E-3</c:v>
                </c:pt>
                <c:pt idx="19">
                  <c:v>-5.4411455077219321E-4</c:v>
                </c:pt>
                <c:pt idx="20">
                  <c:v>2.6909998502206186E-3</c:v>
                </c:pt>
                <c:pt idx="21">
                  <c:v>5.8502425801698517E-3</c:v>
                </c:pt>
                <c:pt idx="22">
                  <c:v>8.8059038281273917E-3</c:v>
                </c:pt>
                <c:pt idx="23">
                  <c:v>1.1466436217690924E-2</c:v>
                </c:pt>
                <c:pt idx="24">
                  <c:v>1.3785445559978479E-2</c:v>
                </c:pt>
                <c:pt idx="25">
                  <c:v>1.5755863587699502E-2</c:v>
                </c:pt>
                <c:pt idx="26">
                  <c:v>1.7396645282764217E-2</c:v>
                </c:pt>
                <c:pt idx="27">
                  <c:v>1.8739529325155109E-2</c:v>
                </c:pt>
                <c:pt idx="28">
                  <c:v>1.9819682121867289E-2</c:v>
                </c:pt>
                <c:pt idx="29">
                  <c:v>2.0670592118676584E-2</c:v>
                </c:pt>
                <c:pt idx="30">
                  <c:v>2.1321999757290891E-2</c:v>
                </c:pt>
                <c:pt idx="31">
                  <c:v>2.1799500123414979E-2</c:v>
                </c:pt>
                <c:pt idx="32">
                  <c:v>2.212486841900576E-2</c:v>
                </c:pt>
                <c:pt idx="33">
                  <c:v>2.2316598174423066E-2</c:v>
                </c:pt>
                <c:pt idx="34">
                  <c:v>2.2390434577221528E-2</c:v>
                </c:pt>
                <c:pt idx="35">
                  <c:v>2.2359835747710239E-2</c:v>
                </c:pt>
                <c:pt idx="36">
                  <c:v>2.2236355892587857E-2</c:v>
                </c:pt>
                <c:pt idx="37">
                  <c:v>2.2029961578698777E-2</c:v>
                </c:pt>
                <c:pt idx="38">
                  <c:v>2.1749293124231815E-2</c:v>
                </c:pt>
                <c:pt idx="39">
                  <c:v>2.1401880098630963E-2</c:v>
                </c:pt>
                <c:pt idx="40">
                  <c:v>2.099431764503808E-2</c:v>
                </c:pt>
                <c:pt idx="41">
                  <c:v>2.0532409476423936E-2</c:v>
                </c:pt>
                <c:pt idx="42">
                  <c:v>2.0021283359365389E-2</c:v>
                </c:pt>
                <c:pt idx="43">
                  <c:v>1.9465484977355063E-2</c:v>
                </c:pt>
                <c:pt idx="44">
                  <c:v>1.8869055817795962E-2</c:v>
                </c:pt>
                <c:pt idx="45">
                  <c:v>1.8235600018340573E-2</c:v>
                </c:pt>
                <c:pt idx="46">
                  <c:v>1.7568344018633983E-2</c:v>
                </c:pt>
                <c:pt idx="47">
                  <c:v>1.687019157753758E-2</c:v>
                </c:pt>
                <c:pt idx="48">
                  <c:v>1.6143775437203248E-2</c:v>
                </c:pt>
                <c:pt idx="49">
                  <c:v>1.5391505813591982E-2</c:v>
                </c:pt>
                <c:pt idx="50">
                  <c:v>1.4615615079919419E-2</c:v>
                </c:pt>
                <c:pt idx="51">
                  <c:v>1.3818197535324305E-2</c:v>
                </c:pt>
                <c:pt idx="52">
                  <c:v>1.3001243012880618E-2</c:v>
                </c:pt>
                <c:pt idx="53">
                  <c:v>1.2166663236322725E-2</c:v>
                </c:pt>
                <c:pt idx="54">
                  <c:v>1.1316310215610194E-2</c:v>
                </c:pt>
                <c:pt idx="55">
                  <c:v>1.0451986497359615E-2</c:v>
                </c:pt>
                <c:pt idx="56">
                  <c:v>9.5754476748467678E-3</c:v>
                </c:pt>
                <c:pt idx="57">
                  <c:v>8.6883981373026553E-3</c:v>
                </c:pt>
                <c:pt idx="58">
                  <c:v>7.7924815347570967E-3</c:v>
                </c:pt>
                <c:pt idx="59">
                  <c:v>6.8892678031903087E-3</c:v>
                </c:pt>
                <c:pt idx="60">
                  <c:v>5.9802388030015087E-3</c:v>
                </c:pt>
                <c:pt idx="61">
                  <c:v>5.0667746573713401E-3</c:v>
                </c:pt>
                <c:pt idx="62">
                  <c:v>4.1501427385102069E-3</c:v>
                </c:pt>
                <c:pt idx="63">
                  <c:v>3.2314909565610314E-3</c:v>
                </c:pt>
                <c:pt idx="64">
                  <c:v>2.3118465876596798E-3</c:v>
                </c:pt>
                <c:pt idx="65">
                  <c:v>1.3921213725558391E-3</c:v>
                </c:pt>
                <c:pt idx="66">
                  <c:v>4.7312306834689839E-4</c:v>
                </c:pt>
                <c:pt idx="67">
                  <c:v>-4.4442691242389267E-4</c:v>
                </c:pt>
                <c:pt idx="68">
                  <c:v>-1.3598706465929144E-3</c:v>
                </c:pt>
                <c:pt idx="69">
                  <c:v>-2.2725869258480354E-3</c:v>
                </c:pt>
                <c:pt idx="70">
                  <c:v>-3.1819621745621069E-3</c:v>
                </c:pt>
                <c:pt idx="71">
                  <c:v>-4.0873608544621642E-3</c:v>
                </c:pt>
                <c:pt idx="72">
                  <c:v>-4.9880971888439946E-3</c:v>
                </c:pt>
                <c:pt idx="73">
                  <c:v>-5.8834099304632534E-3</c:v>
                </c:pt>
                <c:pt idx="74">
                  <c:v>-6.7724416496058879E-3</c:v>
                </c:pt>
                <c:pt idx="75">
                  <c:v>-7.6542236496475085E-3</c:v>
                </c:pt>
                <c:pt idx="76">
                  <c:v>-8.5276671530816785E-3</c:v>
                </c:pt>
                <c:pt idx="77">
                  <c:v>-9.3915608756016521E-3</c:v>
                </c:pt>
                <c:pt idx="78">
                  <c:v>-1.0244574559214171E-2</c:v>
                </c:pt>
                <c:pt idx="79">
                  <c:v>-1.1085267510696779E-2</c:v>
                </c:pt>
                <c:pt idx="80">
                  <c:v>-1.1912100732378384E-2</c:v>
                </c:pt>
                <c:pt idx="81">
                  <c:v>-1.2723450878402265E-2</c:v>
                </c:pt>
                <c:pt idx="82">
                  <c:v>-1.3517624054619337E-2</c:v>
                </c:pt>
                <c:pt idx="83">
                  <c:v>-1.4292867426958931E-2</c:v>
                </c:pt>
                <c:pt idx="84">
                  <c:v>-1.5047376720992692E-2</c:v>
                </c:pt>
                <c:pt idx="85">
                  <c:v>-1.5779297978225155E-2</c:v>
                </c:pt>
                <c:pt idx="86">
                  <c:v>-1.6486722359348661E-2</c:v>
                </c:pt>
                <c:pt idx="87">
                  <c:v>-1.7167673311495314E-2</c:v>
                </c:pt>
                <c:pt idx="88">
                  <c:v>-1.782008599038034E-2</c:v>
                </c:pt>
                <c:pt idx="89">
                  <c:v>-1.8441779381908472E-2</c:v>
                </c:pt>
                <c:pt idx="90">
                  <c:v>-1.9030422026447395E-2</c:v>
                </c:pt>
                <c:pt idx="91">
                  <c:v>-1.9583492536515996E-2</c:v>
                </c:pt>
                <c:pt idx="92">
                  <c:v>-2.0098236146278575E-2</c:v>
                </c:pt>
                <c:pt idx="93">
                  <c:v>-2.0571618287913408E-2</c:v>
                </c:pt>
                <c:pt idx="94">
                  <c:v>-2.1000275634525528E-2</c:v>
                </c:pt>
                <c:pt idx="95">
                  <c:v>-2.1380464203334008E-2</c:v>
                </c:pt>
                <c:pt idx="96">
                  <c:v>-2.1708003050985521E-2</c:v>
                </c:pt>
                <c:pt idx="97">
                  <c:v>-2.1978210946302024E-2</c:v>
                </c:pt>
                <c:pt idx="98">
                  <c:v>-2.2185832352781772E-2</c:v>
                </c:pt>
                <c:pt idx="99">
                  <c:v>-2.2324948288246792E-2</c:v>
                </c:pt>
                <c:pt idx="100">
                  <c:v>-2.2388867305080412E-2</c:v>
                </c:pt>
                <c:pt idx="101">
                  <c:v>-2.2369991977976688E-2</c:v>
                </c:pt>
                <c:pt idx="102">
                  <c:v>-2.2259656702280969E-2</c:v>
                </c:pt>
                <c:pt idx="103">
                  <c:v>-2.2047932827411021E-2</c:v>
                </c:pt>
                <c:pt idx="104">
                  <c:v>-2.172339654961445E-2</c:v>
                </c:pt>
                <c:pt idx="105">
                  <c:v>-2.1272853294288359E-2</c:v>
                </c:pt>
                <c:pt idx="106">
                  <c:v>-2.0681010923924624E-2</c:v>
                </c:pt>
                <c:pt idx="107">
                  <c:v>-1.9930098710072505E-2</c:v>
                </c:pt>
                <c:pt idx="108">
                  <c:v>-1.8999453930409738E-2</c:v>
                </c:pt>
                <c:pt idx="109">
                  <c:v>-1.7865171283855424E-2</c:v>
                </c:pt>
                <c:pt idx="110">
                  <c:v>-1.6500075027699602E-2</c:v>
                </c:pt>
                <c:pt idx="111">
                  <c:v>-1.4874570920594368E-2</c:v>
                </c:pt>
                <c:pt idx="112">
                  <c:v>-1.2959342270278227E-2</c:v>
                </c:pt>
                <c:pt idx="113">
                  <c:v>-1.0731153642009265E-2</c:v>
                </c:pt>
                <c:pt idx="114">
                  <c:v>-8.182652781218009E-3</c:v>
                </c:pt>
                <c:pt idx="115">
                  <c:v>-5.3352162607555745E-3</c:v>
                </c:pt>
                <c:pt idx="116">
                  <c:v>-2.2504001256323765E-3</c:v>
                </c:pt>
                <c:pt idx="117">
                  <c:v>9.6758598752065886E-4</c:v>
                </c:pt>
                <c:pt idx="118">
                  <c:v>4.1846150341685465E-3</c:v>
                </c:pt>
                <c:pt idx="119">
                  <c:v>7.2628648208223658E-3</c:v>
                </c:pt>
                <c:pt idx="120">
                  <c:v>1.0089321370228823E-2</c:v>
                </c:pt>
                <c:pt idx="121">
                  <c:v>1.2593433312848476E-2</c:v>
                </c:pt>
                <c:pt idx="122">
                  <c:v>1.4748561813476604E-2</c:v>
                </c:pt>
                <c:pt idx="123">
                  <c:v>1.6561586655969168E-2</c:v>
                </c:pt>
                <c:pt idx="124">
                  <c:v>1.8058886968316486E-2</c:v>
                </c:pt>
                <c:pt idx="125">
                  <c:v>1.927468948887642E-2</c:v>
                </c:pt>
                <c:pt idx="126">
                  <c:v>2.0243792777973404E-2</c:v>
                </c:pt>
                <c:pt idx="127">
                  <c:v>2.0998062293767317E-2</c:v>
                </c:pt>
                <c:pt idx="128">
                  <c:v>2.1565290994641426E-2</c:v>
                </c:pt>
                <c:pt idx="129">
                  <c:v>2.1969228392677682E-2</c:v>
                </c:pt>
                <c:pt idx="130">
                  <c:v>2.2230047255488466E-2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C7-4F29-8021-101678467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22472"/>
        <c:axId val="1"/>
      </c:scatterChart>
      <c:valAx>
        <c:axId val="80802247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0224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174863387981"/>
          <c:w val="0.85258358662613987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62598625553485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3498658904363875"/>
          <c:w val="0.8137410646328309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4'!$H$21:$H$800</c:f>
              <c:numCache>
                <c:formatCode>General</c:formatCode>
                <c:ptCount val="780"/>
                <c:pt idx="52">
                  <c:v>0.10592999999425956</c:v>
                </c:pt>
                <c:pt idx="296">
                  <c:v>-7.4499999973340891E-3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74-4D75-95C2-1F745D31E491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plus>
            <c:min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4'!$I$21:$I$800</c:f>
              <c:numCache>
                <c:formatCode>General</c:formatCode>
                <c:ptCount val="780"/>
                <c:pt idx="0">
                  <c:v>0.10400999999910709</c:v>
                </c:pt>
                <c:pt idx="1">
                  <c:v>0.10174999999799184</c:v>
                </c:pt>
                <c:pt idx="2">
                  <c:v>0.11436999999932596</c:v>
                </c:pt>
                <c:pt idx="3">
                  <c:v>0.10678999999799998</c:v>
                </c:pt>
                <c:pt idx="4">
                  <c:v>0.10058999999819207</c:v>
                </c:pt>
                <c:pt idx="5">
                  <c:v>8.6809999997058185E-2</c:v>
                </c:pt>
                <c:pt idx="6">
                  <c:v>9.7269999998388812E-2</c:v>
                </c:pt>
                <c:pt idx="7">
                  <c:v>9.7329999996873084E-2</c:v>
                </c:pt>
                <c:pt idx="8">
                  <c:v>9.9409999995259568E-2</c:v>
                </c:pt>
                <c:pt idx="9">
                  <c:v>0.10702999999557505</c:v>
                </c:pt>
                <c:pt idx="10">
                  <c:v>0.10058999999455409</c:v>
                </c:pt>
                <c:pt idx="11">
                  <c:v>9.0229999997973209E-2</c:v>
                </c:pt>
                <c:pt idx="12">
                  <c:v>0.10300999999890337</c:v>
                </c:pt>
                <c:pt idx="13">
                  <c:v>0.11454999999841675</c:v>
                </c:pt>
                <c:pt idx="14">
                  <c:v>0.10420999999769265</c:v>
                </c:pt>
                <c:pt idx="15">
                  <c:v>0.11088999999628868</c:v>
                </c:pt>
                <c:pt idx="16">
                  <c:v>9.9869999998190906E-2</c:v>
                </c:pt>
                <c:pt idx="17">
                  <c:v>9.5149999997374834E-2</c:v>
                </c:pt>
                <c:pt idx="18">
                  <c:v>0.10706999999456457</c:v>
                </c:pt>
                <c:pt idx="19">
                  <c:v>0.10634999999820138</c:v>
                </c:pt>
                <c:pt idx="20">
                  <c:v>0.110129999997298</c:v>
                </c:pt>
                <c:pt idx="21">
                  <c:v>8.8209999994433019E-2</c:v>
                </c:pt>
                <c:pt idx="22">
                  <c:v>0.1044499999989057</c:v>
                </c:pt>
                <c:pt idx="23">
                  <c:v>0.11150999999881606</c:v>
                </c:pt>
                <c:pt idx="24">
                  <c:v>9.0789999998378335E-2</c:v>
                </c:pt>
                <c:pt idx="25">
                  <c:v>0.1039699999964796</c:v>
                </c:pt>
                <c:pt idx="26">
                  <c:v>0.10552999999708845</c:v>
                </c:pt>
                <c:pt idx="27">
                  <c:v>0.10536999999749241</c:v>
                </c:pt>
                <c:pt idx="28">
                  <c:v>9.8889999997481937E-2</c:v>
                </c:pt>
                <c:pt idx="29">
                  <c:v>0.10116999999809195</c:v>
                </c:pt>
                <c:pt idx="30">
                  <c:v>9.6429999994143145E-2</c:v>
                </c:pt>
                <c:pt idx="31">
                  <c:v>0.10270999999920605</c:v>
                </c:pt>
                <c:pt idx="32">
                  <c:v>0.11568999999872176</c:v>
                </c:pt>
                <c:pt idx="33">
                  <c:v>9.2969999994238606E-2</c:v>
                </c:pt>
                <c:pt idx="34">
                  <c:v>0.10422999999718741</c:v>
                </c:pt>
                <c:pt idx="35">
                  <c:v>0.10050999999657506</c:v>
                </c:pt>
                <c:pt idx="36">
                  <c:v>0.10428999999567168</c:v>
                </c:pt>
                <c:pt idx="37">
                  <c:v>0.10926999999719555</c:v>
                </c:pt>
                <c:pt idx="38">
                  <c:v>9.780999999929918E-2</c:v>
                </c:pt>
                <c:pt idx="39">
                  <c:v>0.10832999999911408</c:v>
                </c:pt>
                <c:pt idx="40">
                  <c:v>9.5589999997173436E-2</c:v>
                </c:pt>
                <c:pt idx="41">
                  <c:v>9.9409999998897547E-2</c:v>
                </c:pt>
                <c:pt idx="42">
                  <c:v>9.3689999997877749E-2</c:v>
                </c:pt>
                <c:pt idx="43">
                  <c:v>0.10766999999759719</c:v>
                </c:pt>
                <c:pt idx="44">
                  <c:v>0.10420999999769265</c:v>
                </c:pt>
                <c:pt idx="45">
                  <c:v>0.10146999999778927</c:v>
                </c:pt>
                <c:pt idx="46">
                  <c:v>0.10904999999547726</c:v>
                </c:pt>
                <c:pt idx="47">
                  <c:v>0.10332999999809545</c:v>
                </c:pt>
                <c:pt idx="48">
                  <c:v>0.1143099999972037</c:v>
                </c:pt>
                <c:pt idx="49">
                  <c:v>0.10962999999537715</c:v>
                </c:pt>
                <c:pt idx="50">
                  <c:v>0.10842999999658787</c:v>
                </c:pt>
                <c:pt idx="51">
                  <c:v>0.1106099999997241</c:v>
                </c:pt>
                <c:pt idx="53">
                  <c:v>0.10540999999648193</c:v>
                </c:pt>
                <c:pt idx="54">
                  <c:v>0.10020999999687774</c:v>
                </c:pt>
                <c:pt idx="55">
                  <c:v>0.10372999999890453</c:v>
                </c:pt>
                <c:pt idx="56">
                  <c:v>0.1140099999938684</c:v>
                </c:pt>
                <c:pt idx="57">
                  <c:v>0.1080699999947683</c:v>
                </c:pt>
                <c:pt idx="58">
                  <c:v>0.10504999999466236</c:v>
                </c:pt>
                <c:pt idx="59">
                  <c:v>9.9869999998190906E-2</c:v>
                </c:pt>
                <c:pt idx="60">
                  <c:v>9.893000000010943E-2</c:v>
                </c:pt>
                <c:pt idx="61">
                  <c:v>0.10381000000052154</c:v>
                </c:pt>
                <c:pt idx="62">
                  <c:v>0.1053299999985029</c:v>
                </c:pt>
                <c:pt idx="63">
                  <c:v>7.978999999613734E-2</c:v>
                </c:pt>
                <c:pt idx="64">
                  <c:v>8.1489999996847473E-2</c:v>
                </c:pt>
                <c:pt idx="65">
                  <c:v>7.676999999966938E-2</c:v>
                </c:pt>
                <c:pt idx="66">
                  <c:v>6.8149999991874211E-2</c:v>
                </c:pt>
                <c:pt idx="67">
                  <c:v>7.2149999992689118E-2</c:v>
                </c:pt>
                <c:pt idx="68">
                  <c:v>6.7429999995511025E-2</c:v>
                </c:pt>
                <c:pt idx="69">
                  <c:v>7.2430000000167638E-2</c:v>
                </c:pt>
                <c:pt idx="70">
                  <c:v>7.8909999996540137E-2</c:v>
                </c:pt>
                <c:pt idx="71">
                  <c:v>8.000999999785563E-2</c:v>
                </c:pt>
                <c:pt idx="72">
                  <c:v>7.9649999999674037E-2</c:v>
                </c:pt>
                <c:pt idx="73">
                  <c:v>8.1650000000081491E-2</c:v>
                </c:pt>
                <c:pt idx="74">
                  <c:v>0.10257000000274274</c:v>
                </c:pt>
                <c:pt idx="75">
                  <c:v>7.2690000000875443E-2</c:v>
                </c:pt>
                <c:pt idx="76">
                  <c:v>7.3609999999462161E-2</c:v>
                </c:pt>
                <c:pt idx="78">
                  <c:v>7.3069999998551793E-2</c:v>
                </c:pt>
                <c:pt idx="79">
                  <c:v>7.8069999995932449E-2</c:v>
                </c:pt>
                <c:pt idx="80">
                  <c:v>8.0129999994824175E-2</c:v>
                </c:pt>
                <c:pt idx="81">
                  <c:v>7.1429999996325932E-2</c:v>
                </c:pt>
                <c:pt idx="82">
                  <c:v>8.3710000006249174E-2</c:v>
                </c:pt>
                <c:pt idx="83">
                  <c:v>4.950999999709893E-2</c:v>
                </c:pt>
                <c:pt idx="84">
                  <c:v>7.1029999999154825E-2</c:v>
                </c:pt>
                <c:pt idx="85">
                  <c:v>7.3109999997541308E-2</c:v>
                </c:pt>
                <c:pt idx="86">
                  <c:v>7.6110000001790468E-2</c:v>
                </c:pt>
                <c:pt idx="87">
                  <c:v>7.3389999997743871E-2</c:v>
                </c:pt>
                <c:pt idx="88">
                  <c:v>6.1630000003788155E-2</c:v>
                </c:pt>
                <c:pt idx="89">
                  <c:v>6.4630000000761356E-2</c:v>
                </c:pt>
                <c:pt idx="90">
                  <c:v>6.8630000001576263E-2</c:v>
                </c:pt>
                <c:pt idx="91">
                  <c:v>6.9630000005417969E-2</c:v>
                </c:pt>
                <c:pt idx="92">
                  <c:v>7.188999999925727E-2</c:v>
                </c:pt>
                <c:pt idx="93">
                  <c:v>6.6009999995003454E-2</c:v>
                </c:pt>
                <c:pt idx="94">
                  <c:v>6.700999999884516E-2</c:v>
                </c:pt>
                <c:pt idx="95">
                  <c:v>6.1949999995704275E-2</c:v>
                </c:pt>
                <c:pt idx="96">
                  <c:v>7.3269999993499368E-2</c:v>
                </c:pt>
                <c:pt idx="97">
                  <c:v>7.1770000002288725E-2</c:v>
                </c:pt>
                <c:pt idx="98">
                  <c:v>5.1389999993261881E-2</c:v>
                </c:pt>
                <c:pt idx="99">
                  <c:v>5.4369999998016283E-2</c:v>
                </c:pt>
                <c:pt idx="101">
                  <c:v>8.3650000000488944E-2</c:v>
                </c:pt>
                <c:pt idx="102">
                  <c:v>6.8229999989853241E-2</c:v>
                </c:pt>
                <c:pt idx="103">
                  <c:v>5.7009999996807892E-2</c:v>
                </c:pt>
                <c:pt idx="104">
                  <c:v>6.1009999997622799E-2</c:v>
                </c:pt>
                <c:pt idx="105">
                  <c:v>6.5309999998135027E-2</c:v>
                </c:pt>
                <c:pt idx="106">
                  <c:v>3.9589999993040692E-2</c:v>
                </c:pt>
                <c:pt idx="107">
                  <c:v>4.058999998960644E-2</c:v>
                </c:pt>
                <c:pt idx="108">
                  <c:v>4.3249999995168764E-2</c:v>
                </c:pt>
                <c:pt idx="109">
                  <c:v>4.7249999995983671E-2</c:v>
                </c:pt>
                <c:pt idx="110">
                  <c:v>5.0349999997706618E-2</c:v>
                </c:pt>
                <c:pt idx="111">
                  <c:v>5.0349999997706618E-2</c:v>
                </c:pt>
                <c:pt idx="112">
                  <c:v>5.762999999569729E-2</c:v>
                </c:pt>
                <c:pt idx="113">
                  <c:v>5.5609999995795079E-2</c:v>
                </c:pt>
                <c:pt idx="114">
                  <c:v>6.1990000001969747E-2</c:v>
                </c:pt>
                <c:pt idx="115">
                  <c:v>4.5789999996486586E-2</c:v>
                </c:pt>
                <c:pt idx="116">
                  <c:v>4.4069999996281695E-2</c:v>
                </c:pt>
                <c:pt idx="117">
                  <c:v>1.6389999997045379E-2</c:v>
                </c:pt>
                <c:pt idx="118">
                  <c:v>2.193000000261236E-2</c:v>
                </c:pt>
                <c:pt idx="120">
                  <c:v>3.8010000003851019E-2</c:v>
                </c:pt>
                <c:pt idx="121">
                  <c:v>4.5489999996789265E-2</c:v>
                </c:pt>
                <c:pt idx="126">
                  <c:v>3.568999999697553E-2</c:v>
                </c:pt>
                <c:pt idx="127">
                  <c:v>2.9109999995853286E-2</c:v>
                </c:pt>
                <c:pt idx="128">
                  <c:v>3.110999999626074E-2</c:v>
                </c:pt>
                <c:pt idx="129">
                  <c:v>3.3369999997375999E-2</c:v>
                </c:pt>
                <c:pt idx="130">
                  <c:v>2.8429999991203658E-2</c:v>
                </c:pt>
                <c:pt idx="132">
                  <c:v>3.568999999697553E-2</c:v>
                </c:pt>
                <c:pt idx="134">
                  <c:v>1.1030000001483131E-2</c:v>
                </c:pt>
                <c:pt idx="135">
                  <c:v>2.5569999997969717E-2</c:v>
                </c:pt>
                <c:pt idx="136">
                  <c:v>2.5890000004437752E-2</c:v>
                </c:pt>
                <c:pt idx="137">
                  <c:v>2.5549999998474959E-2</c:v>
                </c:pt>
                <c:pt idx="138">
                  <c:v>2.7070000003732275E-2</c:v>
                </c:pt>
                <c:pt idx="140">
                  <c:v>2.7130000002216548E-2</c:v>
                </c:pt>
                <c:pt idx="141">
                  <c:v>4.2130000001634471E-2</c:v>
                </c:pt>
                <c:pt idx="142">
                  <c:v>3.7410000004456379E-2</c:v>
                </c:pt>
                <c:pt idx="143">
                  <c:v>3.04900000046473E-2</c:v>
                </c:pt>
                <c:pt idx="144">
                  <c:v>2.9109999995853286E-2</c:v>
                </c:pt>
                <c:pt idx="145">
                  <c:v>3.4369999993941747E-2</c:v>
                </c:pt>
                <c:pt idx="148">
                  <c:v>3.2989999999699648E-2</c:v>
                </c:pt>
                <c:pt idx="149">
                  <c:v>2.5770000000193249E-2</c:v>
                </c:pt>
                <c:pt idx="150">
                  <c:v>3.4769999998388812E-2</c:v>
                </c:pt>
                <c:pt idx="151">
                  <c:v>2.9329999997571576E-2</c:v>
                </c:pt>
                <c:pt idx="152">
                  <c:v>1.8309999999473803E-2</c:v>
                </c:pt>
                <c:pt idx="153">
                  <c:v>2.4310000000696164E-2</c:v>
                </c:pt>
                <c:pt idx="154">
                  <c:v>3.5589999999501742E-2</c:v>
                </c:pt>
                <c:pt idx="156">
                  <c:v>3.2469999998284038E-2</c:v>
                </c:pt>
                <c:pt idx="157">
                  <c:v>3.4469999998691492E-2</c:v>
                </c:pt>
                <c:pt idx="158">
                  <c:v>2.4010000000998843E-2</c:v>
                </c:pt>
                <c:pt idx="159">
                  <c:v>2.8269999995245598E-2</c:v>
                </c:pt>
                <c:pt idx="160">
                  <c:v>2.0989999997254927E-2</c:v>
                </c:pt>
                <c:pt idx="161">
                  <c:v>2.0969999997760169E-2</c:v>
                </c:pt>
                <c:pt idx="162">
                  <c:v>2.7970000002824236E-2</c:v>
                </c:pt>
                <c:pt idx="163">
                  <c:v>2.7509999999892898E-2</c:v>
                </c:pt>
                <c:pt idx="164">
                  <c:v>2.4769999996351544E-2</c:v>
                </c:pt>
                <c:pt idx="165">
                  <c:v>2.1369999994931277E-2</c:v>
                </c:pt>
                <c:pt idx="166">
                  <c:v>2.0169999996141996E-2</c:v>
                </c:pt>
                <c:pt idx="167">
                  <c:v>2.5169999993522651E-2</c:v>
                </c:pt>
                <c:pt idx="168">
                  <c:v>2.7169999993930105E-2</c:v>
                </c:pt>
                <c:pt idx="169">
                  <c:v>6.229999999050051E-3</c:v>
                </c:pt>
                <c:pt idx="170">
                  <c:v>1.5950000000884756E-2</c:v>
                </c:pt>
                <c:pt idx="171">
                  <c:v>-1.9990000000689179E-2</c:v>
                </c:pt>
                <c:pt idx="172">
                  <c:v>6.0099999973317608E-3</c:v>
                </c:pt>
                <c:pt idx="173">
                  <c:v>1.780999999755295E-2</c:v>
                </c:pt>
                <c:pt idx="174">
                  <c:v>1.6089999997348059E-2</c:v>
                </c:pt>
                <c:pt idx="175">
                  <c:v>1.4070000004721805E-2</c:v>
                </c:pt>
                <c:pt idx="176">
                  <c:v>1.4070000004721805E-2</c:v>
                </c:pt>
                <c:pt idx="177">
                  <c:v>1.9929999994928949E-2</c:v>
                </c:pt>
                <c:pt idx="178">
                  <c:v>2.3509999999077991E-2</c:v>
                </c:pt>
                <c:pt idx="179">
                  <c:v>1.1849999995320104E-2</c:v>
                </c:pt>
                <c:pt idx="180">
                  <c:v>-8.3299999969312921E-3</c:v>
                </c:pt>
                <c:pt idx="181">
                  <c:v>1.4649999997345731E-2</c:v>
                </c:pt>
                <c:pt idx="182">
                  <c:v>1.2909999997646082E-2</c:v>
                </c:pt>
                <c:pt idx="183">
                  <c:v>2.0909999999275897E-2</c:v>
                </c:pt>
                <c:pt idx="184">
                  <c:v>1.5449999998963904E-2</c:v>
                </c:pt>
                <c:pt idx="186">
                  <c:v>3.3250000000407454E-2</c:v>
                </c:pt>
                <c:pt idx="187">
                  <c:v>1.1089999992691446E-2</c:v>
                </c:pt>
                <c:pt idx="188">
                  <c:v>5.1499999972293153E-3</c:v>
                </c:pt>
                <c:pt idx="189">
                  <c:v>1.1209999996935949E-2</c:v>
                </c:pt>
                <c:pt idx="190">
                  <c:v>1.4490000001387671E-2</c:v>
                </c:pt>
                <c:pt idx="191">
                  <c:v>1.5049999994516838E-2</c:v>
                </c:pt>
                <c:pt idx="192">
                  <c:v>1.6049999998358544E-2</c:v>
                </c:pt>
                <c:pt idx="193">
                  <c:v>9.3300000007729977E-3</c:v>
                </c:pt>
                <c:pt idx="194">
                  <c:v>1.4589999998861458E-2</c:v>
                </c:pt>
                <c:pt idx="195">
                  <c:v>1.5589999995427206E-2</c:v>
                </c:pt>
                <c:pt idx="196">
                  <c:v>8.5499999986495823E-3</c:v>
                </c:pt>
                <c:pt idx="197">
                  <c:v>1.254999999946449E-2</c:v>
                </c:pt>
                <c:pt idx="198">
                  <c:v>3.669999998237472E-3</c:v>
                </c:pt>
                <c:pt idx="199">
                  <c:v>6.6699999952106737E-3</c:v>
                </c:pt>
                <c:pt idx="200">
                  <c:v>2.0669999998062849E-2</c:v>
                </c:pt>
                <c:pt idx="201">
                  <c:v>1.6609999998763669E-2</c:v>
                </c:pt>
                <c:pt idx="202">
                  <c:v>6.4100000017788261E-3</c:v>
                </c:pt>
                <c:pt idx="203">
                  <c:v>5.6699999986449257E-3</c:v>
                </c:pt>
                <c:pt idx="204">
                  <c:v>1.1009999994712416E-2</c:v>
                </c:pt>
                <c:pt idx="205">
                  <c:v>-1.9700000048032962E-3</c:v>
                </c:pt>
                <c:pt idx="206">
                  <c:v>7.0299999933922663E-3</c:v>
                </c:pt>
                <c:pt idx="207">
                  <c:v>1.3050000001385342E-2</c:v>
                </c:pt>
                <c:pt idx="208">
                  <c:v>1.9629999995231628E-2</c:v>
                </c:pt>
                <c:pt idx="209">
                  <c:v>9.6899999989545904E-3</c:v>
                </c:pt>
                <c:pt idx="210">
                  <c:v>1.1230000003706664E-2</c:v>
                </c:pt>
                <c:pt idx="211">
                  <c:v>1.6749999995226972E-2</c:v>
                </c:pt>
                <c:pt idx="212">
                  <c:v>1.1009999994712416E-2</c:v>
                </c:pt>
                <c:pt idx="213">
                  <c:v>-6.3500000032945536E-3</c:v>
                </c:pt>
                <c:pt idx="214">
                  <c:v>-1.5099999945960008E-3</c:v>
                </c:pt>
                <c:pt idx="215">
                  <c:v>2.5069999996048864E-2</c:v>
                </c:pt>
                <c:pt idx="216">
                  <c:v>7.8500000017811544E-3</c:v>
                </c:pt>
                <c:pt idx="217">
                  <c:v>1.6499999983352609E-3</c:v>
                </c:pt>
                <c:pt idx="218">
                  <c:v>-1.7499999958090484E-3</c:v>
                </c:pt>
                <c:pt idx="219">
                  <c:v>-1.1769999997341074E-2</c:v>
                </c:pt>
                <c:pt idx="220">
                  <c:v>4.0700000026845373E-3</c:v>
                </c:pt>
                <c:pt idx="221">
                  <c:v>-3.9699999979347922E-3</c:v>
                </c:pt>
                <c:pt idx="222">
                  <c:v>-6.2700000053155236E-3</c:v>
                </c:pt>
                <c:pt idx="223">
                  <c:v>-5.0100000080419704E-3</c:v>
                </c:pt>
                <c:pt idx="224">
                  <c:v>-8.3700000031967647E-3</c:v>
                </c:pt>
                <c:pt idx="225">
                  <c:v>-1.3830000003508758E-2</c:v>
                </c:pt>
                <c:pt idx="226">
                  <c:v>-2.3500000024796464E-3</c:v>
                </c:pt>
                <c:pt idx="227">
                  <c:v>-1.0990000002493616E-2</c:v>
                </c:pt>
                <c:pt idx="228">
                  <c:v>-7.3100000008707866E-3</c:v>
                </c:pt>
                <c:pt idx="229">
                  <c:v>-6.3100000043050386E-3</c:v>
                </c:pt>
                <c:pt idx="230">
                  <c:v>-5.7700000033946708E-3</c:v>
                </c:pt>
                <c:pt idx="231">
                  <c:v>-6.4500000007683411E-3</c:v>
                </c:pt>
                <c:pt idx="232">
                  <c:v>-9.3300000007729977E-3</c:v>
                </c:pt>
                <c:pt idx="233">
                  <c:v>-1.4790000001084991E-2</c:v>
                </c:pt>
                <c:pt idx="234">
                  <c:v>-1.2790000000677537E-2</c:v>
                </c:pt>
                <c:pt idx="235">
                  <c:v>-9.7900000037043355E-3</c:v>
                </c:pt>
                <c:pt idx="236">
                  <c:v>-8.7899999998626299E-3</c:v>
                </c:pt>
                <c:pt idx="237">
                  <c:v>-7.7900000032968819E-3</c:v>
                </c:pt>
                <c:pt idx="238">
                  <c:v>-5.7900000028894283E-3</c:v>
                </c:pt>
                <c:pt idx="239">
                  <c:v>-2.789999998640269E-3</c:v>
                </c:pt>
                <c:pt idx="240">
                  <c:v>-1.790000002074521E-3</c:v>
                </c:pt>
                <c:pt idx="241">
                  <c:v>-1.790000002074521E-3</c:v>
                </c:pt>
                <c:pt idx="242">
                  <c:v>-7.8999999823281541E-4</c:v>
                </c:pt>
                <c:pt idx="243">
                  <c:v>2.0999999833293259E-4</c:v>
                </c:pt>
                <c:pt idx="244">
                  <c:v>2.2099999987403862E-3</c:v>
                </c:pt>
                <c:pt idx="245">
                  <c:v>3.2100000025820918E-3</c:v>
                </c:pt>
                <c:pt idx="246">
                  <c:v>6.2099999995552935E-3</c:v>
                </c:pt>
                <c:pt idx="247">
                  <c:v>1.4210000001185108E-2</c:v>
                </c:pt>
                <c:pt idx="248">
                  <c:v>-4.390000001876615E-3</c:v>
                </c:pt>
                <c:pt idx="249">
                  <c:v>-8.6900000023888424E-3</c:v>
                </c:pt>
                <c:pt idx="250">
                  <c:v>-4.6900000015739352E-3</c:v>
                </c:pt>
                <c:pt idx="251">
                  <c:v>-6.8500000052154064E-3</c:v>
                </c:pt>
                <c:pt idx="252">
                  <c:v>-1.4999999984866008E-4</c:v>
                </c:pt>
                <c:pt idx="253">
                  <c:v>-1.2630000004719477E-2</c:v>
                </c:pt>
                <c:pt idx="254">
                  <c:v>-5.6300000069313683E-3</c:v>
                </c:pt>
                <c:pt idx="255">
                  <c:v>-2.630000002682209E-3</c:v>
                </c:pt>
                <c:pt idx="256">
                  <c:v>-1.0790000007546041E-2</c:v>
                </c:pt>
                <c:pt idx="257">
                  <c:v>-1.1790000004111789E-2</c:v>
                </c:pt>
                <c:pt idx="258">
                  <c:v>-1.0790000000270084E-2</c:v>
                </c:pt>
                <c:pt idx="259">
                  <c:v>-1.825000000098953E-2</c:v>
                </c:pt>
                <c:pt idx="260">
                  <c:v>-1.2249999999767169E-2</c:v>
                </c:pt>
                <c:pt idx="261">
                  <c:v>-1.0249999999359716E-2</c:v>
                </c:pt>
                <c:pt idx="262">
                  <c:v>-1.335000000835862E-2</c:v>
                </c:pt>
                <c:pt idx="263">
                  <c:v>-2.2129999997559935E-2</c:v>
                </c:pt>
                <c:pt idx="264">
                  <c:v>-8.2899999979417771E-3</c:v>
                </c:pt>
                <c:pt idx="265">
                  <c:v>-8.2899999979417771E-3</c:v>
                </c:pt>
                <c:pt idx="266">
                  <c:v>1.2710000002698507E-2</c:v>
                </c:pt>
                <c:pt idx="267">
                  <c:v>-8.5299999991548248E-3</c:v>
                </c:pt>
                <c:pt idx="268">
                  <c:v>-7.9900000055204146E-3</c:v>
                </c:pt>
                <c:pt idx="269">
                  <c:v>-1.9450000007054769E-2</c:v>
                </c:pt>
                <c:pt idx="270">
                  <c:v>-9.4500000050175004E-3</c:v>
                </c:pt>
                <c:pt idx="271">
                  <c:v>-5.4500000042025931E-3</c:v>
                </c:pt>
                <c:pt idx="272">
                  <c:v>1.5499999935855158E-3</c:v>
                </c:pt>
                <c:pt idx="273">
                  <c:v>-9.650000007241033E-3</c:v>
                </c:pt>
                <c:pt idx="274">
                  <c:v>-5.6500000064261258E-3</c:v>
                </c:pt>
                <c:pt idx="275">
                  <c:v>-9.2700000022887252E-3</c:v>
                </c:pt>
                <c:pt idx="276">
                  <c:v>-2.7910000004339963E-2</c:v>
                </c:pt>
                <c:pt idx="277">
                  <c:v>-2.6910000000498258E-2</c:v>
                </c:pt>
                <c:pt idx="278">
                  <c:v>-2.3910000003525056E-2</c:v>
                </c:pt>
                <c:pt idx="279">
                  <c:v>-2.2910000006959308E-2</c:v>
                </c:pt>
                <c:pt idx="280">
                  <c:v>-2.2910000006959308E-2</c:v>
                </c:pt>
                <c:pt idx="281">
                  <c:v>-1.6910000005736947E-2</c:v>
                </c:pt>
                <c:pt idx="282">
                  <c:v>-1.3910000001487788E-2</c:v>
                </c:pt>
                <c:pt idx="283">
                  <c:v>-1.3910000001487788E-2</c:v>
                </c:pt>
                <c:pt idx="284">
                  <c:v>-1.291000000492204E-2</c:v>
                </c:pt>
                <c:pt idx="285">
                  <c:v>-1.4370000004419126E-2</c:v>
                </c:pt>
                <c:pt idx="286">
                  <c:v>-5.8500000013737008E-3</c:v>
                </c:pt>
                <c:pt idx="287">
                  <c:v>-1.3469999998051208E-2</c:v>
                </c:pt>
                <c:pt idx="288">
                  <c:v>-1.1209999996935949E-2</c:v>
                </c:pt>
                <c:pt idx="289">
                  <c:v>-8.2099999999627471E-3</c:v>
                </c:pt>
                <c:pt idx="290">
                  <c:v>-8.3100000047124922E-3</c:v>
                </c:pt>
                <c:pt idx="291">
                  <c:v>-5.9100000071339309E-3</c:v>
                </c:pt>
                <c:pt idx="292">
                  <c:v>-2.2369999998772983E-2</c:v>
                </c:pt>
                <c:pt idx="293">
                  <c:v>-1.337000000057742E-2</c:v>
                </c:pt>
                <c:pt idx="294">
                  <c:v>-1.6830000007757917E-2</c:v>
                </c:pt>
                <c:pt idx="295">
                  <c:v>-1.9990000007965136E-2</c:v>
                </c:pt>
                <c:pt idx="297">
                  <c:v>-1.1910000001080334E-2</c:v>
                </c:pt>
                <c:pt idx="298">
                  <c:v>-1.2370000004011672E-2</c:v>
                </c:pt>
                <c:pt idx="299">
                  <c:v>-1.4869999999064021E-2</c:v>
                </c:pt>
                <c:pt idx="300">
                  <c:v>-1.8230000001494773E-2</c:v>
                </c:pt>
                <c:pt idx="301">
                  <c:v>-2.1970000001601875E-2</c:v>
                </c:pt>
                <c:pt idx="302">
                  <c:v>-1.9970000001194421E-2</c:v>
                </c:pt>
                <c:pt idx="303">
                  <c:v>-1.7970000000786968E-2</c:v>
                </c:pt>
                <c:pt idx="304">
                  <c:v>-1.7970000000786968E-2</c:v>
                </c:pt>
                <c:pt idx="305">
                  <c:v>-1.697000000422122E-2</c:v>
                </c:pt>
                <c:pt idx="306">
                  <c:v>-1.4970000003813766E-2</c:v>
                </c:pt>
                <c:pt idx="307">
                  <c:v>-1.396999999997206E-2</c:v>
                </c:pt>
                <c:pt idx="308">
                  <c:v>-3.5470000002533197E-2</c:v>
                </c:pt>
                <c:pt idx="309">
                  <c:v>-1.3930000000982545E-2</c:v>
                </c:pt>
                <c:pt idx="310">
                  <c:v>-4.4130000002041925E-2</c:v>
                </c:pt>
                <c:pt idx="311">
                  <c:v>-3.613000000041211E-2</c:v>
                </c:pt>
                <c:pt idx="312">
                  <c:v>-3.5129999996570405E-2</c:v>
                </c:pt>
                <c:pt idx="313">
                  <c:v>-3.4130000000004657E-2</c:v>
                </c:pt>
                <c:pt idx="314">
                  <c:v>-2.8129999998782296E-2</c:v>
                </c:pt>
                <c:pt idx="315">
                  <c:v>-2.6129999998374842E-2</c:v>
                </c:pt>
                <c:pt idx="316">
                  <c:v>-2.5130000001809094E-2</c:v>
                </c:pt>
                <c:pt idx="317">
                  <c:v>-2.1130000000994187E-2</c:v>
                </c:pt>
                <c:pt idx="318">
                  <c:v>-1.2130000002798624E-2</c:v>
                </c:pt>
                <c:pt idx="319">
                  <c:v>-1.0130000002391171E-2</c:v>
                </c:pt>
                <c:pt idx="320">
                  <c:v>-9.1299999985494651E-3</c:v>
                </c:pt>
                <c:pt idx="321">
                  <c:v>-4.033000000345055E-2</c:v>
                </c:pt>
                <c:pt idx="322">
                  <c:v>-3.3329999998386484E-2</c:v>
                </c:pt>
                <c:pt idx="323">
                  <c:v>-3.2330000001820736E-2</c:v>
                </c:pt>
                <c:pt idx="324">
                  <c:v>-1.6329999998561107E-2</c:v>
                </c:pt>
                <c:pt idx="325">
                  <c:v>-4.1049999999813735E-2</c:v>
                </c:pt>
                <c:pt idx="326">
                  <c:v>-3.7049999998998828E-2</c:v>
                </c:pt>
                <c:pt idx="327">
                  <c:v>-1.8049999998765998E-2</c:v>
                </c:pt>
                <c:pt idx="328">
                  <c:v>-1.8049999998765998E-2</c:v>
                </c:pt>
                <c:pt idx="329">
                  <c:v>-1.1070000000472646E-2</c:v>
                </c:pt>
                <c:pt idx="330">
                  <c:v>-9.2700000022887252E-3</c:v>
                </c:pt>
                <c:pt idx="358">
                  <c:v>-2.0929999998770654E-2</c:v>
                </c:pt>
                <c:pt idx="366">
                  <c:v>-3.3589999999094289E-2</c:v>
                </c:pt>
                <c:pt idx="367">
                  <c:v>-2.2350000006554183E-2</c:v>
                </c:pt>
                <c:pt idx="370">
                  <c:v>-2.599000000191154E-2</c:v>
                </c:pt>
                <c:pt idx="372">
                  <c:v>-2.201000000059139E-2</c:v>
                </c:pt>
                <c:pt idx="384">
                  <c:v>-8.7899999998626299E-3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74-4D75-95C2-1F745D31E491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4'!$J$21:$J$800</c:f>
              <c:numCache>
                <c:formatCode>General</c:formatCode>
                <c:ptCount val="780"/>
                <c:pt idx="77">
                  <c:v>6.8690000000060536E-2</c:v>
                </c:pt>
                <c:pt idx="100">
                  <c:v>8.1850000002305023E-2</c:v>
                </c:pt>
                <c:pt idx="119">
                  <c:v>3.7880000003497116E-2</c:v>
                </c:pt>
                <c:pt idx="122">
                  <c:v>3.6189999991620425E-2</c:v>
                </c:pt>
                <c:pt idx="123">
                  <c:v>3.7089999997988343E-2</c:v>
                </c:pt>
                <c:pt idx="124">
                  <c:v>3.5929999998188578E-2</c:v>
                </c:pt>
                <c:pt idx="125">
                  <c:v>3.6789999998291023E-2</c:v>
                </c:pt>
                <c:pt idx="131">
                  <c:v>3.4629999994649552E-2</c:v>
                </c:pt>
                <c:pt idx="133">
                  <c:v>3.4049999994749669E-2</c:v>
                </c:pt>
                <c:pt idx="139">
                  <c:v>3.3190000001923181E-2</c:v>
                </c:pt>
                <c:pt idx="146">
                  <c:v>2.9149999994842801E-2</c:v>
                </c:pt>
                <c:pt idx="147">
                  <c:v>2.9150000002118759E-2</c:v>
                </c:pt>
                <c:pt idx="155">
                  <c:v>2.4870000001101289E-2</c:v>
                </c:pt>
                <c:pt idx="185">
                  <c:v>1.6309999991790392E-2</c:v>
                </c:pt>
                <c:pt idx="331">
                  <c:v>-1.5729999999166466E-2</c:v>
                </c:pt>
                <c:pt idx="332">
                  <c:v>-1.5129999999771826E-2</c:v>
                </c:pt>
                <c:pt idx="333">
                  <c:v>-1.2329999997746199E-2</c:v>
                </c:pt>
                <c:pt idx="334">
                  <c:v>-1.832999999896856E-2</c:v>
                </c:pt>
                <c:pt idx="335">
                  <c:v>-1.7630000002100132E-2</c:v>
                </c:pt>
                <c:pt idx="336">
                  <c:v>-1.7630000002100132E-2</c:v>
                </c:pt>
                <c:pt idx="337">
                  <c:v>-1.6930000005231705E-2</c:v>
                </c:pt>
                <c:pt idx="338">
                  <c:v>-1.3429999999061693E-2</c:v>
                </c:pt>
                <c:pt idx="339">
                  <c:v>-1.2030000005324837E-2</c:v>
                </c:pt>
                <c:pt idx="340">
                  <c:v>-1.2030000005324837E-2</c:v>
                </c:pt>
                <c:pt idx="341">
                  <c:v>-1.2030000005324837E-2</c:v>
                </c:pt>
                <c:pt idx="342">
                  <c:v>-1.0630000004312024E-2</c:v>
                </c:pt>
                <c:pt idx="343">
                  <c:v>-9.2300000032992102E-3</c:v>
                </c:pt>
                <c:pt idx="344">
                  <c:v>-7.2300000028917566E-3</c:v>
                </c:pt>
                <c:pt idx="345">
                  <c:v>-9.3000000197207555E-4</c:v>
                </c:pt>
                <c:pt idx="346">
                  <c:v>-1.7090000001189765E-2</c:v>
                </c:pt>
                <c:pt idx="348">
                  <c:v>-3.2270000003336463E-2</c:v>
                </c:pt>
                <c:pt idx="350">
                  <c:v>-2.163000000291504E-2</c:v>
                </c:pt>
                <c:pt idx="351">
                  <c:v>-1.779000000533415E-2</c:v>
                </c:pt>
                <c:pt idx="352">
                  <c:v>-2.1490000006451737E-2</c:v>
                </c:pt>
                <c:pt idx="353">
                  <c:v>-2.2030000000086147E-2</c:v>
                </c:pt>
                <c:pt idx="354">
                  <c:v>-1.9570000004023314E-2</c:v>
                </c:pt>
                <c:pt idx="355">
                  <c:v>-1.262000000133412E-2</c:v>
                </c:pt>
                <c:pt idx="360">
                  <c:v>-3.8110000001324806E-2</c:v>
                </c:pt>
                <c:pt idx="361">
                  <c:v>-1.8009999999776483E-2</c:v>
                </c:pt>
                <c:pt idx="364">
                  <c:v>-2.2949999998672865E-2</c:v>
                </c:pt>
                <c:pt idx="365">
                  <c:v>-2.2949999998672865E-2</c:v>
                </c:pt>
                <c:pt idx="374">
                  <c:v>-1.810999999725027E-2</c:v>
                </c:pt>
                <c:pt idx="377">
                  <c:v>-1.5610000002197921E-2</c:v>
                </c:pt>
                <c:pt idx="386">
                  <c:v>-6.7300000009709038E-3</c:v>
                </c:pt>
                <c:pt idx="401">
                  <c:v>6.5099999992526136E-3</c:v>
                </c:pt>
                <c:pt idx="402">
                  <c:v>7.3899999988498166E-3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74-4D75-95C2-1F745D31E491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4'!$K$21:$K$800</c:f>
              <c:numCache>
                <c:formatCode>General</c:formatCode>
                <c:ptCount val="780"/>
                <c:pt idx="347">
                  <c:v>-1.3150000006135087E-2</c:v>
                </c:pt>
                <c:pt idx="349">
                  <c:v>-1.9670000001497101E-2</c:v>
                </c:pt>
                <c:pt idx="356">
                  <c:v>-2.3870000004535541E-2</c:v>
                </c:pt>
                <c:pt idx="357">
                  <c:v>-2.1349999995436519E-2</c:v>
                </c:pt>
                <c:pt idx="359">
                  <c:v>-3.9629999999306165E-2</c:v>
                </c:pt>
                <c:pt idx="362">
                  <c:v>-1.8970000004628673E-2</c:v>
                </c:pt>
                <c:pt idx="363">
                  <c:v>-2.215000000433065E-2</c:v>
                </c:pt>
                <c:pt idx="368">
                  <c:v>-2.171000000089407E-2</c:v>
                </c:pt>
                <c:pt idx="369">
                  <c:v>-2.5280000001657754E-2</c:v>
                </c:pt>
                <c:pt idx="371">
                  <c:v>-1.9850000004225876E-2</c:v>
                </c:pt>
                <c:pt idx="373">
                  <c:v>-1.9170000006852206E-2</c:v>
                </c:pt>
                <c:pt idx="375">
                  <c:v>-1.7970000000786968E-2</c:v>
                </c:pt>
                <c:pt idx="376">
                  <c:v>-1.5989999999874271E-2</c:v>
                </c:pt>
                <c:pt idx="378">
                  <c:v>-1.2970000003406312E-2</c:v>
                </c:pt>
                <c:pt idx="379">
                  <c:v>-1.1630000000877772E-2</c:v>
                </c:pt>
                <c:pt idx="380">
                  <c:v>-9.4300000055227429E-3</c:v>
                </c:pt>
                <c:pt idx="381">
                  <c:v>-9.7699999969336204E-3</c:v>
                </c:pt>
                <c:pt idx="382">
                  <c:v>-9.0900000068359077E-3</c:v>
                </c:pt>
                <c:pt idx="383">
                  <c:v>-9.690000006230548E-3</c:v>
                </c:pt>
                <c:pt idx="385">
                  <c:v>-7.0100000011734664E-3</c:v>
                </c:pt>
                <c:pt idx="387">
                  <c:v>-3.0900000056135468E-3</c:v>
                </c:pt>
                <c:pt idx="388">
                  <c:v>-1.0009999998146668E-2</c:v>
                </c:pt>
                <c:pt idx="389">
                  <c:v>-6.3999999983934686E-3</c:v>
                </c:pt>
                <c:pt idx="390">
                  <c:v>-6.309999997029081E-3</c:v>
                </c:pt>
                <c:pt idx="391">
                  <c:v>-2.8999999994994141E-3</c:v>
                </c:pt>
                <c:pt idx="392">
                  <c:v>-2.8099999981350265E-3</c:v>
                </c:pt>
                <c:pt idx="393">
                  <c:v>-2.6500000021769665E-3</c:v>
                </c:pt>
                <c:pt idx="394">
                  <c:v>-1.6099999993457459E-3</c:v>
                </c:pt>
                <c:pt idx="395">
                  <c:v>-1.4999999984866008E-3</c:v>
                </c:pt>
                <c:pt idx="396">
                  <c:v>-1.4200000005075708E-3</c:v>
                </c:pt>
                <c:pt idx="397">
                  <c:v>-1.2999999962630682E-3</c:v>
                </c:pt>
                <c:pt idx="398">
                  <c:v>-1.2500000011641532E-3</c:v>
                </c:pt>
                <c:pt idx="399">
                  <c:v>-2.5199999945471063E-3</c:v>
                </c:pt>
                <c:pt idx="400">
                  <c:v>2.4300000004586764E-3</c:v>
                </c:pt>
                <c:pt idx="403">
                  <c:v>8.9099999968311749E-3</c:v>
                </c:pt>
                <c:pt idx="404">
                  <c:v>8.9099999968311749E-3</c:v>
                </c:pt>
                <c:pt idx="405">
                  <c:v>1.2150000002293382E-2</c:v>
                </c:pt>
                <c:pt idx="406">
                  <c:v>1.6369999997550622E-2</c:v>
                </c:pt>
                <c:pt idx="407">
                  <c:v>2.0619999995687976E-2</c:v>
                </c:pt>
                <c:pt idx="408">
                  <c:v>1.7149999999674037E-2</c:v>
                </c:pt>
                <c:pt idx="409">
                  <c:v>2.260999999998603E-2</c:v>
                </c:pt>
                <c:pt idx="410">
                  <c:v>2.3090000002412125E-2</c:v>
                </c:pt>
                <c:pt idx="411">
                  <c:v>2.6630000000295695E-2</c:v>
                </c:pt>
                <c:pt idx="412">
                  <c:v>2.7449999994132668E-2</c:v>
                </c:pt>
                <c:pt idx="413">
                  <c:v>2.298999999766238E-2</c:v>
                </c:pt>
                <c:pt idx="414">
                  <c:v>2.298999999766238E-2</c:v>
                </c:pt>
                <c:pt idx="415">
                  <c:v>2.8489999996963888E-2</c:v>
                </c:pt>
                <c:pt idx="416">
                  <c:v>2.8050000000803266E-2</c:v>
                </c:pt>
                <c:pt idx="417">
                  <c:v>2.8529999995953403E-2</c:v>
                </c:pt>
                <c:pt idx="418">
                  <c:v>2.9510000000300352E-2</c:v>
                </c:pt>
                <c:pt idx="419">
                  <c:v>4.987000000255648E-2</c:v>
                </c:pt>
                <c:pt idx="420">
                  <c:v>4.9890000002051238E-2</c:v>
                </c:pt>
                <c:pt idx="421">
                  <c:v>5.0730000002658926E-2</c:v>
                </c:pt>
                <c:pt idx="422">
                  <c:v>5.0689999996393453E-2</c:v>
                </c:pt>
                <c:pt idx="423">
                  <c:v>5.2329999998619314E-2</c:v>
                </c:pt>
                <c:pt idx="424">
                  <c:v>5.6270000000949949E-2</c:v>
                </c:pt>
                <c:pt idx="425">
                  <c:v>5.7730000000447035E-2</c:v>
                </c:pt>
                <c:pt idx="426">
                  <c:v>6.3569999998435378E-2</c:v>
                </c:pt>
                <c:pt idx="427">
                  <c:v>6.4149999998335261E-2</c:v>
                </c:pt>
                <c:pt idx="428">
                  <c:v>6.4289999994798563E-2</c:v>
                </c:pt>
                <c:pt idx="429">
                  <c:v>6.4769999997224659E-2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74-4D75-95C2-1F745D31E491}"/>
            </c:ext>
          </c:extLst>
        </c:ser>
        <c:ser>
          <c:idx val="7"/>
          <c:order val="4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4'!$O$21:$O$800</c:f>
              <c:numCache>
                <c:formatCode>General</c:formatCode>
                <c:ptCount val="780"/>
                <c:pt idx="279">
                  <c:v>-8.1859419151495152E-2</c:v>
                </c:pt>
                <c:pt idx="280">
                  <c:v>-8.1859419151495152E-2</c:v>
                </c:pt>
                <c:pt idx="281">
                  <c:v>-8.1859419151495152E-2</c:v>
                </c:pt>
                <c:pt idx="282">
                  <c:v>-8.1859419151495152E-2</c:v>
                </c:pt>
                <c:pt idx="283">
                  <c:v>-8.1859419151495152E-2</c:v>
                </c:pt>
                <c:pt idx="284">
                  <c:v>-8.1859419151495152E-2</c:v>
                </c:pt>
                <c:pt idx="285">
                  <c:v>-8.1671929137719354E-2</c:v>
                </c:pt>
                <c:pt idx="286">
                  <c:v>-8.1365127296995313E-2</c:v>
                </c:pt>
                <c:pt idx="287">
                  <c:v>-7.766646066159999E-2</c:v>
                </c:pt>
                <c:pt idx="288">
                  <c:v>-7.7513059741237969E-2</c:v>
                </c:pt>
                <c:pt idx="289">
                  <c:v>-7.7513059741237969E-2</c:v>
                </c:pt>
                <c:pt idx="290">
                  <c:v>-7.6916500606496782E-2</c:v>
                </c:pt>
                <c:pt idx="291">
                  <c:v>-7.4189373133394243E-2</c:v>
                </c:pt>
                <c:pt idx="292">
                  <c:v>-7.4001883119618445E-2</c:v>
                </c:pt>
                <c:pt idx="293">
                  <c:v>-7.4001883119618445E-2</c:v>
                </c:pt>
                <c:pt idx="294">
                  <c:v>-7.3814393105842646E-2</c:v>
                </c:pt>
                <c:pt idx="295">
                  <c:v>-7.3712125825601299E-2</c:v>
                </c:pt>
                <c:pt idx="296">
                  <c:v>-7.3183744877687681E-2</c:v>
                </c:pt>
                <c:pt idx="297">
                  <c:v>-6.9928236456671511E-2</c:v>
                </c:pt>
                <c:pt idx="298">
                  <c:v>-6.9740746442895712E-2</c:v>
                </c:pt>
                <c:pt idx="299">
                  <c:v>-6.9314632775223442E-2</c:v>
                </c:pt>
                <c:pt idx="300">
                  <c:v>-6.5462565219466085E-2</c:v>
                </c:pt>
                <c:pt idx="301">
                  <c:v>-6.5309164299104078E-2</c:v>
                </c:pt>
                <c:pt idx="302">
                  <c:v>-6.5309164299104078E-2</c:v>
                </c:pt>
                <c:pt idx="303">
                  <c:v>-6.5309164299104078E-2</c:v>
                </c:pt>
                <c:pt idx="304">
                  <c:v>-6.5309164299104078E-2</c:v>
                </c:pt>
                <c:pt idx="305">
                  <c:v>-6.5309164299104078E-2</c:v>
                </c:pt>
                <c:pt idx="306">
                  <c:v>-6.5309164299104078E-2</c:v>
                </c:pt>
                <c:pt idx="307">
                  <c:v>-6.5309164299104078E-2</c:v>
                </c:pt>
                <c:pt idx="308">
                  <c:v>-6.2326368625398157E-2</c:v>
                </c:pt>
                <c:pt idx="309">
                  <c:v>-6.2138878611622358E-2</c:v>
                </c:pt>
                <c:pt idx="310">
                  <c:v>-6.1797987677484539E-2</c:v>
                </c:pt>
                <c:pt idx="311">
                  <c:v>-6.1797987677484539E-2</c:v>
                </c:pt>
                <c:pt idx="312">
                  <c:v>-6.1797987677484539E-2</c:v>
                </c:pt>
                <c:pt idx="313">
                  <c:v>-6.1797987677484539E-2</c:v>
                </c:pt>
                <c:pt idx="314">
                  <c:v>-6.1797987677484539E-2</c:v>
                </c:pt>
                <c:pt idx="315">
                  <c:v>-6.1797987677484539E-2</c:v>
                </c:pt>
                <c:pt idx="316">
                  <c:v>-6.1797987677484539E-2</c:v>
                </c:pt>
                <c:pt idx="317">
                  <c:v>-6.1797987677484539E-2</c:v>
                </c:pt>
                <c:pt idx="318">
                  <c:v>-6.1797987677484539E-2</c:v>
                </c:pt>
                <c:pt idx="319">
                  <c:v>-6.1797987677484539E-2</c:v>
                </c:pt>
                <c:pt idx="320">
                  <c:v>-6.1797987677484539E-2</c:v>
                </c:pt>
                <c:pt idx="321">
                  <c:v>-6.145709674334672E-2</c:v>
                </c:pt>
                <c:pt idx="322">
                  <c:v>-6.145709674334672E-2</c:v>
                </c:pt>
                <c:pt idx="323">
                  <c:v>-6.145709674334672E-2</c:v>
                </c:pt>
                <c:pt idx="324">
                  <c:v>-6.145709674334672E-2</c:v>
                </c:pt>
                <c:pt idx="325">
                  <c:v>-6.1423007649932942E-2</c:v>
                </c:pt>
                <c:pt idx="326">
                  <c:v>-6.1423007649932942E-2</c:v>
                </c:pt>
                <c:pt idx="327">
                  <c:v>-6.1423007649932942E-2</c:v>
                </c:pt>
                <c:pt idx="328">
                  <c:v>-6.1423007649932942E-2</c:v>
                </c:pt>
                <c:pt idx="329">
                  <c:v>-6.1303695822984713E-2</c:v>
                </c:pt>
                <c:pt idx="330">
                  <c:v>-5.8406122882813258E-2</c:v>
                </c:pt>
                <c:pt idx="331">
                  <c:v>-5.7792519201365175E-2</c:v>
                </c:pt>
                <c:pt idx="332">
                  <c:v>-5.7792519201365175E-2</c:v>
                </c:pt>
                <c:pt idx="333">
                  <c:v>-5.7792519201365175E-2</c:v>
                </c:pt>
                <c:pt idx="334">
                  <c:v>-5.7451628267227356E-2</c:v>
                </c:pt>
                <c:pt idx="335">
                  <c:v>-5.7451628267227356E-2</c:v>
                </c:pt>
                <c:pt idx="336">
                  <c:v>-5.7451628267227356E-2</c:v>
                </c:pt>
                <c:pt idx="337">
                  <c:v>-5.7451628267227356E-2</c:v>
                </c:pt>
                <c:pt idx="338">
                  <c:v>-5.7451628267227356E-2</c:v>
                </c:pt>
                <c:pt idx="339">
                  <c:v>-5.7451628267227356E-2</c:v>
                </c:pt>
                <c:pt idx="340">
                  <c:v>-5.7451628267227356E-2</c:v>
                </c:pt>
                <c:pt idx="341">
                  <c:v>-5.7451628267227356E-2</c:v>
                </c:pt>
                <c:pt idx="342">
                  <c:v>-5.7451628267227356E-2</c:v>
                </c:pt>
                <c:pt idx="343">
                  <c:v>-5.7451628267227356E-2</c:v>
                </c:pt>
                <c:pt idx="344">
                  <c:v>-5.7451628267227356E-2</c:v>
                </c:pt>
                <c:pt idx="345">
                  <c:v>-5.7451628267227356E-2</c:v>
                </c:pt>
                <c:pt idx="346">
                  <c:v>-5.3258669777332193E-2</c:v>
                </c:pt>
                <c:pt idx="347">
                  <c:v>-5.3156402497090846E-2</c:v>
                </c:pt>
                <c:pt idx="348">
                  <c:v>-5.0309963197040064E-2</c:v>
                </c:pt>
                <c:pt idx="349">
                  <c:v>-5.005429499643671E-2</c:v>
                </c:pt>
                <c:pt idx="350">
                  <c:v>-4.9781582249126446E-2</c:v>
                </c:pt>
                <c:pt idx="351">
                  <c:v>-4.9594092235350648E-2</c:v>
                </c:pt>
                <c:pt idx="352">
                  <c:v>-4.9253201301212829E-2</c:v>
                </c:pt>
                <c:pt idx="353">
                  <c:v>-4.8758909446712989E-2</c:v>
                </c:pt>
                <c:pt idx="354">
                  <c:v>-4.63044947209207E-2</c:v>
                </c:pt>
                <c:pt idx="355">
                  <c:v>-4.6006215153550106E-2</c:v>
                </c:pt>
                <c:pt idx="356">
                  <c:v>-4.5452267385576159E-2</c:v>
                </c:pt>
                <c:pt idx="357">
                  <c:v>-4.5145465544852117E-2</c:v>
                </c:pt>
                <c:pt idx="358">
                  <c:v>-4.5094331904731444E-2</c:v>
                </c:pt>
                <c:pt idx="359">
                  <c:v>-4.2622872632232259E-2</c:v>
                </c:pt>
                <c:pt idx="360">
                  <c:v>-4.1549066189698142E-2</c:v>
                </c:pt>
                <c:pt idx="361">
                  <c:v>-4.1549066189698142E-2</c:v>
                </c:pt>
                <c:pt idx="362">
                  <c:v>-4.1446798909456795E-2</c:v>
                </c:pt>
                <c:pt idx="363">
                  <c:v>-3.8071978661492395E-2</c:v>
                </c:pt>
                <c:pt idx="364">
                  <c:v>-3.7049305859078938E-2</c:v>
                </c:pt>
                <c:pt idx="365">
                  <c:v>-3.7049305859078938E-2</c:v>
                </c:pt>
                <c:pt idx="366">
                  <c:v>-3.6895904938716917E-2</c:v>
                </c:pt>
                <c:pt idx="367">
                  <c:v>-3.4066510185373031E-2</c:v>
                </c:pt>
                <c:pt idx="368">
                  <c:v>-3.3282461036856045E-2</c:v>
                </c:pt>
                <c:pt idx="369">
                  <c:v>-3.3120537843140577E-2</c:v>
                </c:pt>
                <c:pt idx="370">
                  <c:v>-3.0248531723029461E-2</c:v>
                </c:pt>
                <c:pt idx="371">
                  <c:v>-2.614079596666875E-2</c:v>
                </c:pt>
                <c:pt idx="372">
                  <c:v>-2.5868083219358493E-2</c:v>
                </c:pt>
                <c:pt idx="373">
                  <c:v>-2.4743143136703696E-2</c:v>
                </c:pt>
                <c:pt idx="374">
                  <c:v>-2.1862614743239129E-2</c:v>
                </c:pt>
                <c:pt idx="375">
                  <c:v>-2.1419456528859963E-2</c:v>
                </c:pt>
                <c:pt idx="376">
                  <c:v>-1.7720789893464633E-2</c:v>
                </c:pt>
                <c:pt idx="377">
                  <c:v>-1.6834473464706307E-2</c:v>
                </c:pt>
                <c:pt idx="378">
                  <c:v>-1.3408519576621231E-2</c:v>
                </c:pt>
                <c:pt idx="379">
                  <c:v>-9.5564520208638835E-3</c:v>
                </c:pt>
                <c:pt idx="380">
                  <c:v>-5.8918744788823384E-3</c:v>
                </c:pt>
                <c:pt idx="381">
                  <c:v>-5.7384735585203177E-3</c:v>
                </c:pt>
                <c:pt idx="382">
                  <c:v>-5.3634935309687208E-3</c:v>
                </c:pt>
                <c:pt idx="383">
                  <c:v>-5.278270797434266E-3</c:v>
                </c:pt>
                <c:pt idx="384">
                  <c:v>-5.278270797434266E-3</c:v>
                </c:pt>
                <c:pt idx="385">
                  <c:v>-2.3466087638490275E-3</c:v>
                </c:pt>
                <c:pt idx="386">
                  <c:v>-1.8011832692285176E-3</c:v>
                </c:pt>
                <c:pt idx="387">
                  <c:v>-1.6989159889871722E-3</c:v>
                </c:pt>
                <c:pt idx="388">
                  <c:v>-1.3835918749096898E-3</c:v>
                </c:pt>
                <c:pt idx="389">
                  <c:v>-1.3835918749096898E-3</c:v>
                </c:pt>
                <c:pt idx="390">
                  <c:v>-1.3835918749096898E-3</c:v>
                </c:pt>
                <c:pt idx="391">
                  <c:v>-1.3835918749096898E-3</c:v>
                </c:pt>
                <c:pt idx="392">
                  <c:v>-1.3835918749096898E-3</c:v>
                </c:pt>
                <c:pt idx="393">
                  <c:v>2.1531515667701749E-3</c:v>
                </c:pt>
                <c:pt idx="394">
                  <c:v>5.4086599877863411E-3</c:v>
                </c:pt>
                <c:pt idx="395">
                  <c:v>5.4086599877863411E-3</c:v>
                </c:pt>
                <c:pt idx="396">
                  <c:v>5.4086599877863411E-3</c:v>
                </c:pt>
                <c:pt idx="397">
                  <c:v>5.4086599877863411E-3</c:v>
                </c:pt>
                <c:pt idx="398">
                  <c:v>5.4768381746139044E-3</c:v>
                </c:pt>
                <c:pt idx="399">
                  <c:v>1.032601171272437E-2</c:v>
                </c:pt>
                <c:pt idx="400">
                  <c:v>1.0368623079491598E-2</c:v>
                </c:pt>
                <c:pt idx="401">
                  <c:v>1.4408180649024745E-2</c:v>
                </c:pt>
                <c:pt idx="402">
                  <c:v>1.4783160676576345E-2</c:v>
                </c:pt>
                <c:pt idx="403">
                  <c:v>1.8072758191006292E-2</c:v>
                </c:pt>
                <c:pt idx="404">
                  <c:v>1.8072758191006292E-2</c:v>
                </c:pt>
                <c:pt idx="405">
                  <c:v>1.8260248204782094E-2</c:v>
                </c:pt>
                <c:pt idx="406">
                  <c:v>2.1379400252143133E-2</c:v>
                </c:pt>
                <c:pt idx="407">
                  <c:v>2.2529907154858267E-2</c:v>
                </c:pt>
                <c:pt idx="408">
                  <c:v>2.2606607615039277E-2</c:v>
                </c:pt>
                <c:pt idx="409">
                  <c:v>2.6680254277986207E-2</c:v>
                </c:pt>
                <c:pt idx="410">
                  <c:v>2.7055234305537808E-2</c:v>
                </c:pt>
                <c:pt idx="411">
                  <c:v>2.9884629058881697E-2</c:v>
                </c:pt>
                <c:pt idx="412">
                  <c:v>3.027665363314019E-2</c:v>
                </c:pt>
                <c:pt idx="413">
                  <c:v>3.0464143646915989E-2</c:v>
                </c:pt>
                <c:pt idx="414">
                  <c:v>3.0464143646915989E-2</c:v>
                </c:pt>
                <c:pt idx="415">
                  <c:v>3.0464143646915989E-2</c:v>
                </c:pt>
                <c:pt idx="416">
                  <c:v>3.0532321833743555E-2</c:v>
                </c:pt>
                <c:pt idx="417">
                  <c:v>3.099252459482961E-2</c:v>
                </c:pt>
                <c:pt idx="418">
                  <c:v>3.1367504622381207E-2</c:v>
                </c:pt>
                <c:pt idx="419">
                  <c:v>4.2429415435153411E-2</c:v>
                </c:pt>
                <c:pt idx="420">
                  <c:v>4.2821440009411904E-2</c:v>
                </c:pt>
                <c:pt idx="421">
                  <c:v>4.3008930023187703E-2</c:v>
                </c:pt>
                <c:pt idx="422">
                  <c:v>4.3417999144153091E-2</c:v>
                </c:pt>
                <c:pt idx="423">
                  <c:v>4.6247393897496977E-2</c:v>
                </c:pt>
                <c:pt idx="424">
                  <c:v>4.6434883911272776E-2</c:v>
                </c:pt>
                <c:pt idx="425">
                  <c:v>4.7014398499307067E-2</c:v>
                </c:pt>
                <c:pt idx="426">
                  <c:v>5.044035238739214E-2</c:v>
                </c:pt>
                <c:pt idx="427">
                  <c:v>5.0559664214340383E-2</c:v>
                </c:pt>
                <c:pt idx="428">
                  <c:v>5.0747154228116181E-2</c:v>
                </c:pt>
                <c:pt idx="429">
                  <c:v>5.0866466055064424E-2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74-4D75-95C2-1F745D31E491}"/>
            </c:ext>
          </c:extLst>
        </c:ser>
        <c:ser>
          <c:idx val="8"/>
          <c:order val="5"/>
          <c:tx>
            <c:strRef>
              <c:f>'Active 4'!$R$20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74-4D75-95C2-1F745D31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018536"/>
        <c:axId val="1"/>
      </c:scatterChart>
      <c:valAx>
        <c:axId val="8080185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0185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022900763358779E-2"/>
          <c:y val="0.92837465564738297"/>
          <c:w val="0.85648854961832077"/>
          <c:h val="5.50964187327823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41387307511416566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2665159109216"/>
          <c:y val="0.10612255472990546"/>
          <c:w val="0.85202360234352548"/>
          <c:h val="0.765306885071433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4'!$H$21:$H$800</c:f>
              <c:numCache>
                <c:formatCode>General</c:formatCode>
                <c:ptCount val="780"/>
                <c:pt idx="52">
                  <c:v>0.10592999999425956</c:v>
                </c:pt>
                <c:pt idx="296">
                  <c:v>-7.4499999973340891E-3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FB-47B3-962A-B87B68A3A51C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plus>
            <c:min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4'!$I$21:$I$800</c:f>
              <c:numCache>
                <c:formatCode>General</c:formatCode>
                <c:ptCount val="780"/>
                <c:pt idx="0">
                  <c:v>0.10400999999910709</c:v>
                </c:pt>
                <c:pt idx="1">
                  <c:v>0.10174999999799184</c:v>
                </c:pt>
                <c:pt idx="2">
                  <c:v>0.11436999999932596</c:v>
                </c:pt>
                <c:pt idx="3">
                  <c:v>0.10678999999799998</c:v>
                </c:pt>
                <c:pt idx="4">
                  <c:v>0.10058999999819207</c:v>
                </c:pt>
                <c:pt idx="5">
                  <c:v>8.6809999997058185E-2</c:v>
                </c:pt>
                <c:pt idx="6">
                  <c:v>9.7269999998388812E-2</c:v>
                </c:pt>
                <c:pt idx="7">
                  <c:v>9.7329999996873084E-2</c:v>
                </c:pt>
                <c:pt idx="8">
                  <c:v>9.9409999995259568E-2</c:v>
                </c:pt>
                <c:pt idx="9">
                  <c:v>0.10702999999557505</c:v>
                </c:pt>
                <c:pt idx="10">
                  <c:v>0.10058999999455409</c:v>
                </c:pt>
                <c:pt idx="11">
                  <c:v>9.0229999997973209E-2</c:v>
                </c:pt>
                <c:pt idx="12">
                  <c:v>0.10300999999890337</c:v>
                </c:pt>
                <c:pt idx="13">
                  <c:v>0.11454999999841675</c:v>
                </c:pt>
                <c:pt idx="14">
                  <c:v>0.10420999999769265</c:v>
                </c:pt>
                <c:pt idx="15">
                  <c:v>0.11088999999628868</c:v>
                </c:pt>
                <c:pt idx="16">
                  <c:v>9.9869999998190906E-2</c:v>
                </c:pt>
                <c:pt idx="17">
                  <c:v>9.5149999997374834E-2</c:v>
                </c:pt>
                <c:pt idx="18">
                  <c:v>0.10706999999456457</c:v>
                </c:pt>
                <c:pt idx="19">
                  <c:v>0.10634999999820138</c:v>
                </c:pt>
                <c:pt idx="20">
                  <c:v>0.110129999997298</c:v>
                </c:pt>
                <c:pt idx="21">
                  <c:v>8.8209999994433019E-2</c:v>
                </c:pt>
                <c:pt idx="22">
                  <c:v>0.1044499999989057</c:v>
                </c:pt>
                <c:pt idx="23">
                  <c:v>0.11150999999881606</c:v>
                </c:pt>
                <c:pt idx="24">
                  <c:v>9.0789999998378335E-2</c:v>
                </c:pt>
                <c:pt idx="25">
                  <c:v>0.1039699999964796</c:v>
                </c:pt>
                <c:pt idx="26">
                  <c:v>0.10552999999708845</c:v>
                </c:pt>
                <c:pt idx="27">
                  <c:v>0.10536999999749241</c:v>
                </c:pt>
                <c:pt idx="28">
                  <c:v>9.8889999997481937E-2</c:v>
                </c:pt>
                <c:pt idx="29">
                  <c:v>0.10116999999809195</c:v>
                </c:pt>
                <c:pt idx="30">
                  <c:v>9.6429999994143145E-2</c:v>
                </c:pt>
                <c:pt idx="31">
                  <c:v>0.10270999999920605</c:v>
                </c:pt>
                <c:pt idx="32">
                  <c:v>0.11568999999872176</c:v>
                </c:pt>
                <c:pt idx="33">
                  <c:v>9.2969999994238606E-2</c:v>
                </c:pt>
                <c:pt idx="34">
                  <c:v>0.10422999999718741</c:v>
                </c:pt>
                <c:pt idx="35">
                  <c:v>0.10050999999657506</c:v>
                </c:pt>
                <c:pt idx="36">
                  <c:v>0.10428999999567168</c:v>
                </c:pt>
                <c:pt idx="37">
                  <c:v>0.10926999999719555</c:v>
                </c:pt>
                <c:pt idx="38">
                  <c:v>9.780999999929918E-2</c:v>
                </c:pt>
                <c:pt idx="39">
                  <c:v>0.10832999999911408</c:v>
                </c:pt>
                <c:pt idx="40">
                  <c:v>9.5589999997173436E-2</c:v>
                </c:pt>
                <c:pt idx="41">
                  <c:v>9.9409999998897547E-2</c:v>
                </c:pt>
                <c:pt idx="42">
                  <c:v>9.3689999997877749E-2</c:v>
                </c:pt>
                <c:pt idx="43">
                  <c:v>0.10766999999759719</c:v>
                </c:pt>
                <c:pt idx="44">
                  <c:v>0.10420999999769265</c:v>
                </c:pt>
                <c:pt idx="45">
                  <c:v>0.10146999999778927</c:v>
                </c:pt>
                <c:pt idx="46">
                  <c:v>0.10904999999547726</c:v>
                </c:pt>
                <c:pt idx="47">
                  <c:v>0.10332999999809545</c:v>
                </c:pt>
                <c:pt idx="48">
                  <c:v>0.1143099999972037</c:v>
                </c:pt>
                <c:pt idx="49">
                  <c:v>0.10962999999537715</c:v>
                </c:pt>
                <c:pt idx="50">
                  <c:v>0.10842999999658787</c:v>
                </c:pt>
                <c:pt idx="51">
                  <c:v>0.1106099999997241</c:v>
                </c:pt>
                <c:pt idx="53">
                  <c:v>0.10540999999648193</c:v>
                </c:pt>
                <c:pt idx="54">
                  <c:v>0.10020999999687774</c:v>
                </c:pt>
                <c:pt idx="55">
                  <c:v>0.10372999999890453</c:v>
                </c:pt>
                <c:pt idx="56">
                  <c:v>0.1140099999938684</c:v>
                </c:pt>
                <c:pt idx="57">
                  <c:v>0.1080699999947683</c:v>
                </c:pt>
                <c:pt idx="58">
                  <c:v>0.10504999999466236</c:v>
                </c:pt>
                <c:pt idx="59">
                  <c:v>9.9869999998190906E-2</c:v>
                </c:pt>
                <c:pt idx="60">
                  <c:v>9.893000000010943E-2</c:v>
                </c:pt>
                <c:pt idx="61">
                  <c:v>0.10381000000052154</c:v>
                </c:pt>
                <c:pt idx="62">
                  <c:v>0.1053299999985029</c:v>
                </c:pt>
                <c:pt idx="63">
                  <c:v>7.978999999613734E-2</c:v>
                </c:pt>
                <c:pt idx="64">
                  <c:v>8.1489999996847473E-2</c:v>
                </c:pt>
                <c:pt idx="65">
                  <c:v>7.676999999966938E-2</c:v>
                </c:pt>
                <c:pt idx="66">
                  <c:v>6.8149999991874211E-2</c:v>
                </c:pt>
                <c:pt idx="67">
                  <c:v>7.2149999992689118E-2</c:v>
                </c:pt>
                <c:pt idx="68">
                  <c:v>6.7429999995511025E-2</c:v>
                </c:pt>
                <c:pt idx="69">
                  <c:v>7.2430000000167638E-2</c:v>
                </c:pt>
                <c:pt idx="70">
                  <c:v>7.8909999996540137E-2</c:v>
                </c:pt>
                <c:pt idx="71">
                  <c:v>8.000999999785563E-2</c:v>
                </c:pt>
                <c:pt idx="72">
                  <c:v>7.9649999999674037E-2</c:v>
                </c:pt>
                <c:pt idx="73">
                  <c:v>8.1650000000081491E-2</c:v>
                </c:pt>
                <c:pt idx="74">
                  <c:v>0.10257000000274274</c:v>
                </c:pt>
                <c:pt idx="75">
                  <c:v>7.2690000000875443E-2</c:v>
                </c:pt>
                <c:pt idx="76">
                  <c:v>7.3609999999462161E-2</c:v>
                </c:pt>
                <c:pt idx="78">
                  <c:v>7.3069999998551793E-2</c:v>
                </c:pt>
                <c:pt idx="79">
                  <c:v>7.8069999995932449E-2</c:v>
                </c:pt>
                <c:pt idx="80">
                  <c:v>8.0129999994824175E-2</c:v>
                </c:pt>
                <c:pt idx="81">
                  <c:v>7.1429999996325932E-2</c:v>
                </c:pt>
                <c:pt idx="82">
                  <c:v>8.3710000006249174E-2</c:v>
                </c:pt>
                <c:pt idx="83">
                  <c:v>4.950999999709893E-2</c:v>
                </c:pt>
                <c:pt idx="84">
                  <c:v>7.1029999999154825E-2</c:v>
                </c:pt>
                <c:pt idx="85">
                  <c:v>7.3109999997541308E-2</c:v>
                </c:pt>
                <c:pt idx="86">
                  <c:v>7.6110000001790468E-2</c:v>
                </c:pt>
                <c:pt idx="87">
                  <c:v>7.3389999997743871E-2</c:v>
                </c:pt>
                <c:pt idx="88">
                  <c:v>6.1630000003788155E-2</c:v>
                </c:pt>
                <c:pt idx="89">
                  <c:v>6.4630000000761356E-2</c:v>
                </c:pt>
                <c:pt idx="90">
                  <c:v>6.8630000001576263E-2</c:v>
                </c:pt>
                <c:pt idx="91">
                  <c:v>6.9630000005417969E-2</c:v>
                </c:pt>
                <c:pt idx="92">
                  <c:v>7.188999999925727E-2</c:v>
                </c:pt>
                <c:pt idx="93">
                  <c:v>6.6009999995003454E-2</c:v>
                </c:pt>
                <c:pt idx="94">
                  <c:v>6.700999999884516E-2</c:v>
                </c:pt>
                <c:pt idx="95">
                  <c:v>6.1949999995704275E-2</c:v>
                </c:pt>
                <c:pt idx="96">
                  <c:v>7.3269999993499368E-2</c:v>
                </c:pt>
                <c:pt idx="97">
                  <c:v>7.1770000002288725E-2</c:v>
                </c:pt>
                <c:pt idx="98">
                  <c:v>5.1389999993261881E-2</c:v>
                </c:pt>
                <c:pt idx="99">
                  <c:v>5.4369999998016283E-2</c:v>
                </c:pt>
                <c:pt idx="101">
                  <c:v>8.3650000000488944E-2</c:v>
                </c:pt>
                <c:pt idx="102">
                  <c:v>6.8229999989853241E-2</c:v>
                </c:pt>
                <c:pt idx="103">
                  <c:v>5.7009999996807892E-2</c:v>
                </c:pt>
                <c:pt idx="104">
                  <c:v>6.1009999997622799E-2</c:v>
                </c:pt>
                <c:pt idx="105">
                  <c:v>6.5309999998135027E-2</c:v>
                </c:pt>
                <c:pt idx="106">
                  <c:v>3.9589999993040692E-2</c:v>
                </c:pt>
                <c:pt idx="107">
                  <c:v>4.058999998960644E-2</c:v>
                </c:pt>
                <c:pt idx="108">
                  <c:v>4.3249999995168764E-2</c:v>
                </c:pt>
                <c:pt idx="109">
                  <c:v>4.7249999995983671E-2</c:v>
                </c:pt>
                <c:pt idx="110">
                  <c:v>5.0349999997706618E-2</c:v>
                </c:pt>
                <c:pt idx="111">
                  <c:v>5.0349999997706618E-2</c:v>
                </c:pt>
                <c:pt idx="112">
                  <c:v>5.762999999569729E-2</c:v>
                </c:pt>
                <c:pt idx="113">
                  <c:v>5.5609999995795079E-2</c:v>
                </c:pt>
                <c:pt idx="114">
                  <c:v>6.1990000001969747E-2</c:v>
                </c:pt>
                <c:pt idx="115">
                  <c:v>4.5789999996486586E-2</c:v>
                </c:pt>
                <c:pt idx="116">
                  <c:v>4.4069999996281695E-2</c:v>
                </c:pt>
                <c:pt idx="117">
                  <c:v>1.6389999997045379E-2</c:v>
                </c:pt>
                <c:pt idx="118">
                  <c:v>2.193000000261236E-2</c:v>
                </c:pt>
                <c:pt idx="120">
                  <c:v>3.8010000003851019E-2</c:v>
                </c:pt>
                <c:pt idx="121">
                  <c:v>4.5489999996789265E-2</c:v>
                </c:pt>
                <c:pt idx="126">
                  <c:v>3.568999999697553E-2</c:v>
                </c:pt>
                <c:pt idx="127">
                  <c:v>2.9109999995853286E-2</c:v>
                </c:pt>
                <c:pt idx="128">
                  <c:v>3.110999999626074E-2</c:v>
                </c:pt>
                <c:pt idx="129">
                  <c:v>3.3369999997375999E-2</c:v>
                </c:pt>
                <c:pt idx="130">
                  <c:v>2.8429999991203658E-2</c:v>
                </c:pt>
                <c:pt idx="132">
                  <c:v>3.568999999697553E-2</c:v>
                </c:pt>
                <c:pt idx="134">
                  <c:v>1.1030000001483131E-2</c:v>
                </c:pt>
                <c:pt idx="135">
                  <c:v>2.5569999997969717E-2</c:v>
                </c:pt>
                <c:pt idx="136">
                  <c:v>2.5890000004437752E-2</c:v>
                </c:pt>
                <c:pt idx="137">
                  <c:v>2.5549999998474959E-2</c:v>
                </c:pt>
                <c:pt idx="138">
                  <c:v>2.7070000003732275E-2</c:v>
                </c:pt>
                <c:pt idx="140">
                  <c:v>2.7130000002216548E-2</c:v>
                </c:pt>
                <c:pt idx="141">
                  <c:v>4.2130000001634471E-2</c:v>
                </c:pt>
                <c:pt idx="142">
                  <c:v>3.7410000004456379E-2</c:v>
                </c:pt>
                <c:pt idx="143">
                  <c:v>3.04900000046473E-2</c:v>
                </c:pt>
                <c:pt idx="144">
                  <c:v>2.9109999995853286E-2</c:v>
                </c:pt>
                <c:pt idx="145">
                  <c:v>3.4369999993941747E-2</c:v>
                </c:pt>
                <c:pt idx="148">
                  <c:v>3.2989999999699648E-2</c:v>
                </c:pt>
                <c:pt idx="149">
                  <c:v>2.5770000000193249E-2</c:v>
                </c:pt>
                <c:pt idx="150">
                  <c:v>3.4769999998388812E-2</c:v>
                </c:pt>
                <c:pt idx="151">
                  <c:v>2.9329999997571576E-2</c:v>
                </c:pt>
                <c:pt idx="152">
                  <c:v>1.8309999999473803E-2</c:v>
                </c:pt>
                <c:pt idx="153">
                  <c:v>2.4310000000696164E-2</c:v>
                </c:pt>
                <c:pt idx="154">
                  <c:v>3.5589999999501742E-2</c:v>
                </c:pt>
                <c:pt idx="156">
                  <c:v>3.2469999998284038E-2</c:v>
                </c:pt>
                <c:pt idx="157">
                  <c:v>3.4469999998691492E-2</c:v>
                </c:pt>
                <c:pt idx="158">
                  <c:v>2.4010000000998843E-2</c:v>
                </c:pt>
                <c:pt idx="159">
                  <c:v>2.8269999995245598E-2</c:v>
                </c:pt>
                <c:pt idx="160">
                  <c:v>2.0989999997254927E-2</c:v>
                </c:pt>
                <c:pt idx="161">
                  <c:v>2.0969999997760169E-2</c:v>
                </c:pt>
                <c:pt idx="162">
                  <c:v>2.7970000002824236E-2</c:v>
                </c:pt>
                <c:pt idx="163">
                  <c:v>2.7509999999892898E-2</c:v>
                </c:pt>
                <c:pt idx="164">
                  <c:v>2.4769999996351544E-2</c:v>
                </c:pt>
                <c:pt idx="165">
                  <c:v>2.1369999994931277E-2</c:v>
                </c:pt>
                <c:pt idx="166">
                  <c:v>2.0169999996141996E-2</c:v>
                </c:pt>
                <c:pt idx="167">
                  <c:v>2.5169999993522651E-2</c:v>
                </c:pt>
                <c:pt idx="168">
                  <c:v>2.7169999993930105E-2</c:v>
                </c:pt>
                <c:pt idx="169">
                  <c:v>6.229999999050051E-3</c:v>
                </c:pt>
                <c:pt idx="170">
                  <c:v>1.5950000000884756E-2</c:v>
                </c:pt>
                <c:pt idx="171">
                  <c:v>-1.9990000000689179E-2</c:v>
                </c:pt>
                <c:pt idx="172">
                  <c:v>6.0099999973317608E-3</c:v>
                </c:pt>
                <c:pt idx="173">
                  <c:v>1.780999999755295E-2</c:v>
                </c:pt>
                <c:pt idx="174">
                  <c:v>1.6089999997348059E-2</c:v>
                </c:pt>
                <c:pt idx="175">
                  <c:v>1.4070000004721805E-2</c:v>
                </c:pt>
                <c:pt idx="176">
                  <c:v>1.4070000004721805E-2</c:v>
                </c:pt>
                <c:pt idx="177">
                  <c:v>1.9929999994928949E-2</c:v>
                </c:pt>
                <c:pt idx="178">
                  <c:v>2.3509999999077991E-2</c:v>
                </c:pt>
                <c:pt idx="179">
                  <c:v>1.1849999995320104E-2</c:v>
                </c:pt>
                <c:pt idx="180">
                  <c:v>-8.3299999969312921E-3</c:v>
                </c:pt>
                <c:pt idx="181">
                  <c:v>1.4649999997345731E-2</c:v>
                </c:pt>
                <c:pt idx="182">
                  <c:v>1.2909999997646082E-2</c:v>
                </c:pt>
                <c:pt idx="183">
                  <c:v>2.0909999999275897E-2</c:v>
                </c:pt>
                <c:pt idx="184">
                  <c:v>1.5449999998963904E-2</c:v>
                </c:pt>
                <c:pt idx="186">
                  <c:v>3.3250000000407454E-2</c:v>
                </c:pt>
                <c:pt idx="187">
                  <c:v>1.1089999992691446E-2</c:v>
                </c:pt>
                <c:pt idx="188">
                  <c:v>5.1499999972293153E-3</c:v>
                </c:pt>
                <c:pt idx="189">
                  <c:v>1.1209999996935949E-2</c:v>
                </c:pt>
                <c:pt idx="190">
                  <c:v>1.4490000001387671E-2</c:v>
                </c:pt>
                <c:pt idx="191">
                  <c:v>1.5049999994516838E-2</c:v>
                </c:pt>
                <c:pt idx="192">
                  <c:v>1.6049999998358544E-2</c:v>
                </c:pt>
                <c:pt idx="193">
                  <c:v>9.3300000007729977E-3</c:v>
                </c:pt>
                <c:pt idx="194">
                  <c:v>1.4589999998861458E-2</c:v>
                </c:pt>
                <c:pt idx="195">
                  <c:v>1.5589999995427206E-2</c:v>
                </c:pt>
                <c:pt idx="196">
                  <c:v>8.5499999986495823E-3</c:v>
                </c:pt>
                <c:pt idx="197">
                  <c:v>1.254999999946449E-2</c:v>
                </c:pt>
                <c:pt idx="198">
                  <c:v>3.669999998237472E-3</c:v>
                </c:pt>
                <c:pt idx="199">
                  <c:v>6.6699999952106737E-3</c:v>
                </c:pt>
                <c:pt idx="200">
                  <c:v>2.0669999998062849E-2</c:v>
                </c:pt>
                <c:pt idx="201">
                  <c:v>1.6609999998763669E-2</c:v>
                </c:pt>
                <c:pt idx="202">
                  <c:v>6.4100000017788261E-3</c:v>
                </c:pt>
                <c:pt idx="203">
                  <c:v>5.6699999986449257E-3</c:v>
                </c:pt>
                <c:pt idx="204">
                  <c:v>1.1009999994712416E-2</c:v>
                </c:pt>
                <c:pt idx="205">
                  <c:v>-1.9700000048032962E-3</c:v>
                </c:pt>
                <c:pt idx="206">
                  <c:v>7.0299999933922663E-3</c:v>
                </c:pt>
                <c:pt idx="207">
                  <c:v>1.3050000001385342E-2</c:v>
                </c:pt>
                <c:pt idx="208">
                  <c:v>1.9629999995231628E-2</c:v>
                </c:pt>
                <c:pt idx="209">
                  <c:v>9.6899999989545904E-3</c:v>
                </c:pt>
                <c:pt idx="210">
                  <c:v>1.1230000003706664E-2</c:v>
                </c:pt>
                <c:pt idx="211">
                  <c:v>1.6749999995226972E-2</c:v>
                </c:pt>
                <c:pt idx="212">
                  <c:v>1.1009999994712416E-2</c:v>
                </c:pt>
                <c:pt idx="213">
                  <c:v>-6.3500000032945536E-3</c:v>
                </c:pt>
                <c:pt idx="214">
                  <c:v>-1.5099999945960008E-3</c:v>
                </c:pt>
                <c:pt idx="215">
                  <c:v>2.5069999996048864E-2</c:v>
                </c:pt>
                <c:pt idx="216">
                  <c:v>7.8500000017811544E-3</c:v>
                </c:pt>
                <c:pt idx="217">
                  <c:v>1.6499999983352609E-3</c:v>
                </c:pt>
                <c:pt idx="218">
                  <c:v>-1.7499999958090484E-3</c:v>
                </c:pt>
                <c:pt idx="219">
                  <c:v>-1.1769999997341074E-2</c:v>
                </c:pt>
                <c:pt idx="220">
                  <c:v>4.0700000026845373E-3</c:v>
                </c:pt>
                <c:pt idx="221">
                  <c:v>-3.9699999979347922E-3</c:v>
                </c:pt>
                <c:pt idx="222">
                  <c:v>-6.2700000053155236E-3</c:v>
                </c:pt>
                <c:pt idx="223">
                  <c:v>-5.0100000080419704E-3</c:v>
                </c:pt>
                <c:pt idx="224">
                  <c:v>-8.3700000031967647E-3</c:v>
                </c:pt>
                <c:pt idx="225">
                  <c:v>-1.3830000003508758E-2</c:v>
                </c:pt>
                <c:pt idx="226">
                  <c:v>-2.3500000024796464E-3</c:v>
                </c:pt>
                <c:pt idx="227">
                  <c:v>-1.0990000002493616E-2</c:v>
                </c:pt>
                <c:pt idx="228">
                  <c:v>-7.3100000008707866E-3</c:v>
                </c:pt>
                <c:pt idx="229">
                  <c:v>-6.3100000043050386E-3</c:v>
                </c:pt>
                <c:pt idx="230">
                  <c:v>-5.7700000033946708E-3</c:v>
                </c:pt>
                <c:pt idx="231">
                  <c:v>-6.4500000007683411E-3</c:v>
                </c:pt>
                <c:pt idx="232">
                  <c:v>-9.3300000007729977E-3</c:v>
                </c:pt>
                <c:pt idx="233">
                  <c:v>-1.4790000001084991E-2</c:v>
                </c:pt>
                <c:pt idx="234">
                  <c:v>-1.2790000000677537E-2</c:v>
                </c:pt>
                <c:pt idx="235">
                  <c:v>-9.7900000037043355E-3</c:v>
                </c:pt>
                <c:pt idx="236">
                  <c:v>-8.7899999998626299E-3</c:v>
                </c:pt>
                <c:pt idx="237">
                  <c:v>-7.7900000032968819E-3</c:v>
                </c:pt>
                <c:pt idx="238">
                  <c:v>-5.7900000028894283E-3</c:v>
                </c:pt>
                <c:pt idx="239">
                  <c:v>-2.789999998640269E-3</c:v>
                </c:pt>
                <c:pt idx="240">
                  <c:v>-1.790000002074521E-3</c:v>
                </c:pt>
                <c:pt idx="241">
                  <c:v>-1.790000002074521E-3</c:v>
                </c:pt>
                <c:pt idx="242">
                  <c:v>-7.8999999823281541E-4</c:v>
                </c:pt>
                <c:pt idx="243">
                  <c:v>2.0999999833293259E-4</c:v>
                </c:pt>
                <c:pt idx="244">
                  <c:v>2.2099999987403862E-3</c:v>
                </c:pt>
                <c:pt idx="245">
                  <c:v>3.2100000025820918E-3</c:v>
                </c:pt>
                <c:pt idx="246">
                  <c:v>6.2099999995552935E-3</c:v>
                </c:pt>
                <c:pt idx="247">
                  <c:v>1.4210000001185108E-2</c:v>
                </c:pt>
                <c:pt idx="248">
                  <c:v>-4.390000001876615E-3</c:v>
                </c:pt>
                <c:pt idx="249">
                  <c:v>-8.6900000023888424E-3</c:v>
                </c:pt>
                <c:pt idx="250">
                  <c:v>-4.6900000015739352E-3</c:v>
                </c:pt>
                <c:pt idx="251">
                  <c:v>-6.8500000052154064E-3</c:v>
                </c:pt>
                <c:pt idx="252">
                  <c:v>-1.4999999984866008E-4</c:v>
                </c:pt>
                <c:pt idx="253">
                  <c:v>-1.2630000004719477E-2</c:v>
                </c:pt>
                <c:pt idx="254">
                  <c:v>-5.6300000069313683E-3</c:v>
                </c:pt>
                <c:pt idx="255">
                  <c:v>-2.630000002682209E-3</c:v>
                </c:pt>
                <c:pt idx="256">
                  <c:v>-1.0790000007546041E-2</c:v>
                </c:pt>
                <c:pt idx="257">
                  <c:v>-1.1790000004111789E-2</c:v>
                </c:pt>
                <c:pt idx="258">
                  <c:v>-1.0790000000270084E-2</c:v>
                </c:pt>
                <c:pt idx="259">
                  <c:v>-1.825000000098953E-2</c:v>
                </c:pt>
                <c:pt idx="260">
                  <c:v>-1.2249999999767169E-2</c:v>
                </c:pt>
                <c:pt idx="261">
                  <c:v>-1.0249999999359716E-2</c:v>
                </c:pt>
                <c:pt idx="262">
                  <c:v>-1.335000000835862E-2</c:v>
                </c:pt>
                <c:pt idx="263">
                  <c:v>-2.2129999997559935E-2</c:v>
                </c:pt>
                <c:pt idx="264">
                  <c:v>-8.2899999979417771E-3</c:v>
                </c:pt>
                <c:pt idx="265">
                  <c:v>-8.2899999979417771E-3</c:v>
                </c:pt>
                <c:pt idx="266">
                  <c:v>1.2710000002698507E-2</c:v>
                </c:pt>
                <c:pt idx="267">
                  <c:v>-8.5299999991548248E-3</c:v>
                </c:pt>
                <c:pt idx="268">
                  <c:v>-7.9900000055204146E-3</c:v>
                </c:pt>
                <c:pt idx="269">
                  <c:v>-1.9450000007054769E-2</c:v>
                </c:pt>
                <c:pt idx="270">
                  <c:v>-9.4500000050175004E-3</c:v>
                </c:pt>
                <c:pt idx="271">
                  <c:v>-5.4500000042025931E-3</c:v>
                </c:pt>
                <c:pt idx="272">
                  <c:v>1.5499999935855158E-3</c:v>
                </c:pt>
                <c:pt idx="273">
                  <c:v>-9.650000007241033E-3</c:v>
                </c:pt>
                <c:pt idx="274">
                  <c:v>-5.6500000064261258E-3</c:v>
                </c:pt>
                <c:pt idx="275">
                  <c:v>-9.2700000022887252E-3</c:v>
                </c:pt>
                <c:pt idx="276">
                  <c:v>-2.7910000004339963E-2</c:v>
                </c:pt>
                <c:pt idx="277">
                  <c:v>-2.6910000000498258E-2</c:v>
                </c:pt>
                <c:pt idx="278">
                  <c:v>-2.3910000003525056E-2</c:v>
                </c:pt>
                <c:pt idx="279">
                  <c:v>-2.2910000006959308E-2</c:v>
                </c:pt>
                <c:pt idx="280">
                  <c:v>-2.2910000006959308E-2</c:v>
                </c:pt>
                <c:pt idx="281">
                  <c:v>-1.6910000005736947E-2</c:v>
                </c:pt>
                <c:pt idx="282">
                  <c:v>-1.3910000001487788E-2</c:v>
                </c:pt>
                <c:pt idx="283">
                  <c:v>-1.3910000001487788E-2</c:v>
                </c:pt>
                <c:pt idx="284">
                  <c:v>-1.291000000492204E-2</c:v>
                </c:pt>
                <c:pt idx="285">
                  <c:v>-1.4370000004419126E-2</c:v>
                </c:pt>
                <c:pt idx="286">
                  <c:v>-5.8500000013737008E-3</c:v>
                </c:pt>
                <c:pt idx="287">
                  <c:v>-1.3469999998051208E-2</c:v>
                </c:pt>
                <c:pt idx="288">
                  <c:v>-1.1209999996935949E-2</c:v>
                </c:pt>
                <c:pt idx="289">
                  <c:v>-8.2099999999627471E-3</c:v>
                </c:pt>
                <c:pt idx="290">
                  <c:v>-8.3100000047124922E-3</c:v>
                </c:pt>
                <c:pt idx="291">
                  <c:v>-5.9100000071339309E-3</c:v>
                </c:pt>
                <c:pt idx="292">
                  <c:v>-2.2369999998772983E-2</c:v>
                </c:pt>
                <c:pt idx="293">
                  <c:v>-1.337000000057742E-2</c:v>
                </c:pt>
                <c:pt idx="294">
                  <c:v>-1.6830000007757917E-2</c:v>
                </c:pt>
                <c:pt idx="295">
                  <c:v>-1.9990000007965136E-2</c:v>
                </c:pt>
                <c:pt idx="297">
                  <c:v>-1.1910000001080334E-2</c:v>
                </c:pt>
                <c:pt idx="298">
                  <c:v>-1.2370000004011672E-2</c:v>
                </c:pt>
                <c:pt idx="299">
                  <c:v>-1.4869999999064021E-2</c:v>
                </c:pt>
                <c:pt idx="300">
                  <c:v>-1.8230000001494773E-2</c:v>
                </c:pt>
                <c:pt idx="301">
                  <c:v>-2.1970000001601875E-2</c:v>
                </c:pt>
                <c:pt idx="302">
                  <c:v>-1.9970000001194421E-2</c:v>
                </c:pt>
                <c:pt idx="303">
                  <c:v>-1.7970000000786968E-2</c:v>
                </c:pt>
                <c:pt idx="304">
                  <c:v>-1.7970000000786968E-2</c:v>
                </c:pt>
                <c:pt idx="305">
                  <c:v>-1.697000000422122E-2</c:v>
                </c:pt>
                <c:pt idx="306">
                  <c:v>-1.4970000003813766E-2</c:v>
                </c:pt>
                <c:pt idx="307">
                  <c:v>-1.396999999997206E-2</c:v>
                </c:pt>
                <c:pt idx="308">
                  <c:v>-3.5470000002533197E-2</c:v>
                </c:pt>
                <c:pt idx="309">
                  <c:v>-1.3930000000982545E-2</c:v>
                </c:pt>
                <c:pt idx="310">
                  <c:v>-4.4130000002041925E-2</c:v>
                </c:pt>
                <c:pt idx="311">
                  <c:v>-3.613000000041211E-2</c:v>
                </c:pt>
                <c:pt idx="312">
                  <c:v>-3.5129999996570405E-2</c:v>
                </c:pt>
                <c:pt idx="313">
                  <c:v>-3.4130000000004657E-2</c:v>
                </c:pt>
                <c:pt idx="314">
                  <c:v>-2.8129999998782296E-2</c:v>
                </c:pt>
                <c:pt idx="315">
                  <c:v>-2.6129999998374842E-2</c:v>
                </c:pt>
                <c:pt idx="316">
                  <c:v>-2.5130000001809094E-2</c:v>
                </c:pt>
                <c:pt idx="317">
                  <c:v>-2.1130000000994187E-2</c:v>
                </c:pt>
                <c:pt idx="318">
                  <c:v>-1.2130000002798624E-2</c:v>
                </c:pt>
                <c:pt idx="319">
                  <c:v>-1.0130000002391171E-2</c:v>
                </c:pt>
                <c:pt idx="320">
                  <c:v>-9.1299999985494651E-3</c:v>
                </c:pt>
                <c:pt idx="321">
                  <c:v>-4.033000000345055E-2</c:v>
                </c:pt>
                <c:pt idx="322">
                  <c:v>-3.3329999998386484E-2</c:v>
                </c:pt>
                <c:pt idx="323">
                  <c:v>-3.2330000001820736E-2</c:v>
                </c:pt>
                <c:pt idx="324">
                  <c:v>-1.6329999998561107E-2</c:v>
                </c:pt>
                <c:pt idx="325">
                  <c:v>-4.1049999999813735E-2</c:v>
                </c:pt>
                <c:pt idx="326">
                  <c:v>-3.7049999998998828E-2</c:v>
                </c:pt>
                <c:pt idx="327">
                  <c:v>-1.8049999998765998E-2</c:v>
                </c:pt>
                <c:pt idx="328">
                  <c:v>-1.8049999998765998E-2</c:v>
                </c:pt>
                <c:pt idx="329">
                  <c:v>-1.1070000000472646E-2</c:v>
                </c:pt>
                <c:pt idx="330">
                  <c:v>-9.2700000022887252E-3</c:v>
                </c:pt>
                <c:pt idx="358">
                  <c:v>-2.0929999998770654E-2</c:v>
                </c:pt>
                <c:pt idx="366">
                  <c:v>-3.3589999999094289E-2</c:v>
                </c:pt>
                <c:pt idx="367">
                  <c:v>-2.2350000006554183E-2</c:v>
                </c:pt>
                <c:pt idx="370">
                  <c:v>-2.599000000191154E-2</c:v>
                </c:pt>
                <c:pt idx="372">
                  <c:v>-2.201000000059139E-2</c:v>
                </c:pt>
                <c:pt idx="384">
                  <c:v>-8.7899999998626299E-3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FB-47B3-962A-B87B68A3A51C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4'!$J$21:$J$800</c:f>
              <c:numCache>
                <c:formatCode>General</c:formatCode>
                <c:ptCount val="780"/>
                <c:pt idx="77">
                  <c:v>6.8690000000060536E-2</c:v>
                </c:pt>
                <c:pt idx="100">
                  <c:v>8.1850000002305023E-2</c:v>
                </c:pt>
                <c:pt idx="119">
                  <c:v>3.7880000003497116E-2</c:v>
                </c:pt>
                <c:pt idx="122">
                  <c:v>3.6189999991620425E-2</c:v>
                </c:pt>
                <c:pt idx="123">
                  <c:v>3.7089999997988343E-2</c:v>
                </c:pt>
                <c:pt idx="124">
                  <c:v>3.5929999998188578E-2</c:v>
                </c:pt>
                <c:pt idx="125">
                  <c:v>3.6789999998291023E-2</c:v>
                </c:pt>
                <c:pt idx="131">
                  <c:v>3.4629999994649552E-2</c:v>
                </c:pt>
                <c:pt idx="133">
                  <c:v>3.4049999994749669E-2</c:v>
                </c:pt>
                <c:pt idx="139">
                  <c:v>3.3190000001923181E-2</c:v>
                </c:pt>
                <c:pt idx="146">
                  <c:v>2.9149999994842801E-2</c:v>
                </c:pt>
                <c:pt idx="147">
                  <c:v>2.9150000002118759E-2</c:v>
                </c:pt>
                <c:pt idx="155">
                  <c:v>2.4870000001101289E-2</c:v>
                </c:pt>
                <c:pt idx="185">
                  <c:v>1.6309999991790392E-2</c:v>
                </c:pt>
                <c:pt idx="331">
                  <c:v>-1.5729999999166466E-2</c:v>
                </c:pt>
                <c:pt idx="332">
                  <c:v>-1.5129999999771826E-2</c:v>
                </c:pt>
                <c:pt idx="333">
                  <c:v>-1.2329999997746199E-2</c:v>
                </c:pt>
                <c:pt idx="334">
                  <c:v>-1.832999999896856E-2</c:v>
                </c:pt>
                <c:pt idx="335">
                  <c:v>-1.7630000002100132E-2</c:v>
                </c:pt>
                <c:pt idx="336">
                  <c:v>-1.7630000002100132E-2</c:v>
                </c:pt>
                <c:pt idx="337">
                  <c:v>-1.6930000005231705E-2</c:v>
                </c:pt>
                <c:pt idx="338">
                  <c:v>-1.3429999999061693E-2</c:v>
                </c:pt>
                <c:pt idx="339">
                  <c:v>-1.2030000005324837E-2</c:v>
                </c:pt>
                <c:pt idx="340">
                  <c:v>-1.2030000005324837E-2</c:v>
                </c:pt>
                <c:pt idx="341">
                  <c:v>-1.2030000005324837E-2</c:v>
                </c:pt>
                <c:pt idx="342">
                  <c:v>-1.0630000004312024E-2</c:v>
                </c:pt>
                <c:pt idx="343">
                  <c:v>-9.2300000032992102E-3</c:v>
                </c:pt>
                <c:pt idx="344">
                  <c:v>-7.2300000028917566E-3</c:v>
                </c:pt>
                <c:pt idx="345">
                  <c:v>-9.3000000197207555E-4</c:v>
                </c:pt>
                <c:pt idx="346">
                  <c:v>-1.7090000001189765E-2</c:v>
                </c:pt>
                <c:pt idx="348">
                  <c:v>-3.2270000003336463E-2</c:v>
                </c:pt>
                <c:pt idx="350">
                  <c:v>-2.163000000291504E-2</c:v>
                </c:pt>
                <c:pt idx="351">
                  <c:v>-1.779000000533415E-2</c:v>
                </c:pt>
                <c:pt idx="352">
                  <c:v>-2.1490000006451737E-2</c:v>
                </c:pt>
                <c:pt idx="353">
                  <c:v>-2.2030000000086147E-2</c:v>
                </c:pt>
                <c:pt idx="354">
                  <c:v>-1.9570000004023314E-2</c:v>
                </c:pt>
                <c:pt idx="355">
                  <c:v>-1.262000000133412E-2</c:v>
                </c:pt>
                <c:pt idx="360">
                  <c:v>-3.8110000001324806E-2</c:v>
                </c:pt>
                <c:pt idx="361">
                  <c:v>-1.8009999999776483E-2</c:v>
                </c:pt>
                <c:pt idx="364">
                  <c:v>-2.2949999998672865E-2</c:v>
                </c:pt>
                <c:pt idx="365">
                  <c:v>-2.2949999998672865E-2</c:v>
                </c:pt>
                <c:pt idx="374">
                  <c:v>-1.810999999725027E-2</c:v>
                </c:pt>
                <c:pt idx="377">
                  <c:v>-1.5610000002197921E-2</c:v>
                </c:pt>
                <c:pt idx="386">
                  <c:v>-6.7300000009709038E-3</c:v>
                </c:pt>
                <c:pt idx="401">
                  <c:v>6.5099999992526136E-3</c:v>
                </c:pt>
                <c:pt idx="402">
                  <c:v>7.3899999988498166E-3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FB-47B3-962A-B87B68A3A51C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4'!$K$21:$K$800</c:f>
              <c:numCache>
                <c:formatCode>General</c:formatCode>
                <c:ptCount val="780"/>
                <c:pt idx="347">
                  <c:v>-1.3150000006135087E-2</c:v>
                </c:pt>
                <c:pt idx="349">
                  <c:v>-1.9670000001497101E-2</c:v>
                </c:pt>
                <c:pt idx="356">
                  <c:v>-2.3870000004535541E-2</c:v>
                </c:pt>
                <c:pt idx="357">
                  <c:v>-2.1349999995436519E-2</c:v>
                </c:pt>
                <c:pt idx="359">
                  <c:v>-3.9629999999306165E-2</c:v>
                </c:pt>
                <c:pt idx="362">
                  <c:v>-1.8970000004628673E-2</c:v>
                </c:pt>
                <c:pt idx="363">
                  <c:v>-2.215000000433065E-2</c:v>
                </c:pt>
                <c:pt idx="368">
                  <c:v>-2.171000000089407E-2</c:v>
                </c:pt>
                <c:pt idx="369">
                  <c:v>-2.5280000001657754E-2</c:v>
                </c:pt>
                <c:pt idx="371">
                  <c:v>-1.9850000004225876E-2</c:v>
                </c:pt>
                <c:pt idx="373">
                  <c:v>-1.9170000006852206E-2</c:v>
                </c:pt>
                <c:pt idx="375">
                  <c:v>-1.7970000000786968E-2</c:v>
                </c:pt>
                <c:pt idx="376">
                  <c:v>-1.5989999999874271E-2</c:v>
                </c:pt>
                <c:pt idx="378">
                  <c:v>-1.2970000003406312E-2</c:v>
                </c:pt>
                <c:pt idx="379">
                  <c:v>-1.1630000000877772E-2</c:v>
                </c:pt>
                <c:pt idx="380">
                  <c:v>-9.4300000055227429E-3</c:v>
                </c:pt>
                <c:pt idx="381">
                  <c:v>-9.7699999969336204E-3</c:v>
                </c:pt>
                <c:pt idx="382">
                  <c:v>-9.0900000068359077E-3</c:v>
                </c:pt>
                <c:pt idx="383">
                  <c:v>-9.690000006230548E-3</c:v>
                </c:pt>
                <c:pt idx="385">
                  <c:v>-7.0100000011734664E-3</c:v>
                </c:pt>
                <c:pt idx="387">
                  <c:v>-3.0900000056135468E-3</c:v>
                </c:pt>
                <c:pt idx="388">
                  <c:v>-1.0009999998146668E-2</c:v>
                </c:pt>
                <c:pt idx="389">
                  <c:v>-6.3999999983934686E-3</c:v>
                </c:pt>
                <c:pt idx="390">
                  <c:v>-6.309999997029081E-3</c:v>
                </c:pt>
                <c:pt idx="391">
                  <c:v>-2.8999999994994141E-3</c:v>
                </c:pt>
                <c:pt idx="392">
                  <c:v>-2.8099999981350265E-3</c:v>
                </c:pt>
                <c:pt idx="393">
                  <c:v>-2.6500000021769665E-3</c:v>
                </c:pt>
                <c:pt idx="394">
                  <c:v>-1.6099999993457459E-3</c:v>
                </c:pt>
                <c:pt idx="395">
                  <c:v>-1.4999999984866008E-3</c:v>
                </c:pt>
                <c:pt idx="396">
                  <c:v>-1.4200000005075708E-3</c:v>
                </c:pt>
                <c:pt idx="397">
                  <c:v>-1.2999999962630682E-3</c:v>
                </c:pt>
                <c:pt idx="398">
                  <c:v>-1.2500000011641532E-3</c:v>
                </c:pt>
                <c:pt idx="399">
                  <c:v>-2.5199999945471063E-3</c:v>
                </c:pt>
                <c:pt idx="400">
                  <c:v>2.4300000004586764E-3</c:v>
                </c:pt>
                <c:pt idx="403">
                  <c:v>8.9099999968311749E-3</c:v>
                </c:pt>
                <c:pt idx="404">
                  <c:v>8.9099999968311749E-3</c:v>
                </c:pt>
                <c:pt idx="405">
                  <c:v>1.2150000002293382E-2</c:v>
                </c:pt>
                <c:pt idx="406">
                  <c:v>1.6369999997550622E-2</c:v>
                </c:pt>
                <c:pt idx="407">
                  <c:v>2.0619999995687976E-2</c:v>
                </c:pt>
                <c:pt idx="408">
                  <c:v>1.7149999999674037E-2</c:v>
                </c:pt>
                <c:pt idx="409">
                  <c:v>2.260999999998603E-2</c:v>
                </c:pt>
                <c:pt idx="410">
                  <c:v>2.3090000002412125E-2</c:v>
                </c:pt>
                <c:pt idx="411">
                  <c:v>2.6630000000295695E-2</c:v>
                </c:pt>
                <c:pt idx="412">
                  <c:v>2.7449999994132668E-2</c:v>
                </c:pt>
                <c:pt idx="413">
                  <c:v>2.298999999766238E-2</c:v>
                </c:pt>
                <c:pt idx="414">
                  <c:v>2.298999999766238E-2</c:v>
                </c:pt>
                <c:pt idx="415">
                  <c:v>2.8489999996963888E-2</c:v>
                </c:pt>
                <c:pt idx="416">
                  <c:v>2.8050000000803266E-2</c:v>
                </c:pt>
                <c:pt idx="417">
                  <c:v>2.8529999995953403E-2</c:v>
                </c:pt>
                <c:pt idx="418">
                  <c:v>2.9510000000300352E-2</c:v>
                </c:pt>
                <c:pt idx="419">
                  <c:v>4.987000000255648E-2</c:v>
                </c:pt>
                <c:pt idx="420">
                  <c:v>4.9890000002051238E-2</c:v>
                </c:pt>
                <c:pt idx="421">
                  <c:v>5.0730000002658926E-2</c:v>
                </c:pt>
                <c:pt idx="422">
                  <c:v>5.0689999996393453E-2</c:v>
                </c:pt>
                <c:pt idx="423">
                  <c:v>5.2329999998619314E-2</c:v>
                </c:pt>
                <c:pt idx="424">
                  <c:v>5.6270000000949949E-2</c:v>
                </c:pt>
                <c:pt idx="425">
                  <c:v>5.7730000000447035E-2</c:v>
                </c:pt>
                <c:pt idx="426">
                  <c:v>6.3569999998435378E-2</c:v>
                </c:pt>
                <c:pt idx="427">
                  <c:v>6.4149999998335261E-2</c:v>
                </c:pt>
                <c:pt idx="428">
                  <c:v>6.4289999994798563E-2</c:v>
                </c:pt>
                <c:pt idx="429">
                  <c:v>6.4769999997224659E-2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FB-47B3-962A-B87B68A3A51C}"/>
            </c:ext>
          </c:extLst>
        </c:ser>
        <c:ser>
          <c:idx val="7"/>
          <c:order val="4"/>
          <c:tx>
            <c:strRef>
              <c:f>'Active 4'!$O$20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4'!$O$21:$O$800</c:f>
              <c:numCache>
                <c:formatCode>General</c:formatCode>
                <c:ptCount val="780"/>
                <c:pt idx="279">
                  <c:v>-8.1859419151495152E-2</c:v>
                </c:pt>
                <c:pt idx="280">
                  <c:v>-8.1859419151495152E-2</c:v>
                </c:pt>
                <c:pt idx="281">
                  <c:v>-8.1859419151495152E-2</c:v>
                </c:pt>
                <c:pt idx="282">
                  <c:v>-8.1859419151495152E-2</c:v>
                </c:pt>
                <c:pt idx="283">
                  <c:v>-8.1859419151495152E-2</c:v>
                </c:pt>
                <c:pt idx="284">
                  <c:v>-8.1859419151495152E-2</c:v>
                </c:pt>
                <c:pt idx="285">
                  <c:v>-8.1671929137719354E-2</c:v>
                </c:pt>
                <c:pt idx="286">
                  <c:v>-8.1365127296995313E-2</c:v>
                </c:pt>
                <c:pt idx="287">
                  <c:v>-7.766646066159999E-2</c:v>
                </c:pt>
                <c:pt idx="288">
                  <c:v>-7.7513059741237969E-2</c:v>
                </c:pt>
                <c:pt idx="289">
                  <c:v>-7.7513059741237969E-2</c:v>
                </c:pt>
                <c:pt idx="290">
                  <c:v>-7.6916500606496782E-2</c:v>
                </c:pt>
                <c:pt idx="291">
                  <c:v>-7.4189373133394243E-2</c:v>
                </c:pt>
                <c:pt idx="292">
                  <c:v>-7.4001883119618445E-2</c:v>
                </c:pt>
                <c:pt idx="293">
                  <c:v>-7.4001883119618445E-2</c:v>
                </c:pt>
                <c:pt idx="294">
                  <c:v>-7.3814393105842646E-2</c:v>
                </c:pt>
                <c:pt idx="295">
                  <c:v>-7.3712125825601299E-2</c:v>
                </c:pt>
                <c:pt idx="296">
                  <c:v>-7.3183744877687681E-2</c:v>
                </c:pt>
                <c:pt idx="297">
                  <c:v>-6.9928236456671511E-2</c:v>
                </c:pt>
                <c:pt idx="298">
                  <c:v>-6.9740746442895712E-2</c:v>
                </c:pt>
                <c:pt idx="299">
                  <c:v>-6.9314632775223442E-2</c:v>
                </c:pt>
                <c:pt idx="300">
                  <c:v>-6.5462565219466085E-2</c:v>
                </c:pt>
                <c:pt idx="301">
                  <c:v>-6.5309164299104078E-2</c:v>
                </c:pt>
                <c:pt idx="302">
                  <c:v>-6.5309164299104078E-2</c:v>
                </c:pt>
                <c:pt idx="303">
                  <c:v>-6.5309164299104078E-2</c:v>
                </c:pt>
                <c:pt idx="304">
                  <c:v>-6.5309164299104078E-2</c:v>
                </c:pt>
                <c:pt idx="305">
                  <c:v>-6.5309164299104078E-2</c:v>
                </c:pt>
                <c:pt idx="306">
                  <c:v>-6.5309164299104078E-2</c:v>
                </c:pt>
                <c:pt idx="307">
                  <c:v>-6.5309164299104078E-2</c:v>
                </c:pt>
                <c:pt idx="308">
                  <c:v>-6.2326368625398157E-2</c:v>
                </c:pt>
                <c:pt idx="309">
                  <c:v>-6.2138878611622358E-2</c:v>
                </c:pt>
                <c:pt idx="310">
                  <c:v>-6.1797987677484539E-2</c:v>
                </c:pt>
                <c:pt idx="311">
                  <c:v>-6.1797987677484539E-2</c:v>
                </c:pt>
                <c:pt idx="312">
                  <c:v>-6.1797987677484539E-2</c:v>
                </c:pt>
                <c:pt idx="313">
                  <c:v>-6.1797987677484539E-2</c:v>
                </c:pt>
                <c:pt idx="314">
                  <c:v>-6.1797987677484539E-2</c:v>
                </c:pt>
                <c:pt idx="315">
                  <c:v>-6.1797987677484539E-2</c:v>
                </c:pt>
                <c:pt idx="316">
                  <c:v>-6.1797987677484539E-2</c:v>
                </c:pt>
                <c:pt idx="317">
                  <c:v>-6.1797987677484539E-2</c:v>
                </c:pt>
                <c:pt idx="318">
                  <c:v>-6.1797987677484539E-2</c:v>
                </c:pt>
                <c:pt idx="319">
                  <c:v>-6.1797987677484539E-2</c:v>
                </c:pt>
                <c:pt idx="320">
                  <c:v>-6.1797987677484539E-2</c:v>
                </c:pt>
                <c:pt idx="321">
                  <c:v>-6.145709674334672E-2</c:v>
                </c:pt>
                <c:pt idx="322">
                  <c:v>-6.145709674334672E-2</c:v>
                </c:pt>
                <c:pt idx="323">
                  <c:v>-6.145709674334672E-2</c:v>
                </c:pt>
                <c:pt idx="324">
                  <c:v>-6.145709674334672E-2</c:v>
                </c:pt>
                <c:pt idx="325">
                  <c:v>-6.1423007649932942E-2</c:v>
                </c:pt>
                <c:pt idx="326">
                  <c:v>-6.1423007649932942E-2</c:v>
                </c:pt>
                <c:pt idx="327">
                  <c:v>-6.1423007649932942E-2</c:v>
                </c:pt>
                <c:pt idx="328">
                  <c:v>-6.1423007649932942E-2</c:v>
                </c:pt>
                <c:pt idx="329">
                  <c:v>-6.1303695822984713E-2</c:v>
                </c:pt>
                <c:pt idx="330">
                  <c:v>-5.8406122882813258E-2</c:v>
                </c:pt>
                <c:pt idx="331">
                  <c:v>-5.7792519201365175E-2</c:v>
                </c:pt>
                <c:pt idx="332">
                  <c:v>-5.7792519201365175E-2</c:v>
                </c:pt>
                <c:pt idx="333">
                  <c:v>-5.7792519201365175E-2</c:v>
                </c:pt>
                <c:pt idx="334">
                  <c:v>-5.7451628267227356E-2</c:v>
                </c:pt>
                <c:pt idx="335">
                  <c:v>-5.7451628267227356E-2</c:v>
                </c:pt>
                <c:pt idx="336">
                  <c:v>-5.7451628267227356E-2</c:v>
                </c:pt>
                <c:pt idx="337">
                  <c:v>-5.7451628267227356E-2</c:v>
                </c:pt>
                <c:pt idx="338">
                  <c:v>-5.7451628267227356E-2</c:v>
                </c:pt>
                <c:pt idx="339">
                  <c:v>-5.7451628267227356E-2</c:v>
                </c:pt>
                <c:pt idx="340">
                  <c:v>-5.7451628267227356E-2</c:v>
                </c:pt>
                <c:pt idx="341">
                  <c:v>-5.7451628267227356E-2</c:v>
                </c:pt>
                <c:pt idx="342">
                  <c:v>-5.7451628267227356E-2</c:v>
                </c:pt>
                <c:pt idx="343">
                  <c:v>-5.7451628267227356E-2</c:v>
                </c:pt>
                <c:pt idx="344">
                  <c:v>-5.7451628267227356E-2</c:v>
                </c:pt>
                <c:pt idx="345">
                  <c:v>-5.7451628267227356E-2</c:v>
                </c:pt>
                <c:pt idx="346">
                  <c:v>-5.3258669777332193E-2</c:v>
                </c:pt>
                <c:pt idx="347">
                  <c:v>-5.3156402497090846E-2</c:v>
                </c:pt>
                <c:pt idx="348">
                  <c:v>-5.0309963197040064E-2</c:v>
                </c:pt>
                <c:pt idx="349">
                  <c:v>-5.005429499643671E-2</c:v>
                </c:pt>
                <c:pt idx="350">
                  <c:v>-4.9781582249126446E-2</c:v>
                </c:pt>
                <c:pt idx="351">
                  <c:v>-4.9594092235350648E-2</c:v>
                </c:pt>
                <c:pt idx="352">
                  <c:v>-4.9253201301212829E-2</c:v>
                </c:pt>
                <c:pt idx="353">
                  <c:v>-4.8758909446712989E-2</c:v>
                </c:pt>
                <c:pt idx="354">
                  <c:v>-4.63044947209207E-2</c:v>
                </c:pt>
                <c:pt idx="355">
                  <c:v>-4.6006215153550106E-2</c:v>
                </c:pt>
                <c:pt idx="356">
                  <c:v>-4.5452267385576159E-2</c:v>
                </c:pt>
                <c:pt idx="357">
                  <c:v>-4.5145465544852117E-2</c:v>
                </c:pt>
                <c:pt idx="358">
                  <c:v>-4.5094331904731444E-2</c:v>
                </c:pt>
                <c:pt idx="359">
                  <c:v>-4.2622872632232259E-2</c:v>
                </c:pt>
                <c:pt idx="360">
                  <c:v>-4.1549066189698142E-2</c:v>
                </c:pt>
                <c:pt idx="361">
                  <c:v>-4.1549066189698142E-2</c:v>
                </c:pt>
                <c:pt idx="362">
                  <c:v>-4.1446798909456795E-2</c:v>
                </c:pt>
                <c:pt idx="363">
                  <c:v>-3.8071978661492395E-2</c:v>
                </c:pt>
                <c:pt idx="364">
                  <c:v>-3.7049305859078938E-2</c:v>
                </c:pt>
                <c:pt idx="365">
                  <c:v>-3.7049305859078938E-2</c:v>
                </c:pt>
                <c:pt idx="366">
                  <c:v>-3.6895904938716917E-2</c:v>
                </c:pt>
                <c:pt idx="367">
                  <c:v>-3.4066510185373031E-2</c:v>
                </c:pt>
                <c:pt idx="368">
                  <c:v>-3.3282461036856045E-2</c:v>
                </c:pt>
                <c:pt idx="369">
                  <c:v>-3.3120537843140577E-2</c:v>
                </c:pt>
                <c:pt idx="370">
                  <c:v>-3.0248531723029461E-2</c:v>
                </c:pt>
                <c:pt idx="371">
                  <c:v>-2.614079596666875E-2</c:v>
                </c:pt>
                <c:pt idx="372">
                  <c:v>-2.5868083219358493E-2</c:v>
                </c:pt>
                <c:pt idx="373">
                  <c:v>-2.4743143136703696E-2</c:v>
                </c:pt>
                <c:pt idx="374">
                  <c:v>-2.1862614743239129E-2</c:v>
                </c:pt>
                <c:pt idx="375">
                  <c:v>-2.1419456528859963E-2</c:v>
                </c:pt>
                <c:pt idx="376">
                  <c:v>-1.7720789893464633E-2</c:v>
                </c:pt>
                <c:pt idx="377">
                  <c:v>-1.6834473464706307E-2</c:v>
                </c:pt>
                <c:pt idx="378">
                  <c:v>-1.3408519576621231E-2</c:v>
                </c:pt>
                <c:pt idx="379">
                  <c:v>-9.5564520208638835E-3</c:v>
                </c:pt>
                <c:pt idx="380">
                  <c:v>-5.8918744788823384E-3</c:v>
                </c:pt>
                <c:pt idx="381">
                  <c:v>-5.7384735585203177E-3</c:v>
                </c:pt>
                <c:pt idx="382">
                  <c:v>-5.3634935309687208E-3</c:v>
                </c:pt>
                <c:pt idx="383">
                  <c:v>-5.278270797434266E-3</c:v>
                </c:pt>
                <c:pt idx="384">
                  <c:v>-5.278270797434266E-3</c:v>
                </c:pt>
                <c:pt idx="385">
                  <c:v>-2.3466087638490275E-3</c:v>
                </c:pt>
                <c:pt idx="386">
                  <c:v>-1.8011832692285176E-3</c:v>
                </c:pt>
                <c:pt idx="387">
                  <c:v>-1.6989159889871722E-3</c:v>
                </c:pt>
                <c:pt idx="388">
                  <c:v>-1.3835918749096898E-3</c:v>
                </c:pt>
                <c:pt idx="389">
                  <c:v>-1.3835918749096898E-3</c:v>
                </c:pt>
                <c:pt idx="390">
                  <c:v>-1.3835918749096898E-3</c:v>
                </c:pt>
                <c:pt idx="391">
                  <c:v>-1.3835918749096898E-3</c:v>
                </c:pt>
                <c:pt idx="392">
                  <c:v>-1.3835918749096898E-3</c:v>
                </c:pt>
                <c:pt idx="393">
                  <c:v>2.1531515667701749E-3</c:v>
                </c:pt>
                <c:pt idx="394">
                  <c:v>5.4086599877863411E-3</c:v>
                </c:pt>
                <c:pt idx="395">
                  <c:v>5.4086599877863411E-3</c:v>
                </c:pt>
                <c:pt idx="396">
                  <c:v>5.4086599877863411E-3</c:v>
                </c:pt>
                <c:pt idx="397">
                  <c:v>5.4086599877863411E-3</c:v>
                </c:pt>
                <c:pt idx="398">
                  <c:v>5.4768381746139044E-3</c:v>
                </c:pt>
                <c:pt idx="399">
                  <c:v>1.032601171272437E-2</c:v>
                </c:pt>
                <c:pt idx="400">
                  <c:v>1.0368623079491598E-2</c:v>
                </c:pt>
                <c:pt idx="401">
                  <c:v>1.4408180649024745E-2</c:v>
                </c:pt>
                <c:pt idx="402">
                  <c:v>1.4783160676576345E-2</c:v>
                </c:pt>
                <c:pt idx="403">
                  <c:v>1.8072758191006292E-2</c:v>
                </c:pt>
                <c:pt idx="404">
                  <c:v>1.8072758191006292E-2</c:v>
                </c:pt>
                <c:pt idx="405">
                  <c:v>1.8260248204782094E-2</c:v>
                </c:pt>
                <c:pt idx="406">
                  <c:v>2.1379400252143133E-2</c:v>
                </c:pt>
                <c:pt idx="407">
                  <c:v>2.2529907154858267E-2</c:v>
                </c:pt>
                <c:pt idx="408">
                  <c:v>2.2606607615039277E-2</c:v>
                </c:pt>
                <c:pt idx="409">
                  <c:v>2.6680254277986207E-2</c:v>
                </c:pt>
                <c:pt idx="410">
                  <c:v>2.7055234305537808E-2</c:v>
                </c:pt>
                <c:pt idx="411">
                  <c:v>2.9884629058881697E-2</c:v>
                </c:pt>
                <c:pt idx="412">
                  <c:v>3.027665363314019E-2</c:v>
                </c:pt>
                <c:pt idx="413">
                  <c:v>3.0464143646915989E-2</c:v>
                </c:pt>
                <c:pt idx="414">
                  <c:v>3.0464143646915989E-2</c:v>
                </c:pt>
                <c:pt idx="415">
                  <c:v>3.0464143646915989E-2</c:v>
                </c:pt>
                <c:pt idx="416">
                  <c:v>3.0532321833743555E-2</c:v>
                </c:pt>
                <c:pt idx="417">
                  <c:v>3.099252459482961E-2</c:v>
                </c:pt>
                <c:pt idx="418">
                  <c:v>3.1367504622381207E-2</c:v>
                </c:pt>
                <c:pt idx="419">
                  <c:v>4.2429415435153411E-2</c:v>
                </c:pt>
                <c:pt idx="420">
                  <c:v>4.2821440009411904E-2</c:v>
                </c:pt>
                <c:pt idx="421">
                  <c:v>4.3008930023187703E-2</c:v>
                </c:pt>
                <c:pt idx="422">
                  <c:v>4.3417999144153091E-2</c:v>
                </c:pt>
                <c:pt idx="423">
                  <c:v>4.6247393897496977E-2</c:v>
                </c:pt>
                <c:pt idx="424">
                  <c:v>4.6434883911272776E-2</c:v>
                </c:pt>
                <c:pt idx="425">
                  <c:v>4.7014398499307067E-2</c:v>
                </c:pt>
                <c:pt idx="426">
                  <c:v>5.044035238739214E-2</c:v>
                </c:pt>
                <c:pt idx="427">
                  <c:v>5.0559664214340383E-2</c:v>
                </c:pt>
                <c:pt idx="428">
                  <c:v>5.0747154228116181E-2</c:v>
                </c:pt>
                <c:pt idx="429">
                  <c:v>5.0866466055064424E-2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FFB-47B3-962A-B87B68A3A51C}"/>
            </c:ext>
          </c:extLst>
        </c:ser>
        <c:ser>
          <c:idx val="8"/>
          <c:order val="5"/>
          <c:tx>
            <c:strRef>
              <c:f>'Active 4'!$R$20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FFB-47B3-962A-B87B68A3A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844400"/>
        <c:axId val="1"/>
      </c:scatterChart>
      <c:valAx>
        <c:axId val="808844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4359534537953"/>
              <c:y val="0.90204167336225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86705202312137E-2"/>
              <c:y val="0.426531040762761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88444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3468208092485"/>
          <c:y val="0.94693877551020411"/>
          <c:w val="0.64855491329479764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918837614851593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945889944374"/>
          <c:y val="0.13461556519301221"/>
          <c:w val="0.8322062332215153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4'!$H$20:$H$20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4'!$H$21:$H$800</c:f>
              <c:numCache>
                <c:formatCode>General</c:formatCode>
                <c:ptCount val="780"/>
                <c:pt idx="52">
                  <c:v>0.10592999999425956</c:v>
                </c:pt>
                <c:pt idx="296">
                  <c:v>-7.4499999973340891E-3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8E-4D9B-B5C6-2CC6D456C244}"/>
            </c:ext>
          </c:extLst>
        </c:ser>
        <c:ser>
          <c:idx val="1"/>
          <c:order val="1"/>
          <c:tx>
            <c:strRef>
              <c:f>'Active 4'!$I$20:$I$20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plus>
            <c:minus>
              <c:numRef>
                <c:f>'Active 4'!$D$21:$D$800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5.9999999999999995E-4</c:v>
                  </c:pt>
                  <c:pt idx="402">
                    <c:v>1.6000000000000001E-3</c:v>
                  </c:pt>
                  <c:pt idx="403">
                    <c:v>0</c:v>
                  </c:pt>
                  <c:pt idx="404">
                    <c:v>8.0000000000000002E-3</c:v>
                  </c:pt>
                  <c:pt idx="405">
                    <c:v>1.5E-3</c:v>
                  </c:pt>
                  <c:pt idx="406">
                    <c:v>2.0000000000000001E-4</c:v>
                  </c:pt>
                  <c:pt idx="407">
                    <c:v>1.7500000000000002E-2</c:v>
                  </c:pt>
                  <c:pt idx="408">
                    <c:v>8.0000000000000004E-4</c:v>
                  </c:pt>
                  <c:pt idx="409">
                    <c:v>1E-4</c:v>
                  </c:pt>
                  <c:pt idx="410">
                    <c:v>2.9999999999999997E-4</c:v>
                  </c:pt>
                  <c:pt idx="411">
                    <c:v>1E-4</c:v>
                  </c:pt>
                  <c:pt idx="412">
                    <c:v>4.0000000000000002E-4</c:v>
                  </c:pt>
                  <c:pt idx="413">
                    <c:v>4.0000000000000002E-4</c:v>
                  </c:pt>
                  <c:pt idx="414">
                    <c:v>4.0000000000000002E-4</c:v>
                  </c:pt>
                  <c:pt idx="415">
                    <c:v>6.9999999999999999E-4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4.0000000000000002E-4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5.9999999999999995E-4</c:v>
                  </c:pt>
                  <c:pt idx="428">
                    <c:v>1E-4</c:v>
                  </c:pt>
                  <c:pt idx="42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4'!$I$21:$I$800</c:f>
              <c:numCache>
                <c:formatCode>General</c:formatCode>
                <c:ptCount val="780"/>
                <c:pt idx="0">
                  <c:v>0.10400999999910709</c:v>
                </c:pt>
                <c:pt idx="1">
                  <c:v>0.10174999999799184</c:v>
                </c:pt>
                <c:pt idx="2">
                  <c:v>0.11436999999932596</c:v>
                </c:pt>
                <c:pt idx="3">
                  <c:v>0.10678999999799998</c:v>
                </c:pt>
                <c:pt idx="4">
                  <c:v>0.10058999999819207</c:v>
                </c:pt>
                <c:pt idx="5">
                  <c:v>8.6809999997058185E-2</c:v>
                </c:pt>
                <c:pt idx="6">
                  <c:v>9.7269999998388812E-2</c:v>
                </c:pt>
                <c:pt idx="7">
                  <c:v>9.7329999996873084E-2</c:v>
                </c:pt>
                <c:pt idx="8">
                  <c:v>9.9409999995259568E-2</c:v>
                </c:pt>
                <c:pt idx="9">
                  <c:v>0.10702999999557505</c:v>
                </c:pt>
                <c:pt idx="10">
                  <c:v>0.10058999999455409</c:v>
                </c:pt>
                <c:pt idx="11">
                  <c:v>9.0229999997973209E-2</c:v>
                </c:pt>
                <c:pt idx="12">
                  <c:v>0.10300999999890337</c:v>
                </c:pt>
                <c:pt idx="13">
                  <c:v>0.11454999999841675</c:v>
                </c:pt>
                <c:pt idx="14">
                  <c:v>0.10420999999769265</c:v>
                </c:pt>
                <c:pt idx="15">
                  <c:v>0.11088999999628868</c:v>
                </c:pt>
                <c:pt idx="16">
                  <c:v>9.9869999998190906E-2</c:v>
                </c:pt>
                <c:pt idx="17">
                  <c:v>9.5149999997374834E-2</c:v>
                </c:pt>
                <c:pt idx="18">
                  <c:v>0.10706999999456457</c:v>
                </c:pt>
                <c:pt idx="19">
                  <c:v>0.10634999999820138</c:v>
                </c:pt>
                <c:pt idx="20">
                  <c:v>0.110129999997298</c:v>
                </c:pt>
                <c:pt idx="21">
                  <c:v>8.8209999994433019E-2</c:v>
                </c:pt>
                <c:pt idx="22">
                  <c:v>0.1044499999989057</c:v>
                </c:pt>
                <c:pt idx="23">
                  <c:v>0.11150999999881606</c:v>
                </c:pt>
                <c:pt idx="24">
                  <c:v>9.0789999998378335E-2</c:v>
                </c:pt>
                <c:pt idx="25">
                  <c:v>0.1039699999964796</c:v>
                </c:pt>
                <c:pt idx="26">
                  <c:v>0.10552999999708845</c:v>
                </c:pt>
                <c:pt idx="27">
                  <c:v>0.10536999999749241</c:v>
                </c:pt>
                <c:pt idx="28">
                  <c:v>9.8889999997481937E-2</c:v>
                </c:pt>
                <c:pt idx="29">
                  <c:v>0.10116999999809195</c:v>
                </c:pt>
                <c:pt idx="30">
                  <c:v>9.6429999994143145E-2</c:v>
                </c:pt>
                <c:pt idx="31">
                  <c:v>0.10270999999920605</c:v>
                </c:pt>
                <c:pt idx="32">
                  <c:v>0.11568999999872176</c:v>
                </c:pt>
                <c:pt idx="33">
                  <c:v>9.2969999994238606E-2</c:v>
                </c:pt>
                <c:pt idx="34">
                  <c:v>0.10422999999718741</c:v>
                </c:pt>
                <c:pt idx="35">
                  <c:v>0.10050999999657506</c:v>
                </c:pt>
                <c:pt idx="36">
                  <c:v>0.10428999999567168</c:v>
                </c:pt>
                <c:pt idx="37">
                  <c:v>0.10926999999719555</c:v>
                </c:pt>
                <c:pt idx="38">
                  <c:v>9.780999999929918E-2</c:v>
                </c:pt>
                <c:pt idx="39">
                  <c:v>0.10832999999911408</c:v>
                </c:pt>
                <c:pt idx="40">
                  <c:v>9.5589999997173436E-2</c:v>
                </c:pt>
                <c:pt idx="41">
                  <c:v>9.9409999998897547E-2</c:v>
                </c:pt>
                <c:pt idx="42">
                  <c:v>9.3689999997877749E-2</c:v>
                </c:pt>
                <c:pt idx="43">
                  <c:v>0.10766999999759719</c:v>
                </c:pt>
                <c:pt idx="44">
                  <c:v>0.10420999999769265</c:v>
                </c:pt>
                <c:pt idx="45">
                  <c:v>0.10146999999778927</c:v>
                </c:pt>
                <c:pt idx="46">
                  <c:v>0.10904999999547726</c:v>
                </c:pt>
                <c:pt idx="47">
                  <c:v>0.10332999999809545</c:v>
                </c:pt>
                <c:pt idx="48">
                  <c:v>0.1143099999972037</c:v>
                </c:pt>
                <c:pt idx="49">
                  <c:v>0.10962999999537715</c:v>
                </c:pt>
                <c:pt idx="50">
                  <c:v>0.10842999999658787</c:v>
                </c:pt>
                <c:pt idx="51">
                  <c:v>0.1106099999997241</c:v>
                </c:pt>
                <c:pt idx="53">
                  <c:v>0.10540999999648193</c:v>
                </c:pt>
                <c:pt idx="54">
                  <c:v>0.10020999999687774</c:v>
                </c:pt>
                <c:pt idx="55">
                  <c:v>0.10372999999890453</c:v>
                </c:pt>
                <c:pt idx="56">
                  <c:v>0.1140099999938684</c:v>
                </c:pt>
                <c:pt idx="57">
                  <c:v>0.1080699999947683</c:v>
                </c:pt>
                <c:pt idx="58">
                  <c:v>0.10504999999466236</c:v>
                </c:pt>
                <c:pt idx="59">
                  <c:v>9.9869999998190906E-2</c:v>
                </c:pt>
                <c:pt idx="60">
                  <c:v>9.893000000010943E-2</c:v>
                </c:pt>
                <c:pt idx="61">
                  <c:v>0.10381000000052154</c:v>
                </c:pt>
                <c:pt idx="62">
                  <c:v>0.1053299999985029</c:v>
                </c:pt>
                <c:pt idx="63">
                  <c:v>7.978999999613734E-2</c:v>
                </c:pt>
                <c:pt idx="64">
                  <c:v>8.1489999996847473E-2</c:v>
                </c:pt>
                <c:pt idx="65">
                  <c:v>7.676999999966938E-2</c:v>
                </c:pt>
                <c:pt idx="66">
                  <c:v>6.8149999991874211E-2</c:v>
                </c:pt>
                <c:pt idx="67">
                  <c:v>7.2149999992689118E-2</c:v>
                </c:pt>
                <c:pt idx="68">
                  <c:v>6.7429999995511025E-2</c:v>
                </c:pt>
                <c:pt idx="69">
                  <c:v>7.2430000000167638E-2</c:v>
                </c:pt>
                <c:pt idx="70">
                  <c:v>7.8909999996540137E-2</c:v>
                </c:pt>
                <c:pt idx="71">
                  <c:v>8.000999999785563E-2</c:v>
                </c:pt>
                <c:pt idx="72">
                  <c:v>7.9649999999674037E-2</c:v>
                </c:pt>
                <c:pt idx="73">
                  <c:v>8.1650000000081491E-2</c:v>
                </c:pt>
                <c:pt idx="74">
                  <c:v>0.10257000000274274</c:v>
                </c:pt>
                <c:pt idx="75">
                  <c:v>7.2690000000875443E-2</c:v>
                </c:pt>
                <c:pt idx="76">
                  <c:v>7.3609999999462161E-2</c:v>
                </c:pt>
                <c:pt idx="78">
                  <c:v>7.3069999998551793E-2</c:v>
                </c:pt>
                <c:pt idx="79">
                  <c:v>7.8069999995932449E-2</c:v>
                </c:pt>
                <c:pt idx="80">
                  <c:v>8.0129999994824175E-2</c:v>
                </c:pt>
                <c:pt idx="81">
                  <c:v>7.1429999996325932E-2</c:v>
                </c:pt>
                <c:pt idx="82">
                  <c:v>8.3710000006249174E-2</c:v>
                </c:pt>
                <c:pt idx="83">
                  <c:v>4.950999999709893E-2</c:v>
                </c:pt>
                <c:pt idx="84">
                  <c:v>7.1029999999154825E-2</c:v>
                </c:pt>
                <c:pt idx="85">
                  <c:v>7.3109999997541308E-2</c:v>
                </c:pt>
                <c:pt idx="86">
                  <c:v>7.6110000001790468E-2</c:v>
                </c:pt>
                <c:pt idx="87">
                  <c:v>7.3389999997743871E-2</c:v>
                </c:pt>
                <c:pt idx="88">
                  <c:v>6.1630000003788155E-2</c:v>
                </c:pt>
                <c:pt idx="89">
                  <c:v>6.4630000000761356E-2</c:v>
                </c:pt>
                <c:pt idx="90">
                  <c:v>6.8630000001576263E-2</c:v>
                </c:pt>
                <c:pt idx="91">
                  <c:v>6.9630000005417969E-2</c:v>
                </c:pt>
                <c:pt idx="92">
                  <c:v>7.188999999925727E-2</c:v>
                </c:pt>
                <c:pt idx="93">
                  <c:v>6.6009999995003454E-2</c:v>
                </c:pt>
                <c:pt idx="94">
                  <c:v>6.700999999884516E-2</c:v>
                </c:pt>
                <c:pt idx="95">
                  <c:v>6.1949999995704275E-2</c:v>
                </c:pt>
                <c:pt idx="96">
                  <c:v>7.3269999993499368E-2</c:v>
                </c:pt>
                <c:pt idx="97">
                  <c:v>7.1770000002288725E-2</c:v>
                </c:pt>
                <c:pt idx="98">
                  <c:v>5.1389999993261881E-2</c:v>
                </c:pt>
                <c:pt idx="99">
                  <c:v>5.4369999998016283E-2</c:v>
                </c:pt>
                <c:pt idx="101">
                  <c:v>8.3650000000488944E-2</c:v>
                </c:pt>
                <c:pt idx="102">
                  <c:v>6.8229999989853241E-2</c:v>
                </c:pt>
                <c:pt idx="103">
                  <c:v>5.7009999996807892E-2</c:v>
                </c:pt>
                <c:pt idx="104">
                  <c:v>6.1009999997622799E-2</c:v>
                </c:pt>
                <c:pt idx="105">
                  <c:v>6.5309999998135027E-2</c:v>
                </c:pt>
                <c:pt idx="106">
                  <c:v>3.9589999993040692E-2</c:v>
                </c:pt>
                <c:pt idx="107">
                  <c:v>4.058999998960644E-2</c:v>
                </c:pt>
                <c:pt idx="108">
                  <c:v>4.3249999995168764E-2</c:v>
                </c:pt>
                <c:pt idx="109">
                  <c:v>4.7249999995983671E-2</c:v>
                </c:pt>
                <c:pt idx="110">
                  <c:v>5.0349999997706618E-2</c:v>
                </c:pt>
                <c:pt idx="111">
                  <c:v>5.0349999997706618E-2</c:v>
                </c:pt>
                <c:pt idx="112">
                  <c:v>5.762999999569729E-2</c:v>
                </c:pt>
                <c:pt idx="113">
                  <c:v>5.5609999995795079E-2</c:v>
                </c:pt>
                <c:pt idx="114">
                  <c:v>6.1990000001969747E-2</c:v>
                </c:pt>
                <c:pt idx="115">
                  <c:v>4.5789999996486586E-2</c:v>
                </c:pt>
                <c:pt idx="116">
                  <c:v>4.4069999996281695E-2</c:v>
                </c:pt>
                <c:pt idx="117">
                  <c:v>1.6389999997045379E-2</c:v>
                </c:pt>
                <c:pt idx="118">
                  <c:v>2.193000000261236E-2</c:v>
                </c:pt>
                <c:pt idx="120">
                  <c:v>3.8010000003851019E-2</c:v>
                </c:pt>
                <c:pt idx="121">
                  <c:v>4.5489999996789265E-2</c:v>
                </c:pt>
                <c:pt idx="126">
                  <c:v>3.568999999697553E-2</c:v>
                </c:pt>
                <c:pt idx="127">
                  <c:v>2.9109999995853286E-2</c:v>
                </c:pt>
                <c:pt idx="128">
                  <c:v>3.110999999626074E-2</c:v>
                </c:pt>
                <c:pt idx="129">
                  <c:v>3.3369999997375999E-2</c:v>
                </c:pt>
                <c:pt idx="130">
                  <c:v>2.8429999991203658E-2</c:v>
                </c:pt>
                <c:pt idx="132">
                  <c:v>3.568999999697553E-2</c:v>
                </c:pt>
                <c:pt idx="134">
                  <c:v>1.1030000001483131E-2</c:v>
                </c:pt>
                <c:pt idx="135">
                  <c:v>2.5569999997969717E-2</c:v>
                </c:pt>
                <c:pt idx="136">
                  <c:v>2.5890000004437752E-2</c:v>
                </c:pt>
                <c:pt idx="137">
                  <c:v>2.5549999998474959E-2</c:v>
                </c:pt>
                <c:pt idx="138">
                  <c:v>2.7070000003732275E-2</c:v>
                </c:pt>
                <c:pt idx="140">
                  <c:v>2.7130000002216548E-2</c:v>
                </c:pt>
                <c:pt idx="141">
                  <c:v>4.2130000001634471E-2</c:v>
                </c:pt>
                <c:pt idx="142">
                  <c:v>3.7410000004456379E-2</c:v>
                </c:pt>
                <c:pt idx="143">
                  <c:v>3.04900000046473E-2</c:v>
                </c:pt>
                <c:pt idx="144">
                  <c:v>2.9109999995853286E-2</c:v>
                </c:pt>
                <c:pt idx="145">
                  <c:v>3.4369999993941747E-2</c:v>
                </c:pt>
                <c:pt idx="148">
                  <c:v>3.2989999999699648E-2</c:v>
                </c:pt>
                <c:pt idx="149">
                  <c:v>2.5770000000193249E-2</c:v>
                </c:pt>
                <c:pt idx="150">
                  <c:v>3.4769999998388812E-2</c:v>
                </c:pt>
                <c:pt idx="151">
                  <c:v>2.9329999997571576E-2</c:v>
                </c:pt>
                <c:pt idx="152">
                  <c:v>1.8309999999473803E-2</c:v>
                </c:pt>
                <c:pt idx="153">
                  <c:v>2.4310000000696164E-2</c:v>
                </c:pt>
                <c:pt idx="154">
                  <c:v>3.5589999999501742E-2</c:v>
                </c:pt>
                <c:pt idx="156">
                  <c:v>3.2469999998284038E-2</c:v>
                </c:pt>
                <c:pt idx="157">
                  <c:v>3.4469999998691492E-2</c:v>
                </c:pt>
                <c:pt idx="158">
                  <c:v>2.4010000000998843E-2</c:v>
                </c:pt>
                <c:pt idx="159">
                  <c:v>2.8269999995245598E-2</c:v>
                </c:pt>
                <c:pt idx="160">
                  <c:v>2.0989999997254927E-2</c:v>
                </c:pt>
                <c:pt idx="161">
                  <c:v>2.0969999997760169E-2</c:v>
                </c:pt>
                <c:pt idx="162">
                  <c:v>2.7970000002824236E-2</c:v>
                </c:pt>
                <c:pt idx="163">
                  <c:v>2.7509999999892898E-2</c:v>
                </c:pt>
                <c:pt idx="164">
                  <c:v>2.4769999996351544E-2</c:v>
                </c:pt>
                <c:pt idx="165">
                  <c:v>2.1369999994931277E-2</c:v>
                </c:pt>
                <c:pt idx="166">
                  <c:v>2.0169999996141996E-2</c:v>
                </c:pt>
                <c:pt idx="167">
                  <c:v>2.5169999993522651E-2</c:v>
                </c:pt>
                <c:pt idx="168">
                  <c:v>2.7169999993930105E-2</c:v>
                </c:pt>
                <c:pt idx="169">
                  <c:v>6.229999999050051E-3</c:v>
                </c:pt>
                <c:pt idx="170">
                  <c:v>1.5950000000884756E-2</c:v>
                </c:pt>
                <c:pt idx="171">
                  <c:v>-1.9990000000689179E-2</c:v>
                </c:pt>
                <c:pt idx="172">
                  <c:v>6.0099999973317608E-3</c:v>
                </c:pt>
                <c:pt idx="173">
                  <c:v>1.780999999755295E-2</c:v>
                </c:pt>
                <c:pt idx="174">
                  <c:v>1.6089999997348059E-2</c:v>
                </c:pt>
                <c:pt idx="175">
                  <c:v>1.4070000004721805E-2</c:v>
                </c:pt>
                <c:pt idx="176">
                  <c:v>1.4070000004721805E-2</c:v>
                </c:pt>
                <c:pt idx="177">
                  <c:v>1.9929999994928949E-2</c:v>
                </c:pt>
                <c:pt idx="178">
                  <c:v>2.3509999999077991E-2</c:v>
                </c:pt>
                <c:pt idx="179">
                  <c:v>1.1849999995320104E-2</c:v>
                </c:pt>
                <c:pt idx="180">
                  <c:v>-8.3299999969312921E-3</c:v>
                </c:pt>
                <c:pt idx="181">
                  <c:v>1.4649999997345731E-2</c:v>
                </c:pt>
                <c:pt idx="182">
                  <c:v>1.2909999997646082E-2</c:v>
                </c:pt>
                <c:pt idx="183">
                  <c:v>2.0909999999275897E-2</c:v>
                </c:pt>
                <c:pt idx="184">
                  <c:v>1.5449999998963904E-2</c:v>
                </c:pt>
                <c:pt idx="186">
                  <c:v>3.3250000000407454E-2</c:v>
                </c:pt>
                <c:pt idx="187">
                  <c:v>1.1089999992691446E-2</c:v>
                </c:pt>
                <c:pt idx="188">
                  <c:v>5.1499999972293153E-3</c:v>
                </c:pt>
                <c:pt idx="189">
                  <c:v>1.1209999996935949E-2</c:v>
                </c:pt>
                <c:pt idx="190">
                  <c:v>1.4490000001387671E-2</c:v>
                </c:pt>
                <c:pt idx="191">
                  <c:v>1.5049999994516838E-2</c:v>
                </c:pt>
                <c:pt idx="192">
                  <c:v>1.6049999998358544E-2</c:v>
                </c:pt>
                <c:pt idx="193">
                  <c:v>9.3300000007729977E-3</c:v>
                </c:pt>
                <c:pt idx="194">
                  <c:v>1.4589999998861458E-2</c:v>
                </c:pt>
                <c:pt idx="195">
                  <c:v>1.5589999995427206E-2</c:v>
                </c:pt>
                <c:pt idx="196">
                  <c:v>8.5499999986495823E-3</c:v>
                </c:pt>
                <c:pt idx="197">
                  <c:v>1.254999999946449E-2</c:v>
                </c:pt>
                <c:pt idx="198">
                  <c:v>3.669999998237472E-3</c:v>
                </c:pt>
                <c:pt idx="199">
                  <c:v>6.6699999952106737E-3</c:v>
                </c:pt>
                <c:pt idx="200">
                  <c:v>2.0669999998062849E-2</c:v>
                </c:pt>
                <c:pt idx="201">
                  <c:v>1.6609999998763669E-2</c:v>
                </c:pt>
                <c:pt idx="202">
                  <c:v>6.4100000017788261E-3</c:v>
                </c:pt>
                <c:pt idx="203">
                  <c:v>5.6699999986449257E-3</c:v>
                </c:pt>
                <c:pt idx="204">
                  <c:v>1.1009999994712416E-2</c:v>
                </c:pt>
                <c:pt idx="205">
                  <c:v>-1.9700000048032962E-3</c:v>
                </c:pt>
                <c:pt idx="206">
                  <c:v>7.0299999933922663E-3</c:v>
                </c:pt>
                <c:pt idx="207">
                  <c:v>1.3050000001385342E-2</c:v>
                </c:pt>
                <c:pt idx="208">
                  <c:v>1.9629999995231628E-2</c:v>
                </c:pt>
                <c:pt idx="209">
                  <c:v>9.6899999989545904E-3</c:v>
                </c:pt>
                <c:pt idx="210">
                  <c:v>1.1230000003706664E-2</c:v>
                </c:pt>
                <c:pt idx="211">
                  <c:v>1.6749999995226972E-2</c:v>
                </c:pt>
                <c:pt idx="212">
                  <c:v>1.1009999994712416E-2</c:v>
                </c:pt>
                <c:pt idx="213">
                  <c:v>-6.3500000032945536E-3</c:v>
                </c:pt>
                <c:pt idx="214">
                  <c:v>-1.5099999945960008E-3</c:v>
                </c:pt>
                <c:pt idx="215">
                  <c:v>2.5069999996048864E-2</c:v>
                </c:pt>
                <c:pt idx="216">
                  <c:v>7.8500000017811544E-3</c:v>
                </c:pt>
                <c:pt idx="217">
                  <c:v>1.6499999983352609E-3</c:v>
                </c:pt>
                <c:pt idx="218">
                  <c:v>-1.7499999958090484E-3</c:v>
                </c:pt>
                <c:pt idx="219">
                  <c:v>-1.1769999997341074E-2</c:v>
                </c:pt>
                <c:pt idx="220">
                  <c:v>4.0700000026845373E-3</c:v>
                </c:pt>
                <c:pt idx="221">
                  <c:v>-3.9699999979347922E-3</c:v>
                </c:pt>
                <c:pt idx="222">
                  <c:v>-6.2700000053155236E-3</c:v>
                </c:pt>
                <c:pt idx="223">
                  <c:v>-5.0100000080419704E-3</c:v>
                </c:pt>
                <c:pt idx="224">
                  <c:v>-8.3700000031967647E-3</c:v>
                </c:pt>
                <c:pt idx="225">
                  <c:v>-1.3830000003508758E-2</c:v>
                </c:pt>
                <c:pt idx="226">
                  <c:v>-2.3500000024796464E-3</c:v>
                </c:pt>
                <c:pt idx="227">
                  <c:v>-1.0990000002493616E-2</c:v>
                </c:pt>
                <c:pt idx="228">
                  <c:v>-7.3100000008707866E-3</c:v>
                </c:pt>
                <c:pt idx="229">
                  <c:v>-6.3100000043050386E-3</c:v>
                </c:pt>
                <c:pt idx="230">
                  <c:v>-5.7700000033946708E-3</c:v>
                </c:pt>
                <c:pt idx="231">
                  <c:v>-6.4500000007683411E-3</c:v>
                </c:pt>
                <c:pt idx="232">
                  <c:v>-9.3300000007729977E-3</c:v>
                </c:pt>
                <c:pt idx="233">
                  <c:v>-1.4790000001084991E-2</c:v>
                </c:pt>
                <c:pt idx="234">
                  <c:v>-1.2790000000677537E-2</c:v>
                </c:pt>
                <c:pt idx="235">
                  <c:v>-9.7900000037043355E-3</c:v>
                </c:pt>
                <c:pt idx="236">
                  <c:v>-8.7899999998626299E-3</c:v>
                </c:pt>
                <c:pt idx="237">
                  <c:v>-7.7900000032968819E-3</c:v>
                </c:pt>
                <c:pt idx="238">
                  <c:v>-5.7900000028894283E-3</c:v>
                </c:pt>
                <c:pt idx="239">
                  <c:v>-2.789999998640269E-3</c:v>
                </c:pt>
                <c:pt idx="240">
                  <c:v>-1.790000002074521E-3</c:v>
                </c:pt>
                <c:pt idx="241">
                  <c:v>-1.790000002074521E-3</c:v>
                </c:pt>
                <c:pt idx="242">
                  <c:v>-7.8999999823281541E-4</c:v>
                </c:pt>
                <c:pt idx="243">
                  <c:v>2.0999999833293259E-4</c:v>
                </c:pt>
                <c:pt idx="244">
                  <c:v>2.2099999987403862E-3</c:v>
                </c:pt>
                <c:pt idx="245">
                  <c:v>3.2100000025820918E-3</c:v>
                </c:pt>
                <c:pt idx="246">
                  <c:v>6.2099999995552935E-3</c:v>
                </c:pt>
                <c:pt idx="247">
                  <c:v>1.4210000001185108E-2</c:v>
                </c:pt>
                <c:pt idx="248">
                  <c:v>-4.390000001876615E-3</c:v>
                </c:pt>
                <c:pt idx="249">
                  <c:v>-8.6900000023888424E-3</c:v>
                </c:pt>
                <c:pt idx="250">
                  <c:v>-4.6900000015739352E-3</c:v>
                </c:pt>
                <c:pt idx="251">
                  <c:v>-6.8500000052154064E-3</c:v>
                </c:pt>
                <c:pt idx="252">
                  <c:v>-1.4999999984866008E-4</c:v>
                </c:pt>
                <c:pt idx="253">
                  <c:v>-1.2630000004719477E-2</c:v>
                </c:pt>
                <c:pt idx="254">
                  <c:v>-5.6300000069313683E-3</c:v>
                </c:pt>
                <c:pt idx="255">
                  <c:v>-2.630000002682209E-3</c:v>
                </c:pt>
                <c:pt idx="256">
                  <c:v>-1.0790000007546041E-2</c:v>
                </c:pt>
                <c:pt idx="257">
                  <c:v>-1.1790000004111789E-2</c:v>
                </c:pt>
                <c:pt idx="258">
                  <c:v>-1.0790000000270084E-2</c:v>
                </c:pt>
                <c:pt idx="259">
                  <c:v>-1.825000000098953E-2</c:v>
                </c:pt>
                <c:pt idx="260">
                  <c:v>-1.2249999999767169E-2</c:v>
                </c:pt>
                <c:pt idx="261">
                  <c:v>-1.0249999999359716E-2</c:v>
                </c:pt>
                <c:pt idx="262">
                  <c:v>-1.335000000835862E-2</c:v>
                </c:pt>
                <c:pt idx="263">
                  <c:v>-2.2129999997559935E-2</c:v>
                </c:pt>
                <c:pt idx="264">
                  <c:v>-8.2899999979417771E-3</c:v>
                </c:pt>
                <c:pt idx="265">
                  <c:v>-8.2899999979417771E-3</c:v>
                </c:pt>
                <c:pt idx="266">
                  <c:v>1.2710000002698507E-2</c:v>
                </c:pt>
                <c:pt idx="267">
                  <c:v>-8.5299999991548248E-3</c:v>
                </c:pt>
                <c:pt idx="268">
                  <c:v>-7.9900000055204146E-3</c:v>
                </c:pt>
                <c:pt idx="269">
                  <c:v>-1.9450000007054769E-2</c:v>
                </c:pt>
                <c:pt idx="270">
                  <c:v>-9.4500000050175004E-3</c:v>
                </c:pt>
                <c:pt idx="271">
                  <c:v>-5.4500000042025931E-3</c:v>
                </c:pt>
                <c:pt idx="272">
                  <c:v>1.5499999935855158E-3</c:v>
                </c:pt>
                <c:pt idx="273">
                  <c:v>-9.650000007241033E-3</c:v>
                </c:pt>
                <c:pt idx="274">
                  <c:v>-5.6500000064261258E-3</c:v>
                </c:pt>
                <c:pt idx="275">
                  <c:v>-9.2700000022887252E-3</c:v>
                </c:pt>
                <c:pt idx="276">
                  <c:v>-2.7910000004339963E-2</c:v>
                </c:pt>
                <c:pt idx="277">
                  <c:v>-2.6910000000498258E-2</c:v>
                </c:pt>
                <c:pt idx="278">
                  <c:v>-2.3910000003525056E-2</c:v>
                </c:pt>
                <c:pt idx="279">
                  <c:v>-2.2910000006959308E-2</c:v>
                </c:pt>
                <c:pt idx="280">
                  <c:v>-2.2910000006959308E-2</c:v>
                </c:pt>
                <c:pt idx="281">
                  <c:v>-1.6910000005736947E-2</c:v>
                </c:pt>
                <c:pt idx="282">
                  <c:v>-1.3910000001487788E-2</c:v>
                </c:pt>
                <c:pt idx="283">
                  <c:v>-1.3910000001487788E-2</c:v>
                </c:pt>
                <c:pt idx="284">
                  <c:v>-1.291000000492204E-2</c:v>
                </c:pt>
                <c:pt idx="285">
                  <c:v>-1.4370000004419126E-2</c:v>
                </c:pt>
                <c:pt idx="286">
                  <c:v>-5.8500000013737008E-3</c:v>
                </c:pt>
                <c:pt idx="287">
                  <c:v>-1.3469999998051208E-2</c:v>
                </c:pt>
                <c:pt idx="288">
                  <c:v>-1.1209999996935949E-2</c:v>
                </c:pt>
                <c:pt idx="289">
                  <c:v>-8.2099999999627471E-3</c:v>
                </c:pt>
                <c:pt idx="290">
                  <c:v>-8.3100000047124922E-3</c:v>
                </c:pt>
                <c:pt idx="291">
                  <c:v>-5.9100000071339309E-3</c:v>
                </c:pt>
                <c:pt idx="292">
                  <c:v>-2.2369999998772983E-2</c:v>
                </c:pt>
                <c:pt idx="293">
                  <c:v>-1.337000000057742E-2</c:v>
                </c:pt>
                <c:pt idx="294">
                  <c:v>-1.6830000007757917E-2</c:v>
                </c:pt>
                <c:pt idx="295">
                  <c:v>-1.9990000007965136E-2</c:v>
                </c:pt>
                <c:pt idx="297">
                  <c:v>-1.1910000001080334E-2</c:v>
                </c:pt>
                <c:pt idx="298">
                  <c:v>-1.2370000004011672E-2</c:v>
                </c:pt>
                <c:pt idx="299">
                  <c:v>-1.4869999999064021E-2</c:v>
                </c:pt>
                <c:pt idx="300">
                  <c:v>-1.8230000001494773E-2</c:v>
                </c:pt>
                <c:pt idx="301">
                  <c:v>-2.1970000001601875E-2</c:v>
                </c:pt>
                <c:pt idx="302">
                  <c:v>-1.9970000001194421E-2</c:v>
                </c:pt>
                <c:pt idx="303">
                  <c:v>-1.7970000000786968E-2</c:v>
                </c:pt>
                <c:pt idx="304">
                  <c:v>-1.7970000000786968E-2</c:v>
                </c:pt>
                <c:pt idx="305">
                  <c:v>-1.697000000422122E-2</c:v>
                </c:pt>
                <c:pt idx="306">
                  <c:v>-1.4970000003813766E-2</c:v>
                </c:pt>
                <c:pt idx="307">
                  <c:v>-1.396999999997206E-2</c:v>
                </c:pt>
                <c:pt idx="308">
                  <c:v>-3.5470000002533197E-2</c:v>
                </c:pt>
                <c:pt idx="309">
                  <c:v>-1.3930000000982545E-2</c:v>
                </c:pt>
                <c:pt idx="310">
                  <c:v>-4.4130000002041925E-2</c:v>
                </c:pt>
                <c:pt idx="311">
                  <c:v>-3.613000000041211E-2</c:v>
                </c:pt>
                <c:pt idx="312">
                  <c:v>-3.5129999996570405E-2</c:v>
                </c:pt>
                <c:pt idx="313">
                  <c:v>-3.4130000000004657E-2</c:v>
                </c:pt>
                <c:pt idx="314">
                  <c:v>-2.8129999998782296E-2</c:v>
                </c:pt>
                <c:pt idx="315">
                  <c:v>-2.6129999998374842E-2</c:v>
                </c:pt>
                <c:pt idx="316">
                  <c:v>-2.5130000001809094E-2</c:v>
                </c:pt>
                <c:pt idx="317">
                  <c:v>-2.1130000000994187E-2</c:v>
                </c:pt>
                <c:pt idx="318">
                  <c:v>-1.2130000002798624E-2</c:v>
                </c:pt>
                <c:pt idx="319">
                  <c:v>-1.0130000002391171E-2</c:v>
                </c:pt>
                <c:pt idx="320">
                  <c:v>-9.1299999985494651E-3</c:v>
                </c:pt>
                <c:pt idx="321">
                  <c:v>-4.033000000345055E-2</c:v>
                </c:pt>
                <c:pt idx="322">
                  <c:v>-3.3329999998386484E-2</c:v>
                </c:pt>
                <c:pt idx="323">
                  <c:v>-3.2330000001820736E-2</c:v>
                </c:pt>
                <c:pt idx="324">
                  <c:v>-1.6329999998561107E-2</c:v>
                </c:pt>
                <c:pt idx="325">
                  <c:v>-4.1049999999813735E-2</c:v>
                </c:pt>
                <c:pt idx="326">
                  <c:v>-3.7049999998998828E-2</c:v>
                </c:pt>
                <c:pt idx="327">
                  <c:v>-1.8049999998765998E-2</c:v>
                </c:pt>
                <c:pt idx="328">
                  <c:v>-1.8049999998765998E-2</c:v>
                </c:pt>
                <c:pt idx="329">
                  <c:v>-1.1070000000472646E-2</c:v>
                </c:pt>
                <c:pt idx="330">
                  <c:v>-9.2700000022887252E-3</c:v>
                </c:pt>
                <c:pt idx="358">
                  <c:v>-2.0929999998770654E-2</c:v>
                </c:pt>
                <c:pt idx="366">
                  <c:v>-3.3589999999094289E-2</c:v>
                </c:pt>
                <c:pt idx="367">
                  <c:v>-2.2350000006554183E-2</c:v>
                </c:pt>
                <c:pt idx="370">
                  <c:v>-2.599000000191154E-2</c:v>
                </c:pt>
                <c:pt idx="372">
                  <c:v>-2.201000000059139E-2</c:v>
                </c:pt>
                <c:pt idx="384">
                  <c:v>-8.7899999998626299E-3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8E-4D9B-B5C6-2CC6D456C244}"/>
            </c:ext>
          </c:extLst>
        </c:ser>
        <c:ser>
          <c:idx val="3"/>
          <c:order val="2"/>
          <c:tx>
            <c:strRef>
              <c:f>'Active 4'!$J$20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4'!$D$21:$D$46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4'!$J$21:$J$800</c:f>
              <c:numCache>
                <c:formatCode>General</c:formatCode>
                <c:ptCount val="780"/>
                <c:pt idx="77">
                  <c:v>6.8690000000060536E-2</c:v>
                </c:pt>
                <c:pt idx="100">
                  <c:v>8.1850000002305023E-2</c:v>
                </c:pt>
                <c:pt idx="119">
                  <c:v>3.7880000003497116E-2</c:v>
                </c:pt>
                <c:pt idx="122">
                  <c:v>3.6189999991620425E-2</c:v>
                </c:pt>
                <c:pt idx="123">
                  <c:v>3.7089999997988343E-2</c:v>
                </c:pt>
                <c:pt idx="124">
                  <c:v>3.5929999998188578E-2</c:v>
                </c:pt>
                <c:pt idx="125">
                  <c:v>3.6789999998291023E-2</c:v>
                </c:pt>
                <c:pt idx="131">
                  <c:v>3.4629999994649552E-2</c:v>
                </c:pt>
                <c:pt idx="133">
                  <c:v>3.4049999994749669E-2</c:v>
                </c:pt>
                <c:pt idx="139">
                  <c:v>3.3190000001923181E-2</c:v>
                </c:pt>
                <c:pt idx="146">
                  <c:v>2.9149999994842801E-2</c:v>
                </c:pt>
                <c:pt idx="147">
                  <c:v>2.9150000002118759E-2</c:v>
                </c:pt>
                <c:pt idx="155">
                  <c:v>2.4870000001101289E-2</c:v>
                </c:pt>
                <c:pt idx="185">
                  <c:v>1.6309999991790392E-2</c:v>
                </c:pt>
                <c:pt idx="331">
                  <c:v>-1.5729999999166466E-2</c:v>
                </c:pt>
                <c:pt idx="332">
                  <c:v>-1.5129999999771826E-2</c:v>
                </c:pt>
                <c:pt idx="333">
                  <c:v>-1.2329999997746199E-2</c:v>
                </c:pt>
                <c:pt idx="334">
                  <c:v>-1.832999999896856E-2</c:v>
                </c:pt>
                <c:pt idx="335">
                  <c:v>-1.7630000002100132E-2</c:v>
                </c:pt>
                <c:pt idx="336">
                  <c:v>-1.7630000002100132E-2</c:v>
                </c:pt>
                <c:pt idx="337">
                  <c:v>-1.6930000005231705E-2</c:v>
                </c:pt>
                <c:pt idx="338">
                  <c:v>-1.3429999999061693E-2</c:v>
                </c:pt>
                <c:pt idx="339">
                  <c:v>-1.2030000005324837E-2</c:v>
                </c:pt>
                <c:pt idx="340">
                  <c:v>-1.2030000005324837E-2</c:v>
                </c:pt>
                <c:pt idx="341">
                  <c:v>-1.2030000005324837E-2</c:v>
                </c:pt>
                <c:pt idx="342">
                  <c:v>-1.0630000004312024E-2</c:v>
                </c:pt>
                <c:pt idx="343">
                  <c:v>-9.2300000032992102E-3</c:v>
                </c:pt>
                <c:pt idx="344">
                  <c:v>-7.2300000028917566E-3</c:v>
                </c:pt>
                <c:pt idx="345">
                  <c:v>-9.3000000197207555E-4</c:v>
                </c:pt>
                <c:pt idx="346">
                  <c:v>-1.7090000001189765E-2</c:v>
                </c:pt>
                <c:pt idx="348">
                  <c:v>-3.2270000003336463E-2</c:v>
                </c:pt>
                <c:pt idx="350">
                  <c:v>-2.163000000291504E-2</c:v>
                </c:pt>
                <c:pt idx="351">
                  <c:v>-1.779000000533415E-2</c:v>
                </c:pt>
                <c:pt idx="352">
                  <c:v>-2.1490000006451737E-2</c:v>
                </c:pt>
                <c:pt idx="353">
                  <c:v>-2.2030000000086147E-2</c:v>
                </c:pt>
                <c:pt idx="354">
                  <c:v>-1.9570000004023314E-2</c:v>
                </c:pt>
                <c:pt idx="355">
                  <c:v>-1.262000000133412E-2</c:v>
                </c:pt>
                <c:pt idx="360">
                  <c:v>-3.8110000001324806E-2</c:v>
                </c:pt>
                <c:pt idx="361">
                  <c:v>-1.8009999999776483E-2</c:v>
                </c:pt>
                <c:pt idx="364">
                  <c:v>-2.2949999998672865E-2</c:v>
                </c:pt>
                <c:pt idx="365">
                  <c:v>-2.2949999998672865E-2</c:v>
                </c:pt>
                <c:pt idx="374">
                  <c:v>-1.810999999725027E-2</c:v>
                </c:pt>
                <c:pt idx="377">
                  <c:v>-1.5610000002197921E-2</c:v>
                </c:pt>
                <c:pt idx="386">
                  <c:v>-6.7300000009709038E-3</c:v>
                </c:pt>
                <c:pt idx="401">
                  <c:v>6.5099999992526136E-3</c:v>
                </c:pt>
                <c:pt idx="402">
                  <c:v>7.3899999988498166E-3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8E-4D9B-B5C6-2CC6D456C244}"/>
            </c:ext>
          </c:extLst>
        </c:ser>
        <c:ser>
          <c:idx val="4"/>
          <c:order val="3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4'!$K$21:$K$800</c:f>
              <c:numCache>
                <c:formatCode>General</c:formatCode>
                <c:ptCount val="780"/>
                <c:pt idx="347">
                  <c:v>-1.3150000006135087E-2</c:v>
                </c:pt>
                <c:pt idx="349">
                  <c:v>-1.9670000001497101E-2</c:v>
                </c:pt>
                <c:pt idx="356">
                  <c:v>-2.3870000004535541E-2</c:v>
                </c:pt>
                <c:pt idx="357">
                  <c:v>-2.1349999995436519E-2</c:v>
                </c:pt>
                <c:pt idx="359">
                  <c:v>-3.9629999999306165E-2</c:v>
                </c:pt>
                <c:pt idx="362">
                  <c:v>-1.8970000004628673E-2</c:v>
                </c:pt>
                <c:pt idx="363">
                  <c:v>-2.215000000433065E-2</c:v>
                </c:pt>
                <c:pt idx="368">
                  <c:v>-2.171000000089407E-2</c:v>
                </c:pt>
                <c:pt idx="369">
                  <c:v>-2.5280000001657754E-2</c:v>
                </c:pt>
                <c:pt idx="371">
                  <c:v>-1.9850000004225876E-2</c:v>
                </c:pt>
                <c:pt idx="373">
                  <c:v>-1.9170000006852206E-2</c:v>
                </c:pt>
                <c:pt idx="375">
                  <c:v>-1.7970000000786968E-2</c:v>
                </c:pt>
                <c:pt idx="376">
                  <c:v>-1.5989999999874271E-2</c:v>
                </c:pt>
                <c:pt idx="378">
                  <c:v>-1.2970000003406312E-2</c:v>
                </c:pt>
                <c:pt idx="379">
                  <c:v>-1.1630000000877772E-2</c:v>
                </c:pt>
                <c:pt idx="380">
                  <c:v>-9.4300000055227429E-3</c:v>
                </c:pt>
                <c:pt idx="381">
                  <c:v>-9.7699999969336204E-3</c:v>
                </c:pt>
                <c:pt idx="382">
                  <c:v>-9.0900000068359077E-3</c:v>
                </c:pt>
                <c:pt idx="383">
                  <c:v>-9.690000006230548E-3</c:v>
                </c:pt>
                <c:pt idx="385">
                  <c:v>-7.0100000011734664E-3</c:v>
                </c:pt>
                <c:pt idx="387">
                  <c:v>-3.0900000056135468E-3</c:v>
                </c:pt>
                <c:pt idx="388">
                  <c:v>-1.0009999998146668E-2</c:v>
                </c:pt>
                <c:pt idx="389">
                  <c:v>-6.3999999983934686E-3</c:v>
                </c:pt>
                <c:pt idx="390">
                  <c:v>-6.309999997029081E-3</c:v>
                </c:pt>
                <c:pt idx="391">
                  <c:v>-2.8999999994994141E-3</c:v>
                </c:pt>
                <c:pt idx="392">
                  <c:v>-2.8099999981350265E-3</c:v>
                </c:pt>
                <c:pt idx="393">
                  <c:v>-2.6500000021769665E-3</c:v>
                </c:pt>
                <c:pt idx="394">
                  <c:v>-1.6099999993457459E-3</c:v>
                </c:pt>
                <c:pt idx="395">
                  <c:v>-1.4999999984866008E-3</c:v>
                </c:pt>
                <c:pt idx="396">
                  <c:v>-1.4200000005075708E-3</c:v>
                </c:pt>
                <c:pt idx="397">
                  <c:v>-1.2999999962630682E-3</c:v>
                </c:pt>
                <c:pt idx="398">
                  <c:v>-1.2500000011641532E-3</c:v>
                </c:pt>
                <c:pt idx="399">
                  <c:v>-2.5199999945471063E-3</c:v>
                </c:pt>
                <c:pt idx="400">
                  <c:v>2.4300000004586764E-3</c:v>
                </c:pt>
                <c:pt idx="403">
                  <c:v>8.9099999968311749E-3</c:v>
                </c:pt>
                <c:pt idx="404">
                  <c:v>8.9099999968311749E-3</c:v>
                </c:pt>
                <c:pt idx="405">
                  <c:v>1.2150000002293382E-2</c:v>
                </c:pt>
                <c:pt idx="406">
                  <c:v>1.6369999997550622E-2</c:v>
                </c:pt>
                <c:pt idx="407">
                  <c:v>2.0619999995687976E-2</c:v>
                </c:pt>
                <c:pt idx="408">
                  <c:v>1.7149999999674037E-2</c:v>
                </c:pt>
                <c:pt idx="409">
                  <c:v>2.260999999998603E-2</c:v>
                </c:pt>
                <c:pt idx="410">
                  <c:v>2.3090000002412125E-2</c:v>
                </c:pt>
                <c:pt idx="411">
                  <c:v>2.6630000000295695E-2</c:v>
                </c:pt>
                <c:pt idx="412">
                  <c:v>2.7449999994132668E-2</c:v>
                </c:pt>
                <c:pt idx="413">
                  <c:v>2.298999999766238E-2</c:v>
                </c:pt>
                <c:pt idx="414">
                  <c:v>2.298999999766238E-2</c:v>
                </c:pt>
                <c:pt idx="415">
                  <c:v>2.8489999996963888E-2</c:v>
                </c:pt>
                <c:pt idx="416">
                  <c:v>2.8050000000803266E-2</c:v>
                </c:pt>
                <c:pt idx="417">
                  <c:v>2.8529999995953403E-2</c:v>
                </c:pt>
                <c:pt idx="418">
                  <c:v>2.9510000000300352E-2</c:v>
                </c:pt>
                <c:pt idx="419">
                  <c:v>4.987000000255648E-2</c:v>
                </c:pt>
                <c:pt idx="420">
                  <c:v>4.9890000002051238E-2</c:v>
                </c:pt>
                <c:pt idx="421">
                  <c:v>5.0730000002658926E-2</c:v>
                </c:pt>
                <c:pt idx="422">
                  <c:v>5.0689999996393453E-2</c:v>
                </c:pt>
                <c:pt idx="423">
                  <c:v>5.2329999998619314E-2</c:v>
                </c:pt>
                <c:pt idx="424">
                  <c:v>5.6270000000949949E-2</c:v>
                </c:pt>
                <c:pt idx="425">
                  <c:v>5.7730000000447035E-2</c:v>
                </c:pt>
                <c:pt idx="426">
                  <c:v>6.3569999998435378E-2</c:v>
                </c:pt>
                <c:pt idx="427">
                  <c:v>6.4149999998335261E-2</c:v>
                </c:pt>
                <c:pt idx="428">
                  <c:v>6.4289999994798563E-2</c:v>
                </c:pt>
                <c:pt idx="429">
                  <c:v>6.4769999997224659E-2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18E-4D9B-B5C6-2CC6D456C244}"/>
            </c:ext>
          </c:extLst>
        </c:ser>
        <c:ser>
          <c:idx val="7"/>
          <c:order val="4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4'!$AX$2:$AX$145</c:f>
              <c:numCache>
                <c:formatCode>General</c:formatCode>
                <c:ptCount val="144"/>
                <c:pt idx="0">
                  <c:v>1.3080318712033245E-2</c:v>
                </c:pt>
                <c:pt idx="1">
                  <c:v>1.2290691028350117E-2</c:v>
                </c:pt>
                <c:pt idx="2">
                  <c:v>1.1486880672107985E-2</c:v>
                </c:pt>
                <c:pt idx="3">
                  <c:v>1.0670642784922387E-2</c:v>
                </c:pt>
                <c:pt idx="4">
                  <c:v>9.8436812328544909E-3</c:v>
                </c:pt>
                <c:pt idx="5">
                  <c:v>9.0076390278398602E-3</c:v>
                </c:pt>
                <c:pt idx="6">
                  <c:v>8.1640853287806674E-3</c:v>
                </c:pt>
                <c:pt idx="7">
                  <c:v>7.3145010765552857E-3</c:v>
                </c:pt>
                <c:pt idx="8">
                  <c:v>6.4602653490358642E-3</c:v>
                </c:pt>
                <c:pt idx="9">
                  <c:v>5.6026443819881437E-3</c:v>
                </c:pt>
                <c:pt idx="10">
                  <c:v>4.7427849071047506E-3</c:v>
                </c:pt>
                <c:pt idx="11">
                  <c:v>3.8817130390923489E-3</c:v>
                </c:pt>
                <c:pt idx="12">
                  <c:v>3.0203394379721806E-3</c:v>
                </c:pt>
                <c:pt idx="13">
                  <c:v>2.1594709236767077E-3</c:v>
                </c:pt>
                <c:pt idx="14">
                  <c:v>1.2998281719283778E-3</c:v>
                </c:pt>
                <c:pt idx="15">
                  <c:v>4.4206861544813744E-4</c:v>
                </c:pt>
                <c:pt idx="16">
                  <c:v>-4.131867499519294E-4</c:v>
                </c:pt>
                <c:pt idx="17">
                  <c:v>-1.265324268627312E-3</c:v>
                </c:pt>
                <c:pt idx="18">
                  <c:v>-2.1137080333290242E-3</c:v>
                </c:pt>
                <c:pt idx="19">
                  <c:v>-2.9576516308008551E-3</c:v>
                </c:pt>
                <c:pt idx="20">
                  <c:v>-3.7963929471369214E-3</c:v>
                </c:pt>
                <c:pt idx="21">
                  <c:v>-4.6290735063521469E-3</c:v>
                </c:pt>
                <c:pt idx="22">
                  <c:v>-5.4547234453312951E-3</c:v>
                </c:pt>
                <c:pt idx="23">
                  <c:v>-6.2722527631959672E-3</c:v>
                </c:pt>
                <c:pt idx="24">
                  <c:v>-7.080448957304827E-3</c:v>
                </c:pt>
                <c:pt idx="25">
                  <c:v>-7.8779806114825067E-3</c:v>
                </c:pt>
                <c:pt idx="26">
                  <c:v>-8.6634059778256806E-3</c:v>
                </c:pt>
                <c:pt idx="27">
                  <c:v>-9.435185134944556E-3</c:v>
                </c:pt>
                <c:pt idx="28">
                  <c:v>-1.019169395289324E-2</c:v>
                </c:pt>
                <c:pt idx="29">
                  <c:v>-1.0931237881534245E-2</c:v>
                </c:pt>
                <c:pt idx="30">
                  <c:v>-1.1652063527454707E-2</c:v>
                </c:pt>
                <c:pt idx="31">
                  <c:v>-1.2352366104117772E-2</c:v>
                </c:pt>
                <c:pt idx="32">
                  <c:v>-1.3030291124308396E-2</c:v>
                </c:pt>
                <c:pt idx="33">
                  <c:v>-1.3683929129884821E-2</c:v>
                </c:pt>
                <c:pt idx="34">
                  <c:v>-1.4311302781420464E-2</c:v>
                </c:pt>
                <c:pt idx="35">
                  <c:v>-1.4910346204346323E-2</c:v>
                </c:pt>
                <c:pt idx="36">
                  <c:v>-1.5478877041330073E-2</c:v>
                </c:pt>
                <c:pt idx="37">
                  <c:v>-1.6014562117944338E-2</c:v>
                </c:pt>
                <c:pt idx="38">
                  <c:v>-1.6514877914161234E-2</c:v>
                </c:pt>
                <c:pt idx="39">
                  <c:v>-1.6977067079173812E-2</c:v>
                </c:pt>
                <c:pt idx="40">
                  <c:v>-1.7398091980651679E-2</c:v>
                </c:pt>
                <c:pt idx="41">
                  <c:v>-1.7774585721043592E-2</c:v>
                </c:pt>
                <c:pt idx="42">
                  <c:v>-1.8102800204961418E-2</c:v>
                </c:pt>
                <c:pt idx="43">
                  <c:v>-1.8378549778185562E-2</c:v>
                </c:pt>
                <c:pt idx="44">
                  <c:v>-1.8597147812246442E-2</c:v>
                </c:pt>
                <c:pt idx="45">
                  <c:v>-1.8753332557438829E-2</c:v>
                </c:pt>
                <c:pt idx="46">
                  <c:v>-1.8841177825952616E-2</c:v>
                </c:pt>
                <c:pt idx="47">
                  <c:v>-1.885398374766958E-2</c:v>
                </c:pt>
                <c:pt idx="48">
                  <c:v>-1.87841429887813E-2</c:v>
                </c:pt>
                <c:pt idx="49">
                  <c:v>-1.8622978240361864E-2</c:v>
                </c:pt>
                <c:pt idx="50">
                  <c:v>-1.8360547000358302E-2</c:v>
                </c:pt>
                <c:pt idx="51">
                  <c:v>-1.7985409061283274E-2</c:v>
                </c:pt>
                <c:pt idx="52">
                  <c:v>-1.7484350413466913E-2</c:v>
                </c:pt>
                <c:pt idx="53">
                  <c:v>-1.6842055901078817E-2</c:v>
                </c:pt>
                <c:pt idx="54">
                  <c:v>-1.6040727684215331E-2</c:v>
                </c:pt>
                <c:pt idx="55">
                  <c:v>-1.5059671802593728E-2</c:v>
                </c:pt>
                <c:pt idx="56">
                  <c:v>-1.3874949152366946E-2</c:v>
                </c:pt>
                <c:pt idx="57">
                  <c:v>-1.2459353061282451E-2</c:v>
                </c:pt>
                <c:pt idx="58">
                  <c:v>-1.0783274242379893E-2</c:v>
                </c:pt>
                <c:pt idx="59">
                  <c:v>-8.8174216045618717E-3</c:v>
                </c:pt>
                <c:pt idx="60">
                  <c:v>-6.5386633737445406E-3</c:v>
                </c:pt>
                <c:pt idx="61">
                  <c:v>-3.9398691615223922E-3</c:v>
                </c:pt>
                <c:pt idx="62">
                  <c:v>-1.0427706047708603E-3</c:v>
                </c:pt>
                <c:pt idx="63">
                  <c:v>2.0906372606961151E-3</c:v>
                </c:pt>
                <c:pt idx="64">
                  <c:v>5.3557518047656081E-3</c:v>
                </c:pt>
                <c:pt idx="65">
                  <c:v>8.6182610857747609E-3</c:v>
                </c:pt>
                <c:pt idx="66">
                  <c:v>1.1740457515097127E-2</c:v>
                </c:pt>
                <c:pt idx="67">
                  <c:v>1.460969169603959E-2</c:v>
                </c:pt>
                <c:pt idx="68">
                  <c:v>1.7155872500393469E-2</c:v>
                </c:pt>
                <c:pt idx="69">
                  <c:v>1.9352763205390162E-2</c:v>
                </c:pt>
                <c:pt idx="70">
                  <c:v>2.1207509744145904E-2</c:v>
                </c:pt>
                <c:pt idx="71">
                  <c:v>2.2746621898463382E-2</c:v>
                </c:pt>
                <c:pt idx="72">
                  <c:v>2.4004361509184228E-2</c:v>
                </c:pt>
                <c:pt idx="73">
                  <c:v>2.5015510264511414E-2</c:v>
                </c:pt>
                <c:pt idx="74">
                  <c:v>2.5811895766339372E-2</c:v>
                </c:pt>
                <c:pt idx="75">
                  <c:v>2.6421269130793377E-2</c:v>
                </c:pt>
                <c:pt idx="76">
                  <c:v>2.6867341347539573E-2</c:v>
                </c:pt>
                <c:pt idx="77">
                  <c:v>2.7170252110772519E-2</c:v>
                </c:pt>
                <c:pt idx="78">
                  <c:v>2.734712087310294E-2</c:v>
                </c:pt>
                <c:pt idx="79">
                  <c:v>2.741254895030187E-2</c:v>
                </c:pt>
                <c:pt idx="80">
                  <c:v>2.7379042593306036E-2</c:v>
                </c:pt>
                <c:pt idx="81">
                  <c:v>2.7257362597275181E-2</c:v>
                </c:pt>
                <c:pt idx="82">
                  <c:v>2.7056813067576211E-2</c:v>
                </c:pt>
                <c:pt idx="83">
                  <c:v>2.678547996763693E-2</c:v>
                </c:pt>
                <c:pt idx="84">
                  <c:v>2.6450427168945835E-2</c:v>
                </c:pt>
                <c:pt idx="85">
                  <c:v>2.6057856153765161E-2</c:v>
                </c:pt>
                <c:pt idx="86">
                  <c:v>2.5613235148979788E-2</c:v>
                </c:pt>
                <c:pt idx="87">
                  <c:v>2.5121403562843144E-2</c:v>
                </c:pt>
                <c:pt idx="88">
                  <c:v>2.4586657553707016E-2</c:v>
                </c:pt>
                <c:pt idx="89">
                  <c:v>2.4012822093161707E-2</c:v>
                </c:pt>
                <c:pt idx="90">
                  <c:v>2.3403313976815276E-2</c:v>
                </c:pt>
                <c:pt idx="91">
                  <c:v>2.2761199026740085E-2</c:v>
                </c:pt>
                <c:pt idx="92">
                  <c:v>2.2089245422883361E-2</c:v>
                </c:pt>
                <c:pt idx="93">
                  <c:v>2.1389973888559351E-2</c:v>
                </c:pt>
                <c:pt idx="94">
                  <c:v>2.0665704481040742E-2</c:v>
                </c:pt>
                <c:pt idx="95">
                  <c:v>1.9918599084182097E-2</c:v>
                </c:pt>
                <c:pt idx="96">
                  <c:v>1.9150698389330277E-2</c:v>
                </c:pt>
                <c:pt idx="97">
                  <c:v>1.8363952159848967E-2</c:v>
                </c:pt>
                <c:pt idx="98">
                  <c:v>1.7560241846989219E-2</c:v>
                </c:pt>
                <c:pt idx="99">
                  <c:v>1.6741395085250632E-2</c:v>
                </c:pt>
                <c:pt idx="100">
                  <c:v>1.5909192161326913E-2</c:v>
                </c:pt>
                <c:pt idx="101">
                  <c:v>1.5065365141835934E-2</c:v>
                </c:pt>
                <c:pt idx="102">
                  <c:v>1.4211590889819894E-2</c:v>
                </c:pt>
                <c:pt idx="103">
                  <c:v>1.3349479640579604E-2</c:v>
                </c:pt>
                <c:pt idx="104">
                  <c:v>1.248056110235099E-2</c:v>
                </c:pt>
                <c:pt idx="105">
                  <c:v>1.1606270172925367E-2</c:v>
                </c:pt>
                <c:pt idx="106">
                  <c:v>1.0727934313411912E-2</c:v>
                </c:pt>
                <c:pt idx="107">
                  <c:v>9.8467644049329145E-3</c:v>
                </c:pt>
                <c:pt idx="108">
                  <c:v>8.9638505568106659E-3</c:v>
                </c:pt>
                <c:pt idx="109">
                  <c:v>8.0801638699212839E-3</c:v>
                </c:pt>
                <c:pt idx="110">
                  <c:v>7.1965646273589043E-3</c:v>
                </c:pt>
                <c:pt idx="111">
                  <c:v>6.3138168304780976E-3</c:v>
                </c:pt>
                <c:pt idx="112">
                  <c:v>5.4326084654529611E-3</c:v>
                </c:pt>
                <c:pt idx="113">
                  <c:v>4.5535764139063416E-3</c:v>
                </c:pt>
                <c:pt idx="114">
                  <c:v>3.6773345451500874E-3</c:v>
                </c:pt>
                <c:pt idx="115">
                  <c:v>2.8045032735491129E-3</c:v>
                </c:pt>
                <c:pt idx="116">
                  <c:v>1.9357387498279413E-3</c:v>
                </c:pt>
                <c:pt idx="117">
                  <c:v>1.071759887324799E-3</c:v>
                </c:pt>
                <c:pt idx="118">
                  <c:v>2.1337160073983241E-4</c:v>
                </c:pt>
                <c:pt idx="119">
                  <c:v>-6.3851705664769599E-4</c:v>
                </c:pt>
                <c:pt idx="120">
                  <c:v>-1.4828807528949979E-3</c:v>
                </c:pt>
                <c:pt idx="121">
                  <c:v>-2.3185721318891425E-3</c:v>
                </c:pt>
                <c:pt idx="122">
                  <c:v>-3.1443223190880795E-3</c:v>
                </c:pt>
                <c:pt idx="123">
                  <c:v>-3.9587469935546821E-3</c:v>
                </c:pt>
                <c:pt idx="124">
                  <c:v>-4.7603568425376615E-3</c:v>
                </c:pt>
                <c:pt idx="125">
                  <c:v>-5.547570801206372E-3</c:v>
                </c:pt>
                <c:pt idx="126">
                  <c:v>-6.3187301889940086E-3</c:v>
                </c:pt>
                <c:pt idx="127">
                  <c:v>-7.0721117140964953E-3</c:v>
                </c:pt>
                <c:pt idx="128">
                  <c:v>-7.8059373458374791E-3</c:v>
                </c:pt>
                <c:pt idx="129">
                  <c:v>-8.5183792530330385E-3</c:v>
                </c:pt>
                <c:pt idx="130">
                  <c:v>-9.2075583609836347E-3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18E-4D9B-B5C6-2CC6D456C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70944"/>
        <c:axId val="1"/>
      </c:scatterChart>
      <c:valAx>
        <c:axId val="658470944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2775368572837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6129905277401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70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61177941390614"/>
          <c:y val="0.92857258227336958"/>
          <c:w val="0.7591345330818762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46443270850086"/>
          <c:y val="0.13424657534246576"/>
          <c:w val="0.81430866852862882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4'!$AB$21:$AB$800</c:f>
              <c:numCache>
                <c:formatCode>General</c:formatCode>
                <c:ptCount val="780"/>
                <c:pt idx="0">
                  <c:v>0.12586826583896915</c:v>
                </c:pt>
                <c:pt idx="1">
                  <c:v>0.11166889745794717</c:v>
                </c:pt>
                <c:pt idx="2">
                  <c:v>0.11819448332952652</c:v>
                </c:pt>
                <c:pt idx="3">
                  <c:v>0.10978949294165934</c:v>
                </c:pt>
                <c:pt idx="4">
                  <c:v>0.10327506156738499</c:v>
                </c:pt>
                <c:pt idx="5">
                  <c:v>8.6725016561866791E-2</c:v>
                </c:pt>
                <c:pt idx="6">
                  <c:v>9.5743275002715608E-2</c:v>
                </c:pt>
                <c:pt idx="7">
                  <c:v>9.5333967612178314E-2</c:v>
                </c:pt>
                <c:pt idx="8">
                  <c:v>9.7058566834715684E-2</c:v>
                </c:pt>
                <c:pt idx="9">
                  <c:v>0.1025526634530684</c:v>
                </c:pt>
                <c:pt idx="10">
                  <c:v>9.6049578401219707E-2</c:v>
                </c:pt>
                <c:pt idx="11">
                  <c:v>8.4503937207114396E-2</c:v>
                </c:pt>
                <c:pt idx="12">
                  <c:v>9.6112425212571656E-2</c:v>
                </c:pt>
                <c:pt idx="13">
                  <c:v>0.10748787643754645</c:v>
                </c:pt>
                <c:pt idx="14">
                  <c:v>9.6133514833869269E-2</c:v>
                </c:pt>
                <c:pt idx="15">
                  <c:v>9.7529831066826722E-2</c:v>
                </c:pt>
                <c:pt idx="16">
                  <c:v>8.6432630246937897E-2</c:v>
                </c:pt>
                <c:pt idx="17">
                  <c:v>8.169065206687956E-2</c:v>
                </c:pt>
                <c:pt idx="18">
                  <c:v>9.2780870231462476E-2</c:v>
                </c:pt>
                <c:pt idx="19">
                  <c:v>9.204029257749155E-2</c:v>
                </c:pt>
                <c:pt idx="20">
                  <c:v>9.4134524646250425E-2</c:v>
                </c:pt>
                <c:pt idx="21">
                  <c:v>7.2023256165395858E-2</c:v>
                </c:pt>
                <c:pt idx="22">
                  <c:v>8.8126611986903317E-2</c:v>
                </c:pt>
                <c:pt idx="23">
                  <c:v>9.4944167850651753E-2</c:v>
                </c:pt>
                <c:pt idx="24">
                  <c:v>7.4207693784812387E-2</c:v>
                </c:pt>
                <c:pt idx="25">
                  <c:v>8.3363801918502234E-2</c:v>
                </c:pt>
                <c:pt idx="26">
                  <c:v>8.4244960722886023E-2</c:v>
                </c:pt>
                <c:pt idx="27">
                  <c:v>8.3584636777938634E-2</c:v>
                </c:pt>
                <c:pt idx="28">
                  <c:v>7.7068940129201569E-2</c:v>
                </c:pt>
                <c:pt idx="29">
                  <c:v>7.934504948608935E-2</c:v>
                </c:pt>
                <c:pt idx="30">
                  <c:v>7.4587727634142148E-2</c:v>
                </c:pt>
                <c:pt idx="31">
                  <c:v>8.0863919566376216E-2</c:v>
                </c:pt>
                <c:pt idx="32">
                  <c:v>9.3830708905588686E-2</c:v>
                </c:pt>
                <c:pt idx="33">
                  <c:v>7.1106967944547295E-2</c:v>
                </c:pt>
                <c:pt idx="34">
                  <c:v>8.235031726814139E-2</c:v>
                </c:pt>
                <c:pt idx="35">
                  <c:v>7.8626657806617067E-2</c:v>
                </c:pt>
                <c:pt idx="36">
                  <c:v>8.2139078988420905E-2</c:v>
                </c:pt>
                <c:pt idx="37">
                  <c:v>8.7110695315680345E-2</c:v>
                </c:pt>
                <c:pt idx="38">
                  <c:v>7.5637845081376553E-2</c:v>
                </c:pt>
                <c:pt idx="39">
                  <c:v>8.6137665427803614E-2</c:v>
                </c:pt>
                <c:pt idx="40">
                  <c:v>7.3387967213529318E-2</c:v>
                </c:pt>
                <c:pt idx="41">
                  <c:v>7.7194415739252426E-2</c:v>
                </c:pt>
                <c:pt idx="42">
                  <c:v>7.1472378597512626E-2</c:v>
                </c:pt>
                <c:pt idx="43">
                  <c:v>8.5445348317546937E-2</c:v>
                </c:pt>
                <c:pt idx="44">
                  <c:v>8.1974612810463435E-2</c:v>
                </c:pt>
                <c:pt idx="45">
                  <c:v>7.9226111322431292E-2</c:v>
                </c:pt>
                <c:pt idx="46">
                  <c:v>8.6680858059529242E-2</c:v>
                </c:pt>
                <c:pt idx="47">
                  <c:v>8.0960158152802331E-2</c:v>
                </c:pt>
                <c:pt idx="48">
                  <c:v>9.1937795217305315E-2</c:v>
                </c:pt>
                <c:pt idx="49">
                  <c:v>8.72473003272171E-2</c:v>
                </c:pt>
                <c:pt idx="50">
                  <c:v>8.6043338477127682E-2</c:v>
                </c:pt>
                <c:pt idx="51">
                  <c:v>8.8224061878749371E-2</c:v>
                </c:pt>
                <c:pt idx="52">
                  <c:v>8.3547648389452223E-2</c:v>
                </c:pt>
                <c:pt idx="53">
                  <c:v>8.3028095425411466E-2</c:v>
                </c:pt>
                <c:pt idx="54">
                  <c:v>7.7833095481266004E-2</c:v>
                </c:pt>
                <c:pt idx="55">
                  <c:v>8.1358412647839856E-2</c:v>
                </c:pt>
                <c:pt idx="56">
                  <c:v>9.1639050854532916E-2</c:v>
                </c:pt>
                <c:pt idx="57">
                  <c:v>8.5709360567824952E-2</c:v>
                </c:pt>
                <c:pt idx="58">
                  <c:v>8.2692142870879656E-2</c:v>
                </c:pt>
                <c:pt idx="59">
                  <c:v>7.7517610243770046E-2</c:v>
                </c:pt>
                <c:pt idx="60">
                  <c:v>7.7429853756643754E-2</c:v>
                </c:pt>
                <c:pt idx="61">
                  <c:v>8.3627768707885283E-2</c:v>
                </c:pt>
                <c:pt idx="62">
                  <c:v>8.5194786100458636E-2</c:v>
                </c:pt>
                <c:pt idx="63">
                  <c:v>6.3631281713674562E-2</c:v>
                </c:pt>
                <c:pt idx="64">
                  <c:v>6.5911765196368377E-2</c:v>
                </c:pt>
                <c:pt idx="65">
                  <c:v>6.1199352287354451E-2</c:v>
                </c:pt>
                <c:pt idx="66">
                  <c:v>5.3416422100659881E-2</c:v>
                </c:pt>
                <c:pt idx="67">
                  <c:v>5.7416422101474789E-2</c:v>
                </c:pt>
                <c:pt idx="68">
                  <c:v>5.2704260609871018E-2</c:v>
                </c:pt>
                <c:pt idx="69">
                  <c:v>5.770426061452763E-2</c:v>
                </c:pt>
                <c:pt idx="70">
                  <c:v>6.4309971852352599E-2</c:v>
                </c:pt>
                <c:pt idx="71">
                  <c:v>6.5469088782711515E-2</c:v>
                </c:pt>
                <c:pt idx="72">
                  <c:v>6.6013824666291146E-2</c:v>
                </c:pt>
                <c:pt idx="73">
                  <c:v>6.80138246666986E-2</c:v>
                </c:pt>
                <c:pt idx="74">
                  <c:v>8.9871276210453876E-2</c:v>
                </c:pt>
                <c:pt idx="75">
                  <c:v>6.0865773625743073E-2</c:v>
                </c:pt>
                <c:pt idx="76">
                  <c:v>6.2762969670516228E-2</c:v>
                </c:pt>
                <c:pt idx="77">
                  <c:v>5.8986607027496293E-2</c:v>
                </c:pt>
                <c:pt idx="78">
                  <c:v>6.3485576396584475E-2</c:v>
                </c:pt>
                <c:pt idx="79">
                  <c:v>6.8485576393965131E-2</c:v>
                </c:pt>
                <c:pt idx="80">
                  <c:v>7.2684323973793194E-2</c:v>
                </c:pt>
                <c:pt idx="81">
                  <c:v>6.6921928041567241E-2</c:v>
                </c:pt>
                <c:pt idx="82">
                  <c:v>7.9211097758947829E-2</c:v>
                </c:pt>
                <c:pt idx="83">
                  <c:v>4.5102808012977738E-2</c:v>
                </c:pt>
                <c:pt idx="84">
                  <c:v>6.6705367112967429E-2</c:v>
                </c:pt>
                <c:pt idx="85">
                  <c:v>6.8886297000710861E-2</c:v>
                </c:pt>
                <c:pt idx="86">
                  <c:v>7.188629700496002E-2</c:v>
                </c:pt>
                <c:pt idx="87">
                  <c:v>6.9175473725776593E-2</c:v>
                </c:pt>
                <c:pt idx="88">
                  <c:v>5.7488894949653778E-2</c:v>
                </c:pt>
                <c:pt idx="89">
                  <c:v>6.048889494662698E-2</c:v>
                </c:pt>
                <c:pt idx="90">
                  <c:v>6.4488894947441894E-2</c:v>
                </c:pt>
                <c:pt idx="91">
                  <c:v>6.5488894951283599E-2</c:v>
                </c:pt>
                <c:pt idx="92">
                  <c:v>6.7790200038269813E-2</c:v>
                </c:pt>
                <c:pt idx="93">
                  <c:v>6.2406141474593939E-2</c:v>
                </c:pt>
                <c:pt idx="94">
                  <c:v>6.3406141478435638E-2</c:v>
                </c:pt>
                <c:pt idx="95">
                  <c:v>5.8672407302778375E-2</c:v>
                </c:pt>
                <c:pt idx="96">
                  <c:v>7.0167084676091798E-2</c:v>
                </c:pt>
                <c:pt idx="97">
                  <c:v>6.9471817029748514E-2</c:v>
                </c:pt>
                <c:pt idx="98">
                  <c:v>4.9243589494735535E-2</c:v>
                </c:pt>
                <c:pt idx="99">
                  <c:v>5.2255783507733113E-2</c:v>
                </c:pt>
                <c:pt idx="100">
                  <c:v>7.9744981777037316E-2</c:v>
                </c:pt>
                <c:pt idx="101">
                  <c:v>8.1544981775221237E-2</c:v>
                </c:pt>
                <c:pt idx="102">
                  <c:v>6.6341135817274757E-2</c:v>
                </c:pt>
                <c:pt idx="103">
                  <c:v>5.5934924342596101E-2</c:v>
                </c:pt>
                <c:pt idx="104">
                  <c:v>5.9934924343411008E-2</c:v>
                </c:pt>
                <c:pt idx="105">
                  <c:v>6.5130557709256451E-2</c:v>
                </c:pt>
                <c:pt idx="106">
                  <c:v>3.9419736542721816E-2</c:v>
                </c:pt>
                <c:pt idx="107">
                  <c:v>4.0419736539287564E-2</c:v>
                </c:pt>
                <c:pt idx="108">
                  <c:v>4.3396299349805836E-2</c:v>
                </c:pt>
                <c:pt idx="109">
                  <c:v>4.7396299350620744E-2</c:v>
                </c:pt>
                <c:pt idx="110">
                  <c:v>5.1481121657857683E-2</c:v>
                </c:pt>
                <c:pt idx="111">
                  <c:v>5.1481121657857683E-2</c:v>
                </c:pt>
                <c:pt idx="112">
                  <c:v>5.8770270014323042E-2</c:v>
                </c:pt>
                <c:pt idx="113">
                  <c:v>5.6782287232243586E-2</c:v>
                </c:pt>
                <c:pt idx="114">
                  <c:v>6.4153109775443501E-2</c:v>
                </c:pt>
                <c:pt idx="115">
                  <c:v>4.8044248250168689E-2</c:v>
                </c:pt>
                <c:pt idx="116">
                  <c:v>4.7015768796276586E-2</c:v>
                </c:pt>
                <c:pt idx="117">
                  <c:v>1.9508316492531888E-2</c:v>
                </c:pt>
                <c:pt idx="118">
                  <c:v>2.5098238255828447E-2</c:v>
                </c:pt>
                <c:pt idx="119">
                  <c:v>4.1061851205804446E-2</c:v>
                </c:pt>
                <c:pt idx="120">
                  <c:v>4.1278045703860219E-2</c:v>
                </c:pt>
                <c:pt idx="121">
                  <c:v>4.9581769803315981E-2</c:v>
                </c:pt>
                <c:pt idx="122">
                  <c:v>4.0394629170750498E-2</c:v>
                </c:pt>
                <c:pt idx="123">
                  <c:v>4.1294629177118417E-2</c:v>
                </c:pt>
                <c:pt idx="124">
                  <c:v>4.0184263872892437E-2</c:v>
                </c:pt>
                <c:pt idx="125">
                  <c:v>4.1084863306285468E-2</c:v>
                </c:pt>
                <c:pt idx="126">
                  <c:v>4.0142656528450872E-2</c:v>
                </c:pt>
                <c:pt idx="127">
                  <c:v>3.4250603094155105E-2</c:v>
                </c:pt>
                <c:pt idx="128">
                  <c:v>3.6250603094562558E-2</c:v>
                </c:pt>
                <c:pt idx="129">
                  <c:v>3.8550972836423066E-2</c:v>
                </c:pt>
                <c:pt idx="130">
                  <c:v>3.3740975711847927E-2</c:v>
                </c:pt>
                <c:pt idx="131">
                  <c:v>3.9940975715293821E-2</c:v>
                </c:pt>
                <c:pt idx="132">
                  <c:v>4.1041297141512667E-2</c:v>
                </c:pt>
                <c:pt idx="133">
                  <c:v>3.9441606920258478E-2</c:v>
                </c:pt>
                <c:pt idx="134">
                  <c:v>1.6520092449012074E-2</c:v>
                </c:pt>
                <c:pt idx="135">
                  <c:v>3.1109308588735889E-2</c:v>
                </c:pt>
                <c:pt idx="136">
                  <c:v>3.159918907602504E-2</c:v>
                </c:pt>
                <c:pt idx="137">
                  <c:v>3.1789730886797075E-2</c:v>
                </c:pt>
                <c:pt idx="138">
                  <c:v>3.3389780958580063E-2</c:v>
                </c:pt>
                <c:pt idx="139">
                  <c:v>3.9589776499456525E-2</c:v>
                </c:pt>
                <c:pt idx="140">
                  <c:v>3.3578635520314863E-2</c:v>
                </c:pt>
                <c:pt idx="141">
                  <c:v>4.8578635519732787E-2</c:v>
                </c:pt>
                <c:pt idx="142">
                  <c:v>4.386751675202142E-2</c:v>
                </c:pt>
                <c:pt idx="143">
                  <c:v>3.704516463467853E-2</c:v>
                </c:pt>
                <c:pt idx="144">
                  <c:v>3.6253640280902076E-2</c:v>
                </c:pt>
                <c:pt idx="145">
                  <c:v>4.1553342716422664E-2</c:v>
                </c:pt>
                <c:pt idx="146">
                  <c:v>3.6452355707341774E-2</c:v>
                </c:pt>
                <c:pt idx="147">
                  <c:v>3.6452355714617732E-2</c:v>
                </c:pt>
                <c:pt idx="148">
                  <c:v>4.0318783640322972E-2</c:v>
                </c:pt>
                <c:pt idx="149">
                  <c:v>3.3217620775831506E-2</c:v>
                </c:pt>
                <c:pt idx="150">
                  <c:v>4.2217620774027069E-2</c:v>
                </c:pt>
                <c:pt idx="151">
                  <c:v>3.6795213846074017E-2</c:v>
                </c:pt>
                <c:pt idx="152">
                  <c:v>2.5805993939484712E-2</c:v>
                </c:pt>
                <c:pt idx="153">
                  <c:v>3.1805993940707072E-2</c:v>
                </c:pt>
                <c:pt idx="154">
                  <c:v>4.3094786425780608E-2</c:v>
                </c:pt>
                <c:pt idx="155">
                  <c:v>3.3432328851114662E-2</c:v>
                </c:pt>
                <c:pt idx="156">
                  <c:v>4.1032328848297411E-2</c:v>
                </c:pt>
                <c:pt idx="157">
                  <c:v>4.3032328848704865E-2</c:v>
                </c:pt>
                <c:pt idx="158">
                  <c:v>3.262008193710271E-2</c:v>
                </c:pt>
                <c:pt idx="159">
                  <c:v>3.6919130910085779E-2</c:v>
                </c:pt>
                <c:pt idx="160">
                  <c:v>3.0278358563745417E-2</c:v>
                </c:pt>
                <c:pt idx="161">
                  <c:v>3.0288451432713945E-2</c:v>
                </c:pt>
                <c:pt idx="162">
                  <c:v>3.7288451437778009E-2</c:v>
                </c:pt>
                <c:pt idx="163">
                  <c:v>3.68757135912825E-2</c:v>
                </c:pt>
                <c:pt idx="164">
                  <c:v>3.4174358269563658E-2</c:v>
                </c:pt>
                <c:pt idx="165">
                  <c:v>3.0945843799075494E-2</c:v>
                </c:pt>
                <c:pt idx="166">
                  <c:v>2.9831419691302728E-2</c:v>
                </c:pt>
                <c:pt idx="167">
                  <c:v>3.4831419688683384E-2</c:v>
                </c:pt>
                <c:pt idx="168">
                  <c:v>3.6831419689090837E-2</c:v>
                </c:pt>
                <c:pt idx="169">
                  <c:v>1.6015303399041184E-2</c:v>
                </c:pt>
                <c:pt idx="170">
                  <c:v>2.6363670274047575E-2</c:v>
                </c:pt>
                <c:pt idx="171">
                  <c:v>-9.4539940645524557E-3</c:v>
                </c:pt>
                <c:pt idx="172">
                  <c:v>1.6546005933468486E-2</c:v>
                </c:pt>
                <c:pt idx="173">
                  <c:v>2.8430218425980515E-2</c:v>
                </c:pt>
                <c:pt idx="174">
                  <c:v>2.671863255771699E-2</c:v>
                </c:pt>
                <c:pt idx="175">
                  <c:v>2.472807177780964E-2</c:v>
                </c:pt>
                <c:pt idx="176">
                  <c:v>2.472807177780964E-2</c:v>
                </c:pt>
                <c:pt idx="177">
                  <c:v>3.100268256481533E-2</c:v>
                </c:pt>
                <c:pt idx="178">
                  <c:v>3.4778343481806619E-2</c:v>
                </c:pt>
                <c:pt idx="179">
                  <c:v>2.3246968407932396E-2</c:v>
                </c:pt>
                <c:pt idx="180">
                  <c:v>3.120804910796391E-3</c:v>
                </c:pt>
                <c:pt idx="181">
                  <c:v>2.6129768339007854E-2</c:v>
                </c:pt>
                <c:pt idx="182">
                  <c:v>2.4426980723877806E-2</c:v>
                </c:pt>
                <c:pt idx="183">
                  <c:v>3.242698072550762E-2</c:v>
                </c:pt>
                <c:pt idx="184">
                  <c:v>2.7012422122115628E-2</c:v>
                </c:pt>
                <c:pt idx="185">
                  <c:v>2.7909568202749736E-2</c:v>
                </c:pt>
                <c:pt idx="186">
                  <c:v>4.4894928130460178E-2</c:v>
                </c:pt>
                <c:pt idx="187">
                  <c:v>2.3169676134456148E-2</c:v>
                </c:pt>
                <c:pt idx="188">
                  <c:v>1.7347852936022742E-2</c:v>
                </c:pt>
                <c:pt idx="189">
                  <c:v>2.3525692004056274E-2</c:v>
                </c:pt>
                <c:pt idx="190">
                  <c:v>2.6813806260993445E-2</c:v>
                </c:pt>
                <c:pt idx="191">
                  <c:v>2.7390029859854132E-2</c:v>
                </c:pt>
                <c:pt idx="192">
                  <c:v>2.8390029863695838E-2</c:v>
                </c:pt>
                <c:pt idx="193">
                  <c:v>2.1678139215963677E-2</c:v>
                </c:pt>
                <c:pt idx="194">
                  <c:v>2.697461099851748E-2</c:v>
                </c:pt>
                <c:pt idx="195">
                  <c:v>2.7974610995083228E-2</c:v>
                </c:pt>
                <c:pt idx="196">
                  <c:v>2.0991278606819007E-2</c:v>
                </c:pt>
                <c:pt idx="197">
                  <c:v>2.4991278607633914E-2</c:v>
                </c:pt>
                <c:pt idx="198">
                  <c:v>1.6143623676739025E-2</c:v>
                </c:pt>
                <c:pt idx="199">
                  <c:v>1.9143623673712227E-2</c:v>
                </c:pt>
                <c:pt idx="200">
                  <c:v>3.3143623676564399E-2</c:v>
                </c:pt>
                <c:pt idx="201">
                  <c:v>2.9168402533493922E-2</c:v>
                </c:pt>
                <c:pt idx="202">
                  <c:v>1.9048971932849136E-2</c:v>
                </c:pt>
                <c:pt idx="203">
                  <c:v>1.8345172826995909E-2</c:v>
                </c:pt>
                <c:pt idx="204">
                  <c:v>2.3809599258152174E-2</c:v>
                </c:pt>
                <c:pt idx="205">
                  <c:v>1.1398073198269257E-2</c:v>
                </c:pt>
                <c:pt idx="206">
                  <c:v>2.0398073196464819E-2</c:v>
                </c:pt>
                <c:pt idx="207">
                  <c:v>2.6587183868788514E-2</c:v>
                </c:pt>
                <c:pt idx="208">
                  <c:v>3.3930463206237223E-2</c:v>
                </c:pt>
                <c:pt idx="209">
                  <c:v>2.4101166001561772E-2</c:v>
                </c:pt>
                <c:pt idx="210">
                  <c:v>2.5683041445522158E-2</c:v>
                </c:pt>
                <c:pt idx="211">
                  <c:v>3.1271426966460514E-2</c:v>
                </c:pt>
                <c:pt idx="212">
                  <c:v>2.5565555173942038E-2</c:v>
                </c:pt>
                <c:pt idx="213">
                  <c:v>8.6787307437743294E-3</c:v>
                </c:pt>
                <c:pt idx="214">
                  <c:v>1.3541043511467872E-2</c:v>
                </c:pt>
                <c:pt idx="215">
                  <c:v>4.0295119285732026E-2</c:v>
                </c:pt>
                <c:pt idx="216">
                  <c:v>2.3174546515825171E-2</c:v>
                </c:pt>
                <c:pt idx="217">
                  <c:v>1.7047922885138487E-2</c:v>
                </c:pt>
                <c:pt idx="218">
                  <c:v>1.3975182999398005E-2</c:v>
                </c:pt>
                <c:pt idx="219">
                  <c:v>4.3378291965917685E-3</c:v>
                </c:pt>
                <c:pt idx="220">
                  <c:v>2.019907360688869E-2</c:v>
                </c:pt>
                <c:pt idx="221">
                  <c:v>1.2208554731192724E-2</c:v>
                </c:pt>
                <c:pt idx="222">
                  <c:v>1.0447849570090248E-2</c:v>
                </c:pt>
                <c:pt idx="223">
                  <c:v>1.1738671716645634E-2</c:v>
                </c:pt>
                <c:pt idx="224">
                  <c:v>8.4674029885735275E-3</c:v>
                </c:pt>
                <c:pt idx="225">
                  <c:v>3.0448034668668494E-3</c:v>
                </c:pt>
                <c:pt idx="226">
                  <c:v>1.5131222660820516E-2</c:v>
                </c:pt>
                <c:pt idx="227">
                  <c:v>6.5693989218849405E-3</c:v>
                </c:pt>
                <c:pt idx="228">
                  <c:v>1.0288326322495999E-2</c:v>
                </c:pt>
                <c:pt idx="229">
                  <c:v>1.1288326319061747E-2</c:v>
                </c:pt>
                <c:pt idx="230">
                  <c:v>1.1863915094068481E-2</c:v>
                </c:pt>
                <c:pt idx="231">
                  <c:v>1.1777792404214137E-2</c:v>
                </c:pt>
                <c:pt idx="232">
                  <c:v>9.0753560257705382E-3</c:v>
                </c:pt>
                <c:pt idx="233">
                  <c:v>3.6487216130725759E-3</c:v>
                </c:pt>
                <c:pt idx="234">
                  <c:v>5.6487216134800296E-3</c:v>
                </c:pt>
                <c:pt idx="235">
                  <c:v>8.6487216104532312E-3</c:v>
                </c:pt>
                <c:pt idx="236">
                  <c:v>9.6487216142949368E-3</c:v>
                </c:pt>
                <c:pt idx="237">
                  <c:v>1.0648721610860685E-2</c:v>
                </c:pt>
                <c:pt idx="238">
                  <c:v>1.2648721611268138E-2</c:v>
                </c:pt>
                <c:pt idx="239">
                  <c:v>1.5648721615517298E-2</c:v>
                </c:pt>
                <c:pt idx="240">
                  <c:v>1.6648721612083046E-2</c:v>
                </c:pt>
                <c:pt idx="241">
                  <c:v>1.6648721612083046E-2</c:v>
                </c:pt>
                <c:pt idx="242">
                  <c:v>1.7648721615924751E-2</c:v>
                </c:pt>
                <c:pt idx="243">
                  <c:v>1.8648721612490499E-2</c:v>
                </c:pt>
                <c:pt idx="244">
                  <c:v>2.0648721612897953E-2</c:v>
                </c:pt>
                <c:pt idx="245">
                  <c:v>2.1648721616739659E-2</c:v>
                </c:pt>
                <c:pt idx="246">
                  <c:v>2.464872161371286E-2</c:v>
                </c:pt>
                <c:pt idx="247">
                  <c:v>3.2648721615342671E-2</c:v>
                </c:pt>
                <c:pt idx="248">
                  <c:v>1.4666068824296198E-2</c:v>
                </c:pt>
                <c:pt idx="249">
                  <c:v>1.0380300070043046E-2</c:v>
                </c:pt>
                <c:pt idx="250">
                  <c:v>1.4380300070857954E-2</c:v>
                </c:pt>
                <c:pt idx="251">
                  <c:v>1.2237348075786077E-2</c:v>
                </c:pt>
                <c:pt idx="252">
                  <c:v>1.8951530133985407E-2</c:v>
                </c:pt>
                <c:pt idx="253">
                  <c:v>6.5223995259598815E-3</c:v>
                </c:pt>
                <c:pt idx="254">
                  <c:v>1.352239952374799E-2</c:v>
                </c:pt>
                <c:pt idx="255">
                  <c:v>1.652239952799715E-2</c:v>
                </c:pt>
                <c:pt idx="256">
                  <c:v>8.3792910633463183E-3</c:v>
                </c:pt>
                <c:pt idx="257">
                  <c:v>7.9232398878288784E-3</c:v>
                </c:pt>
                <c:pt idx="258">
                  <c:v>8.9232398916705841E-3</c:v>
                </c:pt>
                <c:pt idx="259">
                  <c:v>1.4920513885971279E-3</c:v>
                </c:pt>
                <c:pt idx="260">
                  <c:v>7.4920513898194888E-3</c:v>
                </c:pt>
                <c:pt idx="261">
                  <c:v>9.4920513902269424E-3</c:v>
                </c:pt>
                <c:pt idx="262">
                  <c:v>6.4829334007417486E-3</c:v>
                </c:pt>
                <c:pt idx="263">
                  <c:v>-2.2380052098087619E-3</c:v>
                </c:pt>
                <c:pt idx="264">
                  <c:v>1.2106795377238921E-2</c:v>
                </c:pt>
                <c:pt idx="265">
                  <c:v>1.2106795377238921E-2</c:v>
                </c:pt>
                <c:pt idx="266">
                  <c:v>3.3106795377879208E-2</c:v>
                </c:pt>
                <c:pt idx="267">
                  <c:v>1.2278864003988716E-2</c:v>
                </c:pt>
                <c:pt idx="268">
                  <c:v>1.2842275716851318E-2</c:v>
                </c:pt>
                <c:pt idx="269">
                  <c:v>1.4055456555956206E-3</c:v>
                </c:pt>
                <c:pt idx="270">
                  <c:v>1.1405545657632889E-2</c:v>
                </c:pt>
                <c:pt idx="271">
                  <c:v>1.5405545658447796E-2</c:v>
                </c:pt>
                <c:pt idx="272">
                  <c:v>2.2405545656235905E-2</c:v>
                </c:pt>
                <c:pt idx="273">
                  <c:v>1.1247489345233699E-2</c:v>
                </c:pt>
                <c:pt idx="274">
                  <c:v>1.5247489346048606E-2</c:v>
                </c:pt>
                <c:pt idx="275">
                  <c:v>1.2051232896351863E-2</c:v>
                </c:pt>
                <c:pt idx="276">
                  <c:v>-6.2155478923300103E-3</c:v>
                </c:pt>
                <c:pt idx="277">
                  <c:v>-5.2155478884883047E-3</c:v>
                </c:pt>
                <c:pt idx="278">
                  <c:v>-2.2155478915151031E-3</c:v>
                </c:pt>
                <c:pt idx="279">
                  <c:v>-1.2155478949493551E-3</c:v>
                </c:pt>
                <c:pt idx="280">
                  <c:v>-1.2155478949493551E-3</c:v>
                </c:pt>
                <c:pt idx="281">
                  <c:v>4.7844521062730058E-3</c:v>
                </c:pt>
                <c:pt idx="282">
                  <c:v>7.7844521105221651E-3</c:v>
                </c:pt>
                <c:pt idx="283">
                  <c:v>7.7844521105221651E-3</c:v>
                </c:pt>
                <c:pt idx="284">
                  <c:v>8.7844521070879131E-3</c:v>
                </c:pt>
                <c:pt idx="285">
                  <c:v>7.3409907302054746E-3</c:v>
                </c:pt>
                <c:pt idx="286">
                  <c:v>1.588767945630002E-2</c:v>
                </c:pt>
                <c:pt idx="287">
                  <c:v>8.5515019831503801E-3</c:v>
                </c:pt>
                <c:pt idx="288">
                  <c:v>1.0821705646446404E-2</c:v>
                </c:pt>
                <c:pt idx="289">
                  <c:v>1.3821705643419606E-2</c:v>
                </c:pt>
                <c:pt idx="290">
                  <c:v>1.3760153044023418E-2</c:v>
                </c:pt>
                <c:pt idx="291">
                  <c:v>1.6310138250867287E-2</c:v>
                </c:pt>
                <c:pt idx="292">
                  <c:v>-1.4115345969427373E-4</c:v>
                </c:pt>
                <c:pt idx="293">
                  <c:v>8.8588465385012888E-3</c:v>
                </c:pt>
                <c:pt idx="294">
                  <c:v>5.4073427601976157E-3</c:v>
                </c:pt>
                <c:pt idx="295">
                  <c:v>2.2518873027532194E-3</c:v>
                </c:pt>
                <c:pt idx="296">
                  <c:v>1.4814350527629073E-2</c:v>
                </c:pt>
                <c:pt idx="297">
                  <c:v>1.0453788481996837E-2</c:v>
                </c:pt>
                <c:pt idx="298">
                  <c:v>9.9973971635118619E-3</c:v>
                </c:pt>
                <c:pt idx="299">
                  <c:v>7.5047094594697002E-3</c:v>
                </c:pt>
                <c:pt idx="300">
                  <c:v>4.1523091717492813E-3</c:v>
                </c:pt>
                <c:pt idx="301">
                  <c:v>4.1033559411367271E-4</c:v>
                </c:pt>
                <c:pt idx="302">
                  <c:v>2.4103355945211263E-3</c:v>
                </c:pt>
                <c:pt idx="303">
                  <c:v>4.41033559492858E-3</c:v>
                </c:pt>
                <c:pt idx="304">
                  <c:v>4.41033559492858E-3</c:v>
                </c:pt>
                <c:pt idx="305">
                  <c:v>5.410335591494328E-3</c:v>
                </c:pt>
                <c:pt idx="306">
                  <c:v>7.4103355919017816E-3</c:v>
                </c:pt>
                <c:pt idx="307">
                  <c:v>8.4103355957434872E-3</c:v>
                </c:pt>
                <c:pt idx="308">
                  <c:v>-1.3165146196270756E-2</c:v>
                </c:pt>
                <c:pt idx="309">
                  <c:v>8.3676719205571827E-3</c:v>
                </c:pt>
                <c:pt idx="310">
                  <c:v>-2.1846151053719572E-2</c:v>
                </c:pt>
                <c:pt idx="311">
                  <c:v>-1.3846151052089757E-2</c:v>
                </c:pt>
                <c:pt idx="312">
                  <c:v>-1.2846151048248051E-2</c:v>
                </c:pt>
                <c:pt idx="313">
                  <c:v>-1.1846151051682303E-2</c:v>
                </c:pt>
                <c:pt idx="314">
                  <c:v>-5.8461510504599426E-3</c:v>
                </c:pt>
                <c:pt idx="315">
                  <c:v>-3.846151050052489E-3</c:v>
                </c:pt>
                <c:pt idx="316">
                  <c:v>-2.846151053486741E-3</c:v>
                </c:pt>
                <c:pt idx="317">
                  <c:v>1.1538489473281663E-3</c:v>
                </c:pt>
                <c:pt idx="318">
                  <c:v>1.0153848945523729E-2</c:v>
                </c:pt>
                <c:pt idx="319">
                  <c:v>1.2153848945931182E-2</c:v>
                </c:pt>
                <c:pt idx="320">
                  <c:v>1.3153848949772888E-2</c:v>
                </c:pt>
                <c:pt idx="321">
                  <c:v>-1.8060969900714405E-2</c:v>
                </c:pt>
                <c:pt idx="322">
                  <c:v>-1.1060969895650339E-2</c:v>
                </c:pt>
                <c:pt idx="323">
                  <c:v>-1.0060969899084591E-2</c:v>
                </c:pt>
                <c:pt idx="324">
                  <c:v>5.939030104175038E-3</c:v>
                </c:pt>
                <c:pt idx="325">
                  <c:v>-1.8782506955729795E-2</c:v>
                </c:pt>
                <c:pt idx="326">
                  <c:v>-1.4782506954914888E-2</c:v>
                </c:pt>
                <c:pt idx="327">
                  <c:v>4.2174930453179431E-3</c:v>
                </c:pt>
                <c:pt idx="328">
                  <c:v>4.2174930453179431E-3</c:v>
                </c:pt>
                <c:pt idx="329">
                  <c:v>1.1192033939097269E-2</c:v>
                </c:pt>
                <c:pt idx="330">
                  <c:v>1.2820311663362564E-2</c:v>
                </c:pt>
                <c:pt idx="331">
                  <c:v>6.3139273161451973E-3</c:v>
                </c:pt>
                <c:pt idx="332">
                  <c:v>6.9139273155398376E-3</c:v>
                </c:pt>
                <c:pt idx="333">
                  <c:v>9.7139273175654642E-3</c:v>
                </c:pt>
                <c:pt idx="334">
                  <c:v>3.6865828592387156E-3</c:v>
                </c:pt>
                <c:pt idx="335">
                  <c:v>4.3865828561071435E-3</c:v>
                </c:pt>
                <c:pt idx="336">
                  <c:v>4.3865828561071435E-3</c:v>
                </c:pt>
                <c:pt idx="337">
                  <c:v>5.0865828529755713E-3</c:v>
                </c:pt>
                <c:pt idx="338">
                  <c:v>8.5865828591455834E-3</c:v>
                </c:pt>
                <c:pt idx="339">
                  <c:v>9.9865828528824391E-3</c:v>
                </c:pt>
                <c:pt idx="340">
                  <c:v>9.9865828528824391E-3</c:v>
                </c:pt>
                <c:pt idx="341">
                  <c:v>9.9865828528824391E-3</c:v>
                </c:pt>
                <c:pt idx="342">
                  <c:v>1.1386582853895252E-2</c:v>
                </c:pt>
                <c:pt idx="343">
                  <c:v>1.2786582854908066E-2</c:v>
                </c:pt>
                <c:pt idx="344">
                  <c:v>1.4786582855315519E-2</c:v>
                </c:pt>
                <c:pt idx="345">
                  <c:v>2.10865828562352E-2</c:v>
                </c:pt>
                <c:pt idx="346">
                  <c:v>4.4929188766573043E-3</c:v>
                </c:pt>
                <c:pt idx="347">
                  <c:v>8.4199764256779781E-3</c:v>
                </c:pt>
                <c:pt idx="348">
                  <c:v>-1.1109165848545162E-2</c:v>
                </c:pt>
                <c:pt idx="349">
                  <c:v>1.4492924493809435E-3</c:v>
                </c:pt>
                <c:pt idx="350">
                  <c:v>-5.5592333688300744E-4</c:v>
                </c:pt>
                <c:pt idx="351">
                  <c:v>3.25244464170606E-3</c:v>
                </c:pt>
                <c:pt idx="352">
                  <c:v>-5.0621885845825859E-4</c:v>
                </c:pt>
                <c:pt idx="353">
                  <c:v>-1.1339497776990774E-3</c:v>
                </c:pt>
                <c:pt idx="354">
                  <c:v>8.4178914059158602E-4</c:v>
                </c:pt>
                <c:pt idx="355">
                  <c:v>7.7272059286556359E-3</c:v>
                </c:pt>
                <c:pt idx="356">
                  <c:v>-3.6461612542493353E-3</c:v>
                </c:pt>
                <c:pt idx="357">
                  <c:v>-1.1964314174389042E-3</c:v>
                </c:pt>
                <c:pt idx="358">
                  <c:v>-7.8827930948906569E-4</c:v>
                </c:pt>
                <c:pt idx="359">
                  <c:v>-2.0108942064867831E-2</c:v>
                </c:pt>
                <c:pt idx="360">
                  <c:v>-1.8889242199635115E-2</c:v>
                </c:pt>
                <c:pt idx="361">
                  <c:v>1.2107578019132093E-3</c:v>
                </c:pt>
                <c:pt idx="362">
                  <c:v>2.2114620502070026E-4</c:v>
                </c:pt>
                <c:pt idx="363">
                  <c:v>-4.0404544284989331E-3</c:v>
                </c:pt>
                <c:pt idx="364">
                  <c:v>-5.2105142795790295E-3</c:v>
                </c:pt>
                <c:pt idx="365">
                  <c:v>-5.2105142795790295E-3</c:v>
                </c:pt>
                <c:pt idx="366">
                  <c:v>-1.5907816664227612E-2</c:v>
                </c:pt>
                <c:pt idx="367">
                  <c:v>-5.812798136755476E-3</c:v>
                </c:pt>
                <c:pt idx="368">
                  <c:v>-5.5209949623899815E-3</c:v>
                </c:pt>
                <c:pt idx="369">
                  <c:v>-9.1646502950691322E-3</c:v>
                </c:pt>
                <c:pt idx="370">
                  <c:v>-1.1284553062907111E-2</c:v>
                </c:pt>
                <c:pt idx="371">
                  <c:v>-7.5255949307278195E-3</c:v>
                </c:pt>
                <c:pt idx="372">
                  <c:v>-9.8597214451459376E-3</c:v>
                </c:pt>
                <c:pt idx="373">
                  <c:v>-7.7596939332318544E-3</c:v>
                </c:pt>
                <c:pt idx="374">
                  <c:v>-8.7543744157497164E-3</c:v>
                </c:pt>
                <c:pt idx="375">
                  <c:v>-8.9507141487704424E-3</c:v>
                </c:pt>
                <c:pt idx="376">
                  <c:v>-9.9760560739361459E-3</c:v>
                </c:pt>
                <c:pt idx="377">
                  <c:v>-1.0364450231961E-2</c:v>
                </c:pt>
                <c:pt idx="378">
                  <c:v>-1.083087894043626E-2</c:v>
                </c:pt>
                <c:pt idx="379">
                  <c:v>-1.3132461495797242E-2</c:v>
                </c:pt>
                <c:pt idx="380">
                  <c:v>-1.4371110595083031E-2</c:v>
                </c:pt>
                <c:pt idx="381">
                  <c:v>-1.485186679677343E-2</c:v>
                </c:pt>
                <c:pt idx="382">
                  <c:v>-1.4514402926027063E-2</c:v>
                </c:pt>
                <c:pt idx="383">
                  <c:v>-1.5191935979956408E-2</c:v>
                </c:pt>
                <c:pt idx="384">
                  <c:v>-1.429193597358849E-2</c:v>
                </c:pt>
                <c:pt idx="385">
                  <c:v>-1.5093744469939809E-2</c:v>
                </c:pt>
                <c:pt idx="386">
                  <c:v>-1.5272967259637426E-2</c:v>
                </c:pt>
                <c:pt idx="387">
                  <c:v>-1.1718247352135279E-2</c:v>
                </c:pt>
                <c:pt idx="388">
                  <c:v>-1.889951659748107E-2</c:v>
                </c:pt>
                <c:pt idx="389">
                  <c:v>-1.5289516597727872E-2</c:v>
                </c:pt>
                <c:pt idx="390">
                  <c:v>-1.5199516596363484E-2</c:v>
                </c:pt>
                <c:pt idx="391">
                  <c:v>-1.1789516598833817E-2</c:v>
                </c:pt>
                <c:pt idx="392">
                  <c:v>-1.169951659746943E-2</c:v>
                </c:pt>
                <c:pt idx="393">
                  <c:v>-1.4283254909619264E-2</c:v>
                </c:pt>
                <c:pt idx="394">
                  <c:v>-1.544295753290092E-2</c:v>
                </c:pt>
                <c:pt idx="395">
                  <c:v>-1.5332957532041775E-2</c:v>
                </c:pt>
                <c:pt idx="396">
                  <c:v>-1.5252957534062745E-2</c:v>
                </c:pt>
                <c:pt idx="397">
                  <c:v>-1.5132957529818242E-2</c:v>
                </c:pt>
                <c:pt idx="398">
                  <c:v>-1.5125596621264172E-2</c:v>
                </c:pt>
                <c:pt idx="399">
                  <c:v>-1.9077598204218144E-2</c:v>
                </c:pt>
                <c:pt idx="400">
                  <c:v>-1.4148205575240713E-2</c:v>
                </c:pt>
                <c:pt idx="401">
                  <c:v>-1.1807065436689895E-2</c:v>
                </c:pt>
                <c:pt idx="402">
                  <c:v>-1.1068016108177987E-2</c:v>
                </c:pt>
                <c:pt idx="403">
                  <c:v>-1.0649355354387748E-2</c:v>
                </c:pt>
                <c:pt idx="404">
                  <c:v>-1.0649355354387748E-2</c:v>
                </c:pt>
                <c:pt idx="405">
                  <c:v>-7.4651795737331571E-3</c:v>
                </c:pt>
                <c:pt idx="406">
                  <c:v>-4.0733698395925728E-3</c:v>
                </c:pt>
                <c:pt idx="407">
                  <c:v>-8.3785163891181291E-5</c:v>
                </c:pt>
                <c:pt idx="408">
                  <c:v>-3.5703327829561468E-3</c:v>
                </c:pt>
                <c:pt idx="409">
                  <c:v>1.1469110505612189E-3</c:v>
                </c:pt>
                <c:pt idx="410">
                  <c:v>1.5711813068369218E-3</c:v>
                </c:pt>
                <c:pt idx="411">
                  <c:v>4.7530682296207903E-3</c:v>
                </c:pt>
                <c:pt idx="412">
                  <c:v>5.5317451731769773E-3</c:v>
                </c:pt>
                <c:pt idx="413">
                  <c:v>1.0526648156918214E-3</c:v>
                </c:pt>
                <c:pt idx="414">
                  <c:v>1.0526648156918214E-3</c:v>
                </c:pt>
                <c:pt idx="415">
                  <c:v>6.5526648149933295E-3</c:v>
                </c:pt>
                <c:pt idx="416">
                  <c:v>6.1058351506163427E-3</c:v>
                </c:pt>
                <c:pt idx="417">
                  <c:v>6.5412367698499847E-3</c:v>
                </c:pt>
                <c:pt idx="418">
                  <c:v>7.4868096869739019E-3</c:v>
                </c:pt>
                <c:pt idx="419">
                  <c:v>2.7501528783085621E-2</c:v>
                </c:pt>
                <c:pt idx="420">
                  <c:v>2.7529947934073824E-2</c:v>
                </c:pt>
                <c:pt idx="421">
                  <c:v>2.8374409235188407E-2</c:v>
                </c:pt>
                <c:pt idx="422">
                  <c:v>2.8345108610866313E-2</c:v>
                </c:pt>
                <c:pt idx="423">
                  <c:v>3.0094019740704109E-2</c:v>
                </c:pt>
                <c:pt idx="424">
                  <c:v>3.4043311389823402E-2</c:v>
                </c:pt>
                <c:pt idx="425">
                  <c:v>3.5533597915159788E-2</c:v>
                </c:pt>
                <c:pt idx="426">
                  <c:v>4.1598896653003155E-2</c:v>
                </c:pt>
                <c:pt idx="427">
                  <c:v>4.2188107003922309E-2</c:v>
                </c:pt>
                <c:pt idx="428">
                  <c:v>4.2342758663983578E-2</c:v>
                </c:pt>
                <c:pt idx="429">
                  <c:v>4.2832195380668417E-2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97-4BF9-9D41-E564B3F076E5}"/>
            </c:ext>
          </c:extLst>
        </c:ser>
        <c:ser>
          <c:idx val="7"/>
          <c:order val="1"/>
          <c:tx>
            <c:strRef>
              <c:f>'Active 4'!$AX$1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4'!$AY$2:$AY$145</c:f>
              <c:numCache>
                <c:formatCode>General</c:formatCode>
                <c:ptCount val="144"/>
                <c:pt idx="0">
                  <c:v>9.2192541639241835E-4</c:v>
                </c:pt>
                <c:pt idx="1">
                  <c:v>9.8279983539347002E-4</c:v>
                </c:pt>
                <c:pt idx="2">
                  <c:v>1.0434449249626296E-3</c:v>
                </c:pt>
                <c:pt idx="3">
                  <c:v>1.1038606850998973E-3</c:v>
                </c:pt>
                <c:pt idx="4">
                  <c:v>1.1640471158052726E-3</c:v>
                </c:pt>
                <c:pt idx="5">
                  <c:v>1.2240042170787557E-3</c:v>
                </c:pt>
                <c:pt idx="6">
                  <c:v>1.2837319889203466E-3</c:v>
                </c:pt>
                <c:pt idx="7">
                  <c:v>1.3432304313300456E-3</c:v>
                </c:pt>
                <c:pt idx="8">
                  <c:v>1.4024995443078525E-3</c:v>
                </c:pt>
                <c:pt idx="9">
                  <c:v>1.4615393278537669E-3</c:v>
                </c:pt>
                <c:pt idx="10">
                  <c:v>1.5203497819677894E-3</c:v>
                </c:pt>
                <c:pt idx="11">
                  <c:v>1.5789309066499197E-3</c:v>
                </c:pt>
                <c:pt idx="12">
                  <c:v>1.6372827019001579E-3</c:v>
                </c:pt>
                <c:pt idx="13">
                  <c:v>1.6954051677185039E-3</c:v>
                </c:pt>
                <c:pt idx="14">
                  <c:v>1.7532983041049577E-3</c:v>
                </c:pt>
                <c:pt idx="15">
                  <c:v>1.8109621110595196E-3</c:v>
                </c:pt>
                <c:pt idx="16">
                  <c:v>1.8683965885821891E-3</c:v>
                </c:pt>
                <c:pt idx="17">
                  <c:v>1.9256017366729666E-3</c:v>
                </c:pt>
                <c:pt idx="18">
                  <c:v>1.9825775553318518E-3</c:v>
                </c:pt>
                <c:pt idx="19">
                  <c:v>2.0393240445588452E-3</c:v>
                </c:pt>
                <c:pt idx="20">
                  <c:v>2.0958412043539459E-3</c:v>
                </c:pt>
                <c:pt idx="21">
                  <c:v>2.1521290347171545E-3</c:v>
                </c:pt>
                <c:pt idx="22">
                  <c:v>2.2081875356484712E-3</c:v>
                </c:pt>
                <c:pt idx="23">
                  <c:v>2.264016707147896E-3</c:v>
                </c:pt>
                <c:pt idx="24">
                  <c:v>2.3196165492154284E-3</c:v>
                </c:pt>
                <c:pt idx="25">
                  <c:v>2.3749870618510688E-3</c:v>
                </c:pt>
                <c:pt idx="26">
                  <c:v>2.4301282450548169E-3</c:v>
                </c:pt>
                <c:pt idx="27">
                  <c:v>2.485040098826673E-3</c:v>
                </c:pt>
                <c:pt idx="28">
                  <c:v>2.5397226231666375E-3</c:v>
                </c:pt>
                <c:pt idx="29">
                  <c:v>2.5941758180747084E-3</c:v>
                </c:pt>
                <c:pt idx="30">
                  <c:v>2.6483996835508883E-3</c:v>
                </c:pt>
                <c:pt idx="31">
                  <c:v>2.7023942195951757E-3</c:v>
                </c:pt>
                <c:pt idx="32">
                  <c:v>2.7561594262075712E-3</c:v>
                </c:pt>
                <c:pt idx="33">
                  <c:v>2.8096953033880743E-3</c:v>
                </c:pt>
                <c:pt idx="34">
                  <c:v>2.8630018511366854E-3</c:v>
                </c:pt>
                <c:pt idx="35">
                  <c:v>2.9160790694534042E-3</c:v>
                </c:pt>
                <c:pt idx="36">
                  <c:v>2.968926958338231E-3</c:v>
                </c:pt>
                <c:pt idx="37">
                  <c:v>3.0215455177911655E-3</c:v>
                </c:pt>
                <c:pt idx="38">
                  <c:v>3.0739347478122079E-3</c:v>
                </c:pt>
                <c:pt idx="39">
                  <c:v>3.1260946484013585E-3</c:v>
                </c:pt>
                <c:pt idx="40">
                  <c:v>3.1780252195586166E-3</c:v>
                </c:pt>
                <c:pt idx="41">
                  <c:v>3.2297264612839824E-3</c:v>
                </c:pt>
                <c:pt idx="42">
                  <c:v>3.2811983735774567E-3</c:v>
                </c:pt>
                <c:pt idx="43">
                  <c:v>3.3324409564390381E-3</c:v>
                </c:pt>
                <c:pt idx="44">
                  <c:v>3.383454209868728E-3</c:v>
                </c:pt>
                <c:pt idx="45">
                  <c:v>3.4342381338665251E-3</c:v>
                </c:pt>
                <c:pt idx="46">
                  <c:v>3.4847927284324303E-3</c:v>
                </c:pt>
                <c:pt idx="47">
                  <c:v>3.5351179935664439E-3</c:v>
                </c:pt>
                <c:pt idx="48">
                  <c:v>3.5852139292685643E-3</c:v>
                </c:pt>
                <c:pt idx="49">
                  <c:v>3.6350805355387936E-3</c:v>
                </c:pt>
                <c:pt idx="50">
                  <c:v>3.6847178123771301E-3</c:v>
                </c:pt>
                <c:pt idx="51">
                  <c:v>3.7341257597835751E-3</c:v>
                </c:pt>
                <c:pt idx="52">
                  <c:v>3.7833043777581272E-3</c:v>
                </c:pt>
                <c:pt idx="53">
                  <c:v>3.8322536663007879E-3</c:v>
                </c:pt>
                <c:pt idx="54">
                  <c:v>3.8809736254115557E-3</c:v>
                </c:pt>
                <c:pt idx="55">
                  <c:v>3.929464255090432E-3</c:v>
                </c:pt>
                <c:pt idx="56">
                  <c:v>3.9777255553374155E-3</c:v>
                </c:pt>
                <c:pt idx="57">
                  <c:v>4.0257575261525074E-3</c:v>
                </c:pt>
                <c:pt idx="58">
                  <c:v>4.073560167535707E-3</c:v>
                </c:pt>
                <c:pt idx="59">
                  <c:v>4.1211334794870151E-3</c:v>
                </c:pt>
                <c:pt idx="60">
                  <c:v>4.1684774620064299E-3</c:v>
                </c:pt>
                <c:pt idx="61">
                  <c:v>4.2155921150939532E-3</c:v>
                </c:pt>
                <c:pt idx="62">
                  <c:v>4.2624774387495842E-3</c:v>
                </c:pt>
                <c:pt idx="63">
                  <c:v>4.3091334329733236E-3</c:v>
                </c:pt>
                <c:pt idx="64">
                  <c:v>4.3555600977651697E-3</c:v>
                </c:pt>
                <c:pt idx="65">
                  <c:v>4.4017574331251244E-3</c:v>
                </c:pt>
                <c:pt idx="66">
                  <c:v>4.4477254390531866E-3</c:v>
                </c:pt>
                <c:pt idx="67">
                  <c:v>4.4934641155493574E-3</c:v>
                </c:pt>
                <c:pt idx="68">
                  <c:v>4.5389734626136357E-3</c:v>
                </c:pt>
                <c:pt idx="69">
                  <c:v>4.5842534802460217E-3</c:v>
                </c:pt>
                <c:pt idx="70">
                  <c:v>4.6293041684465153E-3</c:v>
                </c:pt>
                <c:pt idx="71">
                  <c:v>4.6741255272151165E-3</c:v>
                </c:pt>
                <c:pt idx="72">
                  <c:v>4.7187175565518271E-3</c:v>
                </c:pt>
                <c:pt idx="73">
                  <c:v>4.7630802564566435E-3</c:v>
                </c:pt>
                <c:pt idx="74">
                  <c:v>4.8072136269295693E-3</c:v>
                </c:pt>
                <c:pt idx="75">
                  <c:v>4.8511176679706019E-3</c:v>
                </c:pt>
                <c:pt idx="76">
                  <c:v>4.8947923795797437E-3</c:v>
                </c:pt>
                <c:pt idx="77">
                  <c:v>4.9382377617569924E-3</c:v>
                </c:pt>
                <c:pt idx="78">
                  <c:v>4.9814538145023495E-3</c:v>
                </c:pt>
                <c:pt idx="79">
                  <c:v>5.0244405378158134E-3</c:v>
                </c:pt>
                <c:pt idx="80">
                  <c:v>5.0671979316973866E-3</c:v>
                </c:pt>
                <c:pt idx="81">
                  <c:v>5.1097259961470666E-3</c:v>
                </c:pt>
                <c:pt idx="82">
                  <c:v>5.1520247311648551E-3</c:v>
                </c:pt>
                <c:pt idx="83">
                  <c:v>5.1940941367507503E-3</c:v>
                </c:pt>
                <c:pt idx="84">
                  <c:v>5.2359342129047548E-3</c:v>
                </c:pt>
                <c:pt idx="85">
                  <c:v>5.2775449596268662E-3</c:v>
                </c:pt>
                <c:pt idx="86">
                  <c:v>5.3189263769170868E-3</c:v>
                </c:pt>
                <c:pt idx="87">
                  <c:v>5.3600784647754134E-3</c:v>
                </c:pt>
                <c:pt idx="88">
                  <c:v>5.4010012232018493E-3</c:v>
                </c:pt>
                <c:pt idx="89">
                  <c:v>5.4416946521963919E-3</c:v>
                </c:pt>
                <c:pt idx="90">
                  <c:v>5.482158751759043E-3</c:v>
                </c:pt>
                <c:pt idx="91">
                  <c:v>5.5223935218898018E-3</c:v>
                </c:pt>
                <c:pt idx="92">
                  <c:v>5.562398962588669E-3</c:v>
                </c:pt>
                <c:pt idx="93">
                  <c:v>5.602175073855643E-3</c:v>
                </c:pt>
                <c:pt idx="94">
                  <c:v>5.6417218556907263E-3</c:v>
                </c:pt>
                <c:pt idx="95">
                  <c:v>5.6810393080939164E-3</c:v>
                </c:pt>
                <c:pt idx="96">
                  <c:v>5.720127431065215E-3</c:v>
                </c:pt>
                <c:pt idx="97">
                  <c:v>5.7589862246046203E-3</c:v>
                </c:pt>
                <c:pt idx="98">
                  <c:v>5.7976156887121341E-3</c:v>
                </c:pt>
                <c:pt idx="99">
                  <c:v>5.8360158233877564E-3</c:v>
                </c:pt>
                <c:pt idx="100">
                  <c:v>5.8741866286314863E-3</c:v>
                </c:pt>
                <c:pt idx="101">
                  <c:v>5.9121281044433229E-3</c:v>
                </c:pt>
                <c:pt idx="102">
                  <c:v>5.949840250823268E-3</c:v>
                </c:pt>
                <c:pt idx="103">
                  <c:v>5.9873230677713217E-3</c:v>
                </c:pt>
                <c:pt idx="104">
                  <c:v>6.0245765552874829E-3</c:v>
                </c:pt>
                <c:pt idx="105">
                  <c:v>6.0616007133717517E-3</c:v>
                </c:pt>
                <c:pt idx="106">
                  <c:v>6.0983955420241282E-3</c:v>
                </c:pt>
                <c:pt idx="107">
                  <c:v>6.1349610412446132E-3</c:v>
                </c:pt>
                <c:pt idx="108">
                  <c:v>6.1712972110332057E-3</c:v>
                </c:pt>
                <c:pt idx="109">
                  <c:v>6.2074040513899059E-3</c:v>
                </c:pt>
                <c:pt idx="110">
                  <c:v>6.2432815623147137E-3</c:v>
                </c:pt>
                <c:pt idx="111">
                  <c:v>6.27892974380763E-3</c:v>
                </c:pt>
                <c:pt idx="112">
                  <c:v>6.3143485958686539E-3</c:v>
                </c:pt>
                <c:pt idx="113">
                  <c:v>6.3495381184977863E-3</c:v>
                </c:pt>
                <c:pt idx="114">
                  <c:v>6.3844983116950254E-3</c:v>
                </c:pt>
                <c:pt idx="115">
                  <c:v>6.419229175460373E-3</c:v>
                </c:pt>
                <c:pt idx="116">
                  <c:v>6.4537307097938292E-3</c:v>
                </c:pt>
                <c:pt idx="117">
                  <c:v>6.488002914695392E-3</c:v>
                </c:pt>
                <c:pt idx="118">
                  <c:v>6.5220457901650625E-3</c:v>
                </c:pt>
                <c:pt idx="119">
                  <c:v>6.5558593362028414E-3</c:v>
                </c:pt>
                <c:pt idx="120">
                  <c:v>6.5894435528087289E-3</c:v>
                </c:pt>
                <c:pt idx="121">
                  <c:v>6.6227984399827222E-3</c:v>
                </c:pt>
                <c:pt idx="122">
                  <c:v>6.6559239977248249E-3</c:v>
                </c:pt>
                <c:pt idx="123">
                  <c:v>6.688820226035036E-3</c:v>
                </c:pt>
                <c:pt idx="124">
                  <c:v>6.7214871249133539E-3</c:v>
                </c:pt>
                <c:pt idx="125">
                  <c:v>6.7539246943597794E-3</c:v>
                </c:pt>
                <c:pt idx="126">
                  <c:v>6.7861329343743134E-3</c:v>
                </c:pt>
                <c:pt idx="127">
                  <c:v>6.8181118449569559E-3</c:v>
                </c:pt>
                <c:pt idx="128">
                  <c:v>6.8498614261077052E-3</c:v>
                </c:pt>
                <c:pt idx="129">
                  <c:v>6.881381677826562E-3</c:v>
                </c:pt>
                <c:pt idx="130">
                  <c:v>6.9126726001135282E-3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97-4BF9-9D41-E564B3F07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69632"/>
        <c:axId val="1"/>
      </c:scatterChart>
      <c:valAx>
        <c:axId val="65846963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081420758483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696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3850837138504E-2"/>
          <c:y val="0.92876712328767119"/>
          <c:w val="0.8538812785388127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7351478773132984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70810207656487"/>
          <c:y val="0.14984754231036862"/>
          <c:w val="0.79626551579205662"/>
          <c:h val="0.657494318300597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1'!$H$21:$H$804</c:f>
              <c:numCache>
                <c:formatCode>General</c:formatCode>
                <c:ptCount val="784"/>
                <c:pt idx="52">
                  <c:v>2.5611999997636303E-2</c:v>
                </c:pt>
                <c:pt idx="300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28-4C36-B2FE-5155B897E3E8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plus>
            <c:min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1'!$I$21:$I$804</c:f>
              <c:numCache>
                <c:formatCode>General</c:formatCode>
                <c:ptCount val="784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-0.35526400000526337</c:v>
                </c:pt>
                <c:pt idx="77">
                  <c:v>1.7183999996632338E-2</c:v>
                </c:pt>
                <c:pt idx="79">
                  <c:v>1.8378000000666361E-2</c:v>
                </c:pt>
                <c:pt idx="80">
                  <c:v>2.3377999998047017E-2</c:v>
                </c:pt>
                <c:pt idx="81">
                  <c:v>2.8312000002188142E-2</c:v>
                </c:pt>
                <c:pt idx="82">
                  <c:v>2.3482000004150905E-2</c:v>
                </c:pt>
                <c:pt idx="83">
                  <c:v>3.5774000003584661E-2</c:v>
                </c:pt>
                <c:pt idx="84">
                  <c:v>1.6939999986789189E-3</c:v>
                </c:pt>
                <c:pt idx="85">
                  <c:v>2.3322000000916887E-2</c:v>
                </c:pt>
                <c:pt idx="86">
                  <c:v>2.5533999993058387E-2</c:v>
                </c:pt>
                <c:pt idx="87">
                  <c:v>2.8533999997307546E-2</c:v>
                </c:pt>
                <c:pt idx="88">
                  <c:v>2.5825999997323379E-2</c:v>
                </c:pt>
                <c:pt idx="89">
                  <c:v>1.4161999999487307E-2</c:v>
                </c:pt>
                <c:pt idx="90">
                  <c:v>1.7161999996460509E-2</c:v>
                </c:pt>
                <c:pt idx="91">
                  <c:v>2.1161999997275416E-2</c:v>
                </c:pt>
                <c:pt idx="92">
                  <c:v>2.2162000001117121E-2</c:v>
                </c:pt>
                <c:pt idx="93">
                  <c:v>2.4475999998685438E-2</c:v>
                </c:pt>
                <c:pt idx="94">
                  <c:v>1.9243999995524064E-2</c:v>
                </c:pt>
                <c:pt idx="95">
                  <c:v>2.0243999999365769E-2</c:v>
                </c:pt>
                <c:pt idx="96">
                  <c:v>1.5610000002197921E-2</c:v>
                </c:pt>
                <c:pt idx="97">
                  <c:v>2.7157999997143634E-2</c:v>
                </c:pt>
                <c:pt idx="98">
                  <c:v>2.6708000004873611E-2</c:v>
                </c:pt>
                <c:pt idx="99">
                  <c:v>6.5259999973932281E-3</c:v>
                </c:pt>
                <c:pt idx="100">
                  <c:v>9.5480000018142164E-3</c:v>
                </c:pt>
                <c:pt idx="102">
                  <c:v>3.8840000001073349E-2</c:v>
                </c:pt>
                <c:pt idx="103">
                  <c:v>2.3701999998593237E-2</c:v>
                </c:pt>
                <c:pt idx="104">
                  <c:v>1.3544000001274981E-2</c:v>
                </c:pt>
                <c:pt idx="105">
                  <c:v>1.7544000002089888E-2</c:v>
                </c:pt>
                <c:pt idx="106">
                  <c:v>2.3013999998511281E-2</c:v>
                </c:pt>
                <c:pt idx="107">
                  <c:v>-2.6940000025206245E-3</c:v>
                </c:pt>
                <c:pt idx="108">
                  <c:v>-1.6940000059548765E-3</c:v>
                </c:pt>
                <c:pt idx="109">
                  <c:v>1.3800000015180558E-3</c:v>
                </c:pt>
                <c:pt idx="110">
                  <c:v>5.380000002332963E-3</c:v>
                </c:pt>
                <c:pt idx="111">
                  <c:v>9.7699999969336204E-3</c:v>
                </c:pt>
                <c:pt idx="112">
                  <c:v>9.7699999969336204E-3</c:v>
                </c:pt>
                <c:pt idx="113">
                  <c:v>1.7061999998986721E-2</c:v>
                </c:pt>
                <c:pt idx="114">
                  <c:v>1.5083999998751096E-2</c:v>
                </c:pt>
                <c:pt idx="115">
                  <c:v>2.2765999994589947E-2</c:v>
                </c:pt>
                <c:pt idx="116">
                  <c:v>6.6860000006272458E-3</c:v>
                </c:pt>
                <c:pt idx="117">
                  <c:v>5.8779999963007867E-3</c:v>
                </c:pt>
                <c:pt idx="118">
                  <c:v>-2.1573999998508953E-2</c:v>
                </c:pt>
                <c:pt idx="119">
                  <c:v>-1.5967999999702442E-2</c:v>
                </c:pt>
                <c:pt idx="121">
                  <c:v>2.4399999529123306E-4</c:v>
                </c:pt>
                <c:pt idx="122">
                  <c:v>8.816000001388602E-3</c:v>
                </c:pt>
                <c:pt idx="127">
                  <c:v>-5.0400000327499583E-4</c:v>
                </c:pt>
                <c:pt idx="128">
                  <c:v>-6.1660000064875931E-3</c:v>
                </c:pt>
                <c:pt idx="129">
                  <c:v>-4.1660000060801394E-3</c:v>
                </c:pt>
                <c:pt idx="130">
                  <c:v>-1.8520000012358651E-3</c:v>
                </c:pt>
                <c:pt idx="131">
                  <c:v>-6.6180000067106448E-3</c:v>
                </c:pt>
                <c:pt idx="133">
                  <c:v>6.9599999551428482E-4</c:v>
                </c:pt>
                <c:pt idx="135">
                  <c:v>-2.3778000002494082E-2</c:v>
                </c:pt>
                <c:pt idx="136">
                  <c:v>-9.1720000054920092E-3</c:v>
                </c:pt>
                <c:pt idx="137">
                  <c:v>-8.6240000018733554E-3</c:v>
                </c:pt>
                <c:pt idx="141">
                  <c:v>-8.2499999989522621E-3</c:v>
                </c:pt>
                <c:pt idx="142">
                  <c:v>-6.6220000007888302E-3</c:v>
                </c:pt>
                <c:pt idx="144">
                  <c:v>-6.3880000016069971E-3</c:v>
                </c:pt>
                <c:pt idx="145">
                  <c:v>8.6119999978109263E-3</c:v>
                </c:pt>
                <c:pt idx="146">
                  <c:v>3.9040000046952628E-3</c:v>
                </c:pt>
                <c:pt idx="147">
                  <c:v>-2.8840000013587996E-3</c:v>
                </c:pt>
                <c:pt idx="148">
                  <c:v>-3.466000001935754E-3</c:v>
                </c:pt>
                <c:pt idx="149">
                  <c:v>1.8479999926057644E-3</c:v>
                </c:pt>
                <c:pt idx="152">
                  <c:v>6.6599999991012737E-4</c:v>
                </c:pt>
                <c:pt idx="153">
                  <c:v>-6.3920000029611401E-3</c:v>
                </c:pt>
                <c:pt idx="154">
                  <c:v>2.6079999952344224E-3</c:v>
                </c:pt>
                <c:pt idx="155">
                  <c:v>-2.807999997457955E-3</c:v>
                </c:pt>
                <c:pt idx="156">
                  <c:v>-1.37860000031651E-2</c:v>
                </c:pt>
                <c:pt idx="157">
                  <c:v>-7.7860000019427389E-3</c:v>
                </c:pt>
                <c:pt idx="158">
                  <c:v>3.5059999936493114E-3</c:v>
                </c:pt>
                <c:pt idx="160">
                  <c:v>1.8379999964963645E-3</c:v>
                </c:pt>
                <c:pt idx="161">
                  <c:v>3.8379999969038181E-3</c:v>
                </c:pt>
                <c:pt idx="162">
                  <c:v>-6.5560000002733432E-3</c:v>
                </c:pt>
                <c:pt idx="163">
                  <c:v>-2.2420000022975728E-3</c:v>
                </c:pt>
                <c:pt idx="164">
                  <c:v>-8.6339999979827553E-3</c:v>
                </c:pt>
                <c:pt idx="165">
                  <c:v>-8.6120000050868839E-3</c:v>
                </c:pt>
                <c:pt idx="166">
                  <c:v>-1.6120000000228174E-3</c:v>
                </c:pt>
                <c:pt idx="167">
                  <c:v>-2.0060000024386682E-3</c:v>
                </c:pt>
                <c:pt idx="168">
                  <c:v>-4.6920000022510067E-3</c:v>
                </c:pt>
                <c:pt idx="169">
                  <c:v>-7.8520000024582259E-3</c:v>
                </c:pt>
                <c:pt idx="170">
                  <c:v>-8.9320000042789616E-3</c:v>
                </c:pt>
                <c:pt idx="171">
                  <c:v>-3.9320000068983063E-3</c:v>
                </c:pt>
                <c:pt idx="172">
                  <c:v>-1.9320000064908527E-3</c:v>
                </c:pt>
                <c:pt idx="173">
                  <c:v>-2.2698000000673346E-2</c:v>
                </c:pt>
                <c:pt idx="174">
                  <c:v>-1.2090000003809109E-2</c:v>
                </c:pt>
                <c:pt idx="175">
                  <c:v>-4.7855999997409526E-2</c:v>
                </c:pt>
                <c:pt idx="176">
                  <c:v>-2.1855999999388587E-2</c:v>
                </c:pt>
                <c:pt idx="177">
                  <c:v>-9.9360000021988526E-3</c:v>
                </c:pt>
                <c:pt idx="178">
                  <c:v>-1.1644000005617272E-2</c:v>
                </c:pt>
                <c:pt idx="179">
                  <c:v>-1.3621999998576939E-2</c:v>
                </c:pt>
                <c:pt idx="180">
                  <c:v>-1.3621999998576939E-2</c:v>
                </c:pt>
                <c:pt idx="181">
                  <c:v>-7.1680000037304126E-3</c:v>
                </c:pt>
                <c:pt idx="182">
                  <c:v>-3.3059999987017363E-3</c:v>
                </c:pt>
                <c:pt idx="183">
                  <c:v>-1.4780000004975591E-2</c:v>
                </c:pt>
                <c:pt idx="184">
                  <c:v>-3.4881999999925029E-2</c:v>
                </c:pt>
                <c:pt idx="185">
                  <c:v>-1.1859999998705462E-2</c:v>
                </c:pt>
                <c:pt idx="186">
                  <c:v>-1.3546000001952052E-2</c:v>
                </c:pt>
                <c:pt idx="187">
                  <c:v>-5.5460000003222376E-3</c:v>
                </c:pt>
                <c:pt idx="188">
                  <c:v>-1.0940000000118744E-2</c:v>
                </c:pt>
                <c:pt idx="190">
                  <c:v>6.9799999982933514E-3</c:v>
                </c:pt>
                <c:pt idx="191">
                  <c:v>-1.4544000005116686E-2</c:v>
                </c:pt>
                <c:pt idx="192">
                  <c:v>-2.0310000007157214E-2</c:v>
                </c:pt>
                <c:pt idx="193">
                  <c:v>-1.4075999999477062E-2</c:v>
                </c:pt>
                <c:pt idx="194">
                  <c:v>-1.0783999998238869E-2</c:v>
                </c:pt>
                <c:pt idx="195">
                  <c:v>-1.0200000004260801E-2</c:v>
                </c:pt>
                <c:pt idx="196">
                  <c:v>-9.2000000004190952E-3</c:v>
                </c:pt>
                <c:pt idx="197">
                  <c:v>-1.590800000121817E-2</c:v>
                </c:pt>
                <c:pt idx="198">
                  <c:v>-1.0593999999400694E-2</c:v>
                </c:pt>
                <c:pt idx="199">
                  <c:v>-9.5940000028349459E-3</c:v>
                </c:pt>
                <c:pt idx="200">
                  <c:v>-1.6550000000279397E-2</c:v>
                </c:pt>
                <c:pt idx="201">
                  <c:v>-1.254999999946449E-2</c:v>
                </c:pt>
                <c:pt idx="202">
                  <c:v>-2.1381999998993706E-2</c:v>
                </c:pt>
                <c:pt idx="203">
                  <c:v>-1.8382000002020504E-2</c:v>
                </c:pt>
                <c:pt idx="204">
                  <c:v>-4.3819999991683289E-3</c:v>
                </c:pt>
                <c:pt idx="205">
                  <c:v>-8.3160000067437068E-3</c:v>
                </c:pt>
                <c:pt idx="206">
                  <c:v>-1.8395999999484047E-2</c:v>
                </c:pt>
                <c:pt idx="207">
                  <c:v>-1.9081999998888932E-2</c:v>
                </c:pt>
                <c:pt idx="208">
                  <c:v>-1.355600000533741E-2</c:v>
                </c:pt>
                <c:pt idx="209">
                  <c:v>-2.5678000005427748E-2</c:v>
                </c:pt>
                <c:pt idx="210">
                  <c:v>-1.6678000007232185E-2</c:v>
                </c:pt>
                <c:pt idx="211">
                  <c:v>-1.0399999999208376E-2</c:v>
                </c:pt>
                <c:pt idx="212">
                  <c:v>-2.6380000053904951E-3</c:v>
                </c:pt>
                <c:pt idx="213">
                  <c:v>-1.2404000000969972E-2</c:v>
                </c:pt>
                <c:pt idx="214">
                  <c:v>-1.079800000297837E-2</c:v>
                </c:pt>
                <c:pt idx="215">
                  <c:v>-5.1700000040000305E-3</c:v>
                </c:pt>
                <c:pt idx="216">
                  <c:v>-1.0856000000785571E-2</c:v>
                </c:pt>
                <c:pt idx="217">
                  <c:v>-2.7459999997518025E-2</c:v>
                </c:pt>
                <c:pt idx="218">
                  <c:v>-2.2583999998460058E-2</c:v>
                </c:pt>
                <c:pt idx="219">
                  <c:v>4.2780000003403984E-3</c:v>
                </c:pt>
                <c:pt idx="220">
                  <c:v>-1.277999999729218E-2</c:v>
                </c:pt>
                <c:pt idx="221">
                  <c:v>-1.8859999996493571E-2</c:v>
                </c:pt>
                <c:pt idx="222">
                  <c:v>-2.171999999700347E-2</c:v>
                </c:pt>
                <c:pt idx="223">
                  <c:v>-3.1097999999474268E-2</c:v>
                </c:pt>
                <c:pt idx="224">
                  <c:v>-1.5222000001813285E-2</c:v>
                </c:pt>
                <c:pt idx="225">
                  <c:v>-2.3177999995823484E-2</c:v>
                </c:pt>
                <c:pt idx="226">
                  <c:v>-2.454800000123214E-2</c:v>
                </c:pt>
                <c:pt idx="227">
                  <c:v>-2.3234000007505529E-2</c:v>
                </c:pt>
                <c:pt idx="228">
                  <c:v>-2.6438000000780448E-2</c:v>
                </c:pt>
                <c:pt idx="229">
                  <c:v>-3.1832000007852912E-2</c:v>
                </c:pt>
                <c:pt idx="230">
                  <c:v>-1.9260000000940636E-2</c:v>
                </c:pt>
                <c:pt idx="231">
                  <c:v>-2.775600000313716E-2</c:v>
                </c:pt>
                <c:pt idx="232">
                  <c:v>-2.4003999998967629E-2</c:v>
                </c:pt>
                <c:pt idx="233">
                  <c:v>-2.3004000002401881E-2</c:v>
                </c:pt>
                <c:pt idx="234">
                  <c:v>-2.2398000000976026E-2</c:v>
                </c:pt>
                <c:pt idx="235">
                  <c:v>-2.1950000002107117E-2</c:v>
                </c:pt>
                <c:pt idx="236">
                  <c:v>-2.4482000000716653E-2</c:v>
                </c:pt>
                <c:pt idx="237">
                  <c:v>-2.9876000000513159E-2</c:v>
                </c:pt>
                <c:pt idx="238">
                  <c:v>-2.7876000000105705E-2</c:v>
                </c:pt>
                <c:pt idx="239">
                  <c:v>-2.4876000003132503E-2</c:v>
                </c:pt>
                <c:pt idx="240">
                  <c:v>-2.3875999999290798E-2</c:v>
                </c:pt>
                <c:pt idx="241">
                  <c:v>-2.287600000272505E-2</c:v>
                </c:pt>
                <c:pt idx="242">
                  <c:v>-2.0876000002317596E-2</c:v>
                </c:pt>
                <c:pt idx="243">
                  <c:v>-1.7875999998068437E-2</c:v>
                </c:pt>
                <c:pt idx="244">
                  <c:v>-1.6876000001502689E-2</c:v>
                </c:pt>
                <c:pt idx="245">
                  <c:v>-1.6876000001502689E-2</c:v>
                </c:pt>
                <c:pt idx="246">
                  <c:v>-1.5875999997660983E-2</c:v>
                </c:pt>
                <c:pt idx="247">
                  <c:v>-1.4876000001095235E-2</c:v>
                </c:pt>
                <c:pt idx="248">
                  <c:v>-1.2876000000687782E-2</c:v>
                </c:pt>
                <c:pt idx="249">
                  <c:v>-1.1875999996846076E-2</c:v>
                </c:pt>
                <c:pt idx="250">
                  <c:v>-8.8759999998728745E-3</c:v>
                </c:pt>
                <c:pt idx="251">
                  <c:v>-8.7599999824305996E-4</c:v>
                </c:pt>
                <c:pt idx="252">
                  <c:v>-1.821600000403123E-2</c:v>
                </c:pt>
                <c:pt idx="253">
                  <c:v>-2.2486000001663342E-2</c:v>
                </c:pt>
                <c:pt idx="254">
                  <c:v>-1.8486000000848435E-2</c:v>
                </c:pt>
                <c:pt idx="255">
                  <c:v>-2.0610000006854534E-2</c:v>
                </c:pt>
                <c:pt idx="256">
                  <c:v>-1.3879999998607673E-2</c:v>
                </c:pt>
                <c:pt idx="257">
                  <c:v>-2.6252000003296416E-2</c:v>
                </c:pt>
                <c:pt idx="258">
                  <c:v>-1.9252000005508307E-2</c:v>
                </c:pt>
                <c:pt idx="259">
                  <c:v>-1.6252000001259148E-2</c:v>
                </c:pt>
                <c:pt idx="260">
                  <c:v>-2.4376000008487608E-2</c:v>
                </c:pt>
                <c:pt idx="261">
                  <c:v>-2.4176000006264076E-2</c:v>
                </c:pt>
                <c:pt idx="262">
                  <c:v>-2.317600000242237E-2</c:v>
                </c:pt>
                <c:pt idx="263">
                  <c:v>-3.057000000262633E-2</c:v>
                </c:pt>
                <c:pt idx="264">
                  <c:v>-2.4570000001403969E-2</c:v>
                </c:pt>
                <c:pt idx="265">
                  <c:v>-2.2570000000996515E-2</c:v>
                </c:pt>
                <c:pt idx="266">
                  <c:v>-2.5460000004386529E-2</c:v>
                </c:pt>
                <c:pt idx="267">
                  <c:v>-3.4101999997801613E-2</c:v>
                </c:pt>
                <c:pt idx="268">
                  <c:v>-1.9026000001758803E-2</c:v>
                </c:pt>
                <c:pt idx="269">
                  <c:v>-1.9026000001758803E-2</c:v>
                </c:pt>
                <c:pt idx="270">
                  <c:v>1.9739999988814816E-3</c:v>
                </c:pt>
                <c:pt idx="271">
                  <c:v>-1.8162000000302214E-2</c:v>
                </c:pt>
                <c:pt idx="272">
                  <c:v>-1.7556000006152317E-2</c:v>
                </c:pt>
                <c:pt idx="273">
                  <c:v>-2.8950000007171184E-2</c:v>
                </c:pt>
                <c:pt idx="274">
                  <c:v>-1.8950000005133916E-2</c:v>
                </c:pt>
                <c:pt idx="275">
                  <c:v>-1.4950000004319008E-2</c:v>
                </c:pt>
                <c:pt idx="276">
                  <c:v>-7.9500000065308996E-3</c:v>
                </c:pt>
                <c:pt idx="277">
                  <c:v>-1.9030000003112946E-2</c:v>
                </c:pt>
                <c:pt idx="278">
                  <c:v>-1.5030000002298038E-2</c:v>
                </c:pt>
                <c:pt idx="279">
                  <c:v>-1.7348000001220498E-2</c:v>
                </c:pt>
                <c:pt idx="280">
                  <c:v>-3.4643999999389052E-2</c:v>
                </c:pt>
                <c:pt idx="281">
                  <c:v>-3.3643999995547347E-2</c:v>
                </c:pt>
                <c:pt idx="282">
                  <c:v>-3.0643999998574145E-2</c:v>
                </c:pt>
                <c:pt idx="283">
                  <c:v>-2.9644000002008397E-2</c:v>
                </c:pt>
                <c:pt idx="284">
                  <c:v>-2.9644000002008397E-2</c:v>
                </c:pt>
                <c:pt idx="285">
                  <c:v>-2.3644000000786036E-2</c:v>
                </c:pt>
                <c:pt idx="286">
                  <c:v>-2.0643999996536877E-2</c:v>
                </c:pt>
                <c:pt idx="287">
                  <c:v>-2.0643999996536877E-2</c:v>
                </c:pt>
                <c:pt idx="288">
                  <c:v>-1.9643999999971129E-2</c:v>
                </c:pt>
                <c:pt idx="289">
                  <c:v>-2.1038000006228685E-2</c:v>
                </c:pt>
                <c:pt idx="290">
                  <c:v>-1.2410000003001187E-2</c:v>
                </c:pt>
                <c:pt idx="291">
                  <c:v>-1.8728000002738554E-2</c:v>
                </c:pt>
                <c:pt idx="292">
                  <c:v>-1.641399999789428E-2</c:v>
                </c:pt>
                <c:pt idx="293">
                  <c:v>-1.3414000000921078E-2</c:v>
                </c:pt>
                <c:pt idx="294">
                  <c:v>-1.3304000000061933E-2</c:v>
                </c:pt>
                <c:pt idx="295">
                  <c:v>-9.9440000049071386E-3</c:v>
                </c:pt>
                <c:pt idx="296">
                  <c:v>-2.6338000003306661E-2</c:v>
                </c:pt>
                <c:pt idx="297">
                  <c:v>-1.7338000005111098E-2</c:v>
                </c:pt>
                <c:pt idx="298">
                  <c:v>-2.0732000004500151E-2</c:v>
                </c:pt>
                <c:pt idx="299">
                  <c:v>-2.3856000007071998E-2</c:v>
                </c:pt>
                <c:pt idx="301">
                  <c:v>-1.4444000000366941E-2</c:v>
                </c:pt>
                <c:pt idx="302">
                  <c:v>-1.4838000002782792E-2</c:v>
                </c:pt>
                <c:pt idx="303">
                  <c:v>-1.7187999997986481E-2</c:v>
                </c:pt>
                <c:pt idx="304">
                  <c:v>-1.9192000007024035E-2</c:v>
                </c:pt>
                <c:pt idx="305">
                  <c:v>-2.2878000003402121E-2</c:v>
                </c:pt>
                <c:pt idx="306">
                  <c:v>-2.0878000002994668E-2</c:v>
                </c:pt>
                <c:pt idx="307">
                  <c:v>-1.8878000002587214E-2</c:v>
                </c:pt>
                <c:pt idx="308">
                  <c:v>-1.8878000002587214E-2</c:v>
                </c:pt>
                <c:pt idx="309">
                  <c:v>-1.7878000006021466E-2</c:v>
                </c:pt>
                <c:pt idx="310">
                  <c:v>-1.5878000005614012E-2</c:v>
                </c:pt>
                <c:pt idx="311">
                  <c:v>-1.4878000001772307E-2</c:v>
                </c:pt>
                <c:pt idx="312">
                  <c:v>-3.5328000005392823E-2</c:v>
                </c:pt>
                <c:pt idx="313">
                  <c:v>-1.3722000003326684E-2</c:v>
                </c:pt>
                <c:pt idx="314">
                  <c:v>-4.3802000007417519E-2</c:v>
                </c:pt>
                <c:pt idx="315">
                  <c:v>-3.5802000005787704E-2</c:v>
                </c:pt>
                <c:pt idx="316">
                  <c:v>-3.4802000001945999E-2</c:v>
                </c:pt>
                <c:pt idx="317">
                  <c:v>-3.3802000005380251E-2</c:v>
                </c:pt>
                <c:pt idx="318">
                  <c:v>-2.780200000415789E-2</c:v>
                </c:pt>
                <c:pt idx="319">
                  <c:v>-2.5802000003750436E-2</c:v>
                </c:pt>
                <c:pt idx="320">
                  <c:v>-2.4802000007184688E-2</c:v>
                </c:pt>
                <c:pt idx="321">
                  <c:v>-2.0802000006369781E-2</c:v>
                </c:pt>
                <c:pt idx="322">
                  <c:v>-1.1802000008174218E-2</c:v>
                </c:pt>
                <c:pt idx="323">
                  <c:v>-9.8020000077667646E-3</c:v>
                </c:pt>
                <c:pt idx="324">
                  <c:v>-8.802000003925059E-3</c:v>
                </c:pt>
                <c:pt idx="325">
                  <c:v>-3.9882000004581641E-2</c:v>
                </c:pt>
                <c:pt idx="326">
                  <c:v>-3.2881999999517575E-2</c:v>
                </c:pt>
                <c:pt idx="327">
                  <c:v>-3.1882000002951827E-2</c:v>
                </c:pt>
                <c:pt idx="328">
                  <c:v>-1.5881999999692198E-2</c:v>
                </c:pt>
                <c:pt idx="329">
                  <c:v>-4.0590000004158355E-2</c:v>
                </c:pt>
                <c:pt idx="330">
                  <c:v>-3.6590000003343448E-2</c:v>
                </c:pt>
                <c:pt idx="331">
                  <c:v>-1.7590000003110617E-2</c:v>
                </c:pt>
                <c:pt idx="332">
                  <c:v>-1.7590000003110617E-2</c:v>
                </c:pt>
                <c:pt idx="333">
                  <c:v>-1.0567999997874722E-2</c:v>
                </c:pt>
                <c:pt idx="334">
                  <c:v>-7.7480000036302954E-3</c:v>
                </c:pt>
                <c:pt idx="362">
                  <c:v>-1.4721999999892432E-2</c:v>
                </c:pt>
                <c:pt idx="370">
                  <c:v>-2.4495999998180196E-2</c:v>
                </c:pt>
                <c:pt idx="371">
                  <c:v>-1.2260000003152527E-2</c:v>
                </c:pt>
                <c:pt idx="374">
                  <c:v>-1.4556000001903158E-2</c:v>
                </c:pt>
                <c:pt idx="376">
                  <c:v>-9.0340000024298206E-3</c:v>
                </c:pt>
                <c:pt idx="388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28-4C36-B2FE-5155B897E3E8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1'!$J$21:$J$804</c:f>
              <c:numCache>
                <c:formatCode>General</c:formatCode>
                <c:ptCount val="784"/>
                <c:pt idx="78">
                  <c:v>1.3835999998264015E-2</c:v>
                </c:pt>
                <c:pt idx="101">
                  <c:v>3.7040000002889428E-2</c:v>
                </c:pt>
                <c:pt idx="120">
                  <c:v>0</c:v>
                </c:pt>
                <c:pt idx="123">
                  <c:v>-3.3400000393157825E-4</c:v>
                </c:pt>
                <c:pt idx="124">
                  <c:v>5.6600000243633986E-4</c:v>
                </c:pt>
                <c:pt idx="125">
                  <c:v>-5.2799999684793875E-4</c:v>
                </c:pt>
                <c:pt idx="126">
                  <c:v>3.859999924316071E-4</c:v>
                </c:pt>
                <c:pt idx="132">
                  <c:v>-4.1800000326475129E-4</c:v>
                </c:pt>
                <c:pt idx="134">
                  <c:v>-8.9000000298256055E-4</c:v>
                </c:pt>
                <c:pt idx="143">
                  <c:v>-3.9400000241585076E-4</c:v>
                </c:pt>
                <c:pt idx="150">
                  <c:v>-3.2100000025820918E-3</c:v>
                </c:pt>
                <c:pt idx="151">
                  <c:v>-3.2099999953061342E-3</c:v>
                </c:pt>
                <c:pt idx="159">
                  <c:v>-5.7620000006863847E-3</c:v>
                </c:pt>
                <c:pt idx="189">
                  <c:v>-1.002600000356324E-2</c:v>
                </c:pt>
                <c:pt idx="335">
                  <c:v>-1.3992000000143889E-2</c:v>
                </c:pt>
                <c:pt idx="336">
                  <c:v>-1.3392000000749249E-2</c:v>
                </c:pt>
                <c:pt idx="337">
                  <c:v>-1.0591999998723622E-2</c:v>
                </c:pt>
                <c:pt idx="338">
                  <c:v>-1.6471999995701481E-2</c:v>
                </c:pt>
                <c:pt idx="339">
                  <c:v>-1.5771999998833053E-2</c:v>
                </c:pt>
                <c:pt idx="340">
                  <c:v>-1.5771999998833053E-2</c:v>
                </c:pt>
                <c:pt idx="341">
                  <c:v>-1.5072000001964625E-2</c:v>
                </c:pt>
                <c:pt idx="342">
                  <c:v>-1.1571999995794613E-2</c:v>
                </c:pt>
                <c:pt idx="343">
                  <c:v>-1.0172000002057757E-2</c:v>
                </c:pt>
                <c:pt idx="344">
                  <c:v>-1.0172000002057757E-2</c:v>
                </c:pt>
                <c:pt idx="345">
                  <c:v>-1.0172000002057757E-2</c:v>
                </c:pt>
                <c:pt idx="346">
                  <c:v>-8.7720000010449439E-3</c:v>
                </c:pt>
                <c:pt idx="347">
                  <c:v>-7.3720000000321306E-3</c:v>
                </c:pt>
                <c:pt idx="348">
                  <c:v>-5.371999999624677E-3</c:v>
                </c:pt>
                <c:pt idx="349">
                  <c:v>9.2800000129500404E-4</c:v>
                </c:pt>
                <c:pt idx="350">
                  <c:v>-1.3756000000284985E-2</c:v>
                </c:pt>
                <c:pt idx="352">
                  <c:v>-2.7898000000277534E-2</c:v>
                </c:pt>
                <c:pt idx="354">
                  <c:v>-1.7072000002372079E-2</c:v>
                </c:pt>
                <c:pt idx="355">
                  <c:v>-1.3166000004275702E-2</c:v>
                </c:pt>
                <c:pt idx="356">
                  <c:v>-1.6746000001148786E-2</c:v>
                </c:pt>
                <c:pt idx="357">
                  <c:v>-1.7112000001361594E-2</c:v>
                </c:pt>
                <c:pt idx="358">
                  <c:v>-1.3788000003842171E-2</c:v>
                </c:pt>
                <c:pt idx="359">
                  <c:v>-6.7330000019865111E-3</c:v>
                </c:pt>
                <c:pt idx="364">
                  <c:v>-3.0654000001959503E-2</c:v>
                </c:pt>
                <c:pt idx="365">
                  <c:v>-1.0554000000411179E-2</c:v>
                </c:pt>
                <c:pt idx="368">
                  <c:v>-1.3910000001487788E-2</c:v>
                </c:pt>
                <c:pt idx="369">
                  <c:v>-1.3910000001487788E-2</c:v>
                </c:pt>
                <c:pt idx="378">
                  <c:v>-3.7240000019664876E-3</c:v>
                </c:pt>
                <c:pt idx="381">
                  <c:v>5.4600000294158235E-4</c:v>
                </c:pt>
                <c:pt idx="390">
                  <c:v>1.4717999998538289E-2</c:v>
                </c:pt>
                <c:pt idx="405">
                  <c:v>3.3663999995042104E-2</c:v>
                </c:pt>
                <c:pt idx="406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28-4C36-B2FE-5155B897E3E8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1'!$K$21:$K$804</c:f>
              <c:numCache>
                <c:formatCode>General</c:formatCode>
                <c:ptCount val="784"/>
                <c:pt idx="351">
                  <c:v>-9.780000000318978E-3</c:v>
                </c:pt>
                <c:pt idx="353">
                  <c:v>-1.5208000004349742E-2</c:v>
                </c:pt>
                <c:pt idx="360">
                  <c:v>-1.7788000004657079E-2</c:v>
                </c:pt>
                <c:pt idx="361">
                  <c:v>-1.5159999995375983E-2</c:v>
                </c:pt>
                <c:pt idx="363">
                  <c:v>-3.2552000004216097E-2</c:v>
                </c:pt>
                <c:pt idx="366">
                  <c:v>-1.147800000035204E-2</c:v>
                </c:pt>
                <c:pt idx="367">
                  <c:v>-1.3470000005327165E-2</c:v>
                </c:pt>
                <c:pt idx="372">
                  <c:v>-1.1343999998643994E-2</c:v>
                </c:pt>
                <c:pt idx="373">
                  <c:v>-1.4857000001939014E-2</c:v>
                </c:pt>
                <c:pt idx="375">
                  <c:v>-6.9700000021839514E-3</c:v>
                </c:pt>
                <c:pt idx="377">
                  <c:v>-5.7980000055977143E-3</c:v>
                </c:pt>
                <c:pt idx="379">
                  <c:v>-3.4280000036233105E-3</c:v>
                </c:pt>
                <c:pt idx="380">
                  <c:v>-1.4599999849451706E-4</c:v>
                </c:pt>
                <c:pt idx="382">
                  <c:v>4.3920000025536865E-3</c:v>
                </c:pt>
                <c:pt idx="383">
                  <c:v>7.0880000057513826E-3</c:v>
                </c:pt>
                <c:pt idx="384">
                  <c:v>1.0578000001260079E-2</c:v>
                </c:pt>
                <c:pt idx="385">
                  <c:v>1.0291999999026302E-2</c:v>
                </c:pt>
                <c:pt idx="386">
                  <c:v>1.1103999997430947E-2</c:v>
                </c:pt>
                <c:pt idx="387">
                  <c:v>1.0533999993640464E-2</c:v>
                </c:pt>
                <c:pt idx="389">
                  <c:v>1.424599999882048E-2</c:v>
                </c:pt>
                <c:pt idx="391">
                  <c:v>1.8393999998806976E-2</c:v>
                </c:pt>
                <c:pt idx="392">
                  <c:v>1.1585000000195578E-2</c:v>
                </c:pt>
                <c:pt idx="393">
                  <c:v>1.5194999999948777E-2</c:v>
                </c:pt>
                <c:pt idx="394">
                  <c:v>1.5285000001313165E-2</c:v>
                </c:pt>
                <c:pt idx="395">
                  <c:v>1.8694999998842832E-2</c:v>
                </c:pt>
                <c:pt idx="396">
                  <c:v>1.8785000000207219E-2</c:v>
                </c:pt>
                <c:pt idx="397">
                  <c:v>2.0190000002912711E-2</c:v>
                </c:pt>
                <c:pt idx="398">
                  <c:v>2.2376000000804197E-2</c:v>
                </c:pt>
                <c:pt idx="399">
                  <c:v>2.2486000001663342E-2</c:v>
                </c:pt>
                <c:pt idx="400">
                  <c:v>2.2565999999642372E-2</c:v>
                </c:pt>
                <c:pt idx="401">
                  <c:v>2.2686000003886875E-2</c:v>
                </c:pt>
                <c:pt idx="402">
                  <c:v>2.275999999983469E-2</c:v>
                </c:pt>
                <c:pt idx="403">
                  <c:v>2.3197000002255663E-2</c:v>
                </c:pt>
                <c:pt idx="404">
                  <c:v>2.8161999995063525E-2</c:v>
                </c:pt>
                <c:pt idx="407">
                  <c:v>17121.069469999995</c:v>
                </c:pt>
                <c:pt idx="408">
                  <c:v>3.7353999992774334E-2</c:v>
                </c:pt>
                <c:pt idx="409">
                  <c:v>4.0659999998752028E-2</c:v>
                </c:pt>
                <c:pt idx="410">
                  <c:v>4.5978000001923647E-2</c:v>
                </c:pt>
                <c:pt idx="411">
                  <c:v>5.0632999998924788E-2</c:v>
                </c:pt>
                <c:pt idx="412">
                  <c:v>4.7190000004775357E-2</c:v>
                </c:pt>
                <c:pt idx="413">
                  <c:v>5.4083999995782506E-2</c:v>
                </c:pt>
                <c:pt idx="414">
                  <c:v>5.4695999999239575E-2</c:v>
                </c:pt>
                <c:pt idx="415">
                  <c:v>5.9231999999610707E-2</c:v>
                </c:pt>
                <c:pt idx="416">
                  <c:v>6.0189999996509869E-2</c:v>
                </c:pt>
                <c:pt idx="417">
                  <c:v>5.5795999993279111E-2</c:v>
                </c:pt>
                <c:pt idx="418">
                  <c:v>5.5795999993279111E-2</c:v>
                </c:pt>
                <c:pt idx="419">
                  <c:v>6.1295999992580619E-2</c:v>
                </c:pt>
                <c:pt idx="420">
                  <c:v>6.0879999997268897E-2</c:v>
                </c:pt>
                <c:pt idx="421">
                  <c:v>6.1521999996330123E-2</c:v>
                </c:pt>
                <c:pt idx="422">
                  <c:v>6.2634000001708046E-2</c:v>
                </c:pt>
                <c:pt idx="423">
                  <c:v>8.6887999997998122E-2</c:v>
                </c:pt>
                <c:pt idx="424">
                  <c:v>8.7046000000555068E-2</c:v>
                </c:pt>
                <c:pt idx="425">
                  <c:v>8.7952000001678243E-2</c:v>
                </c:pt>
                <c:pt idx="426">
                  <c:v>8.8055999993230216E-2</c:v>
                </c:pt>
                <c:pt idx="427">
                  <c:v>9.069199999794364E-2</c:v>
                </c:pt>
                <c:pt idx="428">
                  <c:v>9.4698000000789762E-2</c:v>
                </c:pt>
                <c:pt idx="429">
                  <c:v>9.6361999996588565E-2</c:v>
                </c:pt>
                <c:pt idx="430">
                  <c:v>0.1034079999953974</c:v>
                </c:pt>
                <c:pt idx="431">
                  <c:v>0.10403000000223983</c:v>
                </c:pt>
                <c:pt idx="432">
                  <c:v>0.10423599999194266</c:v>
                </c:pt>
                <c:pt idx="433">
                  <c:v>0.10475799999403534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28-4C36-B2FE-5155B897E3E8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1'!$O$21:$O$804</c:f>
              <c:numCache>
                <c:formatCode>General</c:formatCode>
                <c:ptCount val="784"/>
                <c:pt idx="283">
                  <c:v>3259.1753745993678</c:v>
                </c:pt>
                <c:pt idx="284">
                  <c:v>3259.1753745993678</c:v>
                </c:pt>
                <c:pt idx="285">
                  <c:v>3259.1753745993678</c:v>
                </c:pt>
                <c:pt idx="286">
                  <c:v>3259.1753745993678</c:v>
                </c:pt>
                <c:pt idx="287">
                  <c:v>3259.1753745993678</c:v>
                </c:pt>
                <c:pt idx="288">
                  <c:v>3259.1753745993678</c:v>
                </c:pt>
                <c:pt idx="289">
                  <c:v>3252.5055562800344</c:v>
                </c:pt>
                <c:pt idx="290">
                  <c:v>3241.5913081211247</c:v>
                </c:pt>
                <c:pt idx="291">
                  <c:v>3110.0139830942712</c:v>
                </c:pt>
                <c:pt idx="292">
                  <c:v>3104.5568590148168</c:v>
                </c:pt>
                <c:pt idx="293">
                  <c:v>3104.5568590148168</c:v>
                </c:pt>
                <c:pt idx="294">
                  <c:v>3083.334709816937</c:v>
                </c:pt>
                <c:pt idx="295">
                  <c:v>2986.3191706266302</c:v>
                </c:pt>
                <c:pt idx="296">
                  <c:v>2979.6493523072968</c:v>
                </c:pt>
                <c:pt idx="297">
                  <c:v>2979.6493523072968</c:v>
                </c:pt>
                <c:pt idx="298">
                  <c:v>2972.9795339879634</c:v>
                </c:pt>
                <c:pt idx="299">
                  <c:v>2969.3414512683266</c:v>
                </c:pt>
                <c:pt idx="300">
                  <c:v>2950.5446905502049</c:v>
                </c:pt>
                <c:pt idx="301">
                  <c:v>2834.7323906417764</c:v>
                </c:pt>
                <c:pt idx="302">
                  <c:v>2828.062572322443</c:v>
                </c:pt>
                <c:pt idx="303">
                  <c:v>2812.9038943239575</c:v>
                </c:pt>
                <c:pt idx="304">
                  <c:v>2675.8694452176492</c:v>
                </c:pt>
                <c:pt idx="305">
                  <c:v>2670.4123211381943</c:v>
                </c:pt>
                <c:pt idx="306">
                  <c:v>2670.4123211381943</c:v>
                </c:pt>
                <c:pt idx="307">
                  <c:v>2670.4123211381943</c:v>
                </c:pt>
                <c:pt idx="308">
                  <c:v>2670.4123211381943</c:v>
                </c:pt>
                <c:pt idx="309">
                  <c:v>2670.4123211381943</c:v>
                </c:pt>
                <c:pt idx="310">
                  <c:v>2670.4123211381943</c:v>
                </c:pt>
                <c:pt idx="311">
                  <c:v>2670.4123211381943</c:v>
                </c:pt>
                <c:pt idx="312">
                  <c:v>2564.3015751487965</c:v>
                </c:pt>
                <c:pt idx="313">
                  <c:v>2557.631756829463</c:v>
                </c:pt>
                <c:pt idx="314">
                  <c:v>2545.5048144306747</c:v>
                </c:pt>
                <c:pt idx="315">
                  <c:v>2545.5048144306747</c:v>
                </c:pt>
                <c:pt idx="316">
                  <c:v>2545.5048144306747</c:v>
                </c:pt>
                <c:pt idx="317">
                  <c:v>2545.5048144306747</c:v>
                </c:pt>
                <c:pt idx="318">
                  <c:v>2545.5048144306747</c:v>
                </c:pt>
                <c:pt idx="319">
                  <c:v>2545.5048144306747</c:v>
                </c:pt>
                <c:pt idx="320">
                  <c:v>2545.5048144306747</c:v>
                </c:pt>
                <c:pt idx="321">
                  <c:v>2545.5048144306747</c:v>
                </c:pt>
                <c:pt idx="322">
                  <c:v>2545.5048144306747</c:v>
                </c:pt>
                <c:pt idx="323">
                  <c:v>2545.5048144306747</c:v>
                </c:pt>
                <c:pt idx="324">
                  <c:v>2545.5048144306747</c:v>
                </c:pt>
                <c:pt idx="325">
                  <c:v>2533.3778720318865</c:v>
                </c:pt>
                <c:pt idx="326">
                  <c:v>2533.3778720318865</c:v>
                </c:pt>
                <c:pt idx="327">
                  <c:v>2533.3778720318865</c:v>
                </c:pt>
                <c:pt idx="328">
                  <c:v>2533.3778720318865</c:v>
                </c:pt>
                <c:pt idx="329">
                  <c:v>2532.1651777920074</c:v>
                </c:pt>
                <c:pt idx="330">
                  <c:v>2532.1651777920074</c:v>
                </c:pt>
                <c:pt idx="331">
                  <c:v>2532.1651777920074</c:v>
                </c:pt>
                <c:pt idx="332">
                  <c:v>2532.1651777920074</c:v>
                </c:pt>
                <c:pt idx="333">
                  <c:v>2527.9207479524316</c:v>
                </c:pt>
                <c:pt idx="334">
                  <c:v>2424.8417375627309</c:v>
                </c:pt>
                <c:pt idx="335">
                  <c:v>2403.013241244912</c:v>
                </c:pt>
                <c:pt idx="336">
                  <c:v>2403.013241244912</c:v>
                </c:pt>
                <c:pt idx="337">
                  <c:v>2403.013241244912</c:v>
                </c:pt>
                <c:pt idx="338">
                  <c:v>2390.8862988461237</c:v>
                </c:pt>
                <c:pt idx="339">
                  <c:v>2390.8862988461237</c:v>
                </c:pt>
                <c:pt idx="340">
                  <c:v>2390.8862988461237</c:v>
                </c:pt>
                <c:pt idx="341">
                  <c:v>2390.8862988461237</c:v>
                </c:pt>
                <c:pt idx="342">
                  <c:v>2390.8862988461237</c:v>
                </c:pt>
                <c:pt idx="343">
                  <c:v>2390.8862988461237</c:v>
                </c:pt>
                <c:pt idx="344">
                  <c:v>2390.8862988461237</c:v>
                </c:pt>
                <c:pt idx="345">
                  <c:v>2390.8862988461237</c:v>
                </c:pt>
                <c:pt idx="346">
                  <c:v>2390.8862988461237</c:v>
                </c:pt>
                <c:pt idx="347">
                  <c:v>2390.8862988461237</c:v>
                </c:pt>
                <c:pt idx="348">
                  <c:v>2390.8862988461237</c:v>
                </c:pt>
                <c:pt idx="349">
                  <c:v>2390.8862988461237</c:v>
                </c:pt>
                <c:pt idx="350">
                  <c:v>2241.7249073410276</c:v>
                </c:pt>
                <c:pt idx="351">
                  <c:v>2238.0868246213904</c:v>
                </c:pt>
                <c:pt idx="352">
                  <c:v>2136.8268555915083</c:v>
                </c:pt>
                <c:pt idx="353">
                  <c:v>2127.7316487924172</c:v>
                </c:pt>
                <c:pt idx="354">
                  <c:v>2118.0300948733866</c:v>
                </c:pt>
                <c:pt idx="355">
                  <c:v>2111.3602765540527</c:v>
                </c:pt>
                <c:pt idx="356">
                  <c:v>2099.2333341552639</c:v>
                </c:pt>
                <c:pt idx="357">
                  <c:v>2081.6492676770213</c:v>
                </c:pt>
                <c:pt idx="358">
                  <c:v>1994.3352824057456</c:v>
                </c:pt>
                <c:pt idx="359">
                  <c:v>1983.7242078068057</c:v>
                </c:pt>
                <c:pt idx="360">
                  <c:v>1964.0179264087747</c:v>
                </c:pt>
                <c:pt idx="361">
                  <c:v>1953.103678249865</c:v>
                </c:pt>
                <c:pt idx="362">
                  <c:v>1951.2846368900464</c:v>
                </c:pt>
                <c:pt idx="363">
                  <c:v>1863.3643044988312</c:v>
                </c:pt>
                <c:pt idx="364">
                  <c:v>1825.1644359426482</c:v>
                </c:pt>
                <c:pt idx="365">
                  <c:v>1825.1644359426482</c:v>
                </c:pt>
                <c:pt idx="366">
                  <c:v>1821.5263532230119</c:v>
                </c:pt>
                <c:pt idx="367">
                  <c:v>1701.4696234750072</c:v>
                </c:pt>
                <c:pt idx="368">
                  <c:v>1665.0887962786419</c:v>
                </c:pt>
                <c:pt idx="369">
                  <c:v>1665.0887962786419</c:v>
                </c:pt>
                <c:pt idx="370">
                  <c:v>1659.6316721991871</c:v>
                </c:pt>
                <c:pt idx="371">
                  <c:v>1558.9780502892445</c:v>
                </c:pt>
                <c:pt idx="372">
                  <c:v>1531.0860827720307</c:v>
                </c:pt>
                <c:pt idx="373">
                  <c:v>1525.3257851326071</c:v>
                </c:pt>
                <c:pt idx="374">
                  <c:v>1423.1562954228148</c:v>
                </c:pt>
                <c:pt idx="375">
                  <c:v>1277.0266395174158</c:v>
                </c:pt>
                <c:pt idx="376">
                  <c:v>1267.3250855983852</c:v>
                </c:pt>
                <c:pt idx="377">
                  <c:v>1227.3061756823836</c:v>
                </c:pt>
                <c:pt idx="378">
                  <c:v>1124.8335124126224</c:v>
                </c:pt>
                <c:pt idx="379">
                  <c:v>1109.0684872941974</c:v>
                </c:pt>
                <c:pt idx="380">
                  <c:v>977.49116226734441</c:v>
                </c:pt>
                <c:pt idx="381">
                  <c:v>945.96111203049441</c:v>
                </c:pt>
                <c:pt idx="382">
                  <c:v>824.085340922672</c:v>
                </c:pt>
                <c:pt idx="383">
                  <c:v>687.05089181636322</c:v>
                </c:pt>
                <c:pt idx="384">
                  <c:v>556.68626102938924</c:v>
                </c:pt>
                <c:pt idx="385">
                  <c:v>551.2291369499344</c:v>
                </c:pt>
                <c:pt idx="386">
                  <c:v>537.88950031126751</c:v>
                </c:pt>
                <c:pt idx="387">
                  <c:v>534.85776471156987</c:v>
                </c:pt>
                <c:pt idx="388">
                  <c:v>534.85776471156987</c:v>
                </c:pt>
                <c:pt idx="389">
                  <c:v>430.56606008199014</c:v>
                </c:pt>
                <c:pt idx="390">
                  <c:v>411.16295224392888</c:v>
                </c:pt>
                <c:pt idx="391">
                  <c:v>407.52486952429263</c:v>
                </c:pt>
                <c:pt idx="392">
                  <c:v>396.30744780541318</c:v>
                </c:pt>
                <c:pt idx="393">
                  <c:v>396.30744780541318</c:v>
                </c:pt>
                <c:pt idx="394">
                  <c:v>396.30744780541318</c:v>
                </c:pt>
                <c:pt idx="395">
                  <c:v>396.30744780541318</c:v>
                </c:pt>
                <c:pt idx="396">
                  <c:v>396.30744780541318</c:v>
                </c:pt>
                <c:pt idx="397">
                  <c:v>270.49042041798475</c:v>
                </c:pt>
                <c:pt idx="398">
                  <c:v>154.67812050955581</c:v>
                </c:pt>
                <c:pt idx="399">
                  <c:v>154.67812050955581</c:v>
                </c:pt>
                <c:pt idx="400">
                  <c:v>154.67812050955581</c:v>
                </c:pt>
                <c:pt idx="401">
                  <c:v>154.67812050955581</c:v>
                </c:pt>
                <c:pt idx="402">
                  <c:v>152.25273202979861</c:v>
                </c:pt>
                <c:pt idx="403">
                  <c:v>-20.253023592965292</c:v>
                </c:pt>
                <c:pt idx="404">
                  <c:v>-21.768891392814112</c:v>
                </c:pt>
                <c:pt idx="405">
                  <c:v>-165.47315881845589</c:v>
                </c:pt>
                <c:pt idx="406">
                  <c:v>-178.81279545712277</c:v>
                </c:pt>
                <c:pt idx="407">
                  <c:v>6406.7232742048782</c:v>
                </c:pt>
                <c:pt idx="408">
                  <c:v>-295.83778960543077</c:v>
                </c:pt>
                <c:pt idx="409">
                  <c:v>-302.50760792476376</c:v>
                </c:pt>
                <c:pt idx="410">
                  <c:v>-413.46913087367739</c:v>
                </c:pt>
                <c:pt idx="411">
                  <c:v>-454.39756146958734</c:v>
                </c:pt>
                <c:pt idx="412">
                  <c:v>-457.12612350931522</c:v>
                </c:pt>
                <c:pt idx="413">
                  <c:v>-602.04308517483605</c:v>
                </c:pt>
                <c:pt idx="414">
                  <c:v>-615.38272181350294</c:v>
                </c:pt>
                <c:pt idx="415">
                  <c:v>-716.0363437234455</c:v>
                </c:pt>
                <c:pt idx="416">
                  <c:v>-729.98232748205282</c:v>
                </c:pt>
                <c:pt idx="417">
                  <c:v>-736.65214580138581</c:v>
                </c:pt>
                <c:pt idx="418">
                  <c:v>-736.65214580138581</c:v>
                </c:pt>
                <c:pt idx="419">
                  <c:v>-736.65214580138581</c:v>
                </c:pt>
                <c:pt idx="420">
                  <c:v>-739.07753428114393</c:v>
                </c:pt>
                <c:pt idx="421">
                  <c:v>-755.44890651950755</c:v>
                </c:pt>
                <c:pt idx="422">
                  <c:v>-768.78854315817534</c:v>
                </c:pt>
                <c:pt idx="423">
                  <c:v>-1162.3078239988563</c:v>
                </c:pt>
                <c:pt idx="424">
                  <c:v>-1176.2538077574627</c:v>
                </c:pt>
                <c:pt idx="425">
                  <c:v>-1182.9236260767966</c:v>
                </c:pt>
                <c:pt idx="426">
                  <c:v>-1197.4759569553426</c:v>
                </c:pt>
                <c:pt idx="427">
                  <c:v>-1298.129578865286</c:v>
                </c:pt>
                <c:pt idx="428">
                  <c:v>-1304.799397184619</c:v>
                </c:pt>
                <c:pt idx="429">
                  <c:v>-1325.4151992625593</c:v>
                </c:pt>
                <c:pt idx="430">
                  <c:v>-1447.2909703703817</c:v>
                </c:pt>
                <c:pt idx="431">
                  <c:v>-1451.5354002099575</c:v>
                </c:pt>
                <c:pt idx="432">
                  <c:v>-1458.2052185292914</c:v>
                </c:pt>
                <c:pt idx="433">
                  <c:v>-1462.4496483688672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28-4C36-B2FE-5155B897E3E8}"/>
            </c:ext>
          </c:extLst>
        </c:ser>
        <c:ser>
          <c:idx val="8"/>
          <c:order val="5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1'!$R$21:$R$804</c:f>
              <c:numCache>
                <c:formatCode>General</c:formatCode>
                <c:ptCount val="784"/>
                <c:pt idx="138">
                  <c:v>-0.3115029999971739</c:v>
                </c:pt>
                <c:pt idx="139">
                  <c:v>-7.1539000004122499E-2</c:v>
                </c:pt>
                <c:pt idx="140">
                  <c:v>-0.22024699999747099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28-4C36-B2FE-5155B897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90320"/>
        <c:axId val="1"/>
      </c:scatterChart>
      <c:valAx>
        <c:axId val="6847903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2056022708533"/>
              <c:y val="0.86850409753826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631578947368418E-2"/>
              <c:y val="0.38532238516057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7903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7351443123938878E-2"/>
          <c:y val="0.92048929663608559"/>
          <c:w val="0.95246179966044142"/>
          <c:h val="6.11620795107034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5845903369219"/>
          <c:y val="0.13388013864022646"/>
          <c:w val="0.81459027013549445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4'!$K$20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4'!$D$21:$D$95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4'!$F$21:$F$800</c:f>
              <c:numCache>
                <c:formatCode>General</c:formatCode>
                <c:ptCount val="780"/>
                <c:pt idx="0">
                  <c:v>-23383</c:v>
                </c:pt>
                <c:pt idx="1">
                  <c:v>-21442</c:v>
                </c:pt>
                <c:pt idx="2">
                  <c:v>-21009</c:v>
                </c:pt>
                <c:pt idx="3">
                  <c:v>-20956</c:v>
                </c:pt>
                <c:pt idx="4">
                  <c:v>-20936</c:v>
                </c:pt>
                <c:pt idx="5">
                  <c:v>-20763</c:v>
                </c:pt>
                <c:pt idx="6">
                  <c:v>-20674</c:v>
                </c:pt>
                <c:pt idx="7">
                  <c:v>-20645</c:v>
                </c:pt>
                <c:pt idx="8">
                  <c:v>-20623</c:v>
                </c:pt>
                <c:pt idx="9">
                  <c:v>-20490</c:v>
                </c:pt>
                <c:pt idx="10">
                  <c:v>-20486</c:v>
                </c:pt>
                <c:pt idx="11">
                  <c:v>-20410</c:v>
                </c:pt>
                <c:pt idx="12">
                  <c:v>-20333</c:v>
                </c:pt>
                <c:pt idx="13">
                  <c:v>-20322</c:v>
                </c:pt>
                <c:pt idx="14">
                  <c:v>-20253</c:v>
                </c:pt>
                <c:pt idx="15">
                  <c:v>-19841</c:v>
                </c:pt>
                <c:pt idx="16">
                  <c:v>-19834</c:v>
                </c:pt>
                <c:pt idx="17">
                  <c:v>-19832</c:v>
                </c:pt>
                <c:pt idx="18">
                  <c:v>-19754</c:v>
                </c:pt>
                <c:pt idx="19">
                  <c:v>-19752</c:v>
                </c:pt>
                <c:pt idx="20">
                  <c:v>-19575</c:v>
                </c:pt>
                <c:pt idx="21">
                  <c:v>-19553</c:v>
                </c:pt>
                <c:pt idx="22">
                  <c:v>-19537</c:v>
                </c:pt>
                <c:pt idx="23">
                  <c:v>-19508</c:v>
                </c:pt>
                <c:pt idx="24">
                  <c:v>-19506</c:v>
                </c:pt>
                <c:pt idx="25">
                  <c:v>-18819</c:v>
                </c:pt>
                <c:pt idx="26">
                  <c:v>-18615</c:v>
                </c:pt>
                <c:pt idx="27">
                  <c:v>-18409</c:v>
                </c:pt>
                <c:pt idx="28">
                  <c:v>-18391</c:v>
                </c:pt>
                <c:pt idx="29">
                  <c:v>-18389</c:v>
                </c:pt>
                <c:pt idx="30">
                  <c:v>-18380</c:v>
                </c:pt>
                <c:pt idx="31">
                  <c:v>-18378</c:v>
                </c:pt>
                <c:pt idx="32">
                  <c:v>-18371</c:v>
                </c:pt>
                <c:pt idx="33">
                  <c:v>-18369</c:v>
                </c:pt>
                <c:pt idx="34">
                  <c:v>-18360</c:v>
                </c:pt>
                <c:pt idx="35">
                  <c:v>-18358</c:v>
                </c:pt>
                <c:pt idx="36">
                  <c:v>-18181</c:v>
                </c:pt>
                <c:pt idx="37">
                  <c:v>-18174</c:v>
                </c:pt>
                <c:pt idx="38">
                  <c:v>-18163</c:v>
                </c:pt>
                <c:pt idx="39">
                  <c:v>-18145</c:v>
                </c:pt>
                <c:pt idx="40">
                  <c:v>-18136</c:v>
                </c:pt>
                <c:pt idx="41">
                  <c:v>-18123</c:v>
                </c:pt>
                <c:pt idx="42">
                  <c:v>-18121</c:v>
                </c:pt>
                <c:pt idx="43">
                  <c:v>-18114</c:v>
                </c:pt>
                <c:pt idx="44">
                  <c:v>-18103</c:v>
                </c:pt>
                <c:pt idx="45">
                  <c:v>-18094</c:v>
                </c:pt>
                <c:pt idx="46">
                  <c:v>-17897</c:v>
                </c:pt>
                <c:pt idx="47">
                  <c:v>-17895</c:v>
                </c:pt>
                <c:pt idx="48">
                  <c:v>-17888</c:v>
                </c:pt>
                <c:pt idx="49">
                  <c:v>-17850</c:v>
                </c:pt>
                <c:pt idx="50">
                  <c:v>-17830</c:v>
                </c:pt>
                <c:pt idx="51">
                  <c:v>-17693</c:v>
                </c:pt>
                <c:pt idx="52">
                  <c:v>-17675</c:v>
                </c:pt>
                <c:pt idx="53">
                  <c:v>-17673</c:v>
                </c:pt>
                <c:pt idx="54">
                  <c:v>-17653</c:v>
                </c:pt>
                <c:pt idx="55">
                  <c:v>-17635</c:v>
                </c:pt>
                <c:pt idx="56">
                  <c:v>-17633</c:v>
                </c:pt>
                <c:pt idx="57">
                  <c:v>-17604</c:v>
                </c:pt>
                <c:pt idx="58">
                  <c:v>-17597</c:v>
                </c:pt>
                <c:pt idx="59">
                  <c:v>-17584</c:v>
                </c:pt>
                <c:pt idx="60">
                  <c:v>-16855</c:v>
                </c:pt>
                <c:pt idx="61">
                  <c:v>-16263</c:v>
                </c:pt>
                <c:pt idx="62">
                  <c:v>-16245</c:v>
                </c:pt>
                <c:pt idx="63">
                  <c:v>-15006</c:v>
                </c:pt>
                <c:pt idx="64">
                  <c:v>-14851</c:v>
                </c:pt>
                <c:pt idx="65">
                  <c:v>-14849</c:v>
                </c:pt>
                <c:pt idx="66">
                  <c:v>-14632</c:v>
                </c:pt>
                <c:pt idx="67">
                  <c:v>-14632</c:v>
                </c:pt>
                <c:pt idx="68">
                  <c:v>-14630</c:v>
                </c:pt>
                <c:pt idx="69">
                  <c:v>-14630</c:v>
                </c:pt>
                <c:pt idx="70">
                  <c:v>-14598</c:v>
                </c:pt>
                <c:pt idx="71">
                  <c:v>-14583</c:v>
                </c:pt>
                <c:pt idx="72">
                  <c:v>-14357</c:v>
                </c:pt>
                <c:pt idx="73">
                  <c:v>-14357</c:v>
                </c:pt>
                <c:pt idx="74">
                  <c:v>-14129</c:v>
                </c:pt>
                <c:pt idx="75">
                  <c:v>-13921</c:v>
                </c:pt>
                <c:pt idx="76">
                  <c:v>-13693</c:v>
                </c:pt>
                <c:pt idx="77">
                  <c:v>-13431</c:v>
                </c:pt>
                <c:pt idx="78">
                  <c:v>-13404</c:v>
                </c:pt>
                <c:pt idx="79">
                  <c:v>-13404</c:v>
                </c:pt>
                <c:pt idx="80">
                  <c:v>-12925</c:v>
                </c:pt>
                <c:pt idx="81">
                  <c:v>-12280</c:v>
                </c:pt>
                <c:pt idx="82">
                  <c:v>-12278</c:v>
                </c:pt>
                <c:pt idx="83">
                  <c:v>-12258</c:v>
                </c:pt>
                <c:pt idx="84">
                  <c:v>-12240</c:v>
                </c:pt>
                <c:pt idx="85">
                  <c:v>-12218</c:v>
                </c:pt>
                <c:pt idx="86">
                  <c:v>-12218</c:v>
                </c:pt>
                <c:pt idx="87">
                  <c:v>-12216</c:v>
                </c:pt>
                <c:pt idx="88">
                  <c:v>-12200</c:v>
                </c:pt>
                <c:pt idx="89">
                  <c:v>-12200</c:v>
                </c:pt>
                <c:pt idx="90">
                  <c:v>-12200</c:v>
                </c:pt>
                <c:pt idx="91">
                  <c:v>-12200</c:v>
                </c:pt>
                <c:pt idx="92">
                  <c:v>-12191</c:v>
                </c:pt>
                <c:pt idx="93">
                  <c:v>-12083</c:v>
                </c:pt>
                <c:pt idx="94">
                  <c:v>-12083</c:v>
                </c:pt>
                <c:pt idx="95">
                  <c:v>-12012</c:v>
                </c:pt>
                <c:pt idx="96">
                  <c:v>-11974</c:v>
                </c:pt>
                <c:pt idx="97">
                  <c:v>-11799</c:v>
                </c:pt>
                <c:pt idx="98">
                  <c:v>-11766</c:v>
                </c:pt>
                <c:pt idx="99">
                  <c:v>-11759</c:v>
                </c:pt>
                <c:pt idx="100">
                  <c:v>-11757</c:v>
                </c:pt>
                <c:pt idx="101">
                  <c:v>-11757</c:v>
                </c:pt>
                <c:pt idx="102">
                  <c:v>-11710</c:v>
                </c:pt>
                <c:pt idx="103">
                  <c:v>-11533</c:v>
                </c:pt>
                <c:pt idx="104">
                  <c:v>-11533</c:v>
                </c:pt>
                <c:pt idx="105">
                  <c:v>-11338</c:v>
                </c:pt>
                <c:pt idx="106">
                  <c:v>-11336</c:v>
                </c:pt>
                <c:pt idx="107">
                  <c:v>-11336</c:v>
                </c:pt>
                <c:pt idx="108">
                  <c:v>-11267</c:v>
                </c:pt>
                <c:pt idx="109">
                  <c:v>-11267</c:v>
                </c:pt>
                <c:pt idx="110">
                  <c:v>-11052</c:v>
                </c:pt>
                <c:pt idx="111">
                  <c:v>-11052</c:v>
                </c:pt>
                <c:pt idx="112">
                  <c:v>-11050</c:v>
                </c:pt>
                <c:pt idx="113">
                  <c:v>-11043</c:v>
                </c:pt>
                <c:pt idx="114">
                  <c:v>-10826</c:v>
                </c:pt>
                <c:pt idx="115">
                  <c:v>-10806</c:v>
                </c:pt>
                <c:pt idx="116">
                  <c:v>-10654</c:v>
                </c:pt>
                <c:pt idx="117">
                  <c:v>-10616</c:v>
                </c:pt>
                <c:pt idx="118">
                  <c:v>-10605</c:v>
                </c:pt>
                <c:pt idx="119">
                  <c:v>-10602</c:v>
                </c:pt>
                <c:pt idx="120">
                  <c:v>-10583</c:v>
                </c:pt>
                <c:pt idx="121">
                  <c:v>-10401</c:v>
                </c:pt>
                <c:pt idx="122">
                  <c:v>-10376</c:v>
                </c:pt>
                <c:pt idx="123">
                  <c:v>-10376</c:v>
                </c:pt>
                <c:pt idx="124">
                  <c:v>-10365</c:v>
                </c:pt>
                <c:pt idx="125">
                  <c:v>-10356</c:v>
                </c:pt>
                <c:pt idx="126">
                  <c:v>-10321</c:v>
                </c:pt>
                <c:pt idx="127">
                  <c:v>-10168</c:v>
                </c:pt>
                <c:pt idx="128">
                  <c:v>-10168</c:v>
                </c:pt>
                <c:pt idx="129">
                  <c:v>-10159</c:v>
                </c:pt>
                <c:pt idx="130">
                  <c:v>-10130</c:v>
                </c:pt>
                <c:pt idx="131">
                  <c:v>-10130</c:v>
                </c:pt>
                <c:pt idx="132">
                  <c:v>-10121</c:v>
                </c:pt>
                <c:pt idx="133">
                  <c:v>-10112</c:v>
                </c:pt>
                <c:pt idx="134">
                  <c:v>-10090</c:v>
                </c:pt>
                <c:pt idx="135">
                  <c:v>-10079</c:v>
                </c:pt>
                <c:pt idx="136">
                  <c:v>-10041</c:v>
                </c:pt>
                <c:pt idx="137">
                  <c:v>-9922</c:v>
                </c:pt>
                <c:pt idx="138">
                  <c:v>-9904</c:v>
                </c:pt>
                <c:pt idx="139">
                  <c:v>-9886</c:v>
                </c:pt>
                <c:pt idx="140">
                  <c:v>-9875</c:v>
                </c:pt>
                <c:pt idx="141">
                  <c:v>-9875</c:v>
                </c:pt>
                <c:pt idx="142">
                  <c:v>-9873</c:v>
                </c:pt>
                <c:pt idx="143">
                  <c:v>-9851</c:v>
                </c:pt>
                <c:pt idx="144">
                  <c:v>-9718</c:v>
                </c:pt>
                <c:pt idx="145">
                  <c:v>-9709</c:v>
                </c:pt>
                <c:pt idx="146">
                  <c:v>-9682</c:v>
                </c:pt>
                <c:pt idx="147">
                  <c:v>-9682</c:v>
                </c:pt>
                <c:pt idx="148">
                  <c:v>-9676</c:v>
                </c:pt>
                <c:pt idx="149">
                  <c:v>-9649</c:v>
                </c:pt>
                <c:pt idx="150">
                  <c:v>-9649</c:v>
                </c:pt>
                <c:pt idx="151">
                  <c:v>-9645</c:v>
                </c:pt>
                <c:pt idx="152">
                  <c:v>-9638</c:v>
                </c:pt>
                <c:pt idx="153">
                  <c:v>-9638</c:v>
                </c:pt>
                <c:pt idx="154">
                  <c:v>-9636</c:v>
                </c:pt>
                <c:pt idx="155">
                  <c:v>-9394</c:v>
                </c:pt>
                <c:pt idx="156">
                  <c:v>-9394</c:v>
                </c:pt>
                <c:pt idx="157">
                  <c:v>-9394</c:v>
                </c:pt>
                <c:pt idx="158">
                  <c:v>-9383</c:v>
                </c:pt>
                <c:pt idx="159">
                  <c:v>-9374</c:v>
                </c:pt>
                <c:pt idx="160">
                  <c:v>-9226</c:v>
                </c:pt>
                <c:pt idx="161">
                  <c:v>-9219</c:v>
                </c:pt>
                <c:pt idx="162">
                  <c:v>-9219</c:v>
                </c:pt>
                <c:pt idx="163">
                  <c:v>-9208</c:v>
                </c:pt>
                <c:pt idx="164">
                  <c:v>-9199</c:v>
                </c:pt>
                <c:pt idx="165">
                  <c:v>-9159</c:v>
                </c:pt>
                <c:pt idx="166">
                  <c:v>-9139</c:v>
                </c:pt>
                <c:pt idx="167">
                  <c:v>-9139</c:v>
                </c:pt>
                <c:pt idx="168">
                  <c:v>-9139</c:v>
                </c:pt>
                <c:pt idx="169">
                  <c:v>-9110</c:v>
                </c:pt>
                <c:pt idx="170">
                  <c:v>-8962</c:v>
                </c:pt>
                <c:pt idx="171">
                  <c:v>-8933</c:v>
                </c:pt>
                <c:pt idx="172">
                  <c:v>-8933</c:v>
                </c:pt>
                <c:pt idx="173">
                  <c:v>-8913</c:v>
                </c:pt>
                <c:pt idx="174">
                  <c:v>-8911</c:v>
                </c:pt>
                <c:pt idx="175">
                  <c:v>-8904</c:v>
                </c:pt>
                <c:pt idx="176">
                  <c:v>-8904</c:v>
                </c:pt>
                <c:pt idx="177">
                  <c:v>-8805</c:v>
                </c:pt>
                <c:pt idx="178">
                  <c:v>-8758</c:v>
                </c:pt>
                <c:pt idx="179">
                  <c:v>-8727</c:v>
                </c:pt>
                <c:pt idx="180">
                  <c:v>-8714</c:v>
                </c:pt>
                <c:pt idx="181">
                  <c:v>-8707</c:v>
                </c:pt>
                <c:pt idx="182">
                  <c:v>-8698</c:v>
                </c:pt>
                <c:pt idx="183">
                  <c:v>-8698</c:v>
                </c:pt>
                <c:pt idx="184">
                  <c:v>-8687</c:v>
                </c:pt>
                <c:pt idx="185">
                  <c:v>-8678</c:v>
                </c:pt>
                <c:pt idx="186">
                  <c:v>-8667</c:v>
                </c:pt>
                <c:pt idx="187">
                  <c:v>-8561</c:v>
                </c:pt>
                <c:pt idx="188">
                  <c:v>-8532</c:v>
                </c:pt>
                <c:pt idx="189">
                  <c:v>-8503</c:v>
                </c:pt>
                <c:pt idx="190">
                  <c:v>-8501</c:v>
                </c:pt>
                <c:pt idx="191">
                  <c:v>-8497</c:v>
                </c:pt>
                <c:pt idx="192">
                  <c:v>-8497</c:v>
                </c:pt>
                <c:pt idx="193">
                  <c:v>-8495</c:v>
                </c:pt>
                <c:pt idx="194">
                  <c:v>-8486</c:v>
                </c:pt>
                <c:pt idx="195">
                  <c:v>-8486</c:v>
                </c:pt>
                <c:pt idx="196">
                  <c:v>-8472</c:v>
                </c:pt>
                <c:pt idx="197">
                  <c:v>-8472</c:v>
                </c:pt>
                <c:pt idx="198">
                  <c:v>-8464</c:v>
                </c:pt>
                <c:pt idx="199">
                  <c:v>-8464</c:v>
                </c:pt>
                <c:pt idx="200">
                  <c:v>-8464</c:v>
                </c:pt>
                <c:pt idx="201">
                  <c:v>-8443</c:v>
                </c:pt>
                <c:pt idx="202">
                  <c:v>-8423</c:v>
                </c:pt>
                <c:pt idx="203">
                  <c:v>-8414</c:v>
                </c:pt>
                <c:pt idx="204">
                  <c:v>-8383</c:v>
                </c:pt>
                <c:pt idx="205">
                  <c:v>-8240</c:v>
                </c:pt>
                <c:pt idx="206">
                  <c:v>-8240</c:v>
                </c:pt>
                <c:pt idx="207">
                  <c:v>-8197</c:v>
                </c:pt>
                <c:pt idx="208">
                  <c:v>-8000</c:v>
                </c:pt>
                <c:pt idx="209">
                  <c:v>-7971</c:v>
                </c:pt>
                <c:pt idx="210">
                  <c:v>-7960</c:v>
                </c:pt>
                <c:pt idx="211">
                  <c:v>-7942</c:v>
                </c:pt>
                <c:pt idx="212">
                  <c:v>-7933</c:v>
                </c:pt>
                <c:pt idx="213">
                  <c:v>-7807</c:v>
                </c:pt>
                <c:pt idx="214">
                  <c:v>-7801</c:v>
                </c:pt>
                <c:pt idx="215">
                  <c:v>-7754</c:v>
                </c:pt>
                <c:pt idx="216">
                  <c:v>-7727</c:v>
                </c:pt>
                <c:pt idx="217">
                  <c:v>-7707</c:v>
                </c:pt>
                <c:pt idx="218">
                  <c:v>-7617</c:v>
                </c:pt>
                <c:pt idx="219">
                  <c:v>-7510</c:v>
                </c:pt>
                <c:pt idx="220">
                  <c:v>-7504</c:v>
                </c:pt>
                <c:pt idx="221">
                  <c:v>-7490</c:v>
                </c:pt>
                <c:pt idx="222">
                  <c:v>-7335</c:v>
                </c:pt>
                <c:pt idx="223">
                  <c:v>-7326</c:v>
                </c:pt>
                <c:pt idx="224">
                  <c:v>-7300</c:v>
                </c:pt>
                <c:pt idx="225">
                  <c:v>-7289</c:v>
                </c:pt>
                <c:pt idx="226">
                  <c:v>-7107</c:v>
                </c:pt>
                <c:pt idx="227">
                  <c:v>-7083</c:v>
                </c:pt>
                <c:pt idx="228">
                  <c:v>-7071</c:v>
                </c:pt>
                <c:pt idx="229">
                  <c:v>-7071</c:v>
                </c:pt>
                <c:pt idx="230">
                  <c:v>-7060</c:v>
                </c:pt>
                <c:pt idx="231">
                  <c:v>-6872</c:v>
                </c:pt>
                <c:pt idx="232">
                  <c:v>-6814</c:v>
                </c:pt>
                <c:pt idx="233">
                  <c:v>-6803</c:v>
                </c:pt>
                <c:pt idx="234">
                  <c:v>-6803</c:v>
                </c:pt>
                <c:pt idx="235">
                  <c:v>-6803</c:v>
                </c:pt>
                <c:pt idx="236">
                  <c:v>-6803</c:v>
                </c:pt>
                <c:pt idx="237">
                  <c:v>-6803</c:v>
                </c:pt>
                <c:pt idx="238">
                  <c:v>-6803</c:v>
                </c:pt>
                <c:pt idx="239">
                  <c:v>-6803</c:v>
                </c:pt>
                <c:pt idx="240">
                  <c:v>-6803</c:v>
                </c:pt>
                <c:pt idx="241">
                  <c:v>-6803</c:v>
                </c:pt>
                <c:pt idx="242">
                  <c:v>-6803</c:v>
                </c:pt>
                <c:pt idx="243">
                  <c:v>-6803</c:v>
                </c:pt>
                <c:pt idx="244">
                  <c:v>-6803</c:v>
                </c:pt>
                <c:pt idx="245">
                  <c:v>-6803</c:v>
                </c:pt>
                <c:pt idx="246">
                  <c:v>-6803</c:v>
                </c:pt>
                <c:pt idx="247">
                  <c:v>-6803</c:v>
                </c:pt>
                <c:pt idx="248">
                  <c:v>-6593</c:v>
                </c:pt>
                <c:pt idx="249">
                  <c:v>-6588</c:v>
                </c:pt>
                <c:pt idx="250">
                  <c:v>-6588</c:v>
                </c:pt>
                <c:pt idx="251">
                  <c:v>-6582</c:v>
                </c:pt>
                <c:pt idx="252">
                  <c:v>-6577</c:v>
                </c:pt>
                <c:pt idx="253">
                  <c:v>-6559</c:v>
                </c:pt>
                <c:pt idx="254">
                  <c:v>-6559</c:v>
                </c:pt>
                <c:pt idx="255">
                  <c:v>-6559</c:v>
                </c:pt>
                <c:pt idx="256">
                  <c:v>-6553</c:v>
                </c:pt>
                <c:pt idx="257">
                  <c:v>-6353</c:v>
                </c:pt>
                <c:pt idx="258">
                  <c:v>-6353</c:v>
                </c:pt>
                <c:pt idx="259">
                  <c:v>-6342</c:v>
                </c:pt>
                <c:pt idx="260">
                  <c:v>-6342</c:v>
                </c:pt>
                <c:pt idx="261">
                  <c:v>-6342</c:v>
                </c:pt>
                <c:pt idx="262">
                  <c:v>-6307</c:v>
                </c:pt>
                <c:pt idx="263">
                  <c:v>-6284</c:v>
                </c:pt>
                <c:pt idx="264">
                  <c:v>-6078</c:v>
                </c:pt>
                <c:pt idx="265">
                  <c:v>-6078</c:v>
                </c:pt>
                <c:pt idx="266">
                  <c:v>-6078</c:v>
                </c:pt>
                <c:pt idx="267">
                  <c:v>-5894</c:v>
                </c:pt>
                <c:pt idx="268">
                  <c:v>-5883</c:v>
                </c:pt>
                <c:pt idx="269">
                  <c:v>-5872</c:v>
                </c:pt>
                <c:pt idx="270">
                  <c:v>-5872</c:v>
                </c:pt>
                <c:pt idx="271">
                  <c:v>-5872</c:v>
                </c:pt>
                <c:pt idx="272">
                  <c:v>-5872</c:v>
                </c:pt>
                <c:pt idx="273">
                  <c:v>-5852</c:v>
                </c:pt>
                <c:pt idx="274">
                  <c:v>-5852</c:v>
                </c:pt>
                <c:pt idx="275">
                  <c:v>-5635</c:v>
                </c:pt>
                <c:pt idx="276">
                  <c:v>-5411</c:v>
                </c:pt>
                <c:pt idx="277">
                  <c:v>-5411</c:v>
                </c:pt>
                <c:pt idx="278">
                  <c:v>-5411</c:v>
                </c:pt>
                <c:pt idx="279">
                  <c:v>-5411</c:v>
                </c:pt>
                <c:pt idx="280">
                  <c:v>-5411</c:v>
                </c:pt>
                <c:pt idx="281">
                  <c:v>-5411</c:v>
                </c:pt>
                <c:pt idx="282">
                  <c:v>-5411</c:v>
                </c:pt>
                <c:pt idx="283">
                  <c:v>-5411</c:v>
                </c:pt>
                <c:pt idx="284">
                  <c:v>-5411</c:v>
                </c:pt>
                <c:pt idx="285">
                  <c:v>-5400</c:v>
                </c:pt>
                <c:pt idx="286">
                  <c:v>-5382</c:v>
                </c:pt>
                <c:pt idx="287">
                  <c:v>-5165</c:v>
                </c:pt>
                <c:pt idx="288">
                  <c:v>-5156</c:v>
                </c:pt>
                <c:pt idx="289">
                  <c:v>-5156</c:v>
                </c:pt>
                <c:pt idx="290">
                  <c:v>-5121</c:v>
                </c:pt>
                <c:pt idx="291">
                  <c:v>-4961</c:v>
                </c:pt>
                <c:pt idx="292">
                  <c:v>-4950</c:v>
                </c:pt>
                <c:pt idx="293">
                  <c:v>-4950</c:v>
                </c:pt>
                <c:pt idx="294">
                  <c:v>-4939</c:v>
                </c:pt>
                <c:pt idx="295">
                  <c:v>-4933</c:v>
                </c:pt>
                <c:pt idx="296">
                  <c:v>-4902</c:v>
                </c:pt>
                <c:pt idx="297">
                  <c:v>-4711</c:v>
                </c:pt>
                <c:pt idx="298">
                  <c:v>-4700</c:v>
                </c:pt>
                <c:pt idx="299">
                  <c:v>-4675</c:v>
                </c:pt>
                <c:pt idx="300">
                  <c:v>-4449</c:v>
                </c:pt>
                <c:pt idx="301">
                  <c:v>-4440</c:v>
                </c:pt>
                <c:pt idx="302">
                  <c:v>-4440</c:v>
                </c:pt>
                <c:pt idx="303">
                  <c:v>-4440</c:v>
                </c:pt>
                <c:pt idx="304">
                  <c:v>-4440</c:v>
                </c:pt>
                <c:pt idx="305">
                  <c:v>-4440</c:v>
                </c:pt>
                <c:pt idx="306">
                  <c:v>-4440</c:v>
                </c:pt>
                <c:pt idx="307">
                  <c:v>-4440</c:v>
                </c:pt>
                <c:pt idx="308">
                  <c:v>-4265</c:v>
                </c:pt>
                <c:pt idx="309">
                  <c:v>-4254</c:v>
                </c:pt>
                <c:pt idx="310">
                  <c:v>-4234</c:v>
                </c:pt>
                <c:pt idx="311">
                  <c:v>-4234</c:v>
                </c:pt>
                <c:pt idx="312">
                  <c:v>-4234</c:v>
                </c:pt>
                <c:pt idx="313">
                  <c:v>-4234</c:v>
                </c:pt>
                <c:pt idx="314">
                  <c:v>-4234</c:v>
                </c:pt>
                <c:pt idx="315">
                  <c:v>-4234</c:v>
                </c:pt>
                <c:pt idx="316">
                  <c:v>-4234</c:v>
                </c:pt>
                <c:pt idx="317">
                  <c:v>-4234</c:v>
                </c:pt>
                <c:pt idx="318">
                  <c:v>-4234</c:v>
                </c:pt>
                <c:pt idx="319">
                  <c:v>-4234</c:v>
                </c:pt>
                <c:pt idx="320">
                  <c:v>-4234</c:v>
                </c:pt>
                <c:pt idx="321">
                  <c:v>-4214</c:v>
                </c:pt>
                <c:pt idx="322">
                  <c:v>-4214</c:v>
                </c:pt>
                <c:pt idx="323">
                  <c:v>-4214</c:v>
                </c:pt>
                <c:pt idx="324">
                  <c:v>-4214</c:v>
                </c:pt>
                <c:pt idx="325">
                  <c:v>-4212</c:v>
                </c:pt>
                <c:pt idx="326">
                  <c:v>-4212</c:v>
                </c:pt>
                <c:pt idx="327">
                  <c:v>-4212</c:v>
                </c:pt>
                <c:pt idx="328">
                  <c:v>-4212</c:v>
                </c:pt>
                <c:pt idx="329">
                  <c:v>-4205</c:v>
                </c:pt>
                <c:pt idx="330">
                  <c:v>-4035</c:v>
                </c:pt>
                <c:pt idx="331">
                  <c:v>-3999</c:v>
                </c:pt>
                <c:pt idx="332">
                  <c:v>-3999</c:v>
                </c:pt>
                <c:pt idx="333">
                  <c:v>-3999</c:v>
                </c:pt>
                <c:pt idx="334">
                  <c:v>-3979</c:v>
                </c:pt>
                <c:pt idx="335">
                  <c:v>-3979</c:v>
                </c:pt>
                <c:pt idx="336">
                  <c:v>-3979</c:v>
                </c:pt>
                <c:pt idx="337">
                  <c:v>-3979</c:v>
                </c:pt>
                <c:pt idx="338">
                  <c:v>-3979</c:v>
                </c:pt>
                <c:pt idx="339">
                  <c:v>-3979</c:v>
                </c:pt>
                <c:pt idx="340">
                  <c:v>-3979</c:v>
                </c:pt>
                <c:pt idx="341">
                  <c:v>-3979</c:v>
                </c:pt>
                <c:pt idx="342">
                  <c:v>-3979</c:v>
                </c:pt>
                <c:pt idx="343">
                  <c:v>-3979</c:v>
                </c:pt>
                <c:pt idx="344">
                  <c:v>-3979</c:v>
                </c:pt>
                <c:pt idx="345">
                  <c:v>-3979</c:v>
                </c:pt>
                <c:pt idx="346">
                  <c:v>-3733</c:v>
                </c:pt>
                <c:pt idx="347">
                  <c:v>-3727</c:v>
                </c:pt>
                <c:pt idx="348">
                  <c:v>-3560</c:v>
                </c:pt>
                <c:pt idx="349">
                  <c:v>-3545</c:v>
                </c:pt>
                <c:pt idx="350">
                  <c:v>-3529</c:v>
                </c:pt>
                <c:pt idx="351">
                  <c:v>-3518</c:v>
                </c:pt>
                <c:pt idx="352">
                  <c:v>-3498</c:v>
                </c:pt>
                <c:pt idx="353">
                  <c:v>-3469</c:v>
                </c:pt>
                <c:pt idx="354">
                  <c:v>-3325</c:v>
                </c:pt>
                <c:pt idx="355">
                  <c:v>-3307.5</c:v>
                </c:pt>
                <c:pt idx="356">
                  <c:v>-3275</c:v>
                </c:pt>
                <c:pt idx="357">
                  <c:v>-3257</c:v>
                </c:pt>
                <c:pt idx="358">
                  <c:v>-3254</c:v>
                </c:pt>
                <c:pt idx="359">
                  <c:v>-3109</c:v>
                </c:pt>
                <c:pt idx="360">
                  <c:v>-3046</c:v>
                </c:pt>
                <c:pt idx="361">
                  <c:v>-3046</c:v>
                </c:pt>
                <c:pt idx="362">
                  <c:v>-3040</c:v>
                </c:pt>
                <c:pt idx="363">
                  <c:v>-2842</c:v>
                </c:pt>
                <c:pt idx="364">
                  <c:v>-2782</c:v>
                </c:pt>
                <c:pt idx="365">
                  <c:v>-2782</c:v>
                </c:pt>
                <c:pt idx="366">
                  <c:v>-2773</c:v>
                </c:pt>
                <c:pt idx="367">
                  <c:v>-2607</c:v>
                </c:pt>
                <c:pt idx="368">
                  <c:v>-2561</c:v>
                </c:pt>
                <c:pt idx="369">
                  <c:v>-2551.5</c:v>
                </c:pt>
                <c:pt idx="370">
                  <c:v>-2383</c:v>
                </c:pt>
                <c:pt idx="371">
                  <c:v>-2142</c:v>
                </c:pt>
                <c:pt idx="372">
                  <c:v>-2126</c:v>
                </c:pt>
                <c:pt idx="373">
                  <c:v>-2060</c:v>
                </c:pt>
                <c:pt idx="374">
                  <c:v>-1891</c:v>
                </c:pt>
                <c:pt idx="375">
                  <c:v>-1865</c:v>
                </c:pt>
                <c:pt idx="376">
                  <c:v>-1648</c:v>
                </c:pt>
                <c:pt idx="377">
                  <c:v>-1596</c:v>
                </c:pt>
                <c:pt idx="378">
                  <c:v>-1395</c:v>
                </c:pt>
                <c:pt idx="379">
                  <c:v>-1169</c:v>
                </c:pt>
                <c:pt idx="380">
                  <c:v>-954</c:v>
                </c:pt>
                <c:pt idx="381">
                  <c:v>-945</c:v>
                </c:pt>
                <c:pt idx="382">
                  <c:v>-923</c:v>
                </c:pt>
                <c:pt idx="383">
                  <c:v>-918</c:v>
                </c:pt>
                <c:pt idx="384">
                  <c:v>-918</c:v>
                </c:pt>
                <c:pt idx="385">
                  <c:v>-746</c:v>
                </c:pt>
                <c:pt idx="386">
                  <c:v>-714</c:v>
                </c:pt>
                <c:pt idx="387">
                  <c:v>-708</c:v>
                </c:pt>
                <c:pt idx="388">
                  <c:v>-689.5</c:v>
                </c:pt>
                <c:pt idx="389">
                  <c:v>-689.5</c:v>
                </c:pt>
                <c:pt idx="390">
                  <c:v>-689.5</c:v>
                </c:pt>
                <c:pt idx="391">
                  <c:v>-689.5</c:v>
                </c:pt>
                <c:pt idx="392">
                  <c:v>-689.5</c:v>
                </c:pt>
                <c:pt idx="393">
                  <c:v>-482</c:v>
                </c:pt>
                <c:pt idx="394">
                  <c:v>-291</c:v>
                </c:pt>
                <c:pt idx="395">
                  <c:v>-291</c:v>
                </c:pt>
                <c:pt idx="396">
                  <c:v>-291</c:v>
                </c:pt>
                <c:pt idx="397">
                  <c:v>-291</c:v>
                </c:pt>
                <c:pt idx="398">
                  <c:v>-287</c:v>
                </c:pt>
                <c:pt idx="399">
                  <c:v>-2.5</c:v>
                </c:pt>
                <c:pt idx="400">
                  <c:v>0</c:v>
                </c:pt>
                <c:pt idx="401">
                  <c:v>237</c:v>
                </c:pt>
                <c:pt idx="402">
                  <c:v>259</c:v>
                </c:pt>
                <c:pt idx="403">
                  <c:v>452</c:v>
                </c:pt>
                <c:pt idx="404">
                  <c:v>452</c:v>
                </c:pt>
                <c:pt idx="405">
                  <c:v>463</c:v>
                </c:pt>
                <c:pt idx="406">
                  <c:v>646</c:v>
                </c:pt>
                <c:pt idx="407">
                  <c:v>713.5</c:v>
                </c:pt>
                <c:pt idx="408">
                  <c:v>718</c:v>
                </c:pt>
                <c:pt idx="409">
                  <c:v>957</c:v>
                </c:pt>
                <c:pt idx="410">
                  <c:v>979</c:v>
                </c:pt>
                <c:pt idx="411">
                  <c:v>1145</c:v>
                </c:pt>
                <c:pt idx="412">
                  <c:v>1168</c:v>
                </c:pt>
                <c:pt idx="413">
                  <c:v>1179</c:v>
                </c:pt>
                <c:pt idx="414">
                  <c:v>1179</c:v>
                </c:pt>
                <c:pt idx="415">
                  <c:v>1179</c:v>
                </c:pt>
                <c:pt idx="416">
                  <c:v>1183</c:v>
                </c:pt>
                <c:pt idx="417">
                  <c:v>1210</c:v>
                </c:pt>
                <c:pt idx="418">
                  <c:v>1232</c:v>
                </c:pt>
                <c:pt idx="419">
                  <c:v>1881</c:v>
                </c:pt>
                <c:pt idx="420">
                  <c:v>1904</c:v>
                </c:pt>
                <c:pt idx="421">
                  <c:v>1915</c:v>
                </c:pt>
                <c:pt idx="422">
                  <c:v>1939</c:v>
                </c:pt>
                <c:pt idx="423">
                  <c:v>2105</c:v>
                </c:pt>
                <c:pt idx="424">
                  <c:v>2116</c:v>
                </c:pt>
                <c:pt idx="425">
                  <c:v>2150</c:v>
                </c:pt>
                <c:pt idx="426">
                  <c:v>2351</c:v>
                </c:pt>
                <c:pt idx="427">
                  <c:v>2358</c:v>
                </c:pt>
                <c:pt idx="428">
                  <c:v>2369</c:v>
                </c:pt>
                <c:pt idx="429">
                  <c:v>2376</c:v>
                </c:pt>
              </c:numCache>
            </c:numRef>
          </c:xVal>
          <c:yVal>
            <c:numRef>
              <c:f>'Active 4'!$AC$21:$AC$800</c:f>
              <c:numCache>
                <c:formatCode>General</c:formatCode>
                <c:ptCount val="780"/>
                <c:pt idx="0">
                  <c:v>0.10620175646019467</c:v>
                </c:pt>
                <c:pt idx="1">
                  <c:v>0.10325624132923886</c:v>
                </c:pt>
                <c:pt idx="2">
                  <c:v>0.11572626272488094</c:v>
                </c:pt>
                <c:pt idx="3">
                  <c:v>0.10812797890346537</c:v>
                </c:pt>
                <c:pt idx="4">
                  <c:v>0.10192108353416879</c:v>
                </c:pt>
                <c:pt idx="5">
                  <c:v>8.8081534300463005E-2</c:v>
                </c:pt>
                <c:pt idx="6">
                  <c:v>9.8510965991260899E-2</c:v>
                </c:pt>
                <c:pt idx="7">
                  <c:v>9.8561015338576238E-2</c:v>
                </c:pt>
                <c:pt idx="8">
                  <c:v>0.10063346978345571</c:v>
                </c:pt>
                <c:pt idx="9">
                  <c:v>0.10820791257835222</c:v>
                </c:pt>
                <c:pt idx="10">
                  <c:v>0.1017665440067215</c:v>
                </c:pt>
                <c:pt idx="11">
                  <c:v>9.1380558597592171E-2</c:v>
                </c:pt>
                <c:pt idx="12">
                  <c:v>0.10413426504427632</c:v>
                </c:pt>
                <c:pt idx="13">
                  <c:v>0.1156705115966407</c:v>
                </c:pt>
                <c:pt idx="14">
                  <c:v>0.10530698306934901</c:v>
                </c:pt>
                <c:pt idx="15">
                  <c:v>0.11184706197821911</c:v>
                </c:pt>
                <c:pt idx="16">
                  <c:v>0.10082469308784348</c:v>
                </c:pt>
                <c:pt idx="17">
                  <c:v>9.6104016312261425E-2</c:v>
                </c:pt>
                <c:pt idx="18">
                  <c:v>0.10799763998127358</c:v>
                </c:pt>
                <c:pt idx="19">
                  <c:v>0.10727696412746214</c:v>
                </c:pt>
                <c:pt idx="20">
                  <c:v>0.11099724156544317</c:v>
                </c:pt>
                <c:pt idx="21">
                  <c:v>8.9069830969441849E-2</c:v>
                </c:pt>
                <c:pt idx="22">
                  <c:v>0.10530444319453723</c:v>
                </c:pt>
                <c:pt idx="23">
                  <c:v>0.1123546815852626</c:v>
                </c:pt>
                <c:pt idx="24">
                  <c:v>9.1634008548128643E-2</c:v>
                </c:pt>
                <c:pt idx="25">
                  <c:v>0.10458417733458696</c:v>
                </c:pt>
                <c:pt idx="26">
                  <c:v>0.10607645156046028</c:v>
                </c:pt>
                <c:pt idx="27">
                  <c:v>0.10584830392249274</c:v>
                </c:pt>
                <c:pt idx="28">
                  <c:v>9.936236083267258E-2</c:v>
                </c:pt>
                <c:pt idx="29">
                  <c:v>0.10164170060463512</c:v>
                </c:pt>
                <c:pt idx="30">
                  <c:v>9.6898729855567869E-2</c:v>
                </c:pt>
                <c:pt idx="31">
                  <c:v>0.1031780697581145</c:v>
                </c:pt>
                <c:pt idx="32">
                  <c:v>0.11615575957942015</c:v>
                </c:pt>
                <c:pt idx="33">
                  <c:v>9.3435099575618949E-2</c:v>
                </c:pt>
                <c:pt idx="34">
                  <c:v>0.10469212986543175</c:v>
                </c:pt>
                <c:pt idx="35">
                  <c:v>0.10097146999163255</c:v>
                </c:pt>
                <c:pt idx="36">
                  <c:v>0.10469316203674775</c:v>
                </c:pt>
                <c:pt idx="37">
                  <c:v>0.10967085976619373</c:v>
                </c:pt>
                <c:pt idx="38">
                  <c:v>9.8207242479765283E-2</c:v>
                </c:pt>
                <c:pt idx="39">
                  <c:v>0.10872132477653862</c:v>
                </c:pt>
                <c:pt idx="40">
                  <c:v>9.5978366619665342E-2</c:v>
                </c:pt>
                <c:pt idx="41">
                  <c:v>9.9794094550783932E-2</c:v>
                </c:pt>
                <c:pt idx="42">
                  <c:v>9.4073437394131043E-2</c:v>
                </c:pt>
                <c:pt idx="43">
                  <c:v>0.10805113752973163</c:v>
                </c:pt>
                <c:pt idx="44">
                  <c:v>0.10458752402523064</c:v>
                </c:pt>
                <c:pt idx="45">
                  <c:v>0.10184456803755777</c:v>
                </c:pt>
                <c:pt idx="46">
                  <c:v>0.10935998108048978</c:v>
                </c:pt>
                <c:pt idx="47">
                  <c:v>0.10363932651889746</c:v>
                </c:pt>
                <c:pt idx="48">
                  <c:v>0.11461703572386588</c:v>
                </c:pt>
                <c:pt idx="49">
                  <c:v>0.10992460488433971</c:v>
                </c:pt>
                <c:pt idx="50">
                  <c:v>0.10871806566466949</c:v>
                </c:pt>
                <c:pt idx="51">
                  <c:v>0.11085333366285571</c:v>
                </c:pt>
                <c:pt idx="52">
                  <c:v>0.10616746445752445</c:v>
                </c:pt>
                <c:pt idx="53">
                  <c:v>0.10564681244109302</c:v>
                </c:pt>
                <c:pt idx="54">
                  <c:v>0.10044029351626262</c:v>
                </c:pt>
                <c:pt idx="55">
                  <c:v>0.10395442844635246</c:v>
                </c:pt>
                <c:pt idx="56">
                  <c:v>0.11423377688132139</c:v>
                </c:pt>
                <c:pt idx="57">
                  <c:v>0.10828433183938407</c:v>
                </c:pt>
                <c:pt idx="58">
                  <c:v>0.10526205272373962</c:v>
                </c:pt>
                <c:pt idx="59">
                  <c:v>0.10007782082944587</c:v>
                </c:pt>
                <c:pt idx="60">
                  <c:v>9.890205962793451E-2</c:v>
                </c:pt>
                <c:pt idx="61">
                  <c:v>0.10359284650110437</c:v>
                </c:pt>
                <c:pt idx="62">
                  <c:v>0.10510712487270843</c:v>
                </c:pt>
                <c:pt idx="63">
                  <c:v>7.9177750791353099E-2</c:v>
                </c:pt>
                <c:pt idx="64">
                  <c:v>8.0829659139219703E-2</c:v>
                </c:pt>
                <c:pt idx="65">
                  <c:v>7.6109039504703588E-2</c:v>
                </c:pt>
                <c:pt idx="66">
                  <c:v>6.7421945076015052E-2</c:v>
                </c:pt>
                <c:pt idx="67">
                  <c:v>7.142194507682996E-2</c:v>
                </c:pt>
                <c:pt idx="68">
                  <c:v>6.6701327953471126E-2</c:v>
                </c:pt>
                <c:pt idx="69">
                  <c:v>7.1701327958127739E-2</c:v>
                </c:pt>
                <c:pt idx="70">
                  <c:v>7.8171457054488566E-2</c:v>
                </c:pt>
                <c:pt idx="71">
                  <c:v>7.9266832092389217E-2</c:v>
                </c:pt>
                <c:pt idx="72">
                  <c:v>7.8837305445301029E-2</c:v>
                </c:pt>
                <c:pt idx="73">
                  <c:v>8.0837305445708482E-2</c:v>
                </c:pt>
                <c:pt idx="74">
                  <c:v>0.10168746024873625</c:v>
                </c:pt>
                <c:pt idx="75">
                  <c:v>7.174400178697711E-2</c:v>
                </c:pt>
                <c:pt idx="76">
                  <c:v>7.2594726515434485E-2</c:v>
                </c:pt>
                <c:pt idx="77">
                  <c:v>6.7595488739570747E-2</c:v>
                </c:pt>
                <c:pt idx="78">
                  <c:v>7.1967345381226205E-2</c:v>
                </c:pt>
                <c:pt idx="79">
                  <c:v>7.6967345378606861E-2</c:v>
                </c:pt>
                <c:pt idx="80">
                  <c:v>7.8883570988762017E-2</c:v>
                </c:pt>
                <c:pt idx="81">
                  <c:v>6.9992049062358702E-2</c:v>
                </c:pt>
                <c:pt idx="82">
                  <c:v>8.2271458915242388E-2</c:v>
                </c:pt>
                <c:pt idx="83">
                  <c:v>4.8065558597008465E-2</c:v>
                </c:pt>
                <c:pt idx="84">
                  <c:v>6.9580250281655695E-2</c:v>
                </c:pt>
                <c:pt idx="85">
                  <c:v>7.1653764859166441E-2</c:v>
                </c:pt>
                <c:pt idx="86">
                  <c:v>7.46537648634156E-2</c:v>
                </c:pt>
                <c:pt idx="87">
                  <c:v>7.1933175413250686E-2</c:v>
                </c:pt>
                <c:pt idx="88">
                  <c:v>6.0168460675934385E-2</c:v>
                </c:pt>
                <c:pt idx="89">
                  <c:v>6.3168460672907586E-2</c:v>
                </c:pt>
                <c:pt idx="90">
                  <c:v>6.7168460673722494E-2</c:v>
                </c:pt>
                <c:pt idx="91">
                  <c:v>6.8168460677564199E-2</c:v>
                </c:pt>
                <c:pt idx="92">
                  <c:v>7.0425809273252205E-2</c:v>
                </c:pt>
                <c:pt idx="93">
                  <c:v>6.4514028713766575E-2</c:v>
                </c:pt>
                <c:pt idx="94">
                  <c:v>6.551402871760828E-2</c:v>
                </c:pt>
                <c:pt idx="95">
                  <c:v>6.0433172373893347E-2</c:v>
                </c:pt>
                <c:pt idx="96">
                  <c:v>7.1742021696743527E-2</c:v>
                </c:pt>
                <c:pt idx="97">
                  <c:v>7.0190776766205595E-2</c:v>
                </c:pt>
                <c:pt idx="98">
                  <c:v>4.9801133102228001E-2</c:v>
                </c:pt>
                <c:pt idx="99">
                  <c:v>5.2779088285857985E-2</c:v>
                </c:pt>
                <c:pt idx="100">
                  <c:v>8.0258504107138862E-2</c:v>
                </c:pt>
                <c:pt idx="101">
                  <c:v>8.2058504105322783E-2</c:v>
                </c:pt>
                <c:pt idx="102">
                  <c:v>6.662478239582352E-2</c:v>
                </c:pt>
                <c:pt idx="103">
                  <c:v>5.5353220724426493E-2</c:v>
                </c:pt>
                <c:pt idx="104">
                  <c:v>5.93532207252414E-2</c:v>
                </c:pt>
                <c:pt idx="105">
                  <c:v>6.3596623431353985E-2</c:v>
                </c:pt>
                <c:pt idx="106">
                  <c:v>3.7876044070636335E-2</c:v>
                </c:pt>
                <c:pt idx="107">
                  <c:v>3.8876044067202083E-2</c:v>
                </c:pt>
                <c:pt idx="108">
                  <c:v>4.1516070347321174E-2</c:v>
                </c:pt>
                <c:pt idx="109">
                  <c:v>4.5516070348136081E-2</c:v>
                </c:pt>
                <c:pt idx="110">
                  <c:v>4.8554008414963934E-2</c:v>
                </c:pt>
                <c:pt idx="111">
                  <c:v>4.8554008414963934E-2</c:v>
                </c:pt>
                <c:pt idx="112">
                  <c:v>5.5833432336742171E-2</c:v>
                </c:pt>
                <c:pt idx="113">
                  <c:v>5.3811416250693356E-2</c:v>
                </c:pt>
                <c:pt idx="114">
                  <c:v>6.0129056926886131E-2</c:v>
                </c:pt>
                <c:pt idx="115">
                  <c:v>4.3923323105486842E-2</c:v>
                </c:pt>
                <c:pt idx="116">
                  <c:v>4.2159821049177724E-2</c:v>
                </c:pt>
                <c:pt idx="117">
                  <c:v>1.446896623289658E-2</c:v>
                </c:pt>
                <c:pt idx="118">
                  <c:v>2.0005825599689213E-2</c:v>
                </c:pt>
                <c:pt idx="119">
                  <c:v>3.5954969183124366E-2</c:v>
                </c:pt>
                <c:pt idx="120">
                  <c:v>3.6079546404543764E-2</c:v>
                </c:pt>
                <c:pt idx="121">
                  <c:v>4.3507706750093744E-2</c:v>
                </c:pt>
                <c:pt idx="122">
                  <c:v>3.4200600748987328E-2</c:v>
                </c:pt>
                <c:pt idx="123">
                  <c:v>3.5100600755355246E-2</c:v>
                </c:pt>
                <c:pt idx="124">
                  <c:v>3.3937475252523636E-2</c:v>
                </c:pt>
                <c:pt idx="125">
                  <c:v>3.4794918538863975E-2</c:v>
                </c:pt>
                <c:pt idx="126">
                  <c:v>3.3684980176398524E-2</c:v>
                </c:pt>
                <c:pt idx="127">
                  <c:v>2.7061617794789401E-2</c:v>
                </c:pt>
                <c:pt idx="128">
                  <c:v>2.9061617795196854E-2</c:v>
                </c:pt>
                <c:pt idx="129">
                  <c:v>3.1319071247577074E-2</c:v>
                </c:pt>
                <c:pt idx="130">
                  <c:v>2.6370868854493652E-2</c:v>
                </c:pt>
                <c:pt idx="131">
                  <c:v>3.2570868857939542E-2</c:v>
                </c:pt>
                <c:pt idx="132">
                  <c:v>3.362832427229713E-2</c:v>
                </c:pt>
                <c:pt idx="133">
                  <c:v>3.1985780146494967E-2</c:v>
                </c:pt>
                <c:pt idx="134">
                  <c:v>8.9595631395197849E-3</c:v>
                </c:pt>
                <c:pt idx="135">
                  <c:v>2.3496455669734344E-2</c:v>
                </c:pt>
                <c:pt idx="136">
                  <c:v>2.3805726130359719E-2</c:v>
                </c:pt>
                <c:pt idx="137">
                  <c:v>2.3432179261543437E-2</c:v>
                </c:pt>
                <c:pt idx="138">
                  <c:v>2.4947112020490887E-2</c:v>
                </c:pt>
                <c:pt idx="139">
                  <c:v>3.1062046629940328E-2</c:v>
                </c:pt>
                <c:pt idx="140">
                  <c:v>2.4998952029342797E-2</c:v>
                </c:pt>
                <c:pt idx="141">
                  <c:v>3.999895202876072E-2</c:v>
                </c:pt>
                <c:pt idx="142">
                  <c:v>3.5278389451407259E-2</c:v>
                </c:pt>
                <c:pt idx="143">
                  <c:v>2.8352202583243349E-2</c:v>
                </c:pt>
                <c:pt idx="144">
                  <c:v>2.6934859238359504E-2</c:v>
                </c:pt>
                <c:pt idx="145">
                  <c:v>3.2192335907317904E-2</c:v>
                </c:pt>
                <c:pt idx="146">
                  <c:v>2.6964768707181383E-2</c:v>
                </c:pt>
                <c:pt idx="147">
                  <c:v>2.6964768714457341E-2</c:v>
                </c:pt>
                <c:pt idx="148">
                  <c:v>3.0803087679397999E-2</c:v>
                </c:pt>
                <c:pt idx="149">
                  <c:v>2.3575525587167117E-2</c:v>
                </c:pt>
                <c:pt idx="150">
                  <c:v>3.2575525585362683E-2</c:v>
                </c:pt>
                <c:pt idx="151">
                  <c:v>2.7134405629972807E-2</c:v>
                </c:pt>
                <c:pt idx="152">
                  <c:v>1.6112445932102495E-2</c:v>
                </c:pt>
                <c:pt idx="153">
                  <c:v>2.2112445933324856E-2</c:v>
                </c:pt>
                <c:pt idx="154">
                  <c:v>3.3391886069508832E-2</c:v>
                </c:pt>
                <c:pt idx="155">
                  <c:v>2.2604311961948134E-2</c:v>
                </c:pt>
                <c:pt idx="156">
                  <c:v>3.0204311959130883E-2</c:v>
                </c:pt>
                <c:pt idx="157">
                  <c:v>3.2204311959538337E-2</c:v>
                </c:pt>
                <c:pt idx="158">
                  <c:v>2.1741248389226926E-2</c:v>
                </c:pt>
                <c:pt idx="159">
                  <c:v>2.5998742340049549E-2</c:v>
                </c:pt>
                <c:pt idx="160">
                  <c:v>1.8677598458928905E-2</c:v>
                </c:pt>
                <c:pt idx="161">
                  <c:v>1.8655655575242201E-2</c:v>
                </c:pt>
                <c:pt idx="162">
                  <c:v>2.5655655580306268E-2</c:v>
                </c:pt>
                <c:pt idx="163">
                  <c:v>2.5192603041235079E-2</c:v>
                </c:pt>
                <c:pt idx="164">
                  <c:v>2.2450106024115974E-2</c:v>
                </c:pt>
                <c:pt idx="165">
                  <c:v>1.9039013803143462E-2</c:v>
                </c:pt>
                <c:pt idx="166">
                  <c:v>1.7833471134519534E-2</c:v>
                </c:pt>
                <c:pt idx="167">
                  <c:v>2.283347113190019E-2</c:v>
                </c:pt>
                <c:pt idx="168">
                  <c:v>2.4833471132307643E-2</c:v>
                </c:pt>
                <c:pt idx="169">
                  <c:v>3.8854383396313874E-3</c:v>
                </c:pt>
                <c:pt idx="170">
                  <c:v>1.356451846732519E-2</c:v>
                </c:pt>
                <c:pt idx="171">
                  <c:v>-2.2383484903345598E-2</c:v>
                </c:pt>
                <c:pt idx="172">
                  <c:v>3.6165150946753416E-3</c:v>
                </c:pt>
                <c:pt idx="173">
                  <c:v>1.5410998339287689E-2</c:v>
                </c:pt>
                <c:pt idx="174">
                  <c:v>1.3690446789653102E-2</c:v>
                </c:pt>
                <c:pt idx="175">
                  <c:v>1.1668516554619836E-2</c:v>
                </c:pt>
                <c:pt idx="176">
                  <c:v>1.1668516554619836E-2</c:v>
                </c:pt>
                <c:pt idx="177">
                  <c:v>1.7501247484501773E-2</c:v>
                </c:pt>
                <c:pt idx="178">
                  <c:v>2.1068321241854707E-2</c:v>
                </c:pt>
                <c:pt idx="179">
                  <c:v>9.3998023472240209E-3</c:v>
                </c:pt>
                <c:pt idx="180">
                  <c:v>-1.0783768443429886E-2</c:v>
                </c:pt>
                <c:pt idx="181">
                  <c:v>1.2194309214572291E-2</c:v>
                </c:pt>
                <c:pt idx="182">
                  <c:v>1.0451838052455104E-2</c:v>
                </c:pt>
                <c:pt idx="183">
                  <c:v>1.8451838054084919E-2</c:v>
                </c:pt>
                <c:pt idx="184">
                  <c:v>1.2988818374807426E-2</c:v>
                </c:pt>
                <c:pt idx="185">
                  <c:v>1.3846348237198819E-2</c:v>
                </c:pt>
                <c:pt idx="186">
                  <c:v>3.0783329828162259E-2</c:v>
                </c:pt>
                <c:pt idx="187">
                  <c:v>8.5942788021246934E-3</c:v>
                </c:pt>
                <c:pt idx="188">
                  <c:v>2.6463421093647966E-3</c:v>
                </c:pt>
                <c:pt idx="189">
                  <c:v>8.698410233424967E-3</c:v>
                </c:pt>
                <c:pt idx="190">
                  <c:v>1.1977863389700347E-2</c:v>
                </c:pt>
                <c:pt idx="191">
                  <c:v>1.2536769755275658E-2</c:v>
                </c:pt>
                <c:pt idx="192">
                  <c:v>1.3536769759117363E-2</c:v>
                </c:pt>
                <c:pt idx="193">
                  <c:v>6.8162229821543043E-3</c:v>
                </c:pt>
                <c:pt idx="194">
                  <c:v>1.2073762756839128E-2</c:v>
                </c:pt>
                <c:pt idx="195">
                  <c:v>1.3073762753404876E-2</c:v>
                </c:pt>
                <c:pt idx="196">
                  <c:v>6.0299366654947787E-3</c:v>
                </c:pt>
                <c:pt idx="197">
                  <c:v>1.0029936666309686E-2</c:v>
                </c:pt>
                <c:pt idx="198">
                  <c:v>1.1477508318174334E-3</c:v>
                </c:pt>
                <c:pt idx="199">
                  <c:v>4.1477508287906355E-3</c:v>
                </c:pt>
                <c:pt idx="200">
                  <c:v>1.8147750831642811E-2</c:v>
                </c:pt>
                <c:pt idx="201">
                  <c:v>1.408201476579269E-2</c:v>
                </c:pt>
                <c:pt idx="202">
                  <c:v>3.8765541989098195E-3</c:v>
                </c:pt>
                <c:pt idx="203">
                  <c:v>3.1340976875090781E-3</c:v>
                </c:pt>
                <c:pt idx="204">
                  <c:v>8.4656399319303112E-3</c:v>
                </c:pt>
                <c:pt idx="205">
                  <c:v>-4.553303530250942E-3</c:v>
                </c:pt>
                <c:pt idx="206">
                  <c:v>4.4466964679446205E-3</c:v>
                </c:pt>
                <c:pt idx="207">
                  <c:v>1.0455009131157312E-2</c:v>
                </c:pt>
                <c:pt idx="208">
                  <c:v>1.698160031168074E-2</c:v>
                </c:pt>
                <c:pt idx="209">
                  <c:v>7.0337568921191211E-3</c:v>
                </c:pt>
                <c:pt idx="210">
                  <c:v>8.5707830665923673E-3</c:v>
                </c:pt>
                <c:pt idx="211">
                  <c:v>1.4085918286758228E-2</c:v>
                </c:pt>
                <c:pt idx="212">
                  <c:v>8.3434865971545973E-3</c:v>
                </c:pt>
                <c:pt idx="213">
                  <c:v>-9.0505082869289603E-3</c:v>
                </c:pt>
                <c:pt idx="214">
                  <c:v>-4.2121248119679176E-3</c:v>
                </c:pt>
                <c:pt idx="215">
                  <c:v>2.2355219471811644E-2</c:v>
                </c:pt>
                <c:pt idx="216">
                  <c:v>5.1279549053579159E-3</c:v>
                </c:pt>
                <c:pt idx="217">
                  <c:v>-1.0774235680493884E-3</c:v>
                </c:pt>
                <c:pt idx="218">
                  <c:v>-4.5015982975028486E-3</c:v>
                </c:pt>
                <c:pt idx="219">
                  <c:v>-1.4550278947797068E-2</c:v>
                </c:pt>
                <c:pt idx="220">
                  <c:v>1.2881147351172248E-3</c:v>
                </c:pt>
                <c:pt idx="221">
                  <c:v>-6.7556325361088371E-3</c:v>
                </c:pt>
                <c:pt idx="222">
                  <c:v>-9.0970450912939566E-3</c:v>
                </c:pt>
                <c:pt idx="223">
                  <c:v>-7.8394454624423175E-3</c:v>
                </c:pt>
                <c:pt idx="224">
                  <c:v>-1.1206377246638132E-2</c:v>
                </c:pt>
                <c:pt idx="225">
                  <c:v>-1.6669308760215534E-2</c:v>
                </c:pt>
                <c:pt idx="226">
                  <c:v>-5.2377112858483154E-3</c:v>
                </c:pt>
                <c:pt idx="227">
                  <c:v>-1.3884079864071995E-2</c:v>
                </c:pt>
                <c:pt idx="228">
                  <c:v>-1.0207262913175089E-2</c:v>
                </c:pt>
                <c:pt idx="229">
                  <c:v>-9.2072629166093413E-3</c:v>
                </c:pt>
                <c:pt idx="230">
                  <c:v>-8.670179986943409E-3</c:v>
                </c:pt>
                <c:pt idx="231">
                  <c:v>-9.3999281378585875E-3</c:v>
                </c:pt>
                <c:pt idx="232">
                  <c:v>-1.2295235071562299E-2</c:v>
                </c:pt>
                <c:pt idx="233">
                  <c:v>-1.7758135935261127E-2</c:v>
                </c:pt>
                <c:pt idx="234">
                  <c:v>-1.5758135934853673E-2</c:v>
                </c:pt>
                <c:pt idx="235">
                  <c:v>-1.2758135937880472E-2</c:v>
                </c:pt>
                <c:pt idx="236">
                  <c:v>-1.1758135934038766E-2</c:v>
                </c:pt>
                <c:pt idx="237">
                  <c:v>-1.0758135937473018E-2</c:v>
                </c:pt>
                <c:pt idx="238">
                  <c:v>-8.7581359370655643E-3</c:v>
                </c:pt>
                <c:pt idx="239">
                  <c:v>-5.7581359328164059E-3</c:v>
                </c:pt>
                <c:pt idx="240">
                  <c:v>-4.7581359362506579E-3</c:v>
                </c:pt>
                <c:pt idx="241">
                  <c:v>-4.7581359362506579E-3</c:v>
                </c:pt>
                <c:pt idx="242">
                  <c:v>-3.7581359324089523E-3</c:v>
                </c:pt>
                <c:pt idx="243">
                  <c:v>-2.7581359358432042E-3</c:v>
                </c:pt>
                <c:pt idx="244">
                  <c:v>-7.5813593543575062E-4</c:v>
                </c:pt>
                <c:pt idx="245">
                  <c:v>2.41864068405955E-4</c:v>
                </c:pt>
                <c:pt idx="246">
                  <c:v>3.2418640653791566E-3</c:v>
                </c:pt>
                <c:pt idx="247">
                  <c:v>1.1241864067008972E-2</c:v>
                </c:pt>
                <c:pt idx="248">
                  <c:v>-7.4133830155192985E-3</c:v>
                </c:pt>
                <c:pt idx="249">
                  <c:v>-1.171469534107125E-2</c:v>
                </c:pt>
                <c:pt idx="250">
                  <c:v>-7.7146953402563428E-3</c:v>
                </c:pt>
                <c:pt idx="251">
                  <c:v>-9.8762699447487029E-3</c:v>
                </c:pt>
                <c:pt idx="252">
                  <c:v>-3.1775819490937108E-3</c:v>
                </c:pt>
                <c:pt idx="253">
                  <c:v>-1.5662304002147038E-2</c:v>
                </c:pt>
                <c:pt idx="254">
                  <c:v>-8.662304004358929E-3</c:v>
                </c:pt>
                <c:pt idx="255">
                  <c:v>-5.6623040001097698E-3</c:v>
                </c:pt>
                <c:pt idx="256">
                  <c:v>-1.3823877608241461E-2</c:v>
                </c:pt>
                <c:pt idx="257">
                  <c:v>-1.4876212942411756E-2</c:v>
                </c:pt>
                <c:pt idx="258">
                  <c:v>-1.387621293857005E-2</c:v>
                </c:pt>
                <c:pt idx="259">
                  <c:v>-2.1339084729437605E-2</c:v>
                </c:pt>
                <c:pt idx="260">
                  <c:v>-1.5339084728215244E-2</c:v>
                </c:pt>
                <c:pt idx="261">
                  <c:v>-1.3339084727807791E-2</c:v>
                </c:pt>
                <c:pt idx="262">
                  <c:v>-1.6448217635659491E-2</c:v>
                </c:pt>
                <c:pt idx="263">
                  <c:v>-2.5234215420038654E-2</c:v>
                </c:pt>
                <c:pt idx="264">
                  <c:v>-1.1447799573484987E-2</c:v>
                </c:pt>
                <c:pt idx="265">
                  <c:v>-1.1447799573484987E-2</c:v>
                </c:pt>
                <c:pt idx="266">
                  <c:v>9.5522004271552975E-3</c:v>
                </c:pt>
                <c:pt idx="267">
                  <c:v>-1.1735455439808628E-2</c:v>
                </c:pt>
                <c:pt idx="268">
                  <c:v>-1.1198298289214785E-2</c:v>
                </c:pt>
                <c:pt idx="269">
                  <c:v>-2.2661140440068173E-2</c:v>
                </c:pt>
                <c:pt idx="270">
                  <c:v>-1.2661140438030904E-2</c:v>
                </c:pt>
                <c:pt idx="271">
                  <c:v>-8.6611404372159972E-3</c:v>
                </c:pt>
                <c:pt idx="272">
                  <c:v>-1.6611404394278892E-3</c:v>
                </c:pt>
                <c:pt idx="273">
                  <c:v>-1.2866306207167768E-2</c:v>
                </c:pt>
                <c:pt idx="274">
                  <c:v>-8.866306206352861E-3</c:v>
                </c:pt>
                <c:pt idx="275">
                  <c:v>-1.2542207345933188E-2</c:v>
                </c:pt>
                <c:pt idx="276">
                  <c:v>-3.1239628578420227E-2</c:v>
                </c:pt>
                <c:pt idx="277">
                  <c:v>-3.0239628574578521E-2</c:v>
                </c:pt>
                <c:pt idx="278">
                  <c:v>-2.723962857760532E-2</c:v>
                </c:pt>
                <c:pt idx="279">
                  <c:v>-2.6239628581039572E-2</c:v>
                </c:pt>
                <c:pt idx="280">
                  <c:v>-2.6239628581039572E-2</c:v>
                </c:pt>
                <c:pt idx="281">
                  <c:v>-2.0239628579817211E-2</c:v>
                </c:pt>
                <c:pt idx="282">
                  <c:v>-1.7239628575568051E-2</c:v>
                </c:pt>
                <c:pt idx="283">
                  <c:v>-1.7239628575568051E-2</c:v>
                </c:pt>
                <c:pt idx="284">
                  <c:v>-1.6239628579002303E-2</c:v>
                </c:pt>
                <c:pt idx="285">
                  <c:v>-1.7702440960858164E-2</c:v>
                </c:pt>
                <c:pt idx="286">
                  <c:v>-9.1870415416616478E-3</c:v>
                </c:pt>
                <c:pt idx="287">
                  <c:v>-1.6862357949337915E-2</c:v>
                </c:pt>
                <c:pt idx="288">
                  <c:v>-1.4604646346549448E-2</c:v>
                </c:pt>
                <c:pt idx="289">
                  <c:v>-1.1604646349576246E-2</c:v>
                </c:pt>
                <c:pt idx="290">
                  <c:v>-1.1713541266560844E-2</c:v>
                </c:pt>
                <c:pt idx="291">
                  <c:v>-9.3541142864345932E-3</c:v>
                </c:pt>
                <c:pt idx="292">
                  <c:v>-2.5816898280915223E-2</c:v>
                </c:pt>
                <c:pt idx="293">
                  <c:v>-1.681689828271966E-2</c:v>
                </c:pt>
                <c:pt idx="294">
                  <c:v>-2.0279681599020206E-2</c:v>
                </c:pt>
                <c:pt idx="295">
                  <c:v>-2.3441199475443333E-2</c:v>
                </c:pt>
                <c:pt idx="296">
                  <c:v>-1.0909038537250422E-2</c:v>
                </c:pt>
                <c:pt idx="297">
                  <c:v>-1.5417215791815621E-2</c:v>
                </c:pt>
                <c:pt idx="298">
                  <c:v>-1.5879984031190095E-2</c:v>
                </c:pt>
                <c:pt idx="299">
                  <c:v>-1.838627289274801E-2</c:v>
                </c:pt>
                <c:pt idx="300">
                  <c:v>-2.180296163662215E-2</c:v>
                </c:pt>
                <c:pt idx="301">
                  <c:v>-2.5545213090084569E-2</c:v>
                </c:pt>
                <c:pt idx="302">
                  <c:v>-2.3545213089677115E-2</c:v>
                </c:pt>
                <c:pt idx="303">
                  <c:v>-2.1545213089269662E-2</c:v>
                </c:pt>
                <c:pt idx="304">
                  <c:v>-2.1545213089269662E-2</c:v>
                </c:pt>
                <c:pt idx="305">
                  <c:v>-2.0545213092703914E-2</c:v>
                </c:pt>
                <c:pt idx="306">
                  <c:v>-1.854521309229646E-2</c:v>
                </c:pt>
                <c:pt idx="307">
                  <c:v>-1.7545213088454754E-2</c:v>
                </c:pt>
                <c:pt idx="308">
                  <c:v>-3.908889904560623E-2</c:v>
                </c:pt>
                <c:pt idx="309">
                  <c:v>-1.7551639153243891E-2</c:v>
                </c:pt>
                <c:pt idx="310">
                  <c:v>-4.77566193937062E-2</c:v>
                </c:pt>
                <c:pt idx="311">
                  <c:v>-3.9756619392076385E-2</c:v>
                </c:pt>
                <c:pt idx="312">
                  <c:v>-3.875661938823468E-2</c:v>
                </c:pt>
                <c:pt idx="313">
                  <c:v>-3.7756619391668932E-2</c:v>
                </c:pt>
                <c:pt idx="314">
                  <c:v>-3.1756619390446571E-2</c:v>
                </c:pt>
                <c:pt idx="315">
                  <c:v>-2.9756619390039117E-2</c:v>
                </c:pt>
                <c:pt idx="316">
                  <c:v>-2.8756619393473369E-2</c:v>
                </c:pt>
                <c:pt idx="317">
                  <c:v>-2.4756619392658462E-2</c:v>
                </c:pt>
                <c:pt idx="318">
                  <c:v>-1.5756619394462899E-2</c:v>
                </c:pt>
                <c:pt idx="319">
                  <c:v>-1.3756619394055446E-2</c:v>
                </c:pt>
                <c:pt idx="320">
                  <c:v>-1.275661939021374E-2</c:v>
                </c:pt>
                <c:pt idx="321">
                  <c:v>-4.3961597341223436E-2</c:v>
                </c:pt>
                <c:pt idx="322">
                  <c:v>-3.696159733615937E-2</c:v>
                </c:pt>
                <c:pt idx="323">
                  <c:v>-3.5961597339593622E-2</c:v>
                </c:pt>
                <c:pt idx="324">
                  <c:v>-1.9961597336333993E-2</c:v>
                </c:pt>
                <c:pt idx="325">
                  <c:v>-4.4682095006066291E-2</c:v>
                </c:pt>
                <c:pt idx="326">
                  <c:v>-4.0682095005251384E-2</c:v>
                </c:pt>
                <c:pt idx="327">
                  <c:v>-2.1682095005018557E-2</c:v>
                </c:pt>
                <c:pt idx="328">
                  <c:v>-2.1682095005018557E-2</c:v>
                </c:pt>
                <c:pt idx="329">
                  <c:v>-1.4703836665807135E-2</c:v>
                </c:pt>
                <c:pt idx="330">
                  <c:v>-1.2946047845937511E-2</c:v>
                </c:pt>
                <c:pt idx="331">
                  <c:v>-1.9414965421737592E-2</c:v>
                </c:pt>
                <c:pt idx="332">
                  <c:v>-1.8814965422342952E-2</c:v>
                </c:pt>
                <c:pt idx="333">
                  <c:v>-1.6014965420317325E-2</c:v>
                </c:pt>
                <c:pt idx="334">
                  <c:v>-2.201991642144005E-2</c:v>
                </c:pt>
                <c:pt idx="335">
                  <c:v>-2.1319916424571622E-2</c:v>
                </c:pt>
                <c:pt idx="336">
                  <c:v>-2.1319916424571622E-2</c:v>
                </c:pt>
                <c:pt idx="337">
                  <c:v>-2.0619916427703194E-2</c:v>
                </c:pt>
                <c:pt idx="338">
                  <c:v>-1.7119916421533182E-2</c:v>
                </c:pt>
                <c:pt idx="339">
                  <c:v>-1.5719916427796327E-2</c:v>
                </c:pt>
                <c:pt idx="340">
                  <c:v>-1.5719916427796327E-2</c:v>
                </c:pt>
                <c:pt idx="341">
                  <c:v>-1.5719916427796327E-2</c:v>
                </c:pt>
                <c:pt idx="342">
                  <c:v>-1.4319916426783512E-2</c:v>
                </c:pt>
                <c:pt idx="343">
                  <c:v>-1.2919916425770698E-2</c:v>
                </c:pt>
                <c:pt idx="344">
                  <c:v>-1.0919916425363245E-2</c:v>
                </c:pt>
                <c:pt idx="345">
                  <c:v>-4.6199164244435636E-3</c:v>
                </c:pt>
                <c:pt idx="346">
                  <c:v>-2.0840626142426912E-2</c:v>
                </c:pt>
                <c:pt idx="347">
                  <c:v>-1.6902102537893912E-2</c:v>
                </c:pt>
                <c:pt idx="348">
                  <c:v>-3.6063112585157674E-2</c:v>
                </c:pt>
                <c:pt idx="349">
                  <c:v>-2.3466788294882201E-2</c:v>
                </c:pt>
                <c:pt idx="350">
                  <c:v>-2.5430707633459143E-2</c:v>
                </c:pt>
                <c:pt idx="351">
                  <c:v>-2.1593401328789556E-2</c:v>
                </c:pt>
                <c:pt idx="352">
                  <c:v>-2.5298297176079135E-2</c:v>
                </c:pt>
                <c:pt idx="353">
                  <c:v>-2.5845392073198904E-2</c:v>
                </c:pt>
                <c:pt idx="354">
                  <c:v>-2.342055052953344E-2</c:v>
                </c:pt>
                <c:pt idx="355">
                  <c:v>-1.6474815153655367E-2</c:v>
                </c:pt>
                <c:pt idx="356">
                  <c:v>-2.7732730519823359E-2</c:v>
                </c:pt>
                <c:pt idx="357">
                  <c:v>-2.5217111798304E-2</c:v>
                </c:pt>
                <c:pt idx="358">
                  <c:v>-2.4797841835637817E-2</c:v>
                </c:pt>
                <c:pt idx="359">
                  <c:v>-4.3533065295204544E-2</c:v>
                </c:pt>
                <c:pt idx="360">
                  <c:v>-4.2028331718710288E-2</c:v>
                </c:pt>
                <c:pt idx="361">
                  <c:v>-2.1928331717161968E-2</c:v>
                </c:pt>
                <c:pt idx="362">
                  <c:v>-2.2889784480137881E-2</c:v>
                </c:pt>
                <c:pt idx="363">
                  <c:v>-2.6117609709492576E-2</c:v>
                </c:pt>
                <c:pt idx="364">
                  <c:v>-2.6932057822423874E-2</c:v>
                </c:pt>
                <c:pt idx="365">
                  <c:v>-2.6932057822423874E-2</c:v>
                </c:pt>
                <c:pt idx="366">
                  <c:v>-3.7574223260463946E-2</c:v>
                </c:pt>
                <c:pt idx="367">
                  <c:v>-2.6374080286528944E-2</c:v>
                </c:pt>
                <c:pt idx="368">
                  <c:v>-2.5745097041610085E-2</c:v>
                </c:pt>
                <c:pt idx="369">
                  <c:v>-2.9317370731537354E-2</c:v>
                </c:pt>
                <c:pt idx="370">
                  <c:v>-3.006761281901139E-2</c:v>
                </c:pt>
                <c:pt idx="371">
                  <c:v>-2.3984886848108535E-2</c:v>
                </c:pt>
                <c:pt idx="372">
                  <c:v>-2.6148677481955873E-2</c:v>
                </c:pt>
                <c:pt idx="373">
                  <c:v>-2.3324298353693158E-2</c:v>
                </c:pt>
                <c:pt idx="374">
                  <c:v>-2.2304183379172338E-2</c:v>
                </c:pt>
                <c:pt idx="375">
                  <c:v>-2.2170305008199536E-2</c:v>
                </c:pt>
                <c:pt idx="376">
                  <c:v>-2.0241245875790691E-2</c:v>
                </c:pt>
                <c:pt idx="377">
                  <c:v>-1.9873412808260413E-2</c:v>
                </c:pt>
                <c:pt idx="378">
                  <c:v>-1.7280296897951884E-2</c:v>
                </c:pt>
                <c:pt idx="379">
                  <c:v>-1.5992735703834905E-2</c:v>
                </c:pt>
                <c:pt idx="380">
                  <c:v>-1.3842350387132517E-2</c:v>
                </c:pt>
                <c:pt idx="381">
                  <c:v>-1.4184421492966705E-2</c:v>
                </c:pt>
                <c:pt idx="382">
                  <c:v>-1.3509482271981454E-2</c:v>
                </c:pt>
                <c:pt idx="383">
                  <c:v>-1.4110632059180967E-2</c:v>
                </c:pt>
                <c:pt idx="384">
                  <c:v>-1.3210632052813049E-2</c:v>
                </c:pt>
                <c:pt idx="385">
                  <c:v>-1.1470097483296133E-2</c:v>
                </c:pt>
                <c:pt idx="386">
                  <c:v>-1.1197421175239322E-2</c:v>
                </c:pt>
                <c:pt idx="387">
                  <c:v>-7.5587937185704135E-3</c:v>
                </c:pt>
                <c:pt idx="388">
                  <c:v>-1.4483024406098353E-2</c:v>
                </c:pt>
                <c:pt idx="389">
                  <c:v>-1.0873024406345154E-2</c:v>
                </c:pt>
                <c:pt idx="390">
                  <c:v>-1.0783024404980766E-2</c:v>
                </c:pt>
                <c:pt idx="391">
                  <c:v>-7.3730244074510986E-3</c:v>
                </c:pt>
                <c:pt idx="392">
                  <c:v>-7.2830244060867111E-3</c:v>
                </c:pt>
                <c:pt idx="393">
                  <c:v>-7.1703423698890349E-3</c:v>
                </c:pt>
                <c:pt idx="394">
                  <c:v>-6.173679505551968E-3</c:v>
                </c:pt>
                <c:pt idx="395">
                  <c:v>-6.0636795046928229E-3</c:v>
                </c:pt>
                <c:pt idx="396">
                  <c:v>-5.9836795067137929E-3</c:v>
                </c:pt>
                <c:pt idx="397">
                  <c:v>-5.8636795024692902E-3</c:v>
                </c:pt>
                <c:pt idx="398">
                  <c:v>-5.8145848554606479E-3</c:v>
                </c:pt>
                <c:pt idx="399">
                  <c:v>-7.1487424447837025E-3</c:v>
                </c:pt>
                <c:pt idx="400">
                  <c:v>-2.1993041679878389E-3</c:v>
                </c:pt>
                <c:pt idx="401">
                  <c:v>1.8276076580376593E-3</c:v>
                </c:pt>
                <c:pt idx="402">
                  <c:v>2.7026959755860717E-3</c:v>
                </c:pt>
                <c:pt idx="403">
                  <c:v>4.1797260768127479E-3</c:v>
                </c:pt>
                <c:pt idx="404">
                  <c:v>4.1797260768127479E-3</c:v>
                </c:pt>
                <c:pt idx="405">
                  <c:v>7.4172834534924539E-3</c:v>
                </c:pt>
                <c:pt idx="406">
                  <c:v>1.159674875876401E-2</c:v>
                </c:pt>
                <c:pt idx="407">
                  <c:v>1.5831845907750074E-2</c:v>
                </c:pt>
                <c:pt idx="408">
                  <c:v>1.236085331724358E-2</c:v>
                </c:pt>
                <c:pt idx="409">
                  <c:v>1.7768302348301818E-2</c:v>
                </c:pt>
                <c:pt idx="410">
                  <c:v>1.824348148313415E-2</c:v>
                </c:pt>
                <c:pt idx="411">
                  <c:v>2.1747195305130723E-2</c:v>
                </c:pt>
                <c:pt idx="412">
                  <c:v>2.2562180157472564E-2</c:v>
                </c:pt>
                <c:pt idx="413">
                  <c:v>1.8099782687184915E-2</c:v>
                </c:pt>
                <c:pt idx="414">
                  <c:v>1.8099782687184915E-2</c:v>
                </c:pt>
                <c:pt idx="415">
                  <c:v>2.3599782686486423E-2</c:v>
                </c:pt>
                <c:pt idx="416">
                  <c:v>2.3158911053662017E-2</c:v>
                </c:pt>
                <c:pt idx="417">
                  <c:v>2.3633029900690789E-2</c:v>
                </c:pt>
                <c:pt idx="418">
                  <c:v>2.4608240948634424E-2</c:v>
                </c:pt>
                <c:pt idx="419">
                  <c:v>4.4828215088888707E-2</c:v>
                </c:pt>
                <c:pt idx="420">
                  <c:v>4.4843296999103908E-2</c:v>
                </c:pt>
                <c:pt idx="421">
                  <c:v>4.5680945942171251E-2</c:v>
                </c:pt>
                <c:pt idx="422">
                  <c:v>4.5635818763776786E-2</c:v>
                </c:pt>
                <c:pt idx="423">
                  <c:v>4.7240446238572306E-2</c:v>
                </c:pt>
                <c:pt idx="424">
                  <c:v>5.1178107859546941E-2</c:v>
                </c:pt>
                <c:pt idx="425">
                  <c:v>5.2630884520778146E-2</c:v>
                </c:pt>
                <c:pt idx="426">
                  <c:v>5.8428317247244052E-2</c:v>
                </c:pt>
                <c:pt idx="427">
                  <c:v>5.9006838978647766E-2</c:v>
                </c:pt>
                <c:pt idx="428">
                  <c:v>5.9144516549350296E-2</c:v>
                </c:pt>
                <c:pt idx="429">
                  <c:v>5.9623039005667934E-2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B-41B9-8397-B7ECE10BC273}"/>
            </c:ext>
          </c:extLst>
        </c:ser>
        <c:ser>
          <c:idx val="7"/>
          <c:order val="1"/>
          <c:tx>
            <c:strRef>
              <c:f>'Active 4'!$AZ$1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4'!$AW$2:$AW$145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4'!$AZ$2:$AZ$145</c:f>
              <c:numCache>
                <c:formatCode>General</c:formatCode>
                <c:ptCount val="144"/>
                <c:pt idx="0">
                  <c:v>1.2158393295640828E-2</c:v>
                </c:pt>
                <c:pt idx="1">
                  <c:v>1.1307891192956648E-2</c:v>
                </c:pt>
                <c:pt idx="2">
                  <c:v>1.0443435747145355E-2</c:v>
                </c:pt>
                <c:pt idx="3">
                  <c:v>9.5667820998224899E-3</c:v>
                </c:pt>
                <c:pt idx="4">
                  <c:v>8.6796341170492178E-3</c:v>
                </c:pt>
                <c:pt idx="5">
                  <c:v>7.7836348107611052E-3</c:v>
                </c:pt>
                <c:pt idx="6">
                  <c:v>6.8803533398603201E-3</c:v>
                </c:pt>
                <c:pt idx="7">
                  <c:v>5.9712706452252403E-3</c:v>
                </c:pt>
                <c:pt idx="8">
                  <c:v>5.0577658047280113E-3</c:v>
                </c:pt>
                <c:pt idx="9">
                  <c:v>4.1411050541343766E-3</c:v>
                </c:pt>
                <c:pt idx="10">
                  <c:v>3.2224351251369612E-3</c:v>
                </c:pt>
                <c:pt idx="11">
                  <c:v>2.3027821324424292E-3</c:v>
                </c:pt>
                <c:pt idx="12">
                  <c:v>1.3830567360720227E-3</c:v>
                </c:pt>
                <c:pt idx="13">
                  <c:v>4.6406575595820369E-4</c:v>
                </c:pt>
                <c:pt idx="14">
                  <c:v>-4.5347013217657983E-4</c:v>
                </c:pt>
                <c:pt idx="15">
                  <c:v>-1.3688934956113822E-3</c:v>
                </c:pt>
                <c:pt idx="16">
                  <c:v>-2.2815833385341185E-3</c:v>
                </c:pt>
                <c:pt idx="17">
                  <c:v>-3.1909260053002786E-3</c:v>
                </c:pt>
                <c:pt idx="18">
                  <c:v>-4.096285588660876E-3</c:v>
                </c:pt>
                <c:pt idx="19">
                  <c:v>-4.9969756753597003E-3</c:v>
                </c:pt>
                <c:pt idx="20">
                  <c:v>-5.8922341514908673E-3</c:v>
                </c:pt>
                <c:pt idx="21">
                  <c:v>-6.7812025410693014E-3</c:v>
                </c:pt>
                <c:pt idx="22">
                  <c:v>-7.6629109809797664E-3</c:v>
                </c:pt>
                <c:pt idx="23">
                  <c:v>-8.5362694703438637E-3</c:v>
                </c:pt>
                <c:pt idx="24">
                  <c:v>-9.4000655065202554E-3</c:v>
                </c:pt>
                <c:pt idx="25">
                  <c:v>-1.0252967673333576E-2</c:v>
                </c:pt>
                <c:pt idx="26">
                  <c:v>-1.1093534222880497E-2</c:v>
                </c:pt>
                <c:pt idx="27">
                  <c:v>-1.1920225233771229E-2</c:v>
                </c:pt>
                <c:pt idx="28">
                  <c:v>-1.2731416576059877E-2</c:v>
                </c:pt>
                <c:pt idx="29">
                  <c:v>-1.3525413699608954E-2</c:v>
                </c:pt>
                <c:pt idx="30">
                  <c:v>-1.4300463211005596E-2</c:v>
                </c:pt>
                <c:pt idx="31">
                  <c:v>-1.5054760323712947E-2</c:v>
                </c:pt>
                <c:pt idx="32">
                  <c:v>-1.5786450550515967E-2</c:v>
                </c:pt>
                <c:pt idx="33">
                  <c:v>-1.6493624433272895E-2</c:v>
                </c:pt>
                <c:pt idx="34">
                  <c:v>-1.717430463255715E-2</c:v>
                </c:pt>
                <c:pt idx="35">
                  <c:v>-1.7826425273799726E-2</c:v>
                </c:pt>
                <c:pt idx="36">
                  <c:v>-1.8447803999668305E-2</c:v>
                </c:pt>
                <c:pt idx="37">
                  <c:v>-1.9036107635735502E-2</c:v>
                </c:pt>
                <c:pt idx="38">
                  <c:v>-1.9588812661973442E-2</c:v>
                </c:pt>
                <c:pt idx="39">
                  <c:v>-2.0103161727575172E-2</c:v>
                </c:pt>
                <c:pt idx="40">
                  <c:v>-2.0576117200210294E-2</c:v>
                </c:pt>
                <c:pt idx="41">
                  <c:v>-2.1004312182327574E-2</c:v>
                </c:pt>
                <c:pt idx="42">
                  <c:v>-2.1383998578538874E-2</c:v>
                </c:pt>
                <c:pt idx="43">
                  <c:v>-2.17109907346246E-2</c:v>
                </c:pt>
                <c:pt idx="44">
                  <c:v>-2.1980602022115169E-2</c:v>
                </c:pt>
                <c:pt idx="45">
                  <c:v>-2.2187570691305353E-2</c:v>
                </c:pt>
                <c:pt idx="46">
                  <c:v>-2.2325970554385045E-2</c:v>
                </c:pt>
                <c:pt idx="47">
                  <c:v>-2.2389101741236025E-2</c:v>
                </c:pt>
                <c:pt idx="48">
                  <c:v>-2.2369356918049865E-2</c:v>
                </c:pt>
                <c:pt idx="49">
                  <c:v>-2.2258058775900657E-2</c:v>
                </c:pt>
                <c:pt idx="50">
                  <c:v>-2.2045264812735433E-2</c:v>
                </c:pt>
                <c:pt idx="51">
                  <c:v>-2.1719534821066849E-2</c:v>
                </c:pt>
                <c:pt idx="52">
                  <c:v>-2.1267654791225041E-2</c:v>
                </c:pt>
                <c:pt idx="53">
                  <c:v>-2.0674309567379603E-2</c:v>
                </c:pt>
                <c:pt idx="54">
                  <c:v>-1.9921701309626887E-2</c:v>
                </c:pt>
                <c:pt idx="55">
                  <c:v>-1.898913605768416E-2</c:v>
                </c:pt>
                <c:pt idx="56">
                  <c:v>-1.7852674707704363E-2</c:v>
                </c:pt>
                <c:pt idx="57">
                  <c:v>-1.6485110587434959E-2</c:v>
                </c:pt>
                <c:pt idx="58">
                  <c:v>-1.4856834409915599E-2</c:v>
                </c:pt>
                <c:pt idx="59">
                  <c:v>-1.2938555084048887E-2</c:v>
                </c:pt>
                <c:pt idx="60">
                  <c:v>-1.0707140835750971E-2</c:v>
                </c:pt>
                <c:pt idx="61">
                  <c:v>-8.1554612766163454E-3</c:v>
                </c:pt>
                <c:pt idx="62">
                  <c:v>-5.3052480435204444E-3</c:v>
                </c:pt>
                <c:pt idx="63">
                  <c:v>-2.2184961722772085E-3</c:v>
                </c:pt>
                <c:pt idx="64">
                  <c:v>1.0001917070004385E-3</c:v>
                </c:pt>
                <c:pt idx="65">
                  <c:v>4.2165036526496365E-3</c:v>
                </c:pt>
                <c:pt idx="66">
                  <c:v>7.2927320760439408E-3</c:v>
                </c:pt>
                <c:pt idx="67">
                  <c:v>1.0116227580490232E-2</c:v>
                </c:pt>
                <c:pt idx="68">
                  <c:v>1.2616899037779832E-2</c:v>
                </c:pt>
                <c:pt idx="69">
                  <c:v>1.476850972514414E-2</c:v>
                </c:pt>
                <c:pt idx="70">
                  <c:v>1.657820557569939E-2</c:v>
                </c:pt>
                <c:pt idx="71">
                  <c:v>1.8072496371248265E-2</c:v>
                </c:pt>
                <c:pt idx="72">
                  <c:v>1.9285643952632402E-2</c:v>
                </c:pt>
                <c:pt idx="73">
                  <c:v>2.025243000805477E-2</c:v>
                </c:pt>
                <c:pt idx="74">
                  <c:v>2.1004682139409803E-2</c:v>
                </c:pt>
                <c:pt idx="75">
                  <c:v>2.1570151462822776E-2</c:v>
                </c:pt>
                <c:pt idx="76">
                  <c:v>2.1972548967959828E-2</c:v>
                </c:pt>
                <c:pt idx="77">
                  <c:v>2.2232014349015526E-2</c:v>
                </c:pt>
                <c:pt idx="78">
                  <c:v>2.2365667058600588E-2</c:v>
                </c:pt>
                <c:pt idx="79">
                  <c:v>2.2388108412486056E-2</c:v>
                </c:pt>
                <c:pt idx="80">
                  <c:v>2.2311844661608651E-2</c:v>
                </c:pt>
                <c:pt idx="81">
                  <c:v>2.2147636601128114E-2</c:v>
                </c:pt>
                <c:pt idx="82">
                  <c:v>2.1904788336411355E-2</c:v>
                </c:pt>
                <c:pt idx="83">
                  <c:v>2.159138583088618E-2</c:v>
                </c:pt>
                <c:pt idx="84">
                  <c:v>2.1214492956041081E-2</c:v>
                </c:pt>
                <c:pt idx="85">
                  <c:v>2.0780311194138295E-2</c:v>
                </c:pt>
                <c:pt idx="86">
                  <c:v>2.0294308772062702E-2</c:v>
                </c:pt>
                <c:pt idx="87">
                  <c:v>1.9761325098067731E-2</c:v>
                </c:pt>
                <c:pt idx="88">
                  <c:v>1.9185656330505167E-2</c:v>
                </c:pt>
                <c:pt idx="89">
                  <c:v>1.8571127440965316E-2</c:v>
                </c:pt>
                <c:pt idx="90">
                  <c:v>1.7921155225056232E-2</c:v>
                </c:pt>
                <c:pt idx="91">
                  <c:v>1.7238805504850283E-2</c:v>
                </c:pt>
                <c:pt idx="92">
                  <c:v>1.6526846460294693E-2</c:v>
                </c:pt>
                <c:pt idx="93">
                  <c:v>1.5787798814703706E-2</c:v>
                </c:pt>
                <c:pt idx="94">
                  <c:v>1.5023982625350015E-2</c:v>
                </c:pt>
                <c:pt idx="95">
                  <c:v>1.4237559776088182E-2</c:v>
                </c:pt>
                <c:pt idx="96">
                  <c:v>1.3430570958265062E-2</c:v>
                </c:pt>
                <c:pt idx="97">
                  <c:v>1.2604965935244346E-2</c:v>
                </c:pt>
                <c:pt idx="98">
                  <c:v>1.1762626158277084E-2</c:v>
                </c:pt>
                <c:pt idx="99">
                  <c:v>1.0905379261862877E-2</c:v>
                </c:pt>
                <c:pt idx="100">
                  <c:v>1.0035005532695426E-2</c:v>
                </c:pt>
                <c:pt idx="101">
                  <c:v>9.1532370373926114E-3</c:v>
                </c:pt>
                <c:pt idx="102">
                  <c:v>8.2617506389966264E-3</c:v>
                </c:pt>
                <c:pt idx="103">
                  <c:v>7.3621565728082825E-3</c:v>
                </c:pt>
                <c:pt idx="104">
                  <c:v>6.4559845470635079E-3</c:v>
                </c:pt>
                <c:pt idx="105">
                  <c:v>5.5446694595536151E-3</c:v>
                </c:pt>
                <c:pt idx="106">
                  <c:v>4.6295387713877851E-3</c:v>
                </c:pt>
                <c:pt idx="107">
                  <c:v>3.7118033636883022E-3</c:v>
                </c:pt>
                <c:pt idx="108">
                  <c:v>2.7925533457774602E-3</c:v>
                </c:pt>
                <c:pt idx="109">
                  <c:v>1.872759818531378E-3</c:v>
                </c:pt>
                <c:pt idx="110">
                  <c:v>9.5328306504419071E-4</c:v>
                </c:pt>
                <c:pt idx="111">
                  <c:v>3.4887086670467894E-5</c:v>
                </c:pt>
                <c:pt idx="112">
                  <c:v>-8.8174013041569257E-4</c:v>
                </c:pt>
                <c:pt idx="113">
                  <c:v>-1.7959617045914446E-3</c:v>
                </c:pt>
                <c:pt idx="114">
                  <c:v>-2.707163766544938E-3</c:v>
                </c:pt>
                <c:pt idx="115">
                  <c:v>-3.6147259019112601E-3</c:v>
                </c:pt>
                <c:pt idx="116">
                  <c:v>-4.5179919599658879E-3</c:v>
                </c:pt>
                <c:pt idx="117">
                  <c:v>-5.416243027370593E-3</c:v>
                </c:pt>
                <c:pt idx="118">
                  <c:v>-6.3086741894252301E-3</c:v>
                </c:pt>
                <c:pt idx="119">
                  <c:v>-7.1943763928505374E-3</c:v>
                </c:pt>
                <c:pt idx="120">
                  <c:v>-8.0723243057037267E-3</c:v>
                </c:pt>
                <c:pt idx="121">
                  <c:v>-8.9413705718718647E-3</c:v>
                </c:pt>
                <c:pt idx="122">
                  <c:v>-9.8002463168129043E-3</c:v>
                </c:pt>
                <c:pt idx="123">
                  <c:v>-1.0647567219589718E-2</c:v>
                </c:pt>
                <c:pt idx="124">
                  <c:v>-1.1481843967451015E-2</c:v>
                </c:pt>
                <c:pt idx="125">
                  <c:v>-1.2301495495566151E-2</c:v>
                </c:pt>
                <c:pt idx="126">
                  <c:v>-1.3104863123368322E-2</c:v>
                </c:pt>
                <c:pt idx="127">
                  <c:v>-1.3890223559053451E-2</c:v>
                </c:pt>
                <c:pt idx="128">
                  <c:v>-1.4655798771945184E-2</c:v>
                </c:pt>
                <c:pt idx="129">
                  <c:v>-1.53997609308596E-2</c:v>
                </c:pt>
                <c:pt idx="130">
                  <c:v>-1.6120230961097163E-2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3B-41B9-8397-B7ECE10BC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8468648"/>
        <c:axId val="1"/>
      </c:scatterChart>
      <c:valAx>
        <c:axId val="658468648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9667169263411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84686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174863387981"/>
          <c:w val="0.85258358662613987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-- O-C Diagr</a:t>
            </a:r>
          </a:p>
        </c:rich>
      </c:tx>
      <c:layout>
        <c:manualLayout>
          <c:xMode val="edge"/>
          <c:yMode val="edge"/>
          <c:x val="0.41567695961995249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570071258907364E-2"/>
          <c:y val="0.11294117647058824"/>
          <c:w val="0.90736342042755347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Q_fit!$D$21:$D$423</c:f>
              <c:numCache>
                <c:formatCode>General</c:formatCode>
                <c:ptCount val="403"/>
                <c:pt idx="0">
                  <c:v>-1.1066</c:v>
                </c:pt>
                <c:pt idx="1">
                  <c:v>-1.0632999999999999</c:v>
                </c:pt>
                <c:pt idx="2">
                  <c:v>-1.0580000000000001</c:v>
                </c:pt>
                <c:pt idx="3">
                  <c:v>-1.056</c:v>
                </c:pt>
                <c:pt idx="4">
                  <c:v>-1.0387</c:v>
                </c:pt>
                <c:pt idx="5">
                  <c:v>-1.0298</c:v>
                </c:pt>
                <c:pt idx="6">
                  <c:v>-1.0268999999999999</c:v>
                </c:pt>
                <c:pt idx="7">
                  <c:v>-1.0246999999999999</c:v>
                </c:pt>
                <c:pt idx="8">
                  <c:v>-1.0114000000000001</c:v>
                </c:pt>
                <c:pt idx="9">
                  <c:v>-1.0109999999999999</c:v>
                </c:pt>
                <c:pt idx="10">
                  <c:v>-1.0034000000000001</c:v>
                </c:pt>
                <c:pt idx="11">
                  <c:v>-0.99570000000000003</c:v>
                </c:pt>
                <c:pt idx="12">
                  <c:v>-0.99460000000000004</c:v>
                </c:pt>
                <c:pt idx="13">
                  <c:v>-0.98770000000000002</c:v>
                </c:pt>
                <c:pt idx="14">
                  <c:v>-0.94650000000000001</c:v>
                </c:pt>
                <c:pt idx="15">
                  <c:v>-0.94579999999999997</c:v>
                </c:pt>
                <c:pt idx="16">
                  <c:v>-0.9456</c:v>
                </c:pt>
                <c:pt idx="17">
                  <c:v>-0.93779999999999997</c:v>
                </c:pt>
                <c:pt idx="18">
                  <c:v>-0.93759999999999999</c:v>
                </c:pt>
                <c:pt idx="19">
                  <c:v>-0.91990000000000005</c:v>
                </c:pt>
                <c:pt idx="20">
                  <c:v>-0.91769999999999996</c:v>
                </c:pt>
                <c:pt idx="21">
                  <c:v>-0.91610000000000003</c:v>
                </c:pt>
                <c:pt idx="22">
                  <c:v>-0.91320000000000001</c:v>
                </c:pt>
                <c:pt idx="23">
                  <c:v>-0.91300000000000003</c:v>
                </c:pt>
                <c:pt idx="24">
                  <c:v>-0.84430000000000005</c:v>
                </c:pt>
                <c:pt idx="25">
                  <c:v>-0.82389999999999997</c:v>
                </c:pt>
                <c:pt idx="26">
                  <c:v>-0.80330000000000001</c:v>
                </c:pt>
                <c:pt idx="27">
                  <c:v>-0.80149999999999999</c:v>
                </c:pt>
                <c:pt idx="28">
                  <c:v>-0.80130000000000001</c:v>
                </c:pt>
                <c:pt idx="29">
                  <c:v>-0.8004</c:v>
                </c:pt>
                <c:pt idx="30">
                  <c:v>-0.80020000000000002</c:v>
                </c:pt>
                <c:pt idx="31">
                  <c:v>-0.79949999999999999</c:v>
                </c:pt>
                <c:pt idx="32">
                  <c:v>-0.79930000000000001</c:v>
                </c:pt>
                <c:pt idx="33">
                  <c:v>-0.7984</c:v>
                </c:pt>
                <c:pt idx="34">
                  <c:v>-0.79820000000000002</c:v>
                </c:pt>
                <c:pt idx="35">
                  <c:v>-0.78049999999999997</c:v>
                </c:pt>
                <c:pt idx="36">
                  <c:v>-0.77980000000000005</c:v>
                </c:pt>
                <c:pt idx="37">
                  <c:v>-0.77869999999999995</c:v>
                </c:pt>
                <c:pt idx="38">
                  <c:v>-0.77690000000000003</c:v>
                </c:pt>
                <c:pt idx="39">
                  <c:v>-0.77600000000000002</c:v>
                </c:pt>
                <c:pt idx="40">
                  <c:v>-0.77470000000000006</c:v>
                </c:pt>
                <c:pt idx="41">
                  <c:v>-0.77449999999999997</c:v>
                </c:pt>
                <c:pt idx="42">
                  <c:v>-0.77380000000000004</c:v>
                </c:pt>
                <c:pt idx="43">
                  <c:v>-0.77270000000000005</c:v>
                </c:pt>
                <c:pt idx="44">
                  <c:v>-0.77180000000000004</c:v>
                </c:pt>
                <c:pt idx="45">
                  <c:v>-0.75209999999999999</c:v>
                </c:pt>
                <c:pt idx="46">
                  <c:v>-0.75190000000000001</c:v>
                </c:pt>
                <c:pt idx="47">
                  <c:v>-0.75119999999999998</c:v>
                </c:pt>
                <c:pt idx="48">
                  <c:v>-0.74739999999999995</c:v>
                </c:pt>
                <c:pt idx="49">
                  <c:v>-0.74539999999999995</c:v>
                </c:pt>
                <c:pt idx="50">
                  <c:v>-0.73170000000000002</c:v>
                </c:pt>
                <c:pt idx="51">
                  <c:v>-0.72989999999999999</c:v>
                </c:pt>
                <c:pt idx="52">
                  <c:v>-0.72970000000000002</c:v>
                </c:pt>
                <c:pt idx="53">
                  <c:v>-0.72770000000000001</c:v>
                </c:pt>
                <c:pt idx="54">
                  <c:v>-0.72589999999999999</c:v>
                </c:pt>
                <c:pt idx="55">
                  <c:v>-0.72570000000000001</c:v>
                </c:pt>
                <c:pt idx="56">
                  <c:v>-0.7228</c:v>
                </c:pt>
                <c:pt idx="57">
                  <c:v>-0.72209999999999996</c:v>
                </c:pt>
                <c:pt idx="58">
                  <c:v>-0.7208</c:v>
                </c:pt>
                <c:pt idx="59">
                  <c:v>-0.64790000000000003</c:v>
                </c:pt>
                <c:pt idx="60">
                  <c:v>-0.5887</c:v>
                </c:pt>
                <c:pt idx="61">
                  <c:v>-0.58689999999999998</c:v>
                </c:pt>
                <c:pt idx="62">
                  <c:v>-0.46300000000000002</c:v>
                </c:pt>
                <c:pt idx="63">
                  <c:v>-0.44750000000000001</c:v>
                </c:pt>
                <c:pt idx="64">
                  <c:v>-0.44729999999999998</c:v>
                </c:pt>
                <c:pt idx="65">
                  <c:v>-0.42559999999999998</c:v>
                </c:pt>
                <c:pt idx="66">
                  <c:v>-0.42559999999999998</c:v>
                </c:pt>
                <c:pt idx="67">
                  <c:v>-0.4254</c:v>
                </c:pt>
                <c:pt idx="68">
                  <c:v>-0.4254</c:v>
                </c:pt>
                <c:pt idx="69">
                  <c:v>-0.42220000000000002</c:v>
                </c:pt>
                <c:pt idx="70">
                  <c:v>-0.42070000000000002</c:v>
                </c:pt>
                <c:pt idx="71">
                  <c:v>-0.39810000000000001</c:v>
                </c:pt>
                <c:pt idx="72">
                  <c:v>-0.39810000000000001</c:v>
                </c:pt>
                <c:pt idx="73">
                  <c:v>-0.37530000000000002</c:v>
                </c:pt>
                <c:pt idx="74">
                  <c:v>-0.35449999999999998</c:v>
                </c:pt>
                <c:pt idx="75">
                  <c:v>-0.33169999999999999</c:v>
                </c:pt>
                <c:pt idx="76">
                  <c:v>-0.30549999999999999</c:v>
                </c:pt>
                <c:pt idx="77">
                  <c:v>-0.30280000000000001</c:v>
                </c:pt>
                <c:pt idx="78">
                  <c:v>-0.30280000000000001</c:v>
                </c:pt>
                <c:pt idx="79">
                  <c:v>-0.25490000000000002</c:v>
                </c:pt>
                <c:pt idx="80">
                  <c:v>-0.19040000000000001</c:v>
                </c:pt>
                <c:pt idx="81">
                  <c:v>-0.19020000000000001</c:v>
                </c:pt>
                <c:pt idx="82">
                  <c:v>-0.18820000000000001</c:v>
                </c:pt>
                <c:pt idx="83">
                  <c:v>-0.18640000000000001</c:v>
                </c:pt>
                <c:pt idx="84">
                  <c:v>-0.1842</c:v>
                </c:pt>
                <c:pt idx="85">
                  <c:v>-0.1842</c:v>
                </c:pt>
                <c:pt idx="86">
                  <c:v>-0.184</c:v>
                </c:pt>
                <c:pt idx="87">
                  <c:v>-0.18240000000000001</c:v>
                </c:pt>
                <c:pt idx="88">
                  <c:v>-0.18240000000000001</c:v>
                </c:pt>
                <c:pt idx="89">
                  <c:v>-0.18240000000000001</c:v>
                </c:pt>
                <c:pt idx="90">
                  <c:v>-0.18240000000000001</c:v>
                </c:pt>
                <c:pt idx="91">
                  <c:v>-0.18149999999999999</c:v>
                </c:pt>
                <c:pt idx="92">
                  <c:v>-0.17069999999999999</c:v>
                </c:pt>
                <c:pt idx="93">
                  <c:v>-0.17069999999999999</c:v>
                </c:pt>
                <c:pt idx="94">
                  <c:v>-0.1636</c:v>
                </c:pt>
                <c:pt idx="95">
                  <c:v>-0.1598</c:v>
                </c:pt>
                <c:pt idx="96">
                  <c:v>-0.14230000000000001</c:v>
                </c:pt>
                <c:pt idx="97">
                  <c:v>-0.13900000000000001</c:v>
                </c:pt>
                <c:pt idx="98">
                  <c:v>-0.13830000000000001</c:v>
                </c:pt>
                <c:pt idx="99">
                  <c:v>-0.1381</c:v>
                </c:pt>
                <c:pt idx="100">
                  <c:v>-0.1381</c:v>
                </c:pt>
                <c:pt idx="101">
                  <c:v>-0.13339999999999999</c:v>
                </c:pt>
                <c:pt idx="102">
                  <c:v>-0.1157</c:v>
                </c:pt>
                <c:pt idx="103">
                  <c:v>-0.1157</c:v>
                </c:pt>
                <c:pt idx="104">
                  <c:v>-9.6199999999999994E-2</c:v>
                </c:pt>
                <c:pt idx="105">
                  <c:v>-9.6000000000000002E-2</c:v>
                </c:pt>
                <c:pt idx="106">
                  <c:v>-9.6000000000000002E-2</c:v>
                </c:pt>
                <c:pt idx="107">
                  <c:v>-8.9099999999999999E-2</c:v>
                </c:pt>
                <c:pt idx="108">
                  <c:v>-8.9099999999999999E-2</c:v>
                </c:pt>
                <c:pt idx="109">
                  <c:v>-6.7599999999999993E-2</c:v>
                </c:pt>
                <c:pt idx="110">
                  <c:v>-6.7599999999999993E-2</c:v>
                </c:pt>
                <c:pt idx="111">
                  <c:v>-6.7400000000000002E-2</c:v>
                </c:pt>
                <c:pt idx="112">
                  <c:v>-6.6699999999999995E-2</c:v>
                </c:pt>
                <c:pt idx="113">
                  <c:v>-4.4999999999999998E-2</c:v>
                </c:pt>
                <c:pt idx="114">
                  <c:v>-4.2999999999999997E-2</c:v>
                </c:pt>
                <c:pt idx="115">
                  <c:v>-2.7799999999999998E-2</c:v>
                </c:pt>
                <c:pt idx="116">
                  <c:v>-2.4E-2</c:v>
                </c:pt>
                <c:pt idx="117">
                  <c:v>-2.29E-2</c:v>
                </c:pt>
                <c:pt idx="118">
                  <c:v>-2.2599999999999999E-2</c:v>
                </c:pt>
                <c:pt idx="119">
                  <c:v>-2.07E-2</c:v>
                </c:pt>
                <c:pt idx="120">
                  <c:v>-2.5000000000000001E-3</c:v>
                </c:pt>
                <c:pt idx="121">
                  <c:v>0</c:v>
                </c:pt>
                <c:pt idx="122">
                  <c:v>0</c:v>
                </c:pt>
                <c:pt idx="123">
                  <c:v>1.1000000000000001E-3</c:v>
                </c:pt>
                <c:pt idx="124">
                  <c:v>2E-3</c:v>
                </c:pt>
                <c:pt idx="125">
                  <c:v>5.4999999999999997E-3</c:v>
                </c:pt>
                <c:pt idx="126">
                  <c:v>2.0799999999999999E-2</c:v>
                </c:pt>
                <c:pt idx="127">
                  <c:v>2.0799999999999999E-2</c:v>
                </c:pt>
                <c:pt idx="128">
                  <c:v>2.1700000000000001E-2</c:v>
                </c:pt>
                <c:pt idx="129">
                  <c:v>2.46E-2</c:v>
                </c:pt>
                <c:pt idx="130">
                  <c:v>2.46E-2</c:v>
                </c:pt>
                <c:pt idx="131">
                  <c:v>2.5499999999999998E-2</c:v>
                </c:pt>
                <c:pt idx="132">
                  <c:v>2.64E-2</c:v>
                </c:pt>
                <c:pt idx="133">
                  <c:v>2.86E-2</c:v>
                </c:pt>
                <c:pt idx="134">
                  <c:v>2.9700000000000001E-2</c:v>
                </c:pt>
                <c:pt idx="135">
                  <c:v>3.3500000000000002E-2</c:v>
                </c:pt>
                <c:pt idx="136">
                  <c:v>4.5400000000000003E-2</c:v>
                </c:pt>
                <c:pt idx="137">
                  <c:v>4.7199999999999999E-2</c:v>
                </c:pt>
                <c:pt idx="138">
                  <c:v>4.9000000000000002E-2</c:v>
                </c:pt>
                <c:pt idx="139">
                  <c:v>5.0099999999999999E-2</c:v>
                </c:pt>
                <c:pt idx="140">
                  <c:v>5.0099999999999999E-2</c:v>
                </c:pt>
                <c:pt idx="141">
                  <c:v>5.0299999999999997E-2</c:v>
                </c:pt>
                <c:pt idx="142">
                  <c:v>5.2499999999999998E-2</c:v>
                </c:pt>
                <c:pt idx="143">
                  <c:v>6.5799999999999997E-2</c:v>
                </c:pt>
                <c:pt idx="144">
                  <c:v>6.6699999999999995E-2</c:v>
                </c:pt>
                <c:pt idx="145">
                  <c:v>6.9400000000000003E-2</c:v>
                </c:pt>
                <c:pt idx="146">
                  <c:v>6.9400000000000003E-2</c:v>
                </c:pt>
                <c:pt idx="147">
                  <c:v>7.0000000000000007E-2</c:v>
                </c:pt>
                <c:pt idx="148">
                  <c:v>7.2700000000000001E-2</c:v>
                </c:pt>
                <c:pt idx="149">
                  <c:v>7.2700000000000001E-2</c:v>
                </c:pt>
                <c:pt idx="150">
                  <c:v>7.3099999999999998E-2</c:v>
                </c:pt>
                <c:pt idx="151">
                  <c:v>7.3800000000000004E-2</c:v>
                </c:pt>
                <c:pt idx="152">
                  <c:v>7.3800000000000004E-2</c:v>
                </c:pt>
                <c:pt idx="153">
                  <c:v>7.3999999999999996E-2</c:v>
                </c:pt>
                <c:pt idx="154">
                  <c:v>9.8199999999999996E-2</c:v>
                </c:pt>
                <c:pt idx="155">
                  <c:v>9.8199999999999996E-2</c:v>
                </c:pt>
                <c:pt idx="156">
                  <c:v>9.8199999999999996E-2</c:v>
                </c:pt>
                <c:pt idx="157">
                  <c:v>9.9299999999999999E-2</c:v>
                </c:pt>
                <c:pt idx="158">
                  <c:v>0.1002</c:v>
                </c:pt>
                <c:pt idx="159">
                  <c:v>0.115</c:v>
                </c:pt>
                <c:pt idx="160">
                  <c:v>0.1157</c:v>
                </c:pt>
                <c:pt idx="161">
                  <c:v>0.1157</c:v>
                </c:pt>
                <c:pt idx="162">
                  <c:v>0.1168</c:v>
                </c:pt>
                <c:pt idx="163">
                  <c:v>0.1177</c:v>
                </c:pt>
                <c:pt idx="164">
                  <c:v>0.1217</c:v>
                </c:pt>
                <c:pt idx="165">
                  <c:v>0.1237</c:v>
                </c:pt>
                <c:pt idx="166">
                  <c:v>0.1237</c:v>
                </c:pt>
                <c:pt idx="167">
                  <c:v>0.1237</c:v>
                </c:pt>
                <c:pt idx="168">
                  <c:v>0.12659999999999999</c:v>
                </c:pt>
                <c:pt idx="169">
                  <c:v>0.1414</c:v>
                </c:pt>
                <c:pt idx="170">
                  <c:v>0.14430000000000001</c:v>
                </c:pt>
                <c:pt idx="171">
                  <c:v>0.14430000000000001</c:v>
                </c:pt>
                <c:pt idx="172">
                  <c:v>0.14630000000000001</c:v>
                </c:pt>
                <c:pt idx="173">
                  <c:v>0.14649999999999999</c:v>
                </c:pt>
                <c:pt idx="174">
                  <c:v>0.1472</c:v>
                </c:pt>
                <c:pt idx="175">
                  <c:v>0.1472</c:v>
                </c:pt>
                <c:pt idx="176">
                  <c:v>0.15709999999999999</c:v>
                </c:pt>
                <c:pt idx="177">
                  <c:v>0.1618</c:v>
                </c:pt>
                <c:pt idx="178">
                  <c:v>0.16489999999999999</c:v>
                </c:pt>
                <c:pt idx="179">
                  <c:v>0.16619999999999999</c:v>
                </c:pt>
                <c:pt idx="180">
                  <c:v>0.16689999999999999</c:v>
                </c:pt>
                <c:pt idx="181">
                  <c:v>0.1678</c:v>
                </c:pt>
                <c:pt idx="182">
                  <c:v>0.1678</c:v>
                </c:pt>
                <c:pt idx="183">
                  <c:v>0.16889999999999999</c:v>
                </c:pt>
                <c:pt idx="184">
                  <c:v>0.16980000000000001</c:v>
                </c:pt>
                <c:pt idx="185">
                  <c:v>0.1709</c:v>
                </c:pt>
                <c:pt idx="186">
                  <c:v>0.18149999999999999</c:v>
                </c:pt>
                <c:pt idx="187">
                  <c:v>0.18440000000000001</c:v>
                </c:pt>
                <c:pt idx="188">
                  <c:v>0.18729999999999999</c:v>
                </c:pt>
                <c:pt idx="189">
                  <c:v>0.1875</c:v>
                </c:pt>
                <c:pt idx="190">
                  <c:v>0.18790000000000001</c:v>
                </c:pt>
                <c:pt idx="191">
                  <c:v>0.18790000000000001</c:v>
                </c:pt>
                <c:pt idx="192">
                  <c:v>0.18809999999999999</c:v>
                </c:pt>
                <c:pt idx="193">
                  <c:v>0.189</c:v>
                </c:pt>
                <c:pt idx="194">
                  <c:v>0.189</c:v>
                </c:pt>
                <c:pt idx="195">
                  <c:v>0.19040000000000001</c:v>
                </c:pt>
                <c:pt idx="196">
                  <c:v>0.19040000000000001</c:v>
                </c:pt>
                <c:pt idx="197">
                  <c:v>0.19120000000000001</c:v>
                </c:pt>
                <c:pt idx="198">
                  <c:v>0.19120000000000001</c:v>
                </c:pt>
                <c:pt idx="199">
                  <c:v>0.19120000000000001</c:v>
                </c:pt>
                <c:pt idx="200">
                  <c:v>0.1933</c:v>
                </c:pt>
                <c:pt idx="201">
                  <c:v>0.1953</c:v>
                </c:pt>
                <c:pt idx="202">
                  <c:v>0.19620000000000001</c:v>
                </c:pt>
                <c:pt idx="203">
                  <c:v>0.1993</c:v>
                </c:pt>
                <c:pt idx="204">
                  <c:v>0.21360000000000001</c:v>
                </c:pt>
                <c:pt idx="205">
                  <c:v>0.21360000000000001</c:v>
                </c:pt>
                <c:pt idx="206">
                  <c:v>0.21790000000000001</c:v>
                </c:pt>
                <c:pt idx="207">
                  <c:v>0.23760000000000001</c:v>
                </c:pt>
                <c:pt idx="208">
                  <c:v>0.24049999999999999</c:v>
                </c:pt>
                <c:pt idx="209">
                  <c:v>0.24160000000000001</c:v>
                </c:pt>
                <c:pt idx="210">
                  <c:v>0.24340000000000001</c:v>
                </c:pt>
                <c:pt idx="211">
                  <c:v>0.24429999999999999</c:v>
                </c:pt>
                <c:pt idx="212">
                  <c:v>0.25690000000000002</c:v>
                </c:pt>
                <c:pt idx="213">
                  <c:v>0.25750000000000001</c:v>
                </c:pt>
                <c:pt idx="214">
                  <c:v>0.26219999999999999</c:v>
                </c:pt>
                <c:pt idx="215">
                  <c:v>0.26490000000000002</c:v>
                </c:pt>
                <c:pt idx="216">
                  <c:v>0.26690000000000003</c:v>
                </c:pt>
                <c:pt idx="217">
                  <c:v>0.27589999999999998</c:v>
                </c:pt>
                <c:pt idx="218">
                  <c:v>0.28660000000000002</c:v>
                </c:pt>
                <c:pt idx="219">
                  <c:v>0.28720000000000001</c:v>
                </c:pt>
                <c:pt idx="220">
                  <c:v>0.28860000000000002</c:v>
                </c:pt>
                <c:pt idx="221">
                  <c:v>0.30409999999999998</c:v>
                </c:pt>
                <c:pt idx="222">
                  <c:v>0.30499999999999999</c:v>
                </c:pt>
                <c:pt idx="223">
                  <c:v>0.30759999999999998</c:v>
                </c:pt>
                <c:pt idx="224">
                  <c:v>0.30869999999999997</c:v>
                </c:pt>
                <c:pt idx="225">
                  <c:v>0.32690000000000002</c:v>
                </c:pt>
                <c:pt idx="226">
                  <c:v>0.32929999999999998</c:v>
                </c:pt>
                <c:pt idx="227">
                  <c:v>0.33050000000000002</c:v>
                </c:pt>
                <c:pt idx="228">
                  <c:v>0.33050000000000002</c:v>
                </c:pt>
                <c:pt idx="229">
                  <c:v>0.33160000000000001</c:v>
                </c:pt>
                <c:pt idx="230">
                  <c:v>0.35039999999999999</c:v>
                </c:pt>
                <c:pt idx="231">
                  <c:v>0.35620000000000002</c:v>
                </c:pt>
                <c:pt idx="232">
                  <c:v>0.35730000000000001</c:v>
                </c:pt>
                <c:pt idx="233">
                  <c:v>0.35730000000000001</c:v>
                </c:pt>
                <c:pt idx="234">
                  <c:v>0.35730000000000001</c:v>
                </c:pt>
                <c:pt idx="235">
                  <c:v>0.35730000000000001</c:v>
                </c:pt>
                <c:pt idx="236">
                  <c:v>0.35730000000000001</c:v>
                </c:pt>
                <c:pt idx="237">
                  <c:v>0.35730000000000001</c:v>
                </c:pt>
                <c:pt idx="238">
                  <c:v>0.35730000000000001</c:v>
                </c:pt>
                <c:pt idx="239">
                  <c:v>0.35730000000000001</c:v>
                </c:pt>
                <c:pt idx="240">
                  <c:v>0.35730000000000001</c:v>
                </c:pt>
                <c:pt idx="241">
                  <c:v>0.35730000000000001</c:v>
                </c:pt>
                <c:pt idx="242">
                  <c:v>0.35730000000000001</c:v>
                </c:pt>
                <c:pt idx="243">
                  <c:v>0.35730000000000001</c:v>
                </c:pt>
                <c:pt idx="244">
                  <c:v>0.35730000000000001</c:v>
                </c:pt>
                <c:pt idx="245">
                  <c:v>0.35730000000000001</c:v>
                </c:pt>
                <c:pt idx="246">
                  <c:v>0.35730000000000001</c:v>
                </c:pt>
                <c:pt idx="247">
                  <c:v>0.37830000000000003</c:v>
                </c:pt>
                <c:pt idx="248">
                  <c:v>0.37880000000000003</c:v>
                </c:pt>
                <c:pt idx="249">
                  <c:v>0.37880000000000003</c:v>
                </c:pt>
                <c:pt idx="250">
                  <c:v>0.37940000000000002</c:v>
                </c:pt>
                <c:pt idx="251">
                  <c:v>0.37990000000000002</c:v>
                </c:pt>
                <c:pt idx="252">
                  <c:v>0.38169999999999998</c:v>
                </c:pt>
                <c:pt idx="253">
                  <c:v>0.38169999999999998</c:v>
                </c:pt>
                <c:pt idx="254">
                  <c:v>0.38169999999999998</c:v>
                </c:pt>
                <c:pt idx="255">
                  <c:v>0.38229999999999997</c:v>
                </c:pt>
                <c:pt idx="256">
                  <c:v>0.40229999999999999</c:v>
                </c:pt>
                <c:pt idx="257">
                  <c:v>0.40229999999999999</c:v>
                </c:pt>
                <c:pt idx="258">
                  <c:v>0.40339999999999998</c:v>
                </c:pt>
                <c:pt idx="259">
                  <c:v>0.40339999999999998</c:v>
                </c:pt>
                <c:pt idx="260">
                  <c:v>0.40339999999999998</c:v>
                </c:pt>
                <c:pt idx="261">
                  <c:v>0.40689999999999998</c:v>
                </c:pt>
                <c:pt idx="262">
                  <c:v>0.40920000000000001</c:v>
                </c:pt>
                <c:pt idx="263">
                  <c:v>0.42980000000000002</c:v>
                </c:pt>
                <c:pt idx="264">
                  <c:v>0.42980000000000002</c:v>
                </c:pt>
                <c:pt idx="265">
                  <c:v>0.42980000000000002</c:v>
                </c:pt>
                <c:pt idx="266">
                  <c:v>0.44819999999999999</c:v>
                </c:pt>
                <c:pt idx="267">
                  <c:v>0.44929999999999998</c:v>
                </c:pt>
                <c:pt idx="268">
                  <c:v>0.45040000000000002</c:v>
                </c:pt>
                <c:pt idx="269">
                  <c:v>0.45040000000000002</c:v>
                </c:pt>
                <c:pt idx="270">
                  <c:v>0.45040000000000002</c:v>
                </c:pt>
                <c:pt idx="271">
                  <c:v>0.45040000000000002</c:v>
                </c:pt>
                <c:pt idx="272">
                  <c:v>0.45240000000000002</c:v>
                </c:pt>
                <c:pt idx="273">
                  <c:v>0.45240000000000002</c:v>
                </c:pt>
                <c:pt idx="274">
                  <c:v>0.47410000000000002</c:v>
                </c:pt>
                <c:pt idx="275">
                  <c:v>0.4965</c:v>
                </c:pt>
                <c:pt idx="276">
                  <c:v>0.4965</c:v>
                </c:pt>
                <c:pt idx="277">
                  <c:v>0.4965</c:v>
                </c:pt>
                <c:pt idx="278">
                  <c:v>0.4965</c:v>
                </c:pt>
                <c:pt idx="279">
                  <c:v>0.4965</c:v>
                </c:pt>
                <c:pt idx="280">
                  <c:v>0.4965</c:v>
                </c:pt>
                <c:pt idx="281">
                  <c:v>0.4965</c:v>
                </c:pt>
                <c:pt idx="282">
                  <c:v>0.4965</c:v>
                </c:pt>
                <c:pt idx="283">
                  <c:v>0.4965</c:v>
                </c:pt>
                <c:pt idx="284">
                  <c:v>0.49759999999999999</c:v>
                </c:pt>
                <c:pt idx="285">
                  <c:v>0.49940000000000001</c:v>
                </c:pt>
                <c:pt idx="286">
                  <c:v>0.52110000000000001</c:v>
                </c:pt>
                <c:pt idx="287">
                  <c:v>0.52200000000000002</c:v>
                </c:pt>
                <c:pt idx="288">
                  <c:v>0.52200000000000002</c:v>
                </c:pt>
                <c:pt idx="289">
                  <c:v>0.52549999999999997</c:v>
                </c:pt>
                <c:pt idx="290">
                  <c:v>0.54149999999999998</c:v>
                </c:pt>
                <c:pt idx="291">
                  <c:v>0.54259999999999997</c:v>
                </c:pt>
                <c:pt idx="292">
                  <c:v>0.54259999999999997</c:v>
                </c:pt>
                <c:pt idx="293">
                  <c:v>0.54369999999999996</c:v>
                </c:pt>
                <c:pt idx="294">
                  <c:v>0.54430000000000001</c:v>
                </c:pt>
                <c:pt idx="295">
                  <c:v>0.5474</c:v>
                </c:pt>
                <c:pt idx="296">
                  <c:v>0.5665</c:v>
                </c:pt>
                <c:pt idx="297">
                  <c:v>0.56759999999999999</c:v>
                </c:pt>
                <c:pt idx="298">
                  <c:v>0.57010000000000005</c:v>
                </c:pt>
                <c:pt idx="299">
                  <c:v>0.5927</c:v>
                </c:pt>
                <c:pt idx="300">
                  <c:v>0.59360000000000002</c:v>
                </c:pt>
                <c:pt idx="301">
                  <c:v>0.59360000000000002</c:v>
                </c:pt>
                <c:pt idx="302">
                  <c:v>0.59360000000000002</c:v>
                </c:pt>
                <c:pt idx="303">
                  <c:v>0.59360000000000002</c:v>
                </c:pt>
                <c:pt idx="304">
                  <c:v>0.59360000000000002</c:v>
                </c:pt>
                <c:pt idx="305">
                  <c:v>0.59360000000000002</c:v>
                </c:pt>
                <c:pt idx="306">
                  <c:v>0.59360000000000002</c:v>
                </c:pt>
                <c:pt idx="307">
                  <c:v>0.61109999999999998</c:v>
                </c:pt>
                <c:pt idx="308">
                  <c:v>0.61219999999999997</c:v>
                </c:pt>
                <c:pt idx="309">
                  <c:v>0.61419999999999997</c:v>
                </c:pt>
                <c:pt idx="310">
                  <c:v>0.61419999999999997</c:v>
                </c:pt>
                <c:pt idx="311">
                  <c:v>0.61419999999999997</c:v>
                </c:pt>
                <c:pt idx="312">
                  <c:v>0.61419999999999997</c:v>
                </c:pt>
                <c:pt idx="313">
                  <c:v>0.61419999999999997</c:v>
                </c:pt>
                <c:pt idx="314">
                  <c:v>0.61419999999999997</c:v>
                </c:pt>
                <c:pt idx="315">
                  <c:v>0.61419999999999997</c:v>
                </c:pt>
                <c:pt idx="316">
                  <c:v>0.61419999999999997</c:v>
                </c:pt>
                <c:pt idx="317">
                  <c:v>0.61419999999999997</c:v>
                </c:pt>
                <c:pt idx="318">
                  <c:v>0.61419999999999997</c:v>
                </c:pt>
                <c:pt idx="319">
                  <c:v>0.61419999999999997</c:v>
                </c:pt>
                <c:pt idx="320">
                  <c:v>0.61619999999999997</c:v>
                </c:pt>
                <c:pt idx="321">
                  <c:v>0.61619999999999997</c:v>
                </c:pt>
                <c:pt idx="322">
                  <c:v>0.61619999999999997</c:v>
                </c:pt>
                <c:pt idx="323">
                  <c:v>0.61619999999999997</c:v>
                </c:pt>
                <c:pt idx="324">
                  <c:v>0.61639999999999995</c:v>
                </c:pt>
                <c:pt idx="325">
                  <c:v>0.61639999999999995</c:v>
                </c:pt>
                <c:pt idx="326">
                  <c:v>0.61639999999999995</c:v>
                </c:pt>
                <c:pt idx="327">
                  <c:v>0.61639999999999995</c:v>
                </c:pt>
                <c:pt idx="328">
                  <c:v>0.61709999999999998</c:v>
                </c:pt>
                <c:pt idx="329">
                  <c:v>0.6341</c:v>
                </c:pt>
                <c:pt idx="330">
                  <c:v>0.63770000000000004</c:v>
                </c:pt>
                <c:pt idx="331">
                  <c:v>0.63770000000000004</c:v>
                </c:pt>
                <c:pt idx="332">
                  <c:v>0.63770000000000004</c:v>
                </c:pt>
                <c:pt idx="333">
                  <c:v>0.63970000000000005</c:v>
                </c:pt>
                <c:pt idx="334">
                  <c:v>0.63970000000000005</c:v>
                </c:pt>
                <c:pt idx="335">
                  <c:v>0.63970000000000005</c:v>
                </c:pt>
                <c:pt idx="336">
                  <c:v>0.63970000000000005</c:v>
                </c:pt>
                <c:pt idx="337">
                  <c:v>0.63970000000000005</c:v>
                </c:pt>
                <c:pt idx="338">
                  <c:v>0.63970000000000005</c:v>
                </c:pt>
                <c:pt idx="339">
                  <c:v>0.63970000000000005</c:v>
                </c:pt>
                <c:pt idx="340">
                  <c:v>0.63970000000000005</c:v>
                </c:pt>
                <c:pt idx="341">
                  <c:v>0.63970000000000005</c:v>
                </c:pt>
                <c:pt idx="342">
                  <c:v>0.63970000000000005</c:v>
                </c:pt>
                <c:pt idx="343">
                  <c:v>0.63970000000000005</c:v>
                </c:pt>
                <c:pt idx="344">
                  <c:v>0.63970000000000005</c:v>
                </c:pt>
                <c:pt idx="345">
                  <c:v>0.6643</c:v>
                </c:pt>
                <c:pt idx="346">
                  <c:v>0.66490000000000005</c:v>
                </c:pt>
                <c:pt idx="347">
                  <c:v>0.68159999999999998</c:v>
                </c:pt>
                <c:pt idx="348">
                  <c:v>0.68310000000000004</c:v>
                </c:pt>
                <c:pt idx="349">
                  <c:v>0.68469999999999998</c:v>
                </c:pt>
                <c:pt idx="350">
                  <c:v>0.68579999999999997</c:v>
                </c:pt>
                <c:pt idx="351">
                  <c:v>0.68779999999999997</c:v>
                </c:pt>
                <c:pt idx="352">
                  <c:v>0.69069999999999998</c:v>
                </c:pt>
                <c:pt idx="353">
                  <c:v>0.70509999999999995</c:v>
                </c:pt>
                <c:pt idx="354">
                  <c:v>0.70684999999999998</c:v>
                </c:pt>
                <c:pt idx="355">
                  <c:v>0.71009999999999995</c:v>
                </c:pt>
                <c:pt idx="356">
                  <c:v>0.71189999999999998</c:v>
                </c:pt>
                <c:pt idx="357">
                  <c:v>0.71220000000000006</c:v>
                </c:pt>
                <c:pt idx="358">
                  <c:v>0.72670000000000001</c:v>
                </c:pt>
                <c:pt idx="359">
                  <c:v>0.73299999999999998</c:v>
                </c:pt>
                <c:pt idx="360">
                  <c:v>0.73299999999999998</c:v>
                </c:pt>
                <c:pt idx="361">
                  <c:v>0.73360000000000003</c:v>
                </c:pt>
                <c:pt idx="362">
                  <c:v>0.75339999999999996</c:v>
                </c:pt>
                <c:pt idx="363">
                  <c:v>0.75939999999999996</c:v>
                </c:pt>
                <c:pt idx="364">
                  <c:v>0.75939999999999996</c:v>
                </c:pt>
                <c:pt idx="365">
                  <c:v>0.76029999999999998</c:v>
                </c:pt>
                <c:pt idx="366">
                  <c:v>0.77690000000000003</c:v>
                </c:pt>
                <c:pt idx="367">
                  <c:v>0.78149999999999997</c:v>
                </c:pt>
                <c:pt idx="368">
                  <c:v>0.78244999999999998</c:v>
                </c:pt>
                <c:pt idx="369">
                  <c:v>0.79930000000000001</c:v>
                </c:pt>
                <c:pt idx="370">
                  <c:v>0.82340000000000002</c:v>
                </c:pt>
                <c:pt idx="371">
                  <c:v>0.82499999999999996</c:v>
                </c:pt>
                <c:pt idx="372">
                  <c:v>0.83160000000000001</c:v>
                </c:pt>
                <c:pt idx="373">
                  <c:v>0.84850000000000003</c:v>
                </c:pt>
                <c:pt idx="374">
                  <c:v>0.85109999999999997</c:v>
                </c:pt>
                <c:pt idx="375">
                  <c:v>0.87280000000000002</c:v>
                </c:pt>
                <c:pt idx="376">
                  <c:v>0.878</c:v>
                </c:pt>
                <c:pt idx="377">
                  <c:v>0.89810000000000001</c:v>
                </c:pt>
                <c:pt idx="378">
                  <c:v>0.92069999999999996</c:v>
                </c:pt>
                <c:pt idx="379">
                  <c:v>0.94220000000000004</c:v>
                </c:pt>
                <c:pt idx="380">
                  <c:v>0.94310000000000005</c:v>
                </c:pt>
                <c:pt idx="381">
                  <c:v>0.94530000000000003</c:v>
                </c:pt>
                <c:pt idx="382">
                  <c:v>0.94579999999999997</c:v>
                </c:pt>
                <c:pt idx="383">
                  <c:v>0.94579999999999997</c:v>
                </c:pt>
                <c:pt idx="384">
                  <c:v>0.96299999999999997</c:v>
                </c:pt>
                <c:pt idx="385">
                  <c:v>0.96619999999999995</c:v>
                </c:pt>
                <c:pt idx="386">
                  <c:v>0.96679999999999999</c:v>
                </c:pt>
                <c:pt idx="387">
                  <c:v>0.96865000000000001</c:v>
                </c:pt>
                <c:pt idx="388">
                  <c:v>0.96865000000000001</c:v>
                </c:pt>
                <c:pt idx="389">
                  <c:v>0.96865000000000001</c:v>
                </c:pt>
                <c:pt idx="390">
                  <c:v>0.96865000000000001</c:v>
                </c:pt>
                <c:pt idx="391">
                  <c:v>0.96865000000000001</c:v>
                </c:pt>
                <c:pt idx="392">
                  <c:v>0.98939999999999995</c:v>
                </c:pt>
                <c:pt idx="393">
                  <c:v>1.0085</c:v>
                </c:pt>
                <c:pt idx="394">
                  <c:v>1.0085</c:v>
                </c:pt>
                <c:pt idx="395">
                  <c:v>1.0085</c:v>
                </c:pt>
                <c:pt idx="396">
                  <c:v>1.0085</c:v>
                </c:pt>
                <c:pt idx="397">
                  <c:v>1.0088999999999999</c:v>
                </c:pt>
                <c:pt idx="398">
                  <c:v>1.03735</c:v>
                </c:pt>
                <c:pt idx="399">
                  <c:v>1.0376000000000001</c:v>
                </c:pt>
                <c:pt idx="400">
                  <c:v>1.0612999999999999</c:v>
                </c:pt>
                <c:pt idx="401">
                  <c:v>1.0634999999999999</c:v>
                </c:pt>
                <c:pt idx="402">
                  <c:v>1.0828</c:v>
                </c:pt>
              </c:numCache>
            </c:numRef>
          </c:xVal>
          <c:yVal>
            <c:numRef>
              <c:f>Q_fit!$E$21:$E$423</c:f>
              <c:numCache>
                <c:formatCode>General</c:formatCode>
                <c:ptCount val="403"/>
                <c:pt idx="0">
                  <c:v>-0.27047893837661618</c:v>
                </c:pt>
                <c:pt idx="1">
                  <c:v>-0.24950359295352859</c:v>
                </c:pt>
                <c:pt idx="2">
                  <c:v>-0.2560170337559961</c:v>
                </c:pt>
                <c:pt idx="3">
                  <c:v>-0.26181209759237267</c:v>
                </c:pt>
                <c:pt idx="4">
                  <c:v>-0.27203339707955715</c:v>
                </c:pt>
                <c:pt idx="5">
                  <c:v>-0.25970373477654929</c:v>
                </c:pt>
                <c:pt idx="6">
                  <c:v>-0.25902884677476212</c:v>
                </c:pt>
                <c:pt idx="7">
                  <c:v>-0.25648052570766194</c:v>
                </c:pt>
                <c:pt idx="8">
                  <c:v>-0.24599537550589026</c:v>
                </c:pt>
                <c:pt idx="9">
                  <c:v>-0.2523483065414962</c:v>
                </c:pt>
                <c:pt idx="10">
                  <c:v>-0.26104406769865668</c:v>
                </c:pt>
                <c:pt idx="11">
                  <c:v>-0.24655875938206423</c:v>
                </c:pt>
                <c:pt idx="12">
                  <c:v>-0.23477357439005017</c:v>
                </c:pt>
                <c:pt idx="13">
                  <c:v>-0.24356667719491309</c:v>
                </c:pt>
                <c:pt idx="14">
                  <c:v>-0.22733355331294572</c:v>
                </c:pt>
                <c:pt idx="15">
                  <c:v>-0.23818661119173309</c:v>
                </c:pt>
                <c:pt idx="16">
                  <c:v>-0.24285888530475253</c:v>
                </c:pt>
                <c:pt idx="17">
                  <c:v>-0.22906784239556793</c:v>
                </c:pt>
                <c:pt idx="18">
                  <c:v>-0.22973961787116814</c:v>
                </c:pt>
                <c:pt idx="19">
                  <c:v>-0.22164274400656456</c:v>
                </c:pt>
                <c:pt idx="20">
                  <c:v>-0.24301944652910826</c:v>
                </c:pt>
                <c:pt idx="21">
                  <c:v>-0.22638339064475832</c:v>
                </c:pt>
                <c:pt idx="22">
                  <c:v>-0.21860354573442237</c:v>
                </c:pt>
                <c:pt idx="23">
                  <c:v>-0.23927380665570064</c:v>
                </c:pt>
                <c:pt idx="24">
                  <c:v>-0.20829993991184467</c:v>
                </c:pt>
                <c:pt idx="25">
                  <c:v>-0.20119081986264958</c:v>
                </c:pt>
                <c:pt idx="26">
                  <c:v>-0.19562792607164353</c:v>
                </c:pt>
                <c:pt idx="27">
                  <c:v>-0.20160224387124712</c:v>
                </c:pt>
                <c:pt idx="28">
                  <c:v>-0.1992660015691663</c:v>
                </c:pt>
                <c:pt idx="29">
                  <c:v>-0.20375277423544685</c:v>
                </c:pt>
                <c:pt idx="30">
                  <c:v>-0.19741647107037513</c:v>
                </c:pt>
                <c:pt idx="31">
                  <c:v>-0.18423932291725945</c:v>
                </c:pt>
                <c:pt idx="32">
                  <c:v>-0.20690297000221253</c:v>
                </c:pt>
                <c:pt idx="33">
                  <c:v>-0.19538924518650577</c:v>
                </c:pt>
                <c:pt idx="34">
                  <c:v>-0.19905283152574799</c:v>
                </c:pt>
                <c:pt idx="35">
                  <c:v>-0.19023675550193195</c:v>
                </c:pt>
                <c:pt idx="36">
                  <c:v>-0.18505583228056371</c:v>
                </c:pt>
                <c:pt idx="37">
                  <c:v>-0.19619982751799056</c:v>
                </c:pt>
                <c:pt idx="38">
                  <c:v>-0.18516202240363466</c:v>
                </c:pt>
                <c:pt idx="39">
                  <c:v>-0.197642791417252</c:v>
                </c:pt>
                <c:pt idx="40">
                  <c:v>-0.19344796061861766</c:v>
                </c:pt>
                <c:pt idx="41">
                  <c:v>-0.19911025388028547</c:v>
                </c:pt>
                <c:pt idx="42">
                  <c:v>-0.18492819539530436</c:v>
                </c:pt>
                <c:pt idx="43">
                  <c:v>-0.18807040825313093</c:v>
                </c:pt>
                <c:pt idx="44">
                  <c:v>-0.19055015839060999</c:v>
                </c:pt>
                <c:pt idx="45">
                  <c:v>-0.17721937215999328</c:v>
                </c:pt>
                <c:pt idx="46">
                  <c:v>-0.18288046071076397</c:v>
                </c:pt>
                <c:pt idx="47">
                  <c:v>-0.17169418767343328</c:v>
                </c:pt>
                <c:pt idx="48">
                  <c:v>-0.17525217176601457</c:v>
                </c:pt>
                <c:pt idx="49">
                  <c:v>-0.17586011560487519</c:v>
                </c:pt>
                <c:pt idx="50">
                  <c:v>-0.16959651376320667</c:v>
                </c:pt>
                <c:pt idx="51">
                  <c:v>-0.17373637065718597</c:v>
                </c:pt>
                <c:pt idx="52">
                  <c:v>-0.17419630326782345</c:v>
                </c:pt>
                <c:pt idx="53">
                  <c:v>-0.17879506391582911</c:v>
                </c:pt>
                <c:pt idx="54">
                  <c:v>-0.17473307068081925</c:v>
                </c:pt>
                <c:pt idx="55">
                  <c:v>-0.1643927979544092</c:v>
                </c:pt>
                <c:pt idx="56">
                  <c:v>-0.16945769340326189</c:v>
                </c:pt>
                <c:pt idx="57">
                  <c:v>-0.17226613936891619</c:v>
                </c:pt>
                <c:pt idx="58">
                  <c:v>-0.1770529217789843</c:v>
                </c:pt>
                <c:pt idx="59">
                  <c:v>-0.15527216137351299</c:v>
                </c:pt>
                <c:pt idx="60">
                  <c:v>-0.13102336903230005</c:v>
                </c:pt>
                <c:pt idx="61">
                  <c:v>-0.12890230537873437</c:v>
                </c:pt>
                <c:pt idx="62">
                  <c:v>-0.11149786977733916</c:v>
                </c:pt>
                <c:pt idx="63">
                  <c:v>-0.10422414762432182</c:v>
                </c:pt>
                <c:pt idx="64">
                  <c:v>-0.10887196053667332</c:v>
                </c:pt>
                <c:pt idx="65">
                  <c:v>-0.10962010549032594</c:v>
                </c:pt>
                <c:pt idx="66">
                  <c:v>-0.10562010548951103</c:v>
                </c:pt>
                <c:pt idx="67">
                  <c:v>-0.11026719484216961</c:v>
                </c:pt>
                <c:pt idx="68">
                  <c:v>-0.105267194837513</c:v>
                </c:pt>
                <c:pt idx="69">
                  <c:v>-9.7619748661511963E-2</c:v>
                </c:pt>
                <c:pt idx="70">
                  <c:v>-9.5971942716689712E-2</c:v>
                </c:pt>
                <c:pt idx="71">
                  <c:v>-8.8035509509085605E-2</c:v>
                </c:pt>
                <c:pt idx="72">
                  <c:v>-8.6035509508678151E-2</c:v>
                </c:pt>
                <c:pt idx="73">
                  <c:v>-5.6667130624162163E-2</c:v>
                </c:pt>
                <c:pt idx="74">
                  <c:v>-7.8774614496195175E-2</c:v>
                </c:pt>
                <c:pt idx="75">
                  <c:v>-6.9267230783755143E-2</c:v>
                </c:pt>
                <c:pt idx="76">
                  <c:v>-6.4237572509454707E-2</c:v>
                </c:pt>
                <c:pt idx="77">
                  <c:v>-5.8827509978712111E-2</c:v>
                </c:pt>
                <c:pt idx="78">
                  <c:v>-5.3827509981331456E-2</c:v>
                </c:pt>
                <c:pt idx="79">
                  <c:v>-3.3358643027802615E-2</c:v>
                </c:pt>
                <c:pt idx="80">
                  <c:v>-1.6920410152507857E-2</c:v>
                </c:pt>
                <c:pt idx="81">
                  <c:v>-4.5619330219696871E-3</c:v>
                </c:pt>
                <c:pt idx="82">
                  <c:v>-3.7977001300051959E-2</c:v>
                </c:pt>
                <c:pt idx="83">
                  <c:v>-1.575031512654039E-2</c:v>
                </c:pt>
                <c:pt idx="84">
                  <c:v>-1.2806272537821926E-2</c:v>
                </c:pt>
                <c:pt idx="85">
                  <c:v>-9.8062725335727671E-3</c:v>
                </c:pt>
                <c:pt idx="86">
                  <c:v>-1.2447706167491406E-2</c:v>
                </c:pt>
                <c:pt idx="87">
                  <c:v>-2.357907363532015E-2</c:v>
                </c:pt>
                <c:pt idx="88">
                  <c:v>-2.0579073638346948E-2</c:v>
                </c:pt>
                <c:pt idx="89">
                  <c:v>-1.6579073637532041E-2</c:v>
                </c:pt>
                <c:pt idx="90">
                  <c:v>-1.5579073633690335E-2</c:v>
                </c:pt>
                <c:pt idx="91">
                  <c:v>-1.296538894076061E-2</c:v>
                </c:pt>
                <c:pt idx="92">
                  <c:v>-1.4596854185084454E-2</c:v>
                </c:pt>
                <c:pt idx="93">
                  <c:v>-1.3596854181242748E-2</c:v>
                </c:pt>
                <c:pt idx="94">
                  <c:v>-1.5859653795262784E-2</c:v>
                </c:pt>
                <c:pt idx="95">
                  <c:v>-3.0412584225317299E-3</c:v>
                </c:pt>
                <c:pt idx="96">
                  <c:v>2.3702457165975521E-3</c:v>
                </c:pt>
                <c:pt idx="97">
                  <c:v>-1.6704531980315535E-2</c:v>
                </c:pt>
                <c:pt idx="98">
                  <c:v>-1.3447592848108206E-2</c:v>
                </c:pt>
                <c:pt idx="99">
                  <c:v>1.591153731431268E-2</c:v>
                </c:pt>
                <c:pt idx="100">
                  <c:v>1.4111537316128759E-2</c:v>
                </c:pt>
                <c:pt idx="101">
                  <c:v>2.3516874432901978E-3</c:v>
                </c:pt>
                <c:pt idx="102">
                  <c:v>-1.8535030231189055E-3</c:v>
                </c:pt>
                <c:pt idx="103">
                  <c:v>2.1464969776960018E-3</c:v>
                </c:pt>
                <c:pt idx="104">
                  <c:v>1.4190064287395497E-2</c:v>
                </c:pt>
                <c:pt idx="105">
                  <c:v>-1.1450441221237112E-2</c:v>
                </c:pt>
                <c:pt idx="106">
                  <c:v>-1.0450441224671364E-2</c:v>
                </c:pt>
                <c:pt idx="107">
                  <c:v>-5.0470613351780731E-3</c:v>
                </c:pt>
                <c:pt idx="108">
                  <c:v>-1.0470613343631658E-3</c:v>
                </c:pt>
                <c:pt idx="109">
                  <c:v>1.0610135928055032E-2</c:v>
                </c:pt>
                <c:pt idx="110">
                  <c:v>1.0610135928055032E-2</c:v>
                </c:pt>
                <c:pt idx="111">
                  <c:v>1.79697928234436E-2</c:v>
                </c:pt>
                <c:pt idx="112">
                  <c:v>1.6228598949202439E-2</c:v>
                </c:pt>
                <c:pt idx="113">
                  <c:v>3.1256194586854691E-2</c:v>
                </c:pt>
                <c:pt idx="114">
                  <c:v>1.5853574133168041E-2</c:v>
                </c:pt>
                <c:pt idx="115">
                  <c:v>2.0194944486481972E-2</c:v>
                </c:pt>
                <c:pt idx="116">
                  <c:v>-5.9694677630624127E-3</c:v>
                </c:pt>
                <c:pt idx="117">
                  <c:v>9.2654194502293785E-6</c:v>
                </c:pt>
                <c:pt idx="118">
                  <c:v>1.6078920586821182E-2</c:v>
                </c:pt>
                <c:pt idx="119">
                  <c:v>1.6966742086697024E-2</c:v>
                </c:pt>
                <c:pt idx="120">
                  <c:v>3.1705809372240143E-2</c:v>
                </c:pt>
                <c:pt idx="121">
                  <c:v>2.3402839018754899E-2</c:v>
                </c:pt>
                <c:pt idx="122">
                  <c:v>2.4302839025122817E-2</c:v>
                </c:pt>
                <c:pt idx="123">
                  <c:v>2.3581518455523462E-2</c:v>
                </c:pt>
                <c:pt idx="124">
                  <c:v>2.4800431193362213E-2</c:v>
                </c:pt>
                <c:pt idx="125">
                  <c:v>2.5096138678218603E-2</c:v>
                </c:pt>
                <c:pt idx="126">
                  <c:v>2.461575360870058E-2</c:v>
                </c:pt>
                <c:pt idx="127">
                  <c:v>2.6615753609108034E-2</c:v>
                </c:pt>
                <c:pt idx="128">
                  <c:v>2.9234451044803142E-2</c:v>
                </c:pt>
                <c:pt idx="129">
                  <c:v>2.5450160026328758E-2</c:v>
                </c:pt>
                <c:pt idx="130">
                  <c:v>3.1650160029774652E-2</c:v>
                </c:pt>
                <c:pt idx="131">
                  <c:v>3.306879800642179E-2</c:v>
                </c:pt>
                <c:pt idx="132">
                  <c:v>3.1787421062153973E-2</c:v>
                </c:pt>
                <c:pt idx="133">
                  <c:v>9.643990296719529E-3</c:v>
                </c:pt>
                <c:pt idx="134">
                  <c:v>2.4622239231896048E-2</c:v>
                </c:pt>
                <c:pt idx="135">
                  <c:v>2.6455997221882417E-2</c:v>
                </c:pt>
                <c:pt idx="136">
                  <c:v>3.0854279197415985E-2</c:v>
                </c:pt>
                <c:pt idx="137">
                  <c:v>3.3090675214662635E-2</c:v>
                </c:pt>
                <c:pt idx="138">
                  <c:v>3.9926979875076249E-2</c:v>
                </c:pt>
                <c:pt idx="139">
                  <c:v>3.4304675507626704E-2</c:v>
                </c:pt>
                <c:pt idx="140">
                  <c:v>4.9304675507044628E-2</c:v>
                </c:pt>
                <c:pt idx="141">
                  <c:v>4.466425271016157E-2</c:v>
                </c:pt>
                <c:pt idx="142">
                  <c:v>3.861952303313515E-2</c:v>
                </c:pt>
                <c:pt idx="143">
                  <c:v>4.2527603238587432E-2</c:v>
                </c:pt>
                <c:pt idx="144">
                  <c:v>4.8145221137047091E-2</c:v>
                </c:pt>
                <c:pt idx="145">
                  <c:v>4.3997893448311468E-2</c:v>
                </c:pt>
                <c:pt idx="146">
                  <c:v>4.3997893455587425E-2</c:v>
                </c:pt>
                <c:pt idx="147">
                  <c:v>4.8076227492243266E-2</c:v>
                </c:pt>
                <c:pt idx="148">
                  <c:v>4.1928557472971487E-2</c:v>
                </c:pt>
                <c:pt idx="149">
                  <c:v>5.0928557471167049E-2</c:v>
                </c:pt>
                <c:pt idx="150">
                  <c:v>4.5647396723043174E-2</c:v>
                </c:pt>
                <c:pt idx="151">
                  <c:v>3.4905349998831818E-2</c:v>
                </c:pt>
                <c:pt idx="152">
                  <c:v>4.0905350000054179E-2</c:v>
                </c:pt>
                <c:pt idx="153">
                  <c:v>5.226476160351938E-2</c:v>
                </c:pt>
                <c:pt idx="154">
                  <c:v>5.8740558953783009E-2</c:v>
                </c:pt>
                <c:pt idx="155">
                  <c:v>6.0740558954190463E-2</c:v>
                </c:pt>
                <c:pt idx="156">
                  <c:v>5.114055895660026E-2</c:v>
                </c:pt>
                <c:pt idx="157">
                  <c:v>5.0716064159318799E-2</c:v>
                </c:pt>
                <c:pt idx="158">
                  <c:v>5.5332339806429959E-2</c:v>
                </c:pt>
                <c:pt idx="159">
                  <c:v>5.3904753397715936E-2</c:v>
                </c:pt>
                <c:pt idx="160">
                  <c:v>5.4161246866945262E-2</c:v>
                </c:pt>
                <c:pt idx="161">
                  <c:v>6.1161246872009328E-2</c:v>
                </c:pt>
                <c:pt idx="162">
                  <c:v>6.1135677517787229E-2</c:v>
                </c:pt>
                <c:pt idx="163">
                  <c:v>5.8751066678566589E-2</c:v>
                </c:pt>
                <c:pt idx="164">
                  <c:v>5.6929975837511693E-2</c:v>
                </c:pt>
                <c:pt idx="165">
                  <c:v>5.6519057741542242E-2</c:v>
                </c:pt>
                <c:pt idx="166">
                  <c:v>6.1519057738922897E-2</c:v>
                </c:pt>
                <c:pt idx="167">
                  <c:v>6.3519057739330351E-2</c:v>
                </c:pt>
                <c:pt idx="168">
                  <c:v>4.3722775326771796E-2</c:v>
                </c:pt>
                <c:pt idx="169">
                  <c:v>5.9270959512951124E-2</c:v>
                </c:pt>
                <c:pt idx="170">
                  <c:v>2.4471177425137325E-2</c:v>
                </c:pt>
                <c:pt idx="171">
                  <c:v>5.0471177423158264E-2</c:v>
                </c:pt>
                <c:pt idx="172">
                  <c:v>6.3057177513441989E-2</c:v>
                </c:pt>
                <c:pt idx="173">
                  <c:v>6.1415761308589015E-2</c:v>
                </c:pt>
                <c:pt idx="174">
                  <c:v>5.9670781263113787E-2</c:v>
                </c:pt>
                <c:pt idx="175">
                  <c:v>5.9670781263113787E-2</c:v>
                </c:pt>
                <c:pt idx="176">
                  <c:v>6.9416370432971219E-2</c:v>
                </c:pt>
                <c:pt idx="177">
                  <c:v>7.4838359773517021E-2</c:v>
                </c:pt>
                <c:pt idx="178">
                  <c:v>6.4392309290248861E-2</c:v>
                </c:pt>
                <c:pt idx="179">
                  <c:v>4.4721149044952932E-2</c:v>
                </c:pt>
                <c:pt idx="180">
                  <c:v>6.7975081388172501E-2</c:v>
                </c:pt>
                <c:pt idx="181">
                  <c:v>6.6587219830657657E-2</c:v>
                </c:pt>
                <c:pt idx="182">
                  <c:v>7.4587219832287471E-2</c:v>
                </c:pt>
                <c:pt idx="183">
                  <c:v>6.95575186902197E-2</c:v>
                </c:pt>
                <c:pt idx="184">
                  <c:v>7.076950523539649E-2</c:v>
                </c:pt>
                <c:pt idx="185">
                  <c:v>8.8139617397960002E-2</c:v>
                </c:pt>
                <c:pt idx="186">
                  <c:v>7.0118933168561284E-2</c:v>
                </c:pt>
                <c:pt idx="187">
                  <c:v>6.5309637016650421E-2</c:v>
                </c:pt>
                <c:pt idx="188">
                  <c:v>7.2499566881281979E-2</c:v>
                </c:pt>
                <c:pt idx="189">
                  <c:v>7.5857464251782844E-2</c:v>
                </c:pt>
                <c:pt idx="190">
                  <c:v>7.6573247766182628E-2</c:v>
                </c:pt>
                <c:pt idx="191">
                  <c:v>7.7573247770024334E-2</c:v>
                </c:pt>
                <c:pt idx="192">
                  <c:v>7.0931133905457314E-2</c:v>
                </c:pt>
                <c:pt idx="193">
                  <c:v>7.6541575045054835E-2</c:v>
                </c:pt>
                <c:pt idx="194">
                  <c:v>7.7541575041620583E-2</c:v>
                </c:pt>
                <c:pt idx="195">
                  <c:v>7.1046553861239606E-2</c:v>
                </c:pt>
                <c:pt idx="196">
                  <c:v>7.5046553862054513E-2</c:v>
                </c:pt>
                <c:pt idx="197">
                  <c:v>6.6477886900360036E-2</c:v>
                </c:pt>
                <c:pt idx="198">
                  <c:v>6.9477886897333238E-2</c:v>
                </c:pt>
                <c:pt idx="199">
                  <c:v>8.3477886900185413E-2</c:v>
                </c:pt>
                <c:pt idx="200">
                  <c:v>8.0234845354013762E-2</c:v>
                </c:pt>
                <c:pt idx="201">
                  <c:v>7.0812506309540543E-2</c:v>
                </c:pt>
                <c:pt idx="202">
                  <c:v>7.0422327055304323E-2</c:v>
                </c:pt>
                <c:pt idx="203">
                  <c:v>7.6966657407334632E-2</c:v>
                </c:pt>
                <c:pt idx="204">
                  <c:v>6.9529556199650386E-2</c:v>
                </c:pt>
                <c:pt idx="205">
                  <c:v>7.8529556197845948E-2</c:v>
                </c:pt>
                <c:pt idx="206">
                  <c:v>8.621212533889025E-2</c:v>
                </c:pt>
                <c:pt idx="207">
                  <c:v>0.1003828643589089</c:v>
                </c:pt>
                <c:pt idx="208">
                  <c:v>9.1556515843918218E-2</c:v>
                </c:pt>
                <c:pt idx="209">
                  <c:v>9.3518674046768738E-2</c:v>
                </c:pt>
                <c:pt idx="210">
                  <c:v>9.972916587776956E-2</c:v>
                </c:pt>
                <c:pt idx="211">
                  <c:v>9.4334265575786364E-2</c:v>
                </c:pt>
                <c:pt idx="212">
                  <c:v>8.1795214794538454E-2</c:v>
                </c:pt>
                <c:pt idx="213">
                  <c:v>8.6864288322909697E-2</c:v>
                </c:pt>
                <c:pt idx="214">
                  <c:v>0.11523710293071485</c:v>
                </c:pt>
                <c:pt idx="215">
                  <c:v>9.9045725589629707E-2</c:v>
                </c:pt>
                <c:pt idx="216">
                  <c:v>9.3607053189415548E-2</c:v>
                </c:pt>
                <c:pt idx="217">
                  <c:v>9.3626438255993413E-2</c:v>
                </c:pt>
                <c:pt idx="218">
                  <c:v>8.7657303377323012E-2</c:v>
                </c:pt>
                <c:pt idx="219">
                  <c:v>0.10372398011810251</c:v>
                </c:pt>
                <c:pt idx="220">
                  <c:v>9.6212693607841043E-2</c:v>
                </c:pt>
                <c:pt idx="221">
                  <c:v>9.9747321920151247E-2</c:v>
                </c:pt>
                <c:pt idx="222">
                  <c:v>0.1013450154025862</c:v>
                </c:pt>
                <c:pt idx="223">
                  <c:v>9.8959887248114678E-2</c:v>
                </c:pt>
                <c:pt idx="224">
                  <c:v>9.3912024167591854E-2</c:v>
                </c:pt>
                <c:pt idx="225">
                  <c:v>0.1121837252902968</c:v>
                </c:pt>
                <c:pt idx="226">
                  <c:v>0.10443540419423639</c:v>
                </c:pt>
                <c:pt idx="227">
                  <c:v>0.10856089244340633</c:v>
                </c:pt>
                <c:pt idx="228">
                  <c:v>0.10956089243997208</c:v>
                </c:pt>
                <c:pt idx="229">
                  <c:v>0.11050905000418157</c:v>
                </c:pt>
                <c:pt idx="230">
                  <c:v>0.11677361808561171</c:v>
                </c:pt>
                <c:pt idx="231">
                  <c:v>0.11602388153374052</c:v>
                </c:pt>
                <c:pt idx="232">
                  <c:v>0.1109672312759428</c:v>
                </c:pt>
                <c:pt idx="233">
                  <c:v>0.11296723127635025</c:v>
                </c:pt>
                <c:pt idx="234">
                  <c:v>0.11596723127332345</c:v>
                </c:pt>
                <c:pt idx="235">
                  <c:v>0.11696723127716516</c:v>
                </c:pt>
                <c:pt idx="236">
                  <c:v>0.1179672312737309</c:v>
                </c:pt>
                <c:pt idx="237">
                  <c:v>0.11996723127413836</c:v>
                </c:pt>
                <c:pt idx="238">
                  <c:v>0.12296723127838752</c:v>
                </c:pt>
                <c:pt idx="239">
                  <c:v>0.12396723127495327</c:v>
                </c:pt>
                <c:pt idx="240">
                  <c:v>0.12396723127495327</c:v>
                </c:pt>
                <c:pt idx="241">
                  <c:v>0.12496723127879497</c:v>
                </c:pt>
                <c:pt idx="242">
                  <c:v>0.12596723127536072</c:v>
                </c:pt>
                <c:pt idx="243">
                  <c:v>0.12796723127576817</c:v>
                </c:pt>
                <c:pt idx="244">
                  <c:v>0.12896723127960988</c:v>
                </c:pt>
                <c:pt idx="245">
                  <c:v>0.13196723127658308</c:v>
                </c:pt>
                <c:pt idx="246">
                  <c:v>0.13996723127821289</c:v>
                </c:pt>
                <c:pt idx="247">
                  <c:v>0.1290257573552831</c:v>
                </c:pt>
                <c:pt idx="248">
                  <c:v>0.1249071150048813</c:v>
                </c:pt>
                <c:pt idx="249">
                  <c:v>0.12890711500569621</c:v>
                </c:pt>
                <c:pt idx="250">
                  <c:v>0.12696468230548152</c:v>
                </c:pt>
                <c:pt idx="251">
                  <c:v>0.13384593673769984</c:v>
                </c:pt>
                <c:pt idx="252">
                  <c:v>0.12201806291836434</c:v>
                </c:pt>
                <c:pt idx="253">
                  <c:v>0.12901806291615245</c:v>
                </c:pt>
                <c:pt idx="254">
                  <c:v>0.13201806292040161</c:v>
                </c:pt>
                <c:pt idx="255">
                  <c:v>0.1240753023847824</c:v>
                </c:pt>
                <c:pt idx="256">
                  <c:v>0.13027695634123176</c:v>
                </c:pt>
                <c:pt idx="257">
                  <c:v>0.13127695634507347</c:v>
                </c:pt>
                <c:pt idx="258">
                  <c:v>0.12421077078110676</c:v>
                </c:pt>
                <c:pt idx="259">
                  <c:v>0.13021077078232912</c:v>
                </c:pt>
                <c:pt idx="260">
                  <c:v>0.13221077078273658</c:v>
                </c:pt>
                <c:pt idx="261">
                  <c:v>0.13036220435684565</c:v>
                </c:pt>
                <c:pt idx="262">
                  <c:v>0.12240323133199177</c:v>
                </c:pt>
                <c:pt idx="263">
                  <c:v>0.14354821576106264</c:v>
                </c:pt>
                <c:pt idx="264">
                  <c:v>0.14354821576106264</c:v>
                </c:pt>
                <c:pt idx="265">
                  <c:v>0.16454821576170292</c:v>
                </c:pt>
                <c:pt idx="266">
                  <c:v>0.14975669566613439</c:v>
                </c:pt>
                <c:pt idx="267">
                  <c:v>0.15067984778469892</c:v>
                </c:pt>
                <c:pt idx="268">
                  <c:v>0.13960273003372511</c:v>
                </c:pt>
                <c:pt idx="269">
                  <c:v>0.14960273003576238</c:v>
                </c:pt>
                <c:pt idx="270">
                  <c:v>0.15360273003657729</c:v>
                </c:pt>
                <c:pt idx="271">
                  <c:v>0.1606027300343654</c:v>
                </c:pt>
                <c:pt idx="272">
                  <c:v>0.150098185992046</c:v>
                </c:pt>
                <c:pt idx="273">
                  <c:v>0.1540981859928609</c:v>
                </c:pt>
                <c:pt idx="274">
                  <c:v>0.15796527692102033</c:v>
                </c:pt>
                <c:pt idx="275">
                  <c:v>0.14693748456775593</c:v>
                </c:pt>
                <c:pt idx="276">
                  <c:v>0.14793748457159764</c:v>
                </c:pt>
                <c:pt idx="277">
                  <c:v>0.15093748456857084</c:v>
                </c:pt>
                <c:pt idx="278">
                  <c:v>0.15193748456513659</c:v>
                </c:pt>
                <c:pt idx="279">
                  <c:v>0.15193748456513659</c:v>
                </c:pt>
                <c:pt idx="280">
                  <c:v>0.15793748456635895</c:v>
                </c:pt>
                <c:pt idx="281">
                  <c:v>0.16093748457060811</c:v>
                </c:pt>
                <c:pt idx="282">
                  <c:v>0.16093748457060811</c:v>
                </c:pt>
                <c:pt idx="283">
                  <c:v>0.16193748456717386</c:v>
                </c:pt>
                <c:pt idx="284">
                  <c:v>0.16084815397953148</c:v>
                </c:pt>
                <c:pt idx="285">
                  <c:v>0.16997405786311803</c:v>
                </c:pt>
                <c:pt idx="286">
                  <c:v>0.16959439643356045</c:v>
                </c:pt>
                <c:pt idx="287">
                  <c:v>0.17215208579609464</c:v>
                </c:pt>
                <c:pt idx="288">
                  <c:v>0.17515208579306785</c:v>
                </c:pt>
                <c:pt idx="289">
                  <c:v>0.17620776347005529</c:v>
                </c:pt>
                <c:pt idx="290">
                  <c:v>0.18384974366839188</c:v>
                </c:pt>
                <c:pt idx="291">
                  <c:v>0.16774761839925761</c:v>
                </c:pt>
                <c:pt idx="292">
                  <c:v>0.17674761839745318</c:v>
                </c:pt>
                <c:pt idx="293">
                  <c:v>0.17364516633250668</c:v>
                </c:pt>
                <c:pt idx="294">
                  <c:v>0.17068005449826076</c:v>
                </c:pt>
                <c:pt idx="295">
                  <c:v>0.18422542050852203</c:v>
                </c:pt>
                <c:pt idx="296">
                  <c:v>0.18590143488574448</c:v>
                </c:pt>
                <c:pt idx="297">
                  <c:v>0.18579171759623261</c:v>
                </c:pt>
                <c:pt idx="298">
                  <c:v>0.1840865418783314</c:v>
                </c:pt>
                <c:pt idx="299">
                  <c:v>0.18783029315842656</c:v>
                </c:pt>
                <c:pt idx="300">
                  <c:v>0.1843701030095477</c:v>
                </c:pt>
                <c:pt idx="301">
                  <c:v>0.18637010300995516</c:v>
                </c:pt>
                <c:pt idx="302">
                  <c:v>0.18837010301036261</c:v>
                </c:pt>
                <c:pt idx="303">
                  <c:v>0.18837010301036261</c:v>
                </c:pt>
                <c:pt idx="304">
                  <c:v>0.18937010300692836</c:v>
                </c:pt>
                <c:pt idx="305">
                  <c:v>0.19137010300733581</c:v>
                </c:pt>
                <c:pt idx="306">
                  <c:v>0.19237010301117752</c:v>
                </c:pt>
                <c:pt idx="307">
                  <c:v>0.1762628197712417</c:v>
                </c:pt>
                <c:pt idx="308">
                  <c:v>0.19813870570725461</c:v>
                </c:pt>
                <c:pt idx="309">
                  <c:v>0.16854846207262714</c:v>
                </c:pt>
                <c:pt idx="310">
                  <c:v>0.17654846207425695</c:v>
                </c:pt>
                <c:pt idx="311">
                  <c:v>0.17754846207809866</c:v>
                </c:pt>
                <c:pt idx="312">
                  <c:v>0.1785484620746644</c:v>
                </c:pt>
                <c:pt idx="313">
                  <c:v>0.18454846207588677</c:v>
                </c:pt>
                <c:pt idx="314">
                  <c:v>0.18654846207629422</c:v>
                </c:pt>
                <c:pt idx="315">
                  <c:v>0.18754846207285997</c:v>
                </c:pt>
                <c:pt idx="316">
                  <c:v>0.19154846207367487</c:v>
                </c:pt>
                <c:pt idx="317">
                  <c:v>0.20054846207187044</c:v>
                </c:pt>
                <c:pt idx="318">
                  <c:v>0.20254846207227789</c:v>
                </c:pt>
                <c:pt idx="319">
                  <c:v>0.2035484620761196</c:v>
                </c:pt>
                <c:pt idx="320">
                  <c:v>0.17295699527849687</c:v>
                </c:pt>
                <c:pt idx="321">
                  <c:v>0.17995699528356093</c:v>
                </c:pt>
                <c:pt idx="322">
                  <c:v>0.18095699528012668</c:v>
                </c:pt>
                <c:pt idx="323">
                  <c:v>0.19695699528338631</c:v>
                </c:pt>
                <c:pt idx="324">
                  <c:v>0.17229778117224276</c:v>
                </c:pt>
                <c:pt idx="325">
                  <c:v>0.17629778117305767</c:v>
                </c:pt>
                <c:pt idx="326">
                  <c:v>0.1952977811732905</c:v>
                </c:pt>
                <c:pt idx="327">
                  <c:v>0.1952977811732905</c:v>
                </c:pt>
                <c:pt idx="328">
                  <c:v>0.20249043511731626</c:v>
                </c:pt>
                <c:pt idx="329">
                  <c:v>0.20940826370489182</c:v>
                </c:pt>
                <c:pt idx="330">
                  <c:v>0.20402041854737477</c:v>
                </c:pt>
                <c:pt idx="331">
                  <c:v>0.20462041854676941</c:v>
                </c:pt>
                <c:pt idx="332">
                  <c:v>0.20742041854879503</c:v>
                </c:pt>
                <c:pt idx="333">
                  <c:v>0.20201428441457445</c:v>
                </c:pt>
                <c:pt idx="334">
                  <c:v>0.20271428441144287</c:v>
                </c:pt>
                <c:pt idx="335">
                  <c:v>0.20271428441144287</c:v>
                </c:pt>
                <c:pt idx="336">
                  <c:v>0.2034142844083113</c:v>
                </c:pt>
                <c:pt idx="337">
                  <c:v>0.20691428441448131</c:v>
                </c:pt>
                <c:pt idx="338">
                  <c:v>0.20831428440821817</c:v>
                </c:pt>
                <c:pt idx="339">
                  <c:v>0.20831428440821817</c:v>
                </c:pt>
                <c:pt idx="340">
                  <c:v>0.20831428440821817</c:v>
                </c:pt>
                <c:pt idx="341">
                  <c:v>0.20971428440923098</c:v>
                </c:pt>
                <c:pt idx="342">
                  <c:v>0.2111142844102438</c:v>
                </c:pt>
                <c:pt idx="343">
                  <c:v>0.21311428441065125</c:v>
                </c:pt>
                <c:pt idx="344">
                  <c:v>0.21941428441157093</c:v>
                </c:pt>
                <c:pt idx="345">
                  <c:v>0.21045347786408583</c:v>
                </c:pt>
                <c:pt idx="346">
                  <c:v>0.21456660011810791</c:v>
                </c:pt>
                <c:pt idx="347">
                  <c:v>0.20021703620267431</c:v>
                </c:pt>
                <c:pt idx="348">
                  <c:v>0.21324092894832128</c:v>
                </c:pt>
                <c:pt idx="349">
                  <c:v>0.2117322394845961</c:v>
                </c:pt>
                <c:pt idx="350">
                  <c:v>0.21588201045993824</c:v>
                </c:pt>
                <c:pt idx="351">
                  <c:v>0.21274417384506206</c:v>
                </c:pt>
                <c:pt idx="352">
                  <c:v>0.21301688235900657</c:v>
                </c:pt>
                <c:pt idx="353">
                  <c:v>0.219469444565664</c:v>
                </c:pt>
                <c:pt idx="354">
                  <c:v>0.22689973571314756</c:v>
                </c:pt>
                <c:pt idx="355">
                  <c:v>0.21653885346365437</c:v>
                </c:pt>
                <c:pt idx="356">
                  <c:v>0.21954968793580484</c:v>
                </c:pt>
                <c:pt idx="357">
                  <c:v>0.22005138252998277</c:v>
                </c:pt>
                <c:pt idx="358">
                  <c:v>0.20526181137308031</c:v>
                </c:pt>
                <c:pt idx="359">
                  <c:v>0.20845731782270557</c:v>
                </c:pt>
                <c:pt idx="360">
                  <c:v>0.2285573178242539</c:v>
                </c:pt>
                <c:pt idx="361">
                  <c:v>0.2277561402715691</c:v>
                </c:pt>
                <c:pt idx="362">
                  <c:v>0.22974331242382487</c:v>
                </c:pt>
                <c:pt idx="363">
                  <c:v>0.2304804595469577</c:v>
                </c:pt>
                <c:pt idx="364">
                  <c:v>0.2304804595469577</c:v>
                </c:pt>
                <c:pt idx="365">
                  <c:v>0.22006986908172488</c:v>
                </c:pt>
                <c:pt idx="366">
                  <c:v>0.23548629989899791</c:v>
                </c:pt>
                <c:pt idx="367">
                  <c:v>0.23726503151165118</c:v>
                </c:pt>
                <c:pt idx="368">
                  <c:v>0.23392919035617807</c:v>
                </c:pt>
                <c:pt idx="369">
                  <c:v>0.23731424712851729</c:v>
                </c:pt>
                <c:pt idx="370">
                  <c:v>0.2491167871450671</c:v>
                </c:pt>
                <c:pt idx="371">
                  <c:v>0.24732449265695755</c:v>
                </c:pt>
                <c:pt idx="372">
                  <c:v>0.25167031938633178</c:v>
                </c:pt>
                <c:pt idx="373">
                  <c:v>0.25650502536771713</c:v>
                </c:pt>
                <c:pt idx="374">
                  <c:v>0.25721530023860839</c:v>
                </c:pt>
                <c:pt idx="375">
                  <c:v>0.26384472116198637</c:v>
                </c:pt>
                <c:pt idx="376">
                  <c:v>0.26530935899207209</c:v>
                </c:pt>
                <c:pt idx="377">
                  <c:v>0.27203302021513354</c:v>
                </c:pt>
                <c:pt idx="378">
                  <c:v>0.27775496193251448</c:v>
                </c:pt>
                <c:pt idx="379">
                  <c:v>0.28391378764805081</c:v>
                </c:pt>
                <c:pt idx="380">
                  <c:v>0.2837349883588674</c:v>
                </c:pt>
                <c:pt idx="381">
                  <c:v>0.28480749615124601</c:v>
                </c:pt>
                <c:pt idx="382">
                  <c:v>0.28519639766720933</c:v>
                </c:pt>
                <c:pt idx="383">
                  <c:v>0.28429639766084142</c:v>
                </c:pt>
                <c:pt idx="384">
                  <c:v>0.28996551434388951</c:v>
                </c:pt>
                <c:pt idx="385">
                  <c:v>0.29078673374360564</c:v>
                </c:pt>
                <c:pt idx="386">
                  <c:v>0.29452768938205903</c:v>
                </c:pt>
                <c:pt idx="387">
                  <c:v>0.28791792810971656</c:v>
                </c:pt>
                <c:pt idx="388">
                  <c:v>0.29152792810946976</c:v>
                </c:pt>
                <c:pt idx="389">
                  <c:v>0.29161792811083415</c:v>
                </c:pt>
                <c:pt idx="390">
                  <c:v>0.29502792810836381</c:v>
                </c:pt>
                <c:pt idx="391">
                  <c:v>0.2951179281097282</c:v>
                </c:pt>
                <c:pt idx="392">
                  <c:v>0.29864930173636561</c:v>
                </c:pt>
                <c:pt idx="393">
                  <c:v>0.30261502696444237</c:v>
                </c:pt>
                <c:pt idx="394">
                  <c:v>0.30272502696530151</c:v>
                </c:pt>
                <c:pt idx="395">
                  <c:v>0.30280502696328054</c:v>
                </c:pt>
                <c:pt idx="396">
                  <c:v>0.30292502696752505</c:v>
                </c:pt>
                <c:pt idx="397">
                  <c:v>0.30303446233493847</c:v>
                </c:pt>
                <c:pt idx="398">
                  <c:v>0.30579656227361224</c:v>
                </c:pt>
                <c:pt idx="399">
                  <c:v>0.31078027673581554</c:v>
                </c:pt>
                <c:pt idx="400">
                  <c:v>0.3179191725867575</c:v>
                </c:pt>
                <c:pt idx="401">
                  <c:v>0.31906927707976518</c:v>
                </c:pt>
                <c:pt idx="402">
                  <c:v>0.32285720216931685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8C-4201-9E74-CEFC6D2CA6C3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Q_fit!$U$2:$U$49</c:f>
              <c:numCache>
                <c:formatCode>General</c:formatCode>
                <c:ptCount val="48"/>
                <c:pt idx="0">
                  <c:v>-1.2</c:v>
                </c:pt>
                <c:pt idx="1">
                  <c:v>-1.1499999999999999</c:v>
                </c:pt>
                <c:pt idx="2">
                  <c:v>-1.1000000000000001</c:v>
                </c:pt>
                <c:pt idx="3">
                  <c:v>-1.05</c:v>
                </c:pt>
                <c:pt idx="4">
                  <c:v>-1</c:v>
                </c:pt>
                <c:pt idx="5">
                  <c:v>-0.95</c:v>
                </c:pt>
                <c:pt idx="6">
                  <c:v>-0.9</c:v>
                </c:pt>
                <c:pt idx="7">
                  <c:v>-0.85</c:v>
                </c:pt>
                <c:pt idx="8">
                  <c:v>-0.8</c:v>
                </c:pt>
                <c:pt idx="9">
                  <c:v>-0.75</c:v>
                </c:pt>
                <c:pt idx="10">
                  <c:v>-0.7</c:v>
                </c:pt>
                <c:pt idx="11">
                  <c:v>-0.65</c:v>
                </c:pt>
                <c:pt idx="12">
                  <c:v>-0.59999999999999898</c:v>
                </c:pt>
                <c:pt idx="13">
                  <c:v>-0.54999999999999905</c:v>
                </c:pt>
                <c:pt idx="14">
                  <c:v>-0.499999999999999</c:v>
                </c:pt>
                <c:pt idx="15">
                  <c:v>-0.44999999999999901</c:v>
                </c:pt>
                <c:pt idx="16">
                  <c:v>-0.39999999999999902</c:v>
                </c:pt>
                <c:pt idx="17">
                  <c:v>-0.34999999999999898</c:v>
                </c:pt>
                <c:pt idx="18">
                  <c:v>-0.29999999999999899</c:v>
                </c:pt>
                <c:pt idx="19">
                  <c:v>-0.249999999999999</c:v>
                </c:pt>
                <c:pt idx="20">
                  <c:v>-0.2</c:v>
                </c:pt>
                <c:pt idx="21">
                  <c:v>-0.15</c:v>
                </c:pt>
                <c:pt idx="22">
                  <c:v>-9.9999999999999895E-2</c:v>
                </c:pt>
                <c:pt idx="23">
                  <c:v>-0.05</c:v>
                </c:pt>
                <c:pt idx="24">
                  <c:v>0</c:v>
                </c:pt>
                <c:pt idx="25">
                  <c:v>0.05</c:v>
                </c:pt>
                <c:pt idx="26">
                  <c:v>0.1</c:v>
                </c:pt>
                <c:pt idx="27">
                  <c:v>0.15</c:v>
                </c:pt>
                <c:pt idx="28">
                  <c:v>0.2</c:v>
                </c:pt>
                <c:pt idx="29">
                  <c:v>0.25</c:v>
                </c:pt>
                <c:pt idx="30">
                  <c:v>0.3</c:v>
                </c:pt>
                <c:pt idx="31">
                  <c:v>0.35</c:v>
                </c:pt>
                <c:pt idx="32">
                  <c:v>0.4</c:v>
                </c:pt>
                <c:pt idx="33">
                  <c:v>0.45</c:v>
                </c:pt>
                <c:pt idx="34">
                  <c:v>0.5</c:v>
                </c:pt>
                <c:pt idx="35">
                  <c:v>0.55000000000000004</c:v>
                </c:pt>
                <c:pt idx="36">
                  <c:v>0.6</c:v>
                </c:pt>
                <c:pt idx="37">
                  <c:v>0.65</c:v>
                </c:pt>
                <c:pt idx="38">
                  <c:v>0.7</c:v>
                </c:pt>
                <c:pt idx="39">
                  <c:v>0.75</c:v>
                </c:pt>
                <c:pt idx="40">
                  <c:v>0.8</c:v>
                </c:pt>
                <c:pt idx="41">
                  <c:v>0.85</c:v>
                </c:pt>
                <c:pt idx="42">
                  <c:v>0.9</c:v>
                </c:pt>
                <c:pt idx="43">
                  <c:v>0.95</c:v>
                </c:pt>
                <c:pt idx="44">
                  <c:v>1</c:v>
                </c:pt>
                <c:pt idx="45">
                  <c:v>1.05</c:v>
                </c:pt>
                <c:pt idx="46">
                  <c:v>1.1000000000000001</c:v>
                </c:pt>
                <c:pt idx="47">
                  <c:v>1.1499999999999999</c:v>
                </c:pt>
              </c:numCache>
            </c:numRef>
          </c:xVal>
          <c:yVal>
            <c:numRef>
              <c:f>Q_fit!$V$2:$V$49</c:f>
              <c:numCache>
                <c:formatCode>General</c:formatCode>
                <c:ptCount val="48"/>
                <c:pt idx="0">
                  <c:v>-0.3042402543161829</c:v>
                </c:pt>
                <c:pt idx="1">
                  <c:v>-0.29050200967730494</c:v>
                </c:pt>
                <c:pt idx="2">
                  <c:v>-0.27676407718635948</c:v>
                </c:pt>
                <c:pt idx="3">
                  <c:v>-0.2630264568433463</c:v>
                </c:pt>
                <c:pt idx="4">
                  <c:v>-0.24928914864826554</c:v>
                </c:pt>
                <c:pt idx="5">
                  <c:v>-0.23555215260111714</c:v>
                </c:pt>
                <c:pt idx="6">
                  <c:v>-0.22181546870190114</c:v>
                </c:pt>
                <c:pt idx="7">
                  <c:v>-0.20807909695061752</c:v>
                </c:pt>
                <c:pt idx="8">
                  <c:v>-0.19434303734726632</c:v>
                </c:pt>
                <c:pt idx="9">
                  <c:v>-0.18060728989184746</c:v>
                </c:pt>
                <c:pt idx="10">
                  <c:v>-0.16687185458436105</c:v>
                </c:pt>
                <c:pt idx="11">
                  <c:v>-0.15313673142480699</c:v>
                </c:pt>
                <c:pt idx="12">
                  <c:v>-0.13940192041318505</c:v>
                </c:pt>
                <c:pt idx="13">
                  <c:v>-0.12566742154949578</c:v>
                </c:pt>
                <c:pt idx="14">
                  <c:v>-0.11193323483373888</c:v>
                </c:pt>
                <c:pt idx="15">
                  <c:v>-9.8199360265914373E-2</c:v>
                </c:pt>
                <c:pt idx="16">
                  <c:v>-8.4465797846022261E-2</c:v>
                </c:pt>
                <c:pt idx="17">
                  <c:v>-7.0732547574062526E-2</c:v>
                </c:pt>
                <c:pt idx="18">
                  <c:v>-5.6999609450035189E-2</c:v>
                </c:pt>
                <c:pt idx="19">
                  <c:v>-4.3266983473940236E-2</c:v>
                </c:pt>
                <c:pt idx="20">
                  <c:v>-2.9534669645777945E-2</c:v>
                </c:pt>
                <c:pt idx="21">
                  <c:v>-1.580266796554777E-2</c:v>
                </c:pt>
                <c:pt idx="22">
                  <c:v>-2.0709784332499557E-3</c:v>
                </c:pt>
                <c:pt idx="23">
                  <c:v>1.1660398951115416E-2</c:v>
                </c:pt>
                <c:pt idx="24">
                  <c:v>2.5391464187548427E-2</c:v>
                </c:pt>
                <c:pt idx="25">
                  <c:v>3.9122217276049046E-2</c:v>
                </c:pt>
                <c:pt idx="26">
                  <c:v>5.2852658216617283E-2</c:v>
                </c:pt>
                <c:pt idx="27">
                  <c:v>6.658278700925313E-2</c:v>
                </c:pt>
                <c:pt idx="28">
                  <c:v>8.0312603653956594E-2</c:v>
                </c:pt>
                <c:pt idx="29">
                  <c:v>9.4042108150727666E-2</c:v>
                </c:pt>
                <c:pt idx="30">
                  <c:v>0.10777130049956635</c:v>
                </c:pt>
                <c:pt idx="31">
                  <c:v>0.12150018070047264</c:v>
                </c:pt>
                <c:pt idx="32">
                  <c:v>0.13522874875344654</c:v>
                </c:pt>
                <c:pt idx="33">
                  <c:v>0.14895700465848807</c:v>
                </c:pt>
                <c:pt idx="34">
                  <c:v>0.16268494841559719</c:v>
                </c:pt>
                <c:pt idx="35">
                  <c:v>0.17641258002477395</c:v>
                </c:pt>
                <c:pt idx="36">
                  <c:v>0.19013989948601828</c:v>
                </c:pt>
                <c:pt idx="37">
                  <c:v>0.20386690679933028</c:v>
                </c:pt>
                <c:pt idx="38">
                  <c:v>0.21759360196470984</c:v>
                </c:pt>
                <c:pt idx="39">
                  <c:v>0.23131998498215703</c:v>
                </c:pt>
                <c:pt idx="40">
                  <c:v>0.24504605585167183</c:v>
                </c:pt>
                <c:pt idx="41">
                  <c:v>0.25877181457325421</c:v>
                </c:pt>
                <c:pt idx="42">
                  <c:v>0.27249726114690426</c:v>
                </c:pt>
                <c:pt idx="43">
                  <c:v>0.28622239557262191</c:v>
                </c:pt>
                <c:pt idx="44">
                  <c:v>0.29994721785040718</c:v>
                </c:pt>
                <c:pt idx="45">
                  <c:v>0.31367172798026005</c:v>
                </c:pt>
                <c:pt idx="46">
                  <c:v>0.32739592596218053</c:v>
                </c:pt>
                <c:pt idx="47">
                  <c:v>0.34111981179616863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8C-4201-9E74-CEFC6D2CA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55880"/>
        <c:axId val="1"/>
      </c:scatterChart>
      <c:valAx>
        <c:axId val="8711558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7814726840855111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1558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522565320665085"/>
          <c:y val="0.93647058823529417"/>
          <c:w val="0.43942992874109266"/>
          <c:h val="0.988235294117647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8567073170731708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7073170731708"/>
          <c:y val="0.13461556519301221"/>
          <c:w val="0.81402439024390238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1'!$H$21:$H$804</c:f>
              <c:numCache>
                <c:formatCode>General</c:formatCode>
                <c:ptCount val="784"/>
                <c:pt idx="52">
                  <c:v>2.5611999997636303E-2</c:v>
                </c:pt>
                <c:pt idx="300">
                  <c:v>-1.1129999998956919E-2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8-491F-828B-B1D2CF9DE648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plus>
            <c:minus>
              <c:numRef>
                <c:f>'Active 1'!$D$21:$D$804</c:f>
                <c:numCache>
                  <c:formatCode>General</c:formatCode>
                  <c:ptCount val="78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23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60">
                    <c:v>6.0000000000000001E-3</c:v>
                  </c:pt>
                  <c:pt idx="161">
                    <c:v>7.0000000000000001E-3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4.0000000000000002E-4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51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300">
                    <c:v>0</c:v>
                  </c:pt>
                  <c:pt idx="333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5.4999999999999997E-3</c:v>
                  </c:pt>
                  <c:pt idx="355">
                    <c:v>0</c:v>
                  </c:pt>
                  <c:pt idx="356">
                    <c:v>1.1000000000000001E-3</c:v>
                  </c:pt>
                  <c:pt idx="357">
                    <c:v>8.0000000000000002E-3</c:v>
                  </c:pt>
                  <c:pt idx="358">
                    <c:v>2.0000000000000001E-4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2.9999999999999997E-4</c:v>
                  </c:pt>
                  <c:pt idx="369">
                    <c:v>2.9999999999999997E-4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6.9999999999999999E-4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1E-4</c:v>
                  </c:pt>
                  <c:pt idx="390">
                    <c:v>2E-3</c:v>
                  </c:pt>
                  <c:pt idx="391">
                    <c:v>2.9999999999999997E-4</c:v>
                  </c:pt>
                  <c:pt idx="392">
                    <c:v>1.1000000000000001E-3</c:v>
                  </c:pt>
                  <c:pt idx="393">
                    <c:v>0</c:v>
                  </c:pt>
                  <c:pt idx="394">
                    <c:v>6.9999999999999999E-4</c:v>
                  </c:pt>
                  <c:pt idx="395">
                    <c:v>0</c:v>
                  </c:pt>
                  <c:pt idx="396">
                    <c:v>1.1000000000000001E-3</c:v>
                  </c:pt>
                  <c:pt idx="397">
                    <c:v>2.9999999999999997E-4</c:v>
                  </c:pt>
                  <c:pt idx="398">
                    <c:v>1E-4</c:v>
                  </c:pt>
                  <c:pt idx="399">
                    <c:v>1E-4</c:v>
                  </c:pt>
                  <c:pt idx="400">
                    <c:v>1E-4</c:v>
                  </c:pt>
                  <c:pt idx="401">
                    <c:v>1E-4</c:v>
                  </c:pt>
                  <c:pt idx="402">
                    <c:v>2.0000000000000001E-4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5.9999999999999995E-4</c:v>
                  </c:pt>
                  <c:pt idx="406">
                    <c:v>1.6000000000000001E-3</c:v>
                  </c:pt>
                  <c:pt idx="407">
                    <c:v>0</c:v>
                  </c:pt>
                  <c:pt idx="408">
                    <c:v>8.0000000000000002E-3</c:v>
                  </c:pt>
                  <c:pt idx="409">
                    <c:v>1.5E-3</c:v>
                  </c:pt>
                  <c:pt idx="410">
                    <c:v>2.0000000000000001E-4</c:v>
                  </c:pt>
                  <c:pt idx="411">
                    <c:v>1.7500000000000002E-2</c:v>
                  </c:pt>
                  <c:pt idx="412">
                    <c:v>8.0000000000000004E-4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1E-4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4.0000000000000002E-4</c:v>
                  </c:pt>
                  <c:pt idx="419">
                    <c:v>6.9999999999999999E-4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4.0000000000000002E-4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1E-4</c:v>
                  </c:pt>
                  <c:pt idx="431">
                    <c:v>5.9999999999999995E-4</c:v>
                  </c:pt>
                  <c:pt idx="432">
                    <c:v>1E-4</c:v>
                  </c:pt>
                  <c:pt idx="433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1'!$I$21:$I$804</c:f>
              <c:numCache>
                <c:formatCode>General</c:formatCode>
                <c:ptCount val="784"/>
                <c:pt idx="0">
                  <c:v>-1.055600000108825E-2</c:v>
                </c:pt>
                <c:pt idx="1">
                  <c:v>-1.1700000031851232E-3</c:v>
                </c:pt>
                <c:pt idx="2">
                  <c:v>1.4048000000911998E-2</c:v>
                </c:pt>
                <c:pt idx="3">
                  <c:v>6.7859999981010333E-3</c:v>
                </c:pt>
                <c:pt idx="4">
                  <c:v>7.0599999889964238E-4</c:v>
                </c:pt>
                <c:pt idx="5">
                  <c:v>-1.2036000003718073E-2</c:v>
                </c:pt>
                <c:pt idx="6">
                  <c:v>-1.0420000035082921E-3</c:v>
                </c:pt>
                <c:pt idx="7">
                  <c:v>-8.0800000068848021E-4</c:v>
                </c:pt>
                <c:pt idx="8">
                  <c:v>1.4039999950909987E-3</c:v>
                </c:pt>
                <c:pt idx="9">
                  <c:v>9.8219999999855645E-3</c:v>
                </c:pt>
                <c:pt idx="10">
                  <c:v>3.4059999961755238E-3</c:v>
                </c:pt>
                <c:pt idx="11">
                  <c:v>-6.4980000024661422E-3</c:v>
                </c:pt>
                <c:pt idx="12">
                  <c:v>6.7439999984344468E-3</c:v>
                </c:pt>
                <c:pt idx="13">
                  <c:v>1.8349999998463318E-2</c:v>
                </c:pt>
                <c:pt idx="14">
                  <c:v>8.4239999960118439E-3</c:v>
                </c:pt>
                <c:pt idx="15">
                  <c:v>1.7575999998371117E-2</c:v>
                </c:pt>
                <c:pt idx="16">
                  <c:v>6.5979999999399297E-3</c:v>
                </c:pt>
                <c:pt idx="17">
                  <c:v>1.8899999959103297E-3</c:v>
                </c:pt>
                <c:pt idx="18">
                  <c:v>1.4277999998739688E-2</c:v>
                </c:pt>
                <c:pt idx="19">
                  <c:v>1.3569999999162974E-2</c:v>
                </c:pt>
                <c:pt idx="20">
                  <c:v>1.8411999997624662E-2</c:v>
                </c:pt>
                <c:pt idx="21">
                  <c:v>-3.3760000042093452E-3</c:v>
                </c:pt>
                <c:pt idx="22">
                  <c:v>1.2960000000020955E-2</c:v>
                </c:pt>
                <c:pt idx="23">
                  <c:v>2.0193999996990897E-2</c:v>
                </c:pt>
                <c:pt idx="24">
                  <c:v>-5.1400000302237459E-4</c:v>
                </c:pt>
                <c:pt idx="25">
                  <c:v>1.6787999997177394E-2</c:v>
                </c:pt>
                <c:pt idx="26">
                  <c:v>1.9572000001062406E-2</c:v>
                </c:pt>
                <c:pt idx="27">
                  <c:v>2.064799999789102E-2</c:v>
                </c:pt>
                <c:pt idx="28">
                  <c:v>1.4275999994424637E-2</c:v>
                </c:pt>
                <c:pt idx="29">
                  <c:v>1.6567999999097083E-2</c:v>
                </c:pt>
                <c:pt idx="30">
                  <c:v>1.1881999995239312E-2</c:v>
                </c:pt>
                <c:pt idx="31">
                  <c:v>1.8173999997088686E-2</c:v>
                </c:pt>
                <c:pt idx="32">
                  <c:v>3.1195999999908963E-2</c:v>
                </c:pt>
                <c:pt idx="33">
                  <c:v>8.4879999958502594E-3</c:v>
                </c:pt>
                <c:pt idx="34">
                  <c:v>1.9801999998890096E-2</c:v>
                </c:pt>
                <c:pt idx="35">
                  <c:v>1.6093999998702202E-2</c:v>
                </c:pt>
                <c:pt idx="36">
                  <c:v>2.093599999716389E-2</c:v>
                </c:pt>
                <c:pt idx="37">
                  <c:v>2.5957999998354353E-2</c:v>
                </c:pt>
                <c:pt idx="38">
                  <c:v>1.4563999997335486E-2</c:v>
                </c:pt>
                <c:pt idx="39">
                  <c:v>2.5192000000970438E-2</c:v>
                </c:pt>
                <c:pt idx="40">
                  <c:v>1.2505999999120831E-2</c:v>
                </c:pt>
                <c:pt idx="41">
                  <c:v>1.6403999998146901E-2</c:v>
                </c:pt>
                <c:pt idx="42">
                  <c:v>1.0695999997551553E-2</c:v>
                </c:pt>
                <c:pt idx="43">
                  <c:v>2.4717999996937579E-2</c:v>
                </c:pt>
                <c:pt idx="44">
                  <c:v>2.1323999997548526E-2</c:v>
                </c:pt>
                <c:pt idx="45">
                  <c:v>1.8638000001374166E-2</c:v>
                </c:pt>
                <c:pt idx="46">
                  <c:v>2.7399999995395774E-2</c:v>
                </c:pt>
                <c:pt idx="47">
                  <c:v>2.1691999998438405E-2</c:v>
                </c:pt>
                <c:pt idx="48">
                  <c:v>3.271399999721325E-2</c:v>
                </c:pt>
                <c:pt idx="49">
                  <c:v>2.8261999996175291E-2</c:v>
                </c:pt>
                <c:pt idx="50">
                  <c:v>2.7181999997992534E-2</c:v>
                </c:pt>
                <c:pt idx="51">
                  <c:v>3.0183999999280786E-2</c:v>
                </c:pt>
                <c:pt idx="53">
                  <c:v>2.5103999996645143E-2</c:v>
                </c:pt>
                <c:pt idx="54">
                  <c:v>2.0023999997647479E-2</c:v>
                </c:pt>
                <c:pt idx="55">
                  <c:v>2.3651999999856343E-2</c:v>
                </c:pt>
                <c:pt idx="56">
                  <c:v>3.3943999995244667E-2</c:v>
                </c:pt>
                <c:pt idx="57">
                  <c:v>2.8177999996842118E-2</c:v>
                </c:pt>
                <c:pt idx="58">
                  <c:v>2.5199999996402767E-2</c:v>
                </c:pt>
                <c:pt idx="59">
                  <c:v>2.0097999997233273E-2</c:v>
                </c:pt>
                <c:pt idx="60">
                  <c:v>2.353199999924982E-2</c:v>
                </c:pt>
                <c:pt idx="61">
                  <c:v>3.196399999796995E-2</c:v>
                </c:pt>
                <c:pt idx="62">
                  <c:v>3.359199999977136E-2</c:v>
                </c:pt>
                <c:pt idx="63">
                  <c:v>1.5485999996599276E-2</c:v>
                </c:pt>
                <c:pt idx="64">
                  <c:v>1.8115999999281485E-2</c:v>
                </c:pt>
                <c:pt idx="65">
                  <c:v>1.3407999998889863E-2</c:v>
                </c:pt>
                <c:pt idx="66">
                  <c:v>6.0899999953107908E-3</c:v>
                </c:pt>
                <c:pt idx="67">
                  <c:v>1.0089999996125698E-2</c:v>
                </c:pt>
                <c:pt idx="68">
                  <c:v>5.3819999957340769E-3</c:v>
                </c:pt>
                <c:pt idx="69">
                  <c:v>1.038200000039069E-2</c:v>
                </c:pt>
                <c:pt idx="70">
                  <c:v>1.7054000003554393E-2</c:v>
                </c:pt>
                <c:pt idx="71">
                  <c:v>1.8243999998958316E-2</c:v>
                </c:pt>
                <c:pt idx="72">
                  <c:v>1.9240000001445878E-2</c:v>
                </c:pt>
                <c:pt idx="73">
                  <c:v>2.1240000001853332E-2</c:v>
                </c:pt>
                <c:pt idx="74">
                  <c:v>4.3528000001970213E-2</c:v>
                </c:pt>
                <c:pt idx="75">
                  <c:v>1.4896000000589993E-2</c:v>
                </c:pt>
                <c:pt idx="76">
                  <c:v>-0.35526400000526337</c:v>
                </c:pt>
                <c:pt idx="77">
                  <c:v>1.7183999996632338E-2</c:v>
                </c:pt>
                <c:pt idx="79">
                  <c:v>1.8378000000666361E-2</c:v>
                </c:pt>
                <c:pt idx="80">
                  <c:v>2.3377999998047017E-2</c:v>
                </c:pt>
                <c:pt idx="81">
                  <c:v>2.8312000002188142E-2</c:v>
                </c:pt>
                <c:pt idx="82">
                  <c:v>2.3482000004150905E-2</c:v>
                </c:pt>
                <c:pt idx="83">
                  <c:v>3.5774000003584661E-2</c:v>
                </c:pt>
                <c:pt idx="84">
                  <c:v>1.6939999986789189E-3</c:v>
                </c:pt>
                <c:pt idx="85">
                  <c:v>2.3322000000916887E-2</c:v>
                </c:pt>
                <c:pt idx="86">
                  <c:v>2.5533999993058387E-2</c:v>
                </c:pt>
                <c:pt idx="87">
                  <c:v>2.8533999997307546E-2</c:v>
                </c:pt>
                <c:pt idx="88">
                  <c:v>2.5825999997323379E-2</c:v>
                </c:pt>
                <c:pt idx="89">
                  <c:v>1.4161999999487307E-2</c:v>
                </c:pt>
                <c:pt idx="90">
                  <c:v>1.7161999996460509E-2</c:v>
                </c:pt>
                <c:pt idx="91">
                  <c:v>2.1161999997275416E-2</c:v>
                </c:pt>
                <c:pt idx="92">
                  <c:v>2.2162000001117121E-2</c:v>
                </c:pt>
                <c:pt idx="93">
                  <c:v>2.4475999998685438E-2</c:v>
                </c:pt>
                <c:pt idx="94">
                  <c:v>1.9243999995524064E-2</c:v>
                </c:pt>
                <c:pt idx="95">
                  <c:v>2.0243999999365769E-2</c:v>
                </c:pt>
                <c:pt idx="96">
                  <c:v>1.5610000002197921E-2</c:v>
                </c:pt>
                <c:pt idx="97">
                  <c:v>2.7157999997143634E-2</c:v>
                </c:pt>
                <c:pt idx="98">
                  <c:v>2.6708000004873611E-2</c:v>
                </c:pt>
                <c:pt idx="99">
                  <c:v>6.5259999973932281E-3</c:v>
                </c:pt>
                <c:pt idx="100">
                  <c:v>9.5480000018142164E-3</c:v>
                </c:pt>
                <c:pt idx="102">
                  <c:v>3.8840000001073349E-2</c:v>
                </c:pt>
                <c:pt idx="103">
                  <c:v>2.3701999998593237E-2</c:v>
                </c:pt>
                <c:pt idx="104">
                  <c:v>1.3544000001274981E-2</c:v>
                </c:pt>
                <c:pt idx="105">
                  <c:v>1.7544000002089888E-2</c:v>
                </c:pt>
                <c:pt idx="106">
                  <c:v>2.3013999998511281E-2</c:v>
                </c:pt>
                <c:pt idx="107">
                  <c:v>-2.6940000025206245E-3</c:v>
                </c:pt>
                <c:pt idx="108">
                  <c:v>-1.6940000059548765E-3</c:v>
                </c:pt>
                <c:pt idx="109">
                  <c:v>1.3800000015180558E-3</c:v>
                </c:pt>
                <c:pt idx="110">
                  <c:v>5.380000002332963E-3</c:v>
                </c:pt>
                <c:pt idx="111">
                  <c:v>9.7699999969336204E-3</c:v>
                </c:pt>
                <c:pt idx="112">
                  <c:v>9.7699999969336204E-3</c:v>
                </c:pt>
                <c:pt idx="113">
                  <c:v>1.7061999998986721E-2</c:v>
                </c:pt>
                <c:pt idx="114">
                  <c:v>1.5083999998751096E-2</c:v>
                </c:pt>
                <c:pt idx="115">
                  <c:v>2.2765999994589947E-2</c:v>
                </c:pt>
                <c:pt idx="116">
                  <c:v>6.6860000006272458E-3</c:v>
                </c:pt>
                <c:pt idx="117">
                  <c:v>5.8779999963007867E-3</c:v>
                </c:pt>
                <c:pt idx="118">
                  <c:v>-2.1573999998508953E-2</c:v>
                </c:pt>
                <c:pt idx="119">
                  <c:v>-1.5967999999702442E-2</c:v>
                </c:pt>
                <c:pt idx="121">
                  <c:v>2.4399999529123306E-4</c:v>
                </c:pt>
                <c:pt idx="122">
                  <c:v>8.816000001388602E-3</c:v>
                </c:pt>
                <c:pt idx="127">
                  <c:v>-5.0400000327499583E-4</c:v>
                </c:pt>
                <c:pt idx="128">
                  <c:v>-6.1660000064875931E-3</c:v>
                </c:pt>
                <c:pt idx="129">
                  <c:v>-4.1660000060801394E-3</c:v>
                </c:pt>
                <c:pt idx="130">
                  <c:v>-1.8520000012358651E-3</c:v>
                </c:pt>
                <c:pt idx="131">
                  <c:v>-6.6180000067106448E-3</c:v>
                </c:pt>
                <c:pt idx="133">
                  <c:v>6.9599999551428482E-4</c:v>
                </c:pt>
                <c:pt idx="135">
                  <c:v>-2.3778000002494082E-2</c:v>
                </c:pt>
                <c:pt idx="136">
                  <c:v>-9.1720000054920092E-3</c:v>
                </c:pt>
                <c:pt idx="137">
                  <c:v>-8.6240000018733554E-3</c:v>
                </c:pt>
                <c:pt idx="141">
                  <c:v>-8.2499999989522621E-3</c:v>
                </c:pt>
                <c:pt idx="142">
                  <c:v>-6.6220000007888302E-3</c:v>
                </c:pt>
                <c:pt idx="144">
                  <c:v>-6.3880000016069971E-3</c:v>
                </c:pt>
                <c:pt idx="145">
                  <c:v>8.6119999978109263E-3</c:v>
                </c:pt>
                <c:pt idx="146">
                  <c:v>3.9040000046952628E-3</c:v>
                </c:pt>
                <c:pt idx="147">
                  <c:v>-2.8840000013587996E-3</c:v>
                </c:pt>
                <c:pt idx="148">
                  <c:v>-3.466000001935754E-3</c:v>
                </c:pt>
                <c:pt idx="149">
                  <c:v>1.8479999926057644E-3</c:v>
                </c:pt>
                <c:pt idx="152">
                  <c:v>6.6599999991012737E-4</c:v>
                </c:pt>
                <c:pt idx="153">
                  <c:v>-6.3920000029611401E-3</c:v>
                </c:pt>
                <c:pt idx="154">
                  <c:v>2.6079999952344224E-3</c:v>
                </c:pt>
                <c:pt idx="155">
                  <c:v>-2.807999997457955E-3</c:v>
                </c:pt>
                <c:pt idx="156">
                  <c:v>-1.37860000031651E-2</c:v>
                </c:pt>
                <c:pt idx="157">
                  <c:v>-7.7860000019427389E-3</c:v>
                </c:pt>
                <c:pt idx="158">
                  <c:v>3.5059999936493114E-3</c:v>
                </c:pt>
                <c:pt idx="160">
                  <c:v>1.8379999964963645E-3</c:v>
                </c:pt>
                <c:pt idx="161">
                  <c:v>3.8379999969038181E-3</c:v>
                </c:pt>
                <c:pt idx="162">
                  <c:v>-6.5560000002733432E-3</c:v>
                </c:pt>
                <c:pt idx="163">
                  <c:v>-2.2420000022975728E-3</c:v>
                </c:pt>
                <c:pt idx="164">
                  <c:v>-8.6339999979827553E-3</c:v>
                </c:pt>
                <c:pt idx="165">
                  <c:v>-8.6120000050868839E-3</c:v>
                </c:pt>
                <c:pt idx="166">
                  <c:v>-1.6120000000228174E-3</c:v>
                </c:pt>
                <c:pt idx="167">
                  <c:v>-2.0060000024386682E-3</c:v>
                </c:pt>
                <c:pt idx="168">
                  <c:v>-4.6920000022510067E-3</c:v>
                </c:pt>
                <c:pt idx="169">
                  <c:v>-7.8520000024582259E-3</c:v>
                </c:pt>
                <c:pt idx="170">
                  <c:v>-8.9320000042789616E-3</c:v>
                </c:pt>
                <c:pt idx="171">
                  <c:v>-3.9320000068983063E-3</c:v>
                </c:pt>
                <c:pt idx="172">
                  <c:v>-1.9320000064908527E-3</c:v>
                </c:pt>
                <c:pt idx="173">
                  <c:v>-2.2698000000673346E-2</c:v>
                </c:pt>
                <c:pt idx="174">
                  <c:v>-1.2090000003809109E-2</c:v>
                </c:pt>
                <c:pt idx="175">
                  <c:v>-4.7855999997409526E-2</c:v>
                </c:pt>
                <c:pt idx="176">
                  <c:v>-2.1855999999388587E-2</c:v>
                </c:pt>
                <c:pt idx="177">
                  <c:v>-9.9360000021988526E-3</c:v>
                </c:pt>
                <c:pt idx="178">
                  <c:v>-1.1644000005617272E-2</c:v>
                </c:pt>
                <c:pt idx="179">
                  <c:v>-1.3621999998576939E-2</c:v>
                </c:pt>
                <c:pt idx="180">
                  <c:v>-1.3621999998576939E-2</c:v>
                </c:pt>
                <c:pt idx="181">
                  <c:v>-7.1680000037304126E-3</c:v>
                </c:pt>
                <c:pt idx="182">
                  <c:v>-3.3059999987017363E-3</c:v>
                </c:pt>
                <c:pt idx="183">
                  <c:v>-1.4780000004975591E-2</c:v>
                </c:pt>
                <c:pt idx="184">
                  <c:v>-3.4881999999925029E-2</c:v>
                </c:pt>
                <c:pt idx="185">
                  <c:v>-1.1859999998705462E-2</c:v>
                </c:pt>
                <c:pt idx="186">
                  <c:v>-1.3546000001952052E-2</c:v>
                </c:pt>
                <c:pt idx="187">
                  <c:v>-5.5460000003222376E-3</c:v>
                </c:pt>
                <c:pt idx="188">
                  <c:v>-1.0940000000118744E-2</c:v>
                </c:pt>
                <c:pt idx="190">
                  <c:v>6.9799999982933514E-3</c:v>
                </c:pt>
                <c:pt idx="191">
                  <c:v>-1.4544000005116686E-2</c:v>
                </c:pt>
                <c:pt idx="192">
                  <c:v>-2.0310000007157214E-2</c:v>
                </c:pt>
                <c:pt idx="193">
                  <c:v>-1.4075999999477062E-2</c:v>
                </c:pt>
                <c:pt idx="194">
                  <c:v>-1.0783999998238869E-2</c:v>
                </c:pt>
                <c:pt idx="195">
                  <c:v>-1.0200000004260801E-2</c:v>
                </c:pt>
                <c:pt idx="196">
                  <c:v>-9.2000000004190952E-3</c:v>
                </c:pt>
                <c:pt idx="197">
                  <c:v>-1.590800000121817E-2</c:v>
                </c:pt>
                <c:pt idx="198">
                  <c:v>-1.0593999999400694E-2</c:v>
                </c:pt>
                <c:pt idx="199">
                  <c:v>-9.5940000028349459E-3</c:v>
                </c:pt>
                <c:pt idx="200">
                  <c:v>-1.6550000000279397E-2</c:v>
                </c:pt>
                <c:pt idx="201">
                  <c:v>-1.254999999946449E-2</c:v>
                </c:pt>
                <c:pt idx="202">
                  <c:v>-2.1381999998993706E-2</c:v>
                </c:pt>
                <c:pt idx="203">
                  <c:v>-1.8382000002020504E-2</c:v>
                </c:pt>
                <c:pt idx="204">
                  <c:v>-4.3819999991683289E-3</c:v>
                </c:pt>
                <c:pt idx="205">
                  <c:v>-8.3160000067437068E-3</c:v>
                </c:pt>
                <c:pt idx="206">
                  <c:v>-1.8395999999484047E-2</c:v>
                </c:pt>
                <c:pt idx="207">
                  <c:v>-1.9081999998888932E-2</c:v>
                </c:pt>
                <c:pt idx="208">
                  <c:v>-1.355600000533741E-2</c:v>
                </c:pt>
                <c:pt idx="209">
                  <c:v>-2.5678000005427748E-2</c:v>
                </c:pt>
                <c:pt idx="210">
                  <c:v>-1.6678000007232185E-2</c:v>
                </c:pt>
                <c:pt idx="211">
                  <c:v>-1.0399999999208376E-2</c:v>
                </c:pt>
                <c:pt idx="212">
                  <c:v>-2.6380000053904951E-3</c:v>
                </c:pt>
                <c:pt idx="213">
                  <c:v>-1.2404000000969972E-2</c:v>
                </c:pt>
                <c:pt idx="214">
                  <c:v>-1.079800000297837E-2</c:v>
                </c:pt>
                <c:pt idx="215">
                  <c:v>-5.1700000040000305E-3</c:v>
                </c:pt>
                <c:pt idx="216">
                  <c:v>-1.0856000000785571E-2</c:v>
                </c:pt>
                <c:pt idx="217">
                  <c:v>-2.7459999997518025E-2</c:v>
                </c:pt>
                <c:pt idx="218">
                  <c:v>-2.2583999998460058E-2</c:v>
                </c:pt>
                <c:pt idx="219">
                  <c:v>4.2780000003403984E-3</c:v>
                </c:pt>
                <c:pt idx="220">
                  <c:v>-1.277999999729218E-2</c:v>
                </c:pt>
                <c:pt idx="221">
                  <c:v>-1.8859999996493571E-2</c:v>
                </c:pt>
                <c:pt idx="222">
                  <c:v>-2.171999999700347E-2</c:v>
                </c:pt>
                <c:pt idx="223">
                  <c:v>-3.1097999999474268E-2</c:v>
                </c:pt>
                <c:pt idx="224">
                  <c:v>-1.5222000001813285E-2</c:v>
                </c:pt>
                <c:pt idx="225">
                  <c:v>-2.3177999995823484E-2</c:v>
                </c:pt>
                <c:pt idx="226">
                  <c:v>-2.454800000123214E-2</c:v>
                </c:pt>
                <c:pt idx="227">
                  <c:v>-2.3234000007505529E-2</c:v>
                </c:pt>
                <c:pt idx="228">
                  <c:v>-2.6438000000780448E-2</c:v>
                </c:pt>
                <c:pt idx="229">
                  <c:v>-3.1832000007852912E-2</c:v>
                </c:pt>
                <c:pt idx="230">
                  <c:v>-1.9260000000940636E-2</c:v>
                </c:pt>
                <c:pt idx="231">
                  <c:v>-2.775600000313716E-2</c:v>
                </c:pt>
                <c:pt idx="232">
                  <c:v>-2.4003999998967629E-2</c:v>
                </c:pt>
                <c:pt idx="233">
                  <c:v>-2.3004000002401881E-2</c:v>
                </c:pt>
                <c:pt idx="234">
                  <c:v>-2.2398000000976026E-2</c:v>
                </c:pt>
                <c:pt idx="235">
                  <c:v>-2.1950000002107117E-2</c:v>
                </c:pt>
                <c:pt idx="236">
                  <c:v>-2.4482000000716653E-2</c:v>
                </c:pt>
                <c:pt idx="237">
                  <c:v>-2.9876000000513159E-2</c:v>
                </c:pt>
                <c:pt idx="238">
                  <c:v>-2.7876000000105705E-2</c:v>
                </c:pt>
                <c:pt idx="239">
                  <c:v>-2.4876000003132503E-2</c:v>
                </c:pt>
                <c:pt idx="240">
                  <c:v>-2.3875999999290798E-2</c:v>
                </c:pt>
                <c:pt idx="241">
                  <c:v>-2.287600000272505E-2</c:v>
                </c:pt>
                <c:pt idx="242">
                  <c:v>-2.0876000002317596E-2</c:v>
                </c:pt>
                <c:pt idx="243">
                  <c:v>-1.7875999998068437E-2</c:v>
                </c:pt>
                <c:pt idx="244">
                  <c:v>-1.6876000001502689E-2</c:v>
                </c:pt>
                <c:pt idx="245">
                  <c:v>-1.6876000001502689E-2</c:v>
                </c:pt>
                <c:pt idx="246">
                  <c:v>-1.5875999997660983E-2</c:v>
                </c:pt>
                <c:pt idx="247">
                  <c:v>-1.4876000001095235E-2</c:v>
                </c:pt>
                <c:pt idx="248">
                  <c:v>-1.2876000000687782E-2</c:v>
                </c:pt>
                <c:pt idx="249">
                  <c:v>-1.1875999996846076E-2</c:v>
                </c:pt>
                <c:pt idx="250">
                  <c:v>-8.8759999998728745E-3</c:v>
                </c:pt>
                <c:pt idx="251">
                  <c:v>-8.7599999824305996E-4</c:v>
                </c:pt>
                <c:pt idx="252">
                  <c:v>-1.821600000403123E-2</c:v>
                </c:pt>
                <c:pt idx="253">
                  <c:v>-2.2486000001663342E-2</c:v>
                </c:pt>
                <c:pt idx="254">
                  <c:v>-1.8486000000848435E-2</c:v>
                </c:pt>
                <c:pt idx="255">
                  <c:v>-2.0610000006854534E-2</c:v>
                </c:pt>
                <c:pt idx="256">
                  <c:v>-1.3879999998607673E-2</c:v>
                </c:pt>
                <c:pt idx="257">
                  <c:v>-2.6252000003296416E-2</c:v>
                </c:pt>
                <c:pt idx="258">
                  <c:v>-1.9252000005508307E-2</c:v>
                </c:pt>
                <c:pt idx="259">
                  <c:v>-1.6252000001259148E-2</c:v>
                </c:pt>
                <c:pt idx="260">
                  <c:v>-2.4376000008487608E-2</c:v>
                </c:pt>
                <c:pt idx="261">
                  <c:v>-2.4176000006264076E-2</c:v>
                </c:pt>
                <c:pt idx="262">
                  <c:v>-2.317600000242237E-2</c:v>
                </c:pt>
                <c:pt idx="263">
                  <c:v>-3.057000000262633E-2</c:v>
                </c:pt>
                <c:pt idx="264">
                  <c:v>-2.4570000001403969E-2</c:v>
                </c:pt>
                <c:pt idx="265">
                  <c:v>-2.2570000000996515E-2</c:v>
                </c:pt>
                <c:pt idx="266">
                  <c:v>-2.5460000004386529E-2</c:v>
                </c:pt>
                <c:pt idx="267">
                  <c:v>-3.4101999997801613E-2</c:v>
                </c:pt>
                <c:pt idx="268">
                  <c:v>-1.9026000001758803E-2</c:v>
                </c:pt>
                <c:pt idx="269">
                  <c:v>-1.9026000001758803E-2</c:v>
                </c:pt>
                <c:pt idx="270">
                  <c:v>1.9739999988814816E-3</c:v>
                </c:pt>
                <c:pt idx="271">
                  <c:v>-1.8162000000302214E-2</c:v>
                </c:pt>
                <c:pt idx="272">
                  <c:v>-1.7556000006152317E-2</c:v>
                </c:pt>
                <c:pt idx="273">
                  <c:v>-2.8950000007171184E-2</c:v>
                </c:pt>
                <c:pt idx="274">
                  <c:v>-1.8950000005133916E-2</c:v>
                </c:pt>
                <c:pt idx="275">
                  <c:v>-1.4950000004319008E-2</c:v>
                </c:pt>
                <c:pt idx="276">
                  <c:v>-7.9500000065308996E-3</c:v>
                </c:pt>
                <c:pt idx="277">
                  <c:v>-1.9030000003112946E-2</c:v>
                </c:pt>
                <c:pt idx="278">
                  <c:v>-1.5030000002298038E-2</c:v>
                </c:pt>
                <c:pt idx="279">
                  <c:v>-1.7348000001220498E-2</c:v>
                </c:pt>
                <c:pt idx="280">
                  <c:v>-3.4643999999389052E-2</c:v>
                </c:pt>
                <c:pt idx="281">
                  <c:v>-3.3643999995547347E-2</c:v>
                </c:pt>
                <c:pt idx="282">
                  <c:v>-3.0643999998574145E-2</c:v>
                </c:pt>
                <c:pt idx="283">
                  <c:v>-2.9644000002008397E-2</c:v>
                </c:pt>
                <c:pt idx="284">
                  <c:v>-2.9644000002008397E-2</c:v>
                </c:pt>
                <c:pt idx="285">
                  <c:v>-2.3644000000786036E-2</c:v>
                </c:pt>
                <c:pt idx="286">
                  <c:v>-2.0643999996536877E-2</c:v>
                </c:pt>
                <c:pt idx="287">
                  <c:v>-2.0643999996536877E-2</c:v>
                </c:pt>
                <c:pt idx="288">
                  <c:v>-1.9643999999971129E-2</c:v>
                </c:pt>
                <c:pt idx="289">
                  <c:v>-2.1038000006228685E-2</c:v>
                </c:pt>
                <c:pt idx="290">
                  <c:v>-1.2410000003001187E-2</c:v>
                </c:pt>
                <c:pt idx="291">
                  <c:v>-1.8728000002738554E-2</c:v>
                </c:pt>
                <c:pt idx="292">
                  <c:v>-1.641399999789428E-2</c:v>
                </c:pt>
                <c:pt idx="293">
                  <c:v>-1.3414000000921078E-2</c:v>
                </c:pt>
                <c:pt idx="294">
                  <c:v>-1.3304000000061933E-2</c:v>
                </c:pt>
                <c:pt idx="295">
                  <c:v>-9.9440000049071386E-3</c:v>
                </c:pt>
                <c:pt idx="296">
                  <c:v>-2.6338000003306661E-2</c:v>
                </c:pt>
                <c:pt idx="297">
                  <c:v>-1.7338000005111098E-2</c:v>
                </c:pt>
                <c:pt idx="298">
                  <c:v>-2.0732000004500151E-2</c:v>
                </c:pt>
                <c:pt idx="299">
                  <c:v>-2.3856000007071998E-2</c:v>
                </c:pt>
                <c:pt idx="301">
                  <c:v>-1.4444000000366941E-2</c:v>
                </c:pt>
                <c:pt idx="302">
                  <c:v>-1.4838000002782792E-2</c:v>
                </c:pt>
                <c:pt idx="303">
                  <c:v>-1.7187999997986481E-2</c:v>
                </c:pt>
                <c:pt idx="304">
                  <c:v>-1.9192000007024035E-2</c:v>
                </c:pt>
                <c:pt idx="305">
                  <c:v>-2.2878000003402121E-2</c:v>
                </c:pt>
                <c:pt idx="306">
                  <c:v>-2.0878000002994668E-2</c:v>
                </c:pt>
                <c:pt idx="307">
                  <c:v>-1.8878000002587214E-2</c:v>
                </c:pt>
                <c:pt idx="308">
                  <c:v>-1.8878000002587214E-2</c:v>
                </c:pt>
                <c:pt idx="309">
                  <c:v>-1.7878000006021466E-2</c:v>
                </c:pt>
                <c:pt idx="310">
                  <c:v>-1.5878000005614012E-2</c:v>
                </c:pt>
                <c:pt idx="311">
                  <c:v>-1.4878000001772307E-2</c:v>
                </c:pt>
                <c:pt idx="312">
                  <c:v>-3.5328000005392823E-2</c:v>
                </c:pt>
                <c:pt idx="313">
                  <c:v>-1.3722000003326684E-2</c:v>
                </c:pt>
                <c:pt idx="314">
                  <c:v>-4.3802000007417519E-2</c:v>
                </c:pt>
                <c:pt idx="315">
                  <c:v>-3.5802000005787704E-2</c:v>
                </c:pt>
                <c:pt idx="316">
                  <c:v>-3.4802000001945999E-2</c:v>
                </c:pt>
                <c:pt idx="317">
                  <c:v>-3.3802000005380251E-2</c:v>
                </c:pt>
                <c:pt idx="318">
                  <c:v>-2.780200000415789E-2</c:v>
                </c:pt>
                <c:pt idx="319">
                  <c:v>-2.5802000003750436E-2</c:v>
                </c:pt>
                <c:pt idx="320">
                  <c:v>-2.4802000007184688E-2</c:v>
                </c:pt>
                <c:pt idx="321">
                  <c:v>-2.0802000006369781E-2</c:v>
                </c:pt>
                <c:pt idx="322">
                  <c:v>-1.1802000008174218E-2</c:v>
                </c:pt>
                <c:pt idx="323">
                  <c:v>-9.8020000077667646E-3</c:v>
                </c:pt>
                <c:pt idx="324">
                  <c:v>-8.802000003925059E-3</c:v>
                </c:pt>
                <c:pt idx="325">
                  <c:v>-3.9882000004581641E-2</c:v>
                </c:pt>
                <c:pt idx="326">
                  <c:v>-3.2881999999517575E-2</c:v>
                </c:pt>
                <c:pt idx="327">
                  <c:v>-3.1882000002951827E-2</c:v>
                </c:pt>
                <c:pt idx="328">
                  <c:v>-1.5881999999692198E-2</c:v>
                </c:pt>
                <c:pt idx="329">
                  <c:v>-4.0590000004158355E-2</c:v>
                </c:pt>
                <c:pt idx="330">
                  <c:v>-3.6590000003343448E-2</c:v>
                </c:pt>
                <c:pt idx="331">
                  <c:v>-1.7590000003110617E-2</c:v>
                </c:pt>
                <c:pt idx="332">
                  <c:v>-1.7590000003110617E-2</c:v>
                </c:pt>
                <c:pt idx="333">
                  <c:v>-1.0567999997874722E-2</c:v>
                </c:pt>
                <c:pt idx="334">
                  <c:v>-7.7480000036302954E-3</c:v>
                </c:pt>
                <c:pt idx="362">
                  <c:v>-1.4721999999892432E-2</c:v>
                </c:pt>
                <c:pt idx="370">
                  <c:v>-2.4495999998180196E-2</c:v>
                </c:pt>
                <c:pt idx="371">
                  <c:v>-1.2260000003152527E-2</c:v>
                </c:pt>
                <c:pt idx="374">
                  <c:v>-1.4556000001903158E-2</c:v>
                </c:pt>
                <c:pt idx="376">
                  <c:v>-9.0340000024298206E-3</c:v>
                </c:pt>
                <c:pt idx="388">
                  <c:v>1.1434000000008382E-2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8-491F-828B-B1D2CF9DE648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1'!$D$21:$D$46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1'!$J$21:$J$804</c:f>
              <c:numCache>
                <c:formatCode>General</c:formatCode>
                <c:ptCount val="784"/>
                <c:pt idx="78">
                  <c:v>1.3835999998264015E-2</c:v>
                </c:pt>
                <c:pt idx="101">
                  <c:v>3.7040000002889428E-2</c:v>
                </c:pt>
                <c:pt idx="120">
                  <c:v>0</c:v>
                </c:pt>
                <c:pt idx="123">
                  <c:v>-3.3400000393157825E-4</c:v>
                </c:pt>
                <c:pt idx="124">
                  <c:v>5.6600000243633986E-4</c:v>
                </c:pt>
                <c:pt idx="125">
                  <c:v>-5.2799999684793875E-4</c:v>
                </c:pt>
                <c:pt idx="126">
                  <c:v>3.859999924316071E-4</c:v>
                </c:pt>
                <c:pt idx="132">
                  <c:v>-4.1800000326475129E-4</c:v>
                </c:pt>
                <c:pt idx="134">
                  <c:v>-8.9000000298256055E-4</c:v>
                </c:pt>
                <c:pt idx="143">
                  <c:v>-3.9400000241585076E-4</c:v>
                </c:pt>
                <c:pt idx="150">
                  <c:v>-3.2100000025820918E-3</c:v>
                </c:pt>
                <c:pt idx="151">
                  <c:v>-3.2099999953061342E-3</c:v>
                </c:pt>
                <c:pt idx="159">
                  <c:v>-5.7620000006863847E-3</c:v>
                </c:pt>
                <c:pt idx="189">
                  <c:v>-1.002600000356324E-2</c:v>
                </c:pt>
                <c:pt idx="335">
                  <c:v>-1.3992000000143889E-2</c:v>
                </c:pt>
                <c:pt idx="336">
                  <c:v>-1.3392000000749249E-2</c:v>
                </c:pt>
                <c:pt idx="337">
                  <c:v>-1.0591999998723622E-2</c:v>
                </c:pt>
                <c:pt idx="338">
                  <c:v>-1.6471999995701481E-2</c:v>
                </c:pt>
                <c:pt idx="339">
                  <c:v>-1.5771999998833053E-2</c:v>
                </c:pt>
                <c:pt idx="340">
                  <c:v>-1.5771999998833053E-2</c:v>
                </c:pt>
                <c:pt idx="341">
                  <c:v>-1.5072000001964625E-2</c:v>
                </c:pt>
                <c:pt idx="342">
                  <c:v>-1.1571999995794613E-2</c:v>
                </c:pt>
                <c:pt idx="343">
                  <c:v>-1.0172000002057757E-2</c:v>
                </c:pt>
                <c:pt idx="344">
                  <c:v>-1.0172000002057757E-2</c:v>
                </c:pt>
                <c:pt idx="345">
                  <c:v>-1.0172000002057757E-2</c:v>
                </c:pt>
                <c:pt idx="346">
                  <c:v>-8.7720000010449439E-3</c:v>
                </c:pt>
                <c:pt idx="347">
                  <c:v>-7.3720000000321306E-3</c:v>
                </c:pt>
                <c:pt idx="348">
                  <c:v>-5.371999999624677E-3</c:v>
                </c:pt>
                <c:pt idx="349">
                  <c:v>9.2800000129500404E-4</c:v>
                </c:pt>
                <c:pt idx="350">
                  <c:v>-1.3756000000284985E-2</c:v>
                </c:pt>
                <c:pt idx="352">
                  <c:v>-2.7898000000277534E-2</c:v>
                </c:pt>
                <c:pt idx="354">
                  <c:v>-1.7072000002372079E-2</c:v>
                </c:pt>
                <c:pt idx="355">
                  <c:v>-1.3166000004275702E-2</c:v>
                </c:pt>
                <c:pt idx="356">
                  <c:v>-1.6746000001148786E-2</c:v>
                </c:pt>
                <c:pt idx="357">
                  <c:v>-1.7112000001361594E-2</c:v>
                </c:pt>
                <c:pt idx="358">
                  <c:v>-1.3788000003842171E-2</c:v>
                </c:pt>
                <c:pt idx="359">
                  <c:v>-6.7330000019865111E-3</c:v>
                </c:pt>
                <c:pt idx="364">
                  <c:v>-3.0654000001959503E-2</c:v>
                </c:pt>
                <c:pt idx="365">
                  <c:v>-1.0554000000411179E-2</c:v>
                </c:pt>
                <c:pt idx="368">
                  <c:v>-1.3910000001487788E-2</c:v>
                </c:pt>
                <c:pt idx="369">
                  <c:v>-1.3910000001487788E-2</c:v>
                </c:pt>
                <c:pt idx="378">
                  <c:v>-3.7240000019664876E-3</c:v>
                </c:pt>
                <c:pt idx="381">
                  <c:v>5.4600000294158235E-4</c:v>
                </c:pt>
                <c:pt idx="390">
                  <c:v>1.4717999998538289E-2</c:v>
                </c:pt>
                <c:pt idx="405">
                  <c:v>3.3663999995042104E-2</c:v>
                </c:pt>
                <c:pt idx="406">
                  <c:v>3.4675999995670281E-2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8-491F-828B-B1D2CF9DE648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1'!$K$21:$K$804</c:f>
              <c:numCache>
                <c:formatCode>General</c:formatCode>
                <c:ptCount val="784"/>
                <c:pt idx="351">
                  <c:v>-9.780000000318978E-3</c:v>
                </c:pt>
                <c:pt idx="353">
                  <c:v>-1.5208000004349742E-2</c:v>
                </c:pt>
                <c:pt idx="360">
                  <c:v>-1.7788000004657079E-2</c:v>
                </c:pt>
                <c:pt idx="361">
                  <c:v>-1.5159999995375983E-2</c:v>
                </c:pt>
                <c:pt idx="363">
                  <c:v>-3.2552000004216097E-2</c:v>
                </c:pt>
                <c:pt idx="366">
                  <c:v>-1.147800000035204E-2</c:v>
                </c:pt>
                <c:pt idx="367">
                  <c:v>-1.3470000005327165E-2</c:v>
                </c:pt>
                <c:pt idx="372">
                  <c:v>-1.1343999998643994E-2</c:v>
                </c:pt>
                <c:pt idx="373">
                  <c:v>-1.4857000001939014E-2</c:v>
                </c:pt>
                <c:pt idx="375">
                  <c:v>-6.9700000021839514E-3</c:v>
                </c:pt>
                <c:pt idx="377">
                  <c:v>-5.7980000055977143E-3</c:v>
                </c:pt>
                <c:pt idx="379">
                  <c:v>-3.4280000036233105E-3</c:v>
                </c:pt>
                <c:pt idx="380">
                  <c:v>-1.4599999849451706E-4</c:v>
                </c:pt>
                <c:pt idx="382">
                  <c:v>4.3920000025536865E-3</c:v>
                </c:pt>
                <c:pt idx="383">
                  <c:v>7.0880000057513826E-3</c:v>
                </c:pt>
                <c:pt idx="384">
                  <c:v>1.0578000001260079E-2</c:v>
                </c:pt>
                <c:pt idx="385">
                  <c:v>1.0291999999026302E-2</c:v>
                </c:pt>
                <c:pt idx="386">
                  <c:v>1.1103999997430947E-2</c:v>
                </c:pt>
                <c:pt idx="387">
                  <c:v>1.0533999993640464E-2</c:v>
                </c:pt>
                <c:pt idx="389">
                  <c:v>1.424599999882048E-2</c:v>
                </c:pt>
                <c:pt idx="391">
                  <c:v>1.8393999998806976E-2</c:v>
                </c:pt>
                <c:pt idx="392">
                  <c:v>1.1585000000195578E-2</c:v>
                </c:pt>
                <c:pt idx="393">
                  <c:v>1.5194999999948777E-2</c:v>
                </c:pt>
                <c:pt idx="394">
                  <c:v>1.5285000001313165E-2</c:v>
                </c:pt>
                <c:pt idx="395">
                  <c:v>1.8694999998842832E-2</c:v>
                </c:pt>
                <c:pt idx="396">
                  <c:v>1.8785000000207219E-2</c:v>
                </c:pt>
                <c:pt idx="397">
                  <c:v>2.0190000002912711E-2</c:v>
                </c:pt>
                <c:pt idx="398">
                  <c:v>2.2376000000804197E-2</c:v>
                </c:pt>
                <c:pt idx="399">
                  <c:v>2.2486000001663342E-2</c:v>
                </c:pt>
                <c:pt idx="400">
                  <c:v>2.2565999999642372E-2</c:v>
                </c:pt>
                <c:pt idx="401">
                  <c:v>2.2686000003886875E-2</c:v>
                </c:pt>
                <c:pt idx="402">
                  <c:v>2.275999999983469E-2</c:v>
                </c:pt>
                <c:pt idx="403">
                  <c:v>2.3197000002255663E-2</c:v>
                </c:pt>
                <c:pt idx="404">
                  <c:v>2.8161999995063525E-2</c:v>
                </c:pt>
                <c:pt idx="407">
                  <c:v>17121.069469999995</c:v>
                </c:pt>
                <c:pt idx="408">
                  <c:v>3.7353999992774334E-2</c:v>
                </c:pt>
                <c:pt idx="409">
                  <c:v>4.0659999998752028E-2</c:v>
                </c:pt>
                <c:pt idx="410">
                  <c:v>4.5978000001923647E-2</c:v>
                </c:pt>
                <c:pt idx="411">
                  <c:v>5.0632999998924788E-2</c:v>
                </c:pt>
                <c:pt idx="412">
                  <c:v>4.7190000004775357E-2</c:v>
                </c:pt>
                <c:pt idx="413">
                  <c:v>5.4083999995782506E-2</c:v>
                </c:pt>
                <c:pt idx="414">
                  <c:v>5.4695999999239575E-2</c:v>
                </c:pt>
                <c:pt idx="415">
                  <c:v>5.9231999999610707E-2</c:v>
                </c:pt>
                <c:pt idx="416">
                  <c:v>6.0189999996509869E-2</c:v>
                </c:pt>
                <c:pt idx="417">
                  <c:v>5.5795999993279111E-2</c:v>
                </c:pt>
                <c:pt idx="418">
                  <c:v>5.5795999993279111E-2</c:v>
                </c:pt>
                <c:pt idx="419">
                  <c:v>6.1295999992580619E-2</c:v>
                </c:pt>
                <c:pt idx="420">
                  <c:v>6.0879999997268897E-2</c:v>
                </c:pt>
                <c:pt idx="421">
                  <c:v>6.1521999996330123E-2</c:v>
                </c:pt>
                <c:pt idx="422">
                  <c:v>6.2634000001708046E-2</c:v>
                </c:pt>
                <c:pt idx="423">
                  <c:v>8.6887999997998122E-2</c:v>
                </c:pt>
                <c:pt idx="424">
                  <c:v>8.7046000000555068E-2</c:v>
                </c:pt>
                <c:pt idx="425">
                  <c:v>8.7952000001678243E-2</c:v>
                </c:pt>
                <c:pt idx="426">
                  <c:v>8.8055999993230216E-2</c:v>
                </c:pt>
                <c:pt idx="427">
                  <c:v>9.069199999794364E-2</c:v>
                </c:pt>
                <c:pt idx="428">
                  <c:v>9.4698000000789762E-2</c:v>
                </c:pt>
                <c:pt idx="429">
                  <c:v>9.6361999996588565E-2</c:v>
                </c:pt>
                <c:pt idx="430">
                  <c:v>0.1034079999953974</c:v>
                </c:pt>
                <c:pt idx="431">
                  <c:v>0.10403000000223983</c:v>
                </c:pt>
                <c:pt idx="432">
                  <c:v>0.10423599999194266</c:v>
                </c:pt>
                <c:pt idx="433">
                  <c:v>0.10475799999403534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8-491F-828B-B1D2CF9DE648}"/>
            </c:ext>
          </c:extLst>
        </c:ser>
        <c:ser>
          <c:idx val="7"/>
          <c:order val="4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1'!$AW$2:$AW$146</c:f>
              <c:numCache>
                <c:formatCode>General</c:formatCode>
                <c:ptCount val="145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</c:numCache>
            </c:numRef>
          </c:xVal>
          <c:yVal>
            <c:numRef>
              <c:f>'Active 1'!$AX$2:$AX$146</c:f>
              <c:numCache>
                <c:formatCode>General</c:formatCode>
                <c:ptCount val="145"/>
                <c:pt idx="0">
                  <c:v>-8.1400173043847168E-2</c:v>
                </c:pt>
                <c:pt idx="1">
                  <c:v>-7.7947478736893672E-2</c:v>
                </c:pt>
                <c:pt idx="2">
                  <c:v>-7.4542334238279523E-2</c:v>
                </c:pt>
                <c:pt idx="3">
                  <c:v>-7.1185055180171042E-2</c:v>
                </c:pt>
                <c:pt idx="4">
                  <c:v>-6.7875957582845536E-2</c:v>
                </c:pt>
                <c:pt idx="5">
                  <c:v>-6.4615357624625364E-2</c:v>
                </c:pt>
                <c:pt idx="6">
                  <c:v>-6.1403571525263129E-2</c:v>
                </c:pt>
                <c:pt idx="7">
                  <c:v>-5.824091554612329E-2</c:v>
                </c:pt>
                <c:pt idx="8">
                  <c:v>-5.5127706108878016E-2</c:v>
                </c:pt>
                <c:pt idx="9">
                  <c:v>-5.2064260032777032E-2</c:v>
                </c:pt>
                <c:pt idx="10">
                  <c:v>-4.9050894888864688E-2</c:v>
                </c:pt>
                <c:pt idx="11">
                  <c:v>-4.6087929467833216E-2</c:v>
                </c:pt>
                <c:pt idx="12">
                  <c:v>-4.3175684356550198E-2</c:v>
                </c:pt>
                <c:pt idx="13">
                  <c:v>-4.0314482616695013E-2</c:v>
                </c:pt>
                <c:pt idx="14">
                  <c:v>-3.7504650557420111E-2</c:v>
                </c:pt>
                <c:pt idx="15">
                  <c:v>-3.4746518592536413E-2</c:v>
                </c:pt>
                <c:pt idx="16">
                  <c:v>-3.2040422171435962E-2</c:v>
                </c:pt>
                <c:pt idx="17">
                  <c:v>-2.9386702771836304E-2</c:v>
                </c:pt>
                <c:pt idx="18">
                  <c:v>-2.6785708941473613E-2</c:v>
                </c:pt>
                <c:pt idx="19">
                  <c:v>-2.4237797375118858E-2</c:v>
                </c:pt>
                <c:pt idx="20">
                  <c:v>-2.1743334012745863E-2</c:v>
                </c:pt>
                <c:pt idx="21">
                  <c:v>-1.9302695144375603E-2</c:v>
                </c:pt>
                <c:pt idx="22">
                  <c:v>-1.6916268507054716E-2</c:v>
                </c:pt>
                <c:pt idx="23">
                  <c:v>-1.4584454359614529E-2</c:v>
                </c:pt>
                <c:pt idx="24">
                  <c:v>-1.2307666521307076E-2</c:v>
                </c:pt>
                <c:pt idx="25">
                  <c:v>-1.0086333361118915E-2</c:v>
                </c:pt>
                <c:pt idx="26">
                  <c:v>-7.9208987255305896E-3</c:v>
                </c:pt>
                <c:pt idx="27">
                  <c:v>-5.811822793694299E-3</c:v>
                </c:pt>
                <c:pt idx="28">
                  <c:v>-3.7595828504482509E-3</c:v>
                </c:pt>
                <c:pt idx="29">
                  <c:v>-1.7646739692394608E-3</c:v>
                </c:pt>
                <c:pt idx="30">
                  <c:v>1.7239040113259385E-4</c:v>
                </c:pt>
                <c:pt idx="31">
                  <c:v>2.05107795004289E-3</c:v>
                </c:pt>
                <c:pt idx="32">
                  <c:v>3.8708371208203141E-3</c:v>
                </c:pt>
                <c:pt idx="33">
                  <c:v>5.6310968285738228E-3</c:v>
                </c:pt>
                <c:pt idx="34">
                  <c:v>7.3312662776583992E-3</c:v>
                </c:pt>
                <c:pt idx="35">
                  <c:v>8.9707348742024129E-3</c:v>
                </c:pt>
                <c:pt idx="36">
                  <c:v>1.0548872227041858E-2</c:v>
                </c:pt>
                <c:pt idx="37">
                  <c:v>1.2065028228500765E-2</c:v>
                </c:pt>
                <c:pt idx="38">
                  <c:v>1.3518533204779137E-2</c:v>
                </c:pt>
                <c:pt idx="39">
                  <c:v>1.4908698124335887E-2</c:v>
                </c:pt>
                <c:pt idx="40">
                  <c:v>1.6234814851677423E-2</c:v>
                </c:pt>
                <c:pt idx="41">
                  <c:v>1.7496156433425683E-2</c:v>
                </c:pt>
                <c:pt idx="42">
                  <c:v>1.8691977403544752E-2</c:v>
                </c:pt>
                <c:pt idx="43">
                  <c:v>1.9821514095211351E-2</c:v>
                </c:pt>
                <c:pt idx="44">
                  <c:v>2.0883984948073822E-2</c:v>
                </c:pt>
                <c:pt idx="45">
                  <c:v>2.1878590801633513E-2</c:v>
                </c:pt>
                <c:pt idx="46">
                  <c:v>2.2804515168205933E-2</c:v>
                </c:pt>
                <c:pt idx="47">
                  <c:v>2.3660924482446097E-2</c:v>
                </c:pt>
                <c:pt idx="48">
                  <c:v>2.4446968328705729E-2</c:v>
                </c:pt>
                <c:pt idx="49">
                  <c:v>2.5161779652559876E-2</c:v>
                </c:pt>
                <c:pt idx="50">
                  <c:v>2.5804474968612323E-2</c:v>
                </c:pt>
                <c:pt idx="51">
                  <c:v>2.6374154583116607E-2</c:v>
                </c:pt>
                <c:pt idx="52">
                  <c:v>2.6869902856922007E-2</c:v>
                </c:pt>
                <c:pt idx="53">
                  <c:v>2.7290788541627913E-2</c:v>
                </c:pt>
                <c:pt idx="54">
                  <c:v>2.7635865229469085E-2</c:v>
                </c:pt>
                <c:pt idx="55">
                  <c:v>2.7904171965141854E-2</c:v>
                </c:pt>
                <c:pt idx="56">
                  <c:v>2.8094734075351853E-2</c:v>
                </c:pt>
                <c:pt idx="57">
                  <c:v>2.8206564279061874E-2</c:v>
                </c:pt>
                <c:pt idx="58">
                  <c:v>2.8238664148096948E-2</c:v>
                </c:pt>
                <c:pt idx="59">
                  <c:v>2.81900259937072E-2</c:v>
                </c:pt>
                <c:pt idx="60">
                  <c:v>2.8059635259833536E-2</c:v>
                </c:pt>
                <c:pt idx="61">
                  <c:v>2.7846473508128491E-2</c:v>
                </c:pt>
                <c:pt idx="62">
                  <c:v>2.7549522083426706E-2</c:v>
                </c:pt>
                <c:pt idx="63">
                  <c:v>2.716776655166387E-2</c:v>
                </c:pt>
                <c:pt idx="64">
                  <c:v>2.670020200585509E-2</c:v>
                </c:pt>
                <c:pt idx="65">
                  <c:v>2.6145839340645211E-2</c:v>
                </c:pt>
                <c:pt idx="66">
                  <c:v>2.550371260356829E-2</c:v>
                </c:pt>
                <c:pt idx="67">
                  <c:v>2.4772887543516059E-2</c:v>
                </c:pt>
                <c:pt idx="68">
                  <c:v>2.395247149663788E-2</c:v>
                </c:pt>
                <c:pt idx="69">
                  <c:v>2.304162478041339E-2</c:v>
                </c:pt>
                <c:pt idx="70">
                  <c:v>2.2039573812171927E-2</c:v>
                </c:pt>
                <c:pt idx="71">
                  <c:v>2.0945626234007253E-2</c:v>
                </c:pt>
                <c:pt idx="72">
                  <c:v>1.9759188417796197E-2</c:v>
                </c:pt>
                <c:pt idx="73">
                  <c:v>1.8479785848563714E-2</c:v>
                </c:pt>
                <c:pt idx="74">
                  <c:v>1.7107087048783172E-2</c:v>
                </c:pt>
                <c:pt idx="75">
                  <c:v>1.5640931917332193E-2</c:v>
                </c:pt>
                <c:pt idx="76">
                  <c:v>1.4081365620657352E-2</c:v>
                </c:pt>
                <c:pt idx="77">
                  <c:v>1.2428679493915025E-2</c:v>
                </c:pt>
                <c:pt idx="78">
                  <c:v>1.0683460785928259E-2</c:v>
                </c:pt>
                <c:pt idx="79">
                  <c:v>8.8466535065752361E-3</c:v>
                </c:pt>
                <c:pt idx="80">
                  <c:v>6.9196330914416265E-3</c:v>
                </c:pt>
                <c:pt idx="81">
                  <c:v>4.9042980548923767E-3</c:v>
                </c:pt>
                <c:pt idx="82">
                  <c:v>2.8031822085806957E-3</c:v>
                </c:pt>
                <c:pt idx="83">
                  <c:v>6.1959130296532217E-4</c:v>
                </c:pt>
                <c:pt idx="84">
                  <c:v>-1.6422319997475843E-3</c:v>
                </c:pt>
                <c:pt idx="85">
                  <c:v>-3.9769112290196987E-3</c:v>
                </c:pt>
                <c:pt idx="86">
                  <c:v>-6.3777045472239446E-3</c:v>
                </c:pt>
                <c:pt idx="87">
                  <c:v>-8.8362373787888721E-3</c:v>
                </c:pt>
                <c:pt idx="88">
                  <c:v>-1.1342200609291281E-2</c:v>
                </c:pt>
                <c:pt idx="89">
                  <c:v>-1.3883019401862567E-2</c:v>
                </c:pt>
                <c:pt idx="90">
                  <c:v>-1.6443502601274529E-2</c:v>
                </c:pt>
                <c:pt idx="91">
                  <c:v>-1.900548886981672E-2</c:v>
                </c:pt>
                <c:pt idx="92">
                  <c:v>-2.1547512903444269E-2</c:v>
                </c:pt>
                <c:pt idx="93">
                  <c:v>-2.4044522791148201E-2</c:v>
                </c:pt>
                <c:pt idx="94">
                  <c:v>-2.6467686911682026E-2</c:v>
                </c:pt>
                <c:pt idx="95">
                  <c:v>-2.8784334417823632E-2</c:v>
                </c:pt>
                <c:pt idx="96">
                  <c:v>-3.0958075710099467E-2</c:v>
                </c:pt>
                <c:pt idx="97">
                  <c:v>-3.2949146569709695E-2</c:v>
                </c:pt>
                <c:pt idx="98">
                  <c:v>-3.4715010208104108E-2</c:v>
                </c:pt>
                <c:pt idx="99">
                  <c:v>-3.621123444788571E-2</c:v>
                </c:pt>
                <c:pt idx="100">
                  <c:v>-3.739263678537931E-2</c:v>
                </c:pt>
                <c:pt idx="101">
                  <c:v>-3.8214659990098612E-2</c:v>
                </c:pt>
                <c:pt idx="102">
                  <c:v>-3.8634908692331466E-2</c:v>
                </c:pt>
                <c:pt idx="103">
                  <c:v>-3.8614748058029918E-2</c:v>
                </c:pt>
                <c:pt idx="104">
                  <c:v>-3.8120844746551974E-2</c:v>
                </c:pt>
                <c:pt idx="105">
                  <c:v>-3.712652290558488E-2</c:v>
                </c:pt>
                <c:pt idx="106">
                  <c:v>-3.5612817066424607E-2</c:v>
                </c:pt>
                <c:pt idx="107">
                  <c:v>-3.3569129566924094E-2</c:v>
                </c:pt>
                <c:pt idx="108">
                  <c:v>-3.099343930135387E-2</c:v>
                </c:pt>
                <c:pt idx="109">
                  <c:v>-2.7892055101406243E-2</c:v>
                </c:pt>
                <c:pt idx="110">
                  <c:v>-2.4278953317957375E-2</c:v>
                </c:pt>
                <c:pt idx="111">
                  <c:v>-2.0174777876467515E-2</c:v>
                </c:pt>
                <c:pt idx="112">
                  <c:v>-1.5605606777623682E-2</c:v>
                </c:pt>
                <c:pt idx="113">
                  <c:v>-1.0601599179459825E-2</c:v>
                </c:pt>
                <c:pt idx="114">
                  <c:v>-5.1956324033938239E-3</c:v>
                </c:pt>
                <c:pt idx="115">
                  <c:v>5.7797845547025162E-4</c:v>
                </c:pt>
                <c:pt idx="116">
                  <c:v>6.6846096389681087E-3</c:v>
                </c:pt>
                <c:pt idx="117">
                  <c:v>1.309026445573977E-2</c:v>
                </c:pt>
                <c:pt idx="118">
                  <c:v>1.976229860231718E-2</c:v>
                </c:pt>
                <c:pt idx="119">
                  <c:v>2.6669938820657713E-2</c:v>
                </c:pt>
                <c:pt idx="120">
                  <c:v>3.3784613712488115E-2</c:v>
                </c:pt>
                <c:pt idx="121">
                  <c:v>4.1080124729898637E-2</c:v>
                </c:pt>
                <c:pt idx="122">
                  <c:v>4.8532689369187143E-2</c:v>
                </c:pt>
                <c:pt idx="123">
                  <c:v>5.6120888564274829E-2</c:v>
                </c:pt>
                <c:pt idx="124">
                  <c:v>6.382554749293734E-2</c:v>
                </c:pt>
                <c:pt idx="125">
                  <c:v>7.1629574657808337E-2</c:v>
                </c:pt>
                <c:pt idx="126">
                  <c:v>7.9517779138790379E-2</c:v>
                </c:pt>
                <c:pt idx="127">
                  <c:v>8.7476681016421448E-2</c:v>
                </c:pt>
                <c:pt idx="128">
                  <c:v>9.5494325563027393E-2</c:v>
                </c:pt>
                <c:pt idx="129">
                  <c:v>0.10356010810664917</c:v>
                </c:pt>
                <c:pt idx="130">
                  <c:v>0.11166461355514268</c:v>
                </c:pt>
                <c:pt idx="131">
                  <c:v>0.11979947238819039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08-491F-828B-B1D2CF9D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86384"/>
        <c:axId val="1"/>
      </c:scatterChart>
      <c:valAx>
        <c:axId val="684786384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86585365853655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04878048780491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786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414634146341459E-2"/>
          <c:y val="0.92857258227336958"/>
          <c:w val="0.85518292682926833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3199904275924"/>
          <c:y val="0.13424657534246576"/>
          <c:w val="0.82344110219437039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1'!$AB$21:$AB$804</c:f>
              <c:numCache>
                <c:formatCode>General</c:formatCode>
                <c:ptCount val="784"/>
                <c:pt idx="0">
                  <c:v>-0.18739464521701468</c:v>
                </c:pt>
                <c:pt idx="1">
                  <c:v>-0.16944936790610862</c:v>
                </c:pt>
                <c:pt idx="2">
                  <c:v>-0.15166626261213167</c:v>
                </c:pt>
                <c:pt idx="3">
                  <c:v>-0.15859741878878156</c:v>
                </c:pt>
                <c:pt idx="4">
                  <c:v>-0.16455161033382107</c:v>
                </c:pt>
                <c:pt idx="5">
                  <c:v>-0.17618331081224667</c:v>
                </c:pt>
                <c:pt idx="6">
                  <c:v>-0.16460266205713292</c:v>
                </c:pt>
                <c:pt idx="7">
                  <c:v>-0.16417523113679375</c:v>
                </c:pt>
                <c:pt idx="8">
                  <c:v>-0.16181574305468457</c:v>
                </c:pt>
                <c:pt idx="9">
                  <c:v>-0.15249234825645414</c:v>
                </c:pt>
                <c:pt idx="10">
                  <c:v>-0.15888075180762551</c:v>
                </c:pt>
                <c:pt idx="11">
                  <c:v>-0.16825634209353268</c:v>
                </c:pt>
                <c:pt idx="12">
                  <c:v>-0.15447106443845515</c:v>
                </c:pt>
                <c:pt idx="13">
                  <c:v>-0.14278680167933588</c:v>
                </c:pt>
                <c:pt idx="14">
                  <c:v>-0.15221815743633152</c:v>
                </c:pt>
                <c:pt idx="15">
                  <c:v>-0.13997813169868312</c:v>
                </c:pt>
                <c:pt idx="16">
                  <c:v>-0.15090166221332757</c:v>
                </c:pt>
                <c:pt idx="17">
                  <c:v>-0.15559408714782968</c:v>
                </c:pt>
                <c:pt idx="18">
                  <c:v>-0.14259436975879347</c:v>
                </c:pt>
                <c:pt idx="19">
                  <c:v>-0.1432865745861947</c:v>
                </c:pt>
                <c:pt idx="20">
                  <c:v>-0.13702482288534443</c:v>
                </c:pt>
                <c:pt idx="21">
                  <c:v>-0.15863332510954445</c:v>
                </c:pt>
                <c:pt idx="22">
                  <c:v>-0.1421663590388221</c:v>
                </c:pt>
                <c:pt idx="23">
                  <c:v>-0.13469407595166677</c:v>
                </c:pt>
                <c:pt idx="24">
                  <c:v>-0.15538559951162098</c:v>
                </c:pt>
                <c:pt idx="25">
                  <c:v>-0.13209135832186364</c:v>
                </c:pt>
                <c:pt idx="26">
                  <c:v>-0.12739861876558561</c:v>
                </c:pt>
                <c:pt idx="27">
                  <c:v>-0.12433404231407238</c:v>
                </c:pt>
                <c:pt idx="28">
                  <c:v>-0.13052934561585686</c:v>
                </c:pt>
                <c:pt idx="29">
                  <c:v>-0.12821768339672818</c:v>
                </c:pt>
                <c:pt idx="30">
                  <c:v>-0.13281513101408871</c:v>
                </c:pt>
                <c:pt idx="31">
                  <c:v>-0.12650343660712032</c:v>
                </c:pt>
                <c:pt idx="32">
                  <c:v>-0.11341246007709185</c:v>
                </c:pt>
                <c:pt idx="33">
                  <c:v>-0.13610073932553882</c:v>
                </c:pt>
                <c:pt idx="34">
                  <c:v>-0.12469792343103892</c:v>
                </c:pt>
                <c:pt idx="35">
                  <c:v>-0.12838617045393477</c:v>
                </c:pt>
                <c:pt idx="36">
                  <c:v>-0.12177275705293233</c:v>
                </c:pt>
                <c:pt idx="37">
                  <c:v>-0.11667975209932277</c:v>
                </c:pt>
                <c:pt idx="38">
                  <c:v>-0.12796202652835401</c:v>
                </c:pt>
                <c:pt idx="39">
                  <c:v>-0.11715081677170799</c:v>
                </c:pt>
                <c:pt idx="40">
                  <c:v>-0.12974503205295884</c:v>
                </c:pt>
                <c:pt idx="41">
                  <c:v>-0.12571424231595535</c:v>
                </c:pt>
                <c:pt idx="42">
                  <c:v>-0.13140179089962825</c:v>
                </c:pt>
                <c:pt idx="43">
                  <c:v>-0.11730816424844179</c:v>
                </c:pt>
                <c:pt idx="44">
                  <c:v>-0.12058946128399917</c:v>
                </c:pt>
                <c:pt idx="45">
                  <c:v>-0.123183116252994</c:v>
                </c:pt>
                <c:pt idx="46">
                  <c:v>-0.11236957605540565</c:v>
                </c:pt>
                <c:pt idx="47">
                  <c:v>-0.11805645091598788</c:v>
                </c:pt>
                <c:pt idx="48">
                  <c:v>-0.10696046571317339</c:v>
                </c:pt>
                <c:pt idx="49">
                  <c:v>-0.11100954885553502</c:v>
                </c:pt>
                <c:pt idx="50">
                  <c:v>-0.11187661611716621</c:v>
                </c:pt>
                <c:pt idx="51">
                  <c:v>-0.10739981817170111</c:v>
                </c:pt>
                <c:pt idx="52">
                  <c:v>-0.1117759402671529</c:v>
                </c:pt>
                <c:pt idx="53">
                  <c:v>-0.1122621457399029</c:v>
                </c:pt>
                <c:pt idx="54">
                  <c:v>-0.11712386674344949</c:v>
                </c:pt>
                <c:pt idx="55">
                  <c:v>-0.11329889651149253</c:v>
                </c:pt>
                <c:pt idx="56">
                  <c:v>-0.10298498055512728</c:v>
                </c:pt>
                <c:pt idx="57">
                  <c:v>-0.10843251574629614</c:v>
                </c:pt>
                <c:pt idx="58">
                  <c:v>-0.11133345324646049</c:v>
                </c:pt>
                <c:pt idx="59">
                  <c:v>-0.11629213923384976</c:v>
                </c:pt>
                <c:pt idx="60">
                  <c:v>-0.1044041624983244</c:v>
                </c:pt>
                <c:pt idx="61">
                  <c:v>-8.8488492242268194E-2</c:v>
                </c:pt>
                <c:pt idx="62">
                  <c:v>-8.6624043515621543E-2</c:v>
                </c:pt>
                <c:pt idx="63">
                  <c:v>-8.7144508448148958E-2</c:v>
                </c:pt>
                <c:pt idx="64">
                  <c:v>-8.2127552925644554E-2</c:v>
                </c:pt>
                <c:pt idx="65">
                  <c:v>-8.6804473947027838E-2</c:v>
                </c:pt>
                <c:pt idx="66">
                  <c:v>-9.070776600898095E-2</c:v>
                </c:pt>
                <c:pt idx="67">
                  <c:v>-8.6707766008166043E-2</c:v>
                </c:pt>
                <c:pt idx="68">
                  <c:v>-9.1383899254236414E-2</c:v>
                </c:pt>
                <c:pt idx="69">
                  <c:v>-8.6383899249579801E-2</c:v>
                </c:pt>
                <c:pt idx="70">
                  <c:v>-7.92010453772964E-2</c:v>
                </c:pt>
                <c:pt idx="71">
                  <c:v>-7.7770943201315265E-2</c:v>
                </c:pt>
                <c:pt idx="72">
                  <c:v>-7.3107720775425628E-2</c:v>
                </c:pt>
                <c:pt idx="73">
                  <c:v>-7.1107720775018174E-2</c:v>
                </c:pt>
                <c:pt idx="74">
                  <c:v>-4.5024690411897453E-2</c:v>
                </c:pt>
                <c:pt idx="75">
                  <c:v>-7.0109846238609094E-2</c:v>
                </c:pt>
                <c:pt idx="76">
                  <c:v>-0.43957840128083281</c:v>
                </c:pt>
                <c:pt idx="77">
                  <c:v>-6.3839793599714034E-2</c:v>
                </c:pt>
                <c:pt idx="78">
                  <c:v>-6.2488508152056838E-2</c:v>
                </c:pt>
                <c:pt idx="79">
                  <c:v>-5.7454646832115555E-2</c:v>
                </c:pt>
                <c:pt idx="80">
                  <c:v>-5.24546468347349E-2</c:v>
                </c:pt>
                <c:pt idx="81">
                  <c:v>-3.8555238261688093E-2</c:v>
                </c:pt>
                <c:pt idx="82">
                  <c:v>-3.0579103805027374E-2</c:v>
                </c:pt>
                <c:pt idx="83">
                  <c:v>-1.8246054408042708E-2</c:v>
                </c:pt>
                <c:pt idx="84">
                  <c:v>-5.1915098420906518E-2</c:v>
                </c:pt>
                <c:pt idx="85">
                  <c:v>-2.9916519222297135E-2</c:v>
                </c:pt>
                <c:pt idx="86">
                  <c:v>-2.7250663210339449E-2</c:v>
                </c:pt>
                <c:pt idx="87">
                  <c:v>-2.4250663206090289E-2</c:v>
                </c:pt>
                <c:pt idx="88">
                  <c:v>-2.691735302224392E-2</c:v>
                </c:pt>
                <c:pt idx="89">
                  <c:v>-3.8250568032593579E-2</c:v>
                </c:pt>
                <c:pt idx="90">
                  <c:v>-3.5250568035620378E-2</c:v>
                </c:pt>
                <c:pt idx="91">
                  <c:v>-3.125056803480547E-2</c:v>
                </c:pt>
                <c:pt idx="92">
                  <c:v>-3.0250568030963765E-2</c:v>
                </c:pt>
                <c:pt idx="93">
                  <c:v>-2.7750264227408998E-2</c:v>
                </c:pt>
                <c:pt idx="94">
                  <c:v>-3.0733259219925806E-2</c:v>
                </c:pt>
                <c:pt idx="95">
                  <c:v>-2.97332592160841E-2</c:v>
                </c:pt>
                <c:pt idx="96">
                  <c:v>-3.2875260028354426E-2</c:v>
                </c:pt>
                <c:pt idx="97">
                  <c:v>-2.0524311034967692E-2</c:v>
                </c:pt>
                <c:pt idx="98">
                  <c:v>-1.7236575184044998E-2</c:v>
                </c:pt>
                <c:pt idx="99">
                  <c:v>-3.670635467616206E-2</c:v>
                </c:pt>
                <c:pt idx="100">
                  <c:v>-3.3532974891018967E-2</c:v>
                </c:pt>
                <c:pt idx="101">
                  <c:v>-5.9977040492594225E-3</c:v>
                </c:pt>
                <c:pt idx="102">
                  <c:v>-4.1977040510755015E-3</c:v>
                </c:pt>
                <c:pt idx="103">
                  <c:v>-1.831634499535794E-2</c:v>
                </c:pt>
                <c:pt idx="104">
                  <c:v>-2.459236056435949E-2</c:v>
                </c:pt>
                <c:pt idx="105">
                  <c:v>-2.0592360563544583E-2</c:v>
                </c:pt>
                <c:pt idx="106">
                  <c:v>-1.0766101873724218E-2</c:v>
                </c:pt>
                <c:pt idx="107">
                  <c:v>-3.6428987658816171E-2</c:v>
                </c:pt>
                <c:pt idx="108">
                  <c:v>-3.5428987662250423E-2</c:v>
                </c:pt>
                <c:pt idx="109">
                  <c:v>-3.0793118219873662E-2</c:v>
                </c:pt>
                <c:pt idx="110">
                  <c:v>-2.6793118219058755E-2</c:v>
                </c:pt>
                <c:pt idx="111">
                  <c:v>-1.7468437592979572E-2</c:v>
                </c:pt>
                <c:pt idx="112">
                  <c:v>-1.7468437592979572E-2</c:v>
                </c:pt>
                <c:pt idx="113">
                  <c:v>-1.0130048127949272E-2</c:v>
                </c:pt>
                <c:pt idx="114">
                  <c:v>-1.1945614290837125E-2</c:v>
                </c:pt>
                <c:pt idx="115">
                  <c:v>8.2658133803647713E-4</c:v>
                </c:pt>
                <c:pt idx="116">
                  <c:v>-1.4778918662991049E-2</c:v>
                </c:pt>
                <c:pt idx="117">
                  <c:v>-1.1951010071562559E-2</c:v>
                </c:pt>
                <c:pt idx="118">
                  <c:v>-3.8485806239227163E-2</c:v>
                </c:pt>
                <c:pt idx="119">
                  <c:v>-3.2613684182613997E-2</c:v>
                </c:pt>
                <c:pt idx="120">
                  <c:v>-1.6573057434427559E-2</c:v>
                </c:pt>
                <c:pt idx="121">
                  <c:v>-1.5868610077528031E-2</c:v>
                </c:pt>
                <c:pt idx="122">
                  <c:v>-2.8440836104779068E-3</c:v>
                </c:pt>
                <c:pt idx="123">
                  <c:v>-1.1376527581488797E-2</c:v>
                </c:pt>
                <c:pt idx="124">
                  <c:v>-1.0476527575120879E-2</c:v>
                </c:pt>
                <c:pt idx="125">
                  <c:v>-1.1298346977507213E-2</c:v>
                </c:pt>
                <c:pt idx="126">
                  <c:v>-1.0161446438046694E-2</c:v>
                </c:pt>
                <c:pt idx="127">
                  <c:v>-1.0182836197387777E-2</c:v>
                </c:pt>
                <c:pt idx="128">
                  <c:v>-1.2014563340180619E-2</c:v>
                </c:pt>
                <c:pt idx="129">
                  <c:v>-1.0014563339773165E-2</c:v>
                </c:pt>
                <c:pt idx="130">
                  <c:v>-7.4735673953072179E-3</c:v>
                </c:pt>
                <c:pt idx="131">
                  <c:v>-1.1506860112868476E-2</c:v>
                </c:pt>
                <c:pt idx="132">
                  <c:v>-5.3068601094225822E-3</c:v>
                </c:pt>
                <c:pt idx="133">
                  <c:v>-3.9650720933386919E-3</c:v>
                </c:pt>
                <c:pt idx="134">
                  <c:v>-5.3230963914296884E-3</c:v>
                </c:pt>
                <c:pt idx="135">
                  <c:v>-2.7653032138594019E-2</c:v>
                </c:pt>
                <c:pt idx="136">
                  <c:v>-1.27675792562517E-2</c:v>
                </c:pt>
                <c:pt idx="137">
                  <c:v>-1.1252037407574987E-2</c:v>
                </c:pt>
                <c:pt idx="138">
                  <c:v>-0.31314734788247067</c:v>
                </c:pt>
                <c:pt idx="139">
                  <c:v>-7.2311773818025268E-2</c:v>
                </c:pt>
                <c:pt idx="140">
                  <c:v>-0.22096842114675203</c:v>
                </c:pt>
                <c:pt idx="141">
                  <c:v>-7.8264209174828212E-3</c:v>
                </c:pt>
                <c:pt idx="142">
                  <c:v>-5.7339677648490751E-3</c:v>
                </c:pt>
                <c:pt idx="143">
                  <c:v>9.5923841258007628E-4</c:v>
                </c:pt>
                <c:pt idx="144">
                  <c:v>-4.7500981699326282E-3</c:v>
                </c:pt>
                <c:pt idx="145">
                  <c:v>1.0249901829485295E-2</c:v>
                </c:pt>
                <c:pt idx="146">
                  <c:v>5.5936890417096295E-3</c:v>
                </c:pt>
                <c:pt idx="147">
                  <c:v>-6.2403794514313002E-4</c:v>
                </c:pt>
                <c:pt idx="148">
                  <c:v>2.2654913895769728E-3</c:v>
                </c:pt>
                <c:pt idx="149">
                  <c:v>7.8158930996341767E-3</c:v>
                </c:pt>
                <c:pt idx="150">
                  <c:v>3.4682286018867369E-3</c:v>
                </c:pt>
                <c:pt idx="151">
                  <c:v>3.4682286091626945E-3</c:v>
                </c:pt>
                <c:pt idx="152">
                  <c:v>7.5023111857401171E-3</c:v>
                </c:pt>
                <c:pt idx="153">
                  <c:v>1.1567188440601449E-3</c:v>
                </c:pt>
                <c:pt idx="154">
                  <c:v>1.0156718842255708E-2</c:v>
                </c:pt>
                <c:pt idx="155">
                  <c:v>4.8464049030668595E-3</c:v>
                </c:pt>
                <c:pt idx="156">
                  <c:v>-5.9465549851922331E-3</c:v>
                </c:pt>
                <c:pt idx="157">
                  <c:v>5.3445016030127801E-5</c:v>
                </c:pt>
                <c:pt idx="158">
                  <c:v>1.1398334543721569E-2</c:v>
                </c:pt>
                <c:pt idx="159">
                  <c:v>8.5985602039257026E-3</c:v>
                </c:pt>
                <c:pt idx="160">
                  <c:v>1.619856020110845E-2</c:v>
                </c:pt>
                <c:pt idx="161">
                  <c:v>1.8198560201515904E-2</c:v>
                </c:pt>
                <c:pt idx="162">
                  <c:v>8.1017992619677407E-3</c:v>
                </c:pt>
                <c:pt idx="163">
                  <c:v>1.2659203329871919E-2</c:v>
                </c:pt>
                <c:pt idx="164">
                  <c:v>1.0296718382351317E-2</c:v>
                </c:pt>
                <c:pt idx="165">
                  <c:v>1.0510556089918559E-2</c:v>
                </c:pt>
                <c:pt idx="166">
                  <c:v>1.7510556094982626E-2</c:v>
                </c:pt>
                <c:pt idx="167">
                  <c:v>1.7418243484717703E-2</c:v>
                </c:pt>
                <c:pt idx="168">
                  <c:v>1.4979285937567904E-2</c:v>
                </c:pt>
                <c:pt idx="169">
                  <c:v>1.2919507948758336E-2</c:v>
                </c:pt>
                <c:pt idx="170">
                  <c:v>1.2390998533036816E-2</c:v>
                </c:pt>
                <c:pt idx="171">
                  <c:v>1.7390998530417472E-2</c:v>
                </c:pt>
                <c:pt idx="172">
                  <c:v>1.9390998530824925E-2</c:v>
                </c:pt>
                <c:pt idx="173">
                  <c:v>-5.7370867426026137E-4</c:v>
                </c:pt>
                <c:pt idx="174">
                  <c:v>1.4153620436959648E-2</c:v>
                </c:pt>
                <c:pt idx="175">
                  <c:v>-2.0799364215637037E-2</c:v>
                </c:pt>
                <c:pt idx="176">
                  <c:v>5.2006357823839028E-3</c:v>
                </c:pt>
                <c:pt idx="177">
                  <c:v>1.7682448027464354E-2</c:v>
                </c:pt>
                <c:pt idx="178">
                  <c:v>1.6030679115182921E-2</c:v>
                </c:pt>
                <c:pt idx="179">
                  <c:v>1.4249559290007763E-2</c:v>
                </c:pt>
                <c:pt idx="180">
                  <c:v>1.4249559290007763E-2</c:v>
                </c:pt>
                <c:pt idx="181">
                  <c:v>2.3499858772170083E-2</c:v>
                </c:pt>
                <c:pt idx="182">
                  <c:v>2.8697111589463482E-2</c:v>
                </c:pt>
                <c:pt idx="183">
                  <c:v>1.8106514957159474E-2</c:v>
                </c:pt>
                <c:pt idx="184">
                  <c:v>-1.6243876298086546E-3</c:v>
                </c:pt>
                <c:pt idx="185">
                  <c:v>2.1597589918963385E-2</c:v>
                </c:pt>
                <c:pt idx="186">
                  <c:v>2.0168864063478308E-2</c:v>
                </c:pt>
                <c:pt idx="187">
                  <c:v>2.8168864065108122E-2</c:v>
                </c:pt>
                <c:pt idx="188">
                  <c:v>2.3089554698425677E-2</c:v>
                </c:pt>
                <c:pt idx="189">
                  <c:v>2.4261228648030132E-2</c:v>
                </c:pt>
                <c:pt idx="190">
                  <c:v>4.1582407404002292E-2</c:v>
                </c:pt>
                <c:pt idx="191">
                  <c:v>2.3109268547713106E-2</c:v>
                </c:pt>
                <c:pt idx="192">
                  <c:v>1.818223206288179E-2</c:v>
                </c:pt>
                <c:pt idx="193">
                  <c:v>2.5257027164665033E-2</c:v>
                </c:pt>
                <c:pt idx="194">
                  <c:v>2.8607080358865458E-2</c:v>
                </c:pt>
                <c:pt idx="195">
                  <c:v>2.9307212756161154E-2</c:v>
                </c:pt>
                <c:pt idx="196">
                  <c:v>3.0307212760002859E-2</c:v>
                </c:pt>
                <c:pt idx="197">
                  <c:v>2.3657291964505167E-2</c:v>
                </c:pt>
                <c:pt idx="198">
                  <c:v>2.9232755591578473E-2</c:v>
                </c:pt>
                <c:pt idx="199">
                  <c:v>3.0232755588144221E-2</c:v>
                </c:pt>
                <c:pt idx="200">
                  <c:v>2.3683825030188899E-2</c:v>
                </c:pt>
                <c:pt idx="201">
                  <c:v>2.7683825031003806E-2</c:v>
                </c:pt>
                <c:pt idx="202">
                  <c:v>1.9084626189472861E-2</c:v>
                </c:pt>
                <c:pt idx="203">
                  <c:v>2.2084626186446063E-2</c:v>
                </c:pt>
                <c:pt idx="204">
                  <c:v>3.6084626189298238E-2</c:v>
                </c:pt>
                <c:pt idx="205">
                  <c:v>3.2762385394502255E-2</c:v>
                </c:pt>
                <c:pt idx="206">
                  <c:v>2.3265894479790279E-2</c:v>
                </c:pt>
                <c:pt idx="207">
                  <c:v>2.2842753314156458E-2</c:v>
                </c:pt>
                <c:pt idx="208">
                  <c:v>2.9275480644819961E-2</c:v>
                </c:pt>
                <c:pt idx="209">
                  <c:v>2.1362420118805944E-2</c:v>
                </c:pt>
                <c:pt idx="210">
                  <c:v>3.0362420117001507E-2</c:v>
                </c:pt>
                <c:pt idx="211">
                  <c:v>3.7914379236713022E-2</c:v>
                </c:pt>
                <c:pt idx="212">
                  <c:v>5.1560750803324749E-2</c:v>
                </c:pt>
                <c:pt idx="213">
                  <c:v>4.2667457484489281E-2</c:v>
                </c:pt>
                <c:pt idx="214">
                  <c:v>4.4604909163314985E-2</c:v>
                </c:pt>
                <c:pt idx="215">
                  <c:v>5.0775785734759618E-2</c:v>
                </c:pt>
                <c:pt idx="216">
                  <c:v>4.5361456321342718E-2</c:v>
                </c:pt>
                <c:pt idx="217">
                  <c:v>3.257681807973388E-2</c:v>
                </c:pt>
                <c:pt idx="218">
                  <c:v>3.7635423287547605E-2</c:v>
                </c:pt>
                <c:pt idx="219">
                  <c:v>6.5930075020958434E-2</c:v>
                </c:pt>
                <c:pt idx="220">
                  <c:v>4.9696867165437857E-2</c:v>
                </c:pt>
                <c:pt idx="221">
                  <c:v>4.4228649741149567E-2</c:v>
                </c:pt>
                <c:pt idx="222">
                  <c:v>4.41301749517371E-2</c:v>
                </c:pt>
                <c:pt idx="223">
                  <c:v>3.8052742641743437E-2</c:v>
                </c:pt>
                <c:pt idx="224">
                  <c:v>5.4114359651227212E-2</c:v>
                </c:pt>
                <c:pt idx="225">
                  <c:v>4.6591682392570624E-2</c:v>
                </c:pt>
                <c:pt idx="226">
                  <c:v>5.0038593688697161E-2</c:v>
                </c:pt>
                <c:pt idx="227">
                  <c:v>5.1633328861352717E-2</c:v>
                </c:pt>
                <c:pt idx="228">
                  <c:v>4.9240950225349481E-2</c:v>
                </c:pt>
                <c:pt idx="229">
                  <c:v>4.4190596728746034E-2</c:v>
                </c:pt>
                <c:pt idx="230">
                  <c:v>6.2469809208069355E-2</c:v>
                </c:pt>
                <c:pt idx="231">
                  <c:v>5.4729168346214066E-2</c:v>
                </c:pt>
                <c:pt idx="232">
                  <c:v>5.8859065298002736E-2</c:v>
                </c:pt>
                <c:pt idx="233">
                  <c:v>5.9859065294568484E-2</c:v>
                </c:pt>
                <c:pt idx="234">
                  <c:v>6.0811594967544791E-2</c:v>
                </c:pt>
                <c:pt idx="235">
                  <c:v>6.7198230607814935E-2</c:v>
                </c:pt>
                <c:pt idx="236">
                  <c:v>6.6503410779635438E-2</c:v>
                </c:pt>
                <c:pt idx="237">
                  <c:v>6.1458047596786858E-2</c:v>
                </c:pt>
                <c:pt idx="238">
                  <c:v>6.3458047597194311E-2</c:v>
                </c:pt>
                <c:pt idx="239">
                  <c:v>6.6458047594167513E-2</c:v>
                </c:pt>
                <c:pt idx="240">
                  <c:v>6.7458047598009219E-2</c:v>
                </c:pt>
                <c:pt idx="241">
                  <c:v>6.8458047594574967E-2</c:v>
                </c:pt>
                <c:pt idx="242">
                  <c:v>7.045804759498242E-2</c:v>
                </c:pt>
                <c:pt idx="243">
                  <c:v>7.345804759923158E-2</c:v>
                </c:pt>
                <c:pt idx="244">
                  <c:v>7.4458047595797328E-2</c:v>
                </c:pt>
                <c:pt idx="245">
                  <c:v>7.4458047595797328E-2</c:v>
                </c:pt>
                <c:pt idx="246">
                  <c:v>7.5458047599639033E-2</c:v>
                </c:pt>
                <c:pt idx="247">
                  <c:v>7.6458047596204781E-2</c:v>
                </c:pt>
                <c:pt idx="248">
                  <c:v>7.8458047596612235E-2</c:v>
                </c:pt>
                <c:pt idx="249">
                  <c:v>7.945804760045394E-2</c:v>
                </c:pt>
                <c:pt idx="250">
                  <c:v>8.2458047597427142E-2</c:v>
                </c:pt>
                <c:pt idx="251">
                  <c:v>9.0458047599056957E-2</c:v>
                </c:pt>
                <c:pt idx="252">
                  <c:v>7.9781838236867422E-2</c:v>
                </c:pt>
                <c:pt idx="253">
                  <c:v>7.567059319451698E-2</c:v>
                </c:pt>
                <c:pt idx="254">
                  <c:v>7.9670593195331887E-2</c:v>
                </c:pt>
                <c:pt idx="255">
                  <c:v>7.7737099060152956E-2</c:v>
                </c:pt>
                <c:pt idx="256">
                  <c:v>8.4625853530853071E-2</c:v>
                </c:pt>
                <c:pt idx="257">
                  <c:v>7.2825361312674877E-2</c:v>
                </c:pt>
                <c:pt idx="258">
                  <c:v>7.9825361310462986E-2</c:v>
                </c:pt>
                <c:pt idx="259">
                  <c:v>8.2825361314712145E-2</c:v>
                </c:pt>
                <c:pt idx="260">
                  <c:v>7.4891859256930135E-2</c:v>
                </c:pt>
                <c:pt idx="261">
                  <c:v>8.1436368597037567E-2</c:v>
                </c:pt>
                <c:pt idx="262">
                  <c:v>8.2436368600879273E-2</c:v>
                </c:pt>
                <c:pt idx="263">
                  <c:v>7.5390776987201993E-2</c:v>
                </c:pt>
                <c:pt idx="264">
                  <c:v>8.1390776988424354E-2</c:v>
                </c:pt>
                <c:pt idx="265">
                  <c:v>8.3390776988831808E-2</c:v>
                </c:pt>
                <c:pt idx="266">
                  <c:v>8.1608781380232823E-2</c:v>
                </c:pt>
                <c:pt idx="267">
                  <c:v>7.3694380843723359E-2</c:v>
                </c:pt>
                <c:pt idx="268">
                  <c:v>9.5262099815592111E-2</c:v>
                </c:pt>
                <c:pt idx="269">
                  <c:v>9.5262099815592111E-2</c:v>
                </c:pt>
                <c:pt idx="270">
                  <c:v>0.11626209981623239</c:v>
                </c:pt>
                <c:pt idx="271">
                  <c:v>0.10186909582007581</c:v>
                </c:pt>
                <c:pt idx="272">
                  <c:v>0.10281623033391249</c:v>
                </c:pt>
                <c:pt idx="273">
                  <c:v>9.1763083661964381E-2</c:v>
                </c:pt>
                <c:pt idx="274">
                  <c:v>0.10176308366400165</c:v>
                </c:pt>
                <c:pt idx="275">
                  <c:v>0.10576308366481656</c:v>
                </c:pt>
                <c:pt idx="276">
                  <c:v>0.11276308366260467</c:v>
                </c:pt>
                <c:pt idx="277">
                  <c:v>0.10230207857638608</c:v>
                </c:pt>
                <c:pt idx="278">
                  <c:v>0.10630207857720099</c:v>
                </c:pt>
                <c:pt idx="279">
                  <c:v>0.11062977577788169</c:v>
                </c:pt>
                <c:pt idx="280">
                  <c:v>0.10002393484078745</c:v>
                </c:pt>
                <c:pt idx="281">
                  <c:v>0.10102393484462915</c:v>
                </c:pt>
                <c:pt idx="282">
                  <c:v>0.10402393484160236</c:v>
                </c:pt>
                <c:pt idx="283">
                  <c:v>0.1050239348381681</c:v>
                </c:pt>
                <c:pt idx="284">
                  <c:v>0.1050239348381681</c:v>
                </c:pt>
                <c:pt idx="285">
                  <c:v>0.11102393483939046</c:v>
                </c:pt>
                <c:pt idx="286">
                  <c:v>0.11402393484363962</c:v>
                </c:pt>
                <c:pt idx="287">
                  <c:v>0.11402393484363962</c:v>
                </c:pt>
                <c:pt idx="288">
                  <c:v>0.11502393484020537</c:v>
                </c:pt>
                <c:pt idx="289">
                  <c:v>0.1139530830299042</c:v>
                </c:pt>
                <c:pt idx="290">
                  <c:v>0.12310867181751459</c:v>
                </c:pt>
                <c:pt idx="291">
                  <c:v>0.12302288096796518</c:v>
                </c:pt>
                <c:pt idx="292">
                  <c:v>0.12558980377364093</c:v>
                </c:pt>
                <c:pt idx="293">
                  <c:v>0.12858980377061413</c:v>
                </c:pt>
                <c:pt idx="294">
                  <c:v>0.12967882018679555</c:v>
                </c:pt>
                <c:pt idx="295">
                  <c:v>0.13741578179003333</c:v>
                </c:pt>
                <c:pt idx="296">
                  <c:v>0.12131639457725407</c:v>
                </c:pt>
                <c:pt idx="297">
                  <c:v>0.13031639457544963</c:v>
                </c:pt>
                <c:pt idx="298">
                  <c:v>0.12721615498514277</c:v>
                </c:pt>
                <c:pt idx="299">
                  <c:v>0.12425202597173277</c:v>
                </c:pt>
                <c:pt idx="300">
                  <c:v>0.13779990381587121</c:v>
                </c:pt>
                <c:pt idx="301">
                  <c:v>0.13938821136618468</c:v>
                </c:pt>
                <c:pt idx="302">
                  <c:v>0.13926759124763549</c:v>
                </c:pt>
                <c:pt idx="303">
                  <c:v>0.13753509178699061</c:v>
                </c:pt>
                <c:pt idx="304">
                  <c:v>0.14085902106991607</c:v>
                </c:pt>
                <c:pt idx="305">
                  <c:v>0.13737521749530796</c:v>
                </c:pt>
                <c:pt idx="306">
                  <c:v>0.13937521749571541</c:v>
                </c:pt>
                <c:pt idx="307">
                  <c:v>0.14137521749612286</c:v>
                </c:pt>
                <c:pt idx="308">
                  <c:v>0.14137521749612286</c:v>
                </c:pt>
                <c:pt idx="309">
                  <c:v>0.14237521749268861</c:v>
                </c:pt>
                <c:pt idx="310">
                  <c:v>0.14437521749309606</c:v>
                </c:pt>
                <c:pt idx="311">
                  <c:v>0.14537521749693777</c:v>
                </c:pt>
                <c:pt idx="312">
                  <c:v>0.1286934082178067</c:v>
                </c:pt>
                <c:pt idx="313">
                  <c:v>0.15052555147639618</c:v>
                </c:pt>
                <c:pt idx="314">
                  <c:v>0.1208533712075299</c:v>
                </c:pt>
                <c:pt idx="315">
                  <c:v>0.12885337120915971</c:v>
                </c:pt>
                <c:pt idx="316">
                  <c:v>0.12985337121300142</c:v>
                </c:pt>
                <c:pt idx="317">
                  <c:v>0.13085337120956717</c:v>
                </c:pt>
                <c:pt idx="318">
                  <c:v>0.13685337121078953</c:v>
                </c:pt>
                <c:pt idx="319">
                  <c:v>0.13885337121119698</c:v>
                </c:pt>
                <c:pt idx="320">
                  <c:v>0.13985337120776273</c:v>
                </c:pt>
                <c:pt idx="321">
                  <c:v>0.14385337120857764</c:v>
                </c:pt>
                <c:pt idx="322">
                  <c:v>0.1528533712067732</c:v>
                </c:pt>
                <c:pt idx="323">
                  <c:v>0.15485337120718065</c:v>
                </c:pt>
                <c:pt idx="324">
                  <c:v>0.15585337121102236</c:v>
                </c:pt>
                <c:pt idx="325">
                  <c:v>0.12517683681953695</c:v>
                </c:pt>
                <c:pt idx="326">
                  <c:v>0.13217683682460102</c:v>
                </c:pt>
                <c:pt idx="327">
                  <c:v>0.13317683682116677</c:v>
                </c:pt>
                <c:pt idx="328">
                  <c:v>0.1491768368244264</c:v>
                </c:pt>
                <c:pt idx="329">
                  <c:v>0.12450894247767688</c:v>
                </c:pt>
                <c:pt idx="330">
                  <c:v>0.12850894247849179</c:v>
                </c:pt>
                <c:pt idx="331">
                  <c:v>0.14750894247872462</c:v>
                </c:pt>
                <c:pt idx="332">
                  <c:v>0.14750894247872462</c:v>
                </c:pt>
                <c:pt idx="333">
                  <c:v>0.15467096595837751</c:v>
                </c:pt>
                <c:pt idx="334">
                  <c:v>0.16072215529775399</c:v>
                </c:pt>
                <c:pt idx="335">
                  <c:v>0.15511954930455427</c:v>
                </c:pt>
                <c:pt idx="336">
                  <c:v>0.15571954930394891</c:v>
                </c:pt>
                <c:pt idx="337">
                  <c:v>0.15851954930597453</c:v>
                </c:pt>
                <c:pt idx="338">
                  <c:v>0.15298923794848937</c:v>
                </c:pt>
                <c:pt idx="339">
                  <c:v>0.1536892379453578</c:v>
                </c:pt>
                <c:pt idx="340">
                  <c:v>0.1536892379453578</c:v>
                </c:pt>
                <c:pt idx="341">
                  <c:v>0.15438923794222623</c:v>
                </c:pt>
                <c:pt idx="342">
                  <c:v>0.15788923794839624</c:v>
                </c:pt>
                <c:pt idx="343">
                  <c:v>0.15928923794213309</c:v>
                </c:pt>
                <c:pt idx="344">
                  <c:v>0.15928923794213309</c:v>
                </c:pt>
                <c:pt idx="345">
                  <c:v>0.15928923794213309</c:v>
                </c:pt>
                <c:pt idx="346">
                  <c:v>0.16068923794314591</c:v>
                </c:pt>
                <c:pt idx="347">
                  <c:v>0.16208923794415872</c:v>
                </c:pt>
                <c:pt idx="348">
                  <c:v>0.16408923794456617</c:v>
                </c:pt>
                <c:pt idx="349">
                  <c:v>0.17038923794548586</c:v>
                </c:pt>
                <c:pt idx="350">
                  <c:v>0.159606854481563</c:v>
                </c:pt>
                <c:pt idx="351">
                  <c:v>0.16366856768151561</c:v>
                </c:pt>
                <c:pt idx="352">
                  <c:v>0.14775043826134587</c:v>
                </c:pt>
                <c:pt idx="353">
                  <c:v>0.16062029659415727</c:v>
                </c:pt>
                <c:pt idx="354">
                  <c:v>0.15894489389921879</c:v>
                </c:pt>
                <c:pt idx="355">
                  <c:v>0.16297860436033446</c:v>
                </c:pt>
                <c:pt idx="356">
                  <c:v>0.15962672713217232</c:v>
                </c:pt>
                <c:pt idx="357">
                  <c:v>0.15958213948120539</c:v>
                </c:pt>
                <c:pt idx="358">
                  <c:v>0.16433707546400481</c:v>
                </c:pt>
                <c:pt idx="359">
                  <c:v>0.17154718028430285</c:v>
                </c:pt>
                <c:pt idx="360">
                  <c:v>0.16076940137534537</c:v>
                </c:pt>
                <c:pt idx="361">
                  <c:v>0.16354487872542245</c:v>
                </c:pt>
                <c:pt idx="362">
                  <c:v>0.16400703818968987</c:v>
                </c:pt>
                <c:pt idx="363">
                  <c:v>0.14720174863368554</c:v>
                </c:pt>
                <c:pt idx="364">
                  <c:v>0.14945786508155942</c:v>
                </c:pt>
                <c:pt idx="365">
                  <c:v>0.16955786508310774</c:v>
                </c:pt>
                <c:pt idx="366">
                  <c:v>0.1686652305535114</c:v>
                </c:pt>
                <c:pt idx="367">
                  <c:v>0.16744313751782366</c:v>
                </c:pt>
                <c:pt idx="368">
                  <c:v>0.16713594255008923</c:v>
                </c:pt>
                <c:pt idx="369">
                  <c:v>0.16713594255008923</c:v>
                </c:pt>
                <c:pt idx="370">
                  <c:v>0.15656588550037767</c:v>
                </c:pt>
                <c:pt idx="371">
                  <c:v>0.16891260197202884</c:v>
                </c:pt>
                <c:pt idx="372">
                  <c:v>0.16979869630971361</c:v>
                </c:pt>
                <c:pt idx="373">
                  <c:v>0.16627630065443347</c:v>
                </c:pt>
                <c:pt idx="374">
                  <c:v>0.16623109917724985</c:v>
                </c:pt>
                <c:pt idx="375">
                  <c:v>0.17275544094541931</c:v>
                </c:pt>
                <c:pt idx="376">
                  <c:v>0.17059845621753381</c:v>
                </c:pt>
                <c:pt idx="377">
                  <c:v>0.17342244910821791</c:v>
                </c:pt>
                <c:pt idx="378">
                  <c:v>0.1742396695294641</c:v>
                </c:pt>
                <c:pt idx="379">
                  <c:v>0.17431749483839459</c:v>
                </c:pt>
                <c:pt idx="380">
                  <c:v>0.17553601865491264</c:v>
                </c:pt>
                <c:pt idx="381">
                  <c:v>0.17567218708776275</c:v>
                </c:pt>
                <c:pt idx="382">
                  <c:v>0.17716381338110518</c:v>
                </c:pt>
                <c:pt idx="383">
                  <c:v>0.17685442811868121</c:v>
                </c:pt>
                <c:pt idx="384">
                  <c:v>0.17717454126172871</c:v>
                </c:pt>
                <c:pt idx="385">
                  <c:v>0.17674982486996318</c:v>
                </c:pt>
                <c:pt idx="386">
                  <c:v>0.17722080640320712</c:v>
                </c:pt>
                <c:pt idx="387">
                  <c:v>0.17657292231492891</c:v>
                </c:pt>
                <c:pt idx="388">
                  <c:v>0.17747292232129683</c:v>
                </c:pt>
                <c:pt idx="389">
                  <c:v>0.17752362134800398</c:v>
                </c:pt>
                <c:pt idx="390">
                  <c:v>0.17746507590879076</c:v>
                </c:pt>
                <c:pt idx="391">
                  <c:v>0.1810410383243059</c:v>
                </c:pt>
                <c:pt idx="392">
                  <c:v>0.17392248929417964</c:v>
                </c:pt>
                <c:pt idx="393">
                  <c:v>0.17753248929393284</c:v>
                </c:pt>
                <c:pt idx="394">
                  <c:v>0.17762248929529723</c:v>
                </c:pt>
                <c:pt idx="395">
                  <c:v>0.18103248929282689</c:v>
                </c:pt>
                <c:pt idx="396">
                  <c:v>0.18112248929419128</c:v>
                </c:pt>
                <c:pt idx="397">
                  <c:v>0.17894752113991233</c:v>
                </c:pt>
                <c:pt idx="398">
                  <c:v>0.17767898368675886</c:v>
                </c:pt>
                <c:pt idx="399">
                  <c:v>0.177788983687618</c:v>
                </c:pt>
                <c:pt idx="400">
                  <c:v>0.17786898368559703</c:v>
                </c:pt>
                <c:pt idx="401">
                  <c:v>0.17798898368984153</c:v>
                </c:pt>
                <c:pt idx="402">
                  <c:v>0.17798915593243111</c:v>
                </c:pt>
                <c:pt idx="403">
                  <c:v>0.17303648282154446</c:v>
                </c:pt>
                <c:pt idx="404">
                  <c:v>0.17795299505676185</c:v>
                </c:pt>
                <c:pt idx="405">
                  <c:v>0.17878050204416854</c:v>
                </c:pt>
                <c:pt idx="406">
                  <c:v>0.17935128978642165</c:v>
                </c:pt>
                <c:pt idx="407">
                  <c:v>17121.052896942561</c:v>
                </c:pt>
                <c:pt idx="408">
                  <c:v>0.17811169395948015</c:v>
                </c:pt>
                <c:pt idx="409">
                  <c:v>0.181192026862074</c:v>
                </c:pt>
                <c:pt idx="410">
                  <c:v>0.18272197793941486</c:v>
                </c:pt>
                <c:pt idx="411">
                  <c:v>0.18596485208539845</c:v>
                </c:pt>
                <c:pt idx="412">
                  <c:v>0.18242744629909713</c:v>
                </c:pt>
                <c:pt idx="413">
                  <c:v>0.18426435887014875</c:v>
                </c:pt>
                <c:pt idx="414">
                  <c:v>0.18440694918271619</c:v>
                </c:pt>
                <c:pt idx="415">
                  <c:v>0.18538267436709838</c:v>
                </c:pt>
                <c:pt idx="416">
                  <c:v>0.18584500862004705</c:v>
                </c:pt>
                <c:pt idx="417">
                  <c:v>0.18121376125778971</c:v>
                </c:pt>
                <c:pt idx="418">
                  <c:v>0.18121376125778971</c:v>
                </c:pt>
                <c:pt idx="419">
                  <c:v>0.18671376125709122</c:v>
                </c:pt>
                <c:pt idx="420">
                  <c:v>0.18621145946905221</c:v>
                </c:pt>
                <c:pt idx="421">
                  <c:v>0.18627051004476552</c:v>
                </c:pt>
                <c:pt idx="422">
                  <c:v>0.18690699370568392</c:v>
                </c:pt>
                <c:pt idx="423">
                  <c:v>0.19697367931306442</c:v>
                </c:pt>
                <c:pt idx="424">
                  <c:v>0.19662484270134409</c:v>
                </c:pt>
                <c:pt idx="425">
                  <c:v>0.19728837927809117</c:v>
                </c:pt>
                <c:pt idx="426">
                  <c:v>0.19686323195337463</c:v>
                </c:pt>
                <c:pt idx="427">
                  <c:v>0.19583493538900748</c:v>
                </c:pt>
                <c:pt idx="428">
                  <c:v>0.19959789650342943</c:v>
                </c:pt>
                <c:pt idx="429">
                  <c:v>0.20051054536771915</c:v>
                </c:pt>
                <c:pt idx="430">
                  <c:v>0.2031116370523337</c:v>
                </c:pt>
                <c:pt idx="431">
                  <c:v>0.2035787796805848</c:v>
                </c:pt>
                <c:pt idx="432">
                  <c:v>0.20354142852500176</c:v>
                </c:pt>
                <c:pt idx="433">
                  <c:v>0.20390856656657597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4A-46E0-BD53-21001DFD2398}"/>
            </c:ext>
          </c:extLst>
        </c:ser>
        <c:ser>
          <c:idx val="7"/>
          <c:order val="1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1'!$AW$2:$AW$146</c:f>
              <c:numCache>
                <c:formatCode>General</c:formatCode>
                <c:ptCount val="145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</c:numCache>
            </c:numRef>
          </c:xVal>
          <c:yVal>
            <c:numRef>
              <c:f>'Active 1'!$AY$2:$AY$146</c:f>
              <c:numCache>
                <c:formatCode>General</c:formatCode>
                <c:ptCount val="145"/>
                <c:pt idx="0">
                  <c:v>-0.26125019558002543</c:v>
                </c:pt>
                <c:pt idx="1">
                  <c:v>-0.25742451948304967</c:v>
                </c:pt>
                <c:pt idx="2">
                  <c:v>-0.2535992908456311</c:v>
                </c:pt>
                <c:pt idx="3">
                  <c:v>-0.24977450966776968</c:v>
                </c:pt>
                <c:pt idx="4">
                  <c:v>-0.24595017594946539</c:v>
                </c:pt>
                <c:pt idx="5">
                  <c:v>-0.24212628969071825</c:v>
                </c:pt>
                <c:pt idx="6">
                  <c:v>-0.23830285089152831</c:v>
                </c:pt>
                <c:pt idx="7">
                  <c:v>-0.23447985955189546</c:v>
                </c:pt>
                <c:pt idx="8">
                  <c:v>-0.23065731567181982</c:v>
                </c:pt>
                <c:pt idx="9">
                  <c:v>-0.22683521925130132</c:v>
                </c:pt>
                <c:pt idx="10">
                  <c:v>-0.22301357029034</c:v>
                </c:pt>
                <c:pt idx="11">
                  <c:v>-0.21919236878893578</c:v>
                </c:pt>
                <c:pt idx="12">
                  <c:v>-0.21537161474708874</c:v>
                </c:pt>
                <c:pt idx="13">
                  <c:v>-0.21155130816479889</c:v>
                </c:pt>
                <c:pt idx="14">
                  <c:v>-0.20773144904206617</c:v>
                </c:pt>
                <c:pt idx="15">
                  <c:v>-0.2039120373788906</c:v>
                </c:pt>
                <c:pt idx="16">
                  <c:v>-0.2000930731752722</c:v>
                </c:pt>
                <c:pt idx="17">
                  <c:v>-0.19627455643121097</c:v>
                </c:pt>
                <c:pt idx="18">
                  <c:v>-0.19245648714670688</c:v>
                </c:pt>
                <c:pt idx="19">
                  <c:v>-0.18863886532175991</c:v>
                </c:pt>
                <c:pt idx="20">
                  <c:v>-0.18482169095637016</c:v>
                </c:pt>
                <c:pt idx="21">
                  <c:v>-0.18100496405053754</c:v>
                </c:pt>
                <c:pt idx="22">
                  <c:v>-0.17718868460426207</c:v>
                </c:pt>
                <c:pt idx="23">
                  <c:v>-0.17337285261754373</c:v>
                </c:pt>
                <c:pt idx="24">
                  <c:v>-0.16955746809038261</c:v>
                </c:pt>
                <c:pt idx="25">
                  <c:v>-0.16574253102277861</c:v>
                </c:pt>
                <c:pt idx="26">
                  <c:v>-0.16192804141473174</c:v>
                </c:pt>
                <c:pt idx="27">
                  <c:v>-0.15811399926624206</c:v>
                </c:pt>
                <c:pt idx="28">
                  <c:v>-0.15430040457730956</c:v>
                </c:pt>
                <c:pt idx="29">
                  <c:v>-0.15048725734793419</c:v>
                </c:pt>
                <c:pt idx="30">
                  <c:v>-0.14667455757811595</c:v>
                </c:pt>
                <c:pt idx="31">
                  <c:v>-0.1428623052678549</c:v>
                </c:pt>
                <c:pt idx="32">
                  <c:v>-0.139050500417151</c:v>
                </c:pt>
                <c:pt idx="33">
                  <c:v>-0.13523914302600426</c:v>
                </c:pt>
                <c:pt idx="34">
                  <c:v>-0.13142823309441465</c:v>
                </c:pt>
                <c:pt idx="35">
                  <c:v>-0.12761777062238222</c:v>
                </c:pt>
                <c:pt idx="36">
                  <c:v>-0.12380775560990696</c:v>
                </c:pt>
                <c:pt idx="37">
                  <c:v>-0.11999818805698885</c:v>
                </c:pt>
                <c:pt idx="38">
                  <c:v>-0.11618906796362788</c:v>
                </c:pt>
                <c:pt idx="39">
                  <c:v>-0.11238039532982406</c:v>
                </c:pt>
                <c:pt idx="40">
                  <c:v>-0.10857217015557742</c:v>
                </c:pt>
                <c:pt idx="41">
                  <c:v>-0.10476439244088792</c:v>
                </c:pt>
                <c:pt idx="42">
                  <c:v>-0.10095706218575559</c:v>
                </c:pt>
                <c:pt idx="43">
                  <c:v>-9.7150179390180405E-2</c:v>
                </c:pt>
                <c:pt idx="44">
                  <c:v>-9.3343744054162389E-2</c:v>
                </c:pt>
                <c:pt idx="45">
                  <c:v>-8.9537756177701516E-2</c:v>
                </c:pt>
                <c:pt idx="46">
                  <c:v>-8.5732215760797814E-2</c:v>
                </c:pt>
                <c:pt idx="47">
                  <c:v>-8.1927122803451241E-2</c:v>
                </c:pt>
                <c:pt idx="48">
                  <c:v>-7.8122477305661839E-2</c:v>
                </c:pt>
                <c:pt idx="49">
                  <c:v>-7.4318279267429607E-2</c:v>
                </c:pt>
                <c:pt idx="50">
                  <c:v>-7.0514528688754505E-2</c:v>
                </c:pt>
                <c:pt idx="51">
                  <c:v>-6.6711225569636587E-2</c:v>
                </c:pt>
                <c:pt idx="52">
                  <c:v>-6.2908369910075812E-2</c:v>
                </c:pt>
                <c:pt idx="53">
                  <c:v>-5.9105961710072201E-2</c:v>
                </c:pt>
                <c:pt idx="54">
                  <c:v>-5.530400096962574E-2</c:v>
                </c:pt>
                <c:pt idx="55">
                  <c:v>-5.1502487688736436E-2</c:v>
                </c:pt>
                <c:pt idx="56">
                  <c:v>-4.7701421867404288E-2</c:v>
                </c:pt>
                <c:pt idx="57">
                  <c:v>-4.3900803505629291E-2</c:v>
                </c:pt>
                <c:pt idx="58">
                  <c:v>-4.0100632603411457E-2</c:v>
                </c:pt>
                <c:pt idx="59">
                  <c:v>-3.6300909160750773E-2</c:v>
                </c:pt>
                <c:pt idx="60">
                  <c:v>-3.2501633177647253E-2</c:v>
                </c:pt>
                <c:pt idx="61">
                  <c:v>-2.8702804654100886E-2</c:v>
                </c:pt>
                <c:pt idx="62">
                  <c:v>-2.490442359011168E-2</c:v>
                </c:pt>
                <c:pt idx="63">
                  <c:v>-2.1106489985679627E-2</c:v>
                </c:pt>
                <c:pt idx="64">
                  <c:v>-1.7309003840804731E-2</c:v>
                </c:pt>
                <c:pt idx="65">
                  <c:v>-1.3511965155486987E-2</c:v>
                </c:pt>
                <c:pt idx="66">
                  <c:v>-9.7153739297264063E-3</c:v>
                </c:pt>
                <c:pt idx="67">
                  <c:v>-5.9192301635229783E-3</c:v>
                </c:pt>
                <c:pt idx="68">
                  <c:v>-2.1235338568767062E-3</c:v>
                </c:pt>
                <c:pt idx="69">
                  <c:v>1.6717149902124087E-3</c:v>
                </c:pt>
                <c:pt idx="70">
                  <c:v>5.4665163777443673E-3</c:v>
                </c:pt>
                <c:pt idx="71">
                  <c:v>9.2608703057191696E-3</c:v>
                </c:pt>
                <c:pt idx="72">
                  <c:v>1.3054776774136816E-2</c:v>
                </c:pt>
                <c:pt idx="73">
                  <c:v>1.6848235782997305E-2</c:v>
                </c:pt>
                <c:pt idx="74">
                  <c:v>2.0641247332300636E-2</c:v>
                </c:pt>
                <c:pt idx="75">
                  <c:v>2.4433811422046814E-2</c:v>
                </c:pt>
                <c:pt idx="76">
                  <c:v>2.8225928052235835E-2</c:v>
                </c:pt>
                <c:pt idx="77">
                  <c:v>3.2017597222867698E-2</c:v>
                </c:pt>
                <c:pt idx="78">
                  <c:v>3.5808818933942402E-2</c:v>
                </c:pt>
                <c:pt idx="79">
                  <c:v>3.9599593185459955E-2</c:v>
                </c:pt>
                <c:pt idx="80">
                  <c:v>4.3389919977420345E-2</c:v>
                </c:pt>
                <c:pt idx="81">
                  <c:v>4.7179799309823585E-2</c:v>
                </c:pt>
                <c:pt idx="82">
                  <c:v>5.0969231182669675E-2</c:v>
                </c:pt>
                <c:pt idx="83">
                  <c:v>5.4758215595958601E-2</c:v>
                </c:pt>
                <c:pt idx="84">
                  <c:v>5.8546752549690363E-2</c:v>
                </c:pt>
                <c:pt idx="85">
                  <c:v>6.2334842043864976E-2</c:v>
                </c:pt>
                <c:pt idx="86">
                  <c:v>6.6122484078482424E-2</c:v>
                </c:pt>
                <c:pt idx="87">
                  <c:v>6.9909678653542737E-2</c:v>
                </c:pt>
                <c:pt idx="88">
                  <c:v>7.3696425769045865E-2</c:v>
                </c:pt>
                <c:pt idx="89">
                  <c:v>7.7482725424991863E-2</c:v>
                </c:pt>
                <c:pt idx="90">
                  <c:v>8.1268577621380692E-2</c:v>
                </c:pt>
                <c:pt idx="91">
                  <c:v>8.5053982358212363E-2</c:v>
                </c:pt>
                <c:pt idx="92">
                  <c:v>8.8838939635486877E-2</c:v>
                </c:pt>
                <c:pt idx="93">
                  <c:v>9.2623449453204248E-2</c:v>
                </c:pt>
                <c:pt idx="94">
                  <c:v>9.6407511811364449E-2</c:v>
                </c:pt>
                <c:pt idx="95">
                  <c:v>0.10019112670996749</c:v>
                </c:pt>
                <c:pt idx="96">
                  <c:v>0.10397429414901339</c:v>
                </c:pt>
                <c:pt idx="97">
                  <c:v>0.10775701412850212</c:v>
                </c:pt>
                <c:pt idx="98">
                  <c:v>0.11153928664843371</c:v>
                </c:pt>
                <c:pt idx="99">
                  <c:v>0.11532111170880813</c:v>
                </c:pt>
                <c:pt idx="100">
                  <c:v>0.1191024893096254</c:v>
                </c:pt>
                <c:pt idx="101">
                  <c:v>0.1228834194508855</c:v>
                </c:pt>
                <c:pt idx="102">
                  <c:v>0.12666390213258844</c:v>
                </c:pt>
                <c:pt idx="103">
                  <c:v>0.13044393735473425</c:v>
                </c:pt>
                <c:pt idx="104">
                  <c:v>0.13422352511732288</c:v>
                </c:pt>
                <c:pt idx="105">
                  <c:v>0.13800266542035439</c:v>
                </c:pt>
                <c:pt idx="106">
                  <c:v>0.14178135826382871</c:v>
                </c:pt>
                <c:pt idx="107">
                  <c:v>0.14555960364774589</c:v>
                </c:pt>
                <c:pt idx="108">
                  <c:v>0.1493374015721059</c:v>
                </c:pt>
                <c:pt idx="109">
                  <c:v>0.15311475203690875</c:v>
                </c:pt>
                <c:pt idx="110">
                  <c:v>0.15689165504215444</c:v>
                </c:pt>
                <c:pt idx="111">
                  <c:v>0.160668110587843</c:v>
                </c:pt>
                <c:pt idx="112">
                  <c:v>0.16444411867397438</c:v>
                </c:pt>
                <c:pt idx="113">
                  <c:v>0.16821967930054862</c:v>
                </c:pt>
                <c:pt idx="114">
                  <c:v>0.17199479246756569</c:v>
                </c:pt>
                <c:pt idx="115">
                  <c:v>0.17576945817502562</c:v>
                </c:pt>
                <c:pt idx="116">
                  <c:v>0.17954367642292837</c:v>
                </c:pt>
                <c:pt idx="117">
                  <c:v>0.18331744721127399</c:v>
                </c:pt>
                <c:pt idx="118">
                  <c:v>0.18709077054006246</c:v>
                </c:pt>
                <c:pt idx="119">
                  <c:v>0.19086364640929374</c:v>
                </c:pt>
                <c:pt idx="120">
                  <c:v>0.19463607481896786</c:v>
                </c:pt>
                <c:pt idx="121">
                  <c:v>0.19840805576908485</c:v>
                </c:pt>
                <c:pt idx="122">
                  <c:v>0.20217958925964469</c:v>
                </c:pt>
                <c:pt idx="123">
                  <c:v>0.20595067529064734</c:v>
                </c:pt>
                <c:pt idx="124">
                  <c:v>0.20972131386209286</c:v>
                </c:pt>
                <c:pt idx="125">
                  <c:v>0.2134915049739812</c:v>
                </c:pt>
                <c:pt idx="126">
                  <c:v>0.21726124862631244</c:v>
                </c:pt>
                <c:pt idx="127">
                  <c:v>0.22103054481908646</c:v>
                </c:pt>
                <c:pt idx="128">
                  <c:v>0.22479939355230336</c:v>
                </c:pt>
                <c:pt idx="129">
                  <c:v>0.22856779482596307</c:v>
                </c:pt>
                <c:pt idx="130">
                  <c:v>0.23233574864006565</c:v>
                </c:pt>
                <c:pt idx="131">
                  <c:v>0.23610325499461107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4A-46E0-BD53-21001DFD2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787040"/>
        <c:axId val="1"/>
      </c:scatterChart>
      <c:valAx>
        <c:axId val="684787040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787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3850837138504E-2"/>
          <c:y val="0.92876712328767119"/>
          <c:w val="0.85388127853881279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39911233668"/>
          <c:y val="0.13388013864022646"/>
          <c:w val="0.82370881793551864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1'!$D$21:$D$95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1'!$F$21:$F$804</c:f>
              <c:numCache>
                <c:formatCode>General</c:formatCode>
                <c:ptCount val="784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-3279</c:v>
                </c:pt>
                <c:pt idx="77">
                  <c:v>-3091</c:v>
                </c:pt>
                <c:pt idx="78">
                  <c:v>-2829</c:v>
                </c:pt>
                <c:pt idx="79">
                  <c:v>-2802</c:v>
                </c:pt>
                <c:pt idx="80">
                  <c:v>-2802</c:v>
                </c:pt>
                <c:pt idx="81">
                  <c:v>-2323</c:v>
                </c:pt>
                <c:pt idx="82">
                  <c:v>-1678</c:v>
                </c:pt>
                <c:pt idx="83">
                  <c:v>-1676</c:v>
                </c:pt>
                <c:pt idx="84">
                  <c:v>-1656</c:v>
                </c:pt>
                <c:pt idx="85">
                  <c:v>-1638</c:v>
                </c:pt>
                <c:pt idx="86">
                  <c:v>-1616</c:v>
                </c:pt>
                <c:pt idx="87">
                  <c:v>-1616</c:v>
                </c:pt>
                <c:pt idx="88">
                  <c:v>-1614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-1598</c:v>
                </c:pt>
                <c:pt idx="93">
                  <c:v>-1589</c:v>
                </c:pt>
                <c:pt idx="94">
                  <c:v>-1481</c:v>
                </c:pt>
                <c:pt idx="95">
                  <c:v>-1481</c:v>
                </c:pt>
                <c:pt idx="96">
                  <c:v>-1410</c:v>
                </c:pt>
                <c:pt idx="97">
                  <c:v>-1372</c:v>
                </c:pt>
                <c:pt idx="98">
                  <c:v>-1197</c:v>
                </c:pt>
                <c:pt idx="99">
                  <c:v>-1164</c:v>
                </c:pt>
                <c:pt idx="100">
                  <c:v>-1157</c:v>
                </c:pt>
                <c:pt idx="101">
                  <c:v>-1155</c:v>
                </c:pt>
                <c:pt idx="102">
                  <c:v>-1155</c:v>
                </c:pt>
                <c:pt idx="103">
                  <c:v>-1108</c:v>
                </c:pt>
                <c:pt idx="104">
                  <c:v>-931</c:v>
                </c:pt>
                <c:pt idx="105">
                  <c:v>-931</c:v>
                </c:pt>
                <c:pt idx="106">
                  <c:v>-736</c:v>
                </c:pt>
                <c:pt idx="107">
                  <c:v>-734</c:v>
                </c:pt>
                <c:pt idx="108">
                  <c:v>-734</c:v>
                </c:pt>
                <c:pt idx="109">
                  <c:v>-665</c:v>
                </c:pt>
                <c:pt idx="110">
                  <c:v>-665</c:v>
                </c:pt>
                <c:pt idx="111">
                  <c:v>-450</c:v>
                </c:pt>
                <c:pt idx="112">
                  <c:v>-450</c:v>
                </c:pt>
                <c:pt idx="113">
                  <c:v>-448</c:v>
                </c:pt>
                <c:pt idx="114">
                  <c:v>-441</c:v>
                </c:pt>
                <c:pt idx="115">
                  <c:v>-224</c:v>
                </c:pt>
                <c:pt idx="116">
                  <c:v>-204</c:v>
                </c:pt>
                <c:pt idx="117">
                  <c:v>-52</c:v>
                </c:pt>
                <c:pt idx="118">
                  <c:v>-14</c:v>
                </c:pt>
                <c:pt idx="119">
                  <c:v>-3</c:v>
                </c:pt>
                <c:pt idx="120">
                  <c:v>0</c:v>
                </c:pt>
                <c:pt idx="121">
                  <c:v>19</c:v>
                </c:pt>
                <c:pt idx="122">
                  <c:v>201</c:v>
                </c:pt>
                <c:pt idx="123">
                  <c:v>226</c:v>
                </c:pt>
                <c:pt idx="124">
                  <c:v>226</c:v>
                </c:pt>
                <c:pt idx="125">
                  <c:v>237</c:v>
                </c:pt>
                <c:pt idx="126">
                  <c:v>246</c:v>
                </c:pt>
                <c:pt idx="127">
                  <c:v>281</c:v>
                </c:pt>
                <c:pt idx="128">
                  <c:v>434</c:v>
                </c:pt>
                <c:pt idx="129">
                  <c:v>434</c:v>
                </c:pt>
                <c:pt idx="130">
                  <c:v>443</c:v>
                </c:pt>
                <c:pt idx="131">
                  <c:v>472</c:v>
                </c:pt>
                <c:pt idx="132">
                  <c:v>472</c:v>
                </c:pt>
                <c:pt idx="133">
                  <c:v>481</c:v>
                </c:pt>
                <c:pt idx="134">
                  <c:v>490</c:v>
                </c:pt>
                <c:pt idx="135">
                  <c:v>512</c:v>
                </c:pt>
                <c:pt idx="136">
                  <c:v>523</c:v>
                </c:pt>
                <c:pt idx="137">
                  <c:v>561</c:v>
                </c:pt>
                <c:pt idx="138">
                  <c:v>599.5</c:v>
                </c:pt>
                <c:pt idx="139">
                  <c:v>633.5</c:v>
                </c:pt>
                <c:pt idx="140">
                  <c:v>635.5</c:v>
                </c:pt>
                <c:pt idx="141">
                  <c:v>680</c:v>
                </c:pt>
                <c:pt idx="142">
                  <c:v>698</c:v>
                </c:pt>
                <c:pt idx="143">
                  <c:v>716</c:v>
                </c:pt>
                <c:pt idx="144">
                  <c:v>727</c:v>
                </c:pt>
                <c:pt idx="145">
                  <c:v>727</c:v>
                </c:pt>
                <c:pt idx="146">
                  <c:v>729</c:v>
                </c:pt>
                <c:pt idx="147">
                  <c:v>751</c:v>
                </c:pt>
                <c:pt idx="148">
                  <c:v>884</c:v>
                </c:pt>
                <c:pt idx="149">
                  <c:v>893</c:v>
                </c:pt>
                <c:pt idx="150">
                  <c:v>920</c:v>
                </c:pt>
                <c:pt idx="151">
                  <c:v>920</c:v>
                </c:pt>
                <c:pt idx="152">
                  <c:v>926</c:v>
                </c:pt>
                <c:pt idx="153">
                  <c:v>953</c:v>
                </c:pt>
                <c:pt idx="154">
                  <c:v>953</c:v>
                </c:pt>
                <c:pt idx="155">
                  <c:v>957</c:v>
                </c:pt>
                <c:pt idx="156">
                  <c:v>964</c:v>
                </c:pt>
                <c:pt idx="157">
                  <c:v>964</c:v>
                </c:pt>
                <c:pt idx="158">
                  <c:v>966</c:v>
                </c:pt>
                <c:pt idx="159">
                  <c:v>1208</c:v>
                </c:pt>
                <c:pt idx="160">
                  <c:v>1208</c:v>
                </c:pt>
                <c:pt idx="161">
                  <c:v>1208</c:v>
                </c:pt>
                <c:pt idx="162">
                  <c:v>1219</c:v>
                </c:pt>
                <c:pt idx="163">
                  <c:v>1228</c:v>
                </c:pt>
                <c:pt idx="164">
                  <c:v>1376</c:v>
                </c:pt>
                <c:pt idx="165">
                  <c:v>1383</c:v>
                </c:pt>
                <c:pt idx="166">
                  <c:v>1383</c:v>
                </c:pt>
                <c:pt idx="167">
                  <c:v>1394</c:v>
                </c:pt>
                <c:pt idx="168">
                  <c:v>1403</c:v>
                </c:pt>
                <c:pt idx="169">
                  <c:v>1443</c:v>
                </c:pt>
                <c:pt idx="170">
                  <c:v>1463</c:v>
                </c:pt>
                <c:pt idx="171">
                  <c:v>1463</c:v>
                </c:pt>
                <c:pt idx="172">
                  <c:v>1463</c:v>
                </c:pt>
                <c:pt idx="173">
                  <c:v>1492</c:v>
                </c:pt>
                <c:pt idx="174">
                  <c:v>1640</c:v>
                </c:pt>
                <c:pt idx="175">
                  <c:v>1669</c:v>
                </c:pt>
                <c:pt idx="176">
                  <c:v>1669</c:v>
                </c:pt>
                <c:pt idx="177">
                  <c:v>1689</c:v>
                </c:pt>
                <c:pt idx="178">
                  <c:v>1691</c:v>
                </c:pt>
                <c:pt idx="179">
                  <c:v>1698</c:v>
                </c:pt>
                <c:pt idx="180">
                  <c:v>1698</c:v>
                </c:pt>
                <c:pt idx="181">
                  <c:v>1797</c:v>
                </c:pt>
                <c:pt idx="182">
                  <c:v>1844</c:v>
                </c:pt>
                <c:pt idx="183">
                  <c:v>1875</c:v>
                </c:pt>
                <c:pt idx="184">
                  <c:v>1888</c:v>
                </c:pt>
                <c:pt idx="185">
                  <c:v>1895</c:v>
                </c:pt>
                <c:pt idx="186">
                  <c:v>1904</c:v>
                </c:pt>
                <c:pt idx="187">
                  <c:v>1904</c:v>
                </c:pt>
                <c:pt idx="188">
                  <c:v>1915</c:v>
                </c:pt>
                <c:pt idx="189">
                  <c:v>1924</c:v>
                </c:pt>
                <c:pt idx="190">
                  <c:v>1935</c:v>
                </c:pt>
                <c:pt idx="191">
                  <c:v>2041</c:v>
                </c:pt>
                <c:pt idx="192">
                  <c:v>2070</c:v>
                </c:pt>
                <c:pt idx="193">
                  <c:v>2099</c:v>
                </c:pt>
                <c:pt idx="194">
                  <c:v>2101</c:v>
                </c:pt>
                <c:pt idx="195">
                  <c:v>2105</c:v>
                </c:pt>
                <c:pt idx="196">
                  <c:v>2105</c:v>
                </c:pt>
                <c:pt idx="197">
                  <c:v>2107</c:v>
                </c:pt>
                <c:pt idx="198">
                  <c:v>2116</c:v>
                </c:pt>
                <c:pt idx="199">
                  <c:v>2116</c:v>
                </c:pt>
                <c:pt idx="200">
                  <c:v>2130</c:v>
                </c:pt>
                <c:pt idx="201">
                  <c:v>2130</c:v>
                </c:pt>
                <c:pt idx="202">
                  <c:v>2138</c:v>
                </c:pt>
                <c:pt idx="203">
                  <c:v>2138</c:v>
                </c:pt>
                <c:pt idx="204">
                  <c:v>2138</c:v>
                </c:pt>
                <c:pt idx="205">
                  <c:v>2159</c:v>
                </c:pt>
                <c:pt idx="206">
                  <c:v>2179</c:v>
                </c:pt>
                <c:pt idx="207">
                  <c:v>2188</c:v>
                </c:pt>
                <c:pt idx="208">
                  <c:v>2219</c:v>
                </c:pt>
                <c:pt idx="209">
                  <c:v>2362</c:v>
                </c:pt>
                <c:pt idx="210">
                  <c:v>2362</c:v>
                </c:pt>
                <c:pt idx="211">
                  <c:v>2405</c:v>
                </c:pt>
                <c:pt idx="212">
                  <c:v>2602</c:v>
                </c:pt>
                <c:pt idx="213">
                  <c:v>2631</c:v>
                </c:pt>
                <c:pt idx="214">
                  <c:v>2642</c:v>
                </c:pt>
                <c:pt idx="215">
                  <c:v>2660</c:v>
                </c:pt>
                <c:pt idx="216">
                  <c:v>2669</c:v>
                </c:pt>
                <c:pt idx="217">
                  <c:v>2795</c:v>
                </c:pt>
                <c:pt idx="218">
                  <c:v>2801</c:v>
                </c:pt>
                <c:pt idx="219">
                  <c:v>2848</c:v>
                </c:pt>
                <c:pt idx="220">
                  <c:v>2875</c:v>
                </c:pt>
                <c:pt idx="221">
                  <c:v>2895</c:v>
                </c:pt>
                <c:pt idx="222">
                  <c:v>2985</c:v>
                </c:pt>
                <c:pt idx="223">
                  <c:v>3092</c:v>
                </c:pt>
                <c:pt idx="224">
                  <c:v>3098</c:v>
                </c:pt>
                <c:pt idx="225">
                  <c:v>3112</c:v>
                </c:pt>
                <c:pt idx="226">
                  <c:v>3267</c:v>
                </c:pt>
                <c:pt idx="227">
                  <c:v>3276</c:v>
                </c:pt>
                <c:pt idx="228">
                  <c:v>3302</c:v>
                </c:pt>
                <c:pt idx="229">
                  <c:v>3313</c:v>
                </c:pt>
                <c:pt idx="230">
                  <c:v>3495</c:v>
                </c:pt>
                <c:pt idx="231">
                  <c:v>3519</c:v>
                </c:pt>
                <c:pt idx="232">
                  <c:v>3531</c:v>
                </c:pt>
                <c:pt idx="233">
                  <c:v>3531</c:v>
                </c:pt>
                <c:pt idx="234">
                  <c:v>3542</c:v>
                </c:pt>
                <c:pt idx="235">
                  <c:v>3730</c:v>
                </c:pt>
                <c:pt idx="236">
                  <c:v>3788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3799</c:v>
                </c:pt>
                <c:pt idx="249">
                  <c:v>3799</c:v>
                </c:pt>
                <c:pt idx="250">
                  <c:v>3799</c:v>
                </c:pt>
                <c:pt idx="251">
                  <c:v>3799</c:v>
                </c:pt>
                <c:pt idx="252">
                  <c:v>4009</c:v>
                </c:pt>
                <c:pt idx="253">
                  <c:v>4014</c:v>
                </c:pt>
                <c:pt idx="254">
                  <c:v>4014</c:v>
                </c:pt>
                <c:pt idx="255">
                  <c:v>4020</c:v>
                </c:pt>
                <c:pt idx="256">
                  <c:v>4025</c:v>
                </c:pt>
                <c:pt idx="257">
                  <c:v>4043</c:v>
                </c:pt>
                <c:pt idx="258">
                  <c:v>4043</c:v>
                </c:pt>
                <c:pt idx="259">
                  <c:v>4043</c:v>
                </c:pt>
                <c:pt idx="260">
                  <c:v>4049</c:v>
                </c:pt>
                <c:pt idx="261">
                  <c:v>4249</c:v>
                </c:pt>
                <c:pt idx="262">
                  <c:v>4249</c:v>
                </c:pt>
                <c:pt idx="263">
                  <c:v>4260</c:v>
                </c:pt>
                <c:pt idx="264">
                  <c:v>4260</c:v>
                </c:pt>
                <c:pt idx="265">
                  <c:v>4260</c:v>
                </c:pt>
                <c:pt idx="266">
                  <c:v>4295</c:v>
                </c:pt>
                <c:pt idx="267">
                  <c:v>4318</c:v>
                </c:pt>
                <c:pt idx="268">
                  <c:v>4524</c:v>
                </c:pt>
                <c:pt idx="269">
                  <c:v>4524</c:v>
                </c:pt>
                <c:pt idx="270">
                  <c:v>4524</c:v>
                </c:pt>
                <c:pt idx="271">
                  <c:v>4708</c:v>
                </c:pt>
                <c:pt idx="272">
                  <c:v>4719</c:v>
                </c:pt>
                <c:pt idx="273">
                  <c:v>4730</c:v>
                </c:pt>
                <c:pt idx="274">
                  <c:v>4730</c:v>
                </c:pt>
                <c:pt idx="275">
                  <c:v>4730</c:v>
                </c:pt>
                <c:pt idx="276">
                  <c:v>4730</c:v>
                </c:pt>
                <c:pt idx="277">
                  <c:v>4750</c:v>
                </c:pt>
                <c:pt idx="278">
                  <c:v>4750</c:v>
                </c:pt>
                <c:pt idx="279">
                  <c:v>4967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5191</c:v>
                </c:pt>
                <c:pt idx="286">
                  <c:v>5191</c:v>
                </c:pt>
                <c:pt idx="287">
                  <c:v>5191</c:v>
                </c:pt>
                <c:pt idx="288">
                  <c:v>5191</c:v>
                </c:pt>
                <c:pt idx="289">
                  <c:v>5202</c:v>
                </c:pt>
                <c:pt idx="290">
                  <c:v>5220</c:v>
                </c:pt>
                <c:pt idx="291">
                  <c:v>5437</c:v>
                </c:pt>
                <c:pt idx="292">
                  <c:v>5446</c:v>
                </c:pt>
                <c:pt idx="293">
                  <c:v>5446</c:v>
                </c:pt>
                <c:pt idx="294">
                  <c:v>5481</c:v>
                </c:pt>
                <c:pt idx="295">
                  <c:v>5641</c:v>
                </c:pt>
                <c:pt idx="296">
                  <c:v>5652</c:v>
                </c:pt>
                <c:pt idx="297">
                  <c:v>5652</c:v>
                </c:pt>
                <c:pt idx="298">
                  <c:v>5663</c:v>
                </c:pt>
                <c:pt idx="299">
                  <c:v>5669</c:v>
                </c:pt>
                <c:pt idx="300">
                  <c:v>5700</c:v>
                </c:pt>
                <c:pt idx="301">
                  <c:v>5891</c:v>
                </c:pt>
                <c:pt idx="302">
                  <c:v>5902</c:v>
                </c:pt>
                <c:pt idx="303">
                  <c:v>5927</c:v>
                </c:pt>
                <c:pt idx="304">
                  <c:v>6153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6162</c:v>
                </c:pt>
                <c:pt idx="309">
                  <c:v>6162</c:v>
                </c:pt>
                <c:pt idx="310">
                  <c:v>6162</c:v>
                </c:pt>
                <c:pt idx="311">
                  <c:v>6162</c:v>
                </c:pt>
                <c:pt idx="312">
                  <c:v>6337</c:v>
                </c:pt>
                <c:pt idx="313">
                  <c:v>6348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6368</c:v>
                </c:pt>
                <c:pt idx="322">
                  <c:v>6368</c:v>
                </c:pt>
                <c:pt idx="323">
                  <c:v>6368</c:v>
                </c:pt>
                <c:pt idx="324">
                  <c:v>6368</c:v>
                </c:pt>
                <c:pt idx="325">
                  <c:v>6388</c:v>
                </c:pt>
                <c:pt idx="326">
                  <c:v>6388</c:v>
                </c:pt>
                <c:pt idx="327">
                  <c:v>6388</c:v>
                </c:pt>
                <c:pt idx="328">
                  <c:v>6388</c:v>
                </c:pt>
                <c:pt idx="329">
                  <c:v>6390</c:v>
                </c:pt>
                <c:pt idx="330">
                  <c:v>6390</c:v>
                </c:pt>
                <c:pt idx="331">
                  <c:v>6390</c:v>
                </c:pt>
                <c:pt idx="332">
                  <c:v>6390</c:v>
                </c:pt>
                <c:pt idx="333">
                  <c:v>6397</c:v>
                </c:pt>
                <c:pt idx="334">
                  <c:v>6567</c:v>
                </c:pt>
                <c:pt idx="335">
                  <c:v>6603</c:v>
                </c:pt>
                <c:pt idx="336">
                  <c:v>6603</c:v>
                </c:pt>
                <c:pt idx="337">
                  <c:v>6603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6623</c:v>
                </c:pt>
                <c:pt idx="347">
                  <c:v>6623</c:v>
                </c:pt>
                <c:pt idx="348">
                  <c:v>6623</c:v>
                </c:pt>
                <c:pt idx="349">
                  <c:v>6623</c:v>
                </c:pt>
                <c:pt idx="350">
                  <c:v>6869</c:v>
                </c:pt>
                <c:pt idx="351">
                  <c:v>6875</c:v>
                </c:pt>
                <c:pt idx="352">
                  <c:v>7042</c:v>
                </c:pt>
                <c:pt idx="353">
                  <c:v>7057</c:v>
                </c:pt>
                <c:pt idx="354">
                  <c:v>7073</c:v>
                </c:pt>
                <c:pt idx="355">
                  <c:v>7084</c:v>
                </c:pt>
                <c:pt idx="356">
                  <c:v>7104</c:v>
                </c:pt>
                <c:pt idx="357">
                  <c:v>7133</c:v>
                </c:pt>
                <c:pt idx="358">
                  <c:v>7277</c:v>
                </c:pt>
                <c:pt idx="359">
                  <c:v>7294.5</c:v>
                </c:pt>
                <c:pt idx="360">
                  <c:v>7327</c:v>
                </c:pt>
                <c:pt idx="361">
                  <c:v>7345</c:v>
                </c:pt>
                <c:pt idx="362">
                  <c:v>7348</c:v>
                </c:pt>
                <c:pt idx="363">
                  <c:v>7493</c:v>
                </c:pt>
                <c:pt idx="364">
                  <c:v>7556</c:v>
                </c:pt>
                <c:pt idx="365">
                  <c:v>7556</c:v>
                </c:pt>
                <c:pt idx="366">
                  <c:v>7562</c:v>
                </c:pt>
                <c:pt idx="367">
                  <c:v>7760</c:v>
                </c:pt>
                <c:pt idx="368">
                  <c:v>7820</c:v>
                </c:pt>
                <c:pt idx="369">
                  <c:v>7820</c:v>
                </c:pt>
                <c:pt idx="370">
                  <c:v>7829</c:v>
                </c:pt>
                <c:pt idx="371">
                  <c:v>7995</c:v>
                </c:pt>
                <c:pt idx="372">
                  <c:v>8041</c:v>
                </c:pt>
                <c:pt idx="373">
                  <c:v>8050.5</c:v>
                </c:pt>
                <c:pt idx="374">
                  <c:v>8219</c:v>
                </c:pt>
                <c:pt idx="375">
                  <c:v>8460</c:v>
                </c:pt>
                <c:pt idx="376">
                  <c:v>8476</c:v>
                </c:pt>
                <c:pt idx="377">
                  <c:v>8542</c:v>
                </c:pt>
                <c:pt idx="378">
                  <c:v>8711</c:v>
                </c:pt>
                <c:pt idx="379">
                  <c:v>8737</c:v>
                </c:pt>
                <c:pt idx="380">
                  <c:v>8954</c:v>
                </c:pt>
                <c:pt idx="381">
                  <c:v>9006</c:v>
                </c:pt>
                <c:pt idx="382">
                  <c:v>9207</c:v>
                </c:pt>
                <c:pt idx="383">
                  <c:v>9433</c:v>
                </c:pt>
                <c:pt idx="384">
                  <c:v>9648</c:v>
                </c:pt>
                <c:pt idx="385">
                  <c:v>9657</c:v>
                </c:pt>
                <c:pt idx="386">
                  <c:v>9679</c:v>
                </c:pt>
                <c:pt idx="387">
                  <c:v>9684</c:v>
                </c:pt>
                <c:pt idx="388">
                  <c:v>9684</c:v>
                </c:pt>
                <c:pt idx="389">
                  <c:v>9856</c:v>
                </c:pt>
                <c:pt idx="390">
                  <c:v>9888</c:v>
                </c:pt>
                <c:pt idx="391">
                  <c:v>9894</c:v>
                </c:pt>
                <c:pt idx="392">
                  <c:v>9912.5</c:v>
                </c:pt>
                <c:pt idx="393">
                  <c:v>9912.5</c:v>
                </c:pt>
                <c:pt idx="394">
                  <c:v>9912.5</c:v>
                </c:pt>
                <c:pt idx="395">
                  <c:v>9912.5</c:v>
                </c:pt>
                <c:pt idx="396">
                  <c:v>9912.5</c:v>
                </c:pt>
                <c:pt idx="397">
                  <c:v>10120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10311</c:v>
                </c:pt>
                <c:pt idx="402">
                  <c:v>10315</c:v>
                </c:pt>
                <c:pt idx="403">
                  <c:v>10599.5</c:v>
                </c:pt>
                <c:pt idx="404">
                  <c:v>10602</c:v>
                </c:pt>
                <c:pt idx="405">
                  <c:v>10839</c:v>
                </c:pt>
                <c:pt idx="406">
                  <c:v>10861</c:v>
                </c:pt>
                <c:pt idx="407">
                  <c:v>0</c:v>
                </c:pt>
                <c:pt idx="408">
                  <c:v>11054</c:v>
                </c:pt>
                <c:pt idx="409">
                  <c:v>11065</c:v>
                </c:pt>
                <c:pt idx="410">
                  <c:v>11248</c:v>
                </c:pt>
                <c:pt idx="411">
                  <c:v>11315.5</c:v>
                </c:pt>
                <c:pt idx="412">
                  <c:v>11320</c:v>
                </c:pt>
                <c:pt idx="413">
                  <c:v>11559</c:v>
                </c:pt>
                <c:pt idx="414">
                  <c:v>11581</c:v>
                </c:pt>
                <c:pt idx="415">
                  <c:v>11747</c:v>
                </c:pt>
                <c:pt idx="416">
                  <c:v>11770</c:v>
                </c:pt>
                <c:pt idx="417">
                  <c:v>11781</c:v>
                </c:pt>
                <c:pt idx="418">
                  <c:v>11781</c:v>
                </c:pt>
                <c:pt idx="419">
                  <c:v>11781</c:v>
                </c:pt>
                <c:pt idx="420">
                  <c:v>11785</c:v>
                </c:pt>
                <c:pt idx="421">
                  <c:v>11812</c:v>
                </c:pt>
                <c:pt idx="422">
                  <c:v>11834</c:v>
                </c:pt>
                <c:pt idx="423">
                  <c:v>12483</c:v>
                </c:pt>
                <c:pt idx="424">
                  <c:v>12506</c:v>
                </c:pt>
                <c:pt idx="425">
                  <c:v>12517</c:v>
                </c:pt>
                <c:pt idx="426">
                  <c:v>12541</c:v>
                </c:pt>
                <c:pt idx="427">
                  <c:v>12707</c:v>
                </c:pt>
                <c:pt idx="428">
                  <c:v>12718</c:v>
                </c:pt>
                <c:pt idx="429">
                  <c:v>12752</c:v>
                </c:pt>
                <c:pt idx="430">
                  <c:v>12953</c:v>
                </c:pt>
                <c:pt idx="431">
                  <c:v>12960</c:v>
                </c:pt>
                <c:pt idx="432">
                  <c:v>12971</c:v>
                </c:pt>
                <c:pt idx="433">
                  <c:v>12978</c:v>
                </c:pt>
              </c:numCache>
            </c:numRef>
          </c:xVal>
          <c:yVal>
            <c:numRef>
              <c:f>'Active 1'!$AC$21:$AC$804</c:f>
              <c:numCache>
                <c:formatCode>General</c:formatCode>
                <c:ptCount val="784"/>
                <c:pt idx="0">
                  <c:v>0.22738364747800721</c:v>
                </c:pt>
                <c:pt idx="1">
                  <c:v>0.19968683021604619</c:v>
                </c:pt>
                <c:pt idx="2">
                  <c:v>0.20663811201610324</c:v>
                </c:pt>
                <c:pt idx="3">
                  <c:v>0.1983643945025263</c:v>
                </c:pt>
                <c:pt idx="4">
                  <c:v>0.19190262247671996</c:v>
                </c:pt>
                <c:pt idx="5">
                  <c:v>0.17585848119680886</c:v>
                </c:pt>
                <c:pt idx="6">
                  <c:v>0.18515382217706119</c:v>
                </c:pt>
                <c:pt idx="7">
                  <c:v>0.18483434568424709</c:v>
                </c:pt>
                <c:pt idx="8">
                  <c:v>0.18662647323482115</c:v>
                </c:pt>
                <c:pt idx="9">
                  <c:v>0.192506268762072</c:v>
                </c:pt>
                <c:pt idx="10">
                  <c:v>0.18601393484658871</c:v>
                </c:pt>
                <c:pt idx="11">
                  <c:v>0.17465962453308118</c:v>
                </c:pt>
                <c:pt idx="12">
                  <c:v>0.18643229708267023</c:v>
                </c:pt>
                <c:pt idx="13">
                  <c:v>0.19782839857534382</c:v>
                </c:pt>
                <c:pt idx="14">
                  <c:v>0.18658579335600947</c:v>
                </c:pt>
                <c:pt idx="15">
                  <c:v>0.18787743295156814</c:v>
                </c:pt>
                <c:pt idx="16">
                  <c:v>0.17676589954538607</c:v>
                </c:pt>
                <c:pt idx="17">
                  <c:v>0.17201974723982033</c:v>
                </c:pt>
                <c:pt idx="18">
                  <c:v>0.18291984238458572</c:v>
                </c:pt>
                <c:pt idx="19">
                  <c:v>0.18217369187331109</c:v>
                </c:pt>
                <c:pt idx="20">
                  <c:v>0.18363954879727204</c:v>
                </c:pt>
                <c:pt idx="21">
                  <c:v>0.16143193968018199</c:v>
                </c:pt>
                <c:pt idx="22">
                  <c:v>0.17746277281946415</c:v>
                </c:pt>
                <c:pt idx="23">
                  <c:v>0.18414366517289962</c:v>
                </c:pt>
                <c:pt idx="24">
                  <c:v>0.163397520164941</c:v>
                </c:pt>
                <c:pt idx="25">
                  <c:v>0.16759935745902496</c:v>
                </c:pt>
                <c:pt idx="26">
                  <c:v>0.16649436946703924</c:v>
                </c:pt>
                <c:pt idx="27">
                  <c:v>0.16364372654013179</c:v>
                </c:pt>
                <c:pt idx="28">
                  <c:v>0.15692864436713558</c:v>
                </c:pt>
                <c:pt idx="29">
                  <c:v>0.15918252435447894</c:v>
                </c:pt>
                <c:pt idx="30">
                  <c:v>0.15432498482637147</c:v>
                </c:pt>
                <c:pt idx="31">
                  <c:v>0.16057886505699451</c:v>
                </c:pt>
                <c:pt idx="32">
                  <c:v>0.17346744621289703</c:v>
                </c:pt>
                <c:pt idx="33">
                  <c:v>0.15072132663896878</c:v>
                </c:pt>
                <c:pt idx="34">
                  <c:v>0.16186378913132693</c:v>
                </c:pt>
                <c:pt idx="35">
                  <c:v>0.15811766980737224</c:v>
                </c:pt>
                <c:pt idx="36">
                  <c:v>0.15958628686323853</c:v>
                </c:pt>
                <c:pt idx="37">
                  <c:v>0.16447488344367947</c:v>
                </c:pt>
                <c:pt idx="38">
                  <c:v>0.1528712506032309</c:v>
                </c:pt>
                <c:pt idx="39">
                  <c:v>0.16315621797110899</c:v>
                </c:pt>
                <c:pt idx="40">
                  <c:v>0.15029870301053935</c:v>
                </c:pt>
                <c:pt idx="41">
                  <c:v>0.15394896077997108</c:v>
                </c:pt>
                <c:pt idx="42">
                  <c:v>0.14820284675800474</c:v>
                </c:pt>
                <c:pt idx="43">
                  <c:v>0.16209144803496656</c:v>
                </c:pt>
                <c:pt idx="44">
                  <c:v>0.1584878225792305</c:v>
                </c:pt>
                <c:pt idx="45">
                  <c:v>0.15563031185282894</c:v>
                </c:pt>
                <c:pt idx="46">
                  <c:v>0.16063835951470196</c:v>
                </c:pt>
                <c:pt idx="47">
                  <c:v>0.15489225055266656</c:v>
                </c:pt>
                <c:pt idx="48">
                  <c:v>0.16578086952604271</c:v>
                </c:pt>
                <c:pt idx="49">
                  <c:v>0.16060481066585985</c:v>
                </c:pt>
                <c:pt idx="50">
                  <c:v>0.15914373354576439</c:v>
                </c:pt>
                <c:pt idx="51">
                  <c:v>0.15953547556704595</c:v>
                </c:pt>
                <c:pt idx="52">
                  <c:v>0.15462053756734095</c:v>
                </c:pt>
                <c:pt idx="53">
                  <c:v>0.15407443356807285</c:v>
                </c:pt>
                <c:pt idx="54">
                  <c:v>0.14861339604733331</c:v>
                </c:pt>
                <c:pt idx="55">
                  <c:v>0.15189846610575367</c:v>
                </c:pt>
                <c:pt idx="56">
                  <c:v>0.16215236299778418</c:v>
                </c:pt>
                <c:pt idx="57">
                  <c:v>0.15583387302901988</c:v>
                </c:pt>
                <c:pt idx="58">
                  <c:v>0.15272251479005977</c:v>
                </c:pt>
                <c:pt idx="59">
                  <c:v>0.14737285094502386</c:v>
                </c:pt>
                <c:pt idx="60">
                  <c:v>0.13692165000006429</c:v>
                </c:pt>
                <c:pt idx="61">
                  <c:v>0.13408225048642108</c:v>
                </c:pt>
                <c:pt idx="62">
                  <c:v>0.13536760043038704</c:v>
                </c:pt>
                <c:pt idx="63">
                  <c:v>9.368456582711325E-2</c:v>
                </c:pt>
                <c:pt idx="64">
                  <c:v>9.3366266401662193E-2</c:v>
                </c:pt>
                <c:pt idx="65">
                  <c:v>8.8620225584283091E-2</c:v>
                </c:pt>
                <c:pt idx="66">
                  <c:v>7.7175062745319795E-2</c:v>
                </c:pt>
                <c:pt idx="67">
                  <c:v>8.1175062746134702E-2</c:v>
                </c:pt>
                <c:pt idx="68">
                  <c:v>7.642902682843776E-2</c:v>
                </c:pt>
                <c:pt idx="69">
                  <c:v>8.1429026833094373E-2</c:v>
                </c:pt>
                <c:pt idx="70">
                  <c:v>8.7492458244822893E-2</c:v>
                </c:pt>
                <c:pt idx="71">
                  <c:v>8.8397195656228916E-2</c:v>
                </c:pt>
                <c:pt idx="72">
                  <c:v>8.5095544034801143E-2</c:v>
                </c:pt>
                <c:pt idx="73">
                  <c:v>8.7095544035208597E-2</c:v>
                </c:pt>
                <c:pt idx="74">
                  <c:v>0.10504843906407527</c:v>
                </c:pt>
                <c:pt idx="75">
                  <c:v>7.2462113697497971E-2</c:v>
                </c:pt>
                <c:pt idx="76">
                  <c:v>-0.29845827800898511</c:v>
                </c:pt>
                <c:pt idx="77">
                  <c:v>7.0416120748781563E-2</c:v>
                </c:pt>
                <c:pt idx="78">
                  <c:v>6.2088548672862155E-2</c:v>
                </c:pt>
                <c:pt idx="79">
                  <c:v>6.6117430311359165E-2</c:v>
                </c:pt>
                <c:pt idx="80">
                  <c:v>7.1117430308739821E-2</c:v>
                </c:pt>
                <c:pt idx="81">
                  <c:v>6.694968610655691E-2</c:v>
                </c:pt>
                <c:pt idx="82">
                  <c:v>4.986773898390405E-2</c:v>
                </c:pt>
                <c:pt idx="83">
                  <c:v>6.212175568727641E-2</c:v>
                </c:pt>
                <c:pt idx="84">
                  <c:v>2.7661925182784215E-2</c:v>
                </c:pt>
                <c:pt idx="85">
                  <c:v>4.8948081561173591E-2</c:v>
                </c:pt>
                <c:pt idx="86">
                  <c:v>5.0742277601777505E-2</c:v>
                </c:pt>
                <c:pt idx="87">
                  <c:v>5.3742277606026664E-2</c:v>
                </c:pt>
                <c:pt idx="88">
                  <c:v>5.0996295697105717E-2</c:v>
                </c:pt>
                <c:pt idx="89">
                  <c:v>3.902844203862986E-2</c:v>
                </c:pt>
                <c:pt idx="90">
                  <c:v>4.2028442035603061E-2</c:v>
                </c:pt>
                <c:pt idx="91">
                  <c:v>4.6028442036417969E-2</c:v>
                </c:pt>
                <c:pt idx="92">
                  <c:v>4.7028442040259674E-2</c:v>
                </c:pt>
                <c:pt idx="93">
                  <c:v>4.9171525612198112E-2</c:v>
                </c:pt>
                <c:pt idx="94">
                  <c:v>4.1888599177715279E-2</c:v>
                </c:pt>
                <c:pt idx="95">
                  <c:v>4.2888599181556984E-2</c:v>
                </c:pt>
                <c:pt idx="96">
                  <c:v>3.690637604093467E-2</c:v>
                </c:pt>
                <c:pt idx="97">
                  <c:v>4.7732814985475436E-2</c:v>
                </c:pt>
                <c:pt idx="98">
                  <c:v>4.3960044959791097E-2</c:v>
                </c:pt>
                <c:pt idx="99">
                  <c:v>2.3151503852325447E-2</c:v>
                </c:pt>
                <c:pt idx="100">
                  <c:v>2.604060276528225E-2</c:v>
                </c:pt>
                <c:pt idx="101">
                  <c:v>5.3494631126617523E-2</c:v>
                </c:pt>
                <c:pt idx="102">
                  <c:v>5.5294631124801444E-2</c:v>
                </c:pt>
                <c:pt idx="103">
                  <c:v>3.926431046967481E-2</c:v>
                </c:pt>
                <c:pt idx="104">
                  <c:v>2.5746090626537856E-2</c:v>
                </c:pt>
                <c:pt idx="105">
                  <c:v>2.9746090627352763E-2</c:v>
                </c:pt>
                <c:pt idx="106">
                  <c:v>3.1514559239452768E-2</c:v>
                </c:pt>
                <c:pt idx="107">
                  <c:v>5.7685970177046055E-3</c:v>
                </c:pt>
                <c:pt idx="108">
                  <c:v>6.7685970142703535E-3</c:v>
                </c:pt>
                <c:pt idx="109">
                  <c:v>8.5329278083369712E-3</c:v>
                </c:pt>
                <c:pt idx="110">
                  <c:v>1.2532927809151878E-2</c:v>
                </c:pt>
                <c:pt idx="111">
                  <c:v>1.2842415981138409E-2</c:v>
                </c:pt>
                <c:pt idx="112">
                  <c:v>1.2842415981138409E-2</c:v>
                </c:pt>
                <c:pt idx="113">
                  <c:v>2.0096460161146919E-2</c:v>
                </c:pt>
                <c:pt idx="114">
                  <c:v>1.7985615136129625E-2</c:v>
                </c:pt>
                <c:pt idx="115">
                  <c:v>2.1549691240163614E-2</c:v>
                </c:pt>
                <c:pt idx="116">
                  <c:v>5.090185602252959E-3</c:v>
                </c:pt>
                <c:pt idx="117">
                  <c:v>1.3980889337053297E-3</c:v>
                </c:pt>
                <c:pt idx="118">
                  <c:v>-2.6774894843934669E-2</c:v>
                </c:pt>
                <c:pt idx="119">
                  <c:v>-2.1377597662241309E-2</c:v>
                </c:pt>
                <c:pt idx="120">
                  <c:v>-5.4665163777443673E-3</c:v>
                </c:pt>
                <c:pt idx="121">
                  <c:v>-5.5829992407784544E-3</c:v>
                </c:pt>
                <c:pt idx="122">
                  <c:v>-4.6384094972830477E-4</c:v>
                </c:pt>
                <c:pt idx="123">
                  <c:v>-1.0088103454382999E-2</c:v>
                </c:pt>
                <c:pt idx="124">
                  <c:v>-9.1881034480150812E-3</c:v>
                </c:pt>
                <c:pt idx="125">
                  <c:v>-1.0490776732081738E-2</c:v>
                </c:pt>
                <c:pt idx="126">
                  <c:v>-9.7475084235674071E-3</c:v>
                </c:pt>
                <c:pt idx="127">
                  <c:v>-1.1301456341986706E-2</c:v>
                </c:pt>
                <c:pt idx="128">
                  <c:v>-1.9865696380402448E-2</c:v>
                </c:pt>
                <c:pt idx="129">
                  <c:v>-1.7865696379994994E-2</c:v>
                </c:pt>
                <c:pt idx="130">
                  <c:v>-1.5722408222271066E-2</c:v>
                </c:pt>
                <c:pt idx="131">
                  <c:v>-2.1038473571378221E-2</c:v>
                </c:pt>
                <c:pt idx="132">
                  <c:v>-1.4838473567932327E-2</c:v>
                </c:pt>
                <c:pt idx="133">
                  <c:v>-1.3895181590494422E-2</c:v>
                </c:pt>
                <c:pt idx="134">
                  <c:v>-1.5651888704226794E-2</c:v>
                </c:pt>
                <c:pt idx="135">
                  <c:v>-3.8957168948610212E-2</c:v>
                </c:pt>
                <c:pt idx="136">
                  <c:v>-2.4559807043696348E-2</c:v>
                </c:pt>
                <c:pt idx="137">
                  <c:v>-2.4732546398124857E-2</c:v>
                </c:pt>
                <c:pt idx="138">
                  <c:v>-0.3115029999971739</c:v>
                </c:pt>
                <c:pt idx="139">
                  <c:v>-7.1539000004122499E-2</c:v>
                </c:pt>
                <c:pt idx="140">
                  <c:v>-0.22024699999747099</c:v>
                </c:pt>
                <c:pt idx="141">
                  <c:v>-2.6615494096817759E-2</c:v>
                </c:pt>
                <c:pt idx="142">
                  <c:v>-2.5328867353016433E-2</c:v>
                </c:pt>
                <c:pt idx="143">
                  <c:v>-1.9442236984583149E-2</c:v>
                </c:pt>
                <c:pt idx="144">
                  <c:v>-2.5644849973381349E-2</c:v>
                </c:pt>
                <c:pt idx="145">
                  <c:v>-1.0644849973963425E-2</c:v>
                </c:pt>
                <c:pt idx="146">
                  <c:v>-1.5390779456128739E-2</c:v>
                </c:pt>
                <c:pt idx="147">
                  <c:v>-2.259600088849591E-2</c:v>
                </c:pt>
                <c:pt idx="148">
                  <c:v>-2.5700178752503845E-2</c:v>
                </c:pt>
                <c:pt idx="149">
                  <c:v>-2.0556845299802513E-2</c:v>
                </c:pt>
                <c:pt idx="150">
                  <c:v>-2.6126839483877295E-2</c:v>
                </c:pt>
                <c:pt idx="151">
                  <c:v>-2.6126839476601337E-2</c:v>
                </c:pt>
                <c:pt idx="152">
                  <c:v>-2.2364614860341987E-2</c:v>
                </c:pt>
                <c:pt idx="153">
                  <c:v>-2.9934599084938548E-2</c:v>
                </c:pt>
                <c:pt idx="154">
                  <c:v>-2.0934599086742986E-2</c:v>
                </c:pt>
                <c:pt idx="155">
                  <c:v>-2.642644790020272E-2</c:v>
                </c:pt>
                <c:pt idx="156">
                  <c:v>-3.7537182911572917E-2</c:v>
                </c:pt>
                <c:pt idx="157">
                  <c:v>-3.1537182910350556E-2</c:v>
                </c:pt>
                <c:pt idx="158">
                  <c:v>-2.0283107101412411E-2</c:v>
                </c:pt>
                <c:pt idx="159">
                  <c:v>-3.4139603410970991E-2</c:v>
                </c:pt>
                <c:pt idx="160">
                  <c:v>-2.6539603413788242E-2</c:v>
                </c:pt>
                <c:pt idx="161">
                  <c:v>-2.4539603413380788E-2</c:v>
                </c:pt>
                <c:pt idx="162">
                  <c:v>-3.5142155858886914E-2</c:v>
                </c:pt>
                <c:pt idx="163">
                  <c:v>-3.0998788675487211E-2</c:v>
                </c:pt>
                <c:pt idx="164">
                  <c:v>-4.0196620546239244E-2</c:v>
                </c:pt>
                <c:pt idx="165">
                  <c:v>-4.0307322749034404E-2</c:v>
                </c:pt>
                <c:pt idx="166">
                  <c:v>-3.3307322743970337E-2</c:v>
                </c:pt>
                <c:pt idx="167">
                  <c:v>-3.3909853660723965E-2</c:v>
                </c:pt>
                <c:pt idx="168">
                  <c:v>-3.6766468856392308E-2</c:v>
                </c:pt>
                <c:pt idx="169">
                  <c:v>-4.0684747653200362E-2</c:v>
                </c:pt>
                <c:pt idx="170">
                  <c:v>-4.2143880341428158E-2</c:v>
                </c:pt>
                <c:pt idx="171">
                  <c:v>-3.7143880344047503E-2</c:v>
                </c:pt>
                <c:pt idx="172">
                  <c:v>-3.5143880343640049E-2</c:v>
                </c:pt>
                <c:pt idx="173">
                  <c:v>-5.6459614785112411E-2</c:v>
                </c:pt>
                <c:pt idx="174">
                  <c:v>-4.8657009584819597E-2</c:v>
                </c:pt>
                <c:pt idx="175">
                  <c:v>-8.49726866054622E-2</c:v>
                </c:pt>
                <c:pt idx="176">
                  <c:v>-5.897268660744126E-2</c:v>
                </c:pt>
                <c:pt idx="177">
                  <c:v>-4.7431768733728633E-2</c:v>
                </c:pt>
                <c:pt idx="178">
                  <c:v>-4.9177676703392001E-2</c:v>
                </c:pt>
                <c:pt idx="179">
                  <c:v>-5.1288354225834609E-2</c:v>
                </c:pt>
                <c:pt idx="180">
                  <c:v>-5.1288354225834609E-2</c:v>
                </c:pt>
                <c:pt idx="181">
                  <c:v>-4.6710734881025083E-2</c:v>
                </c:pt>
                <c:pt idx="182">
                  <c:v>-4.3739503470422984E-2</c:v>
                </c:pt>
                <c:pt idx="183">
                  <c:v>-5.5801018174087551E-2</c:v>
                </c:pt>
                <c:pt idx="184">
                  <c:v>-7.6149392100864993E-2</c:v>
                </c:pt>
                <c:pt idx="185">
                  <c:v>-5.3260054202960143E-2</c:v>
                </c:pt>
                <c:pt idx="186">
                  <c:v>-5.5116618962184144E-2</c:v>
                </c:pt>
                <c:pt idx="187">
                  <c:v>-4.711661896055433E-2</c:v>
                </c:pt>
                <c:pt idx="188">
                  <c:v>-5.271908576492057E-2</c:v>
                </c:pt>
                <c:pt idx="189">
                  <c:v>-5.1975648510774471E-2</c:v>
                </c:pt>
                <c:pt idx="190">
                  <c:v>-3.5178112852460044E-2</c:v>
                </c:pt>
                <c:pt idx="191">
                  <c:v>-5.8710881708040362E-2</c:v>
                </c:pt>
                <c:pt idx="192">
                  <c:v>-6.502642864944333E-2</c:v>
                </c:pt>
                <c:pt idx="193">
                  <c:v>-5.9341966173288414E-2</c:v>
                </c:pt>
                <c:pt idx="194">
                  <c:v>-5.6087864965374254E-2</c:v>
                </c:pt>
                <c:pt idx="195">
                  <c:v>-5.5579662423806381E-2</c:v>
                </c:pt>
                <c:pt idx="196">
                  <c:v>-5.4579662419964675E-2</c:v>
                </c:pt>
                <c:pt idx="197">
                  <c:v>-6.1325561079849919E-2</c:v>
                </c:pt>
                <c:pt idx="198">
                  <c:v>-5.6182104490188983E-2</c:v>
                </c:pt>
                <c:pt idx="199">
                  <c:v>-5.5182104493623235E-2</c:v>
                </c:pt>
                <c:pt idx="200">
                  <c:v>-6.2403392442286473E-2</c:v>
                </c:pt>
                <c:pt idx="201">
                  <c:v>-5.8403392441471566E-2</c:v>
                </c:pt>
                <c:pt idx="202">
                  <c:v>-6.7386984571571926E-2</c:v>
                </c:pt>
                <c:pt idx="203">
                  <c:v>-6.4386984574598724E-2</c:v>
                </c:pt>
                <c:pt idx="204">
                  <c:v>-5.0386984571746549E-2</c:v>
                </c:pt>
                <c:pt idx="205">
                  <c:v>-5.4718910515785299E-2</c:v>
                </c:pt>
                <c:pt idx="206">
                  <c:v>-6.5177883004411241E-2</c:v>
                </c:pt>
                <c:pt idx="207">
                  <c:v>-6.6034419167127836E-2</c:v>
                </c:pt>
                <c:pt idx="208">
                  <c:v>-6.1095814578249093E-2</c:v>
                </c:pt>
                <c:pt idx="209">
                  <c:v>-7.5927273564269579E-2</c:v>
                </c:pt>
                <c:pt idx="210">
                  <c:v>-6.6927273566074016E-2</c:v>
                </c:pt>
                <c:pt idx="211">
                  <c:v>-6.1463961245623623E-2</c:v>
                </c:pt>
                <c:pt idx="212">
                  <c:v>-5.7434103185811214E-2</c:v>
                </c:pt>
                <c:pt idx="213">
                  <c:v>-6.774946812776475E-2</c:v>
                </c:pt>
                <c:pt idx="214">
                  <c:v>-6.6351845475990906E-2</c:v>
                </c:pt>
                <c:pt idx="215">
                  <c:v>-6.1064823669331657E-2</c:v>
                </c:pt>
                <c:pt idx="216">
                  <c:v>-6.6921311403118341E-2</c:v>
                </c:pt>
                <c:pt idx="217">
                  <c:v>-8.5912044576778451E-2</c:v>
                </c:pt>
                <c:pt idx="218">
                  <c:v>-8.1149694108676937E-2</c:v>
                </c:pt>
                <c:pt idx="219">
                  <c:v>-5.517793483626348E-2</c:v>
                </c:pt>
                <c:pt idx="220">
                  <c:v>-7.2747338543964868E-2</c:v>
                </c:pt>
                <c:pt idx="221">
                  <c:v>-7.9206150848530416E-2</c:v>
                </c:pt>
                <c:pt idx="222">
                  <c:v>-8.3770750850058737E-2</c:v>
                </c:pt>
                <c:pt idx="223">
                  <c:v>-9.5175212953740262E-2</c:v>
                </c:pt>
                <c:pt idx="224">
                  <c:v>-7.9412842552712484E-2</c:v>
                </c:pt>
                <c:pt idx="225">
                  <c:v>-8.7633976706091674E-2</c:v>
                </c:pt>
                <c:pt idx="226">
                  <c:v>-9.1939244103761197E-2</c:v>
                </c:pt>
                <c:pt idx="227">
                  <c:v>-9.0795670735246706E-2</c:v>
                </c:pt>
                <c:pt idx="228">
                  <c:v>-9.4492009222615289E-2</c:v>
                </c:pt>
                <c:pt idx="229">
                  <c:v>-0.10009430400843075</c:v>
                </c:pt>
                <c:pt idx="230">
                  <c:v>-9.0968439326960901E-2</c:v>
                </c:pt>
                <c:pt idx="231">
                  <c:v>-9.9918847103687661E-2</c:v>
                </c:pt>
                <c:pt idx="232">
                  <c:v>-9.6394048570501642E-2</c:v>
                </c:pt>
                <c:pt idx="233">
                  <c:v>-9.5394048573935894E-2</c:v>
                </c:pt>
                <c:pt idx="234">
                  <c:v>-9.4996315172487397E-2</c:v>
                </c:pt>
                <c:pt idx="235">
                  <c:v>-9.8107571446042499E-2</c:v>
                </c:pt>
                <c:pt idx="236">
                  <c:v>-0.10173756006471127</c:v>
                </c:pt>
                <c:pt idx="237">
                  <c:v>-0.10733979504028093</c:v>
                </c:pt>
                <c:pt idx="238">
                  <c:v>-0.10533979503987348</c:v>
                </c:pt>
                <c:pt idx="239">
                  <c:v>-0.10233979504290028</c:v>
                </c:pt>
                <c:pt idx="240">
                  <c:v>-0.10133979503905857</c:v>
                </c:pt>
                <c:pt idx="241">
                  <c:v>-0.10033979504249282</c:v>
                </c:pt>
                <c:pt idx="242">
                  <c:v>-9.8339795042085371E-2</c:v>
                </c:pt>
                <c:pt idx="243">
                  <c:v>-9.5339795037836211E-2</c:v>
                </c:pt>
                <c:pt idx="244">
                  <c:v>-9.4339795041270463E-2</c:v>
                </c:pt>
                <c:pt idx="245">
                  <c:v>-9.4339795041270463E-2</c:v>
                </c:pt>
                <c:pt idx="246">
                  <c:v>-9.3339795037428758E-2</c:v>
                </c:pt>
                <c:pt idx="247">
                  <c:v>-9.233979504086301E-2</c:v>
                </c:pt>
                <c:pt idx="248">
                  <c:v>-9.0339795040455556E-2</c:v>
                </c:pt>
                <c:pt idx="249">
                  <c:v>-8.933979503661385E-2</c:v>
                </c:pt>
                <c:pt idx="250">
                  <c:v>-8.6339795039640649E-2</c:v>
                </c:pt>
                <c:pt idx="251">
                  <c:v>-7.8339795038010834E-2</c:v>
                </c:pt>
                <c:pt idx="252">
                  <c:v>-9.9654930453356591E-2</c:v>
                </c:pt>
                <c:pt idx="253">
                  <c:v>-0.10401957051943084</c:v>
                </c:pt>
                <c:pt idx="254">
                  <c:v>-0.10001957051861593</c:v>
                </c:pt>
                <c:pt idx="255">
                  <c:v>-0.10225713823759847</c:v>
                </c:pt>
                <c:pt idx="256">
                  <c:v>-9.5621777682536852E-2</c:v>
                </c:pt>
                <c:pt idx="257">
                  <c:v>-0.1083344774030893</c:v>
                </c:pt>
                <c:pt idx="258">
                  <c:v>-0.10133447740530119</c:v>
                </c:pt>
                <c:pt idx="259">
                  <c:v>-9.8334477401052028E-2</c:v>
                </c:pt>
                <c:pt idx="260">
                  <c:v>-0.10657204317480785</c:v>
                </c:pt>
                <c:pt idx="261">
                  <c:v>-0.11015733828182449</c:v>
                </c:pt>
                <c:pt idx="262">
                  <c:v>-0.10915733827798278</c:v>
                </c:pt>
                <c:pt idx="263">
                  <c:v>-0.11675951652727455</c:v>
                </c:pt>
                <c:pt idx="264">
                  <c:v>-0.11075951652605219</c:v>
                </c:pt>
                <c:pt idx="265">
                  <c:v>-0.10875951652564474</c:v>
                </c:pt>
                <c:pt idx="266">
                  <c:v>-0.11231189286191783</c:v>
                </c:pt>
                <c:pt idx="267">
                  <c:v>-0.12138916126983938</c:v>
                </c:pt>
                <c:pt idx="268">
                  <c:v>-0.11021138843496628</c:v>
                </c:pt>
                <c:pt idx="269">
                  <c:v>-0.11021138843496628</c:v>
                </c:pt>
                <c:pt idx="270">
                  <c:v>-8.9211388434325994E-2</c:v>
                </c:pt>
                <c:pt idx="271">
                  <c:v>-0.11282889870138997</c:v>
                </c:pt>
                <c:pt idx="272">
                  <c:v>-0.11243102047574528</c:v>
                </c:pt>
                <c:pt idx="273">
                  <c:v>-0.12403314089170418</c:v>
                </c:pt>
                <c:pt idx="274">
                  <c:v>-0.11403314088966691</c:v>
                </c:pt>
                <c:pt idx="275">
                  <c:v>-0.11003314088885201</c:v>
                </c:pt>
                <c:pt idx="276">
                  <c:v>-0.1030331408910639</c:v>
                </c:pt>
                <c:pt idx="277">
                  <c:v>-0.11449153817427082</c:v>
                </c:pt>
                <c:pt idx="278">
                  <c:v>-0.11049153817345592</c:v>
                </c:pt>
                <c:pt idx="279">
                  <c:v>-0.11691486107728874</c:v>
                </c:pt>
                <c:pt idx="280">
                  <c:v>-0.13844806122843262</c:v>
                </c:pt>
                <c:pt idx="281">
                  <c:v>-0.13744806122459091</c:v>
                </c:pt>
                <c:pt idx="282">
                  <c:v>-0.13444806122761771</c:v>
                </c:pt>
                <c:pt idx="283">
                  <c:v>-0.13344806123105196</c:v>
                </c:pt>
                <c:pt idx="284">
                  <c:v>-0.13344806123105196</c:v>
                </c:pt>
                <c:pt idx="285">
                  <c:v>-0.1274480612298296</c:v>
                </c:pt>
                <c:pt idx="286">
                  <c:v>-0.12444806122558043</c:v>
                </c:pt>
                <c:pt idx="287">
                  <c:v>-0.12444806122558043</c:v>
                </c:pt>
                <c:pt idx="288">
                  <c:v>-0.12344806122901468</c:v>
                </c:pt>
                <c:pt idx="289">
                  <c:v>-0.12505012356996176</c:v>
                </c:pt>
                <c:pt idx="290">
                  <c:v>-0.11676258628564352</c:v>
                </c:pt>
                <c:pt idx="291">
                  <c:v>-0.12718476828028538</c:v>
                </c:pt>
                <c:pt idx="292">
                  <c:v>-0.12504097642852446</c:v>
                </c:pt>
                <c:pt idx="293">
                  <c:v>-0.12204097643155126</c:v>
                </c:pt>
                <c:pt idx="294">
                  <c:v>-0.12259288841241975</c:v>
                </c:pt>
                <c:pt idx="295">
                  <c:v>-0.12225859725307825</c:v>
                </c:pt>
                <c:pt idx="296">
                  <c:v>-0.13886060421304713</c:v>
                </c:pt>
                <c:pt idx="297">
                  <c:v>-0.12986060421485157</c:v>
                </c:pt>
                <c:pt idx="298">
                  <c:v>-0.13346260982224478</c:v>
                </c:pt>
                <c:pt idx="299">
                  <c:v>-0.13670006685867159</c:v>
                </c:pt>
                <c:pt idx="300">
                  <c:v>-0.12456025511002249</c:v>
                </c:pt>
                <c:pt idx="301">
                  <c:v>-0.13148569399693877</c:v>
                </c:pt>
                <c:pt idx="302">
                  <c:v>-0.13208767019807938</c:v>
                </c:pt>
                <c:pt idx="303">
                  <c:v>-0.13491033833828298</c:v>
                </c:pt>
                <c:pt idx="304">
                  <c:v>-0.14118694109573438</c:v>
                </c:pt>
                <c:pt idx="305">
                  <c:v>-0.14504307715946113</c:v>
                </c:pt>
                <c:pt idx="306">
                  <c:v>-0.14304307715905368</c:v>
                </c:pt>
                <c:pt idx="307">
                  <c:v>-0.14104307715864622</c:v>
                </c:pt>
                <c:pt idx="308">
                  <c:v>-0.14104307715864622</c:v>
                </c:pt>
                <c:pt idx="309">
                  <c:v>-0.14004307716208048</c:v>
                </c:pt>
                <c:pt idx="310">
                  <c:v>-0.13804307716167302</c:v>
                </c:pt>
                <c:pt idx="311">
                  <c:v>-0.13704307715783132</c:v>
                </c:pt>
                <c:pt idx="312">
                  <c:v>-0.16080109836853781</c:v>
                </c:pt>
                <c:pt idx="313">
                  <c:v>-0.13940301968428176</c:v>
                </c:pt>
                <c:pt idx="314">
                  <c:v>-0.16986105498021573</c:v>
                </c:pt>
                <c:pt idx="315">
                  <c:v>-0.16186105497858591</c:v>
                </c:pt>
                <c:pt idx="316">
                  <c:v>-0.16086105497474421</c:v>
                </c:pt>
                <c:pt idx="317">
                  <c:v>-0.15986105497817846</c:v>
                </c:pt>
                <c:pt idx="318">
                  <c:v>-0.1538610549769561</c:v>
                </c:pt>
                <c:pt idx="319">
                  <c:v>-0.15186105497654864</c:v>
                </c:pt>
                <c:pt idx="320">
                  <c:v>-0.15086105497998289</c:v>
                </c:pt>
                <c:pt idx="321">
                  <c:v>-0.14686105497916799</c:v>
                </c:pt>
                <c:pt idx="322">
                  <c:v>-0.13786105498097243</c:v>
                </c:pt>
                <c:pt idx="323">
                  <c:v>-0.13586105498056497</c:v>
                </c:pt>
                <c:pt idx="324">
                  <c:v>-0.13486105497672327</c:v>
                </c:pt>
                <c:pt idx="325">
                  <c:v>-0.16631908579462742</c:v>
                </c:pt>
                <c:pt idx="326">
                  <c:v>-0.15931908578956336</c:v>
                </c:pt>
                <c:pt idx="327">
                  <c:v>-0.15831908579299761</c:v>
                </c:pt>
                <c:pt idx="328">
                  <c:v>-0.14231908578973798</c:v>
                </c:pt>
                <c:pt idx="329">
                  <c:v>-0.16706488862982613</c:v>
                </c:pt>
                <c:pt idx="330">
                  <c:v>-0.16306488862901122</c:v>
                </c:pt>
                <c:pt idx="331">
                  <c:v>-0.14406488862877839</c:v>
                </c:pt>
                <c:pt idx="332">
                  <c:v>-0.14406488862877839</c:v>
                </c:pt>
                <c:pt idx="333">
                  <c:v>-0.13717519819584512</c:v>
                </c:pt>
                <c:pt idx="334">
                  <c:v>-0.13756826237108072</c:v>
                </c:pt>
                <c:pt idx="335">
                  <c:v>-0.14449263447692445</c:v>
                </c:pt>
                <c:pt idx="336">
                  <c:v>-0.14389263447752981</c:v>
                </c:pt>
                <c:pt idx="337">
                  <c:v>-0.14109263447550419</c:v>
                </c:pt>
                <c:pt idx="338">
                  <c:v>-0.14735061271323163</c:v>
                </c:pt>
                <c:pt idx="339">
                  <c:v>-0.1466506127163632</c:v>
                </c:pt>
                <c:pt idx="340">
                  <c:v>-0.1466506127163632</c:v>
                </c:pt>
                <c:pt idx="341">
                  <c:v>-0.14595061271949478</c:v>
                </c:pt>
                <c:pt idx="342">
                  <c:v>-0.14245061271332476</c:v>
                </c:pt>
                <c:pt idx="343">
                  <c:v>-0.14105061271958791</c:v>
                </c:pt>
                <c:pt idx="344">
                  <c:v>-0.14105061271958791</c:v>
                </c:pt>
                <c:pt idx="345">
                  <c:v>-0.14105061271958791</c:v>
                </c:pt>
                <c:pt idx="346">
                  <c:v>-0.1396506127185751</c:v>
                </c:pt>
                <c:pt idx="347">
                  <c:v>-0.13825061271756228</c:v>
                </c:pt>
                <c:pt idx="348">
                  <c:v>-0.13625061271715483</c:v>
                </c:pt>
                <c:pt idx="349">
                  <c:v>-0.12995061271623515</c:v>
                </c:pt>
                <c:pt idx="350">
                  <c:v>-0.14928337907949046</c:v>
                </c:pt>
                <c:pt idx="351">
                  <c:v>-0.14542075516794553</c:v>
                </c:pt>
                <c:pt idx="352">
                  <c:v>-0.16669422803453179</c:v>
                </c:pt>
                <c:pt idx="353">
                  <c:v>-0.15428763847562993</c:v>
                </c:pt>
                <c:pt idx="354">
                  <c:v>-0.15645394016556402</c:v>
                </c:pt>
                <c:pt idx="355">
                  <c:v>-0.15275577091946335</c:v>
                </c:pt>
                <c:pt idx="356">
                  <c:v>-0.15671364154306255</c:v>
                </c:pt>
                <c:pt idx="357">
                  <c:v>-0.15762754600402781</c:v>
                </c:pt>
                <c:pt idx="358">
                  <c:v>-0.15702403571409732</c:v>
                </c:pt>
                <c:pt idx="359">
                  <c:v>-0.15029963497296506</c:v>
                </c:pt>
                <c:pt idx="360">
                  <c:v>-0.16196859594224261</c:v>
                </c:pt>
                <c:pt idx="361">
                  <c:v>-0.15968063076866923</c:v>
                </c:pt>
                <c:pt idx="362">
                  <c:v>-0.15929930289342925</c:v>
                </c:pt>
                <c:pt idx="363">
                  <c:v>-0.17986833534516505</c:v>
                </c:pt>
                <c:pt idx="364">
                  <c:v>-0.17916032442273622</c:v>
                </c:pt>
                <c:pt idx="365">
                  <c:v>-0.15906032442118789</c:v>
                </c:pt>
                <c:pt idx="366">
                  <c:v>-0.16009765439884244</c:v>
                </c:pt>
                <c:pt idx="367">
                  <c:v>-0.16582931774603993</c:v>
                </c:pt>
                <c:pt idx="368">
                  <c:v>-0.16740246247460117</c:v>
                </c:pt>
                <c:pt idx="369">
                  <c:v>-0.16740246247460117</c:v>
                </c:pt>
                <c:pt idx="370">
                  <c:v>-0.17815843070774889</c:v>
                </c:pt>
                <c:pt idx="371">
                  <c:v>-0.16905723792358918</c:v>
                </c:pt>
                <c:pt idx="372">
                  <c:v>-0.16900986489002526</c:v>
                </c:pt>
                <c:pt idx="373">
                  <c:v>-0.17270225229697722</c:v>
                </c:pt>
                <c:pt idx="374">
                  <c:v>-0.17558285059309633</c:v>
                </c:pt>
                <c:pt idx="375">
                  <c:v>-0.17254683384738412</c:v>
                </c:pt>
                <c:pt idx="376">
                  <c:v>-0.17491288442523825</c:v>
                </c:pt>
                <c:pt idx="377">
                  <c:v>-0.1729228127904012</c:v>
                </c:pt>
                <c:pt idx="378">
                  <c:v>-0.17403892236587165</c:v>
                </c:pt>
                <c:pt idx="379">
                  <c:v>-0.17423368009887158</c:v>
                </c:pt>
                <c:pt idx="380">
                  <c:v>-0.17504732468334816</c:v>
                </c:pt>
                <c:pt idx="381">
                  <c:v>-0.17533669123005768</c:v>
                </c:pt>
                <c:pt idx="382">
                  <c:v>-0.17528376595444006</c:v>
                </c:pt>
                <c:pt idx="383">
                  <c:v>-0.17685207637914294</c:v>
                </c:pt>
                <c:pt idx="384">
                  <c:v>-0.17741830155572949</c:v>
                </c:pt>
                <c:pt idx="385">
                  <c:v>-0.17787408575430269</c:v>
                </c:pt>
                <c:pt idx="386">
                  <c:v>-0.17747710997680169</c:v>
                </c:pt>
                <c:pt idx="387">
                  <c:v>-0.17814143291207318</c:v>
                </c:pt>
                <c:pt idx="388">
                  <c:v>-0.17724143290570527</c:v>
                </c:pt>
                <c:pt idx="389">
                  <c:v>-0.17767397146910538</c:v>
                </c:pt>
                <c:pt idx="390">
                  <c:v>-0.17780557003802949</c:v>
                </c:pt>
                <c:pt idx="391">
                  <c:v>-0.17424274349412144</c:v>
                </c:pt>
                <c:pt idx="392">
                  <c:v>-0.18140069244804005</c:v>
                </c:pt>
                <c:pt idx="393">
                  <c:v>-0.17779069244828685</c:v>
                </c:pt>
                <c:pt idx="394">
                  <c:v>-0.17770069244692246</c:v>
                </c:pt>
                <c:pt idx="395">
                  <c:v>-0.1742906924493928</c:v>
                </c:pt>
                <c:pt idx="396">
                  <c:v>-0.17420069244802841</c:v>
                </c:pt>
                <c:pt idx="397">
                  <c:v>-0.17670931708127219</c:v>
                </c:pt>
                <c:pt idx="398">
                  <c:v>-0.17812531211120344</c:v>
                </c:pt>
                <c:pt idx="399">
                  <c:v>-0.1780153121103443</c:v>
                </c:pt>
                <c:pt idx="400">
                  <c:v>-0.17793531211236527</c:v>
                </c:pt>
                <c:pt idx="401">
                  <c:v>-0.17781531210812077</c:v>
                </c:pt>
                <c:pt idx="402">
                  <c:v>-0.1778167422002867</c:v>
                </c:pt>
                <c:pt idx="403">
                  <c:v>-0.18274424813124032</c:v>
                </c:pt>
                <c:pt idx="404">
                  <c:v>-0.1778263838962231</c:v>
                </c:pt>
                <c:pt idx="405">
                  <c:v>-0.17679253625385097</c:v>
                </c:pt>
                <c:pt idx="406">
                  <c:v>-0.17619526958066833</c:v>
                </c:pt>
                <c:pt idx="407">
                  <c:v>17121.064003483618</c:v>
                </c:pt>
                <c:pt idx="408">
                  <c:v>-0.17715537986447566</c:v>
                </c:pt>
                <c:pt idx="409">
                  <c:v>-0.174056720742957</c:v>
                </c:pt>
                <c:pt idx="410">
                  <c:v>-0.17218792051896617</c:v>
                </c:pt>
                <c:pt idx="411">
                  <c:v>-0.1688050717673823</c:v>
                </c:pt>
                <c:pt idx="412">
                  <c:v>-0.17233288003234834</c:v>
                </c:pt>
                <c:pt idx="413">
                  <c:v>-0.16994281602857203</c:v>
                </c:pt>
                <c:pt idx="414">
                  <c:v>-0.16974537215857588</c:v>
                </c:pt>
                <c:pt idx="415">
                  <c:v>-0.16833721206580016</c:v>
                </c:pt>
                <c:pt idx="416">
                  <c:v>-0.16781256316395102</c:v>
                </c:pt>
                <c:pt idx="417">
                  <c:v>-0.17241381594685401</c:v>
                </c:pt>
                <c:pt idx="418">
                  <c:v>-0.17241381594685401</c:v>
                </c:pt>
                <c:pt idx="419">
                  <c:v>-0.1669138159475525</c:v>
                </c:pt>
                <c:pt idx="420">
                  <c:v>-0.16740518025442308</c:v>
                </c:pt>
                <c:pt idx="421">
                  <c:v>-0.16727188467683862</c:v>
                </c:pt>
                <c:pt idx="422">
                  <c:v>-0.16657437854092422</c:v>
                </c:pt>
                <c:pt idx="423">
                  <c:v>-0.1545455119533021</c:v>
                </c:pt>
                <c:pt idx="424">
                  <c:v>-0.1548206736809106</c:v>
                </c:pt>
                <c:pt idx="425">
                  <c:v>-0.15412183589364528</c:v>
                </c:pt>
                <c:pt idx="426">
                  <c:v>-0.15446982148854874</c:v>
                </c:pt>
                <c:pt idx="427">
                  <c:v>-0.15495987871255504</c:v>
                </c:pt>
                <c:pt idx="428">
                  <c:v>-0.15116101619023975</c:v>
                </c:pt>
                <c:pt idx="429">
                  <c:v>-0.15013725075841769</c:v>
                </c:pt>
                <c:pt idx="430">
                  <c:v>-0.14687590266151024</c:v>
                </c:pt>
                <c:pt idx="431">
                  <c:v>-0.14638569830848253</c:v>
                </c:pt>
                <c:pt idx="432">
                  <c:v>-0.14638680466731185</c:v>
                </c:pt>
                <c:pt idx="433">
                  <c:v>-0.14599659890953626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B7-4679-AE55-B31A06456331}"/>
            </c:ext>
          </c:extLst>
        </c:ser>
        <c:ser>
          <c:idx val="7"/>
          <c:order val="1"/>
          <c:tx>
            <c:strRef>
              <c:f>'Active 1'!$AZ$1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1'!$AW$2:$AW$146</c:f>
              <c:numCache>
                <c:formatCode>General</c:formatCode>
                <c:ptCount val="145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  <c:pt idx="131">
                  <c:v>12200</c:v>
                </c:pt>
              </c:numCache>
            </c:numRef>
          </c:xVal>
          <c:yVal>
            <c:numRef>
              <c:f>'Active 1'!$AZ$2:$AZ$146</c:f>
              <c:numCache>
                <c:formatCode>General</c:formatCode>
                <c:ptCount val="145"/>
                <c:pt idx="0">
                  <c:v>0.17985002253617827</c:v>
                </c:pt>
                <c:pt idx="1">
                  <c:v>0.179477040746156</c:v>
                </c:pt>
                <c:pt idx="2">
                  <c:v>0.17905695660735158</c:v>
                </c:pt>
                <c:pt idx="3">
                  <c:v>0.17858945448759864</c:v>
                </c:pt>
                <c:pt idx="4">
                  <c:v>0.17807421836661985</c:v>
                </c:pt>
                <c:pt idx="5">
                  <c:v>0.17751093206609289</c:v>
                </c:pt>
                <c:pt idx="6">
                  <c:v>0.17689927936626518</c:v>
                </c:pt>
                <c:pt idx="7">
                  <c:v>0.17623894400577217</c:v>
                </c:pt>
                <c:pt idx="8">
                  <c:v>0.17552960956294181</c:v>
                </c:pt>
                <c:pt idx="9">
                  <c:v>0.17477095921852429</c:v>
                </c:pt>
                <c:pt idx="10">
                  <c:v>0.17396267540147531</c:v>
                </c:pt>
                <c:pt idx="11">
                  <c:v>0.17310443932110256</c:v>
                </c:pt>
                <c:pt idx="12">
                  <c:v>0.17219593039053854</c:v>
                </c:pt>
                <c:pt idx="13">
                  <c:v>0.17123682554810388</c:v>
                </c:pt>
                <c:pt idx="14">
                  <c:v>0.17022679848464606</c:v>
                </c:pt>
                <c:pt idx="15">
                  <c:v>0.16916551878635419</c:v>
                </c:pt>
                <c:pt idx="16">
                  <c:v>0.16805265100383623</c:v>
                </c:pt>
                <c:pt idx="17">
                  <c:v>0.16688785365937467</c:v>
                </c:pt>
                <c:pt idx="18">
                  <c:v>0.16567077820523327</c:v>
                </c:pt>
                <c:pt idx="19">
                  <c:v>0.16440106794664106</c:v>
                </c:pt>
                <c:pt idx="20">
                  <c:v>0.1630783569436243</c:v>
                </c:pt>
                <c:pt idx="21">
                  <c:v>0.16170226890616193</c:v>
                </c:pt>
                <c:pt idx="22">
                  <c:v>0.16027241609720735</c:v>
                </c:pt>
                <c:pt idx="23">
                  <c:v>0.1587883982579292</c:v>
                </c:pt>
                <c:pt idx="24">
                  <c:v>0.15724980156907553</c:v>
                </c:pt>
                <c:pt idx="25">
                  <c:v>0.1556561976616597</c:v>
                </c:pt>
                <c:pt idx="26">
                  <c:v>0.15400714268920115</c:v>
                </c:pt>
                <c:pt idx="27">
                  <c:v>0.15230217647254776</c:v>
                </c:pt>
                <c:pt idx="28">
                  <c:v>0.15054082172686131</c:v>
                </c:pt>
                <c:pt idx="29">
                  <c:v>0.14872258337869473</c:v>
                </c:pt>
                <c:pt idx="30">
                  <c:v>0.14684694797924855</c:v>
                </c:pt>
                <c:pt idx="31">
                  <c:v>0.14491338321789779</c:v>
                </c:pt>
                <c:pt idx="32">
                  <c:v>0.14292133753797132</c:v>
                </c:pt>
                <c:pt idx="33">
                  <c:v>0.14087023985457808</c:v>
                </c:pt>
                <c:pt idx="34">
                  <c:v>0.13875949937207305</c:v>
                </c:pt>
                <c:pt idx="35">
                  <c:v>0.13658850549658463</c:v>
                </c:pt>
                <c:pt idx="36">
                  <c:v>0.13435662783694882</c:v>
                </c:pt>
                <c:pt idx="37">
                  <c:v>0.13206321628548962</c:v>
                </c:pt>
                <c:pt idx="38">
                  <c:v>0.12970760116840702</c:v>
                </c:pt>
                <c:pt idx="39">
                  <c:v>0.12728909345415995</c:v>
                </c:pt>
                <c:pt idx="40">
                  <c:v>0.12480698500725484</c:v>
                </c:pt>
                <c:pt idx="41">
                  <c:v>0.1222605488743136</c:v>
                </c:pt>
                <c:pt idx="42">
                  <c:v>0.11964903958930034</c:v>
                </c:pt>
                <c:pt idx="43">
                  <c:v>0.11697169348539176</c:v>
                </c:pt>
                <c:pt idx="44">
                  <c:v>0.11422772900223621</c:v>
                </c:pt>
                <c:pt idx="45">
                  <c:v>0.11141634697933503</c:v>
                </c:pt>
                <c:pt idx="46">
                  <c:v>0.10853673092900375</c:v>
                </c:pt>
                <c:pt idx="47">
                  <c:v>0.10558804728589734</c:v>
                </c:pt>
                <c:pt idx="48">
                  <c:v>0.10256944563436757</c:v>
                </c:pt>
                <c:pt idx="49">
                  <c:v>9.9480058919989484E-2</c:v>
                </c:pt>
                <c:pt idx="50">
                  <c:v>9.6319003657366828E-2</c:v>
                </c:pt>
                <c:pt idx="51">
                  <c:v>9.3085380152753194E-2</c:v>
                </c:pt>
                <c:pt idx="52">
                  <c:v>8.9778272766997819E-2</c:v>
                </c:pt>
                <c:pt idx="53">
                  <c:v>8.6396750251700113E-2</c:v>
                </c:pt>
                <c:pt idx="54">
                  <c:v>8.2939866199094825E-2</c:v>
                </c:pt>
                <c:pt idx="55">
                  <c:v>7.9406659653878289E-2</c:v>
                </c:pt>
                <c:pt idx="56">
                  <c:v>7.5796155942756141E-2</c:v>
                </c:pt>
                <c:pt idx="57">
                  <c:v>7.2107367784691165E-2</c:v>
                </c:pt>
                <c:pt idx="58">
                  <c:v>6.8339296751508405E-2</c:v>
                </c:pt>
                <c:pt idx="59">
                  <c:v>6.4490935154457973E-2</c:v>
                </c:pt>
                <c:pt idx="60">
                  <c:v>6.0561268437480789E-2</c:v>
                </c:pt>
                <c:pt idx="61">
                  <c:v>5.6549278162229377E-2</c:v>
                </c:pt>
                <c:pt idx="62">
                  <c:v>5.2453945673538387E-2</c:v>
                </c:pt>
                <c:pt idx="63">
                  <c:v>4.8274256537343498E-2</c:v>
                </c:pt>
                <c:pt idx="64">
                  <c:v>4.4009205846659821E-2</c:v>
                </c:pt>
                <c:pt idx="65">
                  <c:v>3.9657804496132196E-2</c:v>
                </c:pt>
                <c:pt idx="66">
                  <c:v>3.5219086533294697E-2</c:v>
                </c:pt>
                <c:pt idx="67">
                  <c:v>3.0692117707039036E-2</c:v>
                </c:pt>
                <c:pt idx="68">
                  <c:v>2.6076005353514585E-2</c:v>
                </c:pt>
                <c:pt idx="69">
                  <c:v>2.136990979020098E-2</c:v>
                </c:pt>
                <c:pt idx="70">
                  <c:v>1.6573057434427559E-2</c:v>
                </c:pt>
                <c:pt idx="71">
                  <c:v>1.1684755928288083E-2</c:v>
                </c:pt>
                <c:pt idx="72">
                  <c:v>6.7044116436593805E-3</c:v>
                </c:pt>
                <c:pt idx="73">
                  <c:v>1.6315500655664093E-3</c:v>
                </c:pt>
                <c:pt idx="74">
                  <c:v>-3.5341602835174636E-3</c:v>
                </c:pt>
                <c:pt idx="75">
                  <c:v>-8.792879504714619E-3</c:v>
                </c:pt>
                <c:pt idx="76">
                  <c:v>-1.4144562431578482E-2</c:v>
                </c:pt>
                <c:pt idx="77">
                  <c:v>-1.9588917728952673E-2</c:v>
                </c:pt>
                <c:pt idx="78">
                  <c:v>-2.5125358148014143E-2</c:v>
                </c:pt>
                <c:pt idx="79">
                  <c:v>-3.0752939678884719E-2</c:v>
                </c:pt>
                <c:pt idx="80">
                  <c:v>-3.6470286885978719E-2</c:v>
                </c:pt>
                <c:pt idx="81">
                  <c:v>-4.2275501254931208E-2</c:v>
                </c:pt>
                <c:pt idx="82">
                  <c:v>-4.8166048974088979E-2</c:v>
                </c:pt>
                <c:pt idx="83">
                  <c:v>-5.4138624292993279E-2</c:v>
                </c:pt>
                <c:pt idx="84">
                  <c:v>-6.0188984549437947E-2</c:v>
                </c:pt>
                <c:pt idx="85">
                  <c:v>-6.6311753272884674E-2</c:v>
                </c:pt>
                <c:pt idx="86">
                  <c:v>-7.2500188625706369E-2</c:v>
                </c:pt>
                <c:pt idx="87">
                  <c:v>-7.8745916032331609E-2</c:v>
                </c:pt>
                <c:pt idx="88">
                  <c:v>-8.5038626378337145E-2</c:v>
                </c:pt>
                <c:pt idx="89">
                  <c:v>-9.1365744826854431E-2</c:v>
                </c:pt>
                <c:pt idx="90">
                  <c:v>-9.771208022265522E-2</c:v>
                </c:pt>
                <c:pt idx="91">
                  <c:v>-0.10405947122802908</c:v>
                </c:pt>
                <c:pt idx="92">
                  <c:v>-0.11038645253893115</c:v>
                </c:pt>
                <c:pt idx="93">
                  <c:v>-0.11666797224435245</c:v>
                </c:pt>
                <c:pt idx="94">
                  <c:v>-0.12287519872304647</c:v>
                </c:pt>
                <c:pt idx="95">
                  <c:v>-0.12897546112779112</c:v>
                </c:pt>
                <c:pt idx="96">
                  <c:v>-0.13493236985911286</c:v>
                </c:pt>
                <c:pt idx="97">
                  <c:v>-0.14070616069821182</c:v>
                </c:pt>
                <c:pt idx="98">
                  <c:v>-0.14625429685653782</c:v>
                </c:pt>
                <c:pt idx="99">
                  <c:v>-0.15153234615669384</c:v>
                </c:pt>
                <c:pt idx="100">
                  <c:v>-0.15649512609500471</c:v>
                </c:pt>
                <c:pt idx="101">
                  <c:v>-0.16109807944098412</c:v>
                </c:pt>
                <c:pt idx="102">
                  <c:v>-0.1652988108249199</c:v>
                </c:pt>
                <c:pt idx="103">
                  <c:v>-0.16905868541276417</c:v>
                </c:pt>
                <c:pt idx="104">
                  <c:v>-0.17234436986387486</c:v>
                </c:pt>
                <c:pt idx="105">
                  <c:v>-0.17512918832593927</c:v>
                </c:pt>
                <c:pt idx="106">
                  <c:v>-0.17739417533025331</c:v>
                </c:pt>
                <c:pt idx="107">
                  <c:v>-0.17912873321466999</c:v>
                </c:pt>
                <c:pt idx="108">
                  <c:v>-0.18033084087345977</c:v>
                </c:pt>
                <c:pt idx="109">
                  <c:v>-0.18100680713831499</c:v>
                </c:pt>
                <c:pt idx="110">
                  <c:v>-0.18117060836011181</c:v>
                </c:pt>
                <c:pt idx="111">
                  <c:v>-0.18084288846431051</c:v>
                </c:pt>
                <c:pt idx="112">
                  <c:v>-0.18004972545159806</c:v>
                </c:pt>
                <c:pt idx="113">
                  <c:v>-0.17882127848000845</c:v>
                </c:pt>
                <c:pt idx="114">
                  <c:v>-0.17719042487095951</c:v>
                </c:pt>
                <c:pt idx="115">
                  <c:v>-0.17519147971955537</c:v>
                </c:pt>
                <c:pt idx="116">
                  <c:v>-0.17285906678396026</c:v>
                </c:pt>
                <c:pt idx="117">
                  <c:v>-0.17022718275553422</c:v>
                </c:pt>
                <c:pt idx="118">
                  <c:v>-0.16732847193774528</c:v>
                </c:pt>
                <c:pt idx="119">
                  <c:v>-0.16419370758863602</c:v>
                </c:pt>
                <c:pt idx="120">
                  <c:v>-0.16085146110647974</c:v>
                </c:pt>
                <c:pt idx="121">
                  <c:v>-0.15732793103918621</c:v>
                </c:pt>
                <c:pt idx="122">
                  <c:v>-0.15364689989045754</c:v>
                </c:pt>
                <c:pt idx="123">
                  <c:v>-0.14982978672637251</c:v>
                </c:pt>
                <c:pt idx="124">
                  <c:v>-0.14589576636915552</c:v>
                </c:pt>
                <c:pt idx="125">
                  <c:v>-0.14186193031617286</c:v>
                </c:pt>
                <c:pt idx="126">
                  <c:v>-0.13774346948752206</c:v>
                </c:pt>
                <c:pt idx="127">
                  <c:v>-0.13355386380266501</c:v>
                </c:pt>
                <c:pt idx="128">
                  <c:v>-0.12930506798927596</c:v>
                </c:pt>
                <c:pt idx="129">
                  <c:v>-0.12500768671931389</c:v>
                </c:pt>
                <c:pt idx="130">
                  <c:v>-0.12067113508492297</c:v>
                </c:pt>
                <c:pt idx="131">
                  <c:v>-0.11630378260642069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B7-4679-AE55-B31A06456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4744"/>
        <c:axId val="1"/>
      </c:scatterChart>
      <c:valAx>
        <c:axId val="861714744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3740117591688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4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174863387981"/>
          <c:w val="0.85258358662613987"/>
          <c:h val="5.4644808743169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40310131776163638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86319906633441"/>
          <c:y val="0.14000000000000001"/>
          <c:w val="0.83850234993533734"/>
          <c:h val="0.682857142857142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52">
                  <c:v>2.1069000002171379E-2</c:v>
                </c:pt>
                <c:pt idx="296">
                  <c:v>-2.8999999922234565E-3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01-4D6B-AE87-B785BA09D8C8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</c:numCache>
              </c:numRef>
            </c:plus>
            <c:min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2'!$I$21:$I$800</c:f>
              <c:numCache>
                <c:formatCode>General</c:formatCode>
                <c:ptCount val="780"/>
                <c:pt idx="0">
                  <c:v>-2.0806999997148523E-2</c:v>
                </c:pt>
                <c:pt idx="1">
                  <c:v>-9.479999996983679E-3</c:v>
                </c:pt>
                <c:pt idx="2">
                  <c:v>6.171000004542293E-3</c:v>
                </c:pt>
                <c:pt idx="3">
                  <c:v>-1.0379999948781915E-3</c:v>
                </c:pt>
                <c:pt idx="4">
                  <c:v>-7.0979999945848249E-3</c:v>
                </c:pt>
                <c:pt idx="5">
                  <c:v>-1.9666999996843515E-2</c:v>
                </c:pt>
                <c:pt idx="6">
                  <c:v>-8.5839999956078827E-3</c:v>
                </c:pt>
                <c:pt idx="7">
                  <c:v>-8.3209999938844703E-3</c:v>
                </c:pt>
                <c:pt idx="8">
                  <c:v>-6.0869999979331624E-3</c:v>
                </c:pt>
                <c:pt idx="9">
                  <c:v>2.4640000046929345E-3</c:v>
                </c:pt>
                <c:pt idx="10">
                  <c:v>-3.9479999977629632E-3</c:v>
                </c:pt>
                <c:pt idx="11">
                  <c:v>-1.3775999996141763E-2</c:v>
                </c:pt>
                <c:pt idx="12">
                  <c:v>-4.5699999463977292E-4</c:v>
                </c:pt>
                <c:pt idx="13">
                  <c:v>1.1160000001837034E-2</c:v>
                </c:pt>
                <c:pt idx="14">
                  <c:v>1.3030000045546331E-3</c:v>
                </c:pt>
                <c:pt idx="15">
                  <c:v>1.0867000004509464E-2</c:v>
                </c:pt>
                <c:pt idx="16">
                  <c:v>-1.0399999518995173E-4</c:v>
                </c:pt>
                <c:pt idx="17">
                  <c:v>-4.8099999985424802E-3</c:v>
                </c:pt>
                <c:pt idx="18">
                  <c:v>7.6560000052268151E-3</c:v>
                </c:pt>
                <c:pt idx="19">
                  <c:v>6.9500000063271727E-3</c:v>
                </c:pt>
                <c:pt idx="20">
                  <c:v>1.196900000286405E-2</c:v>
                </c:pt>
                <c:pt idx="21">
                  <c:v>-9.7969999987981282E-3</c:v>
                </c:pt>
                <c:pt idx="22">
                  <c:v>6.555000007210765E-3</c:v>
                </c:pt>
                <c:pt idx="23">
                  <c:v>1.3818000006722286E-2</c:v>
                </c:pt>
                <c:pt idx="24">
                  <c:v>-6.8879999926139135E-3</c:v>
                </c:pt>
                <c:pt idx="25">
                  <c:v>1.1101000003691297E-2</c:v>
                </c:pt>
                <c:pt idx="26">
                  <c:v>1.4089000003878027E-2</c:v>
                </c:pt>
                <c:pt idx="27">
                  <c:v>1.5371000001323409E-2</c:v>
                </c:pt>
                <c:pt idx="28">
                  <c:v>9.0170000039506704E-3</c:v>
                </c:pt>
                <c:pt idx="29">
                  <c:v>1.1311000005662208E-2</c:v>
                </c:pt>
                <c:pt idx="30">
                  <c:v>6.6340000012132805E-3</c:v>
                </c:pt>
                <c:pt idx="31">
                  <c:v>1.2928000003739726E-2</c:v>
                </c:pt>
                <c:pt idx="32">
                  <c:v>2.5957000005291775E-2</c:v>
                </c:pt>
                <c:pt idx="33">
                  <c:v>3.2510000019101426E-3</c:v>
                </c:pt>
                <c:pt idx="34">
                  <c:v>1.4574000004358822E-2</c:v>
                </c:pt>
                <c:pt idx="35">
                  <c:v>1.0868000004848E-2</c:v>
                </c:pt>
                <c:pt idx="36">
                  <c:v>1.5887000001384877E-2</c:v>
                </c:pt>
                <c:pt idx="37">
                  <c:v>2.091600000494509E-2</c:v>
                </c:pt>
                <c:pt idx="38">
                  <c:v>9.5330000040121377E-3</c:v>
                </c:pt>
                <c:pt idx="39">
                  <c:v>2.0179000006464776E-2</c:v>
                </c:pt>
                <c:pt idx="40">
                  <c:v>7.502000004024012E-3</c:v>
                </c:pt>
                <c:pt idx="41">
                  <c:v>1.1413000003813067E-2</c:v>
                </c:pt>
                <c:pt idx="42">
                  <c:v>5.707000003894791E-3</c:v>
                </c:pt>
                <c:pt idx="43">
                  <c:v>1.9736000005650567E-2</c:v>
                </c:pt>
                <c:pt idx="44">
                  <c:v>1.635300000270945E-2</c:v>
                </c:pt>
                <c:pt idx="45">
                  <c:v>1.3676000005943934E-2</c:v>
                </c:pt>
                <c:pt idx="46">
                  <c:v>2.2635000004811445E-2</c:v>
                </c:pt>
                <c:pt idx="47">
                  <c:v>1.6929000004893169E-2</c:v>
                </c:pt>
                <c:pt idx="48">
                  <c:v>2.7958000002399785E-2</c:v>
                </c:pt>
                <c:pt idx="49">
                  <c:v>2.354399999967427E-2</c:v>
                </c:pt>
                <c:pt idx="50">
                  <c:v>2.2484000004624249E-2</c:v>
                </c:pt>
                <c:pt idx="51">
                  <c:v>2.5623000004998175E-2</c:v>
                </c:pt>
                <c:pt idx="53">
                  <c:v>2.056300000185729E-2</c:v>
                </c:pt>
                <c:pt idx="54">
                  <c:v>1.5503000005992362E-2</c:v>
                </c:pt>
                <c:pt idx="55">
                  <c:v>1.9149000003380934E-2</c:v>
                </c:pt>
                <c:pt idx="56">
                  <c:v>2.9442999999446329E-2</c:v>
                </c:pt>
                <c:pt idx="57">
                  <c:v>2.370599999994738E-2</c:v>
                </c:pt>
                <c:pt idx="58">
                  <c:v>2.0735000001877779E-2</c:v>
                </c:pt>
                <c:pt idx="59">
                  <c:v>1.5646000003471272E-2</c:v>
                </c:pt>
                <c:pt idx="60">
                  <c:v>1.9809000004897825E-2</c:v>
                </c:pt>
                <c:pt idx="61">
                  <c:v>2.8833000007580267E-2</c:v>
                </c:pt>
                <c:pt idx="62">
                  <c:v>3.0479000000923406E-2</c:v>
                </c:pt>
                <c:pt idx="63">
                  <c:v>1.3612000002467539E-2</c:v>
                </c:pt>
                <c:pt idx="64">
                  <c:v>1.6396999999415129E-2</c:v>
                </c:pt>
                <c:pt idx="65">
                  <c:v>1.1691000006976537E-2</c:v>
                </c:pt>
                <c:pt idx="66">
                  <c:v>4.58999999682419E-3</c:v>
                </c:pt>
                <c:pt idx="67">
                  <c:v>8.5899999976390973E-3</c:v>
                </c:pt>
                <c:pt idx="68">
                  <c:v>3.8840000052005053E-3</c:v>
                </c:pt>
                <c:pt idx="69">
                  <c:v>8.8840000098571181E-3</c:v>
                </c:pt>
                <c:pt idx="70">
                  <c:v>1.558800000930205E-2</c:v>
                </c:pt>
                <c:pt idx="71">
                  <c:v>1.6793000002508052E-2</c:v>
                </c:pt>
                <c:pt idx="72">
                  <c:v>1.8015000001469161E-2</c:v>
                </c:pt>
                <c:pt idx="73">
                  <c:v>2.0015000001876615E-2</c:v>
                </c:pt>
                <c:pt idx="74">
                  <c:v>4.2531000006420072E-2</c:v>
                </c:pt>
                <c:pt idx="75">
                  <c:v>1.4107000009971671E-2</c:v>
                </c:pt>
                <c:pt idx="76">
                  <c:v>1.6623000003164634E-2</c:v>
                </c:pt>
                <c:pt idx="78">
                  <c:v>1.8106000003172085E-2</c:v>
                </c:pt>
                <c:pt idx="79">
                  <c:v>2.310600000055274E-2</c:v>
                </c:pt>
                <c:pt idx="80">
                  <c:v>2.8519000006781425E-2</c:v>
                </c:pt>
                <c:pt idx="81">
                  <c:v>2.4334000008821022E-2</c:v>
                </c:pt>
                <c:pt idx="82">
                  <c:v>3.6628000008931849E-2</c:v>
                </c:pt>
                <c:pt idx="83">
                  <c:v>2.568000003520865E-3</c:v>
                </c:pt>
                <c:pt idx="84">
                  <c:v>2.4214000004576519E-2</c:v>
                </c:pt>
                <c:pt idx="85">
                  <c:v>2.6448000004165806E-2</c:v>
                </c:pt>
                <c:pt idx="86">
                  <c:v>2.9448000008414965E-2</c:v>
                </c:pt>
                <c:pt idx="87">
                  <c:v>2.6742000001831912E-2</c:v>
                </c:pt>
                <c:pt idx="88">
                  <c:v>1.5094000002136454E-2</c:v>
                </c:pt>
                <c:pt idx="89">
                  <c:v>1.8093999999109656E-2</c:v>
                </c:pt>
                <c:pt idx="90">
                  <c:v>2.2093999999924563E-2</c:v>
                </c:pt>
                <c:pt idx="91">
                  <c:v>2.3094000003766268E-2</c:v>
                </c:pt>
                <c:pt idx="92">
                  <c:v>2.5417000004381407E-2</c:v>
                </c:pt>
                <c:pt idx="93">
                  <c:v>2.0293000001402106E-2</c:v>
                </c:pt>
                <c:pt idx="94">
                  <c:v>2.1293000005243812E-2</c:v>
                </c:pt>
                <c:pt idx="95">
                  <c:v>1.6730000003008172E-2</c:v>
                </c:pt>
                <c:pt idx="96">
                  <c:v>2.8316000003542285E-2</c:v>
                </c:pt>
                <c:pt idx="97">
                  <c:v>2.8041000005032402E-2</c:v>
                </c:pt>
                <c:pt idx="98">
                  <c:v>7.8920000014477409E-3</c:v>
                </c:pt>
                <c:pt idx="99">
                  <c:v>1.0921000008238479E-2</c:v>
                </c:pt>
                <c:pt idx="101">
                  <c:v>4.0215000008174684E-2</c:v>
                </c:pt>
                <c:pt idx="102">
                  <c:v>2.512399999977788E-2</c:v>
                </c:pt>
                <c:pt idx="103">
                  <c:v>1.5143000004172791E-2</c:v>
                </c:pt>
                <c:pt idx="104">
                  <c:v>1.9143000004987698E-2</c:v>
                </c:pt>
                <c:pt idx="105">
                  <c:v>2.4808000001939945E-2</c:v>
                </c:pt>
                <c:pt idx="106">
                  <c:v>-8.9799999841488898E-4</c:v>
                </c:pt>
                <c:pt idx="107">
                  <c:v>1.0199999815085903E-4</c:v>
                </c:pt>
                <c:pt idx="108">
                  <c:v>3.2449999998789281E-3</c:v>
                </c:pt>
                <c:pt idx="109">
                  <c:v>7.2450000006938353E-3</c:v>
                </c:pt>
                <c:pt idx="110">
                  <c:v>1.1850000002596062E-2</c:v>
                </c:pt>
                <c:pt idx="111">
                  <c:v>1.1850000002596062E-2</c:v>
                </c:pt>
                <c:pt idx="112">
                  <c:v>1.9143999998050276E-2</c:v>
                </c:pt>
                <c:pt idx="113">
                  <c:v>1.7173000007460359E-2</c:v>
                </c:pt>
                <c:pt idx="114">
                  <c:v>2.5072000004001893E-2</c:v>
                </c:pt>
                <c:pt idx="115">
                  <c:v>9.0120000022579916E-3</c:v>
                </c:pt>
                <c:pt idx="116">
                  <c:v>8.3559999984572642E-3</c:v>
                </c:pt>
                <c:pt idx="117">
                  <c:v>-1.9057999990764074E-2</c:v>
                </c:pt>
                <c:pt idx="118">
                  <c:v>-1.3440999995509628E-2</c:v>
                </c:pt>
                <c:pt idx="120">
                  <c:v>2.7930000069318339E-3</c:v>
                </c:pt>
                <c:pt idx="121">
                  <c:v>1.1547000009159092E-2</c:v>
                </c:pt>
                <c:pt idx="126">
                  <c:v>2.3070000024745241E-3</c:v>
                </c:pt>
                <c:pt idx="127">
                  <c:v>-3.2019999998738058E-3</c:v>
                </c:pt>
                <c:pt idx="128">
                  <c:v>-1.2019999994663522E-3</c:v>
                </c:pt>
                <c:pt idx="129">
                  <c:v>1.1210000011487864E-3</c:v>
                </c:pt>
                <c:pt idx="130">
                  <c:v>-3.6160000017844141E-3</c:v>
                </c:pt>
                <c:pt idx="132">
                  <c:v>3.7070000034873374E-3</c:v>
                </c:pt>
                <c:pt idx="134">
                  <c:v>-2.0735999991302378E-2</c:v>
                </c:pt>
                <c:pt idx="135">
                  <c:v>-6.1189999978523701E-3</c:v>
                </c:pt>
                <c:pt idx="136">
                  <c:v>-5.5329999959212728E-3</c:v>
                </c:pt>
                <c:pt idx="137">
                  <c:v>-5.0399999963701703E-3</c:v>
                </c:pt>
                <c:pt idx="138">
                  <c:v>-3.3939999921130948E-3</c:v>
                </c:pt>
                <c:pt idx="140">
                  <c:v>-3.1309999903896824E-3</c:v>
                </c:pt>
                <c:pt idx="141">
                  <c:v>1.1869000009028241E-2</c:v>
                </c:pt>
                <c:pt idx="142">
                  <c:v>7.1630000093136914E-3</c:v>
                </c:pt>
                <c:pt idx="143">
                  <c:v>3.9700000343145803E-4</c:v>
                </c:pt>
                <c:pt idx="144">
                  <c:v>-5.1999995775986463E-5</c:v>
                </c:pt>
                <c:pt idx="145">
                  <c:v>5.2710000018123537E-3</c:v>
                </c:pt>
                <c:pt idx="148">
                  <c:v>4.1220000057364814E-3</c:v>
                </c:pt>
                <c:pt idx="149">
                  <c:v>-2.9089999952702783E-3</c:v>
                </c:pt>
                <c:pt idx="150">
                  <c:v>6.0910000029252842E-3</c:v>
                </c:pt>
                <c:pt idx="151">
                  <c:v>6.790000043110922E-4</c:v>
                </c:pt>
                <c:pt idx="152">
                  <c:v>-1.0291999999026302E-2</c:v>
                </c:pt>
                <c:pt idx="153">
                  <c:v>-4.2919999978039414E-3</c:v>
                </c:pt>
                <c:pt idx="154">
                  <c:v>7.0019999984651804E-3</c:v>
                </c:pt>
                <c:pt idx="156">
                  <c:v>5.5760000032023527E-3</c:v>
                </c:pt>
                <c:pt idx="157">
                  <c:v>7.5760000036098063E-3</c:v>
                </c:pt>
                <c:pt idx="158">
                  <c:v>-2.8069999971194193E-3</c:v>
                </c:pt>
                <c:pt idx="159">
                  <c:v>1.5160000039031729E-3</c:v>
                </c:pt>
                <c:pt idx="160">
                  <c:v>-4.727999992610421E-3</c:v>
                </c:pt>
                <c:pt idx="161">
                  <c:v>-4.6989999973447993E-3</c:v>
                </c:pt>
                <c:pt idx="162">
                  <c:v>2.3010000077192672E-3</c:v>
                </c:pt>
                <c:pt idx="163">
                  <c:v>1.9180000017513521E-3</c:v>
                </c:pt>
                <c:pt idx="164">
                  <c:v>-7.5900000229012221E-4</c:v>
                </c:pt>
                <c:pt idx="165">
                  <c:v>-3.8789999962318689E-3</c:v>
                </c:pt>
                <c:pt idx="166">
                  <c:v>-4.938999998557847E-3</c:v>
                </c:pt>
                <c:pt idx="167">
                  <c:v>6.0999998822808266E-5</c:v>
                </c:pt>
                <c:pt idx="168">
                  <c:v>2.0609999992302619E-3</c:v>
                </c:pt>
                <c:pt idx="169">
                  <c:v>-1.867599999968661E-2</c:v>
                </c:pt>
                <c:pt idx="170">
                  <c:v>-7.9199999963748269E-3</c:v>
                </c:pt>
                <c:pt idx="171">
                  <c:v>-4.3656999994709622E-2</c:v>
                </c:pt>
                <c:pt idx="172">
                  <c:v>-1.7656999996688683E-2</c:v>
                </c:pt>
                <c:pt idx="173">
                  <c:v>-5.7169999927282333E-3</c:v>
                </c:pt>
                <c:pt idx="174">
                  <c:v>-7.4229999954695813E-3</c:v>
                </c:pt>
                <c:pt idx="175">
                  <c:v>-9.3939999933354557E-3</c:v>
                </c:pt>
                <c:pt idx="176">
                  <c:v>-9.3939999933354557E-3</c:v>
                </c:pt>
                <c:pt idx="177">
                  <c:v>-2.8410000013536774E-3</c:v>
                </c:pt>
                <c:pt idx="178">
                  <c:v>1.0680000050342642E-3</c:v>
                </c:pt>
                <c:pt idx="179">
                  <c:v>-1.037499999802094E-2</c:v>
                </c:pt>
                <c:pt idx="180">
                  <c:v>-3.046399999584537E-2</c:v>
                </c:pt>
                <c:pt idx="181">
                  <c:v>-7.4349999995320104E-3</c:v>
                </c:pt>
                <c:pt idx="182">
                  <c:v>-9.1119999924558215E-3</c:v>
                </c:pt>
                <c:pt idx="183">
                  <c:v>-1.111999990826007E-3</c:v>
                </c:pt>
                <c:pt idx="184">
                  <c:v>-6.4949999941745773E-3</c:v>
                </c:pt>
                <c:pt idx="186">
                  <c:v>1.1445000003732275E-2</c:v>
                </c:pt>
                <c:pt idx="187">
                  <c:v>-9.9730000001727603E-3</c:v>
                </c:pt>
                <c:pt idx="188">
                  <c:v>-1.5709999999671709E-2</c:v>
                </c:pt>
                <c:pt idx="189">
                  <c:v>-9.4469999967259355E-3</c:v>
                </c:pt>
                <c:pt idx="190">
                  <c:v>-6.1529999948106706E-3</c:v>
                </c:pt>
                <c:pt idx="191">
                  <c:v>-5.5649999994784594E-3</c:v>
                </c:pt>
                <c:pt idx="192">
                  <c:v>-4.5649999956367537E-3</c:v>
                </c:pt>
                <c:pt idx="193">
                  <c:v>-1.1270999995758757E-2</c:v>
                </c:pt>
                <c:pt idx="194">
                  <c:v>-5.9479999908944592E-3</c:v>
                </c:pt>
                <c:pt idx="195">
                  <c:v>-4.9479999943287112E-3</c:v>
                </c:pt>
                <c:pt idx="196">
                  <c:v>-1.1889999994309619E-2</c:v>
                </c:pt>
                <c:pt idx="197">
                  <c:v>-7.8899999934947118E-3</c:v>
                </c:pt>
                <c:pt idx="198">
                  <c:v>-1.67139999975916E-2</c:v>
                </c:pt>
                <c:pt idx="199">
                  <c:v>-1.3714000000618398E-2</c:v>
                </c:pt>
                <c:pt idx="200">
                  <c:v>2.860000022337772E-4</c:v>
                </c:pt>
                <c:pt idx="201">
                  <c:v>-3.6269999982323498E-3</c:v>
                </c:pt>
                <c:pt idx="202">
                  <c:v>-1.3686999991477933E-2</c:v>
                </c:pt>
                <c:pt idx="203">
                  <c:v>-1.4363999995111953E-2</c:v>
                </c:pt>
                <c:pt idx="204">
                  <c:v>-8.8069999983417802E-3</c:v>
                </c:pt>
                <c:pt idx="205">
                  <c:v>-2.0785999993677251E-2</c:v>
                </c:pt>
                <c:pt idx="206">
                  <c:v>-1.1785999995481689E-2</c:v>
                </c:pt>
                <c:pt idx="207">
                  <c:v>-5.4649999947287142E-3</c:v>
                </c:pt>
                <c:pt idx="208">
                  <c:v>2.4940000002970919E-3</c:v>
                </c:pt>
                <c:pt idx="209">
                  <c:v>-7.2430000000167638E-3</c:v>
                </c:pt>
                <c:pt idx="210">
                  <c:v>-5.62599999102531E-3</c:v>
                </c:pt>
                <c:pt idx="211">
                  <c:v>1.9999999494757503E-5</c:v>
                </c:pt>
                <c:pt idx="212">
                  <c:v>-5.6570000015199184E-3</c:v>
                </c:pt>
                <c:pt idx="213">
                  <c:v>-2.2134999991976656E-2</c:v>
                </c:pt>
                <c:pt idx="214">
                  <c:v>-1.7252999990887474E-2</c:v>
                </c:pt>
                <c:pt idx="215">
                  <c:v>9.6560000019962899E-3</c:v>
                </c:pt>
                <c:pt idx="216">
                  <c:v>-7.3749999937717803E-3</c:v>
                </c:pt>
                <c:pt idx="217">
                  <c:v>-1.3434999993478414E-2</c:v>
                </c:pt>
                <c:pt idx="218">
                  <c:v>-1.6204999992623925E-2</c:v>
                </c:pt>
                <c:pt idx="219">
                  <c:v>-2.5475999995251186E-2</c:v>
                </c:pt>
                <c:pt idx="220">
                  <c:v>-9.5939999955589883E-3</c:v>
                </c:pt>
                <c:pt idx="221">
                  <c:v>-1.7535999992105644E-2</c:v>
                </c:pt>
                <c:pt idx="222">
                  <c:v>-1.8750999995972961E-2</c:v>
                </c:pt>
                <c:pt idx="223">
                  <c:v>-1.7427999999199528E-2</c:v>
                </c:pt>
                <c:pt idx="224">
                  <c:v>-2.0605999998224434E-2</c:v>
                </c:pt>
                <c:pt idx="225">
                  <c:v>-2.5989000001573004E-2</c:v>
                </c:pt>
                <c:pt idx="226">
                  <c:v>-1.3234999998530839E-2</c:v>
                </c:pt>
                <c:pt idx="227">
                  <c:v>-2.1706999999878462E-2</c:v>
                </c:pt>
                <c:pt idx="228">
                  <c:v>-1.794299999892246E-2</c:v>
                </c:pt>
                <c:pt idx="229">
                  <c:v>-1.6943000002356712E-2</c:v>
                </c:pt>
                <c:pt idx="230">
                  <c:v>-1.6325999997206964E-2</c:v>
                </c:pt>
                <c:pt idx="231">
                  <c:v>-1.5689999992900994E-2</c:v>
                </c:pt>
                <c:pt idx="232">
                  <c:v>-1.8163999993703328E-2</c:v>
                </c:pt>
                <c:pt idx="233">
                  <c:v>-2.3546999997051898E-2</c:v>
                </c:pt>
                <c:pt idx="234">
                  <c:v>-2.1546999996644445E-2</c:v>
                </c:pt>
                <c:pt idx="235">
                  <c:v>-1.8546999999671243E-2</c:v>
                </c:pt>
                <c:pt idx="236">
                  <c:v>-1.7546999995829538E-2</c:v>
                </c:pt>
                <c:pt idx="237">
                  <c:v>-1.654699999926379E-2</c:v>
                </c:pt>
                <c:pt idx="238">
                  <c:v>-1.4546999998856336E-2</c:v>
                </c:pt>
                <c:pt idx="239">
                  <c:v>-1.1546999994607177E-2</c:v>
                </c:pt>
                <c:pt idx="240">
                  <c:v>-1.0546999998041429E-2</c:v>
                </c:pt>
                <c:pt idx="241">
                  <c:v>-1.0546999998041429E-2</c:v>
                </c:pt>
                <c:pt idx="242">
                  <c:v>-9.546999994199723E-3</c:v>
                </c:pt>
                <c:pt idx="243">
                  <c:v>-8.546999997633975E-3</c:v>
                </c:pt>
                <c:pt idx="244">
                  <c:v>-6.5469999972265214E-3</c:v>
                </c:pt>
                <c:pt idx="245">
                  <c:v>-5.5469999933848158E-3</c:v>
                </c:pt>
                <c:pt idx="246">
                  <c:v>-2.5469999964116141E-3</c:v>
                </c:pt>
                <c:pt idx="247">
                  <c:v>5.4530000052182004E-3</c:v>
                </c:pt>
                <c:pt idx="248">
                  <c:v>-1.1676999994961079E-2</c:v>
                </c:pt>
                <c:pt idx="249">
                  <c:v>-1.594199999817647E-2</c:v>
                </c:pt>
                <c:pt idx="250">
                  <c:v>-1.1941999997361563E-2</c:v>
                </c:pt>
                <c:pt idx="251">
                  <c:v>-1.4060000001336448E-2</c:v>
                </c:pt>
                <c:pt idx="252">
                  <c:v>-7.3249999986728653E-3</c:v>
                </c:pt>
                <c:pt idx="253">
                  <c:v>-1.9678999997267965E-2</c:v>
                </c:pt>
                <c:pt idx="254">
                  <c:v>-1.2678999999479856E-2</c:v>
                </c:pt>
                <c:pt idx="255">
                  <c:v>-9.6789999952306971E-3</c:v>
                </c:pt>
                <c:pt idx="256">
                  <c:v>-1.7797000000427943E-2</c:v>
                </c:pt>
                <c:pt idx="257">
                  <c:v>-1.7396999995980877E-2</c:v>
                </c:pt>
                <c:pt idx="258">
                  <c:v>-1.6396999992139172E-2</c:v>
                </c:pt>
                <c:pt idx="259">
                  <c:v>-2.3779999995895196E-2</c:v>
                </c:pt>
                <c:pt idx="260">
                  <c:v>-1.7779999994672835E-2</c:v>
                </c:pt>
                <c:pt idx="261">
                  <c:v>-1.5779999994265381E-2</c:v>
                </c:pt>
                <c:pt idx="262">
                  <c:v>-1.8635000000358559E-2</c:v>
                </c:pt>
                <c:pt idx="263">
                  <c:v>-2.7253999993263278E-2</c:v>
                </c:pt>
                <c:pt idx="264">
                  <c:v>-1.1971999992965721E-2</c:v>
                </c:pt>
                <c:pt idx="265">
                  <c:v>-1.1971999992965721E-2</c:v>
                </c:pt>
                <c:pt idx="266">
                  <c:v>9.0280000076745637E-3</c:v>
                </c:pt>
                <c:pt idx="267">
                  <c:v>-1.0923999994702172E-2</c:v>
                </c:pt>
                <c:pt idx="268">
                  <c:v>-1.0306999996828381E-2</c:v>
                </c:pt>
                <c:pt idx="269">
                  <c:v>-2.1690000001399312E-2</c:v>
                </c:pt>
                <c:pt idx="270">
                  <c:v>-1.1689999999362044E-2</c:v>
                </c:pt>
                <c:pt idx="271">
                  <c:v>-7.6899999985471368E-3</c:v>
                </c:pt>
                <c:pt idx="272">
                  <c:v>-6.900000007590279E-4</c:v>
                </c:pt>
                <c:pt idx="273">
                  <c:v>-1.1749999997846317E-2</c:v>
                </c:pt>
                <c:pt idx="274">
                  <c:v>-7.7499999970314093E-3</c:v>
                </c:pt>
                <c:pt idx="275">
                  <c:v>-9.8509999952511862E-3</c:v>
                </c:pt>
                <c:pt idx="276">
                  <c:v>-2.6922999997623265E-2</c:v>
                </c:pt>
                <c:pt idx="277">
                  <c:v>-2.5922999993781559E-2</c:v>
                </c:pt>
                <c:pt idx="278">
                  <c:v>-2.2922999996808358E-2</c:v>
                </c:pt>
                <c:pt idx="279">
                  <c:v>-2.192300000024261E-2</c:v>
                </c:pt>
                <c:pt idx="280">
                  <c:v>-2.192300000024261E-2</c:v>
                </c:pt>
                <c:pt idx="281">
                  <c:v>-1.5922999999020249E-2</c:v>
                </c:pt>
                <c:pt idx="282">
                  <c:v>-1.2922999994771089E-2</c:v>
                </c:pt>
                <c:pt idx="283">
                  <c:v>-1.2922999994771089E-2</c:v>
                </c:pt>
                <c:pt idx="284">
                  <c:v>-1.1922999998205341E-2</c:v>
                </c:pt>
                <c:pt idx="285">
                  <c:v>-1.3306000000739004E-2</c:v>
                </c:pt>
                <c:pt idx="286">
                  <c:v>-4.6599999986938201E-3</c:v>
                </c:pt>
                <c:pt idx="287">
                  <c:v>-1.0760999997728504E-2</c:v>
                </c:pt>
                <c:pt idx="288">
                  <c:v>-8.4379999971133657E-3</c:v>
                </c:pt>
                <c:pt idx="289">
                  <c:v>-5.438000000140164E-3</c:v>
                </c:pt>
                <c:pt idx="290">
                  <c:v>-5.2930000019841827E-3</c:v>
                </c:pt>
                <c:pt idx="291">
                  <c:v>-1.7729999963194132E-3</c:v>
                </c:pt>
                <c:pt idx="292">
                  <c:v>-1.8155999998271E-2</c:v>
                </c:pt>
                <c:pt idx="293">
                  <c:v>-9.1560000000754371E-3</c:v>
                </c:pt>
                <c:pt idx="294">
                  <c:v>-1.2539000003016554E-2</c:v>
                </c:pt>
                <c:pt idx="295">
                  <c:v>-1.5657000003557187E-2</c:v>
                </c:pt>
                <c:pt idx="297">
                  <c:v>-6.022999994456768E-3</c:v>
                </c:pt>
                <c:pt idx="298">
                  <c:v>-6.4060000004246831E-3</c:v>
                </c:pt>
                <c:pt idx="299">
                  <c:v>-8.7309999944409356E-3</c:v>
                </c:pt>
                <c:pt idx="300">
                  <c:v>-1.0508999999728985E-2</c:v>
                </c:pt>
                <c:pt idx="301">
                  <c:v>-1.4186000000336207E-2</c:v>
                </c:pt>
                <c:pt idx="302">
                  <c:v>-1.2185999999928754E-2</c:v>
                </c:pt>
                <c:pt idx="303">
                  <c:v>-1.01859999995213E-2</c:v>
                </c:pt>
                <c:pt idx="304">
                  <c:v>-1.01859999995213E-2</c:v>
                </c:pt>
                <c:pt idx="305">
                  <c:v>-9.1860000029555522E-3</c:v>
                </c:pt>
                <c:pt idx="306">
                  <c:v>-7.1860000025480986E-3</c:v>
                </c:pt>
                <c:pt idx="307">
                  <c:v>-6.1859999987063929E-3</c:v>
                </c:pt>
                <c:pt idx="308">
                  <c:v>-2.6461000001290813E-2</c:v>
                </c:pt>
                <c:pt idx="309">
                  <c:v>-4.8440000027767383E-3</c:v>
                </c:pt>
                <c:pt idx="310">
                  <c:v>-3.4904000000096858E-2</c:v>
                </c:pt>
                <c:pt idx="311">
                  <c:v>-2.6903999998467043E-2</c:v>
                </c:pt>
                <c:pt idx="312">
                  <c:v>-2.5903999994625337E-2</c:v>
                </c:pt>
                <c:pt idx="313">
                  <c:v>-2.4903999998059589E-2</c:v>
                </c:pt>
                <c:pt idx="314">
                  <c:v>-1.8903999996837229E-2</c:v>
                </c:pt>
                <c:pt idx="315">
                  <c:v>-1.6903999996429775E-2</c:v>
                </c:pt>
                <c:pt idx="316">
                  <c:v>-1.5903999999864027E-2</c:v>
                </c:pt>
                <c:pt idx="317">
                  <c:v>-1.190399999904912E-2</c:v>
                </c:pt>
                <c:pt idx="318">
                  <c:v>-2.9040000008535571E-3</c:v>
                </c:pt>
                <c:pt idx="319">
                  <c:v>-9.0400000044610351E-4</c:v>
                </c:pt>
                <c:pt idx="320">
                  <c:v>9.6000003395602107E-5</c:v>
                </c:pt>
                <c:pt idx="321">
                  <c:v>-3.0963999997766223E-2</c:v>
                </c:pt>
                <c:pt idx="322">
                  <c:v>-2.3963999992702156E-2</c:v>
                </c:pt>
                <c:pt idx="323">
                  <c:v>-2.2963999996136408E-2</c:v>
                </c:pt>
                <c:pt idx="324">
                  <c:v>-6.9639999928767793E-3</c:v>
                </c:pt>
                <c:pt idx="325">
                  <c:v>-3.1669999996665865E-2</c:v>
                </c:pt>
                <c:pt idx="326">
                  <c:v>-2.7669999995850958E-2</c:v>
                </c:pt>
                <c:pt idx="327">
                  <c:v>-8.6699999956181273E-3</c:v>
                </c:pt>
                <c:pt idx="328">
                  <c:v>-8.6699999956181273E-3</c:v>
                </c:pt>
                <c:pt idx="329">
                  <c:v>-1.6409999952884391E-3</c:v>
                </c:pt>
                <c:pt idx="330">
                  <c:v>1.3490000055753626E-3</c:v>
                </c:pt>
                <c:pt idx="358">
                  <c:v>-4.8439999955007806E-3</c:v>
                </c:pt>
                <c:pt idx="366">
                  <c:v>-1.4136999998299871E-2</c:v>
                </c:pt>
                <c:pt idx="367">
                  <c:v>-1.7349999980069697E-3</c:v>
                </c:pt>
                <c:pt idx="370">
                  <c:v>-3.8070000009611249E-3</c:v>
                </c:pt>
                <c:pt idx="372">
                  <c:v>1.9720000054803677E-3</c:v>
                </c:pt>
                <c:pt idx="384">
                  <c:v>2.3648000002140179E-2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01-4D6B-AE87-B785BA09D8C8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2'!$J$21:$J$800</c:f>
              <c:numCache>
                <c:formatCode>General</c:formatCode>
                <c:ptCount val="780"/>
                <c:pt idx="77">
                  <c:v>1.353699999890523E-2</c:v>
                </c:pt>
                <c:pt idx="100">
                  <c:v>3.8415000009990763E-2</c:v>
                </c:pt>
                <c:pt idx="119">
                  <c:v>2.5300000052084215E-3</c:v>
                </c:pt>
                <c:pt idx="122">
                  <c:v>2.4219999977503903E-3</c:v>
                </c:pt>
                <c:pt idx="123">
                  <c:v>3.3220000041183084E-3</c:v>
                </c:pt>
                <c:pt idx="124">
                  <c:v>2.2390000085579231E-3</c:v>
                </c:pt>
                <c:pt idx="125">
                  <c:v>3.1620000008842908E-3</c:v>
                </c:pt>
                <c:pt idx="131">
                  <c:v>2.5840000016614795E-3</c:v>
                </c:pt>
                <c:pt idx="133">
                  <c:v>2.1300000007613562E-3</c:v>
                </c:pt>
                <c:pt idx="139">
                  <c:v>2.8520000050775707E-3</c:v>
                </c:pt>
                <c:pt idx="146">
                  <c:v>2.4000000121304765E-4</c:v>
                </c:pt>
                <c:pt idx="147">
                  <c:v>2.4000000848900527E-4</c:v>
                </c:pt>
                <c:pt idx="155">
                  <c:v>-2.0239999939803965E-3</c:v>
                </c:pt>
                <c:pt idx="185">
                  <c:v>-5.5720000018482096E-3</c:v>
                </c:pt>
                <c:pt idx="331">
                  <c:v>-4.8589999933028594E-3</c:v>
                </c:pt>
                <c:pt idx="332">
                  <c:v>-4.258999993908219E-3</c:v>
                </c:pt>
                <c:pt idx="333">
                  <c:v>-1.4589999918825924E-3</c:v>
                </c:pt>
                <c:pt idx="334">
                  <c:v>-7.3189999893656932E-3</c:v>
                </c:pt>
                <c:pt idx="335">
                  <c:v>-6.6189999924972653E-3</c:v>
                </c:pt>
                <c:pt idx="336">
                  <c:v>-6.6189999924972653E-3</c:v>
                </c:pt>
                <c:pt idx="337">
                  <c:v>-5.9189999956288375E-3</c:v>
                </c:pt>
                <c:pt idx="338">
                  <c:v>-2.4189999894588254E-3</c:v>
                </c:pt>
                <c:pt idx="339">
                  <c:v>-1.0189999957219698E-3</c:v>
                </c:pt>
                <c:pt idx="340">
                  <c:v>-1.0189999957219698E-3</c:v>
                </c:pt>
                <c:pt idx="341">
                  <c:v>-1.0189999957219698E-3</c:v>
                </c:pt>
                <c:pt idx="342">
                  <c:v>3.8100000529084355E-4</c:v>
                </c:pt>
                <c:pt idx="343">
                  <c:v>1.7810000063036568E-3</c:v>
                </c:pt>
                <c:pt idx="344">
                  <c:v>3.7810000067111105E-3</c:v>
                </c:pt>
                <c:pt idx="345">
                  <c:v>1.0081000007630792E-2</c:v>
                </c:pt>
                <c:pt idx="346">
                  <c:v>-4.356999990704935E-3</c:v>
                </c:pt>
                <c:pt idx="348">
                  <c:v>-1.8325999997614417E-2</c:v>
                </c:pt>
                <c:pt idx="350">
                  <c:v>-7.4689999964903109E-3</c:v>
                </c:pt>
                <c:pt idx="351">
                  <c:v>-3.5520000019459985E-3</c:v>
                </c:pt>
                <c:pt idx="352">
                  <c:v>-7.1119999993243255E-3</c:v>
                </c:pt>
                <c:pt idx="353">
                  <c:v>-7.4489999969955534E-3</c:v>
                </c:pt>
                <c:pt idx="354">
                  <c:v>-3.9810000016586855E-3</c:v>
                </c:pt>
                <c:pt idx="355">
                  <c:v>3.0915000024833716E-3</c:v>
                </c:pt>
                <c:pt idx="360">
                  <c:v>-2.0567999992636032E-2</c:v>
                </c:pt>
                <c:pt idx="361">
                  <c:v>-4.6799999108770862E-4</c:v>
                </c:pt>
                <c:pt idx="364">
                  <c:v>-3.559999997378327E-3</c:v>
                </c:pt>
                <c:pt idx="365">
                  <c:v>-3.559999997378327E-3</c:v>
                </c:pt>
                <c:pt idx="374">
                  <c:v>7.5170000054640695E-3</c:v>
                </c:pt>
                <c:pt idx="377">
                  <c:v>1.2082000001100823E-2</c:v>
                </c:pt>
                <c:pt idx="386">
                  <c:v>2.7136000004247762E-2</c:v>
                </c:pt>
                <c:pt idx="404">
                  <c:v>4.7033000002556946E-2</c:v>
                </c:pt>
                <c:pt idx="405">
                  <c:v>4.8066999996080995E-2</c:v>
                </c:pt>
                <c:pt idx="408">
                  <c:v>5.4255000010016374E-2</c:v>
                </c:pt>
                <c:pt idx="409">
                  <c:v>5.9756000002380461E-2</c:v>
                </c:pt>
                <c:pt idx="410">
                  <c:v>6.4478499996766914E-2</c:v>
                </c:pt>
                <c:pt idx="411">
                  <c:v>6.1040000007778872E-2</c:v>
                </c:pt>
                <c:pt idx="412">
                  <c:v>6.8173000006936491E-2</c:v>
                </c:pt>
                <c:pt idx="413">
                  <c:v>6.8807000003289431E-2</c:v>
                </c:pt>
                <c:pt idx="414">
                  <c:v>7.3509000008925796E-2</c:v>
                </c:pt>
                <c:pt idx="415">
                  <c:v>7.4489999999059364E-2</c:v>
                </c:pt>
                <c:pt idx="416">
                  <c:v>7.01069999995525E-2</c:v>
                </c:pt>
                <c:pt idx="417">
                  <c:v>7.01069999995525E-2</c:v>
                </c:pt>
                <c:pt idx="418">
                  <c:v>7.5606999998854008E-2</c:v>
                </c:pt>
                <c:pt idx="419">
                  <c:v>7.5194999997620471E-2</c:v>
                </c:pt>
                <c:pt idx="420">
                  <c:v>7.5864000005822163E-2</c:v>
                </c:pt>
                <c:pt idx="421">
                  <c:v>7.6998000004095957E-2</c:v>
                </c:pt>
                <c:pt idx="422">
                  <c:v>0.10190100000181701</c:v>
                </c:pt>
                <c:pt idx="423">
                  <c:v>0.10208200000488432</c:v>
                </c:pt>
                <c:pt idx="424">
                  <c:v>0.10299900000245543</c:v>
                </c:pt>
                <c:pt idx="425">
                  <c:v>0.10312700000213226</c:v>
                </c:pt>
                <c:pt idx="426">
                  <c:v>0.105928999997559</c:v>
                </c:pt>
                <c:pt idx="427">
                  <c:v>0.10994600000412902</c:v>
                </c:pt>
                <c:pt idx="428">
                  <c:v>0.11164400000416208</c:v>
                </c:pt>
                <c:pt idx="429">
                  <c:v>0.11889099999825703</c:v>
                </c:pt>
                <c:pt idx="430">
                  <c:v>0.11952000000019325</c:v>
                </c:pt>
                <c:pt idx="431">
                  <c:v>0.11973700000089593</c:v>
                </c:pt>
                <c:pt idx="432">
                  <c:v>0.12026599999808241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01-4D6B-AE87-B785BA09D8C8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2'!$K$21:$K$800</c:f>
              <c:numCache>
                <c:formatCode>General</c:formatCode>
                <c:ptCount val="780"/>
                <c:pt idx="347">
                  <c:v>-3.749999959836714E-4</c:v>
                </c:pt>
                <c:pt idx="349">
                  <c:v>-5.6209999966085888E-3</c:v>
                </c:pt>
                <c:pt idx="356">
                  <c:v>-7.9310000000987202E-3</c:v>
                </c:pt>
                <c:pt idx="357">
                  <c:v>-5.2849999919999391E-3</c:v>
                </c:pt>
                <c:pt idx="359">
                  <c:v>-2.2528999994392507E-2</c:v>
                </c:pt>
                <c:pt idx="362">
                  <c:v>-1.3859999962733127E-3</c:v>
                </c:pt>
                <c:pt idx="363">
                  <c:v>-3.1799999997019768E-3</c:v>
                </c:pt>
                <c:pt idx="368">
                  <c:v>-7.7299999975366518E-4</c:v>
                </c:pt>
                <c:pt idx="369">
                  <c:v>-4.276499996194616E-3</c:v>
                </c:pt>
                <c:pt idx="371">
                  <c:v>4.0200000003096648E-3</c:v>
                </c:pt>
                <c:pt idx="373">
                  <c:v>5.274000002827961E-3</c:v>
                </c:pt>
                <c:pt idx="375">
                  <c:v>7.8390000053332187E-3</c:v>
                </c:pt>
                <c:pt idx="376">
                  <c:v>1.1338000003888737E-2</c:v>
                </c:pt>
                <c:pt idx="378">
                  <c:v>1.6129000003274996E-2</c:v>
                </c:pt>
                <c:pt idx="379">
                  <c:v>1.9051000002946239E-2</c:v>
                </c:pt>
                <c:pt idx="380">
                  <c:v>2.2756000005756505E-2</c:v>
                </c:pt>
                <c:pt idx="381">
                  <c:v>2.2479000006569549E-2</c:v>
                </c:pt>
                <c:pt idx="382">
                  <c:v>2.3312999997870065E-2</c:v>
                </c:pt>
                <c:pt idx="383">
                  <c:v>2.2747999995772261E-2</c:v>
                </c:pt>
                <c:pt idx="385">
                  <c:v>2.6632000000972766E-2</c:v>
                </c:pt>
                <c:pt idx="387">
                  <c:v>3.0817999999271706E-2</c:v>
                </c:pt>
                <c:pt idx="388">
                  <c:v>2.402750000328524E-2</c:v>
                </c:pt>
                <c:pt idx="389">
                  <c:v>2.763750000303844E-2</c:v>
                </c:pt>
                <c:pt idx="390">
                  <c:v>2.7727500004402827E-2</c:v>
                </c:pt>
                <c:pt idx="391">
                  <c:v>3.1137500001932494E-2</c:v>
                </c:pt>
                <c:pt idx="392">
                  <c:v>3.1227500003296882E-2</c:v>
                </c:pt>
                <c:pt idx="393">
                  <c:v>3.2840000007126946E-2</c:v>
                </c:pt>
                <c:pt idx="394">
                  <c:v>3.5217000004195143E-2</c:v>
                </c:pt>
                <c:pt idx="395">
                  <c:v>3.5327000005054288E-2</c:v>
                </c:pt>
                <c:pt idx="396">
                  <c:v>3.5407000003033318E-2</c:v>
                </c:pt>
                <c:pt idx="397">
                  <c:v>3.5437000005913433E-2</c:v>
                </c:pt>
                <c:pt idx="398">
                  <c:v>3.5517000003892463E-2</c:v>
                </c:pt>
                <c:pt idx="399">
                  <c:v>3.552700000727782E-2</c:v>
                </c:pt>
                <c:pt idx="400">
                  <c:v>3.5637000000861008E-2</c:v>
                </c:pt>
                <c:pt idx="401">
                  <c:v>3.5605000004579779E-2</c:v>
                </c:pt>
                <c:pt idx="402">
                  <c:v>3.6326500005088747E-2</c:v>
                </c:pt>
                <c:pt idx="403">
                  <c:v>4.1294000002380926E-2</c:v>
                </c:pt>
                <c:pt idx="406">
                  <c:v>5.0938000000314787E-2</c:v>
                </c:pt>
                <c:pt idx="407">
                  <c:v>5.0938000000314787E-2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01-4D6B-AE87-B785BA09D8C8}"/>
            </c:ext>
          </c:extLst>
        </c:ser>
        <c:ser>
          <c:idx val="7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2'!$O$21:$O$800</c:f>
              <c:numCache>
                <c:formatCode>General</c:formatCode>
                <c:ptCount val="780"/>
                <c:pt idx="279">
                  <c:v>-8.1280694064374312E-2</c:v>
                </c:pt>
                <c:pt idx="280">
                  <c:v>-8.1280694064374312E-2</c:v>
                </c:pt>
                <c:pt idx="281">
                  <c:v>-8.1280694064374312E-2</c:v>
                </c:pt>
                <c:pt idx="282">
                  <c:v>-8.1280694064374312E-2</c:v>
                </c:pt>
                <c:pt idx="283">
                  <c:v>-8.1280694064374312E-2</c:v>
                </c:pt>
                <c:pt idx="284">
                  <c:v>-8.1280694064374312E-2</c:v>
                </c:pt>
                <c:pt idx="285">
                  <c:v>-8.101596113843984E-2</c:v>
                </c:pt>
                <c:pt idx="286">
                  <c:v>-8.0582761805092495E-2</c:v>
                </c:pt>
                <c:pt idx="287">
                  <c:v>-7.5360303175294158E-2</c:v>
                </c:pt>
                <c:pt idx="288">
                  <c:v>-7.5143703508620513E-2</c:v>
                </c:pt>
                <c:pt idx="289">
                  <c:v>-7.5143703508620513E-2</c:v>
                </c:pt>
                <c:pt idx="290">
                  <c:v>-7.4301371471556243E-2</c:v>
                </c:pt>
                <c:pt idx="291">
                  <c:v>-7.0450710730691118E-2</c:v>
                </c:pt>
                <c:pt idx="292">
                  <c:v>-7.0185977804756633E-2</c:v>
                </c:pt>
                <c:pt idx="293">
                  <c:v>-7.0185977804756633E-2</c:v>
                </c:pt>
                <c:pt idx="294">
                  <c:v>-6.9921244878822175E-2</c:v>
                </c:pt>
                <c:pt idx="295">
                  <c:v>-6.9776845101039708E-2</c:v>
                </c:pt>
                <c:pt idx="296">
                  <c:v>-6.9030779582497093E-2</c:v>
                </c:pt>
                <c:pt idx="297">
                  <c:v>-6.4434053323089352E-2</c:v>
                </c:pt>
                <c:pt idx="298">
                  <c:v>-6.4169320397154866E-2</c:v>
                </c:pt>
                <c:pt idx="299">
                  <c:v>-6.356765465639469E-2</c:v>
                </c:pt>
                <c:pt idx="300">
                  <c:v>-5.812859635992268E-2</c:v>
                </c:pt>
                <c:pt idx="301">
                  <c:v>-5.7911996693249007E-2</c:v>
                </c:pt>
                <c:pt idx="302">
                  <c:v>-5.7911996693249007E-2</c:v>
                </c:pt>
                <c:pt idx="303">
                  <c:v>-5.7911996693249007E-2</c:v>
                </c:pt>
                <c:pt idx="304">
                  <c:v>-5.7911996693249007E-2</c:v>
                </c:pt>
                <c:pt idx="305">
                  <c:v>-5.7911996693249007E-2</c:v>
                </c:pt>
                <c:pt idx="306">
                  <c:v>-5.7911996693249007E-2</c:v>
                </c:pt>
                <c:pt idx="307">
                  <c:v>-5.7911996693249007E-2</c:v>
                </c:pt>
                <c:pt idx="308">
                  <c:v>-5.3700336507927771E-2</c:v>
                </c:pt>
                <c:pt idx="309">
                  <c:v>-5.3435603581993285E-2</c:v>
                </c:pt>
                <c:pt idx="310">
                  <c:v>-5.2954270989385155E-2</c:v>
                </c:pt>
                <c:pt idx="311">
                  <c:v>-5.2954270989385155E-2</c:v>
                </c:pt>
                <c:pt idx="312">
                  <c:v>-5.2954270989385155E-2</c:v>
                </c:pt>
                <c:pt idx="313">
                  <c:v>-5.2954270989385155E-2</c:v>
                </c:pt>
                <c:pt idx="314">
                  <c:v>-5.2954270989385155E-2</c:v>
                </c:pt>
                <c:pt idx="315">
                  <c:v>-5.2954270989385155E-2</c:v>
                </c:pt>
                <c:pt idx="316">
                  <c:v>-5.2954270989385155E-2</c:v>
                </c:pt>
                <c:pt idx="317">
                  <c:v>-5.2954270989385155E-2</c:v>
                </c:pt>
                <c:pt idx="318">
                  <c:v>-5.2954270989385155E-2</c:v>
                </c:pt>
                <c:pt idx="319">
                  <c:v>-5.2954270989385155E-2</c:v>
                </c:pt>
                <c:pt idx="320">
                  <c:v>-5.2954270989385155E-2</c:v>
                </c:pt>
                <c:pt idx="321">
                  <c:v>-5.2472938396777025E-2</c:v>
                </c:pt>
                <c:pt idx="322">
                  <c:v>-5.2472938396777025E-2</c:v>
                </c:pt>
                <c:pt idx="323">
                  <c:v>-5.2472938396777025E-2</c:v>
                </c:pt>
                <c:pt idx="324">
                  <c:v>-5.2472938396777025E-2</c:v>
                </c:pt>
                <c:pt idx="325">
                  <c:v>-5.2424805137516184E-2</c:v>
                </c:pt>
                <c:pt idx="326">
                  <c:v>-5.2424805137516184E-2</c:v>
                </c:pt>
                <c:pt idx="327">
                  <c:v>-5.2424805137516184E-2</c:v>
                </c:pt>
                <c:pt idx="328">
                  <c:v>-5.2424805137516184E-2</c:v>
                </c:pt>
                <c:pt idx="329">
                  <c:v>-5.2256338730103352E-2</c:v>
                </c:pt>
                <c:pt idx="330">
                  <c:v>-4.8165011692934134E-2</c:v>
                </c:pt>
                <c:pt idx="331">
                  <c:v>-4.7298613026239472E-2</c:v>
                </c:pt>
                <c:pt idx="332">
                  <c:v>-4.7298613026239472E-2</c:v>
                </c:pt>
                <c:pt idx="333">
                  <c:v>-4.7298613026239472E-2</c:v>
                </c:pt>
                <c:pt idx="334">
                  <c:v>-4.6817280433631342E-2</c:v>
                </c:pt>
                <c:pt idx="335">
                  <c:v>-4.6817280433631342E-2</c:v>
                </c:pt>
                <c:pt idx="336">
                  <c:v>-4.6817280433631342E-2</c:v>
                </c:pt>
                <c:pt idx="337">
                  <c:v>-4.6817280433631342E-2</c:v>
                </c:pt>
                <c:pt idx="338">
                  <c:v>-4.6817280433631342E-2</c:v>
                </c:pt>
                <c:pt idx="339">
                  <c:v>-4.6817280433631342E-2</c:v>
                </c:pt>
                <c:pt idx="340">
                  <c:v>-4.6817280433631342E-2</c:v>
                </c:pt>
                <c:pt idx="341">
                  <c:v>-4.6817280433631342E-2</c:v>
                </c:pt>
                <c:pt idx="342">
                  <c:v>-4.6817280433631342E-2</c:v>
                </c:pt>
                <c:pt idx="343">
                  <c:v>-4.6817280433631342E-2</c:v>
                </c:pt>
                <c:pt idx="344">
                  <c:v>-4.6817280433631342E-2</c:v>
                </c:pt>
                <c:pt idx="345">
                  <c:v>-4.6817280433631342E-2</c:v>
                </c:pt>
                <c:pt idx="346">
                  <c:v>-4.0896889544551202E-2</c:v>
                </c:pt>
                <c:pt idx="347">
                  <c:v>-4.0752489766768762E-2</c:v>
                </c:pt>
                <c:pt idx="348">
                  <c:v>-3.6733362618490778E-2</c:v>
                </c:pt>
                <c:pt idx="349">
                  <c:v>-3.6372363174034666E-2</c:v>
                </c:pt>
                <c:pt idx="350">
                  <c:v>-3.5987297099948135E-2</c:v>
                </c:pt>
                <c:pt idx="351">
                  <c:v>-3.5722564174013677E-2</c:v>
                </c:pt>
                <c:pt idx="352">
                  <c:v>-3.5241231581405519E-2</c:v>
                </c:pt>
                <c:pt idx="353">
                  <c:v>-3.4543299322123716E-2</c:v>
                </c:pt>
                <c:pt idx="354">
                  <c:v>-3.1077704655345095E-2</c:v>
                </c:pt>
                <c:pt idx="355">
                  <c:v>-3.0656538636812974E-2</c:v>
                </c:pt>
                <c:pt idx="356">
                  <c:v>-2.9874373173824742E-2</c:v>
                </c:pt>
                <c:pt idx="357">
                  <c:v>-2.9441173840477425E-2</c:v>
                </c:pt>
                <c:pt idx="358">
                  <c:v>-2.9368973951586191E-2</c:v>
                </c:pt>
                <c:pt idx="359">
                  <c:v>-2.587931265517715E-2</c:v>
                </c:pt>
                <c:pt idx="360">
                  <c:v>-2.4363114988461526E-2</c:v>
                </c:pt>
                <c:pt idx="361">
                  <c:v>-2.4363114988461526E-2</c:v>
                </c:pt>
                <c:pt idx="362">
                  <c:v>-2.4218715210679059E-2</c:v>
                </c:pt>
                <c:pt idx="363">
                  <c:v>-1.9453522543858459E-2</c:v>
                </c:pt>
                <c:pt idx="364">
                  <c:v>-1.8009524766034041E-2</c:v>
                </c:pt>
                <c:pt idx="365">
                  <c:v>-1.8009524766034041E-2</c:v>
                </c:pt>
                <c:pt idx="366">
                  <c:v>-1.7792925099360368E-2</c:v>
                </c:pt>
                <c:pt idx="367">
                  <c:v>-1.3797864580712804E-2</c:v>
                </c:pt>
                <c:pt idx="368">
                  <c:v>-1.2690799617714077E-2</c:v>
                </c:pt>
                <c:pt idx="369">
                  <c:v>-1.2462166636225208E-2</c:v>
                </c:pt>
                <c:pt idx="370">
                  <c:v>-8.406939543501607E-3</c:v>
                </c:pt>
                <c:pt idx="371">
                  <c:v>-2.6068818025734852E-3</c:v>
                </c:pt>
                <c:pt idx="372">
                  <c:v>-2.2218157284869811E-3</c:v>
                </c:pt>
                <c:pt idx="373">
                  <c:v>-6.3341817288012359E-4</c:v>
                </c:pt>
                <c:pt idx="374">
                  <c:v>3.4338422346587016E-3</c:v>
                </c:pt>
                <c:pt idx="375">
                  <c:v>4.0595746050492709E-3</c:v>
                </c:pt>
                <c:pt idx="376">
                  <c:v>9.2820332348476087E-3</c:v>
                </c:pt>
                <c:pt idx="377">
                  <c:v>1.0533497975628775E-2</c:v>
                </c:pt>
                <c:pt idx="378">
                  <c:v>1.5370890531340609E-2</c:v>
                </c:pt>
                <c:pt idx="379">
                  <c:v>2.0809948827812619E-2</c:v>
                </c:pt>
                <c:pt idx="380">
                  <c:v>2.5984274198350144E-2</c:v>
                </c:pt>
                <c:pt idx="381">
                  <c:v>2.6200873865023816E-2</c:v>
                </c:pt>
                <c:pt idx="382">
                  <c:v>2.6730339716892759E-2</c:v>
                </c:pt>
                <c:pt idx="383">
                  <c:v>2.6850672865044806E-2</c:v>
                </c:pt>
                <c:pt idx="384">
                  <c:v>2.6850672865044806E-2</c:v>
                </c:pt>
                <c:pt idx="385">
                  <c:v>3.0990133161474837E-2</c:v>
                </c:pt>
                <c:pt idx="386">
                  <c:v>3.1760265309647845E-2</c:v>
                </c:pt>
                <c:pt idx="387">
                  <c:v>3.1904665087430284E-2</c:v>
                </c:pt>
                <c:pt idx="388">
                  <c:v>3.2349897735592825E-2</c:v>
                </c:pt>
                <c:pt idx="389">
                  <c:v>3.2349897735592825E-2</c:v>
                </c:pt>
                <c:pt idx="390">
                  <c:v>3.2349897735592825E-2</c:v>
                </c:pt>
                <c:pt idx="391">
                  <c:v>3.2349897735592825E-2</c:v>
                </c:pt>
                <c:pt idx="392">
                  <c:v>3.2349897735592825E-2</c:v>
                </c:pt>
                <c:pt idx="393">
                  <c:v>3.7343723383902294E-2</c:v>
                </c:pt>
                <c:pt idx="394">
                  <c:v>4.1940449643310063E-2</c:v>
                </c:pt>
                <c:pt idx="395">
                  <c:v>4.1940449643310063E-2</c:v>
                </c:pt>
                <c:pt idx="396">
                  <c:v>4.1940449643310063E-2</c:v>
                </c:pt>
                <c:pt idx="397">
                  <c:v>4.1940449643310063E-2</c:v>
                </c:pt>
                <c:pt idx="398">
                  <c:v>4.1940449643310063E-2</c:v>
                </c:pt>
                <c:pt idx="399">
                  <c:v>4.1940449643310063E-2</c:v>
                </c:pt>
                <c:pt idx="400">
                  <c:v>4.1940449643310063E-2</c:v>
                </c:pt>
                <c:pt idx="401">
                  <c:v>4.2036716161831689E-2</c:v>
                </c:pt>
                <c:pt idx="402">
                  <c:v>4.8883672291682501E-2</c:v>
                </c:pt>
                <c:pt idx="403">
                  <c:v>4.8943838865758538E-2</c:v>
                </c:pt>
                <c:pt idx="404">
                  <c:v>5.4647630088165033E-2</c:v>
                </c:pt>
                <c:pt idx="405">
                  <c:v>5.5177095940033949E-2</c:v>
                </c:pt>
                <c:pt idx="406">
                  <c:v>5.9821955458702558E-2</c:v>
                </c:pt>
                <c:pt idx="407">
                  <c:v>5.9821955458702558E-2</c:v>
                </c:pt>
                <c:pt idx="408">
                  <c:v>6.0086688384636988E-2</c:v>
                </c:pt>
                <c:pt idx="409">
                  <c:v>6.4490881607001505E-2</c:v>
                </c:pt>
                <c:pt idx="410">
                  <c:v>6.6115379107054006E-2</c:v>
                </c:pt>
                <c:pt idx="411">
                  <c:v>6.6223678940390829E-2</c:v>
                </c:pt>
                <c:pt idx="412">
                  <c:v>7.197560342205811E-2</c:v>
                </c:pt>
                <c:pt idx="413">
                  <c:v>7.2505069273927081E-2</c:v>
                </c:pt>
                <c:pt idx="414">
                  <c:v>7.6500129792574645E-2</c:v>
                </c:pt>
                <c:pt idx="415">
                  <c:v>7.7053662274074008E-2</c:v>
                </c:pt>
                <c:pt idx="416">
                  <c:v>7.7318395200008494E-2</c:v>
                </c:pt>
                <c:pt idx="417">
                  <c:v>7.7318395200008494E-2</c:v>
                </c:pt>
                <c:pt idx="418">
                  <c:v>7.7318395200008494E-2</c:v>
                </c:pt>
                <c:pt idx="419">
                  <c:v>7.741466171853012E-2</c:v>
                </c:pt>
                <c:pt idx="420">
                  <c:v>7.806446071855111E-2</c:v>
                </c:pt>
                <c:pt idx="421">
                  <c:v>7.8593926570420081E-2</c:v>
                </c:pt>
                <c:pt idx="422">
                  <c:v>9.4213169200554281E-2</c:v>
                </c:pt>
                <c:pt idx="423">
                  <c:v>9.4766701682053645E-2</c:v>
                </c:pt>
                <c:pt idx="424">
                  <c:v>9.503143460798813E-2</c:v>
                </c:pt>
                <c:pt idx="425">
                  <c:v>9.5609033719117886E-2</c:v>
                </c:pt>
                <c:pt idx="426">
                  <c:v>9.960409423776545E-2</c:v>
                </c:pt>
                <c:pt idx="427">
                  <c:v>9.9868827163699936E-2</c:v>
                </c:pt>
                <c:pt idx="428">
                  <c:v>0.10068709257113378</c:v>
                </c:pt>
                <c:pt idx="429">
                  <c:v>0.10552448512684565</c:v>
                </c:pt>
                <c:pt idx="430">
                  <c:v>0.10569295153425845</c:v>
                </c:pt>
                <c:pt idx="431">
                  <c:v>0.10595768446019294</c:v>
                </c:pt>
                <c:pt idx="432">
                  <c:v>0.1061261508676058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01-4D6B-AE87-B785BA09D8C8}"/>
            </c:ext>
          </c:extLst>
        </c:ser>
        <c:ser>
          <c:idx val="8"/>
          <c:order val="5"/>
          <c:tx>
            <c:strRef>
              <c:f>'Active 2'!$R$20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2'!$R$21:$R$800</c:f>
              <c:numCache>
                <c:formatCode>General</c:formatCode>
                <c:ptCount val="7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01-4D6B-AE87-B785BA09D8C8}"/>
            </c:ext>
          </c:extLst>
        </c:ser>
        <c:ser>
          <c:idx val="2"/>
          <c:order val="6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2'!$AW$2:$AW$132</c:f>
              <c:numCache>
                <c:formatCode>General</c:formatCode>
                <c:ptCount val="131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2'!$AX$2:$AX$132</c:f>
              <c:numCache>
                <c:formatCode>General</c:formatCode>
                <c:ptCount val="131"/>
                <c:pt idx="0">
                  <c:v>-9.3310019003389866E-2</c:v>
                </c:pt>
                <c:pt idx="1">
                  <c:v>-8.7045789777190907E-2</c:v>
                </c:pt>
                <c:pt idx="2">
                  <c:v>-8.0999254946647448E-2</c:v>
                </c:pt>
                <c:pt idx="3">
                  <c:v>-7.5166726737541489E-2</c:v>
                </c:pt>
                <c:pt idx="4">
                  <c:v>-6.9544509119678355E-2</c:v>
                </c:pt>
                <c:pt idx="5">
                  <c:v>-6.4128903171904339E-2</c:v>
                </c:pt>
                <c:pt idx="6">
                  <c:v>-5.8916211870938873E-2</c:v>
                </c:pt>
                <c:pt idx="7">
                  <c:v>-5.3902744349272891E-2</c:v>
                </c:pt>
                <c:pt idx="8">
                  <c:v>-4.9084819664407475E-2</c:v>
                </c:pt>
                <c:pt idx="9">
                  <c:v>-4.4458770118844748E-2</c:v>
                </c:pt>
                <c:pt idx="10">
                  <c:v>-4.0020944167490302E-2</c:v>
                </c:pt>
                <c:pt idx="11">
                  <c:v>-3.5767708946519428E-2</c:v>
                </c:pt>
                <c:pt idx="12">
                  <c:v>-3.1695452455281325E-2</c:v>
                </c:pt>
                <c:pt idx="13">
                  <c:v>-2.7800585420489077E-2</c:v>
                </c:pt>
                <c:pt idx="14">
                  <c:v>-2.4079542869760162E-2</c:v>
                </c:pt>
                <c:pt idx="15">
                  <c:v>-2.0528785439520358E-2</c:v>
                </c:pt>
                <c:pt idx="16">
                  <c:v>-1.7144800440383523E-2</c:v>
                </c:pt>
                <c:pt idx="17">
                  <c:v>-1.3924102701334262E-2</c:v>
                </c:pt>
                <c:pt idx="18">
                  <c:v>-1.086323521238941E-2</c:v>
                </c:pt>
                <c:pt idx="19">
                  <c:v>-7.9587695838682082E-3</c:v>
                </c:pt>
                <c:pt idx="20">
                  <c:v>-5.2073063389688756E-3</c:v>
                </c:pt>
                <c:pt idx="21">
                  <c:v>-2.6054750550097983E-3</c:v>
                </c:pt>
                <c:pt idx="22">
                  <c:v>-1.4993436744875632E-4</c:v>
                </c:pt>
                <c:pt idx="23">
                  <c:v>2.1626281503719924E-3</c:v>
                </c:pt>
                <c:pt idx="24">
                  <c:v>4.3354962198978164E-3</c:v>
                </c:pt>
                <c:pt idx="25">
                  <c:v>6.3719251916053987E-3</c:v>
                </c:pt>
                <c:pt idx="26">
                  <c:v>8.2751424709385513E-3</c:v>
                </c:pt>
                <c:pt idx="27">
                  <c:v>1.0048348026941933E-2</c:v>
                </c:pt>
                <c:pt idx="28">
                  <c:v>1.1694714975447107E-2</c:v>
                </c:pt>
                <c:pt idx="29">
                  <c:v>1.3217390229448317E-2</c:v>
                </c:pt>
                <c:pt idx="30">
                  <c:v>1.4619495210049599E-2</c:v>
                </c:pt>
                <c:pt idx="31">
                  <c:v>1.590412661205462E-2</c:v>
                </c:pt>
                <c:pt idx="32">
                  <c:v>1.7074357218918396E-2</c:v>
                </c:pt>
                <c:pt idx="33">
                  <c:v>1.8133236762385041E-2</c:v>
                </c:pt>
                <c:pt idx="34">
                  <c:v>1.9083792822693346E-2</c:v>
                </c:pt>
                <c:pt idx="35">
                  <c:v>1.9929031765750005E-2</c:v>
                </c:pt>
                <c:pt idx="36">
                  <c:v>2.0671939714149906E-2</c:v>
                </c:pt>
                <c:pt idx="37">
                  <c:v>2.13154835493512E-2</c:v>
                </c:pt>
                <c:pt idx="38">
                  <c:v>2.1862611942715826E-2</c:v>
                </c:pt>
                <c:pt idx="39">
                  <c:v>2.2316256413473234E-2</c:v>
                </c:pt>
                <c:pt idx="40">
                  <c:v>2.2679332411990161E-2</c:v>
                </c:pt>
                <c:pt idx="41">
                  <c:v>2.2954740427002296E-2</c:v>
                </c:pt>
                <c:pt idx="42">
                  <c:v>2.3145367115712384E-2</c:v>
                </c:pt>
                <c:pt idx="43">
                  <c:v>2.3254086455870543E-2</c:v>
                </c:pt>
                <c:pt idx="44">
                  <c:v>2.3283760919126428E-2</c:v>
                </c:pt>
                <c:pt idx="45">
                  <c:v>2.3237242665099633E-2</c:v>
                </c:pt>
                <c:pt idx="46">
                  <c:v>2.3117374755730988E-2</c:v>
                </c:pt>
                <c:pt idx="47">
                  <c:v>2.2926992389582845E-2</c:v>
                </c:pt>
                <c:pt idx="48">
                  <c:v>2.2668924155827927E-2</c:v>
                </c:pt>
                <c:pt idx="49">
                  <c:v>2.2345993307730169E-2</c:v>
                </c:pt>
                <c:pt idx="50">
                  <c:v>2.1961019055467892E-2</c:v>
                </c:pt>
                <c:pt idx="51">
                  <c:v>2.151681787817411E-2</c:v>
                </c:pt>
                <c:pt idx="52">
                  <c:v>2.101620485510837E-2</c:v>
                </c:pt>
                <c:pt idx="53">
                  <c:v>2.046199501587749E-2</c:v>
                </c:pt>
                <c:pt idx="54">
                  <c:v>1.9857004709651085E-2</c:v>
                </c:pt>
                <c:pt idx="55">
                  <c:v>1.9204052993329487E-2</c:v>
                </c:pt>
                <c:pt idx="56">
                  <c:v>1.850596303863724E-2</c:v>
                </c:pt>
                <c:pt idx="57">
                  <c:v>1.7765563558142558E-2</c:v>
                </c:pt>
                <c:pt idx="58">
                  <c:v>1.698569025022937E-2</c:v>
                </c:pt>
                <c:pt idx="59">
                  <c:v>1.6169187263079192E-2</c:v>
                </c:pt>
                <c:pt idx="60">
                  <c:v>1.5318908677768583E-2</c:v>
                </c:pt>
                <c:pt idx="61">
                  <c:v>1.4437720010631906E-2</c:v>
                </c:pt>
                <c:pt idx="62">
                  <c:v>1.3528499735102738E-2</c:v>
                </c:pt>
                <c:pt idx="63">
                  <c:v>1.2594140823301708E-2</c:v>
                </c:pt>
                <c:pt idx="64">
                  <c:v>1.1637552307723325E-2</c:v>
                </c:pt>
                <c:pt idx="65">
                  <c:v>1.0661660863432926E-2</c:v>
                </c:pt>
                <c:pt idx="66">
                  <c:v>9.6694124112732035E-3</c:v>
                </c:pt>
                <c:pt idx="67">
                  <c:v>8.6637737426560509E-3</c:v>
                </c:pt>
                <c:pt idx="68">
                  <c:v>7.6477341665821975E-3</c:v>
                </c:pt>
                <c:pt idx="69">
                  <c:v>6.6243071796098056E-3</c:v>
                </c:pt>
                <c:pt idx="70">
                  <c:v>5.5965321595529034E-3</c:v>
                </c:pt>
                <c:pt idx="71">
                  <c:v>4.5674760837342981E-3</c:v>
                </c:pt>
                <c:pt idx="72">
                  <c:v>3.5402352726637866E-3</c:v>
                </c:pt>
                <c:pt idx="73">
                  <c:v>2.5179371600181841E-3</c:v>
                </c:pt>
                <c:pt idx="74">
                  <c:v>1.5037420898065604E-3</c:v>
                </c:pt>
                <c:pt idx="75">
                  <c:v>5.0084514156838178E-4</c:v>
                </c:pt>
                <c:pt idx="76">
                  <c:v>-4.875220156004556E-4</c:v>
                </c:pt>
                <c:pt idx="77">
                  <c:v>-1.458089239482957E-3</c:v>
                </c:pt>
                <c:pt idx="78">
                  <c:v>-2.4075460010501565E-3</c:v>
                </c:pt>
                <c:pt idx="79">
                  <c:v>-3.3325394402055897E-3</c:v>
                </c:pt>
                <c:pt idx="80">
                  <c:v>-4.2296723907265521E-3</c:v>
                </c:pt>
                <c:pt idx="81">
                  <c:v>-5.0955013743823746E-3</c:v>
                </c:pt>
                <c:pt idx="82">
                  <c:v>-5.9265345645013179E-3</c:v>
                </c:pt>
                <c:pt idx="83">
                  <c:v>-6.7192297195540623E-3</c:v>
                </c:pt>
                <c:pt idx="84">
                  <c:v>-7.4699920877033948E-3</c:v>
                </c:pt>
                <c:pt idx="85">
                  <c:v>-8.1751722836594515E-3</c:v>
                </c:pt>
                <c:pt idx="86">
                  <c:v>-8.8310641396492778E-3</c:v>
                </c:pt>
                <c:pt idx="87">
                  <c:v>-9.4339025328114556E-3</c:v>
                </c:pt>
                <c:pt idx="88">
                  <c:v>-9.9798611918806568E-3</c:v>
                </c:pt>
                <c:pt idx="89">
                  <c:v>-1.0465050486649197E-2</c:v>
                </c:pt>
                <c:pt idx="90">
                  <c:v>-1.0885515204356405E-2</c:v>
                </c:pt>
                <c:pt idx="91">
                  <c:v>-1.1237232317896112E-2</c:v>
                </c:pt>
                <c:pt idx="92">
                  <c:v>-1.1516108751529364E-2</c:v>
                </c:pt>
                <c:pt idx="93">
                  <c:v>-1.1717979150666746E-2</c:v>
                </c:pt>
                <c:pt idx="94">
                  <c:v>-1.1838603663233666E-2</c:v>
                </c:pt>
                <c:pt idx="95">
                  <c:v>-1.1873665741175515E-2</c:v>
                </c:pt>
                <c:pt idx="96">
                  <c:v>-1.1818769971800175E-2</c:v>
                </c:pt>
                <c:pt idx="97">
                  <c:v>-1.1669439949893945E-2</c:v>
                </c:pt>
                <c:pt idx="98">
                  <c:v>-1.1421116202926074E-2</c:v>
                </c:pt>
                <c:pt idx="99">
                  <c:v>-1.1069154183143831E-2</c:v>
                </c:pt>
                <c:pt idx="100">
                  <c:v>-1.0608822342025287E-2</c:v>
                </c:pt>
                <c:pt idx="101">
                  <c:v>-1.0035300304360423E-2</c:v>
                </c:pt>
                <c:pt idx="102">
                  <c:v>-9.3436771612394887E-3</c:v>
                </c:pt>
                <c:pt idx="103">
                  <c:v>-8.5289499034212068E-3</c:v>
                </c:pt>
                <c:pt idx="104">
                  <c:v>-7.5860220189762628E-3</c:v>
                </c:pt>
                <c:pt idx="105">
                  <c:v>-6.5097022817598993E-3</c:v>
                </c:pt>
                <c:pt idx="106">
                  <c:v>-5.294703760180125E-3</c:v>
                </c:pt>
                <c:pt idx="107">
                  <c:v>-3.9356430789237451E-3</c:v>
                </c:pt>
                <c:pt idx="108">
                  <c:v>-2.4270399697770284E-3</c:v>
                </c:pt>
                <c:pt idx="109">
                  <c:v>-7.6331715147204271E-4</c:v>
                </c:pt>
                <c:pt idx="110">
                  <c:v>1.0611994174110628E-3</c:v>
                </c:pt>
                <c:pt idx="111">
                  <c:v>3.0522798640273963E-3</c:v>
                </c:pt>
                <c:pt idx="112">
                  <c:v>5.2157892521176308E-3</c:v>
                </c:pt>
                <c:pt idx="113">
                  <c:v>7.5576858998371299E-3</c:v>
                </c:pt>
                <c:pt idx="114">
                  <c:v>1.0084019100870811E-2</c:v>
                </c:pt>
                <c:pt idx="115">
                  <c:v>1.2800926179464989E-2</c:v>
                </c:pt>
                <c:pt idx="116">
                  <c:v>1.5714628804045006E-2</c:v>
                </c:pt>
                <c:pt idx="117">
                  <c:v>1.8831428477910916E-2</c:v>
                </c:pt>
                <c:pt idx="118">
                  <c:v>2.2157701119149831E-2</c:v>
                </c:pt>
                <c:pt idx="119">
                  <c:v>2.5699890635454858E-2</c:v>
                </c:pt>
                <c:pt idx="120">
                  <c:v>2.9464501393066944E-2</c:v>
                </c:pt>
                <c:pt idx="121">
                  <c:v>3.345808947269463E-2</c:v>
                </c:pt>
                <c:pt idx="122">
                  <c:v>3.7687252599129861E-2</c:v>
                </c:pt>
                <c:pt idx="123">
                  <c:v>4.215861862553455E-2</c:v>
                </c:pt>
                <c:pt idx="124">
                  <c:v>4.6878832448236707E-2</c:v>
                </c:pt>
                <c:pt idx="125">
                  <c:v>5.1854541223545214E-2</c:v>
                </c:pt>
                <c:pt idx="126">
                  <c:v>5.7092377754885959E-2</c:v>
                </c:pt>
                <c:pt idx="127">
                  <c:v>6.2598941916758466E-2</c:v>
                </c:pt>
                <c:pt idx="128">
                  <c:v>6.8380779982017525E-2</c:v>
                </c:pt>
                <c:pt idx="129">
                  <c:v>7.4444361721198726E-2</c:v>
                </c:pt>
                <c:pt idx="130">
                  <c:v>8.0796055147527912E-2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01-4D6B-AE87-B785BA09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4416"/>
        <c:axId val="1"/>
      </c:scatterChart>
      <c:valAx>
        <c:axId val="86171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96450249920312"/>
              <c:y val="0.87714285714285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511627906976744E-2"/>
              <c:y val="0.39428571428571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44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728695734738584"/>
          <c:y val="0.92571428571428571"/>
          <c:w val="0.72480715104410398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O-C Diagr.</a:t>
            </a:r>
          </a:p>
        </c:rich>
      </c:tx>
      <c:layout>
        <c:manualLayout>
          <c:xMode val="edge"/>
          <c:yMode val="edge"/>
          <c:x val="0.39918837614851593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945889944374"/>
          <c:y val="0.13461556519301221"/>
          <c:w val="0.83220623322151532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2'!$H$21:$H$800</c:f>
              <c:numCache>
                <c:formatCode>General</c:formatCode>
                <c:ptCount val="780"/>
                <c:pt idx="52">
                  <c:v>2.1069000002171379E-2</c:v>
                </c:pt>
                <c:pt idx="296">
                  <c:v>-2.8999999922234565E-3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46-4B1C-9CB9-CFAE347C898A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</c:numCache>
              </c:numRef>
            </c:plus>
            <c:minus>
              <c:numRef>
                <c:f>'Active 2'!$D$21:$D$800</c:f>
                <c:numCache>
                  <c:formatCode>General</c:formatCode>
                  <c:ptCount val="7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1E-3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9">
                    <c:v>0</c:v>
                  </c:pt>
                  <c:pt idx="122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2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6">
                    <c:v>6.0000000000000001E-3</c:v>
                  </c:pt>
                  <c:pt idx="157">
                    <c:v>7.0000000000000001E-3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4.0000000000000002E-4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6">
                    <c:v>0</c:v>
                  </c:pt>
                  <c:pt idx="197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47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96">
                    <c:v>0</c:v>
                  </c:pt>
                  <c:pt idx="329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5.4999999999999997E-3</c:v>
                  </c:pt>
                  <c:pt idx="351">
                    <c:v>0</c:v>
                  </c:pt>
                  <c:pt idx="352">
                    <c:v>1.1000000000000001E-3</c:v>
                  </c:pt>
                  <c:pt idx="353">
                    <c:v>8.0000000000000002E-3</c:v>
                  </c:pt>
                  <c:pt idx="354">
                    <c:v>2.0000000000000001E-4</c:v>
                  </c:pt>
                  <c:pt idx="355">
                    <c:v>2.0000000000000001E-4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2.9999999999999997E-4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6.9999999999999999E-4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1E-4</c:v>
                  </c:pt>
                  <c:pt idx="382">
                    <c:v>1E-4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1E-4</c:v>
                  </c:pt>
                  <c:pt idx="386">
                    <c:v>2E-3</c:v>
                  </c:pt>
                  <c:pt idx="387">
                    <c:v>2.9999999999999997E-4</c:v>
                  </c:pt>
                  <c:pt idx="388">
                    <c:v>1.1000000000000001E-3</c:v>
                  </c:pt>
                  <c:pt idx="389">
                    <c:v>0</c:v>
                  </c:pt>
                  <c:pt idx="390">
                    <c:v>6.9999999999999999E-4</c:v>
                  </c:pt>
                  <c:pt idx="391">
                    <c:v>0</c:v>
                  </c:pt>
                  <c:pt idx="392">
                    <c:v>1.1000000000000001E-3</c:v>
                  </c:pt>
                  <c:pt idx="393">
                    <c:v>2.9999999999999997E-4</c:v>
                  </c:pt>
                  <c:pt idx="394">
                    <c:v>1E-4</c:v>
                  </c:pt>
                  <c:pt idx="395">
                    <c:v>1E-4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0</c:v>
                  </c:pt>
                  <c:pt idx="399">
                    <c:v>1E-4</c:v>
                  </c:pt>
                  <c:pt idx="400">
                    <c:v>0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1.6000000000000001E-3</c:v>
                  </c:pt>
                  <c:pt idx="406">
                    <c:v>0</c:v>
                  </c:pt>
                  <c:pt idx="407">
                    <c:v>8.0000000000000002E-3</c:v>
                  </c:pt>
                  <c:pt idx="408">
                    <c:v>1.5E-3</c:v>
                  </c:pt>
                  <c:pt idx="409">
                    <c:v>2.0000000000000001E-4</c:v>
                  </c:pt>
                  <c:pt idx="410">
                    <c:v>1.7500000000000002E-2</c:v>
                  </c:pt>
                  <c:pt idx="411">
                    <c:v>8.0000000000000004E-4</c:v>
                  </c:pt>
                  <c:pt idx="412">
                    <c:v>1E-4</c:v>
                  </c:pt>
                  <c:pt idx="413">
                    <c:v>2.9999999999999997E-4</c:v>
                  </c:pt>
                  <c:pt idx="414">
                    <c:v>1E-4</c:v>
                  </c:pt>
                  <c:pt idx="415">
                    <c:v>4.0000000000000002E-4</c:v>
                  </c:pt>
                  <c:pt idx="416">
                    <c:v>4.0000000000000002E-4</c:v>
                  </c:pt>
                  <c:pt idx="417">
                    <c:v>4.0000000000000002E-4</c:v>
                  </c:pt>
                  <c:pt idx="418">
                    <c:v>6.9999999999999999E-4</c:v>
                  </c:pt>
                  <c:pt idx="419">
                    <c:v>1E-4</c:v>
                  </c:pt>
                  <c:pt idx="420">
                    <c:v>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1E-4</c:v>
                  </c:pt>
                  <c:pt idx="424">
                    <c:v>1E-4</c:v>
                  </c:pt>
                  <c:pt idx="425">
                    <c:v>1E-4</c:v>
                  </c:pt>
                  <c:pt idx="426">
                    <c:v>4.0000000000000002E-4</c:v>
                  </c:pt>
                  <c:pt idx="427">
                    <c:v>1E-4</c:v>
                  </c:pt>
                  <c:pt idx="428">
                    <c:v>1E-4</c:v>
                  </c:pt>
                  <c:pt idx="429">
                    <c:v>1E-4</c:v>
                  </c:pt>
                  <c:pt idx="430">
                    <c:v>5.9999999999999995E-4</c:v>
                  </c:pt>
                  <c:pt idx="431">
                    <c:v>1E-4</c:v>
                  </c:pt>
                  <c:pt idx="43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2'!$I$21:$I$800</c:f>
              <c:numCache>
                <c:formatCode>General</c:formatCode>
                <c:ptCount val="780"/>
                <c:pt idx="0">
                  <c:v>-2.0806999997148523E-2</c:v>
                </c:pt>
                <c:pt idx="1">
                  <c:v>-9.479999996983679E-3</c:v>
                </c:pt>
                <c:pt idx="2">
                  <c:v>6.171000004542293E-3</c:v>
                </c:pt>
                <c:pt idx="3">
                  <c:v>-1.0379999948781915E-3</c:v>
                </c:pt>
                <c:pt idx="4">
                  <c:v>-7.0979999945848249E-3</c:v>
                </c:pt>
                <c:pt idx="5">
                  <c:v>-1.9666999996843515E-2</c:v>
                </c:pt>
                <c:pt idx="6">
                  <c:v>-8.5839999956078827E-3</c:v>
                </c:pt>
                <c:pt idx="7">
                  <c:v>-8.3209999938844703E-3</c:v>
                </c:pt>
                <c:pt idx="8">
                  <c:v>-6.0869999979331624E-3</c:v>
                </c:pt>
                <c:pt idx="9">
                  <c:v>2.4640000046929345E-3</c:v>
                </c:pt>
                <c:pt idx="10">
                  <c:v>-3.9479999977629632E-3</c:v>
                </c:pt>
                <c:pt idx="11">
                  <c:v>-1.3775999996141763E-2</c:v>
                </c:pt>
                <c:pt idx="12">
                  <c:v>-4.5699999463977292E-4</c:v>
                </c:pt>
                <c:pt idx="13">
                  <c:v>1.1160000001837034E-2</c:v>
                </c:pt>
                <c:pt idx="14">
                  <c:v>1.3030000045546331E-3</c:v>
                </c:pt>
                <c:pt idx="15">
                  <c:v>1.0867000004509464E-2</c:v>
                </c:pt>
                <c:pt idx="16">
                  <c:v>-1.0399999518995173E-4</c:v>
                </c:pt>
                <c:pt idx="17">
                  <c:v>-4.8099999985424802E-3</c:v>
                </c:pt>
                <c:pt idx="18">
                  <c:v>7.6560000052268151E-3</c:v>
                </c:pt>
                <c:pt idx="19">
                  <c:v>6.9500000063271727E-3</c:v>
                </c:pt>
                <c:pt idx="20">
                  <c:v>1.196900000286405E-2</c:v>
                </c:pt>
                <c:pt idx="21">
                  <c:v>-9.7969999987981282E-3</c:v>
                </c:pt>
                <c:pt idx="22">
                  <c:v>6.555000007210765E-3</c:v>
                </c:pt>
                <c:pt idx="23">
                  <c:v>1.3818000006722286E-2</c:v>
                </c:pt>
                <c:pt idx="24">
                  <c:v>-6.8879999926139135E-3</c:v>
                </c:pt>
                <c:pt idx="25">
                  <c:v>1.1101000003691297E-2</c:v>
                </c:pt>
                <c:pt idx="26">
                  <c:v>1.4089000003878027E-2</c:v>
                </c:pt>
                <c:pt idx="27">
                  <c:v>1.5371000001323409E-2</c:v>
                </c:pt>
                <c:pt idx="28">
                  <c:v>9.0170000039506704E-3</c:v>
                </c:pt>
                <c:pt idx="29">
                  <c:v>1.1311000005662208E-2</c:v>
                </c:pt>
                <c:pt idx="30">
                  <c:v>6.6340000012132805E-3</c:v>
                </c:pt>
                <c:pt idx="31">
                  <c:v>1.2928000003739726E-2</c:v>
                </c:pt>
                <c:pt idx="32">
                  <c:v>2.5957000005291775E-2</c:v>
                </c:pt>
                <c:pt idx="33">
                  <c:v>3.2510000019101426E-3</c:v>
                </c:pt>
                <c:pt idx="34">
                  <c:v>1.4574000004358822E-2</c:v>
                </c:pt>
                <c:pt idx="35">
                  <c:v>1.0868000004848E-2</c:v>
                </c:pt>
                <c:pt idx="36">
                  <c:v>1.5887000001384877E-2</c:v>
                </c:pt>
                <c:pt idx="37">
                  <c:v>2.091600000494509E-2</c:v>
                </c:pt>
                <c:pt idx="38">
                  <c:v>9.5330000040121377E-3</c:v>
                </c:pt>
                <c:pt idx="39">
                  <c:v>2.0179000006464776E-2</c:v>
                </c:pt>
                <c:pt idx="40">
                  <c:v>7.502000004024012E-3</c:v>
                </c:pt>
                <c:pt idx="41">
                  <c:v>1.1413000003813067E-2</c:v>
                </c:pt>
                <c:pt idx="42">
                  <c:v>5.707000003894791E-3</c:v>
                </c:pt>
                <c:pt idx="43">
                  <c:v>1.9736000005650567E-2</c:v>
                </c:pt>
                <c:pt idx="44">
                  <c:v>1.635300000270945E-2</c:v>
                </c:pt>
                <c:pt idx="45">
                  <c:v>1.3676000005943934E-2</c:v>
                </c:pt>
                <c:pt idx="46">
                  <c:v>2.2635000004811445E-2</c:v>
                </c:pt>
                <c:pt idx="47">
                  <c:v>1.6929000004893169E-2</c:v>
                </c:pt>
                <c:pt idx="48">
                  <c:v>2.7958000002399785E-2</c:v>
                </c:pt>
                <c:pt idx="49">
                  <c:v>2.354399999967427E-2</c:v>
                </c:pt>
                <c:pt idx="50">
                  <c:v>2.2484000004624249E-2</c:v>
                </c:pt>
                <c:pt idx="51">
                  <c:v>2.5623000004998175E-2</c:v>
                </c:pt>
                <c:pt idx="53">
                  <c:v>2.056300000185729E-2</c:v>
                </c:pt>
                <c:pt idx="54">
                  <c:v>1.5503000005992362E-2</c:v>
                </c:pt>
                <c:pt idx="55">
                  <c:v>1.9149000003380934E-2</c:v>
                </c:pt>
                <c:pt idx="56">
                  <c:v>2.9442999999446329E-2</c:v>
                </c:pt>
                <c:pt idx="57">
                  <c:v>2.370599999994738E-2</c:v>
                </c:pt>
                <c:pt idx="58">
                  <c:v>2.0735000001877779E-2</c:v>
                </c:pt>
                <c:pt idx="59">
                  <c:v>1.5646000003471272E-2</c:v>
                </c:pt>
                <c:pt idx="60">
                  <c:v>1.9809000004897825E-2</c:v>
                </c:pt>
                <c:pt idx="61">
                  <c:v>2.8833000007580267E-2</c:v>
                </c:pt>
                <c:pt idx="62">
                  <c:v>3.0479000000923406E-2</c:v>
                </c:pt>
                <c:pt idx="63">
                  <c:v>1.3612000002467539E-2</c:v>
                </c:pt>
                <c:pt idx="64">
                  <c:v>1.6396999999415129E-2</c:v>
                </c:pt>
                <c:pt idx="65">
                  <c:v>1.1691000006976537E-2</c:v>
                </c:pt>
                <c:pt idx="66">
                  <c:v>4.58999999682419E-3</c:v>
                </c:pt>
                <c:pt idx="67">
                  <c:v>8.5899999976390973E-3</c:v>
                </c:pt>
                <c:pt idx="68">
                  <c:v>3.8840000052005053E-3</c:v>
                </c:pt>
                <c:pt idx="69">
                  <c:v>8.8840000098571181E-3</c:v>
                </c:pt>
                <c:pt idx="70">
                  <c:v>1.558800000930205E-2</c:v>
                </c:pt>
                <c:pt idx="71">
                  <c:v>1.6793000002508052E-2</c:v>
                </c:pt>
                <c:pt idx="72">
                  <c:v>1.8015000001469161E-2</c:v>
                </c:pt>
                <c:pt idx="73">
                  <c:v>2.0015000001876615E-2</c:v>
                </c:pt>
                <c:pt idx="74">
                  <c:v>4.2531000006420072E-2</c:v>
                </c:pt>
                <c:pt idx="75">
                  <c:v>1.4107000009971671E-2</c:v>
                </c:pt>
                <c:pt idx="76">
                  <c:v>1.6623000003164634E-2</c:v>
                </c:pt>
                <c:pt idx="78">
                  <c:v>1.8106000003172085E-2</c:v>
                </c:pt>
                <c:pt idx="79">
                  <c:v>2.310600000055274E-2</c:v>
                </c:pt>
                <c:pt idx="80">
                  <c:v>2.8519000006781425E-2</c:v>
                </c:pt>
                <c:pt idx="81">
                  <c:v>2.4334000008821022E-2</c:v>
                </c:pt>
                <c:pt idx="82">
                  <c:v>3.6628000008931849E-2</c:v>
                </c:pt>
                <c:pt idx="83">
                  <c:v>2.568000003520865E-3</c:v>
                </c:pt>
                <c:pt idx="84">
                  <c:v>2.4214000004576519E-2</c:v>
                </c:pt>
                <c:pt idx="85">
                  <c:v>2.6448000004165806E-2</c:v>
                </c:pt>
                <c:pt idx="86">
                  <c:v>2.9448000008414965E-2</c:v>
                </c:pt>
                <c:pt idx="87">
                  <c:v>2.6742000001831912E-2</c:v>
                </c:pt>
                <c:pt idx="88">
                  <c:v>1.5094000002136454E-2</c:v>
                </c:pt>
                <c:pt idx="89">
                  <c:v>1.8093999999109656E-2</c:v>
                </c:pt>
                <c:pt idx="90">
                  <c:v>2.2093999999924563E-2</c:v>
                </c:pt>
                <c:pt idx="91">
                  <c:v>2.3094000003766268E-2</c:v>
                </c:pt>
                <c:pt idx="92">
                  <c:v>2.5417000004381407E-2</c:v>
                </c:pt>
                <c:pt idx="93">
                  <c:v>2.0293000001402106E-2</c:v>
                </c:pt>
                <c:pt idx="94">
                  <c:v>2.1293000005243812E-2</c:v>
                </c:pt>
                <c:pt idx="95">
                  <c:v>1.6730000003008172E-2</c:v>
                </c:pt>
                <c:pt idx="96">
                  <c:v>2.8316000003542285E-2</c:v>
                </c:pt>
                <c:pt idx="97">
                  <c:v>2.8041000005032402E-2</c:v>
                </c:pt>
                <c:pt idx="98">
                  <c:v>7.8920000014477409E-3</c:v>
                </c:pt>
                <c:pt idx="99">
                  <c:v>1.0921000008238479E-2</c:v>
                </c:pt>
                <c:pt idx="101">
                  <c:v>4.0215000008174684E-2</c:v>
                </c:pt>
                <c:pt idx="102">
                  <c:v>2.512399999977788E-2</c:v>
                </c:pt>
                <c:pt idx="103">
                  <c:v>1.5143000004172791E-2</c:v>
                </c:pt>
                <c:pt idx="104">
                  <c:v>1.9143000004987698E-2</c:v>
                </c:pt>
                <c:pt idx="105">
                  <c:v>2.4808000001939945E-2</c:v>
                </c:pt>
                <c:pt idx="106">
                  <c:v>-8.9799999841488898E-4</c:v>
                </c:pt>
                <c:pt idx="107">
                  <c:v>1.0199999815085903E-4</c:v>
                </c:pt>
                <c:pt idx="108">
                  <c:v>3.2449999998789281E-3</c:v>
                </c:pt>
                <c:pt idx="109">
                  <c:v>7.2450000006938353E-3</c:v>
                </c:pt>
                <c:pt idx="110">
                  <c:v>1.1850000002596062E-2</c:v>
                </c:pt>
                <c:pt idx="111">
                  <c:v>1.1850000002596062E-2</c:v>
                </c:pt>
                <c:pt idx="112">
                  <c:v>1.9143999998050276E-2</c:v>
                </c:pt>
                <c:pt idx="113">
                  <c:v>1.7173000007460359E-2</c:v>
                </c:pt>
                <c:pt idx="114">
                  <c:v>2.5072000004001893E-2</c:v>
                </c:pt>
                <c:pt idx="115">
                  <c:v>9.0120000022579916E-3</c:v>
                </c:pt>
                <c:pt idx="116">
                  <c:v>8.3559999984572642E-3</c:v>
                </c:pt>
                <c:pt idx="117">
                  <c:v>-1.9057999990764074E-2</c:v>
                </c:pt>
                <c:pt idx="118">
                  <c:v>-1.3440999995509628E-2</c:v>
                </c:pt>
                <c:pt idx="120">
                  <c:v>2.7930000069318339E-3</c:v>
                </c:pt>
                <c:pt idx="121">
                  <c:v>1.1547000009159092E-2</c:v>
                </c:pt>
                <c:pt idx="126">
                  <c:v>2.3070000024745241E-3</c:v>
                </c:pt>
                <c:pt idx="127">
                  <c:v>-3.2019999998738058E-3</c:v>
                </c:pt>
                <c:pt idx="128">
                  <c:v>-1.2019999994663522E-3</c:v>
                </c:pt>
                <c:pt idx="129">
                  <c:v>1.1210000011487864E-3</c:v>
                </c:pt>
                <c:pt idx="130">
                  <c:v>-3.6160000017844141E-3</c:v>
                </c:pt>
                <c:pt idx="132">
                  <c:v>3.7070000034873374E-3</c:v>
                </c:pt>
                <c:pt idx="134">
                  <c:v>-2.0735999991302378E-2</c:v>
                </c:pt>
                <c:pt idx="135">
                  <c:v>-6.1189999978523701E-3</c:v>
                </c:pt>
                <c:pt idx="136">
                  <c:v>-5.5329999959212728E-3</c:v>
                </c:pt>
                <c:pt idx="137">
                  <c:v>-5.0399999963701703E-3</c:v>
                </c:pt>
                <c:pt idx="138">
                  <c:v>-3.3939999921130948E-3</c:v>
                </c:pt>
                <c:pt idx="140">
                  <c:v>-3.1309999903896824E-3</c:v>
                </c:pt>
                <c:pt idx="141">
                  <c:v>1.1869000009028241E-2</c:v>
                </c:pt>
                <c:pt idx="142">
                  <c:v>7.1630000093136914E-3</c:v>
                </c:pt>
                <c:pt idx="143">
                  <c:v>3.9700000343145803E-4</c:v>
                </c:pt>
                <c:pt idx="144">
                  <c:v>-5.1999995775986463E-5</c:v>
                </c:pt>
                <c:pt idx="145">
                  <c:v>5.2710000018123537E-3</c:v>
                </c:pt>
                <c:pt idx="148">
                  <c:v>4.1220000057364814E-3</c:v>
                </c:pt>
                <c:pt idx="149">
                  <c:v>-2.9089999952702783E-3</c:v>
                </c:pt>
                <c:pt idx="150">
                  <c:v>6.0910000029252842E-3</c:v>
                </c:pt>
                <c:pt idx="151">
                  <c:v>6.790000043110922E-4</c:v>
                </c:pt>
                <c:pt idx="152">
                  <c:v>-1.0291999999026302E-2</c:v>
                </c:pt>
                <c:pt idx="153">
                  <c:v>-4.2919999978039414E-3</c:v>
                </c:pt>
                <c:pt idx="154">
                  <c:v>7.0019999984651804E-3</c:v>
                </c:pt>
                <c:pt idx="156">
                  <c:v>5.5760000032023527E-3</c:v>
                </c:pt>
                <c:pt idx="157">
                  <c:v>7.5760000036098063E-3</c:v>
                </c:pt>
                <c:pt idx="158">
                  <c:v>-2.8069999971194193E-3</c:v>
                </c:pt>
                <c:pt idx="159">
                  <c:v>1.5160000039031729E-3</c:v>
                </c:pt>
                <c:pt idx="160">
                  <c:v>-4.727999992610421E-3</c:v>
                </c:pt>
                <c:pt idx="161">
                  <c:v>-4.6989999973447993E-3</c:v>
                </c:pt>
                <c:pt idx="162">
                  <c:v>2.3010000077192672E-3</c:v>
                </c:pt>
                <c:pt idx="163">
                  <c:v>1.9180000017513521E-3</c:v>
                </c:pt>
                <c:pt idx="164">
                  <c:v>-7.5900000229012221E-4</c:v>
                </c:pt>
                <c:pt idx="165">
                  <c:v>-3.8789999962318689E-3</c:v>
                </c:pt>
                <c:pt idx="166">
                  <c:v>-4.938999998557847E-3</c:v>
                </c:pt>
                <c:pt idx="167">
                  <c:v>6.0999998822808266E-5</c:v>
                </c:pt>
                <c:pt idx="168">
                  <c:v>2.0609999992302619E-3</c:v>
                </c:pt>
                <c:pt idx="169">
                  <c:v>-1.867599999968661E-2</c:v>
                </c:pt>
                <c:pt idx="170">
                  <c:v>-7.9199999963748269E-3</c:v>
                </c:pt>
                <c:pt idx="171">
                  <c:v>-4.3656999994709622E-2</c:v>
                </c:pt>
                <c:pt idx="172">
                  <c:v>-1.7656999996688683E-2</c:v>
                </c:pt>
                <c:pt idx="173">
                  <c:v>-5.7169999927282333E-3</c:v>
                </c:pt>
                <c:pt idx="174">
                  <c:v>-7.4229999954695813E-3</c:v>
                </c:pt>
                <c:pt idx="175">
                  <c:v>-9.3939999933354557E-3</c:v>
                </c:pt>
                <c:pt idx="176">
                  <c:v>-9.3939999933354557E-3</c:v>
                </c:pt>
                <c:pt idx="177">
                  <c:v>-2.8410000013536774E-3</c:v>
                </c:pt>
                <c:pt idx="178">
                  <c:v>1.0680000050342642E-3</c:v>
                </c:pt>
                <c:pt idx="179">
                  <c:v>-1.037499999802094E-2</c:v>
                </c:pt>
                <c:pt idx="180">
                  <c:v>-3.046399999584537E-2</c:v>
                </c:pt>
                <c:pt idx="181">
                  <c:v>-7.4349999995320104E-3</c:v>
                </c:pt>
                <c:pt idx="182">
                  <c:v>-9.1119999924558215E-3</c:v>
                </c:pt>
                <c:pt idx="183">
                  <c:v>-1.111999990826007E-3</c:v>
                </c:pt>
                <c:pt idx="184">
                  <c:v>-6.4949999941745773E-3</c:v>
                </c:pt>
                <c:pt idx="186">
                  <c:v>1.1445000003732275E-2</c:v>
                </c:pt>
                <c:pt idx="187">
                  <c:v>-9.9730000001727603E-3</c:v>
                </c:pt>
                <c:pt idx="188">
                  <c:v>-1.5709999999671709E-2</c:v>
                </c:pt>
                <c:pt idx="189">
                  <c:v>-9.4469999967259355E-3</c:v>
                </c:pt>
                <c:pt idx="190">
                  <c:v>-6.1529999948106706E-3</c:v>
                </c:pt>
                <c:pt idx="191">
                  <c:v>-5.5649999994784594E-3</c:v>
                </c:pt>
                <c:pt idx="192">
                  <c:v>-4.5649999956367537E-3</c:v>
                </c:pt>
                <c:pt idx="193">
                  <c:v>-1.1270999995758757E-2</c:v>
                </c:pt>
                <c:pt idx="194">
                  <c:v>-5.9479999908944592E-3</c:v>
                </c:pt>
                <c:pt idx="195">
                  <c:v>-4.9479999943287112E-3</c:v>
                </c:pt>
                <c:pt idx="196">
                  <c:v>-1.1889999994309619E-2</c:v>
                </c:pt>
                <c:pt idx="197">
                  <c:v>-7.8899999934947118E-3</c:v>
                </c:pt>
                <c:pt idx="198">
                  <c:v>-1.67139999975916E-2</c:v>
                </c:pt>
                <c:pt idx="199">
                  <c:v>-1.3714000000618398E-2</c:v>
                </c:pt>
                <c:pt idx="200">
                  <c:v>2.860000022337772E-4</c:v>
                </c:pt>
                <c:pt idx="201">
                  <c:v>-3.6269999982323498E-3</c:v>
                </c:pt>
                <c:pt idx="202">
                  <c:v>-1.3686999991477933E-2</c:v>
                </c:pt>
                <c:pt idx="203">
                  <c:v>-1.4363999995111953E-2</c:v>
                </c:pt>
                <c:pt idx="204">
                  <c:v>-8.8069999983417802E-3</c:v>
                </c:pt>
                <c:pt idx="205">
                  <c:v>-2.0785999993677251E-2</c:v>
                </c:pt>
                <c:pt idx="206">
                  <c:v>-1.1785999995481689E-2</c:v>
                </c:pt>
                <c:pt idx="207">
                  <c:v>-5.4649999947287142E-3</c:v>
                </c:pt>
                <c:pt idx="208">
                  <c:v>2.4940000002970919E-3</c:v>
                </c:pt>
                <c:pt idx="209">
                  <c:v>-7.2430000000167638E-3</c:v>
                </c:pt>
                <c:pt idx="210">
                  <c:v>-5.62599999102531E-3</c:v>
                </c:pt>
                <c:pt idx="211">
                  <c:v>1.9999999494757503E-5</c:v>
                </c:pt>
                <c:pt idx="212">
                  <c:v>-5.6570000015199184E-3</c:v>
                </c:pt>
                <c:pt idx="213">
                  <c:v>-2.2134999991976656E-2</c:v>
                </c:pt>
                <c:pt idx="214">
                  <c:v>-1.7252999990887474E-2</c:v>
                </c:pt>
                <c:pt idx="215">
                  <c:v>9.6560000019962899E-3</c:v>
                </c:pt>
                <c:pt idx="216">
                  <c:v>-7.3749999937717803E-3</c:v>
                </c:pt>
                <c:pt idx="217">
                  <c:v>-1.3434999993478414E-2</c:v>
                </c:pt>
                <c:pt idx="218">
                  <c:v>-1.6204999992623925E-2</c:v>
                </c:pt>
                <c:pt idx="219">
                  <c:v>-2.5475999995251186E-2</c:v>
                </c:pt>
                <c:pt idx="220">
                  <c:v>-9.5939999955589883E-3</c:v>
                </c:pt>
                <c:pt idx="221">
                  <c:v>-1.7535999992105644E-2</c:v>
                </c:pt>
                <c:pt idx="222">
                  <c:v>-1.8750999995972961E-2</c:v>
                </c:pt>
                <c:pt idx="223">
                  <c:v>-1.7427999999199528E-2</c:v>
                </c:pt>
                <c:pt idx="224">
                  <c:v>-2.0605999998224434E-2</c:v>
                </c:pt>
                <c:pt idx="225">
                  <c:v>-2.5989000001573004E-2</c:v>
                </c:pt>
                <c:pt idx="226">
                  <c:v>-1.3234999998530839E-2</c:v>
                </c:pt>
                <c:pt idx="227">
                  <c:v>-2.1706999999878462E-2</c:v>
                </c:pt>
                <c:pt idx="228">
                  <c:v>-1.794299999892246E-2</c:v>
                </c:pt>
                <c:pt idx="229">
                  <c:v>-1.6943000002356712E-2</c:v>
                </c:pt>
                <c:pt idx="230">
                  <c:v>-1.6325999997206964E-2</c:v>
                </c:pt>
                <c:pt idx="231">
                  <c:v>-1.5689999992900994E-2</c:v>
                </c:pt>
                <c:pt idx="232">
                  <c:v>-1.8163999993703328E-2</c:v>
                </c:pt>
                <c:pt idx="233">
                  <c:v>-2.3546999997051898E-2</c:v>
                </c:pt>
                <c:pt idx="234">
                  <c:v>-2.1546999996644445E-2</c:v>
                </c:pt>
                <c:pt idx="235">
                  <c:v>-1.8546999999671243E-2</c:v>
                </c:pt>
                <c:pt idx="236">
                  <c:v>-1.7546999995829538E-2</c:v>
                </c:pt>
                <c:pt idx="237">
                  <c:v>-1.654699999926379E-2</c:v>
                </c:pt>
                <c:pt idx="238">
                  <c:v>-1.4546999998856336E-2</c:v>
                </c:pt>
                <c:pt idx="239">
                  <c:v>-1.1546999994607177E-2</c:v>
                </c:pt>
                <c:pt idx="240">
                  <c:v>-1.0546999998041429E-2</c:v>
                </c:pt>
                <c:pt idx="241">
                  <c:v>-1.0546999998041429E-2</c:v>
                </c:pt>
                <c:pt idx="242">
                  <c:v>-9.546999994199723E-3</c:v>
                </c:pt>
                <c:pt idx="243">
                  <c:v>-8.546999997633975E-3</c:v>
                </c:pt>
                <c:pt idx="244">
                  <c:v>-6.5469999972265214E-3</c:v>
                </c:pt>
                <c:pt idx="245">
                  <c:v>-5.5469999933848158E-3</c:v>
                </c:pt>
                <c:pt idx="246">
                  <c:v>-2.5469999964116141E-3</c:v>
                </c:pt>
                <c:pt idx="247">
                  <c:v>5.4530000052182004E-3</c:v>
                </c:pt>
                <c:pt idx="248">
                  <c:v>-1.1676999994961079E-2</c:v>
                </c:pt>
                <c:pt idx="249">
                  <c:v>-1.594199999817647E-2</c:v>
                </c:pt>
                <c:pt idx="250">
                  <c:v>-1.1941999997361563E-2</c:v>
                </c:pt>
                <c:pt idx="251">
                  <c:v>-1.4060000001336448E-2</c:v>
                </c:pt>
                <c:pt idx="252">
                  <c:v>-7.3249999986728653E-3</c:v>
                </c:pt>
                <c:pt idx="253">
                  <c:v>-1.9678999997267965E-2</c:v>
                </c:pt>
                <c:pt idx="254">
                  <c:v>-1.2678999999479856E-2</c:v>
                </c:pt>
                <c:pt idx="255">
                  <c:v>-9.6789999952306971E-3</c:v>
                </c:pt>
                <c:pt idx="256">
                  <c:v>-1.7797000000427943E-2</c:v>
                </c:pt>
                <c:pt idx="257">
                  <c:v>-1.7396999995980877E-2</c:v>
                </c:pt>
                <c:pt idx="258">
                  <c:v>-1.6396999992139172E-2</c:v>
                </c:pt>
                <c:pt idx="259">
                  <c:v>-2.3779999995895196E-2</c:v>
                </c:pt>
                <c:pt idx="260">
                  <c:v>-1.7779999994672835E-2</c:v>
                </c:pt>
                <c:pt idx="261">
                  <c:v>-1.5779999994265381E-2</c:v>
                </c:pt>
                <c:pt idx="262">
                  <c:v>-1.8635000000358559E-2</c:v>
                </c:pt>
                <c:pt idx="263">
                  <c:v>-2.7253999993263278E-2</c:v>
                </c:pt>
                <c:pt idx="264">
                  <c:v>-1.1971999992965721E-2</c:v>
                </c:pt>
                <c:pt idx="265">
                  <c:v>-1.1971999992965721E-2</c:v>
                </c:pt>
                <c:pt idx="266">
                  <c:v>9.0280000076745637E-3</c:v>
                </c:pt>
                <c:pt idx="267">
                  <c:v>-1.0923999994702172E-2</c:v>
                </c:pt>
                <c:pt idx="268">
                  <c:v>-1.0306999996828381E-2</c:v>
                </c:pt>
                <c:pt idx="269">
                  <c:v>-2.1690000001399312E-2</c:v>
                </c:pt>
                <c:pt idx="270">
                  <c:v>-1.1689999999362044E-2</c:v>
                </c:pt>
                <c:pt idx="271">
                  <c:v>-7.6899999985471368E-3</c:v>
                </c:pt>
                <c:pt idx="272">
                  <c:v>-6.900000007590279E-4</c:v>
                </c:pt>
                <c:pt idx="273">
                  <c:v>-1.1749999997846317E-2</c:v>
                </c:pt>
                <c:pt idx="274">
                  <c:v>-7.7499999970314093E-3</c:v>
                </c:pt>
                <c:pt idx="275">
                  <c:v>-9.8509999952511862E-3</c:v>
                </c:pt>
                <c:pt idx="276">
                  <c:v>-2.6922999997623265E-2</c:v>
                </c:pt>
                <c:pt idx="277">
                  <c:v>-2.5922999993781559E-2</c:v>
                </c:pt>
                <c:pt idx="278">
                  <c:v>-2.2922999996808358E-2</c:v>
                </c:pt>
                <c:pt idx="279">
                  <c:v>-2.192300000024261E-2</c:v>
                </c:pt>
                <c:pt idx="280">
                  <c:v>-2.192300000024261E-2</c:v>
                </c:pt>
                <c:pt idx="281">
                  <c:v>-1.5922999999020249E-2</c:v>
                </c:pt>
                <c:pt idx="282">
                  <c:v>-1.2922999994771089E-2</c:v>
                </c:pt>
                <c:pt idx="283">
                  <c:v>-1.2922999994771089E-2</c:v>
                </c:pt>
                <c:pt idx="284">
                  <c:v>-1.1922999998205341E-2</c:v>
                </c:pt>
                <c:pt idx="285">
                  <c:v>-1.3306000000739004E-2</c:v>
                </c:pt>
                <c:pt idx="286">
                  <c:v>-4.6599999986938201E-3</c:v>
                </c:pt>
                <c:pt idx="287">
                  <c:v>-1.0760999997728504E-2</c:v>
                </c:pt>
                <c:pt idx="288">
                  <c:v>-8.4379999971133657E-3</c:v>
                </c:pt>
                <c:pt idx="289">
                  <c:v>-5.438000000140164E-3</c:v>
                </c:pt>
                <c:pt idx="290">
                  <c:v>-5.2930000019841827E-3</c:v>
                </c:pt>
                <c:pt idx="291">
                  <c:v>-1.7729999963194132E-3</c:v>
                </c:pt>
                <c:pt idx="292">
                  <c:v>-1.8155999998271E-2</c:v>
                </c:pt>
                <c:pt idx="293">
                  <c:v>-9.1560000000754371E-3</c:v>
                </c:pt>
                <c:pt idx="294">
                  <c:v>-1.2539000003016554E-2</c:v>
                </c:pt>
                <c:pt idx="295">
                  <c:v>-1.5657000003557187E-2</c:v>
                </c:pt>
                <c:pt idx="297">
                  <c:v>-6.022999994456768E-3</c:v>
                </c:pt>
                <c:pt idx="298">
                  <c:v>-6.4060000004246831E-3</c:v>
                </c:pt>
                <c:pt idx="299">
                  <c:v>-8.7309999944409356E-3</c:v>
                </c:pt>
                <c:pt idx="300">
                  <c:v>-1.0508999999728985E-2</c:v>
                </c:pt>
                <c:pt idx="301">
                  <c:v>-1.4186000000336207E-2</c:v>
                </c:pt>
                <c:pt idx="302">
                  <c:v>-1.2185999999928754E-2</c:v>
                </c:pt>
                <c:pt idx="303">
                  <c:v>-1.01859999995213E-2</c:v>
                </c:pt>
                <c:pt idx="304">
                  <c:v>-1.01859999995213E-2</c:v>
                </c:pt>
                <c:pt idx="305">
                  <c:v>-9.1860000029555522E-3</c:v>
                </c:pt>
                <c:pt idx="306">
                  <c:v>-7.1860000025480986E-3</c:v>
                </c:pt>
                <c:pt idx="307">
                  <c:v>-6.1859999987063929E-3</c:v>
                </c:pt>
                <c:pt idx="308">
                  <c:v>-2.6461000001290813E-2</c:v>
                </c:pt>
                <c:pt idx="309">
                  <c:v>-4.8440000027767383E-3</c:v>
                </c:pt>
                <c:pt idx="310">
                  <c:v>-3.4904000000096858E-2</c:v>
                </c:pt>
                <c:pt idx="311">
                  <c:v>-2.6903999998467043E-2</c:v>
                </c:pt>
                <c:pt idx="312">
                  <c:v>-2.5903999994625337E-2</c:v>
                </c:pt>
                <c:pt idx="313">
                  <c:v>-2.4903999998059589E-2</c:v>
                </c:pt>
                <c:pt idx="314">
                  <c:v>-1.8903999996837229E-2</c:v>
                </c:pt>
                <c:pt idx="315">
                  <c:v>-1.6903999996429775E-2</c:v>
                </c:pt>
                <c:pt idx="316">
                  <c:v>-1.5903999999864027E-2</c:v>
                </c:pt>
                <c:pt idx="317">
                  <c:v>-1.190399999904912E-2</c:v>
                </c:pt>
                <c:pt idx="318">
                  <c:v>-2.9040000008535571E-3</c:v>
                </c:pt>
                <c:pt idx="319">
                  <c:v>-9.0400000044610351E-4</c:v>
                </c:pt>
                <c:pt idx="320">
                  <c:v>9.6000003395602107E-5</c:v>
                </c:pt>
                <c:pt idx="321">
                  <c:v>-3.0963999997766223E-2</c:v>
                </c:pt>
                <c:pt idx="322">
                  <c:v>-2.3963999992702156E-2</c:v>
                </c:pt>
                <c:pt idx="323">
                  <c:v>-2.2963999996136408E-2</c:v>
                </c:pt>
                <c:pt idx="324">
                  <c:v>-6.9639999928767793E-3</c:v>
                </c:pt>
                <c:pt idx="325">
                  <c:v>-3.1669999996665865E-2</c:v>
                </c:pt>
                <c:pt idx="326">
                  <c:v>-2.7669999995850958E-2</c:v>
                </c:pt>
                <c:pt idx="327">
                  <c:v>-8.6699999956181273E-3</c:v>
                </c:pt>
                <c:pt idx="328">
                  <c:v>-8.6699999956181273E-3</c:v>
                </c:pt>
                <c:pt idx="329">
                  <c:v>-1.6409999952884391E-3</c:v>
                </c:pt>
                <c:pt idx="330">
                  <c:v>1.3490000055753626E-3</c:v>
                </c:pt>
                <c:pt idx="358">
                  <c:v>-4.8439999955007806E-3</c:v>
                </c:pt>
                <c:pt idx="366">
                  <c:v>-1.4136999998299871E-2</c:v>
                </c:pt>
                <c:pt idx="367">
                  <c:v>-1.7349999980069697E-3</c:v>
                </c:pt>
                <c:pt idx="370">
                  <c:v>-3.8070000009611249E-3</c:v>
                </c:pt>
                <c:pt idx="372">
                  <c:v>1.9720000054803677E-3</c:v>
                </c:pt>
                <c:pt idx="384">
                  <c:v>2.3648000002140179E-2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46-4B1C-9CB9-CFAE347C898A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plus>
            <c:minus>
              <c:numRef>
                <c:f>'Active 2'!$D$21:$D$46</c:f>
                <c:numCache>
                  <c:formatCode>General</c:formatCode>
                  <c:ptCount val="2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2'!$J$21:$J$800</c:f>
              <c:numCache>
                <c:formatCode>General</c:formatCode>
                <c:ptCount val="780"/>
                <c:pt idx="77">
                  <c:v>1.353699999890523E-2</c:v>
                </c:pt>
                <c:pt idx="100">
                  <c:v>3.8415000009990763E-2</c:v>
                </c:pt>
                <c:pt idx="119">
                  <c:v>2.5300000052084215E-3</c:v>
                </c:pt>
                <c:pt idx="122">
                  <c:v>2.4219999977503903E-3</c:v>
                </c:pt>
                <c:pt idx="123">
                  <c:v>3.3220000041183084E-3</c:v>
                </c:pt>
                <c:pt idx="124">
                  <c:v>2.2390000085579231E-3</c:v>
                </c:pt>
                <c:pt idx="125">
                  <c:v>3.1620000008842908E-3</c:v>
                </c:pt>
                <c:pt idx="131">
                  <c:v>2.5840000016614795E-3</c:v>
                </c:pt>
                <c:pt idx="133">
                  <c:v>2.1300000007613562E-3</c:v>
                </c:pt>
                <c:pt idx="139">
                  <c:v>2.8520000050775707E-3</c:v>
                </c:pt>
                <c:pt idx="146">
                  <c:v>2.4000000121304765E-4</c:v>
                </c:pt>
                <c:pt idx="147">
                  <c:v>2.4000000848900527E-4</c:v>
                </c:pt>
                <c:pt idx="155">
                  <c:v>-2.0239999939803965E-3</c:v>
                </c:pt>
                <c:pt idx="185">
                  <c:v>-5.5720000018482096E-3</c:v>
                </c:pt>
                <c:pt idx="331">
                  <c:v>-4.8589999933028594E-3</c:v>
                </c:pt>
                <c:pt idx="332">
                  <c:v>-4.258999993908219E-3</c:v>
                </c:pt>
                <c:pt idx="333">
                  <c:v>-1.4589999918825924E-3</c:v>
                </c:pt>
                <c:pt idx="334">
                  <c:v>-7.3189999893656932E-3</c:v>
                </c:pt>
                <c:pt idx="335">
                  <c:v>-6.6189999924972653E-3</c:v>
                </c:pt>
                <c:pt idx="336">
                  <c:v>-6.6189999924972653E-3</c:v>
                </c:pt>
                <c:pt idx="337">
                  <c:v>-5.9189999956288375E-3</c:v>
                </c:pt>
                <c:pt idx="338">
                  <c:v>-2.4189999894588254E-3</c:v>
                </c:pt>
                <c:pt idx="339">
                  <c:v>-1.0189999957219698E-3</c:v>
                </c:pt>
                <c:pt idx="340">
                  <c:v>-1.0189999957219698E-3</c:v>
                </c:pt>
                <c:pt idx="341">
                  <c:v>-1.0189999957219698E-3</c:v>
                </c:pt>
                <c:pt idx="342">
                  <c:v>3.8100000529084355E-4</c:v>
                </c:pt>
                <c:pt idx="343">
                  <c:v>1.7810000063036568E-3</c:v>
                </c:pt>
                <c:pt idx="344">
                  <c:v>3.7810000067111105E-3</c:v>
                </c:pt>
                <c:pt idx="345">
                  <c:v>1.0081000007630792E-2</c:v>
                </c:pt>
                <c:pt idx="346">
                  <c:v>-4.356999990704935E-3</c:v>
                </c:pt>
                <c:pt idx="348">
                  <c:v>-1.8325999997614417E-2</c:v>
                </c:pt>
                <c:pt idx="350">
                  <c:v>-7.4689999964903109E-3</c:v>
                </c:pt>
                <c:pt idx="351">
                  <c:v>-3.5520000019459985E-3</c:v>
                </c:pt>
                <c:pt idx="352">
                  <c:v>-7.1119999993243255E-3</c:v>
                </c:pt>
                <c:pt idx="353">
                  <c:v>-7.4489999969955534E-3</c:v>
                </c:pt>
                <c:pt idx="354">
                  <c:v>-3.9810000016586855E-3</c:v>
                </c:pt>
                <c:pt idx="355">
                  <c:v>3.0915000024833716E-3</c:v>
                </c:pt>
                <c:pt idx="360">
                  <c:v>-2.0567999992636032E-2</c:v>
                </c:pt>
                <c:pt idx="361">
                  <c:v>-4.6799999108770862E-4</c:v>
                </c:pt>
                <c:pt idx="364">
                  <c:v>-3.559999997378327E-3</c:v>
                </c:pt>
                <c:pt idx="365">
                  <c:v>-3.559999997378327E-3</c:v>
                </c:pt>
                <c:pt idx="374">
                  <c:v>7.5170000054640695E-3</c:v>
                </c:pt>
                <c:pt idx="377">
                  <c:v>1.2082000001100823E-2</c:v>
                </c:pt>
                <c:pt idx="386">
                  <c:v>2.7136000004247762E-2</c:v>
                </c:pt>
                <c:pt idx="404">
                  <c:v>4.7033000002556946E-2</c:v>
                </c:pt>
                <c:pt idx="405">
                  <c:v>4.8066999996080995E-2</c:v>
                </c:pt>
                <c:pt idx="408">
                  <c:v>5.4255000010016374E-2</c:v>
                </c:pt>
                <c:pt idx="409">
                  <c:v>5.9756000002380461E-2</c:v>
                </c:pt>
                <c:pt idx="410">
                  <c:v>6.4478499996766914E-2</c:v>
                </c:pt>
                <c:pt idx="411">
                  <c:v>6.1040000007778872E-2</c:v>
                </c:pt>
                <c:pt idx="412">
                  <c:v>6.8173000006936491E-2</c:v>
                </c:pt>
                <c:pt idx="413">
                  <c:v>6.8807000003289431E-2</c:v>
                </c:pt>
                <c:pt idx="414">
                  <c:v>7.3509000008925796E-2</c:v>
                </c:pt>
                <c:pt idx="415">
                  <c:v>7.4489999999059364E-2</c:v>
                </c:pt>
                <c:pt idx="416">
                  <c:v>7.01069999995525E-2</c:v>
                </c:pt>
                <c:pt idx="417">
                  <c:v>7.01069999995525E-2</c:v>
                </c:pt>
                <c:pt idx="418">
                  <c:v>7.5606999998854008E-2</c:v>
                </c:pt>
                <c:pt idx="419">
                  <c:v>7.5194999997620471E-2</c:v>
                </c:pt>
                <c:pt idx="420">
                  <c:v>7.5864000005822163E-2</c:v>
                </c:pt>
                <c:pt idx="421">
                  <c:v>7.6998000004095957E-2</c:v>
                </c:pt>
                <c:pt idx="422">
                  <c:v>0.10190100000181701</c:v>
                </c:pt>
                <c:pt idx="423">
                  <c:v>0.10208200000488432</c:v>
                </c:pt>
                <c:pt idx="424">
                  <c:v>0.10299900000245543</c:v>
                </c:pt>
                <c:pt idx="425">
                  <c:v>0.10312700000213226</c:v>
                </c:pt>
                <c:pt idx="426">
                  <c:v>0.105928999997559</c:v>
                </c:pt>
                <c:pt idx="427">
                  <c:v>0.10994600000412902</c:v>
                </c:pt>
                <c:pt idx="428">
                  <c:v>0.11164400000416208</c:v>
                </c:pt>
                <c:pt idx="429">
                  <c:v>0.11889099999825703</c:v>
                </c:pt>
                <c:pt idx="430">
                  <c:v>0.11952000000019325</c:v>
                </c:pt>
                <c:pt idx="431">
                  <c:v>0.11973700000089593</c:v>
                </c:pt>
                <c:pt idx="432">
                  <c:v>0.12026599999808241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46-4B1C-9CB9-CFAE347C898A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2'!$K$21:$K$800</c:f>
              <c:numCache>
                <c:formatCode>General</c:formatCode>
                <c:ptCount val="780"/>
                <c:pt idx="347">
                  <c:v>-3.749999959836714E-4</c:v>
                </c:pt>
                <c:pt idx="349">
                  <c:v>-5.6209999966085888E-3</c:v>
                </c:pt>
                <c:pt idx="356">
                  <c:v>-7.9310000000987202E-3</c:v>
                </c:pt>
                <c:pt idx="357">
                  <c:v>-5.2849999919999391E-3</c:v>
                </c:pt>
                <c:pt idx="359">
                  <c:v>-2.2528999994392507E-2</c:v>
                </c:pt>
                <c:pt idx="362">
                  <c:v>-1.3859999962733127E-3</c:v>
                </c:pt>
                <c:pt idx="363">
                  <c:v>-3.1799999997019768E-3</c:v>
                </c:pt>
                <c:pt idx="368">
                  <c:v>-7.7299999975366518E-4</c:v>
                </c:pt>
                <c:pt idx="369">
                  <c:v>-4.276499996194616E-3</c:v>
                </c:pt>
                <c:pt idx="371">
                  <c:v>4.0200000003096648E-3</c:v>
                </c:pt>
                <c:pt idx="373">
                  <c:v>5.274000002827961E-3</c:v>
                </c:pt>
                <c:pt idx="375">
                  <c:v>7.8390000053332187E-3</c:v>
                </c:pt>
                <c:pt idx="376">
                  <c:v>1.1338000003888737E-2</c:v>
                </c:pt>
                <c:pt idx="378">
                  <c:v>1.6129000003274996E-2</c:v>
                </c:pt>
                <c:pt idx="379">
                  <c:v>1.9051000002946239E-2</c:v>
                </c:pt>
                <c:pt idx="380">
                  <c:v>2.2756000005756505E-2</c:v>
                </c:pt>
                <c:pt idx="381">
                  <c:v>2.2479000006569549E-2</c:v>
                </c:pt>
                <c:pt idx="382">
                  <c:v>2.3312999997870065E-2</c:v>
                </c:pt>
                <c:pt idx="383">
                  <c:v>2.2747999995772261E-2</c:v>
                </c:pt>
                <c:pt idx="385">
                  <c:v>2.6632000000972766E-2</c:v>
                </c:pt>
                <c:pt idx="387">
                  <c:v>3.0817999999271706E-2</c:v>
                </c:pt>
                <c:pt idx="388">
                  <c:v>2.402750000328524E-2</c:v>
                </c:pt>
                <c:pt idx="389">
                  <c:v>2.763750000303844E-2</c:v>
                </c:pt>
                <c:pt idx="390">
                  <c:v>2.7727500004402827E-2</c:v>
                </c:pt>
                <c:pt idx="391">
                  <c:v>3.1137500001932494E-2</c:v>
                </c:pt>
                <c:pt idx="392">
                  <c:v>3.1227500003296882E-2</c:v>
                </c:pt>
                <c:pt idx="393">
                  <c:v>3.2840000007126946E-2</c:v>
                </c:pt>
                <c:pt idx="394">
                  <c:v>3.5217000004195143E-2</c:v>
                </c:pt>
                <c:pt idx="395">
                  <c:v>3.5327000005054288E-2</c:v>
                </c:pt>
                <c:pt idx="396">
                  <c:v>3.5407000003033318E-2</c:v>
                </c:pt>
                <c:pt idx="397">
                  <c:v>3.5437000005913433E-2</c:v>
                </c:pt>
                <c:pt idx="398">
                  <c:v>3.5517000003892463E-2</c:v>
                </c:pt>
                <c:pt idx="399">
                  <c:v>3.552700000727782E-2</c:v>
                </c:pt>
                <c:pt idx="400">
                  <c:v>3.5637000000861008E-2</c:v>
                </c:pt>
                <c:pt idx="401">
                  <c:v>3.5605000004579779E-2</c:v>
                </c:pt>
                <c:pt idx="402">
                  <c:v>3.6326500005088747E-2</c:v>
                </c:pt>
                <c:pt idx="403">
                  <c:v>4.1294000002380926E-2</c:v>
                </c:pt>
                <c:pt idx="406">
                  <c:v>5.0938000000314787E-2</c:v>
                </c:pt>
                <c:pt idx="407">
                  <c:v>5.0938000000314787E-2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46-4B1C-9CB9-CFAE347C898A}"/>
            </c:ext>
          </c:extLst>
        </c:ser>
        <c:ser>
          <c:idx val="7"/>
          <c:order val="4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2'!$AX$2:$AX$145</c:f>
              <c:numCache>
                <c:formatCode>General</c:formatCode>
                <c:ptCount val="144"/>
                <c:pt idx="0">
                  <c:v>-9.3310019003389866E-2</c:v>
                </c:pt>
                <c:pt idx="1">
                  <c:v>-8.7045789777190907E-2</c:v>
                </c:pt>
                <c:pt idx="2">
                  <c:v>-8.0999254946647448E-2</c:v>
                </c:pt>
                <c:pt idx="3">
                  <c:v>-7.5166726737541489E-2</c:v>
                </c:pt>
                <c:pt idx="4">
                  <c:v>-6.9544509119678355E-2</c:v>
                </c:pt>
                <c:pt idx="5">
                  <c:v>-6.4128903171904339E-2</c:v>
                </c:pt>
                <c:pt idx="6">
                  <c:v>-5.8916211870938873E-2</c:v>
                </c:pt>
                <c:pt idx="7">
                  <c:v>-5.3902744349272891E-2</c:v>
                </c:pt>
                <c:pt idx="8">
                  <c:v>-4.9084819664407475E-2</c:v>
                </c:pt>
                <c:pt idx="9">
                  <c:v>-4.4458770118844748E-2</c:v>
                </c:pt>
                <c:pt idx="10">
                  <c:v>-4.0020944167490302E-2</c:v>
                </c:pt>
                <c:pt idx="11">
                  <c:v>-3.5767708946519428E-2</c:v>
                </c:pt>
                <c:pt idx="12">
                  <c:v>-3.1695452455281325E-2</c:v>
                </c:pt>
                <c:pt idx="13">
                  <c:v>-2.7800585420489077E-2</c:v>
                </c:pt>
                <c:pt idx="14">
                  <c:v>-2.4079542869760162E-2</c:v>
                </c:pt>
                <c:pt idx="15">
                  <c:v>-2.0528785439520358E-2</c:v>
                </c:pt>
                <c:pt idx="16">
                  <c:v>-1.7144800440383523E-2</c:v>
                </c:pt>
                <c:pt idx="17">
                  <c:v>-1.3924102701334262E-2</c:v>
                </c:pt>
                <c:pt idx="18">
                  <c:v>-1.086323521238941E-2</c:v>
                </c:pt>
                <c:pt idx="19">
                  <c:v>-7.9587695838682082E-3</c:v>
                </c:pt>
                <c:pt idx="20">
                  <c:v>-5.2073063389688756E-3</c:v>
                </c:pt>
                <c:pt idx="21">
                  <c:v>-2.6054750550097983E-3</c:v>
                </c:pt>
                <c:pt idx="22">
                  <c:v>-1.4993436744875632E-4</c:v>
                </c:pt>
                <c:pt idx="23">
                  <c:v>2.1626281503719924E-3</c:v>
                </c:pt>
                <c:pt idx="24">
                  <c:v>4.3354962198978164E-3</c:v>
                </c:pt>
                <c:pt idx="25">
                  <c:v>6.3719251916053987E-3</c:v>
                </c:pt>
                <c:pt idx="26">
                  <c:v>8.2751424709385513E-3</c:v>
                </c:pt>
                <c:pt idx="27">
                  <c:v>1.0048348026941933E-2</c:v>
                </c:pt>
                <c:pt idx="28">
                  <c:v>1.1694714975447107E-2</c:v>
                </c:pt>
                <c:pt idx="29">
                  <c:v>1.3217390229448317E-2</c:v>
                </c:pt>
                <c:pt idx="30">
                  <c:v>1.4619495210049599E-2</c:v>
                </c:pt>
                <c:pt idx="31">
                  <c:v>1.590412661205462E-2</c:v>
                </c:pt>
                <c:pt idx="32">
                  <c:v>1.7074357218918396E-2</c:v>
                </c:pt>
                <c:pt idx="33">
                  <c:v>1.8133236762385041E-2</c:v>
                </c:pt>
                <c:pt idx="34">
                  <c:v>1.9083792822693346E-2</c:v>
                </c:pt>
                <c:pt idx="35">
                  <c:v>1.9929031765750005E-2</c:v>
                </c:pt>
                <c:pt idx="36">
                  <c:v>2.0671939714149906E-2</c:v>
                </c:pt>
                <c:pt idx="37">
                  <c:v>2.13154835493512E-2</c:v>
                </c:pt>
                <c:pt idx="38">
                  <c:v>2.1862611942715826E-2</c:v>
                </c:pt>
                <c:pt idx="39">
                  <c:v>2.2316256413473234E-2</c:v>
                </c:pt>
                <c:pt idx="40">
                  <c:v>2.2679332411990161E-2</c:v>
                </c:pt>
                <c:pt idx="41">
                  <c:v>2.2954740427002296E-2</c:v>
                </c:pt>
                <c:pt idx="42">
                  <c:v>2.3145367115712384E-2</c:v>
                </c:pt>
                <c:pt idx="43">
                  <c:v>2.3254086455870543E-2</c:v>
                </c:pt>
                <c:pt idx="44">
                  <c:v>2.3283760919126428E-2</c:v>
                </c:pt>
                <c:pt idx="45">
                  <c:v>2.3237242665099633E-2</c:v>
                </c:pt>
                <c:pt idx="46">
                  <c:v>2.3117374755730988E-2</c:v>
                </c:pt>
                <c:pt idx="47">
                  <c:v>2.2926992389582845E-2</c:v>
                </c:pt>
                <c:pt idx="48">
                  <c:v>2.2668924155827927E-2</c:v>
                </c:pt>
                <c:pt idx="49">
                  <c:v>2.2345993307730169E-2</c:v>
                </c:pt>
                <c:pt idx="50">
                  <c:v>2.1961019055467892E-2</c:v>
                </c:pt>
                <c:pt idx="51">
                  <c:v>2.151681787817411E-2</c:v>
                </c:pt>
                <c:pt idx="52">
                  <c:v>2.101620485510837E-2</c:v>
                </c:pt>
                <c:pt idx="53">
                  <c:v>2.046199501587749E-2</c:v>
                </c:pt>
                <c:pt idx="54">
                  <c:v>1.9857004709651085E-2</c:v>
                </c:pt>
                <c:pt idx="55">
                  <c:v>1.9204052993329487E-2</c:v>
                </c:pt>
                <c:pt idx="56">
                  <c:v>1.850596303863724E-2</c:v>
                </c:pt>
                <c:pt idx="57">
                  <c:v>1.7765563558142558E-2</c:v>
                </c:pt>
                <c:pt idx="58">
                  <c:v>1.698569025022937E-2</c:v>
                </c:pt>
                <c:pt idx="59">
                  <c:v>1.6169187263079192E-2</c:v>
                </c:pt>
                <c:pt idx="60">
                  <c:v>1.5318908677768583E-2</c:v>
                </c:pt>
                <c:pt idx="61">
                  <c:v>1.4437720010631906E-2</c:v>
                </c:pt>
                <c:pt idx="62">
                  <c:v>1.3528499735102738E-2</c:v>
                </c:pt>
                <c:pt idx="63">
                  <c:v>1.2594140823301708E-2</c:v>
                </c:pt>
                <c:pt idx="64">
                  <c:v>1.1637552307723325E-2</c:v>
                </c:pt>
                <c:pt idx="65">
                  <c:v>1.0661660863432926E-2</c:v>
                </c:pt>
                <c:pt idx="66">
                  <c:v>9.6694124112732035E-3</c:v>
                </c:pt>
                <c:pt idx="67">
                  <c:v>8.6637737426560509E-3</c:v>
                </c:pt>
                <c:pt idx="68">
                  <c:v>7.6477341665821975E-3</c:v>
                </c:pt>
                <c:pt idx="69">
                  <c:v>6.6243071796098056E-3</c:v>
                </c:pt>
                <c:pt idx="70">
                  <c:v>5.5965321595529034E-3</c:v>
                </c:pt>
                <c:pt idx="71">
                  <c:v>4.5674760837342981E-3</c:v>
                </c:pt>
                <c:pt idx="72">
                  <c:v>3.5402352726637866E-3</c:v>
                </c:pt>
                <c:pt idx="73">
                  <c:v>2.5179371600181841E-3</c:v>
                </c:pt>
                <c:pt idx="74">
                  <c:v>1.5037420898065604E-3</c:v>
                </c:pt>
                <c:pt idx="75">
                  <c:v>5.0084514156838178E-4</c:v>
                </c:pt>
                <c:pt idx="76">
                  <c:v>-4.875220156004556E-4</c:v>
                </c:pt>
                <c:pt idx="77">
                  <c:v>-1.458089239482957E-3</c:v>
                </c:pt>
                <c:pt idx="78">
                  <c:v>-2.4075460010501565E-3</c:v>
                </c:pt>
                <c:pt idx="79">
                  <c:v>-3.3325394402055897E-3</c:v>
                </c:pt>
                <c:pt idx="80">
                  <c:v>-4.2296723907265521E-3</c:v>
                </c:pt>
                <c:pt idx="81">
                  <c:v>-5.0955013743823746E-3</c:v>
                </c:pt>
                <c:pt idx="82">
                  <c:v>-5.9265345645013179E-3</c:v>
                </c:pt>
                <c:pt idx="83">
                  <c:v>-6.7192297195540623E-3</c:v>
                </c:pt>
                <c:pt idx="84">
                  <c:v>-7.4699920877033948E-3</c:v>
                </c:pt>
                <c:pt idx="85">
                  <c:v>-8.1751722836594515E-3</c:v>
                </c:pt>
                <c:pt idx="86">
                  <c:v>-8.8310641396492778E-3</c:v>
                </c:pt>
                <c:pt idx="87">
                  <c:v>-9.4339025328114556E-3</c:v>
                </c:pt>
                <c:pt idx="88">
                  <c:v>-9.9798611918806568E-3</c:v>
                </c:pt>
                <c:pt idx="89">
                  <c:v>-1.0465050486649197E-2</c:v>
                </c:pt>
                <c:pt idx="90">
                  <c:v>-1.0885515204356405E-2</c:v>
                </c:pt>
                <c:pt idx="91">
                  <c:v>-1.1237232317896112E-2</c:v>
                </c:pt>
                <c:pt idx="92">
                  <c:v>-1.1516108751529364E-2</c:v>
                </c:pt>
                <c:pt idx="93">
                  <c:v>-1.1717979150666746E-2</c:v>
                </c:pt>
                <c:pt idx="94">
                  <c:v>-1.1838603663233666E-2</c:v>
                </c:pt>
                <c:pt idx="95">
                  <c:v>-1.1873665741175515E-2</c:v>
                </c:pt>
                <c:pt idx="96">
                  <c:v>-1.1818769971800175E-2</c:v>
                </c:pt>
                <c:pt idx="97">
                  <c:v>-1.1669439949893945E-2</c:v>
                </c:pt>
                <c:pt idx="98">
                  <c:v>-1.1421116202926074E-2</c:v>
                </c:pt>
                <c:pt idx="99">
                  <c:v>-1.1069154183143831E-2</c:v>
                </c:pt>
                <c:pt idx="100">
                  <c:v>-1.0608822342025287E-2</c:v>
                </c:pt>
                <c:pt idx="101">
                  <c:v>-1.0035300304360423E-2</c:v>
                </c:pt>
                <c:pt idx="102">
                  <c:v>-9.3436771612394887E-3</c:v>
                </c:pt>
                <c:pt idx="103">
                  <c:v>-8.5289499034212068E-3</c:v>
                </c:pt>
                <c:pt idx="104">
                  <c:v>-7.5860220189762628E-3</c:v>
                </c:pt>
                <c:pt idx="105">
                  <c:v>-6.5097022817598993E-3</c:v>
                </c:pt>
                <c:pt idx="106">
                  <c:v>-5.294703760180125E-3</c:v>
                </c:pt>
                <c:pt idx="107">
                  <c:v>-3.9356430789237451E-3</c:v>
                </c:pt>
                <c:pt idx="108">
                  <c:v>-2.4270399697770284E-3</c:v>
                </c:pt>
                <c:pt idx="109">
                  <c:v>-7.6331715147204271E-4</c:v>
                </c:pt>
                <c:pt idx="110">
                  <c:v>1.0611994174110628E-3</c:v>
                </c:pt>
                <c:pt idx="111">
                  <c:v>3.0522798640273963E-3</c:v>
                </c:pt>
                <c:pt idx="112">
                  <c:v>5.2157892521176308E-3</c:v>
                </c:pt>
                <c:pt idx="113">
                  <c:v>7.5576858998371299E-3</c:v>
                </c:pt>
                <c:pt idx="114">
                  <c:v>1.0084019100870811E-2</c:v>
                </c:pt>
                <c:pt idx="115">
                  <c:v>1.2800926179464989E-2</c:v>
                </c:pt>
                <c:pt idx="116">
                  <c:v>1.5714628804045006E-2</c:v>
                </c:pt>
                <c:pt idx="117">
                  <c:v>1.8831428477910916E-2</c:v>
                </c:pt>
                <c:pt idx="118">
                  <c:v>2.2157701119149831E-2</c:v>
                </c:pt>
                <c:pt idx="119">
                  <c:v>2.5699890635454858E-2</c:v>
                </c:pt>
                <c:pt idx="120">
                  <c:v>2.9464501393066944E-2</c:v>
                </c:pt>
                <c:pt idx="121">
                  <c:v>3.345808947269463E-2</c:v>
                </c:pt>
                <c:pt idx="122">
                  <c:v>3.7687252599129861E-2</c:v>
                </c:pt>
                <c:pt idx="123">
                  <c:v>4.215861862553455E-2</c:v>
                </c:pt>
                <c:pt idx="124">
                  <c:v>4.6878832448236707E-2</c:v>
                </c:pt>
                <c:pt idx="125">
                  <c:v>5.1854541223545214E-2</c:v>
                </c:pt>
                <c:pt idx="126">
                  <c:v>5.7092377754885959E-2</c:v>
                </c:pt>
                <c:pt idx="127">
                  <c:v>6.2598941916758466E-2</c:v>
                </c:pt>
                <c:pt idx="128">
                  <c:v>6.8380779982017525E-2</c:v>
                </c:pt>
                <c:pt idx="129">
                  <c:v>7.4444361721198726E-2</c:v>
                </c:pt>
                <c:pt idx="130">
                  <c:v>8.0796055147527912E-2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46-4B1C-9CB9-CFAE347C8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0480"/>
        <c:axId val="1"/>
      </c:scatterChart>
      <c:valAx>
        <c:axId val="861710480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2775368572837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361299052774017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04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261177941390614"/>
          <c:y val="0.92857258227336958"/>
          <c:w val="0.7591345330818762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LiTE residuals</a:t>
            </a:r>
          </a:p>
        </c:rich>
      </c:tx>
      <c:layout>
        <c:manualLayout>
          <c:xMode val="edge"/>
          <c:yMode val="edge"/>
          <c:x val="0.36225314301465739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33199904275924"/>
          <c:y val="0.13424657534246576"/>
          <c:w val="0.82344110219437039"/>
          <c:h val="0.69315068493150689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2'!$AB$21:$AB$800</c:f>
              <c:numCache>
                <c:formatCode>General</c:formatCode>
                <c:ptCount val="780"/>
                <c:pt idx="0">
                  <c:v>-0.31655054279112543</c:v>
                </c:pt>
                <c:pt idx="1">
                  <c:v>-0.28864082142939218</c:v>
                </c:pt>
                <c:pt idx="2">
                  <c:v>-0.26706658513496578</c:v>
                </c:pt>
                <c:pt idx="3">
                  <c:v>-0.2734994138347992</c:v>
                </c:pt>
                <c:pt idx="4">
                  <c:v>-0.27926367212633191</c:v>
                </c:pt>
                <c:pt idx="5">
                  <c:v>-0.28920998265357378</c:v>
                </c:pt>
                <c:pt idx="6">
                  <c:v>-0.2767331404418456</c:v>
                </c:pt>
                <c:pt idx="7">
                  <c:v>-0.27600949239758937</c:v>
                </c:pt>
                <c:pt idx="8">
                  <c:v>-0.27342392335642396</c:v>
                </c:pt>
                <c:pt idx="9">
                  <c:v>-0.26270899089278144</c:v>
                </c:pt>
                <c:pt idx="10">
                  <c:v>-0.26905489186686599</c:v>
                </c:pt>
                <c:pt idx="11">
                  <c:v>-0.27761580196342467</c:v>
                </c:pt>
                <c:pt idx="12">
                  <c:v>-0.26299145012899389</c:v>
                </c:pt>
                <c:pt idx="13">
                  <c:v>-0.2511862083521918</c:v>
                </c:pt>
                <c:pt idx="14">
                  <c:v>-0.25985242570806649</c:v>
                </c:pt>
                <c:pt idx="15">
                  <c:v>-0.24282617374390519</c:v>
                </c:pt>
                <c:pt idx="16">
                  <c:v>-0.25366527490241608</c:v>
                </c:pt>
                <c:pt idx="17">
                  <c:v>-0.2583335586585187</c:v>
                </c:pt>
                <c:pt idx="18">
                  <c:v>-0.24438596215316993</c:v>
                </c:pt>
                <c:pt idx="19">
                  <c:v>-0.24505369997714765</c:v>
                </c:pt>
                <c:pt idx="20">
                  <c:v>-0.23659508131845081</c:v>
                </c:pt>
                <c:pt idx="21">
                  <c:v>-0.25792623603239007</c:v>
                </c:pt>
                <c:pt idx="22">
                  <c:v>-0.24125697680003125</c:v>
                </c:pt>
                <c:pt idx="23">
                  <c:v>-0.23341678650734829</c:v>
                </c:pt>
                <c:pt idx="24">
                  <c:v>-0.25408287795095058</c:v>
                </c:pt>
                <c:pt idx="25">
                  <c:v>-0.22162656025358837</c:v>
                </c:pt>
                <c:pt idx="26">
                  <c:v>-0.21406188240353888</c:v>
                </c:pt>
                <c:pt idx="27">
                  <c:v>-0.20803391003005034</c:v>
                </c:pt>
                <c:pt idx="28">
                  <c:v>-0.21396738424444109</c:v>
                </c:pt>
                <c:pt idx="29">
                  <c:v>-0.21162660190425583</c:v>
                </c:pt>
                <c:pt idx="30">
                  <c:v>-0.21609293987119207</c:v>
                </c:pt>
                <c:pt idx="31">
                  <c:v>-0.20975209465313832</c:v>
                </c:pt>
                <c:pt idx="32">
                  <c:v>-0.19655904646708419</c:v>
                </c:pt>
                <c:pt idx="33">
                  <c:v>-0.21921814987889188</c:v>
                </c:pt>
                <c:pt idx="34">
                  <c:v>-0.2076839740784211</c:v>
                </c:pt>
                <c:pt idx="35">
                  <c:v>-0.21134301477748718</c:v>
                </c:pt>
                <c:pt idx="36">
                  <c:v>-0.20212335378879179</c:v>
                </c:pt>
                <c:pt idx="37">
                  <c:v>-0.19692642141757169</c:v>
                </c:pt>
                <c:pt idx="38">
                  <c:v>-0.20804525273872493</c:v>
                </c:pt>
                <c:pt idx="39">
                  <c:v>-0.19696625301043119</c:v>
                </c:pt>
                <c:pt idx="40">
                  <c:v>-0.20942641683659319</c:v>
                </c:pt>
                <c:pt idx="41">
                  <c:v>-0.20520181392360257</c:v>
                </c:pt>
                <c:pt idx="42">
                  <c:v>-0.21085952592257665</c:v>
                </c:pt>
                <c:pt idx="43">
                  <c:v>-0.19666143106728409</c:v>
                </c:pt>
                <c:pt idx="44">
                  <c:v>-0.19977843787810814</c:v>
                </c:pt>
                <c:pt idx="45">
                  <c:v>-0.20223755947156721</c:v>
                </c:pt>
                <c:pt idx="46">
                  <c:v>-0.188454172762095</c:v>
                </c:pt>
                <c:pt idx="47">
                  <c:v>-0.19411065736369801</c:v>
                </c:pt>
                <c:pt idx="48">
                  <c:v>-0.1829082693068268</c:v>
                </c:pt>
                <c:pt idx="49">
                  <c:v>-0.18637874038897712</c:v>
                </c:pt>
                <c:pt idx="50">
                  <c:v>-0.18694060463446902</c:v>
                </c:pt>
                <c:pt idx="51">
                  <c:v>-0.18036105229545762</c:v>
                </c:pt>
                <c:pt idx="52">
                  <c:v>-0.18445936556484394</c:v>
                </c:pt>
                <c:pt idx="53">
                  <c:v>-0.18491468186220122</c:v>
                </c:pt>
                <c:pt idx="54">
                  <c:v>-0.18946727564179461</c:v>
                </c:pt>
                <c:pt idx="55">
                  <c:v>-0.18536372692277009</c:v>
                </c:pt>
                <c:pt idx="56">
                  <c:v>-0.17501883663436124</c:v>
                </c:pt>
                <c:pt idx="57">
                  <c:v>-0.18001677164386429</c:v>
                </c:pt>
                <c:pt idx="58">
                  <c:v>-0.18280905326815211</c:v>
                </c:pt>
                <c:pt idx="59">
                  <c:v>-0.18756581486315185</c:v>
                </c:pt>
                <c:pt idx="60">
                  <c:v>-0.16410439560269174</c:v>
                </c:pt>
                <c:pt idx="61">
                  <c:v>-0.13850732752081721</c:v>
                </c:pt>
                <c:pt idx="62">
                  <c:v>-0.13634565045028596</c:v>
                </c:pt>
                <c:pt idx="63">
                  <c:v>-0.11621970572523349</c:v>
                </c:pt>
                <c:pt idx="64">
                  <c:v>-0.10861719415737622</c:v>
                </c:pt>
                <c:pt idx="65">
                  <c:v>-0.11326078291081552</c:v>
                </c:pt>
                <c:pt idx="66">
                  <c:v>-0.1135534005414727</c:v>
                </c:pt>
                <c:pt idx="67">
                  <c:v>-0.10955340054065779</c:v>
                </c:pt>
                <c:pt idx="68">
                  <c:v>-0.11419631731644862</c:v>
                </c:pt>
                <c:pt idx="69">
                  <c:v>-0.10919631731179201</c:v>
                </c:pt>
                <c:pt idx="70">
                  <c:v>-0.1014821743204251</c:v>
                </c:pt>
                <c:pt idx="71">
                  <c:v>-9.9803145975380189E-2</c:v>
                </c:pt>
                <c:pt idx="72">
                  <c:v>-9.1399521902160039E-2</c:v>
                </c:pt>
                <c:pt idx="73">
                  <c:v>-8.9399521901752585E-2</c:v>
                </c:pt>
                <c:pt idx="74">
                  <c:v>-5.9565937098782287E-2</c:v>
                </c:pt>
                <c:pt idx="75">
                  <c:v>-8.1254330738991729E-2</c:v>
                </c:pt>
                <c:pt idx="76">
                  <c:v>-7.129326805935593E-2</c:v>
                </c:pt>
                <c:pt idx="77">
                  <c:v>-6.5749429726961628E-2</c:v>
                </c:pt>
                <c:pt idx="78">
                  <c:v>-6.0286801699118486E-2</c:v>
                </c:pt>
                <c:pt idx="79">
                  <c:v>-5.5286801701737831E-2</c:v>
                </c:pt>
                <c:pt idx="80">
                  <c:v>-3.3897802526877227E-2</c:v>
                </c:pt>
                <c:pt idx="81">
                  <c:v>-1.6253720050021181E-2</c:v>
                </c:pt>
                <c:pt idx="82">
                  <c:v>-3.8915549976352992E-3</c:v>
                </c:pt>
                <c:pt idx="83">
                  <c:v>-3.726975958278151E-2</c:v>
                </c:pt>
                <c:pt idx="84">
                  <c:v>-1.5009920104269193E-2</c:v>
                </c:pt>
                <c:pt idx="85">
                  <c:v>-1.2025387369558958E-2</c:v>
                </c:pt>
                <c:pt idx="86">
                  <c:v>-9.0253873653097991E-3</c:v>
                </c:pt>
                <c:pt idx="87">
                  <c:v>-1.1663141727609447E-2</c:v>
                </c:pt>
                <c:pt idx="88">
                  <c:v>-2.2765084895050747E-2</c:v>
                </c:pt>
                <c:pt idx="89">
                  <c:v>-1.9765084898077545E-2</c:v>
                </c:pt>
                <c:pt idx="90">
                  <c:v>-1.5765084897262638E-2</c:v>
                </c:pt>
                <c:pt idx="91">
                  <c:v>-1.4765084893420932E-2</c:v>
                </c:pt>
                <c:pt idx="92">
                  <c:v>-1.2134856668301067E-2</c:v>
                </c:pt>
                <c:pt idx="93">
                  <c:v>-1.3568217860707776E-2</c:v>
                </c:pt>
                <c:pt idx="94">
                  <c:v>-1.2568217856866071E-2</c:v>
                </c:pt>
                <c:pt idx="95">
                  <c:v>-1.470118663155813E-2</c:v>
                </c:pt>
                <c:pt idx="96">
                  <c:v>-1.8134297957121751E-3</c:v>
                </c:pt>
                <c:pt idx="97">
                  <c:v>3.9164487005468179E-3</c:v>
                </c:pt>
                <c:pt idx="98">
                  <c:v>-1.5098474332641474E-2</c:v>
                </c:pt>
                <c:pt idx="99">
                  <c:v>-1.182884571564927E-2</c:v>
                </c:pt>
                <c:pt idx="100">
                  <c:v>1.5733909567425031E-2</c:v>
                </c:pt>
                <c:pt idx="101">
                  <c:v>1.7533909565608952E-2</c:v>
                </c:pt>
                <c:pt idx="102">
                  <c:v>4.0591945087557375E-3</c:v>
                </c:pt>
                <c:pt idx="103">
                  <c:v>1.7372965688998085E-4</c:v>
                </c:pt>
                <c:pt idx="104">
                  <c:v>4.1737296577048881E-3</c:v>
                </c:pt>
                <c:pt idx="105">
                  <c:v>1.6568148158979404E-2</c:v>
                </c:pt>
                <c:pt idx="106">
                  <c:v>-9.0687652472085725E-3</c:v>
                </c:pt>
                <c:pt idx="107">
                  <c:v>-8.0687652506428245E-3</c:v>
                </c:pt>
                <c:pt idx="108">
                  <c:v>-2.5415266438543159E-3</c:v>
                </c:pt>
                <c:pt idx="109">
                  <c:v>1.4584733569605914E-3</c:v>
                </c:pt>
                <c:pt idx="110">
                  <c:v>1.3500894442854797E-2</c:v>
                </c:pt>
                <c:pt idx="111">
                  <c:v>1.3500894442854797E-2</c:v>
                </c:pt>
                <c:pt idx="112">
                  <c:v>2.0864130776207794E-2</c:v>
                </c:pt>
                <c:pt idx="113">
                  <c:v>1.9135464489310219E-2</c:v>
                </c:pt>
                <c:pt idx="114">
                  <c:v>3.4551147825145012E-2</c:v>
                </c:pt>
                <c:pt idx="115">
                  <c:v>1.918427963217665E-2</c:v>
                </c:pt>
                <c:pt idx="116">
                  <c:v>2.3797365537410936E-2</c:v>
                </c:pt>
                <c:pt idx="117">
                  <c:v>-2.2991051038505732E-3</c:v>
                </c:pt>
                <c:pt idx="118">
                  <c:v>3.6992972846457868E-3</c:v>
                </c:pt>
                <c:pt idx="119">
                  <c:v>1.9774316939712867E-2</c:v>
                </c:pt>
                <c:pt idx="120">
                  <c:v>2.0696115359411953E-2</c:v>
                </c:pt>
                <c:pt idx="121">
                  <c:v>3.5760867011189704E-2</c:v>
                </c:pt>
                <c:pt idx="122">
                  <c:v>2.7502675115630325E-2</c:v>
                </c:pt>
                <c:pt idx="123">
                  <c:v>2.8402675121998244E-2</c:v>
                </c:pt>
                <c:pt idx="124">
                  <c:v>2.7701061025280409E-2</c:v>
                </c:pt>
                <c:pt idx="125">
                  <c:v>2.8936099103548541E-2</c:v>
                </c:pt>
                <c:pt idx="126">
                  <c:v>2.9294532934785143E-2</c:v>
                </c:pt>
                <c:pt idx="127">
                  <c:v>2.9088713714909384E-2</c:v>
                </c:pt>
                <c:pt idx="128">
                  <c:v>3.1088713715316837E-2</c:v>
                </c:pt>
                <c:pt idx="129">
                  <c:v>3.372358297162107E-2</c:v>
                </c:pt>
                <c:pt idx="130">
                  <c:v>2.9991418827601743E-2</c:v>
                </c:pt>
                <c:pt idx="131">
                  <c:v>3.6191418831047636E-2</c:v>
                </c:pt>
                <c:pt idx="132">
                  <c:v>3.7626239744106331E-2</c:v>
                </c:pt>
                <c:pt idx="133">
                  <c:v>3.6361048452028116E-2</c:v>
                </c:pt>
                <c:pt idx="134">
                  <c:v>1.4257194372558755E-2</c:v>
                </c:pt>
                <c:pt idx="135">
                  <c:v>2.9255238024784018E-2</c:v>
                </c:pt>
                <c:pt idx="136">
                  <c:v>3.115741167150169E-2</c:v>
                </c:pt>
                <c:pt idx="137">
                  <c:v>3.5770310609585174E-2</c:v>
                </c:pt>
                <c:pt idx="138">
                  <c:v>3.8039222068144612E-2</c:v>
                </c:pt>
                <c:pt idx="139">
                  <c:v>4.490805680907984E-2</c:v>
                </c:pt>
                <c:pt idx="140">
                  <c:v>3.930563928430731E-2</c:v>
                </c:pt>
                <c:pt idx="141">
                  <c:v>5.4305639283725234E-2</c:v>
                </c:pt>
                <c:pt idx="142">
                  <c:v>4.9668832883912807E-2</c:v>
                </c:pt>
                <c:pt idx="143">
                  <c:v>4.3663895997188173E-2</c:v>
                </c:pt>
                <c:pt idx="144">
                  <c:v>4.7813056577286558E-2</c:v>
                </c:pt>
                <c:pt idx="145">
                  <c:v>5.3447021936688301E-2</c:v>
                </c:pt>
                <c:pt idx="146">
                  <c:v>4.9348763726035014E-2</c:v>
                </c:pt>
                <c:pt idx="147">
                  <c:v>4.9348763733310971E-2</c:v>
                </c:pt>
                <c:pt idx="148">
                  <c:v>5.3438007693282753E-2</c:v>
                </c:pt>
                <c:pt idx="149">
                  <c:v>4.7339457963018881E-2</c:v>
                </c:pt>
                <c:pt idx="150">
                  <c:v>5.6339457961214444E-2</c:v>
                </c:pt>
                <c:pt idx="151">
                  <c:v>5.1065577897818314E-2</c:v>
                </c:pt>
                <c:pt idx="152">
                  <c:v>4.0336274639088898E-2</c:v>
                </c:pt>
                <c:pt idx="153">
                  <c:v>4.6336274640311259E-2</c:v>
                </c:pt>
                <c:pt idx="154">
                  <c:v>5.7699327761355723E-2</c:v>
                </c:pt>
                <c:pt idx="155">
                  <c:v>5.7017620880113348E-2</c:v>
                </c:pt>
                <c:pt idx="156">
                  <c:v>6.4617620877296097E-2</c:v>
                </c:pt>
                <c:pt idx="157">
                  <c:v>6.6617620877703551E-2</c:v>
                </c:pt>
                <c:pt idx="158">
                  <c:v>5.6613333808487029E-2</c:v>
                </c:pt>
                <c:pt idx="159">
                  <c:v>6.1246149552453902E-2</c:v>
                </c:pt>
                <c:pt idx="160">
                  <c:v>6.009142758103099E-2</c:v>
                </c:pt>
                <c:pt idx="161">
                  <c:v>6.0360868990621666E-2</c:v>
                </c:pt>
                <c:pt idx="162">
                  <c:v>6.7360868995685733E-2</c:v>
                </c:pt>
                <c:pt idx="163">
                  <c:v>6.7355654375987284E-2</c:v>
                </c:pt>
                <c:pt idx="164">
                  <c:v>6.4987704694611459E-2</c:v>
                </c:pt>
                <c:pt idx="165">
                  <c:v>6.3240743800038968E-2</c:v>
                </c:pt>
                <c:pt idx="166">
                  <c:v>6.286694051596757E-2</c:v>
                </c:pt>
                <c:pt idx="167">
                  <c:v>6.7866940513348226E-2</c:v>
                </c:pt>
                <c:pt idx="168">
                  <c:v>6.9866940513755679E-2</c:v>
                </c:pt>
                <c:pt idx="169">
                  <c:v>5.0124534664932038E-2</c:v>
                </c:pt>
                <c:pt idx="170">
                  <c:v>6.5948824063105746E-2</c:v>
                </c:pt>
                <c:pt idx="171">
                  <c:v>3.1203377261053877E-2</c:v>
                </c:pt>
                <c:pt idx="172">
                  <c:v>5.7203377259074817E-2</c:v>
                </c:pt>
                <c:pt idx="173">
                  <c:v>6.9826896088430637E-2</c:v>
                </c:pt>
                <c:pt idx="174">
                  <c:v>6.8189233848015479E-2</c:v>
                </c:pt>
                <c:pt idx="175">
                  <c:v>6.6457395671532138E-2</c:v>
                </c:pt>
                <c:pt idx="176">
                  <c:v>6.6457395671532138E-2</c:v>
                </c:pt>
                <c:pt idx="177">
                  <c:v>7.6389357641606093E-2</c:v>
                </c:pt>
                <c:pt idx="178">
                  <c:v>8.1900168033279527E-2</c:v>
                </c:pt>
                <c:pt idx="179">
                  <c:v>7.1512825048661632E-2</c:v>
                </c:pt>
                <c:pt idx="180">
                  <c:v>5.1866313662802796E-2</c:v>
                </c:pt>
                <c:pt idx="181">
                  <c:v>7.5133525761682071E-2</c:v>
                </c:pt>
                <c:pt idx="182">
                  <c:v>7.3762745719473402E-2</c:v>
                </c:pt>
                <c:pt idx="183">
                  <c:v>8.1762745721103217E-2</c:v>
                </c:pt>
                <c:pt idx="184">
                  <c:v>7.6753933526067838E-2</c:v>
                </c:pt>
                <c:pt idx="185">
                  <c:v>7.7983020515677778E-2</c:v>
                </c:pt>
                <c:pt idx="186">
                  <c:v>9.5374044883089926E-2</c:v>
                </c:pt>
                <c:pt idx="187">
                  <c:v>7.755554635685144E-2</c:v>
                </c:pt>
                <c:pt idx="188">
                  <c:v>7.2801780185516182E-2</c:v>
                </c:pt>
                <c:pt idx="189">
                  <c:v>8.0047334368641324E-2</c:v>
                </c:pt>
                <c:pt idx="190">
                  <c:v>8.3409071405215598E-2</c:v>
                </c:pt>
                <c:pt idx="191">
                  <c:v>8.4132535606495196E-2</c:v>
                </c:pt>
                <c:pt idx="192">
                  <c:v>8.5132535610336901E-2</c:v>
                </c:pt>
                <c:pt idx="193">
                  <c:v>7.8494262774519166E-2</c:v>
                </c:pt>
                <c:pt idx="194">
                  <c:v>8.4121994166650269E-2</c:v>
                </c:pt>
                <c:pt idx="195">
                  <c:v>8.5121994163216017E-2</c:v>
                </c:pt>
                <c:pt idx="196">
                  <c:v>7.8653887306993381E-2</c:v>
                </c:pt>
                <c:pt idx="197">
                  <c:v>8.2653887307808288E-2</c:v>
                </c:pt>
                <c:pt idx="198">
                  <c:v>7.4100610041996917E-2</c:v>
                </c:pt>
                <c:pt idx="199">
                  <c:v>7.7100610038970119E-2</c:v>
                </c:pt>
                <c:pt idx="200">
                  <c:v>9.1100610041822294E-2</c:v>
                </c:pt>
                <c:pt idx="201">
                  <c:v>8.7898001533223455E-2</c:v>
                </c:pt>
                <c:pt idx="202">
                  <c:v>7.851421764505527E-2</c:v>
                </c:pt>
                <c:pt idx="203">
                  <c:v>7.814140341722739E-2</c:v>
                </c:pt>
                <c:pt idx="204">
                  <c:v>8.474561937801757E-2</c:v>
                </c:pt>
                <c:pt idx="205">
                  <c:v>7.7586254592294651E-2</c:v>
                </c:pt>
                <c:pt idx="206">
                  <c:v>8.6586254590490214E-2</c:v>
                </c:pt>
                <c:pt idx="207">
                  <c:v>9.4352828986585827E-2</c:v>
                </c:pt>
                <c:pt idx="208">
                  <c:v>0.10891143810795713</c:v>
                </c:pt>
                <c:pt idx="209">
                  <c:v>0.10014261463757312</c:v>
                </c:pt>
                <c:pt idx="210">
                  <c:v>0.10212662197162782</c:v>
                </c:pt>
                <c:pt idx="211">
                  <c:v>0.10837290181930836</c:v>
                </c:pt>
                <c:pt idx="212">
                  <c:v>0.10299591182744523</c:v>
                </c:pt>
                <c:pt idx="213">
                  <c:v>9.070875987944875E-2</c:v>
                </c:pt>
                <c:pt idx="214">
                  <c:v>9.5789882915626498E-2</c:v>
                </c:pt>
                <c:pt idx="215">
                  <c:v>0.12425725838539832</c:v>
                </c:pt>
                <c:pt idx="216">
                  <c:v>0.10812034281957289</c:v>
                </c:pt>
                <c:pt idx="217">
                  <c:v>0.10272207854590835</c:v>
                </c:pt>
                <c:pt idx="218">
                  <c:v>0.10292400218301008</c:v>
                </c:pt>
                <c:pt idx="219">
                  <c:v>9.7173399470304803E-2</c:v>
                </c:pt>
                <c:pt idx="220">
                  <c:v>0.11325237960714628</c:v>
                </c:pt>
                <c:pt idx="221">
                  <c:v>0.10576982150004602</c:v>
                </c:pt>
                <c:pt idx="222">
                  <c:v>0.10962444596922349</c:v>
                </c:pt>
                <c:pt idx="223">
                  <c:v>0.11124082959240875</c:v>
                </c:pt>
                <c:pt idx="224">
                  <c:v>0.10890976335056785</c:v>
                </c:pt>
                <c:pt idx="225">
                  <c:v>0.10388480316101947</c:v>
                </c:pt>
                <c:pt idx="226">
                  <c:v>0.12253809931189083</c:v>
                </c:pt>
                <c:pt idx="227">
                  <c:v>0.11484047477190221</c:v>
                </c:pt>
                <c:pt idx="228">
                  <c:v>0.11899134437736342</c:v>
                </c:pt>
                <c:pt idx="229">
                  <c:v>0.11999134437392917</c:v>
                </c:pt>
                <c:pt idx="230">
                  <c:v>0.12096278757462431</c:v>
                </c:pt>
                <c:pt idx="231">
                  <c:v>0.12762820702692643</c:v>
                </c:pt>
                <c:pt idx="232">
                  <c:v>0.12700323924168891</c:v>
                </c:pt>
                <c:pt idx="233">
                  <c:v>0.12197031077806889</c:v>
                </c:pt>
                <c:pt idx="234">
                  <c:v>0.12397031077847634</c:v>
                </c:pt>
                <c:pt idx="235">
                  <c:v>0.12697031077544954</c:v>
                </c:pt>
                <c:pt idx="236">
                  <c:v>0.12797031077929125</c:v>
                </c:pt>
                <c:pt idx="237">
                  <c:v>0.12897031077585699</c:v>
                </c:pt>
                <c:pt idx="238">
                  <c:v>0.13097031077626445</c:v>
                </c:pt>
                <c:pt idx="239">
                  <c:v>0.13397031078051361</c:v>
                </c:pt>
                <c:pt idx="240">
                  <c:v>0.13497031077707936</c:v>
                </c:pt>
                <c:pt idx="241">
                  <c:v>0.13497031077707936</c:v>
                </c:pt>
                <c:pt idx="242">
                  <c:v>0.13597031078092106</c:v>
                </c:pt>
                <c:pt idx="243">
                  <c:v>0.13697031077748681</c:v>
                </c:pt>
                <c:pt idx="244">
                  <c:v>0.13897031077789426</c:v>
                </c:pt>
                <c:pt idx="245">
                  <c:v>0.13997031078173597</c:v>
                </c:pt>
                <c:pt idx="246">
                  <c:v>0.14297031077870917</c:v>
                </c:pt>
                <c:pt idx="247">
                  <c:v>0.15097031078033898</c:v>
                </c:pt>
                <c:pt idx="248">
                  <c:v>0.14048530108095847</c:v>
                </c:pt>
                <c:pt idx="249">
                  <c:v>0.13637761008332969</c:v>
                </c:pt>
                <c:pt idx="250">
                  <c:v>0.14037761008414459</c:v>
                </c:pt>
                <c:pt idx="251">
                  <c:v>0.1384483240922679</c:v>
                </c:pt>
                <c:pt idx="252">
                  <c:v>0.14534053836834518</c:v>
                </c:pt>
                <c:pt idx="253">
                  <c:v>0.13355215191909187</c:v>
                </c:pt>
                <c:pt idx="254">
                  <c:v>0.14055215191687997</c:v>
                </c:pt>
                <c:pt idx="255">
                  <c:v>0.14355215192112913</c:v>
                </c:pt>
                <c:pt idx="256">
                  <c:v>0.13562256494733441</c:v>
                </c:pt>
                <c:pt idx="257">
                  <c:v>0.14226650107078218</c:v>
                </c:pt>
                <c:pt idx="258">
                  <c:v>0.14326650107462388</c:v>
                </c:pt>
                <c:pt idx="259">
                  <c:v>0.13622481829553396</c:v>
                </c:pt>
                <c:pt idx="260">
                  <c:v>0.14222481829675632</c:v>
                </c:pt>
                <c:pt idx="261">
                  <c:v>0.14422481829716377</c:v>
                </c:pt>
                <c:pt idx="262">
                  <c:v>0.14245433734801941</c:v>
                </c:pt>
                <c:pt idx="263">
                  <c:v>0.13454677851821645</c:v>
                </c:pt>
                <c:pt idx="264">
                  <c:v>0.15615578287362425</c:v>
                </c:pt>
                <c:pt idx="265">
                  <c:v>0.15615578287362425</c:v>
                </c:pt>
                <c:pt idx="266">
                  <c:v>0.17715578287426453</c:v>
                </c:pt>
                <c:pt idx="267">
                  <c:v>0.16278397448071566</c:v>
                </c:pt>
                <c:pt idx="268">
                  <c:v>0.16373237078982908</c:v>
                </c:pt>
                <c:pt idx="269">
                  <c:v>0.15268051418356765</c:v>
                </c:pt>
                <c:pt idx="270">
                  <c:v>0.16268051418560492</c:v>
                </c:pt>
                <c:pt idx="271">
                  <c:v>0.16668051418641983</c:v>
                </c:pt>
                <c:pt idx="272">
                  <c:v>0.17368051418420793</c:v>
                </c:pt>
                <c:pt idx="273">
                  <c:v>0.1632219427871564</c:v>
                </c:pt>
                <c:pt idx="274">
                  <c:v>0.16722194278797131</c:v>
                </c:pt>
                <c:pt idx="275">
                  <c:v>0.17159134378128166</c:v>
                </c:pt>
                <c:pt idx="276">
                  <c:v>0.16108845986930728</c:v>
                </c:pt>
                <c:pt idx="277">
                  <c:v>0.16208845987314899</c:v>
                </c:pt>
                <c:pt idx="278">
                  <c:v>0.16508845987012219</c:v>
                </c:pt>
                <c:pt idx="279">
                  <c:v>0.16608845986668794</c:v>
                </c:pt>
                <c:pt idx="280">
                  <c:v>0.16608845986668794</c:v>
                </c:pt>
                <c:pt idx="281">
                  <c:v>0.1720884598679103</c:v>
                </c:pt>
                <c:pt idx="282">
                  <c:v>0.17508845987215946</c:v>
                </c:pt>
                <c:pt idx="283">
                  <c:v>0.17508845987215946</c:v>
                </c:pt>
                <c:pt idx="284">
                  <c:v>0.17608845986872521</c:v>
                </c:pt>
                <c:pt idx="285">
                  <c:v>0.17502506344681226</c:v>
                </c:pt>
                <c:pt idx="286">
                  <c:v>0.18419343559380799</c:v>
                </c:pt>
                <c:pt idx="287">
                  <c:v>0.18432860222740877</c:v>
                </c:pt>
                <c:pt idx="288">
                  <c:v>0.18690775201174584</c:v>
                </c:pt>
                <c:pt idx="289">
                  <c:v>0.18990775200871904</c:v>
                </c:pt>
                <c:pt idx="290">
                  <c:v>0.19104696395988977</c:v>
                </c:pt>
                <c:pt idx="291">
                  <c:v>0.19907229480266617</c:v>
                </c:pt>
                <c:pt idx="292">
                  <c:v>0.18299660889252226</c:v>
                </c:pt>
                <c:pt idx="293">
                  <c:v>0.19199660889071782</c:v>
                </c:pt>
                <c:pt idx="294">
                  <c:v>0.18892060637712887</c:v>
                </c:pt>
                <c:pt idx="295">
                  <c:v>0.18596992582821706</c:v>
                </c:pt>
                <c:pt idx="296">
                  <c:v>0.19958990051696146</c:v>
                </c:pt>
                <c:pt idx="297">
                  <c:v>0.20172719228514141</c:v>
                </c:pt>
                <c:pt idx="298">
                  <c:v>0.20164411589761783</c:v>
                </c:pt>
                <c:pt idx="299">
                  <c:v>0.19999951476369904</c:v>
                </c:pt>
                <c:pt idx="300">
                  <c:v>0.20429230165879914</c:v>
                </c:pt>
                <c:pt idx="301">
                  <c:v>0.2008540192736227</c:v>
                </c:pt>
                <c:pt idx="302">
                  <c:v>0.20285401927403016</c:v>
                </c:pt>
                <c:pt idx="303">
                  <c:v>0.20485401927443761</c:v>
                </c:pt>
                <c:pt idx="304">
                  <c:v>0.20485401927443761</c:v>
                </c:pt>
                <c:pt idx="305">
                  <c:v>0.20585401927100336</c:v>
                </c:pt>
                <c:pt idx="306">
                  <c:v>0.20785401927141081</c:v>
                </c:pt>
                <c:pt idx="307">
                  <c:v>0.20885401927525252</c:v>
                </c:pt>
                <c:pt idx="308">
                  <c:v>0.19317312099802622</c:v>
                </c:pt>
                <c:pt idx="309">
                  <c:v>0.21507582530639738</c:v>
                </c:pt>
                <c:pt idx="310">
                  <c:v>0.18553434473829475</c:v>
                </c:pt>
                <c:pt idx="311">
                  <c:v>0.19353434473992456</c:v>
                </c:pt>
                <c:pt idx="312">
                  <c:v>0.19453434474376627</c:v>
                </c:pt>
                <c:pt idx="313">
                  <c:v>0.19553434474033202</c:v>
                </c:pt>
                <c:pt idx="314">
                  <c:v>0.20153434474155438</c:v>
                </c:pt>
                <c:pt idx="315">
                  <c:v>0.20353434474196183</c:v>
                </c:pt>
                <c:pt idx="316">
                  <c:v>0.20453434473852758</c:v>
                </c:pt>
                <c:pt idx="317">
                  <c:v>0.20853434473934249</c:v>
                </c:pt>
                <c:pt idx="318">
                  <c:v>0.21753434473753805</c:v>
                </c:pt>
                <c:pt idx="319">
                  <c:v>0.2195343447379455</c:v>
                </c:pt>
                <c:pt idx="320">
                  <c:v>0.22053434474178721</c:v>
                </c:pt>
                <c:pt idx="321">
                  <c:v>0.18999164318090578</c:v>
                </c:pt>
                <c:pt idx="322">
                  <c:v>0.19699164318596984</c:v>
                </c:pt>
                <c:pt idx="323">
                  <c:v>0.19799164318253559</c:v>
                </c:pt>
                <c:pt idx="324">
                  <c:v>0.21399164318579522</c:v>
                </c:pt>
                <c:pt idx="325">
                  <c:v>0.18933730567771601</c:v>
                </c:pt>
                <c:pt idx="326">
                  <c:v>0.19333730567853091</c:v>
                </c:pt>
                <c:pt idx="327">
                  <c:v>0.21233730567876374</c:v>
                </c:pt>
                <c:pt idx="328">
                  <c:v>0.21233730567876374</c:v>
                </c:pt>
                <c:pt idx="329">
                  <c:v>0.21954702779159191</c:v>
                </c:pt>
                <c:pt idx="330">
                  <c:v>0.22687927617431944</c:v>
                </c:pt>
                <c:pt idx="331">
                  <c:v>0.22157912962709203</c:v>
                </c:pt>
                <c:pt idx="332">
                  <c:v>0.22217912962648667</c:v>
                </c:pt>
                <c:pt idx="333">
                  <c:v>0.2249791296285123</c:v>
                </c:pt>
                <c:pt idx="334">
                  <c:v>0.21962170147037668</c:v>
                </c:pt>
                <c:pt idx="335">
                  <c:v>0.22032170146724511</c:v>
                </c:pt>
                <c:pt idx="336">
                  <c:v>0.22032170146724511</c:v>
                </c:pt>
                <c:pt idx="337">
                  <c:v>0.22102170146411354</c:v>
                </c:pt>
                <c:pt idx="338">
                  <c:v>0.22452170147028355</c:v>
                </c:pt>
                <c:pt idx="339">
                  <c:v>0.22592170146402041</c:v>
                </c:pt>
                <c:pt idx="340">
                  <c:v>0.22592170146402041</c:v>
                </c:pt>
                <c:pt idx="341">
                  <c:v>0.22592170146402041</c:v>
                </c:pt>
                <c:pt idx="342">
                  <c:v>0.22732170146503322</c:v>
                </c:pt>
                <c:pt idx="343">
                  <c:v>0.22872170146604603</c:v>
                </c:pt>
                <c:pt idx="344">
                  <c:v>0.23072170146645349</c:v>
                </c:pt>
                <c:pt idx="345">
                  <c:v>0.23702170146737317</c:v>
                </c:pt>
                <c:pt idx="346">
                  <c:v>0.22865855441649971</c:v>
                </c:pt>
                <c:pt idx="347">
                  <c:v>0.23278620957221274</c:v>
                </c:pt>
                <c:pt idx="348">
                  <c:v>0.21883995218002578</c:v>
                </c:pt>
                <c:pt idx="349">
                  <c:v>0.2318999417887378</c:v>
                </c:pt>
                <c:pt idx="350">
                  <c:v>0.23042972928773145</c:v>
                </c:pt>
                <c:pt idx="351">
                  <c:v>0.23460593699378002</c:v>
                </c:pt>
                <c:pt idx="352">
                  <c:v>0.23151613246813385</c:v>
                </c:pt>
                <c:pt idx="353">
                  <c:v>0.23185840520840725</c:v>
                </c:pt>
                <c:pt idx="354">
                  <c:v>0.23865478825807745</c:v>
                </c:pt>
                <c:pt idx="355">
                  <c:v>0.24612666330865859</c:v>
                </c:pt>
                <c:pt idx="356">
                  <c:v>0.23584288246100674</c:v>
                </c:pt>
                <c:pt idx="357">
                  <c:v>0.23889634667853063</c:v>
                </c:pt>
                <c:pt idx="358">
                  <c:v>0.23940514107127261</c:v>
                </c:pt>
                <c:pt idx="359">
                  <c:v>0.2249568430278209</c:v>
                </c:pt>
                <c:pt idx="360">
                  <c:v>0.22829937317343937</c:v>
                </c:pt>
                <c:pt idx="361">
                  <c:v>0.2483993731749877</c:v>
                </c:pt>
                <c:pt idx="362">
                  <c:v>0.24761215489813923</c:v>
                </c:pt>
                <c:pt idx="363">
                  <c:v>0.25005536134977163</c:v>
                </c:pt>
                <c:pt idx="364">
                  <c:v>0.25092876187903917</c:v>
                </c:pt>
                <c:pt idx="365">
                  <c:v>0.25092876187903917</c:v>
                </c:pt>
                <c:pt idx="366">
                  <c:v>0.24053852467032533</c:v>
                </c:pt>
                <c:pt idx="367">
                  <c:v>0.25632609597101785</c:v>
                </c:pt>
                <c:pt idx="368">
                  <c:v>0.25820614539258008</c:v>
                </c:pt>
                <c:pt idx="369">
                  <c:v>0.25489114057364681</c:v>
                </c:pt>
                <c:pt idx="370">
                  <c:v>0.25864044311175721</c:v>
                </c:pt>
                <c:pt idx="371">
                  <c:v>0.27094438310464175</c:v>
                </c:pt>
                <c:pt idx="372">
                  <c:v>0.26918447136431878</c:v>
                </c:pt>
                <c:pt idx="373">
                  <c:v>0.27366259204487287</c:v>
                </c:pt>
                <c:pt idx="374">
                  <c:v>0.27882606728777826</c:v>
                </c:pt>
                <c:pt idx="375">
                  <c:v>0.27958557235137332</c:v>
                </c:pt>
                <c:pt idx="376">
                  <c:v>0.28661055728864343</c:v>
                </c:pt>
                <c:pt idx="377">
                  <c:v>0.2881656691813913</c:v>
                </c:pt>
                <c:pt idx="378">
                  <c:v>0.29522184672533092</c:v>
                </c:pt>
                <c:pt idx="379">
                  <c:v>0.30128195172654554</c:v>
                </c:pt>
                <c:pt idx="380">
                  <c:v>0.30772316177225634</c:v>
                </c:pt>
                <c:pt idx="381">
                  <c:v>0.30755528143163768</c:v>
                </c:pt>
                <c:pt idx="382">
                  <c:v>0.308654162389215</c:v>
                </c:pt>
                <c:pt idx="383">
                  <c:v>0.30814899456354883</c:v>
                </c:pt>
                <c:pt idx="384">
                  <c:v>0.30904899456991675</c:v>
                </c:pt>
                <c:pt idx="385">
                  <c:v>0.31400740186704079</c:v>
                </c:pt>
                <c:pt idx="386">
                  <c:v>0.314860574822173</c:v>
                </c:pt>
                <c:pt idx="387">
                  <c:v>0.31860740400466242</c:v>
                </c:pt>
                <c:pt idx="388">
                  <c:v>0.31201551675272676</c:v>
                </c:pt>
                <c:pt idx="389">
                  <c:v>0.31562551675247996</c:v>
                </c:pt>
                <c:pt idx="390">
                  <c:v>0.31571551675384435</c:v>
                </c:pt>
                <c:pt idx="391">
                  <c:v>0.31912551675137402</c:v>
                </c:pt>
                <c:pt idx="392">
                  <c:v>0.3192155167527384</c:v>
                </c:pt>
                <c:pt idx="393">
                  <c:v>0.32292206193725936</c:v>
                </c:pt>
                <c:pt idx="394">
                  <c:v>0.32700533138097632</c:v>
                </c:pt>
                <c:pt idx="395">
                  <c:v>0.32711533138183546</c:v>
                </c:pt>
                <c:pt idx="396">
                  <c:v>0.32719533137981449</c:v>
                </c:pt>
                <c:pt idx="397">
                  <c:v>0.32722533138269461</c:v>
                </c:pt>
                <c:pt idx="398">
                  <c:v>0.32730533138067364</c:v>
                </c:pt>
                <c:pt idx="399">
                  <c:v>0.32731533138405899</c:v>
                </c:pt>
                <c:pt idx="400">
                  <c:v>0.32742533137764218</c:v>
                </c:pt>
                <c:pt idx="401">
                  <c:v>0.32742675408943994</c:v>
                </c:pt>
                <c:pt idx="402">
                  <c:v>0.33027685608480184</c:v>
                </c:pt>
                <c:pt idx="403">
                  <c:v>0.33526085887442258</c:v>
                </c:pt>
                <c:pt idx="404">
                  <c:v>0.34238600580031747</c:v>
                </c:pt>
                <c:pt idx="405">
                  <c:v>0.34353057087852834</c:v>
                </c:pt>
                <c:pt idx="406">
                  <c:v>0.34723707315261831</c:v>
                </c:pt>
                <c:pt idx="407">
                  <c:v>0.34723707315261831</c:v>
                </c:pt>
                <c:pt idx="408">
                  <c:v>0.35059435126979804</c:v>
                </c:pt>
                <c:pt idx="409">
                  <c:v>0.35664739648146582</c:v>
                </c:pt>
                <c:pt idx="410">
                  <c:v>0.36151669535854675</c:v>
                </c:pt>
                <c:pt idx="411">
                  <c:v>0.35808688180724763</c:v>
                </c:pt>
                <c:pt idx="412">
                  <c:v>0.36548115832734573</c:v>
                </c:pt>
                <c:pt idx="413">
                  <c:v>0.36611926253756422</c:v>
                </c:pt>
                <c:pt idx="414">
                  <c:v>0.37074203150315771</c:v>
                </c:pt>
                <c:pt idx="415">
                  <c:v>0.37169658179624926</c:v>
                </c:pt>
                <c:pt idx="416">
                  <c:v>0.36729959088539565</c:v>
                </c:pt>
                <c:pt idx="417">
                  <c:v>0.36729959088539565</c:v>
                </c:pt>
                <c:pt idx="418">
                  <c:v>0.37279959088469716</c:v>
                </c:pt>
                <c:pt idx="419">
                  <c:v>0.37238228783599447</c:v>
                </c:pt>
                <c:pt idx="420">
                  <c:v>0.37301248221139105</c:v>
                </c:pt>
                <c:pt idx="421">
                  <c:v>0.37411097853718045</c:v>
                </c:pt>
                <c:pt idx="422">
                  <c:v>0.39635838025918085</c:v>
                </c:pt>
                <c:pt idx="423">
                  <c:v>0.39638684322015272</c:v>
                </c:pt>
                <c:pt idx="424">
                  <c:v>0.39722944586000458</c:v>
                </c:pt>
                <c:pt idx="425">
                  <c:v>0.39719187348093182</c:v>
                </c:pt>
                <c:pt idx="426">
                  <c:v>0.39872586564291784</c:v>
                </c:pt>
                <c:pt idx="427">
                  <c:v>0.40265121563499345</c:v>
                </c:pt>
                <c:pt idx="428">
                  <c:v>0.40405990506680867</c:v>
                </c:pt>
                <c:pt idx="429">
                  <c:v>0.40940917112558572</c:v>
                </c:pt>
                <c:pt idx="430">
                  <c:v>0.40996626644259226</c:v>
                </c:pt>
                <c:pt idx="431">
                  <c:v>0.4100694780839631</c:v>
                </c:pt>
                <c:pt idx="432">
                  <c:v>0.41052556089118958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10-40D1-B6D2-81A5757905AB}"/>
            </c:ext>
          </c:extLst>
        </c:ser>
        <c:ser>
          <c:idx val="7"/>
          <c:order val="1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2'!$AY$2:$AY$145</c:f>
              <c:numCache>
                <c:formatCode>General</c:formatCode>
                <c:ptCount val="144"/>
                <c:pt idx="0">
                  <c:v>-0.39009250958340574</c:v>
                </c:pt>
                <c:pt idx="1">
                  <c:v>-0.38420004392371043</c:v>
                </c:pt>
                <c:pt idx="2">
                  <c:v>-0.37830738747209008</c:v>
                </c:pt>
                <c:pt idx="3">
                  <c:v>-0.37241454022854487</c:v>
                </c:pt>
                <c:pt idx="4">
                  <c:v>-0.36652150219307461</c:v>
                </c:pt>
                <c:pt idx="5">
                  <c:v>-0.36062827336567949</c:v>
                </c:pt>
                <c:pt idx="6">
                  <c:v>-0.35473485374635932</c:v>
                </c:pt>
                <c:pt idx="7">
                  <c:v>-0.34884124333511424</c:v>
                </c:pt>
                <c:pt idx="8">
                  <c:v>-0.34294744213194411</c:v>
                </c:pt>
                <c:pt idx="9">
                  <c:v>-0.33705345013684912</c:v>
                </c:pt>
                <c:pt idx="10">
                  <c:v>-0.33115926734982903</c:v>
                </c:pt>
                <c:pt idx="11">
                  <c:v>-0.32526489377088408</c:v>
                </c:pt>
                <c:pt idx="12">
                  <c:v>-0.31937032940001414</c:v>
                </c:pt>
                <c:pt idx="13">
                  <c:v>-0.31347557423721922</c:v>
                </c:pt>
                <c:pt idx="14">
                  <c:v>-0.30758062828249938</c:v>
                </c:pt>
                <c:pt idx="15">
                  <c:v>-0.3016854915358545</c:v>
                </c:pt>
                <c:pt idx="16">
                  <c:v>-0.29579016399728475</c:v>
                </c:pt>
                <c:pt idx="17">
                  <c:v>-0.28989464566678996</c:v>
                </c:pt>
                <c:pt idx="18">
                  <c:v>-0.28399893654437025</c:v>
                </c:pt>
                <c:pt idx="19">
                  <c:v>-0.27810303663002556</c:v>
                </c:pt>
                <c:pt idx="20">
                  <c:v>-0.27220694592375594</c:v>
                </c:pt>
                <c:pt idx="21">
                  <c:v>-0.26631066442556128</c:v>
                </c:pt>
                <c:pt idx="22">
                  <c:v>-0.26041419213544165</c:v>
                </c:pt>
                <c:pt idx="23">
                  <c:v>-0.25451752905339714</c:v>
                </c:pt>
                <c:pt idx="24">
                  <c:v>-0.2486206751794276</c:v>
                </c:pt>
                <c:pt idx="25">
                  <c:v>-0.24272363051353316</c:v>
                </c:pt>
                <c:pt idx="26">
                  <c:v>-0.23682639505571368</c:v>
                </c:pt>
                <c:pt idx="27">
                  <c:v>-0.2309289688059693</c:v>
                </c:pt>
                <c:pt idx="28">
                  <c:v>-0.22503135176429989</c:v>
                </c:pt>
                <c:pt idx="29">
                  <c:v>-0.21913354393070555</c:v>
                </c:pt>
                <c:pt idx="30">
                  <c:v>-0.21323554530518624</c:v>
                </c:pt>
                <c:pt idx="31">
                  <c:v>-0.20733735588774196</c:v>
                </c:pt>
                <c:pt idx="32">
                  <c:v>-0.20143897567837274</c:v>
                </c:pt>
                <c:pt idx="33">
                  <c:v>-0.19554040467707853</c:v>
                </c:pt>
                <c:pt idx="34">
                  <c:v>-0.18964164288385937</c:v>
                </c:pt>
                <c:pt idx="35">
                  <c:v>-0.18374269029871523</c:v>
                </c:pt>
                <c:pt idx="36">
                  <c:v>-0.17784354692164611</c:v>
                </c:pt>
                <c:pt idx="37">
                  <c:v>-0.17194421275265206</c:v>
                </c:pt>
                <c:pt idx="38">
                  <c:v>-0.16604468779173304</c:v>
                </c:pt>
                <c:pt idx="39">
                  <c:v>-0.16014497203888903</c:v>
                </c:pt>
                <c:pt idx="40">
                  <c:v>-0.15424506549412009</c:v>
                </c:pt>
                <c:pt idx="41">
                  <c:v>-0.14834496815742618</c:v>
                </c:pt>
                <c:pt idx="42">
                  <c:v>-0.14244468002880728</c:v>
                </c:pt>
                <c:pt idx="43">
                  <c:v>-0.13654420110826343</c:v>
                </c:pt>
                <c:pt idx="44">
                  <c:v>-0.13064353139579463</c:v>
                </c:pt>
                <c:pt idx="45">
                  <c:v>-0.12474267089140084</c:v>
                </c:pt>
                <c:pt idx="46">
                  <c:v>-0.11884161959508206</c:v>
                </c:pt>
                <c:pt idx="47">
                  <c:v>-0.11294037750683836</c:v>
                </c:pt>
                <c:pt idx="48">
                  <c:v>-0.10703894462666967</c:v>
                </c:pt>
                <c:pt idx="49">
                  <c:v>-0.10113732095457603</c:v>
                </c:pt>
                <c:pt idx="50">
                  <c:v>-9.5235506490557439E-2</c:v>
                </c:pt>
                <c:pt idx="51">
                  <c:v>-8.9333501234613866E-2</c:v>
                </c:pt>
                <c:pt idx="52">
                  <c:v>-8.3431305186745325E-2</c:v>
                </c:pt>
                <c:pt idx="53">
                  <c:v>-7.7528918346951803E-2</c:v>
                </c:pt>
                <c:pt idx="54">
                  <c:v>-7.1626340715233341E-2</c:v>
                </c:pt>
                <c:pt idx="55">
                  <c:v>-6.5723572291589913E-2</c:v>
                </c:pt>
                <c:pt idx="56">
                  <c:v>-5.9820613076021524E-2</c:v>
                </c:pt>
                <c:pt idx="57">
                  <c:v>-5.3917463068528168E-2</c:v>
                </c:pt>
                <c:pt idx="58">
                  <c:v>-4.8014122269109831E-2</c:v>
                </c:pt>
                <c:pt idx="59">
                  <c:v>-4.2110590677766541E-2</c:v>
                </c:pt>
                <c:pt idx="60">
                  <c:v>-3.6206868294498283E-2</c:v>
                </c:pt>
                <c:pt idx="61">
                  <c:v>-3.0302955119305065E-2</c:v>
                </c:pt>
                <c:pt idx="62">
                  <c:v>-2.4398851152186877E-2</c:v>
                </c:pt>
                <c:pt idx="63">
                  <c:v>-1.8494556393143728E-2</c:v>
                </c:pt>
                <c:pt idx="64">
                  <c:v>-1.2590070842175609E-2</c:v>
                </c:pt>
                <c:pt idx="65">
                  <c:v>-6.6853944992825301E-3</c:v>
                </c:pt>
                <c:pt idx="66">
                  <c:v>-7.8052736446448327E-4</c:v>
                </c:pt>
                <c:pt idx="67">
                  <c:v>5.124530562278528E-3</c:v>
                </c:pt>
                <c:pt idx="68">
                  <c:v>1.1029779280946502E-2</c:v>
                </c:pt>
                <c:pt idx="69">
                  <c:v>1.6935218791539444E-2</c:v>
                </c:pt>
                <c:pt idx="70">
                  <c:v>2.2840849094057349E-2</c:v>
                </c:pt>
                <c:pt idx="71">
                  <c:v>2.8746670188500221E-2</c:v>
                </c:pt>
                <c:pt idx="72">
                  <c:v>3.4652682074868053E-2</c:v>
                </c:pt>
                <c:pt idx="73">
                  <c:v>4.0558884753160857E-2</c:v>
                </c:pt>
                <c:pt idx="74">
                  <c:v>4.6465278223378613E-2</c:v>
                </c:pt>
                <c:pt idx="75">
                  <c:v>5.237186248552135E-2</c:v>
                </c:pt>
                <c:pt idx="76">
                  <c:v>5.8278637539589041E-2</c:v>
                </c:pt>
                <c:pt idx="77">
                  <c:v>6.4185603385581713E-2</c:v>
                </c:pt>
                <c:pt idx="78">
                  <c:v>7.0092760023499331E-2</c:v>
                </c:pt>
                <c:pt idx="79">
                  <c:v>7.6000107453341917E-2</c:v>
                </c:pt>
                <c:pt idx="80">
                  <c:v>8.1907645675109469E-2</c:v>
                </c:pt>
                <c:pt idx="81">
                  <c:v>8.7815374688801989E-2</c:v>
                </c:pt>
                <c:pt idx="82">
                  <c:v>9.3723294494419462E-2</c:v>
                </c:pt>
                <c:pt idx="83">
                  <c:v>9.9631405091961944E-2</c:v>
                </c:pt>
                <c:pt idx="84">
                  <c:v>0.10553970648142935</c:v>
                </c:pt>
                <c:pt idx="85">
                  <c:v>0.11144819866282173</c:v>
                </c:pt>
                <c:pt idx="86">
                  <c:v>0.11735688163613907</c:v>
                </c:pt>
                <c:pt idx="87">
                  <c:v>0.12326575540138138</c:v>
                </c:pt>
                <c:pt idx="88">
                  <c:v>0.12917481995854865</c:v>
                </c:pt>
                <c:pt idx="89">
                  <c:v>0.13508407530764088</c:v>
                </c:pt>
                <c:pt idx="90">
                  <c:v>0.14099352144865809</c:v>
                </c:pt>
                <c:pt idx="91">
                  <c:v>0.14690315838160026</c:v>
                </c:pt>
                <c:pt idx="92">
                  <c:v>0.15281298610646737</c:v>
                </c:pt>
                <c:pt idx="93">
                  <c:v>0.15872300462325947</c:v>
                </c:pt>
                <c:pt idx="94">
                  <c:v>0.16463321393197652</c:v>
                </c:pt>
                <c:pt idx="95">
                  <c:v>0.17054361403261858</c:v>
                </c:pt>
                <c:pt idx="96">
                  <c:v>0.17645420492518557</c:v>
                </c:pt>
                <c:pt idx="97">
                  <c:v>0.18236498660967754</c:v>
                </c:pt>
                <c:pt idx="98">
                  <c:v>0.18827595908609446</c:v>
                </c:pt>
                <c:pt idx="99">
                  <c:v>0.19418712235443633</c:v>
                </c:pt>
                <c:pt idx="100">
                  <c:v>0.20009847641470319</c:v>
                </c:pt>
                <c:pt idx="101">
                  <c:v>0.20601002126689502</c:v>
                </c:pt>
                <c:pt idx="102">
                  <c:v>0.21192175691101178</c:v>
                </c:pt>
                <c:pt idx="103">
                  <c:v>0.21783368334705352</c:v>
                </c:pt>
                <c:pt idx="104">
                  <c:v>0.22374580057502025</c:v>
                </c:pt>
                <c:pt idx="105">
                  <c:v>0.22965810859491195</c:v>
                </c:pt>
                <c:pt idx="106">
                  <c:v>0.23557060740672858</c:v>
                </c:pt>
                <c:pt idx="107">
                  <c:v>0.24148329701047019</c:v>
                </c:pt>
                <c:pt idx="108">
                  <c:v>0.24739617740613676</c:v>
                </c:pt>
                <c:pt idx="109">
                  <c:v>0.25330924859372828</c:v>
                </c:pt>
                <c:pt idx="110">
                  <c:v>0.2592225105732448</c:v>
                </c:pt>
                <c:pt idx="111">
                  <c:v>0.26513596334468625</c:v>
                </c:pt>
                <c:pt idx="112">
                  <c:v>0.27104960690805274</c:v>
                </c:pt>
                <c:pt idx="113">
                  <c:v>0.27696344126334416</c:v>
                </c:pt>
                <c:pt idx="114">
                  <c:v>0.2828774664105605</c:v>
                </c:pt>
                <c:pt idx="115">
                  <c:v>0.28879168234970182</c:v>
                </c:pt>
                <c:pt idx="116">
                  <c:v>0.29470608908076806</c:v>
                </c:pt>
                <c:pt idx="117">
                  <c:v>0.30062068660375935</c:v>
                </c:pt>
                <c:pt idx="118">
                  <c:v>0.30653547491867555</c:v>
                </c:pt>
                <c:pt idx="119">
                  <c:v>0.31245045402551674</c:v>
                </c:pt>
                <c:pt idx="120">
                  <c:v>0.31836562392428291</c:v>
                </c:pt>
                <c:pt idx="121">
                  <c:v>0.32428098461497401</c:v>
                </c:pt>
                <c:pt idx="122">
                  <c:v>0.33019653609759014</c:v>
                </c:pt>
                <c:pt idx="123">
                  <c:v>0.33611227837213115</c:v>
                </c:pt>
                <c:pt idx="124">
                  <c:v>0.34202821143859719</c:v>
                </c:pt>
                <c:pt idx="125">
                  <c:v>0.34794433529698815</c:v>
                </c:pt>
                <c:pt idx="126">
                  <c:v>0.3538606499473041</c:v>
                </c:pt>
                <c:pt idx="127">
                  <c:v>0.35977715538954497</c:v>
                </c:pt>
                <c:pt idx="128">
                  <c:v>0.36569385162371087</c:v>
                </c:pt>
                <c:pt idx="129">
                  <c:v>0.37161073864980165</c:v>
                </c:pt>
                <c:pt idx="130">
                  <c:v>0.37752781646781752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10-40D1-B6D2-81A575790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712448"/>
        <c:axId val="1"/>
      </c:scatterChart>
      <c:valAx>
        <c:axId val="861712448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0460416192268"/>
              <c:y val="0.8794520547945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28310502283102E-2"/>
              <c:y val="0.39726027397260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712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3714010634515432E-2"/>
          <c:y val="0.92876712328767119"/>
          <c:w val="0.85388255691782811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UX Her - Quadratic residuals</a:t>
            </a:r>
          </a:p>
        </c:rich>
      </c:tx>
      <c:layout>
        <c:manualLayout>
          <c:xMode val="edge"/>
          <c:yMode val="edge"/>
          <c:x val="0.33282706682941227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39911233668"/>
          <c:y val="0.13388013864022646"/>
          <c:w val="0.82370881793551864"/>
          <c:h val="0.693990922747296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plus>
            <c:minus>
              <c:numRef>
                <c:f>'Active 2'!$D$21:$D$95</c:f>
                <c:numCache>
                  <c:formatCode>General</c:formatCode>
                  <c:ptCount val="7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2'!$F$21:$F$800</c:f>
              <c:numCache>
                <c:formatCode>General</c:formatCode>
                <c:ptCount val="780"/>
                <c:pt idx="0">
                  <c:v>-12781</c:v>
                </c:pt>
                <c:pt idx="1">
                  <c:v>-10840</c:v>
                </c:pt>
                <c:pt idx="2">
                  <c:v>-10407</c:v>
                </c:pt>
                <c:pt idx="3">
                  <c:v>-10354</c:v>
                </c:pt>
                <c:pt idx="4">
                  <c:v>-10334</c:v>
                </c:pt>
                <c:pt idx="5">
                  <c:v>-10161</c:v>
                </c:pt>
                <c:pt idx="6">
                  <c:v>-10072</c:v>
                </c:pt>
                <c:pt idx="7">
                  <c:v>-10043</c:v>
                </c:pt>
                <c:pt idx="8">
                  <c:v>-10021</c:v>
                </c:pt>
                <c:pt idx="9">
                  <c:v>-9888</c:v>
                </c:pt>
                <c:pt idx="10">
                  <c:v>-9884</c:v>
                </c:pt>
                <c:pt idx="11">
                  <c:v>-9808</c:v>
                </c:pt>
                <c:pt idx="12">
                  <c:v>-9731</c:v>
                </c:pt>
                <c:pt idx="13">
                  <c:v>-9720</c:v>
                </c:pt>
                <c:pt idx="14">
                  <c:v>-9651</c:v>
                </c:pt>
                <c:pt idx="15">
                  <c:v>-9239</c:v>
                </c:pt>
                <c:pt idx="16">
                  <c:v>-9232</c:v>
                </c:pt>
                <c:pt idx="17">
                  <c:v>-9230</c:v>
                </c:pt>
                <c:pt idx="18">
                  <c:v>-9152</c:v>
                </c:pt>
                <c:pt idx="19">
                  <c:v>-9150</c:v>
                </c:pt>
                <c:pt idx="20">
                  <c:v>-8973</c:v>
                </c:pt>
                <c:pt idx="21">
                  <c:v>-8951</c:v>
                </c:pt>
                <c:pt idx="22">
                  <c:v>-8935</c:v>
                </c:pt>
                <c:pt idx="23">
                  <c:v>-8906</c:v>
                </c:pt>
                <c:pt idx="24">
                  <c:v>-8904</c:v>
                </c:pt>
                <c:pt idx="25">
                  <c:v>-8217</c:v>
                </c:pt>
                <c:pt idx="26">
                  <c:v>-8013</c:v>
                </c:pt>
                <c:pt idx="27">
                  <c:v>-7807</c:v>
                </c:pt>
                <c:pt idx="28">
                  <c:v>-7789</c:v>
                </c:pt>
                <c:pt idx="29">
                  <c:v>-7787</c:v>
                </c:pt>
                <c:pt idx="30">
                  <c:v>-7778</c:v>
                </c:pt>
                <c:pt idx="31">
                  <c:v>-7776</c:v>
                </c:pt>
                <c:pt idx="32">
                  <c:v>-7769</c:v>
                </c:pt>
                <c:pt idx="33">
                  <c:v>-7767</c:v>
                </c:pt>
                <c:pt idx="34">
                  <c:v>-7758</c:v>
                </c:pt>
                <c:pt idx="35">
                  <c:v>-7756</c:v>
                </c:pt>
                <c:pt idx="36">
                  <c:v>-7579</c:v>
                </c:pt>
                <c:pt idx="37">
                  <c:v>-7572</c:v>
                </c:pt>
                <c:pt idx="38">
                  <c:v>-7561</c:v>
                </c:pt>
                <c:pt idx="39">
                  <c:v>-7543</c:v>
                </c:pt>
                <c:pt idx="40">
                  <c:v>-7534</c:v>
                </c:pt>
                <c:pt idx="41">
                  <c:v>-7521</c:v>
                </c:pt>
                <c:pt idx="42">
                  <c:v>-7519</c:v>
                </c:pt>
                <c:pt idx="43">
                  <c:v>-7512</c:v>
                </c:pt>
                <c:pt idx="44">
                  <c:v>-7501</c:v>
                </c:pt>
                <c:pt idx="45">
                  <c:v>-7492</c:v>
                </c:pt>
                <c:pt idx="46">
                  <c:v>-7295</c:v>
                </c:pt>
                <c:pt idx="47">
                  <c:v>-7293</c:v>
                </c:pt>
                <c:pt idx="48">
                  <c:v>-7286</c:v>
                </c:pt>
                <c:pt idx="49">
                  <c:v>-7248</c:v>
                </c:pt>
                <c:pt idx="50">
                  <c:v>-7228</c:v>
                </c:pt>
                <c:pt idx="51">
                  <c:v>-7091</c:v>
                </c:pt>
                <c:pt idx="52">
                  <c:v>-7073</c:v>
                </c:pt>
                <c:pt idx="53">
                  <c:v>-7071</c:v>
                </c:pt>
                <c:pt idx="54">
                  <c:v>-7051</c:v>
                </c:pt>
                <c:pt idx="55">
                  <c:v>-7033</c:v>
                </c:pt>
                <c:pt idx="56">
                  <c:v>-7031</c:v>
                </c:pt>
                <c:pt idx="57">
                  <c:v>-7002</c:v>
                </c:pt>
                <c:pt idx="58">
                  <c:v>-6995</c:v>
                </c:pt>
                <c:pt idx="59">
                  <c:v>-6982</c:v>
                </c:pt>
                <c:pt idx="60">
                  <c:v>-6253</c:v>
                </c:pt>
                <c:pt idx="61">
                  <c:v>-5661</c:v>
                </c:pt>
                <c:pt idx="62">
                  <c:v>-5643</c:v>
                </c:pt>
                <c:pt idx="63">
                  <c:v>-4404</c:v>
                </c:pt>
                <c:pt idx="64">
                  <c:v>-4249</c:v>
                </c:pt>
                <c:pt idx="65">
                  <c:v>-4247</c:v>
                </c:pt>
                <c:pt idx="66">
                  <c:v>-4030</c:v>
                </c:pt>
                <c:pt idx="67">
                  <c:v>-4030</c:v>
                </c:pt>
                <c:pt idx="68">
                  <c:v>-4028</c:v>
                </c:pt>
                <c:pt idx="69">
                  <c:v>-4028</c:v>
                </c:pt>
                <c:pt idx="70">
                  <c:v>-3996</c:v>
                </c:pt>
                <c:pt idx="71">
                  <c:v>-3981</c:v>
                </c:pt>
                <c:pt idx="72">
                  <c:v>-3755</c:v>
                </c:pt>
                <c:pt idx="73">
                  <c:v>-3755</c:v>
                </c:pt>
                <c:pt idx="74">
                  <c:v>-3527</c:v>
                </c:pt>
                <c:pt idx="75">
                  <c:v>-3319</c:v>
                </c:pt>
                <c:pt idx="76">
                  <c:v>-3091</c:v>
                </c:pt>
                <c:pt idx="77">
                  <c:v>-2829</c:v>
                </c:pt>
                <c:pt idx="78">
                  <c:v>-2802</c:v>
                </c:pt>
                <c:pt idx="79">
                  <c:v>-2802</c:v>
                </c:pt>
                <c:pt idx="80">
                  <c:v>-2323</c:v>
                </c:pt>
                <c:pt idx="81">
                  <c:v>-1678</c:v>
                </c:pt>
                <c:pt idx="82">
                  <c:v>-1676</c:v>
                </c:pt>
                <c:pt idx="83">
                  <c:v>-1656</c:v>
                </c:pt>
                <c:pt idx="84">
                  <c:v>-1638</c:v>
                </c:pt>
                <c:pt idx="85">
                  <c:v>-1616</c:v>
                </c:pt>
                <c:pt idx="86">
                  <c:v>-1616</c:v>
                </c:pt>
                <c:pt idx="87">
                  <c:v>-1614</c:v>
                </c:pt>
                <c:pt idx="88">
                  <c:v>-1598</c:v>
                </c:pt>
                <c:pt idx="89">
                  <c:v>-1598</c:v>
                </c:pt>
                <c:pt idx="90">
                  <c:v>-1598</c:v>
                </c:pt>
                <c:pt idx="91">
                  <c:v>-1598</c:v>
                </c:pt>
                <c:pt idx="92">
                  <c:v>-1589</c:v>
                </c:pt>
                <c:pt idx="93">
                  <c:v>-1481</c:v>
                </c:pt>
                <c:pt idx="94">
                  <c:v>-1481</c:v>
                </c:pt>
                <c:pt idx="95">
                  <c:v>-1410</c:v>
                </c:pt>
                <c:pt idx="96">
                  <c:v>-1372</c:v>
                </c:pt>
                <c:pt idx="97">
                  <c:v>-1197</c:v>
                </c:pt>
                <c:pt idx="98">
                  <c:v>-1164</c:v>
                </c:pt>
                <c:pt idx="99">
                  <c:v>-1157</c:v>
                </c:pt>
                <c:pt idx="100">
                  <c:v>-1155</c:v>
                </c:pt>
                <c:pt idx="101">
                  <c:v>-1155</c:v>
                </c:pt>
                <c:pt idx="102">
                  <c:v>-1108</c:v>
                </c:pt>
                <c:pt idx="103">
                  <c:v>-931</c:v>
                </c:pt>
                <c:pt idx="104">
                  <c:v>-931</c:v>
                </c:pt>
                <c:pt idx="105">
                  <c:v>-736</c:v>
                </c:pt>
                <c:pt idx="106">
                  <c:v>-734</c:v>
                </c:pt>
                <c:pt idx="107">
                  <c:v>-734</c:v>
                </c:pt>
                <c:pt idx="108">
                  <c:v>-665</c:v>
                </c:pt>
                <c:pt idx="109">
                  <c:v>-665</c:v>
                </c:pt>
                <c:pt idx="110">
                  <c:v>-450</c:v>
                </c:pt>
                <c:pt idx="111">
                  <c:v>-450</c:v>
                </c:pt>
                <c:pt idx="112">
                  <c:v>-448</c:v>
                </c:pt>
                <c:pt idx="113">
                  <c:v>-441</c:v>
                </c:pt>
                <c:pt idx="114">
                  <c:v>-224</c:v>
                </c:pt>
                <c:pt idx="115">
                  <c:v>-204</c:v>
                </c:pt>
                <c:pt idx="116">
                  <c:v>-52</c:v>
                </c:pt>
                <c:pt idx="117">
                  <c:v>-14</c:v>
                </c:pt>
                <c:pt idx="118">
                  <c:v>-3</c:v>
                </c:pt>
                <c:pt idx="119">
                  <c:v>0</c:v>
                </c:pt>
                <c:pt idx="120">
                  <c:v>19</c:v>
                </c:pt>
                <c:pt idx="121">
                  <c:v>201</c:v>
                </c:pt>
                <c:pt idx="122">
                  <c:v>226</c:v>
                </c:pt>
                <c:pt idx="123">
                  <c:v>226</c:v>
                </c:pt>
                <c:pt idx="124">
                  <c:v>237</c:v>
                </c:pt>
                <c:pt idx="125">
                  <c:v>246</c:v>
                </c:pt>
                <c:pt idx="126">
                  <c:v>281</c:v>
                </c:pt>
                <c:pt idx="127">
                  <c:v>434</c:v>
                </c:pt>
                <c:pt idx="128">
                  <c:v>434</c:v>
                </c:pt>
                <c:pt idx="129">
                  <c:v>443</c:v>
                </c:pt>
                <c:pt idx="130">
                  <c:v>472</c:v>
                </c:pt>
                <c:pt idx="131">
                  <c:v>472</c:v>
                </c:pt>
                <c:pt idx="132">
                  <c:v>481</c:v>
                </c:pt>
                <c:pt idx="133">
                  <c:v>490</c:v>
                </c:pt>
                <c:pt idx="134">
                  <c:v>512</c:v>
                </c:pt>
                <c:pt idx="135">
                  <c:v>523</c:v>
                </c:pt>
                <c:pt idx="136">
                  <c:v>561</c:v>
                </c:pt>
                <c:pt idx="137">
                  <c:v>680</c:v>
                </c:pt>
                <c:pt idx="138">
                  <c:v>698</c:v>
                </c:pt>
                <c:pt idx="139">
                  <c:v>716</c:v>
                </c:pt>
                <c:pt idx="140">
                  <c:v>727</c:v>
                </c:pt>
                <c:pt idx="141">
                  <c:v>727</c:v>
                </c:pt>
                <c:pt idx="142">
                  <c:v>729</c:v>
                </c:pt>
                <c:pt idx="143">
                  <c:v>751</c:v>
                </c:pt>
                <c:pt idx="144">
                  <c:v>884</c:v>
                </c:pt>
                <c:pt idx="145">
                  <c:v>893</c:v>
                </c:pt>
                <c:pt idx="146">
                  <c:v>920</c:v>
                </c:pt>
                <c:pt idx="147">
                  <c:v>920</c:v>
                </c:pt>
                <c:pt idx="148">
                  <c:v>926</c:v>
                </c:pt>
                <c:pt idx="149">
                  <c:v>953</c:v>
                </c:pt>
                <c:pt idx="150">
                  <c:v>953</c:v>
                </c:pt>
                <c:pt idx="151">
                  <c:v>957</c:v>
                </c:pt>
                <c:pt idx="152">
                  <c:v>964</c:v>
                </c:pt>
                <c:pt idx="153">
                  <c:v>964</c:v>
                </c:pt>
                <c:pt idx="154">
                  <c:v>966</c:v>
                </c:pt>
                <c:pt idx="155">
                  <c:v>1208</c:v>
                </c:pt>
                <c:pt idx="156">
                  <c:v>1208</c:v>
                </c:pt>
                <c:pt idx="157">
                  <c:v>1208</c:v>
                </c:pt>
                <c:pt idx="158">
                  <c:v>1219</c:v>
                </c:pt>
                <c:pt idx="159">
                  <c:v>1228</c:v>
                </c:pt>
                <c:pt idx="160">
                  <c:v>1376</c:v>
                </c:pt>
                <c:pt idx="161">
                  <c:v>1383</c:v>
                </c:pt>
                <c:pt idx="162">
                  <c:v>1383</c:v>
                </c:pt>
                <c:pt idx="163">
                  <c:v>1394</c:v>
                </c:pt>
                <c:pt idx="164">
                  <c:v>1403</c:v>
                </c:pt>
                <c:pt idx="165">
                  <c:v>1443</c:v>
                </c:pt>
                <c:pt idx="166">
                  <c:v>1463</c:v>
                </c:pt>
                <c:pt idx="167">
                  <c:v>1463</c:v>
                </c:pt>
                <c:pt idx="168">
                  <c:v>1463</c:v>
                </c:pt>
                <c:pt idx="169">
                  <c:v>1492</c:v>
                </c:pt>
                <c:pt idx="170">
                  <c:v>1640</c:v>
                </c:pt>
                <c:pt idx="171">
                  <c:v>1669</c:v>
                </c:pt>
                <c:pt idx="172">
                  <c:v>1669</c:v>
                </c:pt>
                <c:pt idx="173">
                  <c:v>1689</c:v>
                </c:pt>
                <c:pt idx="174">
                  <c:v>1691</c:v>
                </c:pt>
                <c:pt idx="175">
                  <c:v>1698</c:v>
                </c:pt>
                <c:pt idx="176">
                  <c:v>1698</c:v>
                </c:pt>
                <c:pt idx="177">
                  <c:v>1797</c:v>
                </c:pt>
                <c:pt idx="178">
                  <c:v>1844</c:v>
                </c:pt>
                <c:pt idx="179">
                  <c:v>1875</c:v>
                </c:pt>
                <c:pt idx="180">
                  <c:v>1888</c:v>
                </c:pt>
                <c:pt idx="181">
                  <c:v>1895</c:v>
                </c:pt>
                <c:pt idx="182">
                  <c:v>1904</c:v>
                </c:pt>
                <c:pt idx="183">
                  <c:v>1904</c:v>
                </c:pt>
                <c:pt idx="184">
                  <c:v>1915</c:v>
                </c:pt>
                <c:pt idx="185">
                  <c:v>1924</c:v>
                </c:pt>
                <c:pt idx="186">
                  <c:v>1935</c:v>
                </c:pt>
                <c:pt idx="187">
                  <c:v>2041</c:v>
                </c:pt>
                <c:pt idx="188">
                  <c:v>2070</c:v>
                </c:pt>
                <c:pt idx="189">
                  <c:v>2099</c:v>
                </c:pt>
                <c:pt idx="190">
                  <c:v>2101</c:v>
                </c:pt>
                <c:pt idx="191">
                  <c:v>2105</c:v>
                </c:pt>
                <c:pt idx="192">
                  <c:v>2105</c:v>
                </c:pt>
                <c:pt idx="193">
                  <c:v>2107</c:v>
                </c:pt>
                <c:pt idx="194">
                  <c:v>2116</c:v>
                </c:pt>
                <c:pt idx="195">
                  <c:v>2116</c:v>
                </c:pt>
                <c:pt idx="196">
                  <c:v>2130</c:v>
                </c:pt>
                <c:pt idx="197">
                  <c:v>2130</c:v>
                </c:pt>
                <c:pt idx="198">
                  <c:v>2138</c:v>
                </c:pt>
                <c:pt idx="199">
                  <c:v>2138</c:v>
                </c:pt>
                <c:pt idx="200">
                  <c:v>2138</c:v>
                </c:pt>
                <c:pt idx="201">
                  <c:v>2159</c:v>
                </c:pt>
                <c:pt idx="202">
                  <c:v>2179</c:v>
                </c:pt>
                <c:pt idx="203">
                  <c:v>2188</c:v>
                </c:pt>
                <c:pt idx="204">
                  <c:v>2219</c:v>
                </c:pt>
                <c:pt idx="205">
                  <c:v>2362</c:v>
                </c:pt>
                <c:pt idx="206">
                  <c:v>2362</c:v>
                </c:pt>
                <c:pt idx="207">
                  <c:v>2405</c:v>
                </c:pt>
                <c:pt idx="208">
                  <c:v>2602</c:v>
                </c:pt>
                <c:pt idx="209">
                  <c:v>2631</c:v>
                </c:pt>
                <c:pt idx="210">
                  <c:v>2642</c:v>
                </c:pt>
                <c:pt idx="211">
                  <c:v>2660</c:v>
                </c:pt>
                <c:pt idx="212">
                  <c:v>2669</c:v>
                </c:pt>
                <c:pt idx="213">
                  <c:v>2795</c:v>
                </c:pt>
                <c:pt idx="214">
                  <c:v>2801</c:v>
                </c:pt>
                <c:pt idx="215">
                  <c:v>2848</c:v>
                </c:pt>
                <c:pt idx="216">
                  <c:v>2875</c:v>
                </c:pt>
                <c:pt idx="217">
                  <c:v>2895</c:v>
                </c:pt>
                <c:pt idx="218">
                  <c:v>2985</c:v>
                </c:pt>
                <c:pt idx="219">
                  <c:v>3092</c:v>
                </c:pt>
                <c:pt idx="220">
                  <c:v>3098</c:v>
                </c:pt>
                <c:pt idx="221">
                  <c:v>3112</c:v>
                </c:pt>
                <c:pt idx="222">
                  <c:v>3267</c:v>
                </c:pt>
                <c:pt idx="223">
                  <c:v>3276</c:v>
                </c:pt>
                <c:pt idx="224">
                  <c:v>3302</c:v>
                </c:pt>
                <c:pt idx="225">
                  <c:v>3313</c:v>
                </c:pt>
                <c:pt idx="226">
                  <c:v>3495</c:v>
                </c:pt>
                <c:pt idx="227">
                  <c:v>3519</c:v>
                </c:pt>
                <c:pt idx="228">
                  <c:v>3531</c:v>
                </c:pt>
                <c:pt idx="229">
                  <c:v>3531</c:v>
                </c:pt>
                <c:pt idx="230">
                  <c:v>3542</c:v>
                </c:pt>
                <c:pt idx="231">
                  <c:v>3730</c:v>
                </c:pt>
                <c:pt idx="232">
                  <c:v>3788</c:v>
                </c:pt>
                <c:pt idx="233">
                  <c:v>3799</c:v>
                </c:pt>
                <c:pt idx="234">
                  <c:v>3799</c:v>
                </c:pt>
                <c:pt idx="235">
                  <c:v>3799</c:v>
                </c:pt>
                <c:pt idx="236">
                  <c:v>3799</c:v>
                </c:pt>
                <c:pt idx="237">
                  <c:v>3799</c:v>
                </c:pt>
                <c:pt idx="238">
                  <c:v>3799</c:v>
                </c:pt>
                <c:pt idx="239">
                  <c:v>3799</c:v>
                </c:pt>
                <c:pt idx="240">
                  <c:v>3799</c:v>
                </c:pt>
                <c:pt idx="241">
                  <c:v>3799</c:v>
                </c:pt>
                <c:pt idx="242">
                  <c:v>3799</c:v>
                </c:pt>
                <c:pt idx="243">
                  <c:v>3799</c:v>
                </c:pt>
                <c:pt idx="244">
                  <c:v>3799</c:v>
                </c:pt>
                <c:pt idx="245">
                  <c:v>3799</c:v>
                </c:pt>
                <c:pt idx="246">
                  <c:v>3799</c:v>
                </c:pt>
                <c:pt idx="247">
                  <c:v>3799</c:v>
                </c:pt>
                <c:pt idx="248">
                  <c:v>4009</c:v>
                </c:pt>
                <c:pt idx="249">
                  <c:v>4014</c:v>
                </c:pt>
                <c:pt idx="250">
                  <c:v>4014</c:v>
                </c:pt>
                <c:pt idx="251">
                  <c:v>4020</c:v>
                </c:pt>
                <c:pt idx="252">
                  <c:v>4025</c:v>
                </c:pt>
                <c:pt idx="253">
                  <c:v>4043</c:v>
                </c:pt>
                <c:pt idx="254">
                  <c:v>4043</c:v>
                </c:pt>
                <c:pt idx="255">
                  <c:v>4043</c:v>
                </c:pt>
                <c:pt idx="256">
                  <c:v>4049</c:v>
                </c:pt>
                <c:pt idx="257">
                  <c:v>4249</c:v>
                </c:pt>
                <c:pt idx="258">
                  <c:v>4249</c:v>
                </c:pt>
                <c:pt idx="259">
                  <c:v>4260</c:v>
                </c:pt>
                <c:pt idx="260">
                  <c:v>4260</c:v>
                </c:pt>
                <c:pt idx="261">
                  <c:v>4260</c:v>
                </c:pt>
                <c:pt idx="262">
                  <c:v>4295</c:v>
                </c:pt>
                <c:pt idx="263">
                  <c:v>4318</c:v>
                </c:pt>
                <c:pt idx="264">
                  <c:v>4524</c:v>
                </c:pt>
                <c:pt idx="265">
                  <c:v>4524</c:v>
                </c:pt>
                <c:pt idx="266">
                  <c:v>4524</c:v>
                </c:pt>
                <c:pt idx="267">
                  <c:v>4708</c:v>
                </c:pt>
                <c:pt idx="268">
                  <c:v>4719</c:v>
                </c:pt>
                <c:pt idx="269">
                  <c:v>4730</c:v>
                </c:pt>
                <c:pt idx="270">
                  <c:v>4730</c:v>
                </c:pt>
                <c:pt idx="271">
                  <c:v>4730</c:v>
                </c:pt>
                <c:pt idx="272">
                  <c:v>4730</c:v>
                </c:pt>
                <c:pt idx="273">
                  <c:v>4750</c:v>
                </c:pt>
                <c:pt idx="274">
                  <c:v>4750</c:v>
                </c:pt>
                <c:pt idx="275">
                  <c:v>4967</c:v>
                </c:pt>
                <c:pt idx="276">
                  <c:v>5191</c:v>
                </c:pt>
                <c:pt idx="277">
                  <c:v>5191</c:v>
                </c:pt>
                <c:pt idx="278">
                  <c:v>5191</c:v>
                </c:pt>
                <c:pt idx="279">
                  <c:v>5191</c:v>
                </c:pt>
                <c:pt idx="280">
                  <c:v>5191</c:v>
                </c:pt>
                <c:pt idx="281">
                  <c:v>5191</c:v>
                </c:pt>
                <c:pt idx="282">
                  <c:v>5191</c:v>
                </c:pt>
                <c:pt idx="283">
                  <c:v>5191</c:v>
                </c:pt>
                <c:pt idx="284">
                  <c:v>5191</c:v>
                </c:pt>
                <c:pt idx="285">
                  <c:v>5202</c:v>
                </c:pt>
                <c:pt idx="286">
                  <c:v>5220</c:v>
                </c:pt>
                <c:pt idx="287">
                  <c:v>5437</c:v>
                </c:pt>
                <c:pt idx="288">
                  <c:v>5446</c:v>
                </c:pt>
                <c:pt idx="289">
                  <c:v>5446</c:v>
                </c:pt>
                <c:pt idx="290">
                  <c:v>5481</c:v>
                </c:pt>
                <c:pt idx="291">
                  <c:v>5641</c:v>
                </c:pt>
                <c:pt idx="292">
                  <c:v>5652</c:v>
                </c:pt>
                <c:pt idx="293">
                  <c:v>5652</c:v>
                </c:pt>
                <c:pt idx="294">
                  <c:v>5663</c:v>
                </c:pt>
                <c:pt idx="295">
                  <c:v>5669</c:v>
                </c:pt>
                <c:pt idx="296">
                  <c:v>5700</c:v>
                </c:pt>
                <c:pt idx="297">
                  <c:v>5891</c:v>
                </c:pt>
                <c:pt idx="298">
                  <c:v>5902</c:v>
                </c:pt>
                <c:pt idx="299">
                  <c:v>5927</c:v>
                </c:pt>
                <c:pt idx="300">
                  <c:v>6153</c:v>
                </c:pt>
                <c:pt idx="301">
                  <c:v>6162</c:v>
                </c:pt>
                <c:pt idx="302">
                  <c:v>6162</c:v>
                </c:pt>
                <c:pt idx="303">
                  <c:v>6162</c:v>
                </c:pt>
                <c:pt idx="304">
                  <c:v>6162</c:v>
                </c:pt>
                <c:pt idx="305">
                  <c:v>6162</c:v>
                </c:pt>
                <c:pt idx="306">
                  <c:v>6162</c:v>
                </c:pt>
                <c:pt idx="307">
                  <c:v>6162</c:v>
                </c:pt>
                <c:pt idx="308">
                  <c:v>6337</c:v>
                </c:pt>
                <c:pt idx="309">
                  <c:v>6348</c:v>
                </c:pt>
                <c:pt idx="310">
                  <c:v>6368</c:v>
                </c:pt>
                <c:pt idx="311">
                  <c:v>6368</c:v>
                </c:pt>
                <c:pt idx="312">
                  <c:v>6368</c:v>
                </c:pt>
                <c:pt idx="313">
                  <c:v>6368</c:v>
                </c:pt>
                <c:pt idx="314">
                  <c:v>6368</c:v>
                </c:pt>
                <c:pt idx="315">
                  <c:v>6368</c:v>
                </c:pt>
                <c:pt idx="316">
                  <c:v>6368</c:v>
                </c:pt>
                <c:pt idx="317">
                  <c:v>6368</c:v>
                </c:pt>
                <c:pt idx="318">
                  <c:v>6368</c:v>
                </c:pt>
                <c:pt idx="319">
                  <c:v>6368</c:v>
                </c:pt>
                <c:pt idx="320">
                  <c:v>6368</c:v>
                </c:pt>
                <c:pt idx="321">
                  <c:v>6388</c:v>
                </c:pt>
                <c:pt idx="322">
                  <c:v>6388</c:v>
                </c:pt>
                <c:pt idx="323">
                  <c:v>6388</c:v>
                </c:pt>
                <c:pt idx="324">
                  <c:v>6388</c:v>
                </c:pt>
                <c:pt idx="325">
                  <c:v>6390</c:v>
                </c:pt>
                <c:pt idx="326">
                  <c:v>6390</c:v>
                </c:pt>
                <c:pt idx="327">
                  <c:v>6390</c:v>
                </c:pt>
                <c:pt idx="328">
                  <c:v>6390</c:v>
                </c:pt>
                <c:pt idx="329">
                  <c:v>6397</c:v>
                </c:pt>
                <c:pt idx="330">
                  <c:v>6567</c:v>
                </c:pt>
                <c:pt idx="331">
                  <c:v>6603</c:v>
                </c:pt>
                <c:pt idx="332">
                  <c:v>6603</c:v>
                </c:pt>
                <c:pt idx="333">
                  <c:v>6603</c:v>
                </c:pt>
                <c:pt idx="334">
                  <c:v>6623</c:v>
                </c:pt>
                <c:pt idx="335">
                  <c:v>6623</c:v>
                </c:pt>
                <c:pt idx="336">
                  <c:v>6623</c:v>
                </c:pt>
                <c:pt idx="337">
                  <c:v>6623</c:v>
                </c:pt>
                <c:pt idx="338">
                  <c:v>6623</c:v>
                </c:pt>
                <c:pt idx="339">
                  <c:v>6623</c:v>
                </c:pt>
                <c:pt idx="340">
                  <c:v>6623</c:v>
                </c:pt>
                <c:pt idx="341">
                  <c:v>6623</c:v>
                </c:pt>
                <c:pt idx="342">
                  <c:v>6623</c:v>
                </c:pt>
                <c:pt idx="343">
                  <c:v>6623</c:v>
                </c:pt>
                <c:pt idx="344">
                  <c:v>6623</c:v>
                </c:pt>
                <c:pt idx="345">
                  <c:v>6623</c:v>
                </c:pt>
                <c:pt idx="346">
                  <c:v>6869</c:v>
                </c:pt>
                <c:pt idx="347">
                  <c:v>6875</c:v>
                </c:pt>
                <c:pt idx="348">
                  <c:v>7042</c:v>
                </c:pt>
                <c:pt idx="349">
                  <c:v>7057</c:v>
                </c:pt>
                <c:pt idx="350">
                  <c:v>7073</c:v>
                </c:pt>
                <c:pt idx="351">
                  <c:v>7084</c:v>
                </c:pt>
                <c:pt idx="352">
                  <c:v>7104</c:v>
                </c:pt>
                <c:pt idx="353">
                  <c:v>7133</c:v>
                </c:pt>
                <c:pt idx="354">
                  <c:v>7277</c:v>
                </c:pt>
                <c:pt idx="355">
                  <c:v>7294.5</c:v>
                </c:pt>
                <c:pt idx="356">
                  <c:v>7327</c:v>
                </c:pt>
                <c:pt idx="357">
                  <c:v>7345</c:v>
                </c:pt>
                <c:pt idx="358">
                  <c:v>7348</c:v>
                </c:pt>
                <c:pt idx="359">
                  <c:v>7493</c:v>
                </c:pt>
                <c:pt idx="360">
                  <c:v>7556</c:v>
                </c:pt>
                <c:pt idx="361">
                  <c:v>7556</c:v>
                </c:pt>
                <c:pt idx="362">
                  <c:v>7562</c:v>
                </c:pt>
                <c:pt idx="363">
                  <c:v>7760</c:v>
                </c:pt>
                <c:pt idx="364">
                  <c:v>7820</c:v>
                </c:pt>
                <c:pt idx="365">
                  <c:v>7820</c:v>
                </c:pt>
                <c:pt idx="366">
                  <c:v>7829</c:v>
                </c:pt>
                <c:pt idx="367">
                  <c:v>7995</c:v>
                </c:pt>
                <c:pt idx="368">
                  <c:v>8041</c:v>
                </c:pt>
                <c:pt idx="369">
                  <c:v>8050.5</c:v>
                </c:pt>
                <c:pt idx="370">
                  <c:v>8219</c:v>
                </c:pt>
                <c:pt idx="371">
                  <c:v>8460</c:v>
                </c:pt>
                <c:pt idx="372">
                  <c:v>8476</c:v>
                </c:pt>
                <c:pt idx="373">
                  <c:v>8542</c:v>
                </c:pt>
                <c:pt idx="374">
                  <c:v>8711</c:v>
                </c:pt>
                <c:pt idx="375">
                  <c:v>8737</c:v>
                </c:pt>
                <c:pt idx="376">
                  <c:v>8954</c:v>
                </c:pt>
                <c:pt idx="377">
                  <c:v>9006</c:v>
                </c:pt>
                <c:pt idx="378">
                  <c:v>9207</c:v>
                </c:pt>
                <c:pt idx="379">
                  <c:v>9433</c:v>
                </c:pt>
                <c:pt idx="380">
                  <c:v>9648</c:v>
                </c:pt>
                <c:pt idx="381">
                  <c:v>9657</c:v>
                </c:pt>
                <c:pt idx="382">
                  <c:v>9679</c:v>
                </c:pt>
                <c:pt idx="383">
                  <c:v>9684</c:v>
                </c:pt>
                <c:pt idx="384">
                  <c:v>9684</c:v>
                </c:pt>
                <c:pt idx="385">
                  <c:v>9856</c:v>
                </c:pt>
                <c:pt idx="386">
                  <c:v>9888</c:v>
                </c:pt>
                <c:pt idx="387">
                  <c:v>9894</c:v>
                </c:pt>
                <c:pt idx="388">
                  <c:v>9912.5</c:v>
                </c:pt>
                <c:pt idx="389">
                  <c:v>9912.5</c:v>
                </c:pt>
                <c:pt idx="390">
                  <c:v>9912.5</c:v>
                </c:pt>
                <c:pt idx="391">
                  <c:v>9912.5</c:v>
                </c:pt>
                <c:pt idx="392">
                  <c:v>9912.5</c:v>
                </c:pt>
                <c:pt idx="393">
                  <c:v>10120</c:v>
                </c:pt>
                <c:pt idx="394">
                  <c:v>10311</c:v>
                </c:pt>
                <c:pt idx="395">
                  <c:v>10311</c:v>
                </c:pt>
                <c:pt idx="396">
                  <c:v>10311</c:v>
                </c:pt>
                <c:pt idx="397">
                  <c:v>10311</c:v>
                </c:pt>
                <c:pt idx="398">
                  <c:v>10311</c:v>
                </c:pt>
                <c:pt idx="399">
                  <c:v>10311</c:v>
                </c:pt>
                <c:pt idx="400">
                  <c:v>10311</c:v>
                </c:pt>
                <c:pt idx="401">
                  <c:v>10315</c:v>
                </c:pt>
                <c:pt idx="402">
                  <c:v>10599.5</c:v>
                </c:pt>
                <c:pt idx="403">
                  <c:v>10602</c:v>
                </c:pt>
                <c:pt idx="404">
                  <c:v>10839</c:v>
                </c:pt>
                <c:pt idx="405">
                  <c:v>10861</c:v>
                </c:pt>
                <c:pt idx="406">
                  <c:v>11054</c:v>
                </c:pt>
                <c:pt idx="407">
                  <c:v>11054</c:v>
                </c:pt>
                <c:pt idx="408">
                  <c:v>11065</c:v>
                </c:pt>
                <c:pt idx="409">
                  <c:v>11248</c:v>
                </c:pt>
                <c:pt idx="410">
                  <c:v>11315.5</c:v>
                </c:pt>
                <c:pt idx="411">
                  <c:v>11320</c:v>
                </c:pt>
                <c:pt idx="412">
                  <c:v>11559</c:v>
                </c:pt>
                <c:pt idx="413">
                  <c:v>11581</c:v>
                </c:pt>
                <c:pt idx="414">
                  <c:v>11747</c:v>
                </c:pt>
                <c:pt idx="415">
                  <c:v>11770</c:v>
                </c:pt>
                <c:pt idx="416">
                  <c:v>11781</c:v>
                </c:pt>
                <c:pt idx="417">
                  <c:v>11781</c:v>
                </c:pt>
                <c:pt idx="418">
                  <c:v>11781</c:v>
                </c:pt>
                <c:pt idx="419">
                  <c:v>11785</c:v>
                </c:pt>
                <c:pt idx="420">
                  <c:v>11812</c:v>
                </c:pt>
                <c:pt idx="421">
                  <c:v>11834</c:v>
                </c:pt>
                <c:pt idx="422">
                  <c:v>12483</c:v>
                </c:pt>
                <c:pt idx="423">
                  <c:v>12506</c:v>
                </c:pt>
                <c:pt idx="424">
                  <c:v>12517</c:v>
                </c:pt>
                <c:pt idx="425">
                  <c:v>12541</c:v>
                </c:pt>
                <c:pt idx="426">
                  <c:v>12707</c:v>
                </c:pt>
                <c:pt idx="427">
                  <c:v>12718</c:v>
                </c:pt>
                <c:pt idx="428">
                  <c:v>12752</c:v>
                </c:pt>
                <c:pt idx="429">
                  <c:v>12953</c:v>
                </c:pt>
                <c:pt idx="430">
                  <c:v>12960</c:v>
                </c:pt>
                <c:pt idx="431">
                  <c:v>12971</c:v>
                </c:pt>
                <c:pt idx="432">
                  <c:v>12978</c:v>
                </c:pt>
              </c:numCache>
            </c:numRef>
          </c:xVal>
          <c:yVal>
            <c:numRef>
              <c:f>'Active 2'!$AC$21:$AC$800</c:f>
              <c:numCache>
                <c:formatCode>General</c:formatCode>
                <c:ptCount val="780"/>
                <c:pt idx="0">
                  <c:v>0.33336796896181037</c:v>
                </c:pt>
                <c:pt idx="1">
                  <c:v>0.28748924477136906</c:v>
                </c:pt>
                <c:pt idx="2">
                  <c:v>0.2903762895901959</c:v>
                </c:pt>
                <c:pt idx="3">
                  <c:v>0.2816048964638177</c:v>
                </c:pt>
                <c:pt idx="4">
                  <c:v>0.27495531067009898</c:v>
                </c:pt>
                <c:pt idx="5">
                  <c:v>0.25728631392024065</c:v>
                </c:pt>
                <c:pt idx="6">
                  <c:v>0.26574556056163484</c:v>
                </c:pt>
                <c:pt idx="7">
                  <c:v>0.26515362153217298</c:v>
                </c:pt>
                <c:pt idx="8">
                  <c:v>0.26673904441481666</c:v>
                </c:pt>
                <c:pt idx="9">
                  <c:v>0.27136905179502496</c:v>
                </c:pt>
                <c:pt idx="10">
                  <c:v>0.26483912589549652</c:v>
                </c:pt>
                <c:pt idx="11">
                  <c:v>0.25277051935255229</c:v>
                </c:pt>
                <c:pt idx="12">
                  <c:v>0.26381940304793283</c:v>
                </c:pt>
                <c:pt idx="13">
                  <c:v>0.27511209840638146</c:v>
                </c:pt>
                <c:pt idx="14">
                  <c:v>0.26322081069682479</c:v>
                </c:pt>
                <c:pt idx="15">
                  <c:v>0.26063757666414233</c:v>
                </c:pt>
                <c:pt idx="16">
                  <c:v>0.24946018462529018</c:v>
                </c:pt>
                <c:pt idx="17">
                  <c:v>0.24469521542496581</c:v>
                </c:pt>
                <c:pt idx="18">
                  <c:v>0.25486140186506334</c:v>
                </c:pt>
                <c:pt idx="19">
                  <c:v>0.25409643190602416</c:v>
                </c:pt>
                <c:pt idx="20">
                  <c:v>0.25389651486945508</c:v>
                </c:pt>
                <c:pt idx="21">
                  <c:v>0.23148182547343743</c:v>
                </c:pt>
                <c:pt idx="22">
                  <c:v>0.24736204992444188</c:v>
                </c:pt>
                <c:pt idx="23">
                  <c:v>0.25376995361821453</c:v>
                </c:pt>
                <c:pt idx="24">
                  <c:v>0.23300498131199815</c:v>
                </c:pt>
                <c:pt idx="25">
                  <c:v>0.23073586501967336</c:v>
                </c:pt>
                <c:pt idx="26">
                  <c:v>0.22770792101741266</c:v>
                </c:pt>
                <c:pt idx="27">
                  <c:v>0.22291479574067458</c:v>
                </c:pt>
                <c:pt idx="28">
                  <c:v>0.21602994993838248</c:v>
                </c:pt>
                <c:pt idx="29">
                  <c:v>0.21826496697748479</c:v>
                </c:pt>
                <c:pt idx="30">
                  <c:v>0.21332254340518936</c:v>
                </c:pt>
                <c:pt idx="31">
                  <c:v>0.21955756034017102</c:v>
                </c:pt>
                <c:pt idx="32">
                  <c:v>0.2323801194550677</c:v>
                </c:pt>
                <c:pt idx="33">
                  <c:v>0.2096151362982849</c:v>
                </c:pt>
                <c:pt idx="34">
                  <c:v>0.22067271187432344</c:v>
                </c:pt>
                <c:pt idx="35">
                  <c:v>0.21690772861647592</c:v>
                </c:pt>
                <c:pt idx="36">
                  <c:v>0.21670663468945731</c:v>
                </c:pt>
                <c:pt idx="37">
                  <c:v>0.22152918722881051</c:v>
                </c:pt>
                <c:pt idx="38">
                  <c:v>0.20982176931191371</c:v>
                </c:pt>
                <c:pt idx="39">
                  <c:v>0.21993690238878094</c:v>
                </c:pt>
                <c:pt idx="40">
                  <c:v>0.20699446834401697</c:v>
                </c:pt>
                <c:pt idx="41">
                  <c:v>0.21052206293392473</c:v>
                </c:pt>
                <c:pt idx="42">
                  <c:v>0.20475707741478544</c:v>
                </c:pt>
                <c:pt idx="43">
                  <c:v>0.218579627949019</c:v>
                </c:pt>
                <c:pt idx="44">
                  <c:v>0.21487220688204725</c:v>
                </c:pt>
                <c:pt idx="45">
                  <c:v>0.21192977103997487</c:v>
                </c:pt>
                <c:pt idx="46">
                  <c:v>0.21507857852981804</c:v>
                </c:pt>
                <c:pt idx="47">
                  <c:v>0.20931359085473</c:v>
                </c:pt>
                <c:pt idx="48">
                  <c:v>0.2201361338388938</c:v>
                </c:pt>
                <c:pt idx="49">
                  <c:v>0.21460136311412981</c:v>
                </c:pt>
                <c:pt idx="50">
                  <c:v>0.21295148102520819</c:v>
                </c:pt>
                <c:pt idx="51">
                  <c:v>0.21204973738576779</c:v>
                </c:pt>
                <c:pt idx="52">
                  <c:v>0.20696483010486341</c:v>
                </c:pt>
                <c:pt idx="53">
                  <c:v>0.2063998403115892</c:v>
                </c:pt>
                <c:pt idx="54">
                  <c:v>0.20074994133676732</c:v>
                </c:pt>
                <c:pt idx="55">
                  <c:v>0.20386503062182365</c:v>
                </c:pt>
                <c:pt idx="56">
                  <c:v>0.21410004044334507</c:v>
                </c:pt>
                <c:pt idx="57">
                  <c:v>0.20750768076893408</c:v>
                </c:pt>
                <c:pt idx="58">
                  <c:v>0.20433021404144286</c:v>
                </c:pt>
                <c:pt idx="59">
                  <c:v>0.19885777521117962</c:v>
                </c:pt>
                <c:pt idx="60">
                  <c:v>0.18151741529903911</c:v>
                </c:pt>
                <c:pt idx="61">
                  <c:v>0.17307728813717546</c:v>
                </c:pt>
                <c:pt idx="62">
                  <c:v>0.17419225807783731</c:v>
                </c:pt>
                <c:pt idx="63">
                  <c:v>0.12076897515650147</c:v>
                </c:pt>
                <c:pt idx="64">
                  <c:v>0.11898023639952227</c:v>
                </c:pt>
                <c:pt idx="65">
                  <c:v>0.11421521967430374</c:v>
                </c:pt>
                <c:pt idx="66">
                  <c:v>0.10071079081996963</c:v>
                </c:pt>
                <c:pt idx="67">
                  <c:v>0.10471079082078454</c:v>
                </c:pt>
                <c:pt idx="68">
                  <c:v>9.9945772006394429E-2</c:v>
                </c:pt>
                <c:pt idx="69">
                  <c:v>0.10494577201105104</c:v>
                </c:pt>
                <c:pt idx="70">
                  <c:v>0.11070546826450146</c:v>
                </c:pt>
                <c:pt idx="71">
                  <c:v>0.11146782419541872</c:v>
                </c:pt>
                <c:pt idx="72">
                  <c:v>0.10602052375998355</c:v>
                </c:pt>
                <c:pt idx="73">
                  <c:v>0.10802052376039101</c:v>
                </c:pt>
                <c:pt idx="74">
                  <c:v>0.12380795610703997</c:v>
                </c:pt>
                <c:pt idx="75">
                  <c:v>8.9245397404119575E-2</c:v>
                </c:pt>
                <c:pt idx="76">
                  <c:v>8.5032355583326127E-2</c:v>
                </c:pt>
                <c:pt idx="77">
                  <c:v>7.4213553987898612E-2</c:v>
                </c:pt>
                <c:pt idx="78">
                  <c:v>7.7985643615769318E-2</c:v>
                </c:pt>
                <c:pt idx="79">
                  <c:v>8.2985643613149973E-2</c:v>
                </c:pt>
                <c:pt idx="80">
                  <c:v>7.4260285200603099E-2</c:v>
                </c:pt>
                <c:pt idx="81">
                  <c:v>5.1035474402883474E-2</c:v>
                </c:pt>
                <c:pt idx="82">
                  <c:v>6.3270433143912397E-2</c:v>
                </c:pt>
                <c:pt idx="83">
                  <c:v>2.8620019498326873E-2</c:v>
                </c:pt>
                <c:pt idx="84">
                  <c:v>4.9734645591954479E-2</c:v>
                </c:pt>
                <c:pt idx="85">
                  <c:v>5.1319186494864985E-2</c:v>
                </c:pt>
                <c:pt idx="86">
                  <c:v>5.4319186499114144E-2</c:v>
                </c:pt>
                <c:pt idx="87">
                  <c:v>5.1554144641994218E-2</c:v>
                </c:pt>
                <c:pt idx="88">
                  <c:v>3.9433809151152924E-2</c:v>
                </c:pt>
                <c:pt idx="89">
                  <c:v>4.2433809148126125E-2</c:v>
                </c:pt>
                <c:pt idx="90">
                  <c:v>4.6433809148941033E-2</c:v>
                </c:pt>
                <c:pt idx="91">
                  <c:v>4.7433809152782738E-2</c:v>
                </c:pt>
                <c:pt idx="92">
                  <c:v>4.9491119903026064E-2</c:v>
                </c:pt>
                <c:pt idx="93">
                  <c:v>4.1178818760000367E-2</c:v>
                </c:pt>
                <c:pt idx="94">
                  <c:v>4.2178818763842073E-2</c:v>
                </c:pt>
                <c:pt idx="95">
                  <c:v>3.5519775665412277E-2</c:v>
                </c:pt>
                <c:pt idx="96">
                  <c:v>4.5983939905224362E-2</c:v>
                </c:pt>
                <c:pt idx="97">
                  <c:v>4.0542502111539966E-2</c:v>
                </c:pt>
                <c:pt idx="98">
                  <c:v>1.9419243182346654E-2</c:v>
                </c:pt>
                <c:pt idx="99">
                  <c:v>2.2241581537145644E-2</c:v>
                </c:pt>
                <c:pt idx="100">
                  <c:v>4.9676535309686388E-2</c:v>
                </c:pt>
                <c:pt idx="101">
                  <c:v>5.1476535307870309E-2</c:v>
                </c:pt>
                <c:pt idx="102">
                  <c:v>3.4997943420579755E-2</c:v>
                </c:pt>
                <c:pt idx="103">
                  <c:v>1.9791236899045717E-2</c:v>
                </c:pt>
                <c:pt idx="104">
                  <c:v>2.3791236899860624E-2</c:v>
                </c:pt>
                <c:pt idx="105">
                  <c:v>2.3698929588008101E-2</c:v>
                </c:pt>
                <c:pt idx="106">
                  <c:v>-2.0661206577282949E-3</c:v>
                </c:pt>
                <c:pt idx="107">
                  <c:v>-1.0661206611625471E-3</c:v>
                </c:pt>
                <c:pt idx="108">
                  <c:v>3.9634191281149103E-5</c:v>
                </c:pt>
                <c:pt idx="109">
                  <c:v>4.0396341920960564E-3</c:v>
                </c:pt>
                <c:pt idx="110">
                  <c:v>2.2965507880595201E-3</c:v>
                </c:pt>
                <c:pt idx="111">
                  <c:v>2.2965507880595201E-3</c:v>
                </c:pt>
                <c:pt idx="112">
                  <c:v>9.5314978098076444E-3</c:v>
                </c:pt>
                <c:pt idx="113">
                  <c:v>7.3538122609977784E-3</c:v>
                </c:pt>
                <c:pt idx="114">
                  <c:v>8.8454440275472432E-3</c:v>
                </c:pt>
                <c:pt idx="115">
                  <c:v>-7.805108129308725E-3</c:v>
                </c:pt>
                <c:pt idx="116">
                  <c:v>-1.2949366862762251E-2</c:v>
                </c:pt>
                <c:pt idx="117">
                  <c:v>-4.1485448753368015E-2</c:v>
                </c:pt>
                <c:pt idx="118">
                  <c:v>-3.6193263225553864E-2</c:v>
                </c:pt>
                <c:pt idx="119">
                  <c:v>-2.0310849088848927E-2</c:v>
                </c:pt>
                <c:pt idx="120">
                  <c:v>-2.0608893889429714E-2</c:v>
                </c:pt>
                <c:pt idx="121">
                  <c:v>-1.7229199764178055E-2</c:v>
                </c:pt>
                <c:pt idx="122">
                  <c:v>-2.7092440946694291E-2</c:v>
                </c:pt>
                <c:pt idx="123">
                  <c:v>-2.6192440940326373E-2</c:v>
                </c:pt>
                <c:pt idx="124">
                  <c:v>-2.7600267995594101E-2</c:v>
                </c:pt>
                <c:pt idx="125">
                  <c:v>-2.6943036026855573E-2</c:v>
                </c:pt>
                <c:pt idx="126">
                  <c:v>-2.8831582011962609E-2</c:v>
                </c:pt>
                <c:pt idx="127">
                  <c:v>-3.8858723069681335E-2</c:v>
                </c:pt>
                <c:pt idx="128">
                  <c:v>-3.6858723069273881E-2</c:v>
                </c:pt>
                <c:pt idx="129">
                  <c:v>-3.4801499549098655E-2</c:v>
                </c:pt>
                <c:pt idx="130">
                  <c:v>-4.0394893061608123E-2</c:v>
                </c:pt>
                <c:pt idx="131">
                  <c:v>-3.4194893058162229E-2</c:v>
                </c:pt>
                <c:pt idx="132">
                  <c:v>-3.3337671168047242E-2</c:v>
                </c:pt>
                <c:pt idx="133">
                  <c:v>-3.5180449668837745E-2</c:v>
                </c:pt>
                <c:pt idx="134">
                  <c:v>-5.8696132060449248E-2</c:v>
                </c:pt>
                <c:pt idx="135">
                  <c:v>-4.4403974132491482E-2</c:v>
                </c:pt>
                <c:pt idx="136">
                  <c:v>-4.4940160252033824E-2</c:v>
                </c:pt>
                <c:pt idx="137">
                  <c:v>-4.7961419242587136E-2</c:v>
                </c:pt>
                <c:pt idx="138">
                  <c:v>-4.6846993706229634E-2</c:v>
                </c:pt>
                <c:pt idx="139">
                  <c:v>-4.1132569722353129E-2</c:v>
                </c:pt>
                <c:pt idx="140">
                  <c:v>-4.744042248673961E-2</c:v>
                </c:pt>
                <c:pt idx="141">
                  <c:v>-3.2440422487321686E-2</c:v>
                </c:pt>
                <c:pt idx="142">
                  <c:v>-3.7205486688847114E-2</c:v>
                </c:pt>
                <c:pt idx="143">
                  <c:v>-4.4621194173875646E-2</c:v>
                </c:pt>
                <c:pt idx="144">
                  <c:v>-4.8998020370798097E-2</c:v>
                </c:pt>
                <c:pt idx="145">
                  <c:v>-4.3940816171332074E-2</c:v>
                </c:pt>
                <c:pt idx="146">
                  <c:v>-4.9769205884420215E-2</c:v>
                </c:pt>
                <c:pt idx="147">
                  <c:v>-4.9769205877144257E-2</c:v>
                </c:pt>
                <c:pt idx="148">
                  <c:v>-4.6064404065993207E-2</c:v>
                </c:pt>
                <c:pt idx="149">
                  <c:v>-5.3892798029378935E-2</c:v>
                </c:pt>
                <c:pt idx="150">
                  <c:v>-4.4892798031183373E-2</c:v>
                </c:pt>
                <c:pt idx="151">
                  <c:v>-5.0422930764396003E-2</c:v>
                </c:pt>
                <c:pt idx="152">
                  <c:v>-6.1600663236917895E-2</c:v>
                </c:pt>
                <c:pt idx="153">
                  <c:v>-5.5600663235695534E-2</c:v>
                </c:pt>
                <c:pt idx="154">
                  <c:v>-4.4365729702121597E-2</c:v>
                </c:pt>
                <c:pt idx="155">
                  <c:v>-6.0538912504204186E-2</c:v>
                </c:pt>
                <c:pt idx="156">
                  <c:v>-5.2938912507021436E-2</c:v>
                </c:pt>
                <c:pt idx="157">
                  <c:v>-5.0938912506613983E-2</c:v>
                </c:pt>
                <c:pt idx="158">
                  <c:v>-6.1646791090409887E-2</c:v>
                </c:pt>
                <c:pt idx="159">
                  <c:v>-5.7589601268450967E-2</c:v>
                </c:pt>
                <c:pt idx="160">
                  <c:v>-6.8204757402859376E-2</c:v>
                </c:pt>
                <c:pt idx="161">
                  <c:v>-6.8382503866596153E-2</c:v>
                </c:pt>
                <c:pt idx="162">
                  <c:v>-6.1382503861532087E-2</c:v>
                </c:pt>
                <c:pt idx="163">
                  <c:v>-6.2090391632428063E-2</c:v>
                </c:pt>
                <c:pt idx="164">
                  <c:v>-6.5033209327965247E-2</c:v>
                </c:pt>
                <c:pt idx="165">
                  <c:v>-6.9334625958512294E-2</c:v>
                </c:pt>
                <c:pt idx="166">
                  <c:v>-7.0985337141019803E-2</c:v>
                </c:pt>
                <c:pt idx="167">
                  <c:v>-6.5985337143639147E-2</c:v>
                </c:pt>
                <c:pt idx="168">
                  <c:v>-6.3985337143231694E-2</c:v>
                </c:pt>
                <c:pt idx="169">
                  <c:v>-8.5578871742353332E-2</c:v>
                </c:pt>
                <c:pt idx="170">
                  <c:v>-7.9194214242488681E-2</c:v>
                </c:pt>
                <c:pt idx="171">
                  <c:v>-0.11578777332440202</c:v>
                </c:pt>
                <c:pt idx="172">
                  <c:v>-8.9787773326381076E-2</c:v>
                </c:pt>
                <c:pt idx="173">
                  <c:v>-7.8438506062089686E-2</c:v>
                </c:pt>
                <c:pt idx="174">
                  <c:v>-8.0203579443733491E-2</c:v>
                </c:pt>
                <c:pt idx="175">
                  <c:v>-8.2381336418006615E-2</c:v>
                </c:pt>
                <c:pt idx="176">
                  <c:v>-8.2381336418006615E-2</c:v>
                </c:pt>
                <c:pt idx="177">
                  <c:v>-7.8752495833772626E-2</c:v>
                </c:pt>
                <c:pt idx="178">
                  <c:v>-7.623174948714935E-2</c:v>
                </c:pt>
                <c:pt idx="179">
                  <c:v>-8.8590411926096985E-2</c:v>
                </c:pt>
                <c:pt idx="180">
                  <c:v>-0.10906340076119986</c:v>
                </c:pt>
                <c:pt idx="181">
                  <c:v>-8.6241164318845376E-2</c:v>
                </c:pt>
                <c:pt idx="182">
                  <c:v>-8.8184003510284631E-2</c:v>
                </c:pt>
                <c:pt idx="183">
                  <c:v>-8.0184003508654816E-2</c:v>
                </c:pt>
                <c:pt idx="184">
                  <c:v>-8.5891918612644516E-2</c:v>
                </c:pt>
                <c:pt idx="185">
                  <c:v>-8.5234758677397243E-2</c:v>
                </c:pt>
                <c:pt idx="186">
                  <c:v>-6.8542674821813476E-2</c:v>
                </c:pt>
                <c:pt idx="187">
                  <c:v>-9.3091714575932211E-2</c:v>
                </c:pt>
                <c:pt idx="188">
                  <c:v>-9.96853291269921E-2</c:v>
                </c:pt>
                <c:pt idx="189">
                  <c:v>-9.4278947687007494E-2</c:v>
                </c:pt>
                <c:pt idx="190">
                  <c:v>-9.1044024975229149E-2</c:v>
                </c:pt>
                <c:pt idx="191">
                  <c:v>-9.0574179617408365E-2</c:v>
                </c:pt>
                <c:pt idx="192">
                  <c:v>-8.957417961356666E-2</c:v>
                </c:pt>
                <c:pt idx="193">
                  <c:v>-9.6339256961063172E-2</c:v>
                </c:pt>
                <c:pt idx="194">
                  <c:v>-9.1282105255489132E-2</c:v>
                </c:pt>
                <c:pt idx="195">
                  <c:v>-9.0282105258923384E-2</c:v>
                </c:pt>
                <c:pt idx="196">
                  <c:v>-9.7637647825737764E-2</c:v>
                </c:pt>
                <c:pt idx="197">
                  <c:v>-9.3637647824922857E-2</c:v>
                </c:pt>
                <c:pt idx="198">
                  <c:v>-0.10269795828695252</c:v>
                </c:pt>
                <c:pt idx="199">
                  <c:v>-9.9697958289979322E-2</c:v>
                </c:pt>
                <c:pt idx="200">
                  <c:v>-8.5697958287127146E-2</c:v>
                </c:pt>
                <c:pt idx="201">
                  <c:v>-9.0231274692070387E-2</c:v>
                </c:pt>
                <c:pt idx="202">
                  <c:v>-0.10088205416900663</c:v>
                </c:pt>
                <c:pt idx="203">
                  <c:v>-0.10182490556276012</c:v>
                </c:pt>
                <c:pt idx="204">
                  <c:v>-9.7183618867009561E-2</c:v>
                </c:pt>
                <c:pt idx="205">
                  <c:v>-0.11338677504359078</c:v>
                </c:pt>
                <c:pt idx="206">
                  <c:v>-0.10438677504539522</c:v>
                </c:pt>
                <c:pt idx="207">
                  <c:v>-9.9335994928810165E-2</c:v>
                </c:pt>
                <c:pt idx="208">
                  <c:v>-9.7196487161139489E-2</c:v>
                </c:pt>
                <c:pt idx="209">
                  <c:v>-0.10779017931285995</c:v>
                </c:pt>
                <c:pt idx="210">
                  <c:v>-0.10649813254858523</c:v>
                </c:pt>
                <c:pt idx="211">
                  <c:v>-0.10138387547615527</c:v>
                </c:pt>
                <c:pt idx="212">
                  <c:v>-0.10732674751574549</c:v>
                </c:pt>
                <c:pt idx="213">
                  <c:v>-0.12752699661339273</c:v>
                </c:pt>
                <c:pt idx="214">
                  <c:v>-0.12282224845862887</c:v>
                </c:pt>
                <c:pt idx="215">
                  <c:v>-9.7301727202743674E-2</c:v>
                </c:pt>
                <c:pt idx="216">
                  <c:v>-0.11513036868479457</c:v>
                </c:pt>
                <c:pt idx="217">
                  <c:v>-0.12178121647170098</c:v>
                </c:pt>
                <c:pt idx="218">
                  <c:v>-0.12721005512374634</c:v>
                </c:pt>
                <c:pt idx="219">
                  <c:v>-0.1396421691294418</c:v>
                </c:pt>
                <c:pt idx="220">
                  <c:v>-0.12393742947585519</c:v>
                </c:pt>
                <c:pt idx="221">
                  <c:v>-0.13229303761441991</c:v>
                </c:pt>
                <c:pt idx="222">
                  <c:v>-0.13808733309163268</c:v>
                </c:pt>
                <c:pt idx="223">
                  <c:v>-0.1370302311908419</c:v>
                </c:pt>
                <c:pt idx="224">
                  <c:v>-0.14097638341518606</c:v>
                </c:pt>
                <c:pt idx="225">
                  <c:v>-0.1466843718691313</c:v>
                </c:pt>
                <c:pt idx="226">
                  <c:v>-0.13930753727519854</c:v>
                </c:pt>
                <c:pt idx="227">
                  <c:v>-0.1484886258247323</c:v>
                </c:pt>
                <c:pt idx="228">
                  <c:v>-0.14507917112814578</c:v>
                </c:pt>
                <c:pt idx="229">
                  <c:v>-0.14407917113158003</c:v>
                </c:pt>
                <c:pt idx="230">
                  <c:v>-0.14378717159214843</c:v>
                </c:pt>
                <c:pt idx="231">
                  <c:v>-0.14870581422577814</c:v>
                </c:pt>
                <c:pt idx="232">
                  <c:v>-0.15289351460006639</c:v>
                </c:pt>
                <c:pt idx="233">
                  <c:v>-0.15860152855335241</c:v>
                </c:pt>
                <c:pt idx="234">
                  <c:v>-0.15660152855294496</c:v>
                </c:pt>
                <c:pt idx="235">
                  <c:v>-0.15360152855597176</c:v>
                </c:pt>
                <c:pt idx="236">
                  <c:v>-0.15260152855213005</c:v>
                </c:pt>
                <c:pt idx="237">
                  <c:v>-0.1516015285555643</c:v>
                </c:pt>
                <c:pt idx="238">
                  <c:v>-0.14960152855515685</c:v>
                </c:pt>
                <c:pt idx="239">
                  <c:v>-0.14660152855090769</c:v>
                </c:pt>
                <c:pt idx="240">
                  <c:v>-0.14560152855434194</c:v>
                </c:pt>
                <c:pt idx="241">
                  <c:v>-0.14560152855434194</c:v>
                </c:pt>
                <c:pt idx="242">
                  <c:v>-0.14460152855050024</c:v>
                </c:pt>
                <c:pt idx="243">
                  <c:v>-0.14360152855393449</c:v>
                </c:pt>
                <c:pt idx="244">
                  <c:v>-0.14160152855352703</c:v>
                </c:pt>
                <c:pt idx="245">
                  <c:v>-0.14060152854968533</c:v>
                </c:pt>
                <c:pt idx="246">
                  <c:v>-0.13760152855271213</c:v>
                </c:pt>
                <c:pt idx="247">
                  <c:v>-0.12960152855108231</c:v>
                </c:pt>
                <c:pt idx="248">
                  <c:v>-0.15293645100596009</c:v>
                </c:pt>
                <c:pt idx="249">
                  <c:v>-0.15734918982186336</c:v>
                </c:pt>
                <c:pt idx="250">
                  <c:v>-0.15334918982104845</c:v>
                </c:pt>
                <c:pt idx="251">
                  <c:v>-0.15564447655765212</c:v>
                </c:pt>
                <c:pt idx="252">
                  <c:v>-0.14905721563001534</c:v>
                </c:pt>
                <c:pt idx="253">
                  <c:v>-0.16194307728605506</c:v>
                </c:pt>
                <c:pt idx="254">
                  <c:v>-0.15494307728826695</c:v>
                </c:pt>
                <c:pt idx="255">
                  <c:v>-0.15194307728401779</c:v>
                </c:pt>
                <c:pt idx="256">
                  <c:v>-0.16023836485178869</c:v>
                </c:pt>
                <c:pt idx="257">
                  <c:v>-0.16574804852430541</c:v>
                </c:pt>
                <c:pt idx="258">
                  <c:v>-0.16474804852046371</c:v>
                </c:pt>
                <c:pt idx="259">
                  <c:v>-0.17245608666180348</c:v>
                </c:pt>
                <c:pt idx="260">
                  <c:v>-0.16645608666058112</c:v>
                </c:pt>
                <c:pt idx="261">
                  <c:v>-0.16445608666017367</c:v>
                </c:pt>
                <c:pt idx="262">
                  <c:v>-0.16834530276190257</c:v>
                </c:pt>
                <c:pt idx="263">
                  <c:v>-0.17764393365625181</c:v>
                </c:pt>
                <c:pt idx="264">
                  <c:v>-0.16844917510455545</c:v>
                </c:pt>
                <c:pt idx="265">
                  <c:v>-0.16844917510455545</c:v>
                </c:pt>
                <c:pt idx="266">
                  <c:v>-0.14744917510391517</c:v>
                </c:pt>
                <c:pt idx="267">
                  <c:v>-0.1728384939483118</c:v>
                </c:pt>
                <c:pt idx="268">
                  <c:v>-0.17254655617073247</c:v>
                </c:pt>
                <c:pt idx="269">
                  <c:v>-0.18425461897274342</c:v>
                </c:pt>
                <c:pt idx="270">
                  <c:v>-0.17425461897070615</c:v>
                </c:pt>
                <c:pt idx="271">
                  <c:v>-0.17025461896989125</c:v>
                </c:pt>
                <c:pt idx="272">
                  <c:v>-0.16325461897210314</c:v>
                </c:pt>
                <c:pt idx="273">
                  <c:v>-0.17490564371590064</c:v>
                </c:pt>
                <c:pt idx="274">
                  <c:v>-0.17090564371508574</c:v>
                </c:pt>
                <c:pt idx="275">
                  <c:v>-0.17941938486808512</c:v>
                </c:pt>
                <c:pt idx="276">
                  <c:v>-0.20311122423300182</c:v>
                </c:pt>
                <c:pt idx="277">
                  <c:v>-0.20211122422916011</c:v>
                </c:pt>
                <c:pt idx="278">
                  <c:v>-0.19911122423218691</c:v>
                </c:pt>
                <c:pt idx="279">
                  <c:v>-0.19811122423562116</c:v>
                </c:pt>
                <c:pt idx="280">
                  <c:v>-0.19811122423562116</c:v>
                </c:pt>
                <c:pt idx="281">
                  <c:v>-0.1921112242343988</c:v>
                </c:pt>
                <c:pt idx="282">
                  <c:v>-0.18911122423014964</c:v>
                </c:pt>
                <c:pt idx="283">
                  <c:v>-0.18911122423014964</c:v>
                </c:pt>
                <c:pt idx="284">
                  <c:v>-0.1881112242335839</c:v>
                </c:pt>
                <c:pt idx="285">
                  <c:v>-0.18981931179834946</c:v>
                </c:pt>
                <c:pt idx="286">
                  <c:v>-0.18170527450669197</c:v>
                </c:pt>
                <c:pt idx="287">
                  <c:v>-0.19421950213221692</c:v>
                </c:pt>
                <c:pt idx="288">
                  <c:v>-0.19216249338174182</c:v>
                </c:pt>
                <c:pt idx="289">
                  <c:v>-0.18916249338476862</c:v>
                </c:pt>
                <c:pt idx="290">
                  <c:v>-0.19005190747656853</c:v>
                </c:pt>
                <c:pt idx="291">
                  <c:v>-0.19126073200526697</c:v>
                </c:pt>
                <c:pt idx="292">
                  <c:v>-0.20796884317995115</c:v>
                </c:pt>
                <c:pt idx="293">
                  <c:v>-0.19896884318175559</c:v>
                </c:pt>
                <c:pt idx="294">
                  <c:v>-0.20267695493457491</c:v>
                </c:pt>
                <c:pt idx="295">
                  <c:v>-0.20597228886012697</c:v>
                </c:pt>
                <c:pt idx="296">
                  <c:v>-0.19413151686349822</c:v>
                </c:pt>
                <c:pt idx="297">
                  <c:v>-0.20289976479050073</c:v>
                </c:pt>
                <c:pt idx="298">
                  <c:v>-0.2036078890861461</c:v>
                </c:pt>
                <c:pt idx="299">
                  <c:v>-0.20667181006674751</c:v>
                </c:pt>
                <c:pt idx="300">
                  <c:v>-0.21512979107654975</c:v>
                </c:pt>
                <c:pt idx="301">
                  <c:v>-0.21907281306387616</c:v>
                </c:pt>
                <c:pt idx="302">
                  <c:v>-0.21707281306346871</c:v>
                </c:pt>
                <c:pt idx="303">
                  <c:v>-0.21507281306306125</c:v>
                </c:pt>
                <c:pt idx="304">
                  <c:v>-0.21507281306306125</c:v>
                </c:pt>
                <c:pt idx="305">
                  <c:v>-0.2140728130664955</c:v>
                </c:pt>
                <c:pt idx="306">
                  <c:v>-0.21207281306608805</c:v>
                </c:pt>
                <c:pt idx="307">
                  <c:v>-0.21107281306224634</c:v>
                </c:pt>
                <c:pt idx="308">
                  <c:v>-0.23652053960034203</c:v>
                </c:pt>
                <c:pt idx="309">
                  <c:v>-0.21522868729213498</c:v>
                </c:pt>
                <c:pt idx="310">
                  <c:v>-0.24587986638683262</c:v>
                </c:pt>
                <c:pt idx="311">
                  <c:v>-0.23787986638520281</c:v>
                </c:pt>
                <c:pt idx="312">
                  <c:v>-0.2368798663813611</c:v>
                </c:pt>
                <c:pt idx="313">
                  <c:v>-0.23587986638479536</c:v>
                </c:pt>
                <c:pt idx="314">
                  <c:v>-0.22987986638357299</c:v>
                </c:pt>
                <c:pt idx="315">
                  <c:v>-0.22787986638316554</c:v>
                </c:pt>
                <c:pt idx="316">
                  <c:v>-0.22687986638659979</c:v>
                </c:pt>
                <c:pt idx="317">
                  <c:v>-0.22287986638578489</c:v>
                </c:pt>
                <c:pt idx="318">
                  <c:v>-0.21387986638758932</c:v>
                </c:pt>
                <c:pt idx="319">
                  <c:v>-0.21187986638718187</c:v>
                </c:pt>
                <c:pt idx="320">
                  <c:v>-0.21087986638334016</c:v>
                </c:pt>
                <c:pt idx="321">
                  <c:v>-0.24253104738979875</c:v>
                </c:pt>
                <c:pt idx="322">
                  <c:v>-0.23553104738473468</c:v>
                </c:pt>
                <c:pt idx="323">
                  <c:v>-0.23453104738816893</c:v>
                </c:pt>
                <c:pt idx="324">
                  <c:v>-0.2185310473849093</c:v>
                </c:pt>
                <c:pt idx="325">
                  <c:v>-0.24329616559416362</c:v>
                </c:pt>
                <c:pt idx="326">
                  <c:v>-0.23929616559334871</c:v>
                </c:pt>
                <c:pt idx="327">
                  <c:v>-0.22029616559311588</c:v>
                </c:pt>
                <c:pt idx="328">
                  <c:v>-0.22029616559311588</c:v>
                </c:pt>
                <c:pt idx="329">
                  <c:v>-0.21347407946216315</c:v>
                </c:pt>
                <c:pt idx="330">
                  <c:v>-0.21550920233635257</c:v>
                </c:pt>
                <c:pt idx="331">
                  <c:v>-0.22278136368930057</c:v>
                </c:pt>
                <c:pt idx="332">
                  <c:v>-0.22218136368990593</c:v>
                </c:pt>
                <c:pt idx="333">
                  <c:v>-0.2193813636878803</c:v>
                </c:pt>
                <c:pt idx="334">
                  <c:v>-0.22583256710871133</c:v>
                </c:pt>
                <c:pt idx="335">
                  <c:v>-0.2251325671118429</c:v>
                </c:pt>
                <c:pt idx="336">
                  <c:v>-0.2251325671118429</c:v>
                </c:pt>
                <c:pt idx="337">
                  <c:v>-0.22443256711497447</c:v>
                </c:pt>
                <c:pt idx="338">
                  <c:v>-0.22093256710880446</c:v>
                </c:pt>
                <c:pt idx="339">
                  <c:v>-0.21953256711506761</c:v>
                </c:pt>
                <c:pt idx="340">
                  <c:v>-0.21953256711506761</c:v>
                </c:pt>
                <c:pt idx="341">
                  <c:v>-0.21953256711506761</c:v>
                </c:pt>
                <c:pt idx="342">
                  <c:v>-0.21813256711405479</c:v>
                </c:pt>
                <c:pt idx="343">
                  <c:v>-0.21673256711304198</c:v>
                </c:pt>
                <c:pt idx="344">
                  <c:v>-0.21473256711263453</c:v>
                </c:pt>
                <c:pt idx="345">
                  <c:v>-0.20843256711171484</c:v>
                </c:pt>
                <c:pt idx="346">
                  <c:v>-0.23014252527548518</c:v>
                </c:pt>
                <c:pt idx="347">
                  <c:v>-0.2263378937200346</c:v>
                </c:pt>
                <c:pt idx="348">
                  <c:v>-0.24922571751681769</c:v>
                </c:pt>
                <c:pt idx="349">
                  <c:v>-0.23696415131357601</c:v>
                </c:pt>
                <c:pt idx="350">
                  <c:v>-0.23928514854731611</c:v>
                </c:pt>
                <c:pt idx="351">
                  <c:v>-0.23569333485936447</c:v>
                </c:pt>
                <c:pt idx="352">
                  <c:v>-0.23984458416554869</c:v>
                </c:pt>
                <c:pt idx="353">
                  <c:v>-0.24103889904993001</c:v>
                </c:pt>
                <c:pt idx="354">
                  <c:v>-0.24182797031844877</c:v>
                </c:pt>
                <c:pt idx="355">
                  <c:v>-0.2352728294651657</c:v>
                </c:pt>
                <c:pt idx="356">
                  <c:v>-0.24725614319480402</c:v>
                </c:pt>
                <c:pt idx="357">
                  <c:v>-0.24514228834187116</c:v>
                </c:pt>
                <c:pt idx="358">
                  <c:v>-0.24478997935481495</c:v>
                </c:pt>
                <c:pt idx="359">
                  <c:v>-0.26676176265671708</c:v>
                </c:pt>
                <c:pt idx="360">
                  <c:v>-0.266663327341779</c:v>
                </c:pt>
                <c:pt idx="361">
                  <c:v>-0.24656332734023065</c:v>
                </c:pt>
                <c:pt idx="362">
                  <c:v>-0.24765871544579479</c:v>
                </c:pt>
                <c:pt idx="363">
                  <c:v>-0.25530661909255797</c:v>
                </c:pt>
                <c:pt idx="364">
                  <c:v>-0.25746056620342167</c:v>
                </c:pt>
                <c:pt idx="365">
                  <c:v>-0.25746056620342167</c:v>
                </c:pt>
                <c:pt idx="366">
                  <c:v>-0.2683036597523436</c:v>
                </c:pt>
                <c:pt idx="367">
                  <c:v>-0.2608096766964873</c:v>
                </c:pt>
                <c:pt idx="368">
                  <c:v>-0.26120775284398695</c:v>
                </c:pt>
                <c:pt idx="369">
                  <c:v>-0.2649921393888367</c:v>
                </c:pt>
                <c:pt idx="370">
                  <c:v>-0.26950475128249934</c:v>
                </c:pt>
                <c:pt idx="371">
                  <c:v>-0.26880373718117834</c:v>
                </c:pt>
                <c:pt idx="372">
                  <c:v>-0.27132484148229435</c:v>
                </c:pt>
                <c:pt idx="373">
                  <c:v>-0.26997440965545294</c:v>
                </c:pt>
                <c:pt idx="374">
                  <c:v>-0.27272870165416729</c:v>
                </c:pt>
                <c:pt idx="375">
                  <c:v>-0.27317552789979027</c:v>
                </c:pt>
                <c:pt idx="376">
                  <c:v>-0.2760933957851856</c:v>
                </c:pt>
                <c:pt idx="377">
                  <c:v>-0.27688711177451047</c:v>
                </c:pt>
                <c:pt idx="378">
                  <c:v>-0.27878409676879917</c:v>
                </c:pt>
                <c:pt idx="379">
                  <c:v>-0.28254561352959556</c:v>
                </c:pt>
                <c:pt idx="380">
                  <c:v>-0.28519905249833738</c:v>
                </c:pt>
                <c:pt idx="381">
                  <c:v>-0.28574222451824349</c:v>
                </c:pt>
                <c:pt idx="382">
                  <c:v>-0.28555886887075765</c:v>
                </c:pt>
                <c:pt idx="383">
                  <c:v>-0.28627174290932017</c:v>
                </c:pt>
                <c:pt idx="384">
                  <c:v>-0.28537174290295225</c:v>
                </c:pt>
                <c:pt idx="385">
                  <c:v>-0.28747468236437246</c:v>
                </c:pt>
                <c:pt idx="386">
                  <c:v>-0.28791710527116093</c:v>
                </c:pt>
                <c:pt idx="387">
                  <c:v>-0.2844125601155309</c:v>
                </c:pt>
                <c:pt idx="388">
                  <c:v>-0.29175021361393733</c:v>
                </c:pt>
                <c:pt idx="389">
                  <c:v>-0.28814021361418413</c:v>
                </c:pt>
                <c:pt idx="390">
                  <c:v>-0.28805021361281974</c:v>
                </c:pt>
                <c:pt idx="391">
                  <c:v>-0.28464021361529007</c:v>
                </c:pt>
                <c:pt idx="392">
                  <c:v>-0.28455021361392568</c:v>
                </c:pt>
                <c:pt idx="393">
                  <c:v>-0.28907481743653962</c:v>
                </c:pt>
                <c:pt idx="394">
                  <c:v>-0.29234709212321303</c:v>
                </c:pt>
                <c:pt idx="395">
                  <c:v>-0.29223709212235388</c:v>
                </c:pt>
                <c:pt idx="396">
                  <c:v>-0.29215709212437485</c:v>
                </c:pt>
                <c:pt idx="397">
                  <c:v>-0.29212709212149474</c:v>
                </c:pt>
                <c:pt idx="398">
                  <c:v>-0.29204709212351571</c:v>
                </c:pt>
                <c:pt idx="399">
                  <c:v>-0.29203709212013035</c:v>
                </c:pt>
                <c:pt idx="400">
                  <c:v>-0.29192709212654716</c:v>
                </c:pt>
                <c:pt idx="401">
                  <c:v>-0.29207740340051019</c:v>
                </c:pt>
                <c:pt idx="402">
                  <c:v>-0.29977098877346237</c:v>
                </c:pt>
                <c:pt idx="403">
                  <c:v>-0.29487743675599487</c:v>
                </c:pt>
                <c:pt idx="404">
                  <c:v>-0.29614884061364527</c:v>
                </c:pt>
                <c:pt idx="405">
                  <c:v>-0.29576560899776627</c:v>
                </c:pt>
                <c:pt idx="406">
                  <c:v>-0.29860372144971442</c:v>
                </c:pt>
                <c:pt idx="407">
                  <c:v>-0.29860372144971442</c:v>
                </c:pt>
                <c:pt idx="408">
                  <c:v>-0.2956121166208352</c:v>
                </c:pt>
                <c:pt idx="409">
                  <c:v>-0.29552459385083785</c:v>
                </c:pt>
                <c:pt idx="410">
                  <c:v>-0.2927989085674127</c:v>
                </c:pt>
                <c:pt idx="411">
                  <c:v>-0.29637053030983879</c:v>
                </c:pt>
                <c:pt idx="412">
                  <c:v>-0.29630791334161338</c:v>
                </c:pt>
                <c:pt idx="413">
                  <c:v>-0.29632475727650781</c:v>
                </c:pt>
                <c:pt idx="414">
                  <c:v>-0.29653374499821322</c:v>
                </c:pt>
                <c:pt idx="415">
                  <c:v>-0.29623319343384347</c:v>
                </c:pt>
                <c:pt idx="416">
                  <c:v>-0.30094162618110271</c:v>
                </c:pt>
                <c:pt idx="417">
                  <c:v>-0.30094162618110271</c:v>
                </c:pt>
                <c:pt idx="418">
                  <c:v>-0.2954416261818012</c:v>
                </c:pt>
                <c:pt idx="419">
                  <c:v>-0.29597196550712951</c:v>
                </c:pt>
                <c:pt idx="420">
                  <c:v>-0.29610175793272819</c:v>
                </c:pt>
                <c:pt idx="421">
                  <c:v>-0.29561862841439812</c:v>
                </c:pt>
                <c:pt idx="422">
                  <c:v>-0.28991734614847536</c:v>
                </c:pt>
                <c:pt idx="423">
                  <c:v>-0.29041687531431448</c:v>
                </c:pt>
                <c:pt idx="424">
                  <c:v>-0.2898253466807813</c:v>
                </c:pt>
                <c:pt idx="425">
                  <c:v>-0.29040746802413886</c:v>
                </c:pt>
                <c:pt idx="426">
                  <c:v>-0.29251721587108298</c:v>
                </c:pt>
                <c:pt idx="427">
                  <c:v>-0.28882569777457456</c:v>
                </c:pt>
                <c:pt idx="428">
                  <c:v>-0.28813373641817297</c:v>
                </c:pt>
                <c:pt idx="429">
                  <c:v>-0.28683431282095923</c:v>
                </c:pt>
                <c:pt idx="430">
                  <c:v>-0.28641244581769559</c:v>
                </c:pt>
                <c:pt idx="431">
                  <c:v>-0.28652094100140268</c:v>
                </c:pt>
                <c:pt idx="432">
                  <c:v>-0.28619907460388339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C4-4432-873D-463EA2016EA2}"/>
            </c:ext>
          </c:extLst>
        </c:ser>
        <c:ser>
          <c:idx val="7"/>
          <c:order val="1"/>
          <c:tx>
            <c:strRef>
              <c:f>'Active 2'!$AZ$1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2'!$AW$2:$AW$145</c:f>
              <c:numCache>
                <c:formatCode>General</c:formatCode>
                <c:ptCount val="144"/>
                <c:pt idx="0">
                  <c:v>-14000</c:v>
                </c:pt>
                <c:pt idx="1">
                  <c:v>-13800</c:v>
                </c:pt>
                <c:pt idx="2">
                  <c:v>-13600</c:v>
                </c:pt>
                <c:pt idx="3">
                  <c:v>-13400</c:v>
                </c:pt>
                <c:pt idx="4">
                  <c:v>-13200</c:v>
                </c:pt>
                <c:pt idx="5">
                  <c:v>-13000</c:v>
                </c:pt>
                <c:pt idx="6">
                  <c:v>-12800</c:v>
                </c:pt>
                <c:pt idx="7">
                  <c:v>-12600</c:v>
                </c:pt>
                <c:pt idx="8">
                  <c:v>-12400</c:v>
                </c:pt>
                <c:pt idx="9">
                  <c:v>-12200</c:v>
                </c:pt>
                <c:pt idx="10">
                  <c:v>-12000</c:v>
                </c:pt>
                <c:pt idx="11">
                  <c:v>-11800</c:v>
                </c:pt>
                <c:pt idx="12">
                  <c:v>-11600</c:v>
                </c:pt>
                <c:pt idx="13">
                  <c:v>-11400</c:v>
                </c:pt>
                <c:pt idx="14">
                  <c:v>-11200</c:v>
                </c:pt>
                <c:pt idx="15">
                  <c:v>-11000</c:v>
                </c:pt>
                <c:pt idx="16">
                  <c:v>-10800</c:v>
                </c:pt>
                <c:pt idx="17">
                  <c:v>-10600</c:v>
                </c:pt>
                <c:pt idx="18">
                  <c:v>-10400</c:v>
                </c:pt>
                <c:pt idx="19">
                  <c:v>-10200</c:v>
                </c:pt>
                <c:pt idx="20">
                  <c:v>-10000</c:v>
                </c:pt>
                <c:pt idx="21">
                  <c:v>-9800</c:v>
                </c:pt>
                <c:pt idx="22">
                  <c:v>-9600</c:v>
                </c:pt>
                <c:pt idx="23">
                  <c:v>-9400</c:v>
                </c:pt>
                <c:pt idx="24">
                  <c:v>-9200</c:v>
                </c:pt>
                <c:pt idx="25">
                  <c:v>-9000</c:v>
                </c:pt>
                <c:pt idx="26">
                  <c:v>-8800</c:v>
                </c:pt>
                <c:pt idx="27">
                  <c:v>-8600</c:v>
                </c:pt>
                <c:pt idx="28">
                  <c:v>-8400</c:v>
                </c:pt>
                <c:pt idx="29">
                  <c:v>-8200</c:v>
                </c:pt>
                <c:pt idx="30">
                  <c:v>-8000</c:v>
                </c:pt>
                <c:pt idx="31">
                  <c:v>-7800</c:v>
                </c:pt>
                <c:pt idx="32">
                  <c:v>-7600</c:v>
                </c:pt>
                <c:pt idx="33">
                  <c:v>-7400</c:v>
                </c:pt>
                <c:pt idx="34">
                  <c:v>-7200</c:v>
                </c:pt>
                <c:pt idx="35">
                  <c:v>-7000</c:v>
                </c:pt>
                <c:pt idx="36">
                  <c:v>-6800</c:v>
                </c:pt>
                <c:pt idx="37">
                  <c:v>-6600</c:v>
                </c:pt>
                <c:pt idx="38">
                  <c:v>-6400</c:v>
                </c:pt>
                <c:pt idx="39">
                  <c:v>-6200</c:v>
                </c:pt>
                <c:pt idx="40">
                  <c:v>-6000</c:v>
                </c:pt>
                <c:pt idx="41">
                  <c:v>-5800</c:v>
                </c:pt>
                <c:pt idx="42">
                  <c:v>-5600</c:v>
                </c:pt>
                <c:pt idx="43">
                  <c:v>-5400</c:v>
                </c:pt>
                <c:pt idx="44">
                  <c:v>-5200</c:v>
                </c:pt>
                <c:pt idx="45">
                  <c:v>-5000</c:v>
                </c:pt>
                <c:pt idx="46">
                  <c:v>-4800</c:v>
                </c:pt>
                <c:pt idx="47">
                  <c:v>-4600</c:v>
                </c:pt>
                <c:pt idx="48">
                  <c:v>-4400</c:v>
                </c:pt>
                <c:pt idx="49">
                  <c:v>-4200</c:v>
                </c:pt>
                <c:pt idx="50">
                  <c:v>-4000</c:v>
                </c:pt>
                <c:pt idx="51">
                  <c:v>-3800</c:v>
                </c:pt>
                <c:pt idx="52">
                  <c:v>-3600</c:v>
                </c:pt>
                <c:pt idx="53">
                  <c:v>-3400</c:v>
                </c:pt>
                <c:pt idx="54">
                  <c:v>-3200</c:v>
                </c:pt>
                <c:pt idx="55">
                  <c:v>-3000</c:v>
                </c:pt>
                <c:pt idx="56">
                  <c:v>-2800</c:v>
                </c:pt>
                <c:pt idx="57">
                  <c:v>-2600</c:v>
                </c:pt>
                <c:pt idx="58">
                  <c:v>-2400</c:v>
                </c:pt>
                <c:pt idx="59">
                  <c:v>-2200</c:v>
                </c:pt>
                <c:pt idx="60">
                  <c:v>-2000</c:v>
                </c:pt>
                <c:pt idx="61">
                  <c:v>-1800</c:v>
                </c:pt>
                <c:pt idx="62">
                  <c:v>-1600</c:v>
                </c:pt>
                <c:pt idx="63">
                  <c:v>-1400</c:v>
                </c:pt>
                <c:pt idx="64">
                  <c:v>-1200</c:v>
                </c:pt>
                <c:pt idx="65">
                  <c:v>-1000</c:v>
                </c:pt>
                <c:pt idx="66">
                  <c:v>-800</c:v>
                </c:pt>
                <c:pt idx="67">
                  <c:v>-600</c:v>
                </c:pt>
                <c:pt idx="68">
                  <c:v>-400</c:v>
                </c:pt>
                <c:pt idx="69">
                  <c:v>-200</c:v>
                </c:pt>
                <c:pt idx="70">
                  <c:v>0</c:v>
                </c:pt>
                <c:pt idx="71">
                  <c:v>200</c:v>
                </c:pt>
                <c:pt idx="72">
                  <c:v>400</c:v>
                </c:pt>
                <c:pt idx="73">
                  <c:v>600</c:v>
                </c:pt>
                <c:pt idx="74">
                  <c:v>800</c:v>
                </c:pt>
                <c:pt idx="75">
                  <c:v>1000</c:v>
                </c:pt>
                <c:pt idx="76">
                  <c:v>1200</c:v>
                </c:pt>
                <c:pt idx="77">
                  <c:v>1400</c:v>
                </c:pt>
                <c:pt idx="78">
                  <c:v>1600</c:v>
                </c:pt>
                <c:pt idx="79">
                  <c:v>1800</c:v>
                </c:pt>
                <c:pt idx="80">
                  <c:v>2000</c:v>
                </c:pt>
                <c:pt idx="81">
                  <c:v>2200</c:v>
                </c:pt>
                <c:pt idx="82">
                  <c:v>2400</c:v>
                </c:pt>
                <c:pt idx="83">
                  <c:v>2600</c:v>
                </c:pt>
                <c:pt idx="84">
                  <c:v>2800</c:v>
                </c:pt>
                <c:pt idx="85">
                  <c:v>3000</c:v>
                </c:pt>
                <c:pt idx="86">
                  <c:v>3200</c:v>
                </c:pt>
                <c:pt idx="87">
                  <c:v>3400</c:v>
                </c:pt>
                <c:pt idx="88">
                  <c:v>3600</c:v>
                </c:pt>
                <c:pt idx="89">
                  <c:v>3800</c:v>
                </c:pt>
                <c:pt idx="90">
                  <c:v>4000</c:v>
                </c:pt>
                <c:pt idx="91">
                  <c:v>4200</c:v>
                </c:pt>
                <c:pt idx="92">
                  <c:v>4400</c:v>
                </c:pt>
                <c:pt idx="93">
                  <c:v>4600</c:v>
                </c:pt>
                <c:pt idx="94">
                  <c:v>4800</c:v>
                </c:pt>
                <c:pt idx="95">
                  <c:v>5000</c:v>
                </c:pt>
                <c:pt idx="96">
                  <c:v>5200</c:v>
                </c:pt>
                <c:pt idx="97">
                  <c:v>5400</c:v>
                </c:pt>
                <c:pt idx="98">
                  <c:v>5600</c:v>
                </c:pt>
                <c:pt idx="99">
                  <c:v>5800</c:v>
                </c:pt>
                <c:pt idx="100">
                  <c:v>6000</c:v>
                </c:pt>
                <c:pt idx="101">
                  <c:v>6200</c:v>
                </c:pt>
                <c:pt idx="102">
                  <c:v>6400</c:v>
                </c:pt>
                <c:pt idx="103">
                  <c:v>6600</c:v>
                </c:pt>
                <c:pt idx="104">
                  <c:v>6800</c:v>
                </c:pt>
                <c:pt idx="105">
                  <c:v>7000</c:v>
                </c:pt>
                <c:pt idx="106">
                  <c:v>7200</c:v>
                </c:pt>
                <c:pt idx="107">
                  <c:v>7400</c:v>
                </c:pt>
                <c:pt idx="108">
                  <c:v>7600</c:v>
                </c:pt>
                <c:pt idx="109">
                  <c:v>7800</c:v>
                </c:pt>
                <c:pt idx="110">
                  <c:v>8000</c:v>
                </c:pt>
                <c:pt idx="111">
                  <c:v>8200</c:v>
                </c:pt>
                <c:pt idx="112">
                  <c:v>8400</c:v>
                </c:pt>
                <c:pt idx="113">
                  <c:v>8600</c:v>
                </c:pt>
                <c:pt idx="114">
                  <c:v>8800</c:v>
                </c:pt>
                <c:pt idx="115">
                  <c:v>9000</c:v>
                </c:pt>
                <c:pt idx="116">
                  <c:v>9200</c:v>
                </c:pt>
                <c:pt idx="117">
                  <c:v>9400</c:v>
                </c:pt>
                <c:pt idx="118">
                  <c:v>9600</c:v>
                </c:pt>
                <c:pt idx="119">
                  <c:v>9800</c:v>
                </c:pt>
                <c:pt idx="120">
                  <c:v>10000</c:v>
                </c:pt>
                <c:pt idx="121">
                  <c:v>10200</c:v>
                </c:pt>
                <c:pt idx="122">
                  <c:v>10400</c:v>
                </c:pt>
                <c:pt idx="123">
                  <c:v>10600</c:v>
                </c:pt>
                <c:pt idx="124">
                  <c:v>10800</c:v>
                </c:pt>
                <c:pt idx="125">
                  <c:v>11000</c:v>
                </c:pt>
                <c:pt idx="126">
                  <c:v>11200</c:v>
                </c:pt>
                <c:pt idx="127">
                  <c:v>11400</c:v>
                </c:pt>
                <c:pt idx="128">
                  <c:v>11600</c:v>
                </c:pt>
                <c:pt idx="129">
                  <c:v>11800</c:v>
                </c:pt>
                <c:pt idx="130">
                  <c:v>12000</c:v>
                </c:pt>
              </c:numCache>
            </c:numRef>
          </c:xVal>
          <c:yVal>
            <c:numRef>
              <c:f>'Active 2'!$AZ$2:$AZ$145</c:f>
              <c:numCache>
                <c:formatCode>General</c:formatCode>
                <c:ptCount val="144"/>
                <c:pt idx="0">
                  <c:v>0.29678249058001588</c:v>
                </c:pt>
                <c:pt idx="1">
                  <c:v>0.29715425414651953</c:v>
                </c:pt>
                <c:pt idx="2">
                  <c:v>0.29730813252544264</c:v>
                </c:pt>
                <c:pt idx="3">
                  <c:v>0.29724781349100338</c:v>
                </c:pt>
                <c:pt idx="4">
                  <c:v>0.29697699307339626</c:v>
                </c:pt>
                <c:pt idx="5">
                  <c:v>0.29649937019377515</c:v>
                </c:pt>
                <c:pt idx="6">
                  <c:v>0.29581864187542045</c:v>
                </c:pt>
                <c:pt idx="7">
                  <c:v>0.29493849898584135</c:v>
                </c:pt>
                <c:pt idx="8">
                  <c:v>0.29386262246753664</c:v>
                </c:pt>
                <c:pt idx="9">
                  <c:v>0.29259468001800437</c:v>
                </c:pt>
                <c:pt idx="10">
                  <c:v>0.29113832318233873</c:v>
                </c:pt>
                <c:pt idx="11">
                  <c:v>0.28949718482436465</c:v>
                </c:pt>
                <c:pt idx="12">
                  <c:v>0.28767487694473282</c:v>
                </c:pt>
                <c:pt idx="13">
                  <c:v>0.28567498881673015</c:v>
                </c:pt>
                <c:pt idx="14">
                  <c:v>0.28350108541273922</c:v>
                </c:pt>
                <c:pt idx="15">
                  <c:v>0.28115670609633414</c:v>
                </c:pt>
                <c:pt idx="16">
                  <c:v>0.27864536355690123</c:v>
                </c:pt>
                <c:pt idx="17">
                  <c:v>0.2759705429654557</c:v>
                </c:pt>
                <c:pt idx="18">
                  <c:v>0.27313570133198084</c:v>
                </c:pt>
                <c:pt idx="19">
                  <c:v>0.27014426704615735</c:v>
                </c:pt>
                <c:pt idx="20">
                  <c:v>0.26699963958478706</c:v>
                </c:pt>
                <c:pt idx="21">
                  <c:v>0.26370518937055148</c:v>
                </c:pt>
                <c:pt idx="22">
                  <c:v>0.26026425776799289</c:v>
                </c:pt>
                <c:pt idx="23">
                  <c:v>0.25668015720376913</c:v>
                </c:pt>
                <c:pt idx="24">
                  <c:v>0.25295617139932541</c:v>
                </c:pt>
                <c:pt idx="25">
                  <c:v>0.24909555570513855</c:v>
                </c:pt>
                <c:pt idx="26">
                  <c:v>0.24510153752665223</c:v>
                </c:pt>
                <c:pt idx="27">
                  <c:v>0.24097731683291124</c:v>
                </c:pt>
                <c:pt idx="28">
                  <c:v>0.236726066739747</c:v>
                </c:pt>
                <c:pt idx="29">
                  <c:v>0.23235093416015387</c:v>
                </c:pt>
                <c:pt idx="30">
                  <c:v>0.22785504051523583</c:v>
                </c:pt>
                <c:pt idx="31">
                  <c:v>0.22324148249979658</c:v>
                </c:pt>
                <c:pt idx="32">
                  <c:v>0.21851333289729113</c:v>
                </c:pt>
                <c:pt idx="33">
                  <c:v>0.21367364143946357</c:v>
                </c:pt>
                <c:pt idx="34">
                  <c:v>0.20872543570655272</c:v>
                </c:pt>
                <c:pt idx="35">
                  <c:v>0.20367172206446524</c:v>
                </c:pt>
                <c:pt idx="36">
                  <c:v>0.19851548663579602</c:v>
                </c:pt>
                <c:pt idx="37">
                  <c:v>0.19325969630200326</c:v>
                </c:pt>
                <c:pt idx="38">
                  <c:v>0.18790729973444886</c:v>
                </c:pt>
                <c:pt idx="39">
                  <c:v>0.18246122845236226</c:v>
                </c:pt>
                <c:pt idx="40">
                  <c:v>0.17692439790611025</c:v>
                </c:pt>
                <c:pt idx="41">
                  <c:v>0.17129970858442847</c:v>
                </c:pt>
                <c:pt idx="42">
                  <c:v>0.16559004714451966</c:v>
                </c:pt>
                <c:pt idx="43">
                  <c:v>0.15979828756413397</c:v>
                </c:pt>
                <c:pt idx="44">
                  <c:v>0.15392729231492105</c:v>
                </c:pt>
                <c:pt idx="45">
                  <c:v>0.14797991355650048</c:v>
                </c:pt>
                <c:pt idx="46">
                  <c:v>0.14195899435081305</c:v>
                </c:pt>
                <c:pt idx="47">
                  <c:v>0.1358673698964212</c:v>
                </c:pt>
                <c:pt idx="48">
                  <c:v>0.1297078687824976</c:v>
                </c:pt>
                <c:pt idx="49">
                  <c:v>0.1234833142623062</c:v>
                </c:pt>
                <c:pt idx="50">
                  <c:v>0.11719652554602533</c:v>
                </c:pt>
                <c:pt idx="51">
                  <c:v>0.11085031911278798</c:v>
                </c:pt>
                <c:pt idx="52">
                  <c:v>0.10444751004185369</c:v>
                </c:pt>
                <c:pt idx="53">
                  <c:v>9.7990913362829293E-2</c:v>
                </c:pt>
                <c:pt idx="54">
                  <c:v>9.1483345424884427E-2</c:v>
                </c:pt>
                <c:pt idx="55">
                  <c:v>8.49276252849194E-2</c:v>
                </c:pt>
                <c:pt idx="56">
                  <c:v>7.8326576114658764E-2</c:v>
                </c:pt>
                <c:pt idx="57">
                  <c:v>7.1683026626670726E-2</c:v>
                </c:pt>
                <c:pt idx="58">
                  <c:v>6.4999812519339201E-2</c:v>
                </c:pt>
                <c:pt idx="59">
                  <c:v>5.8279777940845733E-2</c:v>
                </c:pt>
                <c:pt idx="60">
                  <c:v>5.1525776972266867E-2</c:v>
                </c:pt>
                <c:pt idx="61">
                  <c:v>4.4740675129936971E-2</c:v>
                </c:pt>
                <c:pt idx="62">
                  <c:v>3.7927350887289615E-2</c:v>
                </c:pt>
                <c:pt idx="63">
                  <c:v>3.1088697216445436E-2</c:v>
                </c:pt>
                <c:pt idx="64">
                  <c:v>2.4227623149898934E-2</c:v>
                </c:pt>
                <c:pt idx="65">
                  <c:v>1.7347055362715455E-2</c:v>
                </c:pt>
                <c:pt idx="66">
                  <c:v>1.0449939775737686E-2</c:v>
                </c:pt>
                <c:pt idx="67">
                  <c:v>3.5392431803775238E-3</c:v>
                </c:pt>
                <c:pt idx="68">
                  <c:v>-3.3820451143643042E-3</c:v>
                </c:pt>
                <c:pt idx="69">
                  <c:v>-1.0310911611929638E-2</c:v>
                </c:pt>
                <c:pt idx="70">
                  <c:v>-1.7244316934504445E-2</c:v>
                </c:pt>
                <c:pt idx="71">
                  <c:v>-2.4179194104765923E-2</c:v>
                </c:pt>
                <c:pt idx="72">
                  <c:v>-3.1112446802204267E-2</c:v>
                </c:pt>
                <c:pt idx="73">
                  <c:v>-3.8040947593142672E-2</c:v>
                </c:pt>
                <c:pt idx="74">
                  <c:v>-4.4961536133572053E-2</c:v>
                </c:pt>
                <c:pt idx="75">
                  <c:v>-5.1871017343952969E-2</c:v>
                </c:pt>
                <c:pt idx="76">
                  <c:v>-5.8766159555189497E-2</c:v>
                </c:pt>
                <c:pt idx="77">
                  <c:v>-6.564369262506467E-2</c:v>
                </c:pt>
                <c:pt idx="78">
                  <c:v>-7.2500306024549488E-2</c:v>
                </c:pt>
                <c:pt idx="79">
                  <c:v>-7.9332646893547507E-2</c:v>
                </c:pt>
                <c:pt idx="80">
                  <c:v>-8.6137318065836022E-2</c:v>
                </c:pt>
                <c:pt idx="81">
                  <c:v>-9.2910876063184364E-2</c:v>
                </c:pt>
                <c:pt idx="82">
                  <c:v>-9.964982905892078E-2</c:v>
                </c:pt>
                <c:pt idx="83">
                  <c:v>-0.10635063481151601</c:v>
                </c:pt>
                <c:pt idx="84">
                  <c:v>-0.11300969856913275</c:v>
                </c:pt>
                <c:pt idx="85">
                  <c:v>-0.11962337094648118</c:v>
                </c:pt>
                <c:pt idx="86">
                  <c:v>-0.12618794577578835</c:v>
                </c:pt>
                <c:pt idx="87">
                  <c:v>-0.13269965793419283</c:v>
                </c:pt>
                <c:pt idx="88">
                  <c:v>-0.13915468115042931</c:v>
                </c:pt>
                <c:pt idx="89">
                  <c:v>-0.14554912579429008</c:v>
                </c:pt>
                <c:pt idx="90">
                  <c:v>-0.1518790366530145</c:v>
                </c:pt>
                <c:pt idx="91">
                  <c:v>-0.15814039069949637</c:v>
                </c:pt>
                <c:pt idx="92">
                  <c:v>-0.16432909485799674</c:v>
                </c:pt>
                <c:pt idx="93">
                  <c:v>-0.17044098377392622</c:v>
                </c:pt>
                <c:pt idx="94">
                  <c:v>-0.17647181759521019</c:v>
                </c:pt>
                <c:pt idx="95">
                  <c:v>-0.1824172797737941</c:v>
                </c:pt>
                <c:pt idx="96">
                  <c:v>-0.18827297489698575</c:v>
                </c:pt>
                <c:pt idx="97">
                  <c:v>-0.19403442655957148</c:v>
                </c:pt>
                <c:pt idx="98">
                  <c:v>-0.19969707528902053</c:v>
                </c:pt>
                <c:pt idx="99">
                  <c:v>-0.20525627653758016</c:v>
                </c:pt>
                <c:pt idx="100">
                  <c:v>-0.21070729875672847</c:v>
                </c:pt>
                <c:pt idx="101">
                  <c:v>-0.21604532157125544</c:v>
                </c:pt>
                <c:pt idx="102">
                  <c:v>-0.22126543407225127</c:v>
                </c:pt>
                <c:pt idx="103">
                  <c:v>-0.22636263325047473</c:v>
                </c:pt>
                <c:pt idx="104">
                  <c:v>-0.23133182259399651</c:v>
                </c:pt>
                <c:pt idx="105">
                  <c:v>-0.23616781087667185</c:v>
                </c:pt>
                <c:pt idx="106">
                  <c:v>-0.24086531116690871</c:v>
                </c:pt>
                <c:pt idx="107">
                  <c:v>-0.24541894008939394</c:v>
                </c:pt>
                <c:pt idx="108">
                  <c:v>-0.24982321737591379</c:v>
                </c:pt>
                <c:pt idx="109">
                  <c:v>-0.25407256574520032</c:v>
                </c:pt>
                <c:pt idx="110">
                  <c:v>-0.25816131115583374</c:v>
                </c:pt>
                <c:pt idx="111">
                  <c:v>-0.26208368348065886</c:v>
                </c:pt>
                <c:pt idx="112">
                  <c:v>-0.26583381765593511</c:v>
                </c:pt>
                <c:pt idx="113">
                  <c:v>-0.26940575536350703</c:v>
                </c:pt>
                <c:pt idx="114">
                  <c:v>-0.27279344730968969</c:v>
                </c:pt>
                <c:pt idx="115">
                  <c:v>-0.27599075617023683</c:v>
                </c:pt>
                <c:pt idx="116">
                  <c:v>-0.27899146027672306</c:v>
                </c:pt>
                <c:pt idx="117">
                  <c:v>-0.28178925812584843</c:v>
                </c:pt>
                <c:pt idx="118">
                  <c:v>-0.28437777379952572</c:v>
                </c:pt>
                <c:pt idx="119">
                  <c:v>-0.28675056339006189</c:v>
                </c:pt>
                <c:pt idx="120">
                  <c:v>-0.28890112253121597</c:v>
                </c:pt>
                <c:pt idx="121">
                  <c:v>-0.29082289514227938</c:v>
                </c:pt>
                <c:pt idx="122">
                  <c:v>-0.29250928349846028</c:v>
                </c:pt>
                <c:pt idx="123">
                  <c:v>-0.2939536597465966</c:v>
                </c:pt>
                <c:pt idx="124">
                  <c:v>-0.29514937899036048</c:v>
                </c:pt>
                <c:pt idx="125">
                  <c:v>-0.29608979407344294</c:v>
                </c:pt>
                <c:pt idx="126">
                  <c:v>-0.29676827219241814</c:v>
                </c:pt>
                <c:pt idx="127">
                  <c:v>-0.2971782134727865</c:v>
                </c:pt>
                <c:pt idx="128">
                  <c:v>-0.29731307164169335</c:v>
                </c:pt>
                <c:pt idx="129">
                  <c:v>-0.29716637692860293</c:v>
                </c:pt>
                <c:pt idx="130">
                  <c:v>-0.29673176132028961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C4-4432-873D-463EA2016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157192"/>
        <c:axId val="1"/>
      </c:scatterChart>
      <c:valAx>
        <c:axId val="871157192"/>
        <c:scaling>
          <c:orientation val="minMax"/>
          <c:min val="-1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23740117591688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1975683890578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1571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106382978723402E-2"/>
          <c:y val="0.92896433027838732"/>
          <c:w val="0.85258422484423491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0</xdr:row>
      <xdr:rowOff>0</xdr:rowOff>
    </xdr:from>
    <xdr:to>
      <xdr:col>17</xdr:col>
      <xdr:colOff>342900</xdr:colOff>
      <xdr:row>18</xdr:row>
      <xdr:rowOff>19050</xdr:rowOff>
    </xdr:to>
    <xdr:graphicFrame macro="">
      <xdr:nvGraphicFramePr>
        <xdr:cNvPr id="1045" name="Chart 1">
          <a:extLst>
            <a:ext uri="{FF2B5EF4-FFF2-40B4-BE49-F238E27FC236}">
              <a16:creationId xmlns:a16="http://schemas.microsoft.com/office/drawing/2014/main" id="{43DB3700-0462-A1E4-6E79-0F975F4F7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514350</xdr:colOff>
      <xdr:row>0</xdr:row>
      <xdr:rowOff>257175</xdr:rowOff>
    </xdr:from>
    <xdr:to>
      <xdr:col>25</xdr:col>
      <xdr:colOff>638175</xdr:colOff>
      <xdr:row>17</xdr:row>
      <xdr:rowOff>152400</xdr:rowOff>
    </xdr:to>
    <xdr:graphicFrame macro="">
      <xdr:nvGraphicFramePr>
        <xdr:cNvPr id="1046" name="Chart 3">
          <a:extLst>
            <a:ext uri="{FF2B5EF4-FFF2-40B4-BE49-F238E27FC236}">
              <a16:creationId xmlns:a16="http://schemas.microsoft.com/office/drawing/2014/main" id="{64CE9CFB-C11C-5076-94E3-44946C35A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257175</xdr:colOff>
      <xdr:row>0</xdr:row>
      <xdr:rowOff>0</xdr:rowOff>
    </xdr:from>
    <xdr:to>
      <xdr:col>42</xdr:col>
      <xdr:colOff>561975</xdr:colOff>
      <xdr:row>18</xdr:row>
      <xdr:rowOff>28575</xdr:rowOff>
    </xdr:to>
    <xdr:graphicFrame macro="">
      <xdr:nvGraphicFramePr>
        <xdr:cNvPr id="1047" name="Chart 8">
          <a:extLst>
            <a:ext uri="{FF2B5EF4-FFF2-40B4-BE49-F238E27FC236}">
              <a16:creationId xmlns:a16="http://schemas.microsoft.com/office/drawing/2014/main" id="{10C40E05-A167-9493-25AB-BBA1E5D57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666750</xdr:colOff>
      <xdr:row>20</xdr:row>
      <xdr:rowOff>142875</xdr:rowOff>
    </xdr:from>
    <xdr:to>
      <xdr:col>39</xdr:col>
      <xdr:colOff>257175</xdr:colOff>
      <xdr:row>42</xdr:row>
      <xdr:rowOff>57150</xdr:rowOff>
    </xdr:to>
    <xdr:graphicFrame macro="">
      <xdr:nvGraphicFramePr>
        <xdr:cNvPr id="1048" name="Chart 9">
          <a:extLst>
            <a:ext uri="{FF2B5EF4-FFF2-40B4-BE49-F238E27FC236}">
              <a16:creationId xmlns:a16="http://schemas.microsoft.com/office/drawing/2014/main" id="{F7C6ACC3-E1F4-8DBD-B356-637052FF3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0</xdr:colOff>
      <xdr:row>21</xdr:row>
      <xdr:rowOff>0</xdr:rowOff>
    </xdr:from>
    <xdr:to>
      <xdr:col>49</xdr:col>
      <xdr:colOff>95250</xdr:colOff>
      <xdr:row>42</xdr:row>
      <xdr:rowOff>85725</xdr:rowOff>
    </xdr:to>
    <xdr:graphicFrame macro="">
      <xdr:nvGraphicFramePr>
        <xdr:cNvPr id="1049" name="Chart 10">
          <a:extLst>
            <a:ext uri="{FF2B5EF4-FFF2-40B4-BE49-F238E27FC236}">
              <a16:creationId xmlns:a16="http://schemas.microsoft.com/office/drawing/2014/main" id="{61C6D08C-6300-2CC6-7F13-73CA7651F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466725</xdr:colOff>
      <xdr:row>0</xdr:row>
      <xdr:rowOff>0</xdr:rowOff>
    </xdr:from>
    <xdr:to>
      <xdr:col>20</xdr:col>
      <xdr:colOff>76200</xdr:colOff>
      <xdr:row>17</xdr:row>
      <xdr:rowOff>114300</xdr:rowOff>
    </xdr:to>
    <xdr:graphicFrame macro="">
      <xdr:nvGraphicFramePr>
        <xdr:cNvPr id="54289" name="Chart 1">
          <a:extLst>
            <a:ext uri="{FF2B5EF4-FFF2-40B4-BE49-F238E27FC236}">
              <a16:creationId xmlns:a16="http://schemas.microsoft.com/office/drawing/2014/main" id="{11145196-B998-E9AD-2451-DA86EADD1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419100</xdr:colOff>
      <xdr:row>0</xdr:row>
      <xdr:rowOff>0</xdr:rowOff>
    </xdr:from>
    <xdr:to>
      <xdr:col>46</xdr:col>
      <xdr:colOff>28575</xdr:colOff>
      <xdr:row>18</xdr:row>
      <xdr:rowOff>28575</xdr:rowOff>
    </xdr:to>
    <xdr:graphicFrame macro="">
      <xdr:nvGraphicFramePr>
        <xdr:cNvPr id="54290" name="Chart 3">
          <a:extLst>
            <a:ext uri="{FF2B5EF4-FFF2-40B4-BE49-F238E27FC236}">
              <a16:creationId xmlns:a16="http://schemas.microsoft.com/office/drawing/2014/main" id="{458FA959-44C2-2943-A654-C32E3891B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161925</xdr:colOff>
      <xdr:row>39</xdr:row>
      <xdr:rowOff>9525</xdr:rowOff>
    </xdr:from>
    <xdr:to>
      <xdr:col>39</xdr:col>
      <xdr:colOff>447675</xdr:colOff>
      <xdr:row>60</xdr:row>
      <xdr:rowOff>85725</xdr:rowOff>
    </xdr:to>
    <xdr:graphicFrame macro="">
      <xdr:nvGraphicFramePr>
        <xdr:cNvPr id="54291" name="Chart 4">
          <a:extLst>
            <a:ext uri="{FF2B5EF4-FFF2-40B4-BE49-F238E27FC236}">
              <a16:creationId xmlns:a16="http://schemas.microsoft.com/office/drawing/2014/main" id="{EF5A7996-E3A0-8700-7CBD-BD4C3248C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0</xdr:colOff>
      <xdr:row>21</xdr:row>
      <xdr:rowOff>0</xdr:rowOff>
    </xdr:from>
    <xdr:to>
      <xdr:col>49</xdr:col>
      <xdr:colOff>95250</xdr:colOff>
      <xdr:row>42</xdr:row>
      <xdr:rowOff>85725</xdr:rowOff>
    </xdr:to>
    <xdr:graphicFrame macro="">
      <xdr:nvGraphicFramePr>
        <xdr:cNvPr id="54292" name="Chart 5">
          <a:extLst>
            <a:ext uri="{FF2B5EF4-FFF2-40B4-BE49-F238E27FC236}">
              <a16:creationId xmlns:a16="http://schemas.microsoft.com/office/drawing/2014/main" id="{3131354E-6A00-E12E-C3C8-4693BC7F3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476250</xdr:colOff>
      <xdr:row>17</xdr:row>
      <xdr:rowOff>209550</xdr:rowOff>
    </xdr:from>
    <xdr:to>
      <xdr:col>20</xdr:col>
      <xdr:colOff>333375</xdr:colOff>
      <xdr:row>39</xdr:row>
      <xdr:rowOff>28575</xdr:rowOff>
    </xdr:to>
    <xdr:graphicFrame macro="">
      <xdr:nvGraphicFramePr>
        <xdr:cNvPr id="54293" name="Chart 6">
          <a:extLst>
            <a:ext uri="{FF2B5EF4-FFF2-40B4-BE49-F238E27FC236}">
              <a16:creationId xmlns:a16="http://schemas.microsoft.com/office/drawing/2014/main" id="{2EA09F1C-C099-7A91-31B0-ECEB89093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0</xdr:row>
      <xdr:rowOff>0</xdr:rowOff>
    </xdr:from>
    <xdr:to>
      <xdr:col>17</xdr:col>
      <xdr:colOff>342900</xdr:colOff>
      <xdr:row>18</xdr:row>
      <xdr:rowOff>19050</xdr:rowOff>
    </xdr:to>
    <xdr:graphicFrame macro="">
      <xdr:nvGraphicFramePr>
        <xdr:cNvPr id="50192" name="Chart 1">
          <a:extLst>
            <a:ext uri="{FF2B5EF4-FFF2-40B4-BE49-F238E27FC236}">
              <a16:creationId xmlns:a16="http://schemas.microsoft.com/office/drawing/2014/main" id="{0F86F348-02AA-EB92-79A1-0A9952BFE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19050</xdr:colOff>
      <xdr:row>6</xdr:row>
      <xdr:rowOff>57150</xdr:rowOff>
    </xdr:from>
    <xdr:to>
      <xdr:col>33</xdr:col>
      <xdr:colOff>600075</xdr:colOff>
      <xdr:row>32</xdr:row>
      <xdr:rowOff>142875</xdr:rowOff>
    </xdr:to>
    <xdr:graphicFrame macro="">
      <xdr:nvGraphicFramePr>
        <xdr:cNvPr id="50193" name="Chart 2">
          <a:extLst>
            <a:ext uri="{FF2B5EF4-FFF2-40B4-BE49-F238E27FC236}">
              <a16:creationId xmlns:a16="http://schemas.microsoft.com/office/drawing/2014/main" id="{FFC3D81F-C0FF-4350-6B0E-84613B213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257175</xdr:colOff>
      <xdr:row>0</xdr:row>
      <xdr:rowOff>0</xdr:rowOff>
    </xdr:from>
    <xdr:to>
      <xdr:col>43</xdr:col>
      <xdr:colOff>666750</xdr:colOff>
      <xdr:row>18</xdr:row>
      <xdr:rowOff>28575</xdr:rowOff>
    </xdr:to>
    <xdr:graphicFrame macro="">
      <xdr:nvGraphicFramePr>
        <xdr:cNvPr id="50194" name="Chart 3">
          <a:extLst>
            <a:ext uri="{FF2B5EF4-FFF2-40B4-BE49-F238E27FC236}">
              <a16:creationId xmlns:a16="http://schemas.microsoft.com/office/drawing/2014/main" id="{5A0742C1-160C-B09E-37F5-2917228D0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666750</xdr:colOff>
      <xdr:row>20</xdr:row>
      <xdr:rowOff>142875</xdr:rowOff>
    </xdr:from>
    <xdr:to>
      <xdr:col>39</xdr:col>
      <xdr:colOff>257175</xdr:colOff>
      <xdr:row>42</xdr:row>
      <xdr:rowOff>57150</xdr:rowOff>
    </xdr:to>
    <xdr:graphicFrame macro="">
      <xdr:nvGraphicFramePr>
        <xdr:cNvPr id="50195" name="Chart 4">
          <a:extLst>
            <a:ext uri="{FF2B5EF4-FFF2-40B4-BE49-F238E27FC236}">
              <a16:creationId xmlns:a16="http://schemas.microsoft.com/office/drawing/2014/main" id="{E1CC731D-81E7-FED7-B96A-D57300CBB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0</xdr:colOff>
      <xdr:row>21</xdr:row>
      <xdr:rowOff>0</xdr:rowOff>
    </xdr:from>
    <xdr:to>
      <xdr:col>49</xdr:col>
      <xdr:colOff>95250</xdr:colOff>
      <xdr:row>42</xdr:row>
      <xdr:rowOff>85725</xdr:rowOff>
    </xdr:to>
    <xdr:graphicFrame macro="">
      <xdr:nvGraphicFramePr>
        <xdr:cNvPr id="50196" name="Chart 5">
          <a:extLst>
            <a:ext uri="{FF2B5EF4-FFF2-40B4-BE49-F238E27FC236}">
              <a16:creationId xmlns:a16="http://schemas.microsoft.com/office/drawing/2014/main" id="{B137E9EC-43B2-524D-417E-A0357C75F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0</xdr:row>
      <xdr:rowOff>0</xdr:rowOff>
    </xdr:from>
    <xdr:to>
      <xdr:col>17</xdr:col>
      <xdr:colOff>342900</xdr:colOff>
      <xdr:row>18</xdr:row>
      <xdr:rowOff>19050</xdr:rowOff>
    </xdr:to>
    <xdr:graphicFrame macro="">
      <xdr:nvGraphicFramePr>
        <xdr:cNvPr id="52240" name="Chart 1">
          <a:extLst>
            <a:ext uri="{FF2B5EF4-FFF2-40B4-BE49-F238E27FC236}">
              <a16:creationId xmlns:a16="http://schemas.microsoft.com/office/drawing/2014/main" id="{B09F9FD2-B86B-23FD-5CBE-01B9891E2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19050</xdr:colOff>
      <xdr:row>6</xdr:row>
      <xdr:rowOff>57150</xdr:rowOff>
    </xdr:from>
    <xdr:to>
      <xdr:col>33</xdr:col>
      <xdr:colOff>600075</xdr:colOff>
      <xdr:row>32</xdr:row>
      <xdr:rowOff>142875</xdr:rowOff>
    </xdr:to>
    <xdr:graphicFrame macro="">
      <xdr:nvGraphicFramePr>
        <xdr:cNvPr id="52241" name="Chart 2">
          <a:extLst>
            <a:ext uri="{FF2B5EF4-FFF2-40B4-BE49-F238E27FC236}">
              <a16:creationId xmlns:a16="http://schemas.microsoft.com/office/drawing/2014/main" id="{D2397CDC-E85B-7653-763E-C4BE2A023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257175</xdr:colOff>
      <xdr:row>0</xdr:row>
      <xdr:rowOff>0</xdr:rowOff>
    </xdr:from>
    <xdr:to>
      <xdr:col>43</xdr:col>
      <xdr:colOff>666750</xdr:colOff>
      <xdr:row>18</xdr:row>
      <xdr:rowOff>28575</xdr:rowOff>
    </xdr:to>
    <xdr:graphicFrame macro="">
      <xdr:nvGraphicFramePr>
        <xdr:cNvPr id="52242" name="Chart 3">
          <a:extLst>
            <a:ext uri="{FF2B5EF4-FFF2-40B4-BE49-F238E27FC236}">
              <a16:creationId xmlns:a16="http://schemas.microsoft.com/office/drawing/2014/main" id="{5A49C95A-F0A5-B85E-899B-69FAA4A1D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666750</xdr:colOff>
      <xdr:row>20</xdr:row>
      <xdr:rowOff>142875</xdr:rowOff>
    </xdr:from>
    <xdr:to>
      <xdr:col>39</xdr:col>
      <xdr:colOff>257175</xdr:colOff>
      <xdr:row>42</xdr:row>
      <xdr:rowOff>57150</xdr:rowOff>
    </xdr:to>
    <xdr:graphicFrame macro="">
      <xdr:nvGraphicFramePr>
        <xdr:cNvPr id="52243" name="Chart 4">
          <a:extLst>
            <a:ext uri="{FF2B5EF4-FFF2-40B4-BE49-F238E27FC236}">
              <a16:creationId xmlns:a16="http://schemas.microsoft.com/office/drawing/2014/main" id="{7A46D022-35FD-C149-B769-C69BB45CE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0</xdr:colOff>
      <xdr:row>21</xdr:row>
      <xdr:rowOff>0</xdr:rowOff>
    </xdr:from>
    <xdr:to>
      <xdr:col>49</xdr:col>
      <xdr:colOff>95250</xdr:colOff>
      <xdr:row>42</xdr:row>
      <xdr:rowOff>85725</xdr:rowOff>
    </xdr:to>
    <xdr:graphicFrame macro="">
      <xdr:nvGraphicFramePr>
        <xdr:cNvPr id="52244" name="Chart 5">
          <a:extLst>
            <a:ext uri="{FF2B5EF4-FFF2-40B4-BE49-F238E27FC236}">
              <a16:creationId xmlns:a16="http://schemas.microsoft.com/office/drawing/2014/main" id="{AFA97DBC-1BBD-DE93-C030-AA1BF256C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21</xdr:row>
      <xdr:rowOff>76200</xdr:rowOff>
    </xdr:from>
    <xdr:to>
      <xdr:col>20</xdr:col>
      <xdr:colOff>228600</xdr:colOff>
      <xdr:row>46</xdr:row>
      <xdr:rowOff>76200</xdr:rowOff>
    </xdr:to>
    <xdr:graphicFrame macro="">
      <xdr:nvGraphicFramePr>
        <xdr:cNvPr id="57348" name="Chart 1">
          <a:extLst>
            <a:ext uri="{FF2B5EF4-FFF2-40B4-BE49-F238E27FC236}">
              <a16:creationId xmlns:a16="http://schemas.microsoft.com/office/drawing/2014/main" id="{23E0A856-D254-93D0-647A-96B799498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369" TargetMode="External"/><Relationship Id="rId18" Type="http://schemas.openxmlformats.org/officeDocument/2006/relationships/hyperlink" Target="http://www.konkoly.hu/cgi-bin/IBVS?530" TargetMode="External"/><Relationship Id="rId26" Type="http://schemas.openxmlformats.org/officeDocument/2006/relationships/hyperlink" Target="http://www.bav-astro.de/sfs/BAVM_link.php?BAVMnr=38" TargetMode="External"/><Relationship Id="rId39" Type="http://schemas.openxmlformats.org/officeDocument/2006/relationships/hyperlink" Target="http://www.konkoly.hu/cgi-bin/IBVS?4877" TargetMode="External"/><Relationship Id="rId21" Type="http://schemas.openxmlformats.org/officeDocument/2006/relationships/hyperlink" Target="http://www.konkoly.hu/cgi-bin/IBVS?740" TargetMode="External"/><Relationship Id="rId34" Type="http://schemas.openxmlformats.org/officeDocument/2006/relationships/hyperlink" Target="http://var.astro.cz/oejv/issues/oejv0060.pdf" TargetMode="External"/><Relationship Id="rId42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bav-astro.de/sfs/BAVM_link.php?BAVMnr=154" TargetMode="External"/><Relationship Id="rId50" Type="http://schemas.openxmlformats.org/officeDocument/2006/relationships/hyperlink" Target="http://www.konkoly.hu/cgi-bin/IBVS?5754" TargetMode="External"/><Relationship Id="rId55" Type="http://schemas.openxmlformats.org/officeDocument/2006/relationships/hyperlink" Target="http://www.bav-astro.de/sfs/BAVM_link.php?BAVMnr=203" TargetMode="External"/><Relationship Id="rId63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bav-astro.de/sfs/BAVM_link.php?BAVMnr=15" TargetMode="External"/><Relationship Id="rId2" Type="http://schemas.openxmlformats.org/officeDocument/2006/relationships/hyperlink" Target="http://www.bav-astro.de/sfs/BAVM_link.php?BAVMnr=4" TargetMode="External"/><Relationship Id="rId16" Type="http://schemas.openxmlformats.org/officeDocument/2006/relationships/hyperlink" Target="http://www.konkoly.hu/cgi-bin/IBVS?369" TargetMode="External"/><Relationship Id="rId29" Type="http://schemas.openxmlformats.org/officeDocument/2006/relationships/hyperlink" Target="http://www.bav-astro.de/sfs/BAVM_link.php?BAVMnr=43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12" TargetMode="External"/><Relationship Id="rId11" Type="http://schemas.openxmlformats.org/officeDocument/2006/relationships/hyperlink" Target="http://www.konkoly.hu/cgi-bin/IBVS?247" TargetMode="External"/><Relationship Id="rId24" Type="http://schemas.openxmlformats.org/officeDocument/2006/relationships/hyperlink" Target="http://www.konkoly.hu/cgi-bin/IBVS?1119" TargetMode="External"/><Relationship Id="rId32" Type="http://schemas.openxmlformats.org/officeDocument/2006/relationships/hyperlink" Target="http://www.bav-astro.de/sfs/BAVM_link.php?BAVMnr=60" TargetMode="External"/><Relationship Id="rId37" Type="http://schemas.openxmlformats.org/officeDocument/2006/relationships/hyperlink" Target="http://www.konkoly.hu/cgi-bin/IBVS?4534" TargetMode="External"/><Relationship Id="rId40" Type="http://schemas.openxmlformats.org/officeDocument/2006/relationships/hyperlink" Target="http://www.konkoly.hu/cgi-bin/IBVS?4877" TargetMode="External"/><Relationship Id="rId45" Type="http://schemas.openxmlformats.org/officeDocument/2006/relationships/hyperlink" Target="http://www.bav-astro.de/sfs/BAVM_link.php?BAVMnr=143" TargetMode="External"/><Relationship Id="rId53" Type="http://schemas.openxmlformats.org/officeDocument/2006/relationships/hyperlink" Target="http://www.aavso.org/sites/default/files/jaavso/v36n2/186.pdf" TargetMode="External"/><Relationship Id="rId58" Type="http://schemas.openxmlformats.org/officeDocument/2006/relationships/hyperlink" Target="http://var.astro.cz/oejv/issues/oejv0137.pdf" TargetMode="External"/><Relationship Id="rId66" Type="http://schemas.openxmlformats.org/officeDocument/2006/relationships/hyperlink" Target="http://www.konkoly.hu/cgi-bin/IBVS?6095" TargetMode="External"/><Relationship Id="rId5" Type="http://schemas.openxmlformats.org/officeDocument/2006/relationships/hyperlink" Target="http://www.bav-astro.de/sfs/BAVM_link.php?BAVMnr=12" TargetMode="External"/><Relationship Id="rId15" Type="http://schemas.openxmlformats.org/officeDocument/2006/relationships/hyperlink" Target="http://www.konkoly.hu/cgi-bin/IBVS?369" TargetMode="External"/><Relationship Id="rId23" Type="http://schemas.openxmlformats.org/officeDocument/2006/relationships/hyperlink" Target="http://www.bav-astro.de/sfs/BAVM_link.php?BAVMnr=28" TargetMode="External"/><Relationship Id="rId28" Type="http://schemas.openxmlformats.org/officeDocument/2006/relationships/hyperlink" Target="http://www.bav-astro.de/sfs/BAVM_link.php?BAVMnr=43" TargetMode="External"/><Relationship Id="rId36" Type="http://schemas.openxmlformats.org/officeDocument/2006/relationships/hyperlink" Target="http://www.konkoly.hu/cgi-bin/IBVS?4534" TargetMode="External"/><Relationship Id="rId49" Type="http://schemas.openxmlformats.org/officeDocument/2006/relationships/hyperlink" Target="http://www.bav-astro.de/sfs/BAVM_link.php?BAVMnr=173" TargetMode="External"/><Relationship Id="rId57" Type="http://schemas.openxmlformats.org/officeDocument/2006/relationships/hyperlink" Target="http://www.bav-astro.de/sfs/BAVM_link.php?BAVMnr=209" TargetMode="External"/><Relationship Id="rId61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221" TargetMode="External"/><Relationship Id="rId19" Type="http://schemas.openxmlformats.org/officeDocument/2006/relationships/hyperlink" Target="http://www.konkoly.hu/cgi-bin/IBVS?647" TargetMode="External"/><Relationship Id="rId31" Type="http://schemas.openxmlformats.org/officeDocument/2006/relationships/hyperlink" Target="http://www.bav-astro.de/sfs/BAVM_link.php?BAVMnr=59" TargetMode="External"/><Relationship Id="rId44" Type="http://schemas.openxmlformats.org/officeDocument/2006/relationships/hyperlink" Target="http://www.bav-astro.de/sfs/BAVM_link.php?BAVMnr=143" TargetMode="External"/><Relationship Id="rId52" Type="http://schemas.openxmlformats.org/officeDocument/2006/relationships/hyperlink" Target="http://www.aavso.org/sites/default/files/jaavso/v36n2/186.pdf" TargetMode="External"/><Relationship Id="rId60" Type="http://schemas.openxmlformats.org/officeDocument/2006/relationships/hyperlink" Target="http://var.astro.cz/oejv/issues/oejv0137.pdf" TargetMode="External"/><Relationship Id="rId65" Type="http://schemas.openxmlformats.org/officeDocument/2006/relationships/hyperlink" Target="http://www.konkoly.hu/cgi-bin/IBVS?6095" TargetMode="External"/><Relationship Id="rId4" Type="http://schemas.openxmlformats.org/officeDocument/2006/relationships/hyperlink" Target="http://www.bav-astro.de/sfs/BAVM_link.php?BAVMnr=8" TargetMode="External"/><Relationship Id="rId9" Type="http://schemas.openxmlformats.org/officeDocument/2006/relationships/hyperlink" Target="http://www.bav-astro.de/sfs/BAVM_link.php?BAVMnr=15" TargetMode="External"/><Relationship Id="rId14" Type="http://schemas.openxmlformats.org/officeDocument/2006/relationships/hyperlink" Target="http://www.konkoly.hu/cgi-bin/IBVS?369" TargetMode="External"/><Relationship Id="rId22" Type="http://schemas.openxmlformats.org/officeDocument/2006/relationships/hyperlink" Target="http://www.konkoly.hu/cgi-bin/IBVS?740" TargetMode="External"/><Relationship Id="rId27" Type="http://schemas.openxmlformats.org/officeDocument/2006/relationships/hyperlink" Target="http://www.bav-astro.de/sfs/BAVM_link.php?BAVMnr=39" TargetMode="External"/><Relationship Id="rId30" Type="http://schemas.openxmlformats.org/officeDocument/2006/relationships/hyperlink" Target="http://www.bav-astro.de/sfs/BAVM_link.php?BAVMnr=56" TargetMode="External"/><Relationship Id="rId35" Type="http://schemas.openxmlformats.org/officeDocument/2006/relationships/hyperlink" Target="http://www.bav-astro.de/sfs/BAVM_link.php?BAVMnr=91" TargetMode="External"/><Relationship Id="rId43" Type="http://schemas.openxmlformats.org/officeDocument/2006/relationships/hyperlink" Target="http://www.konkoly.hu/cgi-bin/IBVS?5623" TargetMode="External"/><Relationship Id="rId48" Type="http://schemas.openxmlformats.org/officeDocument/2006/relationships/hyperlink" Target="http://www.bav-astro.de/sfs/BAVM_link.php?BAVMnr=171" TargetMode="External"/><Relationship Id="rId56" Type="http://schemas.openxmlformats.org/officeDocument/2006/relationships/hyperlink" Target="http://www.konkoly.hu/cgi-bin/IBVS?5938" TargetMode="External"/><Relationship Id="rId64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bav-astro.de/sfs/BAVM_link.php?BAVMnr=15" TargetMode="External"/><Relationship Id="rId51" Type="http://schemas.openxmlformats.org/officeDocument/2006/relationships/hyperlink" Target="http://www.bav-astro.de/sfs/BAVM_link.php?BAVMnr=178" TargetMode="External"/><Relationship Id="rId3" Type="http://schemas.openxmlformats.org/officeDocument/2006/relationships/hyperlink" Target="http://www.bav-astro.de/sfs/BAVM_link.php?BAVMnr=4" TargetMode="External"/><Relationship Id="rId12" Type="http://schemas.openxmlformats.org/officeDocument/2006/relationships/hyperlink" Target="http://www.konkoly.hu/cgi-bin/IBVS?247" TargetMode="External"/><Relationship Id="rId17" Type="http://schemas.openxmlformats.org/officeDocument/2006/relationships/hyperlink" Target="http://www.konkoly.hu/cgi-bin/IBVS?369" TargetMode="External"/><Relationship Id="rId25" Type="http://schemas.openxmlformats.org/officeDocument/2006/relationships/hyperlink" Target="http://www.bav-astro.de/sfs/BAVM_link.php?BAVMnr=31" TargetMode="External"/><Relationship Id="rId33" Type="http://schemas.openxmlformats.org/officeDocument/2006/relationships/hyperlink" Target="http://www.bav-astro.de/sfs/BAVM_link.php?BAVMnr=79" TargetMode="External"/><Relationship Id="rId38" Type="http://schemas.openxmlformats.org/officeDocument/2006/relationships/hyperlink" Target="http://www.bav-astro.de/sfs/BAVM_link.php?BAVMnr=117" TargetMode="External"/><Relationship Id="rId46" Type="http://schemas.openxmlformats.org/officeDocument/2006/relationships/hyperlink" Target="http://var.astro.cz/oejv/issues/oejv0074.pdf" TargetMode="External"/><Relationship Id="rId59" Type="http://schemas.openxmlformats.org/officeDocument/2006/relationships/hyperlink" Target="http://var.astro.cz/oejv/issues/oejv0137.pdf" TargetMode="External"/><Relationship Id="rId67" Type="http://schemas.openxmlformats.org/officeDocument/2006/relationships/hyperlink" Target="http://www.bav-astro.de/sfs/BAVM_link.php?BAVMnr=232" TargetMode="External"/><Relationship Id="rId20" Type="http://schemas.openxmlformats.org/officeDocument/2006/relationships/hyperlink" Target="http://www.konkoly.hu/cgi-bin/IBVS?838" TargetMode="External"/><Relationship Id="rId41" Type="http://schemas.openxmlformats.org/officeDocument/2006/relationships/hyperlink" Target="http://www.bav-astro.de/sfs/BAVM_link.php?BAVMnr=122" TargetMode="External"/><Relationship Id="rId54" Type="http://schemas.openxmlformats.org/officeDocument/2006/relationships/hyperlink" Target="http://www.aavso.org/sites/default/files/jaavso/v36n2/186.pdf" TargetMode="External"/><Relationship Id="rId62" Type="http://schemas.openxmlformats.org/officeDocument/2006/relationships/hyperlink" Target="http://var.astro.cz/oejv/issues/oejv0160.pd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BP2538"/>
  <sheetViews>
    <sheetView tabSelected="1" workbookViewId="0">
      <pane xSplit="14" ySplit="19" topLeftCell="O439" activePane="bottomRight" state="frozen"/>
      <selection pane="topRight" activeCell="O1" sqref="O1"/>
      <selection pane="bottomLeft" activeCell="A20" sqref="A20"/>
      <selection pane="bottomRight" activeCell="F8" sqref="F8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W1" s="72" t="s">
        <v>614</v>
      </c>
      <c r="AX1" s="73" t="s">
        <v>131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ht="16.5" thickBot="1" x14ac:dyDescent="0.35">
      <c r="A2" t="s">
        <v>628</v>
      </c>
      <c r="B2" s="13" t="s">
        <v>687</v>
      </c>
      <c r="AA2" s="77" t="s">
        <v>82</v>
      </c>
      <c r="AB2" s="78">
        <f>C7</f>
        <v>39672.378530000002</v>
      </c>
      <c r="AC2" s="79" t="s">
        <v>83</v>
      </c>
      <c r="AD2" s="78">
        <f>C8</f>
        <v>1.548854</v>
      </c>
      <c r="AE2" s="80" t="s">
        <v>98</v>
      </c>
      <c r="AW2">
        <v>-14000</v>
      </c>
      <c r="AX2">
        <f t="shared" ref="AX2:AX65" si="0">AB$3+AB$4*AW2+AB$5*AW2^2+AZ2</f>
        <v>-8.1400173043847168E-2</v>
      </c>
      <c r="AY2">
        <f t="shared" ref="AY2:AY65" si="1">AB$3+AB$4*AW2+AB$5*AW2^2</f>
        <v>-0.26125019558002543</v>
      </c>
      <c r="AZ2" s="15">
        <f t="shared" ref="AZ2:AZ65" si="2">$AB$6*($AB$11/BA2*BB2+$AB$12)</f>
        <v>0.17985002253617827</v>
      </c>
      <c r="BA2">
        <f t="shared" ref="BA2:BA65" si="3">1+$AB$7*COS(BC2)</f>
        <v>0.45219325551575973</v>
      </c>
      <c r="BB2">
        <f t="shared" ref="BB2:BB65" si="4">SIN(BC2+RADIANS($AB$9))</f>
        <v>0.99372751485214261</v>
      </c>
      <c r="BC2">
        <f t="shared" ref="BC2:BC65" si="5">2*ATAN(BD2)</f>
        <v>-2.9325321453956263</v>
      </c>
      <c r="BD2">
        <f t="shared" ref="BD2:BD65" si="6">SQRT((1+$AB$7)/(1-$AB$7))*TAN(BE2/2)</f>
        <v>-9.5317395082444083</v>
      </c>
      <c r="BE2">
        <f t="shared" ref="BE2:BK17" si="7">$BL2+$AB$7*SIN(BF2)</f>
        <v>3.5316584317517408</v>
      </c>
      <c r="BF2">
        <f t="shared" si="7"/>
        <v>3.5376418243759113</v>
      </c>
      <c r="BG2">
        <f t="shared" si="7"/>
        <v>3.5260883790735194</v>
      </c>
      <c r="BH2">
        <f t="shared" si="7"/>
        <v>3.548447505593848</v>
      </c>
      <c r="BI2">
        <f t="shared" si="7"/>
        <v>3.5053581769955655</v>
      </c>
      <c r="BJ2">
        <f t="shared" si="7"/>
        <v>3.5891237554164128</v>
      </c>
      <c r="BK2">
        <f t="shared" si="7"/>
        <v>3.4286797130841777</v>
      </c>
      <c r="BL2">
        <f t="shared" ref="BL2:BL65" si="8">RADIANS($AB$9)+$AB$18*(AW2-AB$15)</f>
        <v>3.7476931921595114</v>
      </c>
    </row>
    <row r="3" spans="1:64" ht="13.5" thickBot="1" x14ac:dyDescent="0.25">
      <c r="AA3" s="81" t="s">
        <v>117</v>
      </c>
      <c r="AB3" s="82">
        <f t="shared" ref="AB3:AB10" si="9">AC3*AD3</f>
        <v>5.4665163777443673E-3</v>
      </c>
      <c r="AC3" s="83">
        <v>0.54665163777443671</v>
      </c>
      <c r="AD3">
        <v>0.01</v>
      </c>
      <c r="AE3" s="84"/>
      <c r="AF3" s="83">
        <v>1.7525646450913459</v>
      </c>
      <c r="AG3" s="83">
        <v>1.2763670910419376</v>
      </c>
      <c r="AW3">
        <v>-13800</v>
      </c>
      <c r="AX3">
        <f t="shared" si="0"/>
        <v>-7.7947478736893672E-2</v>
      </c>
      <c r="AY3">
        <f t="shared" si="1"/>
        <v>-0.25742451948304967</v>
      </c>
      <c r="AZ3" s="15">
        <f t="shared" si="2"/>
        <v>0.179477040746156</v>
      </c>
      <c r="BA3">
        <f t="shared" si="3"/>
        <v>0.45322929657147171</v>
      </c>
      <c r="BB3">
        <f t="shared" si="4"/>
        <v>0.99466636986627488</v>
      </c>
      <c r="BC3">
        <f t="shared" si="5"/>
        <v>-2.9237975762135004</v>
      </c>
      <c r="BD3">
        <f t="shared" si="6"/>
        <v>-9.1466160951355118</v>
      </c>
      <c r="BE3">
        <f t="shared" si="7"/>
        <v>3.5476434207618937</v>
      </c>
      <c r="BF3">
        <f t="shared" si="7"/>
        <v>3.5535746460343818</v>
      </c>
      <c r="BG3">
        <f t="shared" si="7"/>
        <v>3.5420448432161988</v>
      </c>
      <c r="BH3">
        <f t="shared" si="7"/>
        <v>3.5645113373178043</v>
      </c>
      <c r="BI3">
        <f t="shared" si="7"/>
        <v>3.5209299846902211</v>
      </c>
      <c r="BJ3">
        <f t="shared" si="7"/>
        <v>3.6062637933435955</v>
      </c>
      <c r="BK3">
        <f t="shared" si="7"/>
        <v>3.441830093831626</v>
      </c>
      <c r="BL3">
        <f t="shared" si="8"/>
        <v>3.7718821321908536</v>
      </c>
    </row>
    <row r="4" spans="1:64" ht="14.25" thickTop="1" thickBot="1" x14ac:dyDescent="0.25">
      <c r="A4" s="5" t="s">
        <v>604</v>
      </c>
      <c r="C4" s="2">
        <v>39672.378530000002</v>
      </c>
      <c r="D4" s="3">
        <v>1.5488478999999999</v>
      </c>
      <c r="AA4" s="85" t="s">
        <v>118</v>
      </c>
      <c r="AB4" s="86">
        <f t="shared" si="9"/>
        <v>1.8972888288766901E-5</v>
      </c>
      <c r="AC4" s="87">
        <v>1.89728882887669</v>
      </c>
      <c r="AD4" s="88">
        <v>1.0000000000000001E-5</v>
      </c>
      <c r="AE4" s="84"/>
      <c r="AF4" s="87">
        <v>11.154426365620335</v>
      </c>
      <c r="AG4" s="87">
        <v>17.781285095863147</v>
      </c>
      <c r="AW4">
        <v>-13600</v>
      </c>
      <c r="AX4">
        <f t="shared" si="0"/>
        <v>-7.4542334238279523E-2</v>
      </c>
      <c r="AY4">
        <f t="shared" si="1"/>
        <v>-0.2535992908456311</v>
      </c>
      <c r="AZ4" s="15">
        <f t="shared" si="2"/>
        <v>0.17905695660735158</v>
      </c>
      <c r="BA4">
        <f t="shared" si="3"/>
        <v>0.45431272309874582</v>
      </c>
      <c r="BB4">
        <f t="shared" si="4"/>
        <v>0.99553359699660127</v>
      </c>
      <c r="BC4">
        <f t="shared" si="5"/>
        <v>-2.9150179217965304</v>
      </c>
      <c r="BD4">
        <f t="shared" si="6"/>
        <v>-8.7893148390962352</v>
      </c>
      <c r="BE4">
        <f t="shared" si="7"/>
        <v>3.563673396939949</v>
      </c>
      <c r="BF4">
        <f t="shared" si="7"/>
        <v>3.5695308938245769</v>
      </c>
      <c r="BG4">
        <f t="shared" si="7"/>
        <v>3.5580640943277899</v>
      </c>
      <c r="BH4">
        <f t="shared" si="7"/>
        <v>3.5805683048397885</v>
      </c>
      <c r="BI4">
        <f t="shared" si="7"/>
        <v>3.5366123520294668</v>
      </c>
      <c r="BJ4">
        <f t="shared" si="7"/>
        <v>3.6233296026825639</v>
      </c>
      <c r="BK4">
        <f t="shared" si="7"/>
        <v>3.4551735802016545</v>
      </c>
      <c r="BL4">
        <f t="shared" si="8"/>
        <v>3.7960710722221958</v>
      </c>
    </row>
    <row r="5" spans="1:64" ht="13.5" thickTop="1" x14ac:dyDescent="0.2">
      <c r="A5" s="16" t="s">
        <v>692</v>
      </c>
      <c r="B5" s="17"/>
      <c r="C5" s="18">
        <v>-9.5</v>
      </c>
      <c r="D5" s="17" t="s">
        <v>693</v>
      </c>
      <c r="E5" s="17"/>
      <c r="Z5">
        <f>2*AB5</f>
        <v>-1.1186488928910143E-11</v>
      </c>
      <c r="AA5" s="85" t="s">
        <v>100</v>
      </c>
      <c r="AB5" s="86">
        <f t="shared" si="9"/>
        <v>-5.5932444644550715E-12</v>
      </c>
      <c r="AC5" s="87">
        <v>-0.55932444644550716</v>
      </c>
      <c r="AD5">
        <v>9.9999999999999994E-12</v>
      </c>
      <c r="AE5" s="84"/>
      <c r="AF5" s="87">
        <v>-7.0518905326133403</v>
      </c>
      <c r="AG5" s="87">
        <v>8.4097951540512632</v>
      </c>
      <c r="AW5">
        <v>-13400</v>
      </c>
      <c r="AX5">
        <f t="shared" si="0"/>
        <v>-7.1185055180171042E-2</v>
      </c>
      <c r="AY5">
        <f t="shared" si="1"/>
        <v>-0.24977450966776968</v>
      </c>
      <c r="AZ5" s="15">
        <f t="shared" si="2"/>
        <v>0.17858945448759864</v>
      </c>
      <c r="BA5">
        <f t="shared" si="3"/>
        <v>0.45544432037097649</v>
      </c>
      <c r="BB5">
        <f t="shared" si="4"/>
        <v>0.99632809205381823</v>
      </c>
      <c r="BC5">
        <f t="shared" si="5"/>
        <v>-2.906191496549777</v>
      </c>
      <c r="BD5">
        <f t="shared" si="6"/>
        <v>-8.4568651515728064</v>
      </c>
      <c r="BE5">
        <f t="shared" si="7"/>
        <v>3.5797495323914053</v>
      </c>
      <c r="BF5">
        <f t="shared" si="7"/>
        <v>3.5855128637883213</v>
      </c>
      <c r="BG5">
        <f t="shared" si="7"/>
        <v>3.5741470916575522</v>
      </c>
      <c r="BH5">
        <f t="shared" si="7"/>
        <v>3.596620534763852</v>
      </c>
      <c r="BI5">
        <f t="shared" si="7"/>
        <v>3.5524071745451087</v>
      </c>
      <c r="BJ5">
        <f t="shared" si="7"/>
        <v>3.6403203947965657</v>
      </c>
      <c r="BK5">
        <f t="shared" si="7"/>
        <v>3.4687165176120707</v>
      </c>
      <c r="BL5">
        <f t="shared" si="8"/>
        <v>3.8202600122535375</v>
      </c>
    </row>
    <row r="6" spans="1:64" x14ac:dyDescent="0.2">
      <c r="A6" s="5" t="s">
        <v>605</v>
      </c>
      <c r="AA6" s="85" t="s">
        <v>119</v>
      </c>
      <c r="AB6" s="86">
        <f t="shared" si="9"/>
        <v>0.18407636977105701</v>
      </c>
      <c r="AC6" s="87">
        <v>1.8407636977105699</v>
      </c>
      <c r="AD6">
        <v>0.1</v>
      </c>
      <c r="AE6" s="84" t="s">
        <v>98</v>
      </c>
      <c r="AF6" s="87">
        <v>11.350502768482404</v>
      </c>
      <c r="AG6" s="87">
        <v>18.363241618234817</v>
      </c>
      <c r="AW6">
        <v>-13200</v>
      </c>
      <c r="AX6">
        <f t="shared" si="0"/>
        <v>-6.7875957582845536E-2</v>
      </c>
      <c r="AY6">
        <f t="shared" si="1"/>
        <v>-0.24595017594946539</v>
      </c>
      <c r="AZ6">
        <f t="shared" si="2"/>
        <v>0.17807421836661985</v>
      </c>
      <c r="BA6">
        <f t="shared" si="3"/>
        <v>0.4566249066297553</v>
      </c>
      <c r="BB6">
        <f t="shared" si="4"/>
        <v>0.99704869086113523</v>
      </c>
      <c r="BC6">
        <f t="shared" si="5"/>
        <v>-2.8973165926334885</v>
      </c>
      <c r="BD6">
        <f t="shared" si="6"/>
        <v>-8.1467048193124896</v>
      </c>
      <c r="BE6">
        <f t="shared" si="7"/>
        <v>3.5958729882430345</v>
      </c>
      <c r="BF6">
        <f t="shared" si="7"/>
        <v>3.6015229525258303</v>
      </c>
      <c r="BG6">
        <f t="shared" si="7"/>
        <v>3.5902946984908839</v>
      </c>
      <c r="BH6">
        <f t="shared" si="7"/>
        <v>3.6126703720361952</v>
      </c>
      <c r="BI6">
        <f t="shared" si="7"/>
        <v>3.568316129466345</v>
      </c>
      <c r="BJ6">
        <f t="shared" si="7"/>
        <v>3.6572356318221781</v>
      </c>
      <c r="BK6">
        <f t="shared" si="7"/>
        <v>3.4824651347866062</v>
      </c>
      <c r="BL6">
        <f t="shared" si="8"/>
        <v>3.8444489522848797</v>
      </c>
    </row>
    <row r="7" spans="1:64" x14ac:dyDescent="0.2">
      <c r="A7" t="s">
        <v>606</v>
      </c>
      <c r="C7">
        <f>+C4</f>
        <v>39672.378530000002</v>
      </c>
      <c r="AA7" s="89" t="s">
        <v>125</v>
      </c>
      <c r="AB7" s="90">
        <f t="shared" si="9"/>
        <v>0.56000000000000005</v>
      </c>
      <c r="AC7" s="87">
        <v>0.56000000000000005</v>
      </c>
      <c r="AD7">
        <v>1</v>
      </c>
      <c r="AE7" s="84"/>
      <c r="AF7" s="87">
        <v>0.22144829467671301</v>
      </c>
      <c r="AG7" s="87">
        <v>0.19159641184134221</v>
      </c>
      <c r="AW7">
        <v>-13000</v>
      </c>
      <c r="AX7">
        <f t="shared" si="0"/>
        <v>-6.4615357624625364E-2</v>
      </c>
      <c r="AY7">
        <f t="shared" si="1"/>
        <v>-0.24212628969071825</v>
      </c>
      <c r="AZ7">
        <f t="shared" si="2"/>
        <v>0.17751093206609289</v>
      </c>
      <c r="BA7">
        <f t="shared" si="3"/>
        <v>0.45785533438112136</v>
      </c>
      <c r="BB7">
        <f t="shared" si="4"/>
        <v>0.99769416798877752</v>
      </c>
      <c r="BC7">
        <f t="shared" si="5"/>
        <v>-2.8883914749832429</v>
      </c>
      <c r="BD7">
        <f t="shared" si="6"/>
        <v>-7.8566120299946212</v>
      </c>
      <c r="BE7">
        <f t="shared" si="7"/>
        <v>3.612044921518176</v>
      </c>
      <c r="BF7">
        <f t="shared" si="7"/>
        <v>3.6175636523417514</v>
      </c>
      <c r="BG7">
        <f t="shared" si="7"/>
        <v>3.606507689506556</v>
      </c>
      <c r="BH7">
        <f t="shared" si="7"/>
        <v>3.6287203787617628</v>
      </c>
      <c r="BI7">
        <f t="shared" si="7"/>
        <v>3.5843406758132899</v>
      </c>
      <c r="BJ7">
        <f t="shared" si="7"/>
        <v>3.6740750387872683</v>
      </c>
      <c r="BK7">
        <f t="shared" si="7"/>
        <v>3.4964255401106397</v>
      </c>
      <c r="BL7">
        <f t="shared" si="8"/>
        <v>3.8686378923162215</v>
      </c>
    </row>
    <row r="8" spans="1:64" ht="15.75" x14ac:dyDescent="0.3">
      <c r="A8" t="s">
        <v>607</v>
      </c>
      <c r="C8">
        <v>1.548854</v>
      </c>
      <c r="AA8" s="85" t="s">
        <v>84</v>
      </c>
      <c r="AB8" s="90">
        <f t="shared" si="9"/>
        <v>220.304088894535</v>
      </c>
      <c r="AC8" s="87">
        <v>2.2030408889453499</v>
      </c>
      <c r="AD8">
        <v>100</v>
      </c>
      <c r="AE8" s="84" t="s">
        <v>99</v>
      </c>
      <c r="AF8" s="87">
        <v>15.568532087675429</v>
      </c>
      <c r="AG8" s="87">
        <v>22.241139691216212</v>
      </c>
      <c r="AW8">
        <v>-12800</v>
      </c>
      <c r="AX8">
        <f t="shared" si="0"/>
        <v>-6.1403571525263129E-2</v>
      </c>
      <c r="AY8">
        <f t="shared" si="1"/>
        <v>-0.23830285089152831</v>
      </c>
      <c r="AZ8">
        <f t="shared" si="2"/>
        <v>0.17689927936626518</v>
      </c>
      <c r="BA8">
        <f t="shared" si="3"/>
        <v>0.45913649187323835</v>
      </c>
      <c r="BB8">
        <f t="shared" si="4"/>
        <v>0.99826323521616334</v>
      </c>
      <c r="BC8">
        <f t="shared" si="5"/>
        <v>-2.8794143760726758</v>
      </c>
      <c r="BD8">
        <f t="shared" si="6"/>
        <v>-7.5846505333487579</v>
      </c>
      <c r="BE8">
        <f t="shared" si="7"/>
        <v>3.6282664923073114</v>
      </c>
      <c r="BF8">
        <f t="shared" si="7"/>
        <v>3.6336375459370118</v>
      </c>
      <c r="BG8">
        <f t="shared" si="7"/>
        <v>3.6227867589369551</v>
      </c>
      <c r="BH8">
        <f t="shared" si="7"/>
        <v>3.644773332117472</v>
      </c>
      <c r="BI8">
        <f t="shared" si="7"/>
        <v>3.6004820552694801</v>
      </c>
      <c r="BJ8">
        <f t="shared" si="7"/>
        <v>3.6908386159055051</v>
      </c>
      <c r="BK8">
        <f t="shared" si="7"/>
        <v>3.5106037180573249</v>
      </c>
      <c r="BL8">
        <f t="shared" si="8"/>
        <v>3.8928268323475637</v>
      </c>
    </row>
    <row r="9" spans="1:64" ht="15.75" x14ac:dyDescent="0.3">
      <c r="A9" s="33" t="s">
        <v>698</v>
      </c>
      <c r="C9" s="34">
        <v>385</v>
      </c>
      <c r="D9" s="21" t="str">
        <f>"F"&amp;C9</f>
        <v>F385</v>
      </c>
      <c r="E9" s="22" t="str">
        <f>"G"&amp;C9</f>
        <v>G385</v>
      </c>
      <c r="AA9" s="91" t="s">
        <v>85</v>
      </c>
      <c r="AB9" s="90">
        <f t="shared" si="9"/>
        <v>251.60098057945501</v>
      </c>
      <c r="AC9" s="87">
        <v>2.5160098057945501</v>
      </c>
      <c r="AD9">
        <v>100</v>
      </c>
      <c r="AE9" s="84" t="s">
        <v>130</v>
      </c>
      <c r="AF9" s="87">
        <v>32.04911560020043</v>
      </c>
      <c r="AG9" s="87">
        <v>25.336077817452097</v>
      </c>
      <c r="AW9">
        <v>-12600</v>
      </c>
      <c r="AX9">
        <f t="shared" si="0"/>
        <v>-5.824091554612329E-2</v>
      </c>
      <c r="AY9">
        <f t="shared" si="1"/>
        <v>-0.23447985955189546</v>
      </c>
      <c r="AZ9">
        <f t="shared" si="2"/>
        <v>0.17623894400577217</v>
      </c>
      <c r="BA9">
        <f t="shared" si="3"/>
        <v>0.46046930476284476</v>
      </c>
      <c r="BB9">
        <f t="shared" si="4"/>
        <v>0.99875453969899319</v>
      </c>
      <c r="BC9">
        <f t="shared" si="5"/>
        <v>-2.8703834904356493</v>
      </c>
      <c r="BD9">
        <f t="shared" si="6"/>
        <v>-7.3291250696556594</v>
      </c>
      <c r="BE9">
        <f t="shared" si="7"/>
        <v>3.6445388711787001</v>
      </c>
      <c r="BF9">
        <f t="shared" si="7"/>
        <v>3.6497473007046364</v>
      </c>
      <c r="BG9">
        <f t="shared" si="7"/>
        <v>3.6391325295005936</v>
      </c>
      <c r="BH9">
        <f t="shared" si="7"/>
        <v>3.6608322213567552</v>
      </c>
      <c r="BI9">
        <f t="shared" si="7"/>
        <v>3.6167412938471424</v>
      </c>
      <c r="BJ9">
        <f t="shared" si="7"/>
        <v>3.7075266510271159</v>
      </c>
      <c r="BK9">
        <f t="shared" si="7"/>
        <v>3.5250055256862156</v>
      </c>
      <c r="BL9">
        <f t="shared" si="8"/>
        <v>3.9170157723789059</v>
      </c>
    </row>
    <row r="10" spans="1:64" ht="13.5" thickBot="1" x14ac:dyDescent="0.25">
      <c r="A10" s="17"/>
      <c r="B10" s="17"/>
      <c r="C10" s="4" t="s">
        <v>624</v>
      </c>
      <c r="D10" s="4" t="s">
        <v>625</v>
      </c>
      <c r="E10" s="17"/>
      <c r="AA10" s="92" t="s">
        <v>127</v>
      </c>
      <c r="AB10" s="93">
        <f t="shared" si="9"/>
        <v>26230.202129575922</v>
      </c>
      <c r="AC10" s="94">
        <v>2.6230202129575924</v>
      </c>
      <c r="AD10">
        <v>10000</v>
      </c>
      <c r="AE10" s="84" t="s">
        <v>126</v>
      </c>
      <c r="AF10" s="94">
        <v>5.2724612436226046</v>
      </c>
      <c r="AG10" s="94">
        <v>2.9139742544371345</v>
      </c>
      <c r="AW10">
        <v>-12400</v>
      </c>
      <c r="AX10">
        <f t="shared" si="0"/>
        <v>-5.5127706108878016E-2</v>
      </c>
      <c r="AY10">
        <f t="shared" si="1"/>
        <v>-0.23065731567181982</v>
      </c>
      <c r="AZ10">
        <f t="shared" si="2"/>
        <v>0.17552960956294181</v>
      </c>
      <c r="BA10">
        <f t="shared" si="3"/>
        <v>0.46185473797717724</v>
      </c>
      <c r="BB10">
        <f t="shared" si="4"/>
        <v>0.9991666618190278</v>
      </c>
      <c r="BC10">
        <f t="shared" si="5"/>
        <v>-2.861296968965557</v>
      </c>
      <c r="BD10">
        <f t="shared" si="6"/>
        <v>-7.0885448916000273</v>
      </c>
      <c r="BE10">
        <f t="shared" si="7"/>
        <v>3.660863246771874</v>
      </c>
      <c r="BF10">
        <f t="shared" si="7"/>
        <v>3.6658956626926442</v>
      </c>
      <c r="BG10">
        <f t="shared" si="7"/>
        <v>3.6555455620717408</v>
      </c>
      <c r="BH10">
        <f t="shared" si="7"/>
        <v>3.6769002439045373</v>
      </c>
      <c r="BI10">
        <f t="shared" si="7"/>
        <v>3.6331192043588394</v>
      </c>
      <c r="BJ10">
        <f t="shared" si="7"/>
        <v>3.7241397322222594</v>
      </c>
      <c r="BK10">
        <f t="shared" si="7"/>
        <v>3.5396366892164419</v>
      </c>
      <c r="BL10">
        <f t="shared" si="8"/>
        <v>3.9412047124102476</v>
      </c>
    </row>
    <row r="11" spans="1:64" ht="14.25" x14ac:dyDescent="0.2">
      <c r="A11" s="17" t="s">
        <v>620</v>
      </c>
      <c r="B11" s="17"/>
      <c r="C11" s="19">
        <f ca="1">INTERCEPT(INDIRECT($E$9):G804,INDIRECT($D$9):F804)</f>
        <v>6406.7232742048782</v>
      </c>
      <c r="D11" s="63">
        <f>AB3</f>
        <v>5.4665163777443673E-3</v>
      </c>
      <c r="E11" s="83">
        <v>1.7525646450913459</v>
      </c>
      <c r="F11">
        <v>0.01</v>
      </c>
      <c r="AA11" s="95" t="s">
        <v>86</v>
      </c>
      <c r="AB11" s="22">
        <f>1-AB7^2</f>
        <v>0.6863999999999999</v>
      </c>
      <c r="AC11" s="22">
        <f>SUM(AE21:AE1946)</f>
        <v>293130265.22107059</v>
      </c>
      <c r="AD11" s="95" t="s">
        <v>87</v>
      </c>
      <c r="AE11" s="84"/>
      <c r="AF11" s="22">
        <v>1.95943690722984E-2</v>
      </c>
      <c r="AG11" s="22">
        <v>1.9586812903654209E-2</v>
      </c>
      <c r="AW11">
        <v>-12200</v>
      </c>
      <c r="AX11">
        <f t="shared" si="0"/>
        <v>-5.2064260032777032E-2</v>
      </c>
      <c r="AY11">
        <f t="shared" si="1"/>
        <v>-0.22683521925130132</v>
      </c>
      <c r="AZ11">
        <f t="shared" si="2"/>
        <v>0.17477095921852429</v>
      </c>
      <c r="BA11">
        <f t="shared" si="3"/>
        <v>0.46329379777743651</v>
      </c>
      <c r="BB11">
        <f t="shared" si="4"/>
        <v>0.99949811269495881</v>
      </c>
      <c r="BC11">
        <f t="shared" si="5"/>
        <v>-2.8521529130100318</v>
      </c>
      <c r="BD11">
        <f t="shared" si="6"/>
        <v>-6.861593716097973</v>
      </c>
      <c r="BE11">
        <f t="shared" si="7"/>
        <v>3.6772408335154054</v>
      </c>
      <c r="BF11">
        <f t="shared" si="7"/>
        <v>3.6820854503016709</v>
      </c>
      <c r="BG11">
        <f t="shared" si="7"/>
        <v>3.6720263660476631</v>
      </c>
      <c r="BH11">
        <f t="shared" si="7"/>
        <v>3.6929808005464726</v>
      </c>
      <c r="BI11">
        <f t="shared" si="7"/>
        <v>3.6496163897091303</v>
      </c>
      <c r="BJ11">
        <f t="shared" si="7"/>
        <v>3.7406787604699065</v>
      </c>
      <c r="BK11">
        <f t="shared" si="7"/>
        <v>3.5545028006764339</v>
      </c>
      <c r="BL11">
        <f t="shared" si="8"/>
        <v>3.9653936524415898</v>
      </c>
    </row>
    <row r="12" spans="1:64" x14ac:dyDescent="0.2">
      <c r="A12" s="17" t="s">
        <v>621</v>
      </c>
      <c r="B12" s="17"/>
      <c r="C12" s="19">
        <f ca="1">SLOPE(INDIRECT($E$9):G804,INDIRECT($D$9):F804)</f>
        <v>-0.60634711993941637</v>
      </c>
      <c r="D12" s="63">
        <f>AB4</f>
        <v>1.8972888288766901E-5</v>
      </c>
      <c r="E12" s="87">
        <v>17.255609738966083</v>
      </c>
      <c r="F12" s="88">
        <v>9.9999999999999995E-7</v>
      </c>
      <c r="AA12" s="96" t="s">
        <v>121</v>
      </c>
      <c r="AB12" s="22">
        <f>AB7*SIN(RADIANS(AB9))</f>
        <v>-0.53137359163307629</v>
      </c>
      <c r="AE12" s="84"/>
      <c r="AW12">
        <v>-12000</v>
      </c>
      <c r="AX12">
        <f t="shared" si="0"/>
        <v>-4.9050894888864688E-2</v>
      </c>
      <c r="AY12">
        <f t="shared" si="1"/>
        <v>-0.22301357029034</v>
      </c>
      <c r="AZ12">
        <f t="shared" si="2"/>
        <v>0.17396267540147531</v>
      </c>
      <c r="BA12">
        <f t="shared" si="3"/>
        <v>0.46478753402922257</v>
      </c>
      <c r="BB12">
        <f t="shared" si="4"/>
        <v>0.99974733133347071</v>
      </c>
      <c r="BC12">
        <f t="shared" si="5"/>
        <v>-2.8429493682796356</v>
      </c>
      <c r="BD12">
        <f t="shared" si="6"/>
        <v>-6.6471048222776421</v>
      </c>
      <c r="BE12">
        <f t="shared" si="7"/>
        <v>3.6936728794096196</v>
      </c>
      <c r="BF12">
        <f t="shared" si="7"/>
        <v>3.6983195477891284</v>
      </c>
      <c r="BG12">
        <f t="shared" si="7"/>
        <v>3.6885754103696606</v>
      </c>
      <c r="BH12">
        <f t="shared" si="7"/>
        <v>3.7090774897213028</v>
      </c>
      <c r="BI12">
        <f t="shared" si="7"/>
        <v>3.6662332470200889</v>
      </c>
      <c r="BJ12">
        <f t="shared" si="7"/>
        <v>3.7571449624214805</v>
      </c>
      <c r="BK12">
        <f t="shared" si="7"/>
        <v>3.569609314632157</v>
      </c>
      <c r="BL12">
        <f t="shared" si="8"/>
        <v>3.989582592472932</v>
      </c>
    </row>
    <row r="13" spans="1:64" ht="16.5" thickBot="1" x14ac:dyDescent="0.35">
      <c r="A13" s="17" t="s">
        <v>623</v>
      </c>
      <c r="B13" s="17"/>
      <c r="C13" s="20" t="s">
        <v>618</v>
      </c>
      <c r="D13" s="63">
        <f>AB5</f>
        <v>-5.5932444644550715E-12</v>
      </c>
      <c r="E13" s="94">
        <v>-7.0518905326133403</v>
      </c>
      <c r="F13">
        <v>9.9999999999999994E-12</v>
      </c>
      <c r="AA13" s="97" t="s">
        <v>88</v>
      </c>
      <c r="AB13" s="98">
        <f>AB6*86400*300000/149600000</f>
        <v>31.893445885466566</v>
      </c>
      <c r="AC13" t="s">
        <v>602</v>
      </c>
      <c r="AE13" s="84"/>
      <c r="AW13">
        <v>-11800</v>
      </c>
      <c r="AX13">
        <f t="shared" si="0"/>
        <v>-4.6087929467833216E-2</v>
      </c>
      <c r="AY13">
        <f t="shared" si="1"/>
        <v>-0.21919236878893578</v>
      </c>
      <c r="AZ13">
        <f t="shared" si="2"/>
        <v>0.17310443932110256</v>
      </c>
      <c r="BA13">
        <f t="shared" si="3"/>
        <v>0.46633704268475462</v>
      </c>
      <c r="BB13">
        <f t="shared" si="4"/>
        <v>0.99991268140033529</v>
      </c>
      <c r="BC13">
        <f t="shared" si="5"/>
        <v>-2.8336843185891407</v>
      </c>
      <c r="BD13">
        <f t="shared" si="6"/>
        <v>-6.4440402966074206</v>
      </c>
      <c r="BE13">
        <f t="shared" si="7"/>
        <v>3.710160673814821</v>
      </c>
      <c r="BF13">
        <f t="shared" si="7"/>
        <v>3.7146008986554082</v>
      </c>
      <c r="BG13">
        <f t="shared" si="7"/>
        <v>3.7051931351498961</v>
      </c>
      <c r="BH13">
        <f t="shared" si="7"/>
        <v>3.7251941009304752</v>
      </c>
      <c r="BI13">
        <f t="shared" si="7"/>
        <v>3.6829699726049876</v>
      </c>
      <c r="BJ13">
        <f t="shared" si="7"/>
        <v>3.7735399032047336</v>
      </c>
      <c r="BK13">
        <f t="shared" si="7"/>
        <v>3.5849615449957772</v>
      </c>
      <c r="BL13">
        <f t="shared" si="8"/>
        <v>4.0137715325042738</v>
      </c>
    </row>
    <row r="14" spans="1:64" x14ac:dyDescent="0.2">
      <c r="A14" s="17"/>
      <c r="B14" s="17"/>
      <c r="C14" s="17"/>
      <c r="AA14" s="97" t="s">
        <v>122</v>
      </c>
      <c r="AB14" s="22">
        <f>2*AB5*365.24/C8</f>
        <v>-2.6379201760754345E-9</v>
      </c>
      <c r="AC14" t="s">
        <v>96</v>
      </c>
      <c r="AE14" s="84"/>
      <c r="AW14">
        <v>-11600</v>
      </c>
      <c r="AX14">
        <f t="shared" si="0"/>
        <v>-4.3175684356550198E-2</v>
      </c>
      <c r="AY14">
        <f t="shared" si="1"/>
        <v>-0.21537161474708874</v>
      </c>
      <c r="AZ14">
        <f t="shared" si="2"/>
        <v>0.17219593039053854</v>
      </c>
      <c r="BA14">
        <f t="shared" si="3"/>
        <v>0.46794346848111545</v>
      </c>
      <c r="BB14">
        <f t="shared" si="4"/>
        <v>0.99999244759214045</v>
      </c>
      <c r="BC14">
        <f t="shared" si="5"/>
        <v>-2.8243556794497016</v>
      </c>
      <c r="BD14">
        <f t="shared" si="6"/>
        <v>-6.2514736418080936</v>
      </c>
      <c r="BE14">
        <f t="shared" si="7"/>
        <v>3.7267055551862103</v>
      </c>
      <c r="BF14">
        <f t="shared" si="7"/>
        <v>3.7309324989908315</v>
      </c>
      <c r="BG14">
        <f t="shared" si="7"/>
        <v>3.7218799638518876</v>
      </c>
      <c r="BH14">
        <f t="shared" si="7"/>
        <v>3.741334607284748</v>
      </c>
      <c r="BI14">
        <f t="shared" si="7"/>
        <v>3.6998265678050966</v>
      </c>
      <c r="BJ14">
        <f t="shared" si="7"/>
        <v>3.7898654992294287</v>
      </c>
      <c r="BK14">
        <f t="shared" si="7"/>
        <v>3.6005646619166147</v>
      </c>
      <c r="BL14">
        <f t="shared" si="8"/>
        <v>4.037960472535616</v>
      </c>
    </row>
    <row r="15" spans="1:64" ht="15.75" x14ac:dyDescent="0.3">
      <c r="A15" s="23" t="s">
        <v>622</v>
      </c>
      <c r="B15" s="17"/>
      <c r="C15" s="24">
        <f ca="1">(C7+C11)+(C8+C12)*INT(MAX(F21:F3345))</f>
        <v>58310.956093631132</v>
      </c>
      <c r="D15" s="22">
        <f>+C7+INT(MAX(F21:F1584))*C8+D11+D12*INT(MAX(F21:F4019))+D13*INT(MAX(F21:F4046)^2)</f>
        <v>59773.656496598909</v>
      </c>
      <c r="E15" s="25" t="s">
        <v>706</v>
      </c>
      <c r="F15" s="18">
        <v>1</v>
      </c>
      <c r="AA15" s="96" t="s">
        <v>89</v>
      </c>
      <c r="AB15" s="99">
        <f>(AB10-AB2)/AD2</f>
        <v>-8678.7885755688276</v>
      </c>
      <c r="AC15" t="s">
        <v>128</v>
      </c>
      <c r="AE15" s="84"/>
      <c r="AW15">
        <v>-11400</v>
      </c>
      <c r="AX15">
        <f t="shared" si="0"/>
        <v>-4.0314482616695013E-2</v>
      </c>
      <c r="AY15">
        <f t="shared" si="1"/>
        <v>-0.21155130816479889</v>
      </c>
      <c r="AZ15">
        <f t="shared" si="2"/>
        <v>0.17123682554810388</v>
      </c>
      <c r="BA15">
        <f t="shared" si="3"/>
        <v>0.4696080078582402</v>
      </c>
      <c r="BB15">
        <f t="shared" si="4"/>
        <v>0.99998483159000595</v>
      </c>
      <c r="BC15">
        <f t="shared" si="5"/>
        <v>-2.8149612915296194</v>
      </c>
      <c r="BD15">
        <f t="shared" si="6"/>
        <v>-6.0685751308305926</v>
      </c>
      <c r="BE15">
        <f t="shared" si="7"/>
        <v>3.7433089186979442</v>
      </c>
      <c r="BF15">
        <f t="shared" si="7"/>
        <v>3.7473173908646964</v>
      </c>
      <c r="BG15">
        <f t="shared" si="7"/>
        <v>3.7386363159685123</v>
      </c>
      <c r="BH15">
        <f t="shared" si="7"/>
        <v>3.7575031572133377</v>
      </c>
      <c r="BI15">
        <f t="shared" si="7"/>
        <v>3.7168028457054469</v>
      </c>
      <c r="BJ15">
        <f t="shared" si="7"/>
        <v>3.8061240309523514</v>
      </c>
      <c r="BK15">
        <f t="shared" si="7"/>
        <v>3.6164236887562149</v>
      </c>
      <c r="BL15">
        <f t="shared" si="8"/>
        <v>4.0621494125669582</v>
      </c>
    </row>
    <row r="16" spans="1:64" ht="15.75" x14ac:dyDescent="0.3">
      <c r="A16" s="27" t="s">
        <v>608</v>
      </c>
      <c r="B16" s="17"/>
      <c r="C16" s="28">
        <f ca="1">+C8+C12</f>
        <v>0.94250688006058359</v>
      </c>
      <c r="D16" s="22">
        <f>+C8+D12+2*D13*MAX(F21:F892)</f>
        <v>1.5488728277100352</v>
      </c>
      <c r="E16" s="25" t="s">
        <v>694</v>
      </c>
      <c r="F16" s="26">
        <f ca="1">NOW()+15018.5+$C$5/24</f>
        <v>59970.885727199071</v>
      </c>
      <c r="AA16" s="95" t="s">
        <v>90</v>
      </c>
      <c r="AB16" s="99">
        <f>365.24*AB8</f>
        <v>80463.865427839963</v>
      </c>
      <c r="AC16" t="s">
        <v>98</v>
      </c>
      <c r="AD16" s="22"/>
      <c r="AE16" s="84"/>
      <c r="AW16">
        <v>-11200</v>
      </c>
      <c r="AX16">
        <f t="shared" si="0"/>
        <v>-3.7504650557420111E-2</v>
      </c>
      <c r="AY16">
        <f t="shared" si="1"/>
        <v>-0.20773144904206617</v>
      </c>
      <c r="AZ16">
        <f t="shared" si="2"/>
        <v>0.17022679848464606</v>
      </c>
      <c r="BA16">
        <f t="shared" si="3"/>
        <v>0.47133191209992598</v>
      </c>
      <c r="BB16">
        <f t="shared" si="4"/>
        <v>0.99988794757735899</v>
      </c>
      <c r="BC16">
        <f t="shared" si="5"/>
        <v>-2.8054989140003879</v>
      </c>
      <c r="BD16">
        <f t="shared" si="6"/>
        <v>-5.8945994138854774</v>
      </c>
      <c r="BE16">
        <f t="shared" si="7"/>
        <v>3.759972223700832</v>
      </c>
      <c r="BF16">
        <f t="shared" si="7"/>
        <v>3.7637586558398457</v>
      </c>
      <c r="BG16">
        <f t="shared" si="7"/>
        <v>3.7554626201375032</v>
      </c>
      <c r="BH16">
        <f t="shared" si="7"/>
        <v>3.7737040653672369</v>
      </c>
      <c r="BI16">
        <f t="shared" si="7"/>
        <v>3.7338984387465421</v>
      </c>
      <c r="BJ16">
        <f t="shared" si="7"/>
        <v>3.8223181555550565</v>
      </c>
      <c r="BK16">
        <f t="shared" si="7"/>
        <v>3.6325434991492944</v>
      </c>
      <c r="BL16">
        <f t="shared" si="8"/>
        <v>4.0863383525983004</v>
      </c>
    </row>
    <row r="17" spans="1:68" ht="16.5" thickBot="1" x14ac:dyDescent="0.35">
      <c r="A17" s="25" t="s">
        <v>690</v>
      </c>
      <c r="B17" s="17"/>
      <c r="C17" s="17">
        <f>COUNT(C21:C2003)</f>
        <v>434</v>
      </c>
      <c r="E17" s="25" t="s">
        <v>707</v>
      </c>
      <c r="F17" s="26">
        <f ca="1">ROUND(2*(F16-$C$7)/$C$8,0)/2+F15</f>
        <v>13106.5</v>
      </c>
      <c r="AA17" s="95" t="s">
        <v>91</v>
      </c>
      <c r="AB17" s="100">
        <f>AB13^3/AB8^2</f>
        <v>0.66843505547584436</v>
      </c>
      <c r="AE17" s="84"/>
      <c r="AW17">
        <v>-11000</v>
      </c>
      <c r="AX17">
        <f t="shared" si="0"/>
        <v>-3.4746518592536413E-2</v>
      </c>
      <c r="AY17">
        <f t="shared" si="1"/>
        <v>-0.2039120373788906</v>
      </c>
      <c r="AZ17">
        <f t="shared" si="2"/>
        <v>0.16916551878635419</v>
      </c>
      <c r="BA17">
        <f t="shared" si="3"/>
        <v>0.47311649070079287</v>
      </c>
      <c r="BB17">
        <f t="shared" si="4"/>
        <v>0.99969981730447544</v>
      </c>
      <c r="BC17">
        <f t="shared" si="5"/>
        <v>-2.7959662177833891</v>
      </c>
      <c r="BD17">
        <f t="shared" si="6"/>
        <v>-5.7288749847471268</v>
      </c>
      <c r="BE17">
        <f t="shared" si="7"/>
        <v>3.7766970009608838</v>
      </c>
      <c r="BF17">
        <f t="shared" si="7"/>
        <v>3.7802594086976051</v>
      </c>
      <c r="BG17">
        <f t="shared" si="7"/>
        <v>3.77235932763063</v>
      </c>
      <c r="BH17">
        <f t="shared" si="7"/>
        <v>3.7899418027546465</v>
      </c>
      <c r="BI17">
        <f t="shared" si="7"/>
        <v>3.7511128072503448</v>
      </c>
      <c r="BJ17">
        <f t="shared" si="7"/>
        <v>3.8384509194835106</v>
      </c>
      <c r="BK17">
        <f t="shared" si="7"/>
        <v>3.6489288141522978</v>
      </c>
      <c r="BL17">
        <f t="shared" si="8"/>
        <v>4.1105272926296417</v>
      </c>
    </row>
    <row r="18" spans="1:68" ht="17.25" thickTop="1" thickBot="1" x14ac:dyDescent="0.35">
      <c r="A18" s="5" t="s">
        <v>94</v>
      </c>
      <c r="C18" s="110">
        <f ca="1">+C15</f>
        <v>58310.956093631132</v>
      </c>
      <c r="D18" s="111">
        <f ca="1">C16</f>
        <v>0.94250688006058359</v>
      </c>
      <c r="E18" s="25" t="s">
        <v>695</v>
      </c>
      <c r="F18" s="22">
        <f ca="1">ROUND(2*(F16-$C$15)/$C$16,0)/2+F15</f>
        <v>1762</v>
      </c>
      <c r="AA18" s="101" t="s">
        <v>92</v>
      </c>
      <c r="AB18" s="102">
        <f>2*PI()/(AB8*365.2422)*AD2</f>
        <v>1.2094470015671021E-4</v>
      </c>
      <c r="AC18" s="103" t="s">
        <v>120</v>
      </c>
      <c r="AD18" s="103"/>
      <c r="AE18" s="104"/>
      <c r="AW18">
        <v>-10800</v>
      </c>
      <c r="AX18">
        <f t="shared" si="0"/>
        <v>-3.2040422171435962E-2</v>
      </c>
      <c r="AY18">
        <f t="shared" si="1"/>
        <v>-0.2000930731752722</v>
      </c>
      <c r="AZ18">
        <f t="shared" si="2"/>
        <v>0.16805265100383623</v>
      </c>
      <c r="BA18">
        <f t="shared" si="3"/>
        <v>0.47496311496189558</v>
      </c>
      <c r="BB18">
        <f t="shared" si="4"/>
        <v>0.99941836468302714</v>
      </c>
      <c r="BC18">
        <f t="shared" si="5"/>
        <v>-2.7863607787108293</v>
      </c>
      <c r="BD18">
        <f t="shared" si="6"/>
        <v>-5.5707951892573204</v>
      </c>
      <c r="BE18">
        <f t="shared" ref="BE18:BK33" si="10">$BL18+$AB$7*SIN(BF18)</f>
        <v>3.7934848596294248</v>
      </c>
      <c r="BF18">
        <f t="shared" si="10"/>
        <v>3.7968227914587276</v>
      </c>
      <c r="BG18">
        <f t="shared" si="10"/>
        <v>3.7893269261491893</v>
      </c>
      <c r="BH18">
        <f t="shared" si="10"/>
        <v>3.8062209861529874</v>
      </c>
      <c r="BI18">
        <f t="shared" si="10"/>
        <v>3.7684452488804694</v>
      </c>
      <c r="BJ18">
        <f t="shared" si="10"/>
        <v>3.8545257707945209</v>
      </c>
      <c r="BK18">
        <f t="shared" si="10"/>
        <v>3.6655841994812168</v>
      </c>
      <c r="BL18">
        <f t="shared" si="8"/>
        <v>4.1347162326609839</v>
      </c>
    </row>
    <row r="19" spans="1:68" ht="13.5" thickBot="1" x14ac:dyDescent="0.25">
      <c r="A19" s="5" t="s">
        <v>97</v>
      </c>
      <c r="C19" s="112">
        <f>+D15</f>
        <v>59773.656496598909</v>
      </c>
      <c r="D19" s="71">
        <f>+D16</f>
        <v>1.5488728277100352</v>
      </c>
      <c r="E19" s="25" t="s">
        <v>696</v>
      </c>
      <c r="F19" s="29">
        <f ca="1">+$C$15+$C$16*F18-15018.5-$C$5/24</f>
        <v>44953.54904963122</v>
      </c>
      <c r="AA19" s="105"/>
      <c r="AC19" s="105"/>
      <c r="AW19">
        <v>-10600</v>
      </c>
      <c r="AX19">
        <f t="shared" si="0"/>
        <v>-2.9386702771836304E-2</v>
      </c>
      <c r="AY19">
        <f t="shared" si="1"/>
        <v>-0.19627455643121097</v>
      </c>
      <c r="AZ19">
        <f t="shared" si="2"/>
        <v>0.16688785365937467</v>
      </c>
      <c r="BA19">
        <f t="shared" si="3"/>
        <v>0.47687322181760261</v>
      </c>
      <c r="BB19">
        <f t="shared" si="4"/>
        <v>0.99904140989424917</v>
      </c>
      <c r="BC19">
        <f t="shared" si="5"/>
        <v>-2.7766800706123456</v>
      </c>
      <c r="BD19">
        <f t="shared" si="6"/>
        <v>-5.4198105192409267</v>
      </c>
      <c r="BE19">
        <f t="shared" si="10"/>
        <v>3.8103374938996843</v>
      </c>
      <c r="BF19">
        <f t="shared" si="10"/>
        <v>3.8134519677860426</v>
      </c>
      <c r="BG19">
        <f t="shared" si="10"/>
        <v>3.8063659538550025</v>
      </c>
      <c r="BH19">
        <f t="shared" si="10"/>
        <v>3.822546366848663</v>
      </c>
      <c r="BI19">
        <f t="shared" si="10"/>
        <v>3.785894909058297</v>
      </c>
      <c r="BJ19">
        <f t="shared" si="10"/>
        <v>3.8705465712494682</v>
      </c>
      <c r="BK19">
        <f t="shared" si="10"/>
        <v>3.6825140628402973</v>
      </c>
      <c r="BL19">
        <f t="shared" si="8"/>
        <v>4.1589051726923261</v>
      </c>
    </row>
    <row r="20" spans="1:68" ht="15" thickBot="1" x14ac:dyDescent="0.25">
      <c r="A20" s="4" t="s">
        <v>610</v>
      </c>
      <c r="B20" s="4" t="s">
        <v>611</v>
      </c>
      <c r="C20" s="4" t="s">
        <v>612</v>
      </c>
      <c r="D20" s="4" t="s">
        <v>617</v>
      </c>
      <c r="E20" s="4" t="s">
        <v>613</v>
      </c>
      <c r="F20" s="4" t="s">
        <v>614</v>
      </c>
      <c r="G20" s="4" t="s">
        <v>615</v>
      </c>
      <c r="H20" s="7" t="s">
        <v>711</v>
      </c>
      <c r="I20" s="7" t="s">
        <v>700</v>
      </c>
      <c r="J20" s="7" t="s">
        <v>709</v>
      </c>
      <c r="K20" s="7" t="s">
        <v>881</v>
      </c>
      <c r="L20" s="7" t="s">
        <v>596</v>
      </c>
      <c r="M20" s="7" t="s">
        <v>597</v>
      </c>
      <c r="N20" s="7" t="s">
        <v>598</v>
      </c>
      <c r="O20" s="7" t="s">
        <v>627</v>
      </c>
      <c r="P20" s="6" t="s">
        <v>626</v>
      </c>
      <c r="Q20" s="4" t="s">
        <v>619</v>
      </c>
      <c r="R20" s="42" t="s">
        <v>714</v>
      </c>
      <c r="S20" s="4" t="s">
        <v>601</v>
      </c>
      <c r="Z20" s="4" t="s">
        <v>614</v>
      </c>
      <c r="AA20" s="6" t="s">
        <v>129</v>
      </c>
      <c r="AB20" s="6" t="s">
        <v>132</v>
      </c>
      <c r="AC20" s="6" t="s">
        <v>603</v>
      </c>
      <c r="AD20" s="6" t="s">
        <v>123</v>
      </c>
      <c r="AE20" s="6" t="s">
        <v>93</v>
      </c>
      <c r="AF20" s="6" t="s">
        <v>81</v>
      </c>
      <c r="AG20" s="75"/>
      <c r="AH20" s="6" t="s">
        <v>105</v>
      </c>
      <c r="AI20" s="6" t="s">
        <v>106</v>
      </c>
      <c r="AJ20" s="6" t="s">
        <v>107</v>
      </c>
      <c r="AK20" s="6" t="s">
        <v>124</v>
      </c>
      <c r="AL20" s="6" t="s">
        <v>108</v>
      </c>
      <c r="AM20" s="6" t="s">
        <v>109</v>
      </c>
      <c r="AN20" s="4" t="s">
        <v>110</v>
      </c>
      <c r="AO20" s="4" t="s">
        <v>111</v>
      </c>
      <c r="AP20" s="4" t="s">
        <v>112</v>
      </c>
      <c r="AQ20" s="4" t="s">
        <v>113</v>
      </c>
      <c r="AR20" s="4" t="s">
        <v>114</v>
      </c>
      <c r="AS20" s="4" t="s">
        <v>115</v>
      </c>
      <c r="AT20" s="4" t="s">
        <v>116</v>
      </c>
      <c r="AU20" s="4" t="s">
        <v>95</v>
      </c>
      <c r="AV20" s="106"/>
      <c r="AW20">
        <v>-10400</v>
      </c>
      <c r="AX20">
        <f t="shared" si="0"/>
        <v>-2.6785708941473613E-2</v>
      </c>
      <c r="AY20">
        <f t="shared" si="1"/>
        <v>-0.19245648714670688</v>
      </c>
      <c r="AZ20">
        <f t="shared" si="2"/>
        <v>0.16567077820523327</v>
      </c>
      <c r="BA20">
        <f t="shared" si="3"/>
        <v>0.47884831789643234</v>
      </c>
      <c r="BB20">
        <f t="shared" si="4"/>
        <v>0.99856666299452113</v>
      </c>
      <c r="BC20">
        <f t="shared" si="5"/>
        <v>-2.766921458336105</v>
      </c>
      <c r="BD20">
        <f t="shared" si="6"/>
        <v>-5.2754219827323228</v>
      </c>
      <c r="BE20">
        <f t="shared" si="10"/>
        <v>3.827256689309722</v>
      </c>
      <c r="BF20">
        <f t="shared" si="10"/>
        <v>3.8301501178538961</v>
      </c>
      <c r="BG20">
        <f t="shared" si="10"/>
        <v>3.8234770135629259</v>
      </c>
      <c r="BH20">
        <f t="shared" si="10"/>
        <v>3.8389228187626845</v>
      </c>
      <c r="BI20">
        <f t="shared" si="10"/>
        <v>3.8034607923587562</v>
      </c>
      <c r="BJ20">
        <f t="shared" si="10"/>
        <v>3.8865176080915518</v>
      </c>
      <c r="BK20">
        <f t="shared" si="10"/>
        <v>3.699722651343198</v>
      </c>
      <c r="BL20">
        <f t="shared" si="8"/>
        <v>4.1830941127236683</v>
      </c>
    </row>
    <row r="21" spans="1:68" s="9" customFormat="1" x14ac:dyDescent="0.2">
      <c r="A21" s="63" t="s">
        <v>1244</v>
      </c>
      <c r="B21" s="28" t="s">
        <v>676</v>
      </c>
      <c r="C21" s="64">
        <v>19876.465</v>
      </c>
      <c r="D21" s="64" t="s">
        <v>700</v>
      </c>
      <c r="E21" s="9">
        <f t="shared" ref="E21:E84" si="11">+(C21-C$7)/C$8</f>
        <v>-12781.006815361552</v>
      </c>
      <c r="F21" s="9">
        <f t="shared" ref="F21:F84" si="12">ROUND(2*E21,0)/2</f>
        <v>-12781</v>
      </c>
      <c r="G21" s="9">
        <f t="shared" ref="G21:G84" si="13">+C21-(C$7+F21*C$8)</f>
        <v>-1.055600000108825E-2</v>
      </c>
      <c r="I21" s="9">
        <f t="shared" ref="I21:I52" si="14">G21</f>
        <v>-1.055600000108825E-2</v>
      </c>
      <c r="M21" s="15"/>
      <c r="P21" s="9">
        <f t="shared" ref="P21:P52" si="15">+D$11+D$12*F21+D$13*F21^2</f>
        <v>-0.23793964747909546</v>
      </c>
      <c r="Q21" s="40">
        <f t="shared" ref="Q21:Q84" si="16">+C21-15018.5</f>
        <v>4857.9650000000001</v>
      </c>
      <c r="S21" s="35"/>
      <c r="U21" s="15"/>
      <c r="V21" s="15"/>
      <c r="W21" s="15"/>
      <c r="Z21">
        <f t="shared" ref="Z21:Z84" si="17">F21</f>
        <v>-12781</v>
      </c>
      <c r="AA21" s="15">
        <f t="shared" ref="AA21:AA84" si="18">AB$3+AB$4*Z21+AB$5*Z21^2+AH21</f>
        <v>-6.110100226316903E-2</v>
      </c>
      <c r="AB21" s="15">
        <f t="shared" ref="AB21:AB84" si="19">G21-AH21</f>
        <v>-0.18739464521701468</v>
      </c>
      <c r="AC21" s="15">
        <f t="shared" ref="AC21:AC84" si="20">+G21-P21</f>
        <v>0.22738364747800721</v>
      </c>
      <c r="AD21" s="15">
        <f t="shared" ref="AD21:AD84" si="21">IF(S21&lt;&gt;0,G21-AA21, -9999)</f>
        <v>-9999</v>
      </c>
      <c r="AE21" s="15">
        <f t="shared" ref="AE21:AE84" si="22">+(G21-AA21)^2*S21</f>
        <v>0</v>
      </c>
      <c r="AF21">
        <f t="shared" ref="AF21:AF84" si="23">IF(S21&lt;&gt;0,G21-P21, -9999)</f>
        <v>-9999</v>
      </c>
      <c r="AG21" s="68"/>
      <c r="AH21">
        <f t="shared" ref="AH21:AH84" si="24">$AB$6*($AB$11/AI21*AJ21+$AB$12)</f>
        <v>0.17683864521592643</v>
      </c>
      <c r="AI21">
        <f t="shared" ref="AI21:AI84" si="25">1+$AB$7*COS(AL21)</f>
        <v>0.45926087372082391</v>
      </c>
      <c r="AJ21">
        <f t="shared" ref="AJ21:AJ84" si="26">SIN(AL21+RADIANS($AB$9))</f>
        <v>0.99831327373620649</v>
      </c>
      <c r="AK21">
        <f t="shared" ref="AK21:AK84" si="27">$AB$7*SIN(AL21)</f>
        <v>-0.14560630930984167</v>
      </c>
      <c r="AL21">
        <f t="shared" ref="AL21:AL84" si="28">2*ATAN(AM21)</f>
        <v>-2.8785587827630552</v>
      </c>
      <c r="AM21">
        <f t="shared" ref="AM21:AM84" si="29">SQRT((1+$AB$7)/(1-$AB$7))*TAN(AN21/2)</f>
        <v>-7.5596938861822771</v>
      </c>
      <c r="AN21" s="15">
        <f t="shared" ref="AN21:AT30" si="30">$AU21+$AB$7*SIN(AO21)</f>
        <v>3.6298101656964379</v>
      </c>
      <c r="AO21" s="15">
        <f t="shared" si="30"/>
        <v>3.6351663885394716</v>
      </c>
      <c r="AP21" s="15">
        <f t="shared" si="30"/>
        <v>3.624336730594468</v>
      </c>
      <c r="AQ21" s="15">
        <f t="shared" si="30"/>
        <v>3.6462986227992955</v>
      </c>
      <c r="AR21" s="15">
        <f t="shared" si="30"/>
        <v>3.6020216021278935</v>
      </c>
      <c r="AS21" s="15">
        <f t="shared" si="30"/>
        <v>3.6924272196595633</v>
      </c>
      <c r="AT21" s="15">
        <f t="shared" si="30"/>
        <v>3.5119621856659009</v>
      </c>
      <c r="AU21" s="15">
        <f t="shared" ref="AU21:AU84" si="31">RADIANS($AB$9)+$AB$18*(F21-AB$15)</f>
        <v>3.8951247816505412</v>
      </c>
      <c r="AV21"/>
      <c r="AW21">
        <v>-10200</v>
      </c>
      <c r="AX21">
        <f t="shared" si="0"/>
        <v>-2.4237797375118858E-2</v>
      </c>
      <c r="AY21">
        <f t="shared" si="1"/>
        <v>-0.18863886532175991</v>
      </c>
      <c r="AZ21">
        <f t="shared" si="2"/>
        <v>0.16440106794664106</v>
      </c>
      <c r="BA21">
        <f t="shared" si="3"/>
        <v>0.4808899838188061</v>
      </c>
      <c r="BB21">
        <f t="shared" si="4"/>
        <v>0.9979917170020931</v>
      </c>
      <c r="BC21">
        <f t="shared" si="5"/>
        <v>-2.757082190710161</v>
      </c>
      <c r="BD21">
        <f t="shared" si="6"/>
        <v>-5.1371753793560613</v>
      </c>
      <c r="BE21">
        <f t="shared" si="10"/>
        <v>3.8442443286571679</v>
      </c>
      <c r="BF21">
        <f t="shared" si="10"/>
        <v>3.8469204337680445</v>
      </c>
      <c r="BG21">
        <f t="shared" si="10"/>
        <v>3.840660787017959</v>
      </c>
      <c r="BH21">
        <f t="shared" si="10"/>
        <v>3.855355326027305</v>
      </c>
      <c r="BI21">
        <f t="shared" si="10"/>
        <v>3.8211417749116801</v>
      </c>
      <c r="BJ21">
        <f t="shared" si="10"/>
        <v>3.9024436054383602</v>
      </c>
      <c r="BK21">
        <f t="shared" si="10"/>
        <v>3.7172140490281045</v>
      </c>
      <c r="BL21">
        <f t="shared" si="8"/>
        <v>4.2072830527550105</v>
      </c>
      <c r="BM21"/>
      <c r="BN21"/>
      <c r="BO21"/>
      <c r="BP21"/>
    </row>
    <row r="22" spans="1:68" s="9" customFormat="1" x14ac:dyDescent="0.2">
      <c r="A22" s="63" t="s">
        <v>1249</v>
      </c>
      <c r="B22" s="28" t="s">
        <v>676</v>
      </c>
      <c r="C22" s="64">
        <v>22882.799999999999</v>
      </c>
      <c r="D22" s="64" t="s">
        <v>700</v>
      </c>
      <c r="E22" s="9">
        <f t="shared" si="11"/>
        <v>-10840.000755397219</v>
      </c>
      <c r="F22" s="9">
        <f t="shared" si="12"/>
        <v>-10840</v>
      </c>
      <c r="G22" s="9">
        <f t="shared" si="13"/>
        <v>-1.1700000031851232E-3</v>
      </c>
      <c r="I22" s="9">
        <f t="shared" si="14"/>
        <v>-1.1700000031851232E-3</v>
      </c>
      <c r="M22" s="15"/>
      <c r="P22" s="9">
        <f t="shared" si="15"/>
        <v>-0.20085683021923131</v>
      </c>
      <c r="Q22" s="40">
        <f t="shared" si="16"/>
        <v>7864.2999999999993</v>
      </c>
      <c r="S22" s="35">
        <v>0.1</v>
      </c>
      <c r="Z22">
        <f t="shared" si="17"/>
        <v>-10840</v>
      </c>
      <c r="AA22" s="15">
        <f t="shared" si="18"/>
        <v>-3.2577462316307815E-2</v>
      </c>
      <c r="AB22" s="15">
        <f t="shared" si="19"/>
        <v>-0.16944936790610862</v>
      </c>
      <c r="AC22" s="15">
        <f t="shared" si="20"/>
        <v>0.19968683021604619</v>
      </c>
      <c r="AD22" s="15">
        <f t="shared" si="21"/>
        <v>3.1407462313122692E-2</v>
      </c>
      <c r="AE22" s="15">
        <f t="shared" si="22"/>
        <v>9.8642868895022212E-5</v>
      </c>
      <c r="AF22">
        <f t="shared" si="23"/>
        <v>0.19968683021604619</v>
      </c>
      <c r="AG22" s="68"/>
      <c r="AH22">
        <f t="shared" si="24"/>
        <v>0.1682793679029235</v>
      </c>
      <c r="AI22">
        <f t="shared" si="25"/>
        <v>0.47458875846117654</v>
      </c>
      <c r="AJ22">
        <f t="shared" si="26"/>
        <v>0.99948222408273191</v>
      </c>
      <c r="AK22">
        <f t="shared" si="27"/>
        <v>-0.19376023138051882</v>
      </c>
      <c r="AL22">
        <f t="shared" si="28"/>
        <v>-2.7882878056850311</v>
      </c>
      <c r="AM22">
        <f t="shared" si="29"/>
        <v>-5.6018267206092593</v>
      </c>
      <c r="AN22" s="15">
        <f t="shared" si="30"/>
        <v>3.7901221613382976</v>
      </c>
      <c r="AO22" s="15">
        <f t="shared" si="30"/>
        <v>3.7935049529271758</v>
      </c>
      <c r="AP22" s="15">
        <f t="shared" si="30"/>
        <v>3.7859277101723996</v>
      </c>
      <c r="AQ22" s="15">
        <f t="shared" si="30"/>
        <v>3.8029616075735877</v>
      </c>
      <c r="AR22" s="15">
        <f t="shared" si="30"/>
        <v>3.7649693536207831</v>
      </c>
      <c r="AS22" s="15">
        <f t="shared" si="30"/>
        <v>3.8513152542305278</v>
      </c>
      <c r="AT22" s="15">
        <f t="shared" si="30"/>
        <v>3.6622313029231153</v>
      </c>
      <c r="AU22" s="15">
        <f t="shared" si="31"/>
        <v>4.1298784446547154</v>
      </c>
      <c r="AV22"/>
      <c r="AW22">
        <v>-10000</v>
      </c>
      <c r="AX22">
        <f t="shared" si="0"/>
        <v>-2.1743334012745863E-2</v>
      </c>
      <c r="AY22">
        <f t="shared" si="1"/>
        <v>-0.18482169095637016</v>
      </c>
      <c r="AZ22">
        <f t="shared" si="2"/>
        <v>0.1630783569436243</v>
      </c>
      <c r="BA22">
        <f t="shared" si="3"/>
        <v>0.48299987873515871</v>
      </c>
      <c r="BB22">
        <f t="shared" si="4"/>
        <v>0.99731404044833016</v>
      </c>
      <c r="BC22">
        <f t="shared" si="5"/>
        <v>-2.7471593934462999</v>
      </c>
      <c r="BD22">
        <f t="shared" si="6"/>
        <v>-5.0046563400706585</v>
      </c>
      <c r="BE22">
        <f t="shared" si="10"/>
        <v>3.8613023974975866</v>
      </c>
      <c r="BF22">
        <f t="shared" si="10"/>
        <v>3.8637661156175356</v>
      </c>
      <c r="BG22">
        <f t="shared" si="10"/>
        <v>3.8579180491773633</v>
      </c>
      <c r="BH22">
        <f t="shared" si="10"/>
        <v>3.8718489700860701</v>
      </c>
      <c r="BI22">
        <f t="shared" si="10"/>
        <v>3.8389366178369948</v>
      </c>
      <c r="BJ22">
        <f t="shared" si="10"/>
        <v>3.918329735217303</v>
      </c>
      <c r="BK22">
        <f t="shared" si="10"/>
        <v>3.7349921744682537</v>
      </c>
      <c r="BL22">
        <f t="shared" si="8"/>
        <v>4.2314719927863527</v>
      </c>
      <c r="BM22"/>
      <c r="BN22"/>
      <c r="BO22"/>
      <c r="BP22"/>
    </row>
    <row r="23" spans="1:68" s="9" customFormat="1" x14ac:dyDescent="0.2">
      <c r="A23" s="63" t="s">
        <v>1254</v>
      </c>
      <c r="B23" s="28" t="s">
        <v>676</v>
      </c>
      <c r="C23" s="64">
        <v>23553.469000000001</v>
      </c>
      <c r="D23" s="64" t="s">
        <v>700</v>
      </c>
      <c r="E23" s="9">
        <f t="shared" si="11"/>
        <v>-10406.990930068296</v>
      </c>
      <c r="F23" s="9">
        <f t="shared" si="12"/>
        <v>-10407</v>
      </c>
      <c r="G23" s="9">
        <f t="shared" si="13"/>
        <v>1.4048000000911998E-2</v>
      </c>
      <c r="I23" s="9">
        <f t="shared" si="14"/>
        <v>1.4048000000911998E-2</v>
      </c>
      <c r="M23" s="15"/>
      <c r="P23" s="9">
        <f t="shared" si="15"/>
        <v>-0.19259011201519124</v>
      </c>
      <c r="Q23" s="40">
        <f t="shared" si="16"/>
        <v>8534.969000000001</v>
      </c>
      <c r="S23" s="35">
        <v>0.1</v>
      </c>
      <c r="T23" s="15"/>
      <c r="Z23">
        <f t="shared" si="17"/>
        <v>-10407</v>
      </c>
      <c r="AA23" s="15">
        <f t="shared" si="18"/>
        <v>-2.6875849402147572E-2</v>
      </c>
      <c r="AB23" s="15">
        <f t="shared" si="19"/>
        <v>-0.15166626261213167</v>
      </c>
      <c r="AC23" s="15">
        <f t="shared" si="20"/>
        <v>0.20663811201610324</v>
      </c>
      <c r="AD23" s="15">
        <f t="shared" si="21"/>
        <v>4.092384940305957E-2</v>
      </c>
      <c r="AE23" s="15">
        <f t="shared" si="22"/>
        <v>1.6747614499642994E-4</v>
      </c>
      <c r="AF23">
        <f t="shared" si="23"/>
        <v>0.20663811201610324</v>
      </c>
      <c r="AG23" s="68"/>
      <c r="AH23">
        <f t="shared" si="24"/>
        <v>0.16571426261304367</v>
      </c>
      <c r="AI23">
        <f t="shared" si="25"/>
        <v>0.47877807476376733</v>
      </c>
      <c r="AJ23">
        <f t="shared" si="26"/>
        <v>0.9985849568773576</v>
      </c>
      <c r="AK23">
        <f t="shared" si="27"/>
        <v>-0.20476255676523258</v>
      </c>
      <c r="AL23">
        <f t="shared" si="28"/>
        <v>-2.7672643554600747</v>
      </c>
      <c r="AM23">
        <f t="shared" si="29"/>
        <v>-5.2803693327383661</v>
      </c>
      <c r="AN23" s="15">
        <f t="shared" si="30"/>
        <v>3.8266633728808568</v>
      </c>
      <c r="AO23" s="15">
        <f t="shared" si="30"/>
        <v>3.8295644825256572</v>
      </c>
      <c r="AP23" s="15">
        <f t="shared" si="30"/>
        <v>3.8228769027418892</v>
      </c>
      <c r="AQ23" s="15">
        <f t="shared" si="30"/>
        <v>3.8383487256432418</v>
      </c>
      <c r="AR23" s="15">
        <f t="shared" si="30"/>
        <v>3.8028440358113089</v>
      </c>
      <c r="AS23" s="15">
        <f t="shared" si="30"/>
        <v>3.8859594111993823</v>
      </c>
      <c r="AT23" s="15">
        <f t="shared" si="30"/>
        <v>3.699115598129056</v>
      </c>
      <c r="AU23" s="15">
        <f t="shared" si="31"/>
        <v>4.1822474998225712</v>
      </c>
      <c r="AV23"/>
      <c r="AW23">
        <v>-9800</v>
      </c>
      <c r="AX23">
        <f t="shared" si="0"/>
        <v>-1.9302695144375603E-2</v>
      </c>
      <c r="AY23">
        <f t="shared" si="1"/>
        <v>-0.18100496405053754</v>
      </c>
      <c r="AZ23">
        <f t="shared" si="2"/>
        <v>0.16170226890616193</v>
      </c>
      <c r="BA23">
        <f t="shared" si="3"/>
        <v>0.48517974510856943</v>
      </c>
      <c r="BB23">
        <f t="shared" si="4"/>
        <v>0.99653096937613983</v>
      </c>
      <c r="BC23">
        <f t="shared" si="5"/>
        <v>-2.7371500619846008</v>
      </c>
      <c r="BD23">
        <f t="shared" si="6"/>
        <v>-4.8774860149164612</v>
      </c>
      <c r="BE23">
        <f t="shared" si="10"/>
        <v>3.8784329892052294</v>
      </c>
      <c r="BF23">
        <f t="shared" si="10"/>
        <v>3.880690368237163</v>
      </c>
      <c r="BG23">
        <f t="shared" si="10"/>
        <v>3.8752496824159444</v>
      </c>
      <c r="BH23">
        <f t="shared" si="10"/>
        <v>3.8884089163970446</v>
      </c>
      <c r="BI23">
        <f t="shared" si="10"/>
        <v>3.8568439817444418</v>
      </c>
      <c r="BJ23">
        <f t="shared" si="10"/>
        <v>3.9341816275671904</v>
      </c>
      <c r="BK23">
        <f t="shared" si="10"/>
        <v>3.7530607784792718</v>
      </c>
      <c r="BL23">
        <f t="shared" si="8"/>
        <v>4.255660932817694</v>
      </c>
      <c r="BM23"/>
      <c r="BN23"/>
      <c r="BO23"/>
      <c r="BP23"/>
    </row>
    <row r="24" spans="1:68" s="9" customFormat="1" x14ac:dyDescent="0.2">
      <c r="A24" s="63" t="s">
        <v>1254</v>
      </c>
      <c r="B24" s="28" t="s">
        <v>676</v>
      </c>
      <c r="C24" s="64">
        <v>23635.550999999999</v>
      </c>
      <c r="D24" s="64" t="s">
        <v>700</v>
      </c>
      <c r="E24" s="9">
        <f t="shared" si="11"/>
        <v>-10353.995618696148</v>
      </c>
      <c r="F24" s="9">
        <f t="shared" si="12"/>
        <v>-10354</v>
      </c>
      <c r="G24" s="9">
        <f t="shared" si="13"/>
        <v>6.7859999981010333E-3</v>
      </c>
      <c r="I24" s="9">
        <f t="shared" si="14"/>
        <v>6.7859999981010333E-3</v>
      </c>
      <c r="M24" s="15"/>
      <c r="P24" s="9">
        <f t="shared" si="15"/>
        <v>-0.19157839450442526</v>
      </c>
      <c r="Q24" s="40">
        <f t="shared" si="16"/>
        <v>8617.0509999999995</v>
      </c>
      <c r="S24" s="35">
        <v>0.1</v>
      </c>
      <c r="T24" s="15"/>
      <c r="Z24">
        <f t="shared" si="17"/>
        <v>-10354</v>
      </c>
      <c r="AA24" s="15">
        <f t="shared" si="18"/>
        <v>-2.6194975717542673E-2</v>
      </c>
      <c r="AB24" s="15">
        <f t="shared" si="19"/>
        <v>-0.15859741878878156</v>
      </c>
      <c r="AC24" s="15">
        <f t="shared" si="20"/>
        <v>0.1983643945025263</v>
      </c>
      <c r="AD24" s="15">
        <f t="shared" si="21"/>
        <v>3.2980975715643707E-2</v>
      </c>
      <c r="AE24" s="15">
        <f t="shared" si="22"/>
        <v>1.08774475915588E-4</v>
      </c>
      <c r="AF24">
        <f t="shared" si="23"/>
        <v>0.1983643945025263</v>
      </c>
      <c r="AG24" s="68"/>
      <c r="AH24">
        <f t="shared" si="24"/>
        <v>0.16538341878688259</v>
      </c>
      <c r="AI24">
        <f t="shared" si="25"/>
        <v>0.47931194735769744</v>
      </c>
      <c r="AJ24">
        <f t="shared" si="26"/>
        <v>0.99844338789677511</v>
      </c>
      <c r="AK24">
        <f t="shared" si="27"/>
        <v>-0.20611635508995108</v>
      </c>
      <c r="AL24">
        <f t="shared" si="28"/>
        <v>-2.7646656711368727</v>
      </c>
      <c r="AM24">
        <f t="shared" si="29"/>
        <v>-5.243097046669007</v>
      </c>
      <c r="AN24" s="15">
        <f t="shared" si="30"/>
        <v>3.8311577152509488</v>
      </c>
      <c r="AO24" s="15">
        <f t="shared" si="30"/>
        <v>3.8340007841502159</v>
      </c>
      <c r="AP24" s="15">
        <f t="shared" si="30"/>
        <v>3.827422816119701</v>
      </c>
      <c r="AQ24" s="15">
        <f t="shared" si="30"/>
        <v>3.8426971487171393</v>
      </c>
      <c r="AR24" s="15">
        <f t="shared" si="30"/>
        <v>3.8075172695379496</v>
      </c>
      <c r="AS24" s="15">
        <f t="shared" si="30"/>
        <v>3.8901843952297752</v>
      </c>
      <c r="AT24" s="15">
        <f t="shared" si="30"/>
        <v>3.703720485116925</v>
      </c>
      <c r="AU24" s="15">
        <f t="shared" si="31"/>
        <v>4.1886575689308767</v>
      </c>
      <c r="AV24"/>
      <c r="AW24">
        <v>-9600</v>
      </c>
      <c r="AX24">
        <f t="shared" si="0"/>
        <v>-1.6916268507054716E-2</v>
      </c>
      <c r="AY24">
        <f t="shared" si="1"/>
        <v>-0.17718868460426207</v>
      </c>
      <c r="AZ24">
        <f t="shared" si="2"/>
        <v>0.16027241609720735</v>
      </c>
      <c r="BA24">
        <f t="shared" si="3"/>
        <v>0.48743141374706611</v>
      </c>
      <c r="BB24">
        <f t="shared" si="4"/>
        <v>0.99563969876714398</v>
      </c>
      <c r="BC24">
        <f t="shared" si="5"/>
        <v>-2.7270510542724202</v>
      </c>
      <c r="BD24">
        <f t="shared" si="6"/>
        <v>-4.7553173121683043</v>
      </c>
      <c r="BE24">
        <f t="shared" si="10"/>
        <v>3.8956383095825</v>
      </c>
      <c r="BF24">
        <f t="shared" si="10"/>
        <v>3.8976963987553592</v>
      </c>
      <c r="BG24">
        <f t="shared" si="10"/>
        <v>3.892656690570754</v>
      </c>
      <c r="BH24">
        <f t="shared" si="10"/>
        <v>3.9050404008264925</v>
      </c>
      <c r="BI24">
        <f t="shared" si="10"/>
        <v>3.8748624423310485</v>
      </c>
      <c r="BJ24">
        <f t="shared" si="10"/>
        <v>3.9500053806251336</v>
      </c>
      <c r="BK24">
        <f t="shared" si="10"/>
        <v>3.7714234419246599</v>
      </c>
      <c r="BL24">
        <f t="shared" si="8"/>
        <v>4.2798498728490362</v>
      </c>
      <c r="BM24"/>
      <c r="BN24"/>
      <c r="BO24"/>
      <c r="BP24"/>
    </row>
    <row r="25" spans="1:68" s="9" customFormat="1" x14ac:dyDescent="0.2">
      <c r="A25" s="63" t="s">
        <v>1254</v>
      </c>
      <c r="B25" s="28" t="s">
        <v>676</v>
      </c>
      <c r="C25" s="64">
        <v>23666.522000000001</v>
      </c>
      <c r="D25" s="64" t="s">
        <v>700</v>
      </c>
      <c r="E25" s="9">
        <f t="shared" si="11"/>
        <v>-10333.999544179116</v>
      </c>
      <c r="F25" s="9">
        <f t="shared" si="12"/>
        <v>-10334</v>
      </c>
      <c r="G25" s="9">
        <f t="shared" si="13"/>
        <v>7.0599999889964238E-4</v>
      </c>
      <c r="I25" s="9">
        <f t="shared" si="14"/>
        <v>7.0599999889964238E-4</v>
      </c>
      <c r="M25" s="15"/>
      <c r="P25" s="9">
        <f t="shared" si="15"/>
        <v>-0.19119662247782032</v>
      </c>
      <c r="Q25" s="40">
        <f t="shared" si="16"/>
        <v>8648.0220000000008</v>
      </c>
      <c r="S25" s="35">
        <v>0.1</v>
      </c>
      <c r="T25" s="15"/>
      <c r="Z25">
        <f t="shared" si="17"/>
        <v>-10334</v>
      </c>
      <c r="AA25" s="15">
        <f t="shared" si="18"/>
        <v>-2.593901214509961E-2</v>
      </c>
      <c r="AB25" s="15">
        <f t="shared" si="19"/>
        <v>-0.16455161033382107</v>
      </c>
      <c r="AC25" s="15">
        <f t="shared" si="20"/>
        <v>0.19190262247671996</v>
      </c>
      <c r="AD25" s="15">
        <f t="shared" si="21"/>
        <v>2.6645012143999253E-2</v>
      </c>
      <c r="AE25" s="15">
        <f t="shared" si="22"/>
        <v>7.0995667215386775E-5</v>
      </c>
      <c r="AF25">
        <f t="shared" si="23"/>
        <v>0.19190262247671996</v>
      </c>
      <c r="AG25" s="68"/>
      <c r="AH25">
        <f t="shared" si="24"/>
        <v>0.16525761033272071</v>
      </c>
      <c r="AI25">
        <f t="shared" si="25"/>
        <v>0.47951462869024808</v>
      </c>
      <c r="AJ25">
        <f t="shared" si="26"/>
        <v>0.99838812927411003</v>
      </c>
      <c r="AK25">
        <f t="shared" si="27"/>
        <v>-0.2066276318708361</v>
      </c>
      <c r="AL25">
        <f t="shared" si="28"/>
        <v>-2.7636835547515961</v>
      </c>
      <c r="AM25">
        <f t="shared" si="29"/>
        <v>-5.2291426927119238</v>
      </c>
      <c r="AN25" s="15">
        <f t="shared" si="30"/>
        <v>3.8328549486567955</v>
      </c>
      <c r="AO25" s="15">
        <f t="shared" si="30"/>
        <v>3.8356761874626053</v>
      </c>
      <c r="AP25" s="15">
        <f t="shared" si="30"/>
        <v>3.8291395843605436</v>
      </c>
      <c r="AQ25" s="15">
        <f t="shared" si="30"/>
        <v>3.8443391020628104</v>
      </c>
      <c r="AR25" s="15">
        <f t="shared" si="30"/>
        <v>3.8092828508773504</v>
      </c>
      <c r="AS25" s="15">
        <f t="shared" si="30"/>
        <v>3.8917779221180915</v>
      </c>
      <c r="AT25" s="15">
        <f t="shared" si="30"/>
        <v>3.7054633525649137</v>
      </c>
      <c r="AU25" s="15">
        <f t="shared" si="31"/>
        <v>4.1910764629340109</v>
      </c>
      <c r="AV25"/>
      <c r="AW25">
        <v>-9400</v>
      </c>
      <c r="AX25">
        <f t="shared" si="0"/>
        <v>-1.4584454359614529E-2</v>
      </c>
      <c r="AY25">
        <f t="shared" si="1"/>
        <v>-0.17337285261754373</v>
      </c>
      <c r="AZ25">
        <f t="shared" si="2"/>
        <v>0.1587883982579292</v>
      </c>
      <c r="BA25">
        <f t="shared" si="3"/>
        <v>0.48975680909203223</v>
      </c>
      <c r="BB25">
        <f t="shared" si="4"/>
        <v>0.99463727337757679</v>
      </c>
      <c r="BC25">
        <f t="shared" si="5"/>
        <v>-2.7168590834665216</v>
      </c>
      <c r="BD25">
        <f t="shared" si="6"/>
        <v>-4.6378316083534878</v>
      </c>
      <c r="BE25">
        <f t="shared" si="10"/>
        <v>3.9129206810125554</v>
      </c>
      <c r="BF25">
        <f t="shared" si="10"/>
        <v>3.9147874149978641</v>
      </c>
      <c r="BG25">
        <f t="shared" si="10"/>
        <v>3.9101402127400413</v>
      </c>
      <c r="BH25">
        <f t="shared" si="10"/>
        <v>3.9217487158278859</v>
      </c>
      <c r="BI25">
        <f t="shared" si="10"/>
        <v>3.8929905071120712</v>
      </c>
      <c r="BJ25">
        <f t="shared" si="10"/>
        <v>3.9658075696139377</v>
      </c>
      <c r="BK25">
        <f t="shared" si="10"/>
        <v>3.7900835736207168</v>
      </c>
      <c r="BL25">
        <f t="shared" si="8"/>
        <v>4.3040388128803784</v>
      </c>
      <c r="BM25"/>
      <c r="BN25"/>
      <c r="BO25"/>
      <c r="BP25"/>
    </row>
    <row r="26" spans="1:68" s="9" customFormat="1" x14ac:dyDescent="0.2">
      <c r="A26" s="63" t="s">
        <v>1254</v>
      </c>
      <c r="B26" s="28" t="s">
        <v>676</v>
      </c>
      <c r="C26" s="64">
        <v>23934.460999999999</v>
      </c>
      <c r="D26" s="64" t="s">
        <v>700</v>
      </c>
      <c r="E26" s="9">
        <f t="shared" si="11"/>
        <v>-10161.00777090675</v>
      </c>
      <c r="F26" s="9">
        <f t="shared" si="12"/>
        <v>-10161</v>
      </c>
      <c r="G26" s="9">
        <f t="shared" si="13"/>
        <v>-1.2036000003718073E-2</v>
      </c>
      <c r="I26" s="9">
        <f t="shared" si="14"/>
        <v>-1.2036000003718073E-2</v>
      </c>
      <c r="M26" s="15"/>
      <c r="P26" s="9">
        <f t="shared" si="15"/>
        <v>-0.18789448120052693</v>
      </c>
      <c r="Q26" s="40">
        <f t="shared" si="16"/>
        <v>8915.9609999999993</v>
      </c>
      <c r="S26" s="35">
        <v>0.1</v>
      </c>
      <c r="X26"/>
      <c r="Y26"/>
      <c r="Z26">
        <f t="shared" si="17"/>
        <v>-10161</v>
      </c>
      <c r="AA26" s="15">
        <f t="shared" si="18"/>
        <v>-2.3747170391998335E-2</v>
      </c>
      <c r="AB26" s="15">
        <f t="shared" si="19"/>
        <v>-0.17618331081224667</v>
      </c>
      <c r="AC26" s="15">
        <f t="shared" si="20"/>
        <v>0.17585848119680886</v>
      </c>
      <c r="AD26" s="15">
        <f t="shared" si="21"/>
        <v>1.1711170388280262E-2</v>
      </c>
      <c r="AE26" s="15">
        <f t="shared" si="22"/>
        <v>1.3715151186333248E-5</v>
      </c>
      <c r="AF26">
        <f t="shared" si="23"/>
        <v>0.17585848119680886</v>
      </c>
      <c r="AG26" s="68"/>
      <c r="AH26">
        <f t="shared" si="24"/>
        <v>0.1641473108085286</v>
      </c>
      <c r="AI26">
        <f t="shared" si="25"/>
        <v>0.48129600493344582</v>
      </c>
      <c r="AJ26">
        <f t="shared" si="26"/>
        <v>0.99786771450493816</v>
      </c>
      <c r="AK26">
        <f t="shared" si="27"/>
        <v>-0.21105962546635068</v>
      </c>
      <c r="AL26">
        <f t="shared" si="28"/>
        <v>-2.7551538933288993</v>
      </c>
      <c r="AM26">
        <f t="shared" si="29"/>
        <v>-5.1108969452735655</v>
      </c>
      <c r="AN26" s="15">
        <f t="shared" si="30"/>
        <v>3.8475650603495439</v>
      </c>
      <c r="AO26" s="15">
        <f t="shared" si="30"/>
        <v>3.8501993262976848</v>
      </c>
      <c r="AP26" s="15">
        <f t="shared" si="30"/>
        <v>3.8440201592106309</v>
      </c>
      <c r="AQ26" s="15">
        <f t="shared" si="30"/>
        <v>3.8585666277525643</v>
      </c>
      <c r="AR26" s="15">
        <f t="shared" si="30"/>
        <v>3.8246028732164694</v>
      </c>
      <c r="AS26" s="15">
        <f t="shared" si="30"/>
        <v>3.9055443603562048</v>
      </c>
      <c r="AT26" s="15">
        <f t="shared" si="30"/>
        <v>3.7206581592974448</v>
      </c>
      <c r="AU26" s="15">
        <f t="shared" si="31"/>
        <v>4.2119998960611218</v>
      </c>
      <c r="AV26"/>
      <c r="AW26">
        <v>-9200</v>
      </c>
      <c r="AX26">
        <f t="shared" si="0"/>
        <v>-1.2307666521307076E-2</v>
      </c>
      <c r="AY26">
        <f t="shared" si="1"/>
        <v>-0.16955746809038261</v>
      </c>
      <c r="AZ26">
        <f t="shared" si="2"/>
        <v>0.15724980156907553</v>
      </c>
      <c r="BA26">
        <f t="shared" si="3"/>
        <v>0.49215795477074842</v>
      </c>
      <c r="BB26">
        <f t="shared" si="4"/>
        <v>0.99352057796080073</v>
      </c>
      <c r="BC26">
        <f t="shared" si="5"/>
        <v>-2.7065707105415329</v>
      </c>
      <c r="BD26">
        <f t="shared" si="6"/>
        <v>-4.5247358617098552</v>
      </c>
      <c r="BE26">
        <f t="shared" si="10"/>
        <v>3.9302825461580677</v>
      </c>
      <c r="BF26">
        <f t="shared" si="10"/>
        <v>3.9319666248122176</v>
      </c>
      <c r="BG26">
        <f t="shared" si="10"/>
        <v>3.9277015367504609</v>
      </c>
      <c r="BH26">
        <f t="shared" si="10"/>
        <v>3.9385391965088812</v>
      </c>
      <c r="BI26">
        <f t="shared" si="10"/>
        <v>3.9112266333236088</v>
      </c>
      <c r="BJ26">
        <f t="shared" si="10"/>
        <v>3.9815952551414235</v>
      </c>
      <c r="BK26">
        <f t="shared" si="10"/>
        <v>3.809044408342118</v>
      </c>
      <c r="BL26">
        <f t="shared" si="8"/>
        <v>4.3282277529117206</v>
      </c>
      <c r="BM26"/>
      <c r="BN26"/>
      <c r="BO26"/>
      <c r="BP26"/>
    </row>
    <row r="27" spans="1:68" s="9" customFormat="1" x14ac:dyDescent="0.2">
      <c r="A27" s="63" t="s">
        <v>1266</v>
      </c>
      <c r="B27" s="28" t="s">
        <v>676</v>
      </c>
      <c r="C27" s="64">
        <v>24072.32</v>
      </c>
      <c r="D27" s="64" t="s">
        <v>700</v>
      </c>
      <c r="E27" s="9">
        <f t="shared" si="11"/>
        <v>-10072.000672755472</v>
      </c>
      <c r="F27" s="9">
        <f t="shared" si="12"/>
        <v>-10072</v>
      </c>
      <c r="G27" s="9">
        <f t="shared" si="13"/>
        <v>-1.0420000035082921E-3</v>
      </c>
      <c r="I27" s="9">
        <f t="shared" si="14"/>
        <v>-1.0420000035082921E-3</v>
      </c>
      <c r="M27" s="15"/>
      <c r="P27" s="9">
        <f t="shared" si="15"/>
        <v>-0.18619582218056949</v>
      </c>
      <c r="Q27" s="40">
        <f t="shared" si="16"/>
        <v>9053.82</v>
      </c>
      <c r="S27" s="35">
        <v>0.1</v>
      </c>
      <c r="T27"/>
      <c r="U27"/>
      <c r="V27"/>
      <c r="W27"/>
      <c r="X27" s="15"/>
      <c r="Z27">
        <f t="shared" si="17"/>
        <v>-10072</v>
      </c>
      <c r="AA27" s="15">
        <f t="shared" si="18"/>
        <v>-2.2635160126944859E-2</v>
      </c>
      <c r="AB27" s="15">
        <f t="shared" si="19"/>
        <v>-0.16460266205713292</v>
      </c>
      <c r="AC27" s="15">
        <f t="shared" si="20"/>
        <v>0.18515382217706119</v>
      </c>
      <c r="AD27" s="15">
        <f t="shared" si="21"/>
        <v>2.1593160123436567E-2</v>
      </c>
      <c r="AE27" s="15">
        <f t="shared" si="22"/>
        <v>4.6626456411637112E-5</v>
      </c>
      <c r="AF27">
        <f t="shared" si="23"/>
        <v>0.18515382217706119</v>
      </c>
      <c r="AG27" s="68"/>
      <c r="AH27">
        <f t="shared" si="24"/>
        <v>0.16356066205362463</v>
      </c>
      <c r="AI27">
        <f t="shared" si="25"/>
        <v>0.48223234869145615</v>
      </c>
      <c r="AJ27">
        <f t="shared" si="26"/>
        <v>0.99757000340255597</v>
      </c>
      <c r="AK27">
        <f t="shared" si="27"/>
        <v>-0.21334633640734074</v>
      </c>
      <c r="AL27">
        <f t="shared" si="28"/>
        <v>-2.7507414094200628</v>
      </c>
      <c r="AM27">
        <f t="shared" si="29"/>
        <v>-5.0517279530442414</v>
      </c>
      <c r="AN27" s="15">
        <f t="shared" si="30"/>
        <v>3.8551532497678442</v>
      </c>
      <c r="AO27" s="15">
        <f t="shared" si="30"/>
        <v>3.8576927862385242</v>
      </c>
      <c r="AP27" s="15">
        <f t="shared" si="30"/>
        <v>3.8516969157924965</v>
      </c>
      <c r="AQ27" s="15">
        <f t="shared" si="30"/>
        <v>3.8659038916125863</v>
      </c>
      <c r="AR27" s="15">
        <f t="shared" si="30"/>
        <v>3.8325174400376896</v>
      </c>
      <c r="AS27" s="15">
        <f t="shared" si="30"/>
        <v>3.9126149766017999</v>
      </c>
      <c r="AT27" s="15">
        <f t="shared" si="30"/>
        <v>3.7285587784437824</v>
      </c>
      <c r="AU27" s="15">
        <f t="shared" si="31"/>
        <v>4.2227639743750691</v>
      </c>
      <c r="AV27"/>
      <c r="AW27">
        <v>-9000</v>
      </c>
      <c r="AX27">
        <f t="shared" si="0"/>
        <v>-1.0086333361118915E-2</v>
      </c>
      <c r="AY27">
        <f t="shared" si="1"/>
        <v>-0.16574253102277861</v>
      </c>
      <c r="AZ27">
        <f t="shared" si="2"/>
        <v>0.1556561976616597</v>
      </c>
      <c r="BA27">
        <f t="shared" si="3"/>
        <v>0.49463697942303753</v>
      </c>
      <c r="BB27">
        <f t="shared" si="4"/>
        <v>0.99228632685163931</v>
      </c>
      <c r="BC27">
        <f t="shared" si="5"/>
        <v>-2.6961823367819129</v>
      </c>
      <c r="BD27">
        <f t="shared" si="6"/>
        <v>-4.4157600724164059</v>
      </c>
      <c r="BE27">
        <f t="shared" si="10"/>
        <v>3.9477264712181448</v>
      </c>
      <c r="BF27">
        <f t="shared" si="10"/>
        <v>3.9492372363720039</v>
      </c>
      <c r="BG27">
        <f t="shared" si="10"/>
        <v>3.9453421122062808</v>
      </c>
      <c r="BH27">
        <f t="shared" si="10"/>
        <v>3.9554172066967044</v>
      </c>
      <c r="BI27">
        <f t="shared" si="10"/>
        <v>3.9295692470373891</v>
      </c>
      <c r="BJ27">
        <f t="shared" si="10"/>
        <v>3.9973759906195143</v>
      </c>
      <c r="BK27">
        <f t="shared" si="10"/>
        <v>3.8283090049293298</v>
      </c>
      <c r="BL27">
        <f t="shared" si="8"/>
        <v>4.3524166929430628</v>
      </c>
      <c r="BM27"/>
      <c r="BN27"/>
      <c r="BO27"/>
      <c r="BP27"/>
    </row>
    <row r="28" spans="1:68" s="9" customFormat="1" x14ac:dyDescent="0.2">
      <c r="A28" s="63" t="s">
        <v>1254</v>
      </c>
      <c r="B28" s="28" t="s">
        <v>676</v>
      </c>
      <c r="C28" s="64">
        <v>24117.237000000001</v>
      </c>
      <c r="D28" s="64" t="s">
        <v>700</v>
      </c>
      <c r="E28" s="9">
        <f t="shared" si="11"/>
        <v>-10043.000521676027</v>
      </c>
      <c r="F28" s="9">
        <f t="shared" si="12"/>
        <v>-10043</v>
      </c>
      <c r="G28" s="9">
        <f t="shared" si="13"/>
        <v>-8.0800000068848021E-4</v>
      </c>
      <c r="I28" s="9">
        <f t="shared" si="14"/>
        <v>-8.0800000068848021E-4</v>
      </c>
      <c r="M28" s="15"/>
      <c r="P28" s="9">
        <f t="shared" si="15"/>
        <v>-0.18564234568493557</v>
      </c>
      <c r="Q28" s="40">
        <f t="shared" si="16"/>
        <v>9098.737000000001</v>
      </c>
      <c r="S28" s="35">
        <v>0.1</v>
      </c>
      <c r="T28" s="15"/>
      <c r="Z28">
        <f t="shared" si="17"/>
        <v>-10043</v>
      </c>
      <c r="AA28" s="15">
        <f t="shared" si="18"/>
        <v>-2.2275114548830299E-2</v>
      </c>
      <c r="AB28" s="15">
        <f t="shared" si="19"/>
        <v>-0.16417523113679375</v>
      </c>
      <c r="AC28" s="15">
        <f t="shared" si="20"/>
        <v>0.18483434568424709</v>
      </c>
      <c r="AD28" s="15">
        <f t="shared" si="21"/>
        <v>2.1467114548141819E-2</v>
      </c>
      <c r="AE28" s="15">
        <f t="shared" si="22"/>
        <v>4.6083700702304216E-5</v>
      </c>
      <c r="AF28">
        <f t="shared" si="23"/>
        <v>0.18483434568424709</v>
      </c>
      <c r="AG28" s="68"/>
      <c r="AH28">
        <f t="shared" si="24"/>
        <v>0.16336723113610527</v>
      </c>
      <c r="AI28">
        <f t="shared" si="25"/>
        <v>0.48254040747645821</v>
      </c>
      <c r="AJ28">
        <f t="shared" si="26"/>
        <v>0.99746854174977329</v>
      </c>
      <c r="AK28">
        <f t="shared" si="27"/>
        <v>-0.21409243355469182</v>
      </c>
      <c r="AL28">
        <f t="shared" si="28"/>
        <v>-2.7492999925280386</v>
      </c>
      <c r="AM28">
        <f t="shared" si="29"/>
        <v>-5.0326841291581408</v>
      </c>
      <c r="AN28" s="15">
        <f t="shared" si="30"/>
        <v>3.8576288659035396</v>
      </c>
      <c r="AO28" s="15">
        <f t="shared" si="30"/>
        <v>3.8601377732094315</v>
      </c>
      <c r="AP28" s="15">
        <f t="shared" si="30"/>
        <v>3.8542014937387474</v>
      </c>
      <c r="AQ28" s="15">
        <f t="shared" si="30"/>
        <v>3.8682974192382371</v>
      </c>
      <c r="AR28" s="15">
        <f t="shared" si="30"/>
        <v>3.8351011840634879</v>
      </c>
      <c r="AS28" s="15">
        <f t="shared" si="30"/>
        <v>3.9149173060203779</v>
      </c>
      <c r="AT28" s="15">
        <f t="shared" si="30"/>
        <v>3.7311454903521124</v>
      </c>
      <c r="AU28" s="15">
        <f t="shared" si="31"/>
        <v>4.2262713706796138</v>
      </c>
      <c r="AV28"/>
      <c r="AW28">
        <v>-8800</v>
      </c>
      <c r="AX28">
        <f t="shared" si="0"/>
        <v>-7.9208987255305896E-3</v>
      </c>
      <c r="AY28">
        <f t="shared" si="1"/>
        <v>-0.16192804141473174</v>
      </c>
      <c r="AZ28">
        <f t="shared" si="2"/>
        <v>0.15400714268920115</v>
      </c>
      <c r="BA28">
        <f t="shared" si="3"/>
        <v>0.49719612281428949</v>
      </c>
      <c r="BB28">
        <f t="shared" si="4"/>
        <v>0.99093105288438854</v>
      </c>
      <c r="BC28">
        <f t="shared" si="5"/>
        <v>-2.6856901961280748</v>
      </c>
      <c r="BD28">
        <f t="shared" si="6"/>
        <v>-4.310655041791458</v>
      </c>
      <c r="BE28">
        <f t="shared" si="10"/>
        <v>3.9652551487647245</v>
      </c>
      <c r="BF28">
        <f t="shared" si="10"/>
        <v>3.966602459512933</v>
      </c>
      <c r="BG28">
        <f t="shared" si="10"/>
        <v>3.9630635630348636</v>
      </c>
      <c r="BH28">
        <f t="shared" si="10"/>
        <v>3.9723881251203221</v>
      </c>
      <c r="BI28">
        <f t="shared" si="10"/>
        <v>3.9480167635303043</v>
      </c>
      <c r="BJ28">
        <f t="shared" si="10"/>
        <v>4.0131578287076914</v>
      </c>
      <c r="BK28">
        <f t="shared" si="10"/>
        <v>3.8478802444989517</v>
      </c>
      <c r="BL28">
        <f t="shared" si="8"/>
        <v>4.3766056329744041</v>
      </c>
      <c r="BM28"/>
      <c r="BN28"/>
      <c r="BO28"/>
      <c r="BP28"/>
    </row>
    <row r="29" spans="1:68" s="9" customFormat="1" x14ac:dyDescent="0.2">
      <c r="A29" s="63" t="s">
        <v>1272</v>
      </c>
      <c r="B29" s="28" t="s">
        <v>676</v>
      </c>
      <c r="C29" s="64">
        <v>24151.313999999998</v>
      </c>
      <c r="D29" s="64" t="s">
        <v>700</v>
      </c>
      <c r="E29" s="9">
        <f t="shared" si="11"/>
        <v>-10020.999093523344</v>
      </c>
      <c r="F29" s="9">
        <f t="shared" si="12"/>
        <v>-10021</v>
      </c>
      <c r="G29" s="9">
        <f t="shared" si="13"/>
        <v>1.4039999950909987E-3</v>
      </c>
      <c r="I29" s="9">
        <f t="shared" si="14"/>
        <v>1.4039999950909987E-3</v>
      </c>
      <c r="M29" s="15"/>
      <c r="P29" s="9">
        <f t="shared" si="15"/>
        <v>-0.18522247323973015</v>
      </c>
      <c r="Q29" s="40">
        <f t="shared" si="16"/>
        <v>9132.8139999999985</v>
      </c>
      <c r="S29" s="35">
        <v>0.1</v>
      </c>
      <c r="U29" s="15"/>
      <c r="V29" s="15"/>
      <c r="W29" s="15"/>
      <c r="Z29">
        <f t="shared" si="17"/>
        <v>-10021</v>
      </c>
      <c r="AA29" s="15">
        <f t="shared" si="18"/>
        <v>-2.2002730189954578E-2</v>
      </c>
      <c r="AB29" s="15">
        <f t="shared" si="19"/>
        <v>-0.16181574305468457</v>
      </c>
      <c r="AC29" s="15">
        <f t="shared" si="20"/>
        <v>0.18662647323482115</v>
      </c>
      <c r="AD29" s="15">
        <f t="shared" si="21"/>
        <v>2.3406730185045577E-2</v>
      </c>
      <c r="AE29" s="15">
        <f t="shared" si="22"/>
        <v>5.4787501795552378E-5</v>
      </c>
      <c r="AF29">
        <f t="shared" si="23"/>
        <v>0.18662647323482115</v>
      </c>
      <c r="AG29" s="68"/>
      <c r="AH29">
        <f t="shared" si="24"/>
        <v>0.16321974304977557</v>
      </c>
      <c r="AI29">
        <f t="shared" si="25"/>
        <v>0.48277508284858817</v>
      </c>
      <c r="AJ29">
        <f t="shared" si="26"/>
        <v>0.99739010148010698</v>
      </c>
      <c r="AK29">
        <f t="shared" si="27"/>
        <v>-0.21465876426951497</v>
      </c>
      <c r="AL29">
        <f t="shared" si="28"/>
        <v>-2.7482053000822306</v>
      </c>
      <c r="AM29">
        <f t="shared" si="29"/>
        <v>-5.018313232246606</v>
      </c>
      <c r="AN29" s="15">
        <f t="shared" si="30"/>
        <v>3.8595079297379495</v>
      </c>
      <c r="AO29" s="15">
        <f t="shared" si="30"/>
        <v>3.8619936826714483</v>
      </c>
      <c r="AP29" s="15">
        <f t="shared" si="30"/>
        <v>3.8561025583586197</v>
      </c>
      <c r="AQ29" s="15">
        <f t="shared" si="30"/>
        <v>3.8701141121064193</v>
      </c>
      <c r="AR29" s="15">
        <f t="shared" si="30"/>
        <v>3.8370628483173586</v>
      </c>
      <c r="AS29" s="15">
        <f t="shared" si="30"/>
        <v>3.9166634015674147</v>
      </c>
      <c r="AT29" s="15">
        <f t="shared" si="30"/>
        <v>3.7331118859647248</v>
      </c>
      <c r="AU29" s="15">
        <f t="shared" si="31"/>
        <v>4.2289321540830613</v>
      </c>
      <c r="AV29"/>
      <c r="AW29">
        <v>-8600</v>
      </c>
      <c r="AX29">
        <f t="shared" si="0"/>
        <v>-5.811822793694299E-3</v>
      </c>
      <c r="AY29">
        <f t="shared" si="1"/>
        <v>-0.15811399926624206</v>
      </c>
      <c r="AZ29">
        <f t="shared" si="2"/>
        <v>0.15230217647254776</v>
      </c>
      <c r="BA29">
        <f t="shared" si="3"/>
        <v>0.49983774224983635</v>
      </c>
      <c r="BB29">
        <f t="shared" si="4"/>
        <v>0.98945109561229994</v>
      </c>
      <c r="BC29">
        <f t="shared" si="5"/>
        <v>-2.6750903473402849</v>
      </c>
      <c r="BD29">
        <f t="shared" si="6"/>
        <v>-4.2091903899853209</v>
      </c>
      <c r="BE29">
        <f t="shared" si="10"/>
        <v>3.9828714001892864</v>
      </c>
      <c r="BF29">
        <f t="shared" si="10"/>
        <v>3.9840655081452536</v>
      </c>
      <c r="BG29">
        <f t="shared" si="10"/>
        <v>3.9808676994440102</v>
      </c>
      <c r="BH29">
        <f t="shared" si="10"/>
        <v>3.9894573318357938</v>
      </c>
      <c r="BI29">
        <f t="shared" si="10"/>
        <v>3.9665676089530302</v>
      </c>
      <c r="BJ29">
        <f t="shared" si="10"/>
        <v>4.0289493266824836</v>
      </c>
      <c r="BK29">
        <f t="shared" si="10"/>
        <v>3.8677608287580458</v>
      </c>
      <c r="BL29">
        <f t="shared" si="8"/>
        <v>4.4007945730057463</v>
      </c>
      <c r="BM29"/>
      <c r="BN29"/>
      <c r="BO29"/>
      <c r="BP29"/>
    </row>
    <row r="30" spans="1:68" s="9" customFormat="1" x14ac:dyDescent="0.2">
      <c r="A30" s="63" t="s">
        <v>1276</v>
      </c>
      <c r="B30" s="28" t="s">
        <v>676</v>
      </c>
      <c r="C30" s="64">
        <v>24357.32</v>
      </c>
      <c r="D30" s="64" t="s">
        <v>700</v>
      </c>
      <c r="E30" s="9">
        <f t="shared" si="11"/>
        <v>-9887.9936585372161</v>
      </c>
      <c r="F30" s="9">
        <f t="shared" si="12"/>
        <v>-9888</v>
      </c>
      <c r="G30" s="9">
        <f t="shared" si="13"/>
        <v>9.8219999999855645E-3</v>
      </c>
      <c r="I30" s="9">
        <f t="shared" si="14"/>
        <v>9.8219999999855645E-3</v>
      </c>
      <c r="M30" s="15"/>
      <c r="P30" s="9">
        <f t="shared" si="15"/>
        <v>-0.18268426876208643</v>
      </c>
      <c r="Q30" s="40">
        <f t="shared" si="16"/>
        <v>9338.82</v>
      </c>
      <c r="S30" s="35">
        <v>0.1</v>
      </c>
      <c r="Y30"/>
      <c r="Z30">
        <f t="shared" si="17"/>
        <v>-9888</v>
      </c>
      <c r="AA30" s="15">
        <f t="shared" si="18"/>
        <v>-2.0369920505646733E-2</v>
      </c>
      <c r="AB30" s="15">
        <f t="shared" si="19"/>
        <v>-0.15249234825645414</v>
      </c>
      <c r="AC30" s="15">
        <f t="shared" si="20"/>
        <v>0.192506268762072</v>
      </c>
      <c r="AD30" s="15">
        <f t="shared" si="21"/>
        <v>3.0191920505632297E-2</v>
      </c>
      <c r="AE30" s="15">
        <f t="shared" si="22"/>
        <v>9.1155206381841999E-5</v>
      </c>
      <c r="AF30">
        <f t="shared" si="23"/>
        <v>0.192506268762072</v>
      </c>
      <c r="AG30" s="68"/>
      <c r="AH30">
        <f t="shared" si="24"/>
        <v>0.1623143482564397</v>
      </c>
      <c r="AI30">
        <f t="shared" si="25"/>
        <v>0.48421186823057616</v>
      </c>
      <c r="AJ30">
        <f t="shared" si="26"/>
        <v>0.99688868159464772</v>
      </c>
      <c r="AK30">
        <f t="shared" si="27"/>
        <v>-0.218088521306848</v>
      </c>
      <c r="AL30">
        <f t="shared" si="28"/>
        <v>-2.7415650268766112</v>
      </c>
      <c r="AM30">
        <f t="shared" si="29"/>
        <v>-4.9328049239959908</v>
      </c>
      <c r="AN30" s="15">
        <f t="shared" si="30"/>
        <v>3.8708864553682649</v>
      </c>
      <c r="AO30" s="15">
        <f t="shared" si="30"/>
        <v>3.8732338117339444</v>
      </c>
      <c r="AP30" s="15">
        <f t="shared" si="30"/>
        <v>3.867614539929817</v>
      </c>
      <c r="AQ30" s="15">
        <f t="shared" si="30"/>
        <v>3.8811140376136208</v>
      </c>
      <c r="AR30" s="15">
        <f t="shared" si="30"/>
        <v>3.8489509685203966</v>
      </c>
      <c r="AS30" s="15">
        <f t="shared" si="30"/>
        <v>3.9272106332177854</v>
      </c>
      <c r="AT30" s="15">
        <f t="shared" si="30"/>
        <v>3.7450745724052208</v>
      </c>
      <c r="AU30" s="15">
        <f t="shared" si="31"/>
        <v>4.2450177992039038</v>
      </c>
      <c r="AV30"/>
      <c r="AW30">
        <v>-8400</v>
      </c>
      <c r="AX30">
        <f t="shared" si="0"/>
        <v>-3.7595828504482509E-3</v>
      </c>
      <c r="AY30">
        <f t="shared" si="1"/>
        <v>-0.15430040457730956</v>
      </c>
      <c r="AZ30">
        <f t="shared" si="2"/>
        <v>0.15054082172686131</v>
      </c>
      <c r="BA30">
        <f t="shared" si="3"/>
        <v>0.502564319308754</v>
      </c>
      <c r="BB30">
        <f t="shared" si="4"/>
        <v>0.98784258879147124</v>
      </c>
      <c r="BC30">
        <f t="shared" si="5"/>
        <v>-2.6643786659364577</v>
      </c>
      <c r="BD30">
        <f t="shared" si="6"/>
        <v>-4.1111527977845563</v>
      </c>
      <c r="BE30">
        <f t="shared" si="10"/>
        <v>4.0005781778003593</v>
      </c>
      <c r="BF30">
        <f t="shared" si="10"/>
        <v>4.001629603778647</v>
      </c>
      <c r="BG30">
        <f t="shared" si="10"/>
        <v>3.9987565292090359</v>
      </c>
      <c r="BH30">
        <f t="shared" si="10"/>
        <v>4.0066301950292518</v>
      </c>
      <c r="BI30">
        <f t="shared" si="10"/>
        <v>3.9852202433432962</v>
      </c>
      <c r="BJ30">
        <f t="shared" si="10"/>
        <v>4.0447595506320848</v>
      </c>
      <c r="BK30">
        <f t="shared" si="10"/>
        <v>3.8879532784234287</v>
      </c>
      <c r="BL30">
        <f t="shared" si="8"/>
        <v>4.4249835130370885</v>
      </c>
      <c r="BM30"/>
      <c r="BN30"/>
      <c r="BO30"/>
      <c r="BP30"/>
    </row>
    <row r="31" spans="1:68" s="9" customFormat="1" x14ac:dyDescent="0.2">
      <c r="A31" s="63" t="s">
        <v>1279</v>
      </c>
      <c r="B31" s="28" t="s">
        <v>676</v>
      </c>
      <c r="C31" s="64">
        <v>24363.508999999998</v>
      </c>
      <c r="D31" s="64" t="s">
        <v>700</v>
      </c>
      <c r="E31" s="9">
        <f t="shared" si="11"/>
        <v>-9883.9978009547722</v>
      </c>
      <c r="F31" s="9">
        <f t="shared" si="12"/>
        <v>-9884</v>
      </c>
      <c r="G31" s="9">
        <f t="shared" si="13"/>
        <v>3.4059999961755238E-3</v>
      </c>
      <c r="I31" s="9">
        <f t="shared" si="14"/>
        <v>3.4059999961755238E-3</v>
      </c>
      <c r="M31" s="15"/>
      <c r="P31" s="9">
        <f t="shared" si="15"/>
        <v>-0.18260793485041318</v>
      </c>
      <c r="Q31" s="40">
        <f t="shared" si="16"/>
        <v>9345.0089999999982</v>
      </c>
      <c r="S31" s="35">
        <v>0.1</v>
      </c>
      <c r="U31" s="15"/>
      <c r="V31" s="15"/>
      <c r="W31" s="15"/>
      <c r="X31"/>
      <c r="Y31"/>
      <c r="Z31">
        <f t="shared" si="17"/>
        <v>-9884</v>
      </c>
      <c r="AA31" s="15">
        <f t="shared" si="18"/>
        <v>-2.0321183046612151E-2</v>
      </c>
      <c r="AB31" s="15">
        <f t="shared" si="19"/>
        <v>-0.15888075180762551</v>
      </c>
      <c r="AC31" s="15">
        <f t="shared" si="20"/>
        <v>0.18601393484658871</v>
      </c>
      <c r="AD31" s="15">
        <f t="shared" si="21"/>
        <v>2.3727183042787675E-2</v>
      </c>
      <c r="AE31" s="15">
        <f t="shared" si="22"/>
        <v>5.62979215145951E-5</v>
      </c>
      <c r="AF31">
        <f t="shared" si="23"/>
        <v>0.18601393484658871</v>
      </c>
      <c r="AG31" s="68"/>
      <c r="AH31">
        <f t="shared" si="24"/>
        <v>0.16228675180380103</v>
      </c>
      <c r="AI31">
        <f t="shared" si="25"/>
        <v>0.48425556333834352</v>
      </c>
      <c r="AJ31">
        <f t="shared" si="26"/>
        <v>0.99687287289796878</v>
      </c>
      <c r="AK31">
        <f t="shared" si="27"/>
        <v>-0.21819183314815113</v>
      </c>
      <c r="AL31">
        <f t="shared" si="28"/>
        <v>-2.7413647194037898</v>
      </c>
      <c r="AM31">
        <f t="shared" si="29"/>
        <v>-4.9302690258403583</v>
      </c>
      <c r="AN31" s="15">
        <f t="shared" ref="AN31:AT40" si="32">$AU31+$AB$7*SIN(AO31)</f>
        <v>3.8712291685162161</v>
      </c>
      <c r="AO31" s="15">
        <f t="shared" si="32"/>
        <v>3.8735724065154966</v>
      </c>
      <c r="AP31" s="15">
        <f t="shared" si="32"/>
        <v>3.8679612765936802</v>
      </c>
      <c r="AQ31" s="15">
        <f t="shared" si="32"/>
        <v>3.8814453289035118</v>
      </c>
      <c r="AR31" s="15">
        <f t="shared" si="32"/>
        <v>3.8493092734713361</v>
      </c>
      <c r="AS31" s="15">
        <f t="shared" si="32"/>
        <v>3.9275276224836158</v>
      </c>
      <c r="AT31" s="15">
        <f t="shared" si="32"/>
        <v>3.745436350904146</v>
      </c>
      <c r="AU31" s="15">
        <f t="shared" si="31"/>
        <v>4.2455015780045304</v>
      </c>
      <c r="AV31"/>
      <c r="AW31">
        <v>-8200</v>
      </c>
      <c r="AX31">
        <f t="shared" si="0"/>
        <v>-1.7646739692394608E-3</v>
      </c>
      <c r="AY31">
        <f t="shared" si="1"/>
        <v>-0.15048725734793419</v>
      </c>
      <c r="AZ31">
        <f t="shared" si="2"/>
        <v>0.14872258337869473</v>
      </c>
      <c r="BA31">
        <f t="shared" si="3"/>
        <v>0.50537846691870092</v>
      </c>
      <c r="BB31">
        <f t="shared" si="4"/>
        <v>0.98610144708635461</v>
      </c>
      <c r="BC31">
        <f t="shared" si="5"/>
        <v>-2.6535508358519722</v>
      </c>
      <c r="BD31">
        <f t="shared" si="6"/>
        <v>-4.016344443223125</v>
      </c>
      <c r="BE31">
        <f t="shared" si="10"/>
        <v>4.0183785666219478</v>
      </c>
      <c r="BF31">
        <f t="shared" si="10"/>
        <v>4.019297980186824</v>
      </c>
      <c r="BG31">
        <f t="shared" si="10"/>
        <v>4.0167322682108004</v>
      </c>
      <c r="BH31">
        <f t="shared" si="10"/>
        <v>4.0239120583401453</v>
      </c>
      <c r="BI31">
        <f t="shared" si="10"/>
        <v>4.0039731850300839</v>
      </c>
      <c r="BJ31">
        <f t="shared" si="10"/>
        <v>4.0605980783731086</v>
      </c>
      <c r="BK31">
        <f t="shared" si="10"/>
        <v>3.9084599317468633</v>
      </c>
      <c r="BL31">
        <f t="shared" si="8"/>
        <v>4.4491724530684307</v>
      </c>
      <c r="BM31"/>
      <c r="BN31"/>
      <c r="BO31"/>
      <c r="BP31"/>
    </row>
    <row r="32" spans="1:68" s="9" customFormat="1" x14ac:dyDescent="0.2">
      <c r="A32" s="63" t="s">
        <v>1254</v>
      </c>
      <c r="B32" s="28" t="s">
        <v>676</v>
      </c>
      <c r="C32" s="64">
        <v>24481.212</v>
      </c>
      <c r="D32" s="64" t="s">
        <v>700</v>
      </c>
      <c r="E32" s="9">
        <f t="shared" si="11"/>
        <v>-9808.0041953599266</v>
      </c>
      <c r="F32" s="9">
        <f t="shared" si="12"/>
        <v>-9808</v>
      </c>
      <c r="G32" s="9">
        <f t="shared" si="13"/>
        <v>-6.4980000024661422E-3</v>
      </c>
      <c r="I32" s="9">
        <f t="shared" si="14"/>
        <v>-6.4980000024661422E-3</v>
      </c>
      <c r="M32" s="15"/>
      <c r="P32" s="9">
        <f t="shared" si="15"/>
        <v>-0.18115762453554732</v>
      </c>
      <c r="Q32" s="40">
        <f t="shared" si="16"/>
        <v>9462.7119999999995</v>
      </c>
      <c r="S32" s="35">
        <v>0.1</v>
      </c>
      <c r="Z32">
        <f t="shared" si="17"/>
        <v>-9808</v>
      </c>
      <c r="AA32" s="15">
        <f t="shared" si="18"/>
        <v>-1.9399282444480775E-2</v>
      </c>
      <c r="AB32" s="15">
        <f t="shared" si="19"/>
        <v>-0.16825634209353268</v>
      </c>
      <c r="AC32" s="15">
        <f t="shared" si="20"/>
        <v>0.17465962453308118</v>
      </c>
      <c r="AD32" s="15">
        <f t="shared" si="21"/>
        <v>1.2901282442014633E-2</v>
      </c>
      <c r="AE32" s="15">
        <f t="shared" si="22"/>
        <v>1.6644308864863507E-5</v>
      </c>
      <c r="AF32">
        <f t="shared" si="23"/>
        <v>0.17465962453308118</v>
      </c>
      <c r="AG32" s="68"/>
      <c r="AH32">
        <f t="shared" si="24"/>
        <v>0.16175834209106654</v>
      </c>
      <c r="AI32">
        <f t="shared" si="25"/>
        <v>0.4850911843341732</v>
      </c>
      <c r="AJ32">
        <f t="shared" si="26"/>
        <v>0.99656435050257108</v>
      </c>
      <c r="AK32">
        <f t="shared" si="27"/>
        <v>-0.22015656145029081</v>
      </c>
      <c r="AL32">
        <f t="shared" si="28"/>
        <v>-2.7375521356511165</v>
      </c>
      <c r="AM32">
        <f t="shared" si="29"/>
        <v>-4.8824745834728658</v>
      </c>
      <c r="AN32" s="15">
        <f t="shared" si="32"/>
        <v>3.877746345803283</v>
      </c>
      <c r="AO32" s="15">
        <f t="shared" si="32"/>
        <v>3.8800118493471842</v>
      </c>
      <c r="AP32" s="15">
        <f t="shared" si="32"/>
        <v>3.8745549769925267</v>
      </c>
      <c r="AQ32" s="15">
        <f t="shared" si="32"/>
        <v>3.8877451800657079</v>
      </c>
      <c r="AR32" s="15">
        <f t="shared" si="32"/>
        <v>3.8561255444063516</v>
      </c>
      <c r="AS32" s="15">
        <f t="shared" si="32"/>
        <v>3.9335481342811871</v>
      </c>
      <c r="AT32" s="15">
        <f t="shared" si="32"/>
        <v>3.7523324116535193</v>
      </c>
      <c r="AU32" s="15">
        <f t="shared" si="31"/>
        <v>4.2546933752164406</v>
      </c>
      <c r="AV32"/>
      <c r="AW32">
        <v>-8000</v>
      </c>
      <c r="AX32">
        <f t="shared" si="0"/>
        <v>1.7239040113259385E-4</v>
      </c>
      <c r="AY32">
        <f t="shared" si="1"/>
        <v>-0.14667455757811595</v>
      </c>
      <c r="AZ32">
        <f t="shared" si="2"/>
        <v>0.14684694797924855</v>
      </c>
      <c r="BA32">
        <f t="shared" si="3"/>
        <v>0.50828293679738212</v>
      </c>
      <c r="BB32">
        <f t="shared" si="4"/>
        <v>0.98422335194743082</v>
      </c>
      <c r="BC32">
        <f t="shared" si="5"/>
        <v>-2.6426023407612087</v>
      </c>
      <c r="BD32">
        <f t="shared" si="6"/>
        <v>-3.924581607946187</v>
      </c>
      <c r="BE32">
        <f t="shared" si="10"/>
        <v>4.0362757859524878</v>
      </c>
      <c r="BF32">
        <f t="shared" si="10"/>
        <v>4.0370738892294211</v>
      </c>
      <c r="BG32">
        <f t="shared" si="10"/>
        <v>4.0347973501504288</v>
      </c>
      <c r="BH32">
        <f t="shared" si="10"/>
        <v>4.0413082288555264</v>
      </c>
      <c r="BI32">
        <f t="shared" si="10"/>
        <v>4.0228250364748996</v>
      </c>
      <c r="BJ32">
        <f t="shared" si="10"/>
        <v>4.0764750009848205</v>
      </c>
      <c r="BK32">
        <f t="shared" si="10"/>
        <v>3.9292829431469998</v>
      </c>
      <c r="BL32">
        <f t="shared" si="8"/>
        <v>4.4733613930997729</v>
      </c>
      <c r="BM32"/>
      <c r="BN32"/>
      <c r="BO32"/>
      <c r="BP32"/>
    </row>
    <row r="33" spans="1:68" s="9" customFormat="1" x14ac:dyDescent="0.2">
      <c r="A33" s="63" t="s">
        <v>1284</v>
      </c>
      <c r="B33" s="28" t="s">
        <v>676</v>
      </c>
      <c r="C33" s="64">
        <v>24600.487000000001</v>
      </c>
      <c r="D33" s="64" t="s">
        <v>700</v>
      </c>
      <c r="E33" s="9">
        <f t="shared" si="11"/>
        <v>-9730.9956458129691</v>
      </c>
      <c r="F33" s="9">
        <f t="shared" si="12"/>
        <v>-9731</v>
      </c>
      <c r="G33" s="9">
        <f t="shared" si="13"/>
        <v>6.7439999984344468E-3</v>
      </c>
      <c r="I33" s="9">
        <f t="shared" si="14"/>
        <v>6.7439999984344468E-3</v>
      </c>
      <c r="M33" s="15"/>
      <c r="P33" s="9">
        <f t="shared" si="15"/>
        <v>-0.17968829708423578</v>
      </c>
      <c r="Q33" s="40">
        <f t="shared" si="16"/>
        <v>9581.987000000001</v>
      </c>
      <c r="S33" s="35">
        <v>0.1</v>
      </c>
      <c r="Z33">
        <f t="shared" si="17"/>
        <v>-9731</v>
      </c>
      <c r="AA33" s="15">
        <f t="shared" si="18"/>
        <v>-1.8473232647346183E-2</v>
      </c>
      <c r="AB33" s="15">
        <f t="shared" si="19"/>
        <v>-0.15447106443845515</v>
      </c>
      <c r="AC33" s="15">
        <f t="shared" si="20"/>
        <v>0.18643229708267023</v>
      </c>
      <c r="AD33" s="15">
        <f t="shared" si="21"/>
        <v>2.521723264578063E-2</v>
      </c>
      <c r="AE33" s="15">
        <f t="shared" si="22"/>
        <v>6.3590882231142435E-5</v>
      </c>
      <c r="AF33">
        <f t="shared" si="23"/>
        <v>0.18643229708267023</v>
      </c>
      <c r="AG33" s="68"/>
      <c r="AH33">
        <f t="shared" si="24"/>
        <v>0.1612150644368896</v>
      </c>
      <c r="AI33">
        <f t="shared" si="25"/>
        <v>0.4859483625616704</v>
      </c>
      <c r="AJ33">
        <f t="shared" si="26"/>
        <v>0.99623585267025472</v>
      </c>
      <c r="AK33">
        <f t="shared" si="27"/>
        <v>-0.22215065619298136</v>
      </c>
      <c r="AL33">
        <f t="shared" si="28"/>
        <v>-2.7336762000109194</v>
      </c>
      <c r="AM33">
        <f t="shared" si="29"/>
        <v>-4.834789398530094</v>
      </c>
      <c r="AN33" s="15">
        <f t="shared" si="32"/>
        <v>3.8843602661687675</v>
      </c>
      <c r="AO33" s="15">
        <f t="shared" si="32"/>
        <v>3.8865480463936457</v>
      </c>
      <c r="AP33" s="15">
        <f t="shared" si="32"/>
        <v>3.8812465290727083</v>
      </c>
      <c r="AQ33" s="15">
        <f t="shared" si="32"/>
        <v>3.8941384285665048</v>
      </c>
      <c r="AR33" s="15">
        <f t="shared" si="32"/>
        <v>3.8630478724559669</v>
      </c>
      <c r="AS33" s="15">
        <f t="shared" si="32"/>
        <v>3.9396436787699418</v>
      </c>
      <c r="AT33" s="15">
        <f t="shared" si="32"/>
        <v>3.7593624960244054</v>
      </c>
      <c r="AU33" s="15">
        <f t="shared" si="31"/>
        <v>4.2640061171285071</v>
      </c>
      <c r="AV33"/>
      <c r="AW33">
        <v>-7800</v>
      </c>
      <c r="AX33">
        <f t="shared" si="0"/>
        <v>2.05107795004289E-3</v>
      </c>
      <c r="AY33">
        <f t="shared" si="1"/>
        <v>-0.1428623052678549</v>
      </c>
      <c r="AZ33">
        <f t="shared" si="2"/>
        <v>0.14491338321789779</v>
      </c>
      <c r="BA33">
        <f t="shared" si="3"/>
        <v>0.5112806272906647</v>
      </c>
      <c r="BB33">
        <f t="shared" si="4"/>
        <v>0.9822037366039329</v>
      </c>
      <c r="BC33">
        <f t="shared" si="5"/>
        <v>-2.6315284549916451</v>
      </c>
      <c r="BD33">
        <f t="shared" si="6"/>
        <v>-3.8356934318429441</v>
      </c>
      <c r="BE33">
        <f t="shared" si="10"/>
        <v>4.0542731907531673</v>
      </c>
      <c r="BF33">
        <f t="shared" si="10"/>
        <v>4.0549606078386917</v>
      </c>
      <c r="BG33">
        <f t="shared" si="10"/>
        <v>4.0529544353723175</v>
      </c>
      <c r="BH33">
        <f t="shared" si="10"/>
        <v>4.0588239659344314</v>
      </c>
      <c r="BI33">
        <f t="shared" si="10"/>
        <v>4.0417745115952703</v>
      </c>
      <c r="BJ33">
        <f t="shared" si="10"/>
        <v>4.0924009228551279</v>
      </c>
      <c r="BK33">
        <f t="shared" si="10"/>
        <v>3.9504242819488793</v>
      </c>
      <c r="BL33">
        <f t="shared" si="8"/>
        <v>4.4975503331311151</v>
      </c>
      <c r="BM33"/>
      <c r="BN33"/>
      <c r="BO33"/>
      <c r="BP33"/>
    </row>
    <row r="34" spans="1:68" s="15" customFormat="1" x14ac:dyDescent="0.2">
      <c r="A34" s="63" t="s">
        <v>1254</v>
      </c>
      <c r="B34" s="28" t="s">
        <v>676</v>
      </c>
      <c r="C34" s="64">
        <v>24617.536</v>
      </c>
      <c r="D34" s="64" t="s">
        <v>700</v>
      </c>
      <c r="E34" s="9">
        <f t="shared" si="11"/>
        <v>-9719.988152530841</v>
      </c>
      <c r="F34" s="9">
        <f t="shared" si="12"/>
        <v>-9720</v>
      </c>
      <c r="G34" s="9">
        <f t="shared" si="13"/>
        <v>1.8349999998463318E-2</v>
      </c>
      <c r="H34" s="9"/>
      <c r="I34" s="9">
        <f t="shared" si="14"/>
        <v>1.8349999998463318E-2</v>
      </c>
      <c r="J34" s="9"/>
      <c r="K34" s="9"/>
      <c r="L34" s="9"/>
      <c r="N34" s="9"/>
      <c r="O34" s="9"/>
      <c r="P34" s="9">
        <f t="shared" si="15"/>
        <v>-0.1794783985768805</v>
      </c>
      <c r="Q34" s="40">
        <f t="shared" si="16"/>
        <v>9599.0360000000001</v>
      </c>
      <c r="R34" s="9"/>
      <c r="S34" s="35">
        <v>0.1</v>
      </c>
      <c r="T34" s="9"/>
      <c r="U34" s="9"/>
      <c r="V34" s="9"/>
      <c r="W34" s="9"/>
      <c r="Z34">
        <f t="shared" si="17"/>
        <v>-9720</v>
      </c>
      <c r="AA34" s="15">
        <f t="shared" si="18"/>
        <v>-1.8341596899081297E-2</v>
      </c>
      <c r="AB34" s="15">
        <f t="shared" si="19"/>
        <v>-0.14278680167933588</v>
      </c>
      <c r="AC34" s="15">
        <f t="shared" si="20"/>
        <v>0.19782839857534382</v>
      </c>
      <c r="AD34" s="15">
        <f t="shared" si="21"/>
        <v>3.6691596897544615E-2</v>
      </c>
      <c r="AE34" s="15">
        <f t="shared" si="22"/>
        <v>1.3462732828919057E-4</v>
      </c>
      <c r="AF34">
        <f t="shared" si="23"/>
        <v>0.19782839857534382</v>
      </c>
      <c r="AG34" s="68"/>
      <c r="AH34">
        <f t="shared" si="24"/>
        <v>0.1611368016777992</v>
      </c>
      <c r="AI34">
        <f t="shared" si="25"/>
        <v>0.48607169067927747</v>
      </c>
      <c r="AJ34">
        <f t="shared" si="26"/>
        <v>0.99618760710334375</v>
      </c>
      <c r="AK34">
        <f t="shared" si="27"/>
        <v>-0.22243581743672444</v>
      </c>
      <c r="AL34">
        <f t="shared" si="28"/>
        <v>-2.7331214007907056</v>
      </c>
      <c r="AM34">
        <f t="shared" si="29"/>
        <v>-4.8280367869541498</v>
      </c>
      <c r="AN34" s="15">
        <f t="shared" si="32"/>
        <v>3.8853060225156004</v>
      </c>
      <c r="AO34" s="15">
        <f t="shared" si="32"/>
        <v>3.8874827874622979</v>
      </c>
      <c r="AP34" s="15">
        <f t="shared" si="32"/>
        <v>3.8822033800748104</v>
      </c>
      <c r="AQ34" s="15">
        <f t="shared" si="32"/>
        <v>3.895052630335238</v>
      </c>
      <c r="AR34" s="15">
        <f t="shared" si="32"/>
        <v>3.8640381166164</v>
      </c>
      <c r="AS34" s="15">
        <f t="shared" si="32"/>
        <v>3.9405141480727548</v>
      </c>
      <c r="AT34" s="15">
        <f t="shared" si="32"/>
        <v>3.7603703619558169</v>
      </c>
      <c r="AU34" s="15">
        <f t="shared" si="31"/>
        <v>4.2653365088302309</v>
      </c>
      <c r="AV34"/>
      <c r="AW34">
        <v>-7600</v>
      </c>
      <c r="AX34">
        <f t="shared" si="0"/>
        <v>3.8708371208203141E-3</v>
      </c>
      <c r="AY34">
        <f t="shared" si="1"/>
        <v>-0.139050500417151</v>
      </c>
      <c r="AZ34">
        <f t="shared" si="2"/>
        <v>0.14292133753797132</v>
      </c>
      <c r="BA34">
        <f t="shared" si="3"/>
        <v>0.51437459164227461</v>
      </c>
      <c r="BB34">
        <f t="shared" si="4"/>
        <v>0.98003777010575033</v>
      </c>
      <c r="BC34">
        <f t="shared" si="5"/>
        <v>-2.620324233952092</v>
      </c>
      <c r="BD34">
        <f t="shared" si="6"/>
        <v>-3.7495207974750997</v>
      </c>
      <c r="BE34">
        <f t="shared" ref="BE34:BK70" si="33">$BL34+$AB$7*SIN(BF34)</f>
        <v>4.0723742729432466</v>
      </c>
      <c r="BF34">
        <f t="shared" si="33"/>
        <v>4.0729614461678851</v>
      </c>
      <c r="BG34">
        <f t="shared" si="33"/>
        <v>4.0712064187343557</v>
      </c>
      <c r="BH34">
        <f t="shared" si="33"/>
        <v>4.076464471029583</v>
      </c>
      <c r="BI34">
        <f t="shared" si="33"/>
        <v>4.0608204646134745</v>
      </c>
      <c r="BJ34">
        <f t="shared" si="33"/>
        <v>4.1083869601320915</v>
      </c>
      <c r="BK34">
        <f t="shared" si="33"/>
        <v>3.9718857312317253</v>
      </c>
      <c r="BL34">
        <f t="shared" si="8"/>
        <v>4.5217392731624564</v>
      </c>
      <c r="BM34"/>
      <c r="BN34"/>
      <c r="BO34"/>
      <c r="BP34"/>
    </row>
    <row r="35" spans="1:68" s="15" customFormat="1" x14ac:dyDescent="0.2">
      <c r="A35" s="63" t="s">
        <v>1254</v>
      </c>
      <c r="B35" s="28" t="s">
        <v>676</v>
      </c>
      <c r="C35" s="64">
        <v>24724.397000000001</v>
      </c>
      <c r="D35" s="64" t="s">
        <v>700</v>
      </c>
      <c r="E35" s="9">
        <f t="shared" si="11"/>
        <v>-9650.9945611400435</v>
      </c>
      <c r="F35" s="9">
        <f t="shared" si="12"/>
        <v>-9651</v>
      </c>
      <c r="G35" s="9">
        <f t="shared" si="13"/>
        <v>8.4239999960118439E-3</v>
      </c>
      <c r="H35" s="9"/>
      <c r="I35" s="9">
        <f t="shared" si="14"/>
        <v>8.4239999960118439E-3</v>
      </c>
      <c r="J35" s="9"/>
      <c r="K35" s="9"/>
      <c r="L35" s="9"/>
      <c r="N35" s="9"/>
      <c r="O35" s="9"/>
      <c r="P35" s="9">
        <f t="shared" si="15"/>
        <v>-0.17816179335999763</v>
      </c>
      <c r="Q35" s="40">
        <f t="shared" si="16"/>
        <v>9705.8970000000008</v>
      </c>
      <c r="R35" s="9"/>
      <c r="S35" s="35">
        <v>0.1</v>
      </c>
      <c r="T35" s="9"/>
      <c r="U35" s="9"/>
      <c r="V35" s="9"/>
      <c r="W35" s="9"/>
      <c r="X35" s="9"/>
      <c r="Y35"/>
      <c r="Z35">
        <f t="shared" si="17"/>
        <v>-9651</v>
      </c>
      <c r="AA35" s="15">
        <f t="shared" si="18"/>
        <v>-1.7519635927654265E-2</v>
      </c>
      <c r="AB35" s="15">
        <f t="shared" si="19"/>
        <v>-0.15221815743633152</v>
      </c>
      <c r="AC35" s="15">
        <f t="shared" si="20"/>
        <v>0.18658579335600947</v>
      </c>
      <c r="AD35" s="15">
        <f t="shared" si="21"/>
        <v>2.5943635923666108E-2</v>
      </c>
      <c r="AE35" s="15">
        <f t="shared" si="22"/>
        <v>6.7307224493973864E-5</v>
      </c>
      <c r="AF35">
        <f t="shared" si="23"/>
        <v>0.18658579335600947</v>
      </c>
      <c r="AG35" s="68"/>
      <c r="AH35">
        <f t="shared" si="24"/>
        <v>0.16064215743234336</v>
      </c>
      <c r="AI35">
        <f t="shared" si="25"/>
        <v>0.48685031327418071</v>
      </c>
      <c r="AJ35">
        <f t="shared" si="26"/>
        <v>0.99587741096132543</v>
      </c>
      <c r="AK35">
        <f t="shared" si="27"/>
        <v>-0.22422622284914301</v>
      </c>
      <c r="AL35">
        <f t="shared" si="28"/>
        <v>-2.7296349983835309</v>
      </c>
      <c r="AM35">
        <f t="shared" si="29"/>
        <v>-4.7860133087458863</v>
      </c>
      <c r="AN35" s="15">
        <f t="shared" si="32"/>
        <v>3.8912437283403909</v>
      </c>
      <c r="AO35" s="15">
        <f t="shared" si="32"/>
        <v>3.8933519158615462</v>
      </c>
      <c r="AP35" s="15">
        <f t="shared" si="32"/>
        <v>3.8882106833543078</v>
      </c>
      <c r="AQ35" s="15">
        <f t="shared" si="32"/>
        <v>3.9007922855048136</v>
      </c>
      <c r="AR35" s="15">
        <f t="shared" si="32"/>
        <v>3.8702572635311991</v>
      </c>
      <c r="AS35" s="15">
        <f t="shared" si="32"/>
        <v>3.9459726415405725</v>
      </c>
      <c r="AT35" s="15">
        <f t="shared" si="32"/>
        <v>3.7667128394330565</v>
      </c>
      <c r="AU35" s="15">
        <f t="shared" si="31"/>
        <v>4.273681693141044</v>
      </c>
      <c r="AV35"/>
      <c r="AW35">
        <v>-7400</v>
      </c>
      <c r="AX35">
        <f t="shared" si="0"/>
        <v>5.6310968285738228E-3</v>
      </c>
      <c r="AY35">
        <f t="shared" si="1"/>
        <v>-0.13523914302600426</v>
      </c>
      <c r="AZ35">
        <f t="shared" si="2"/>
        <v>0.14087023985457808</v>
      </c>
      <c r="BA35">
        <f t="shared" si="3"/>
        <v>0.51756804673538315</v>
      </c>
      <c r="BB35">
        <f t="shared" si="4"/>
        <v>0.97772034033874589</v>
      </c>
      <c r="BC35">
        <f t="shared" si="5"/>
        <v>-2.6089845039870148</v>
      </c>
      <c r="BD35">
        <f t="shared" si="6"/>
        <v>-3.6659153283740102</v>
      </c>
      <c r="BE35">
        <f t="shared" si="33"/>
        <v>4.0905826626882495</v>
      </c>
      <c r="BF35">
        <f t="shared" si="33"/>
        <v>4.0910797568872876</v>
      </c>
      <c r="BG35">
        <f t="shared" si="33"/>
        <v>4.0895564364731989</v>
      </c>
      <c r="BH35">
        <f t="shared" si="33"/>
        <v>4.0942348786819087</v>
      </c>
      <c r="BI35">
        <f t="shared" si="33"/>
        <v>4.0799619204700734</v>
      </c>
      <c r="BJ35">
        <f t="shared" si="33"/>
        <v>4.1244447374748896</v>
      </c>
      <c r="BK35">
        <f t="shared" si="33"/>
        <v>3.9936688867857129</v>
      </c>
      <c r="BL35">
        <f t="shared" si="8"/>
        <v>4.5459282131937986</v>
      </c>
      <c r="BM35"/>
      <c r="BN35"/>
      <c r="BO35"/>
      <c r="BP35"/>
    </row>
    <row r="36" spans="1:68" s="15" customFormat="1" x14ac:dyDescent="0.2">
      <c r="A36" s="63" t="s">
        <v>1254</v>
      </c>
      <c r="B36" s="28" t="s">
        <v>676</v>
      </c>
      <c r="C36" s="64">
        <v>25362.534</v>
      </c>
      <c r="D36" s="64" t="s">
        <v>700</v>
      </c>
      <c r="E36" s="9">
        <f t="shared" si="11"/>
        <v>-9238.9886522551533</v>
      </c>
      <c r="F36" s="9">
        <f t="shared" si="12"/>
        <v>-9239</v>
      </c>
      <c r="G36" s="9">
        <f t="shared" si="13"/>
        <v>1.7575999998371117E-2</v>
      </c>
      <c r="H36" s="9"/>
      <c r="I36" s="9">
        <f t="shared" si="14"/>
        <v>1.7575999998371117E-2</v>
      </c>
      <c r="J36" s="9"/>
      <c r="K36" s="9"/>
      <c r="L36" s="9"/>
      <c r="N36" s="9"/>
      <c r="O36" s="9"/>
      <c r="P36" s="9">
        <f t="shared" si="15"/>
        <v>-0.17030143295319702</v>
      </c>
      <c r="Q36" s="40">
        <f t="shared" si="16"/>
        <v>10344.034</v>
      </c>
      <c r="R36" s="9"/>
      <c r="S36" s="35">
        <v>0.1</v>
      </c>
      <c r="T36" s="9"/>
      <c r="U36" s="9"/>
      <c r="V36" s="9"/>
      <c r="W36" s="9"/>
      <c r="Z36">
        <f t="shared" si="17"/>
        <v>-9239</v>
      </c>
      <c r="AA36" s="15">
        <f t="shared" si="18"/>
        <v>-1.274730125614279E-2</v>
      </c>
      <c r="AB36" s="15">
        <f t="shared" si="19"/>
        <v>-0.13997813169868312</v>
      </c>
      <c r="AC36" s="15">
        <f t="shared" si="20"/>
        <v>0.18787743295156814</v>
      </c>
      <c r="AD36" s="15">
        <f t="shared" si="21"/>
        <v>3.0323301254513907E-2</v>
      </c>
      <c r="AE36" s="15">
        <f t="shared" si="22"/>
        <v>9.195025989720048E-5</v>
      </c>
      <c r="AF36">
        <f t="shared" si="23"/>
        <v>0.18787743295156814</v>
      </c>
      <c r="AG36" s="68"/>
      <c r="AH36">
        <f t="shared" si="24"/>
        <v>0.15755413169705423</v>
      </c>
      <c r="AI36">
        <f t="shared" si="25"/>
        <v>0.49168368691669917</v>
      </c>
      <c r="AJ36">
        <f t="shared" si="26"/>
        <v>0.99374745500583528</v>
      </c>
      <c r="AK36">
        <f t="shared" si="27"/>
        <v>-0.23497771352492075</v>
      </c>
      <c r="AL36">
        <f t="shared" si="28"/>
        <v>-2.7085846772534912</v>
      </c>
      <c r="AM36">
        <f t="shared" si="29"/>
        <v>-4.5464580323699471</v>
      </c>
      <c r="AN36" s="15">
        <f t="shared" si="32"/>
        <v>3.9268906237737498</v>
      </c>
      <c r="AO36" s="15">
        <f t="shared" si="32"/>
        <v>3.9286096053169759</v>
      </c>
      <c r="AP36" s="15">
        <f t="shared" si="32"/>
        <v>3.9242709060245446</v>
      </c>
      <c r="AQ36" s="15">
        <f t="shared" si="32"/>
        <v>3.9352583507949004</v>
      </c>
      <c r="AR36" s="15">
        <f t="shared" si="32"/>
        <v>3.907662181284786</v>
      </c>
      <c r="AS36" s="15">
        <f t="shared" si="32"/>
        <v>3.9785174451132899</v>
      </c>
      <c r="AT36" s="15">
        <f t="shared" si="32"/>
        <v>3.8053232971976256</v>
      </c>
      <c r="AU36" s="15">
        <f t="shared" si="31"/>
        <v>4.3235109096056084</v>
      </c>
      <c r="AV36"/>
      <c r="AW36">
        <v>-7200</v>
      </c>
      <c r="AX36">
        <f t="shared" si="0"/>
        <v>7.3312662776583992E-3</v>
      </c>
      <c r="AY36">
        <f t="shared" si="1"/>
        <v>-0.13142823309441465</v>
      </c>
      <c r="AZ36">
        <f t="shared" si="2"/>
        <v>0.13875949937207305</v>
      </c>
      <c r="BA36">
        <f t="shared" si="3"/>
        <v>0.52086438235224486</v>
      </c>
      <c r="BB36">
        <f t="shared" si="4"/>
        <v>0.97524603592660219</v>
      </c>
      <c r="BC36">
        <f t="shared" si="5"/>
        <v>-2.597503851558935</v>
      </c>
      <c r="BD36">
        <f t="shared" si="6"/>
        <v>-3.5847384874412533</v>
      </c>
      <c r="BE36">
        <f t="shared" si="33"/>
        <v>4.1089021297743722</v>
      </c>
      <c r="BF36">
        <f t="shared" si="33"/>
        <v>4.1093189456026771</v>
      </c>
      <c r="BG36">
        <f t="shared" si="33"/>
        <v>4.1080078720231228</v>
      </c>
      <c r="BH36">
        <f t="shared" si="33"/>
        <v>4.11214024887144</v>
      </c>
      <c r="BI36">
        <f t="shared" si="33"/>
        <v>4.0991981068368002</v>
      </c>
      <c r="BJ36">
        <f t="shared" si="33"/>
        <v>4.1405863829990173</v>
      </c>
      <c r="BK36">
        <f t="shared" si="33"/>
        <v>4.0157751561783002</v>
      </c>
      <c r="BL36">
        <f t="shared" si="8"/>
        <v>4.5701171532251408</v>
      </c>
      <c r="BM36"/>
      <c r="BN36"/>
      <c r="BO36"/>
      <c r="BP36"/>
    </row>
    <row r="37" spans="1:68" s="9" customFormat="1" x14ac:dyDescent="0.2">
      <c r="A37" s="63" t="s">
        <v>1254</v>
      </c>
      <c r="B37" s="28" t="s">
        <v>676</v>
      </c>
      <c r="C37" s="64">
        <v>25373.365000000002</v>
      </c>
      <c r="D37" s="64" t="s">
        <v>700</v>
      </c>
      <c r="E37" s="9">
        <f t="shared" si="11"/>
        <v>-9231.9957400762123</v>
      </c>
      <c r="F37" s="9">
        <f t="shared" si="12"/>
        <v>-9232</v>
      </c>
      <c r="G37" s="9">
        <f t="shared" si="13"/>
        <v>6.5979999999399297E-3</v>
      </c>
      <c r="I37" s="9">
        <f t="shared" si="14"/>
        <v>6.5979999999399297E-3</v>
      </c>
      <c r="M37" s="15"/>
      <c r="P37" s="9">
        <f t="shared" si="15"/>
        <v>-0.17016789954544614</v>
      </c>
      <c r="Q37" s="40">
        <f t="shared" si="16"/>
        <v>10354.865000000002</v>
      </c>
      <c r="S37" s="35">
        <v>0.1</v>
      </c>
      <c r="Z37">
        <f t="shared" si="17"/>
        <v>-9232</v>
      </c>
      <c r="AA37" s="15">
        <f t="shared" si="18"/>
        <v>-1.2668237332178645E-2</v>
      </c>
      <c r="AB37" s="15">
        <f t="shared" si="19"/>
        <v>-0.15090166221332757</v>
      </c>
      <c r="AC37" s="15">
        <f t="shared" si="20"/>
        <v>0.17676589954538607</v>
      </c>
      <c r="AD37" s="15">
        <f t="shared" si="21"/>
        <v>1.9266237332118574E-2</v>
      </c>
      <c r="AE37" s="15">
        <f t="shared" si="22"/>
        <v>3.7118790093751945E-5</v>
      </c>
      <c r="AF37">
        <f t="shared" si="23"/>
        <v>0.17676589954538607</v>
      </c>
      <c r="AG37" s="68"/>
      <c r="AH37">
        <f t="shared" si="24"/>
        <v>0.1574996622132675</v>
      </c>
      <c r="AI37">
        <f t="shared" si="25"/>
        <v>0.49176859460166733</v>
      </c>
      <c r="AJ37">
        <f t="shared" si="26"/>
        <v>0.99370706148477039</v>
      </c>
      <c r="AK37">
        <f t="shared" si="27"/>
        <v>-0.23516130329379389</v>
      </c>
      <c r="AL37">
        <f t="shared" si="28"/>
        <v>-2.7082234747963132</v>
      </c>
      <c r="AM37">
        <f t="shared" si="29"/>
        <v>-4.5425475638896247</v>
      </c>
      <c r="AN37" s="15">
        <f t="shared" si="32"/>
        <v>3.9274992014854786</v>
      </c>
      <c r="AO37" s="15">
        <f t="shared" si="32"/>
        <v>3.9292118924161925</v>
      </c>
      <c r="AP37" s="15">
        <f t="shared" si="32"/>
        <v>3.9248864388983669</v>
      </c>
      <c r="AQ37" s="15">
        <f t="shared" si="32"/>
        <v>3.9358469772397631</v>
      </c>
      <c r="AR37" s="15">
        <f t="shared" si="32"/>
        <v>3.9083016560353285</v>
      </c>
      <c r="AS37" s="15">
        <f t="shared" si="32"/>
        <v>3.9790698947047707</v>
      </c>
      <c r="AT37" s="15">
        <f t="shared" si="32"/>
        <v>3.8059903393549401</v>
      </c>
      <c r="AU37" s="15">
        <f t="shared" si="31"/>
        <v>4.3243575225067055</v>
      </c>
      <c r="AV37"/>
      <c r="AW37">
        <v>-7000</v>
      </c>
      <c r="AX37">
        <f t="shared" si="0"/>
        <v>8.9707348742024129E-3</v>
      </c>
      <c r="AY37">
        <f t="shared" si="1"/>
        <v>-0.12761777062238222</v>
      </c>
      <c r="AZ37">
        <f t="shared" si="2"/>
        <v>0.13658850549658463</v>
      </c>
      <c r="BA37">
        <f t="shared" si="3"/>
        <v>0.52426717100436471</v>
      </c>
      <c r="BB37">
        <f t="shared" si="4"/>
        <v>0.97260912691990897</v>
      </c>
      <c r="BC37">
        <f t="shared" si="5"/>
        <v>-2.5858766116506349</v>
      </c>
      <c r="BD37">
        <f t="shared" si="6"/>
        <v>-3.5058607635281569</v>
      </c>
      <c r="BE37">
        <f t="shared" si="33"/>
        <v>4.1273365851690853</v>
      </c>
      <c r="BF37">
        <f t="shared" si="33"/>
        <v>4.1276824823597273</v>
      </c>
      <c r="BG37">
        <f t="shared" si="33"/>
        <v>4.1265643607595468</v>
      </c>
      <c r="BH37">
        <f t="shared" si="33"/>
        <v>4.1301855609162272</v>
      </c>
      <c r="BI37">
        <f t="shared" si="33"/>
        <v>4.1185284877566488</v>
      </c>
      <c r="BJ37">
        <f t="shared" si="33"/>
        <v>4.1568245213121173</v>
      </c>
      <c r="BK37">
        <f t="shared" si="33"/>
        <v>4.0382057579307009</v>
      </c>
      <c r="BL37">
        <f t="shared" si="8"/>
        <v>4.594306093256483</v>
      </c>
      <c r="BM37"/>
      <c r="BN37"/>
      <c r="BO37"/>
      <c r="BP37"/>
    </row>
    <row r="38" spans="1:68" s="15" customFormat="1" x14ac:dyDescent="0.2">
      <c r="A38" s="63" t="s">
        <v>1254</v>
      </c>
      <c r="B38" s="28" t="s">
        <v>676</v>
      </c>
      <c r="C38" s="64">
        <v>25376.457999999999</v>
      </c>
      <c r="D38" s="64" t="s">
        <v>700</v>
      </c>
      <c r="E38" s="9">
        <f t="shared" si="11"/>
        <v>-9229.9987797429603</v>
      </c>
      <c r="F38" s="9">
        <f t="shared" si="12"/>
        <v>-9230</v>
      </c>
      <c r="G38" s="9">
        <f t="shared" si="13"/>
        <v>1.8899999959103297E-3</v>
      </c>
      <c r="H38" s="9"/>
      <c r="I38" s="9">
        <f t="shared" si="14"/>
        <v>1.8899999959103297E-3</v>
      </c>
      <c r="J38" s="9"/>
      <c r="K38" s="9"/>
      <c r="L38" s="9"/>
      <c r="N38" s="9"/>
      <c r="O38" s="9"/>
      <c r="P38" s="9">
        <f t="shared" si="15"/>
        <v>-0.17012974724391</v>
      </c>
      <c r="Q38" s="40">
        <f t="shared" si="16"/>
        <v>10357.957999999999</v>
      </c>
      <c r="R38" s="9"/>
      <c r="S38" s="35">
        <v>0.1</v>
      </c>
      <c r="T38" s="9"/>
      <c r="U38" s="9"/>
      <c r="V38" s="9"/>
      <c r="W38" s="9"/>
      <c r="X38" s="9"/>
      <c r="Y38" s="9"/>
      <c r="Z38">
        <f t="shared" si="17"/>
        <v>-9230</v>
      </c>
      <c r="AA38" s="15">
        <f t="shared" si="18"/>
        <v>-1.2645660100169986E-2</v>
      </c>
      <c r="AB38" s="15">
        <f t="shared" si="19"/>
        <v>-0.15559408714782968</v>
      </c>
      <c r="AC38" s="15">
        <f t="shared" si="20"/>
        <v>0.17201974723982033</v>
      </c>
      <c r="AD38" s="15">
        <f t="shared" si="21"/>
        <v>1.4535660096080316E-2</v>
      </c>
      <c r="AE38" s="15">
        <f t="shared" si="22"/>
        <v>2.1128541442878164E-5</v>
      </c>
      <c r="AF38">
        <f t="shared" si="23"/>
        <v>0.17201974723982033</v>
      </c>
      <c r="AG38" s="68"/>
      <c r="AH38">
        <f t="shared" si="24"/>
        <v>0.15748408714374001</v>
      </c>
      <c r="AI38">
        <f t="shared" si="25"/>
        <v>0.49179287137860273</v>
      </c>
      <c r="AJ38">
        <f t="shared" si="26"/>
        <v>0.99369549415931802</v>
      </c>
      <c r="AK38">
        <f t="shared" si="27"/>
        <v>-0.2352137632418532</v>
      </c>
      <c r="AL38">
        <f t="shared" si="28"/>
        <v>-2.7081202517360752</v>
      </c>
      <c r="AM38">
        <f t="shared" si="29"/>
        <v>-4.541431223661168</v>
      </c>
      <c r="AN38" s="15">
        <f t="shared" si="32"/>
        <v>3.9276730991936382</v>
      </c>
      <c r="AO38" s="15">
        <f t="shared" si="32"/>
        <v>3.9293839948883855</v>
      </c>
      <c r="AP38" s="15">
        <f t="shared" si="32"/>
        <v>3.9250623232045165</v>
      </c>
      <c r="AQ38" s="15">
        <f t="shared" si="32"/>
        <v>3.9360151757143527</v>
      </c>
      <c r="AR38" s="15">
        <f t="shared" si="32"/>
        <v>3.9084843871267827</v>
      </c>
      <c r="AS38" s="15">
        <f t="shared" si="32"/>
        <v>3.9792277355781813</v>
      </c>
      <c r="AT38" s="15">
        <f t="shared" si="32"/>
        <v>3.8061809910651383</v>
      </c>
      <c r="AU38" s="15">
        <f t="shared" si="31"/>
        <v>4.3245994119070188</v>
      </c>
      <c r="AV38"/>
      <c r="AW38">
        <v>-6800</v>
      </c>
      <c r="AX38">
        <f t="shared" si="0"/>
        <v>1.0548872227041858E-2</v>
      </c>
      <c r="AY38">
        <f t="shared" si="1"/>
        <v>-0.12380775560990696</v>
      </c>
      <c r="AZ38">
        <f t="shared" si="2"/>
        <v>0.13435662783694882</v>
      </c>
      <c r="BA38">
        <f t="shared" si="3"/>
        <v>0.52778017839245928</v>
      </c>
      <c r="BB38">
        <f t="shared" si="4"/>
        <v>0.96980354415944636</v>
      </c>
      <c r="BC38">
        <f t="shared" si="5"/>
        <v>-2.5740968552683627</v>
      </c>
      <c r="BD38">
        <f t="shared" si="6"/>
        <v>-3.4291609358427162</v>
      </c>
      <c r="BE38">
        <f t="shared" si="33"/>
        <v>4.1458900828734553</v>
      </c>
      <c r="BF38">
        <f t="shared" si="33"/>
        <v>4.1461739141866261</v>
      </c>
      <c r="BG38">
        <f t="shared" si="33"/>
        <v>4.1452297936529146</v>
      </c>
      <c r="BH38">
        <f t="shared" si="33"/>
        <v>4.1483757091187243</v>
      </c>
      <c r="BI38">
        <f t="shared" si="33"/>
        <v>4.1379527989302058</v>
      </c>
      <c r="BJ38">
        <f t="shared" si="33"/>
        <v>4.1731722645392546</v>
      </c>
      <c r="BK38">
        <f t="shared" si="33"/>
        <v>4.0609617208049542</v>
      </c>
      <c r="BL38">
        <f t="shared" si="8"/>
        <v>4.6184950332878252</v>
      </c>
      <c r="BM38"/>
      <c r="BN38"/>
      <c r="BO38"/>
      <c r="BP38"/>
    </row>
    <row r="39" spans="1:68" s="9" customFormat="1" x14ac:dyDescent="0.2">
      <c r="A39" s="63" t="s">
        <v>1254</v>
      </c>
      <c r="B39" s="28" t="s">
        <v>676</v>
      </c>
      <c r="C39" s="64">
        <v>25497.280999999999</v>
      </c>
      <c r="D39" s="64" t="s">
        <v>700</v>
      </c>
      <c r="E39" s="9">
        <f t="shared" si="11"/>
        <v>-9151.9907815714087</v>
      </c>
      <c r="F39" s="9">
        <f t="shared" si="12"/>
        <v>-9152</v>
      </c>
      <c r="G39" s="9">
        <f t="shared" si="13"/>
        <v>1.4277999998739688E-2</v>
      </c>
      <c r="I39" s="9">
        <f t="shared" si="14"/>
        <v>1.4277999998739688E-2</v>
      </c>
      <c r="M39" s="15"/>
      <c r="P39" s="9">
        <f t="shared" si="15"/>
        <v>-0.16864184238584604</v>
      </c>
      <c r="Q39" s="40">
        <f t="shared" si="16"/>
        <v>10478.780999999999</v>
      </c>
      <c r="S39" s="35">
        <v>0.1</v>
      </c>
      <c r="Z39">
        <f t="shared" si="17"/>
        <v>-9152</v>
      </c>
      <c r="AA39" s="15">
        <f t="shared" si="18"/>
        <v>-1.1769472628312877E-2</v>
      </c>
      <c r="AB39" s="15">
        <f t="shared" si="19"/>
        <v>-0.14259436975879347</v>
      </c>
      <c r="AC39" s="15">
        <f t="shared" si="20"/>
        <v>0.18291984238458572</v>
      </c>
      <c r="AD39" s="15">
        <f t="shared" si="21"/>
        <v>2.6047472627052565E-2</v>
      </c>
      <c r="AE39" s="15">
        <f t="shared" si="22"/>
        <v>6.7847083025705264E-5</v>
      </c>
      <c r="AF39">
        <f t="shared" si="23"/>
        <v>0.18291984238458572</v>
      </c>
      <c r="AG39" s="68"/>
      <c r="AH39">
        <f t="shared" si="24"/>
        <v>0.15687236975753316</v>
      </c>
      <c r="AI39">
        <f t="shared" si="25"/>
        <v>0.49274573558447388</v>
      </c>
      <c r="AJ39">
        <f t="shared" si="26"/>
        <v>0.99323520637652019</v>
      </c>
      <c r="AK39">
        <f t="shared" si="27"/>
        <v>-0.23726169356274834</v>
      </c>
      <c r="AL39">
        <f t="shared" si="28"/>
        <v>-2.7040867600475753</v>
      </c>
      <c r="AM39">
        <f t="shared" si="29"/>
        <v>-4.4982156554204611</v>
      </c>
      <c r="AN39" s="15">
        <f t="shared" si="32"/>
        <v>3.9344615049245917</v>
      </c>
      <c r="AO39" s="15">
        <f t="shared" si="32"/>
        <v>3.9361031147911674</v>
      </c>
      <c r="AP39" s="15">
        <f t="shared" si="32"/>
        <v>3.9319279888948282</v>
      </c>
      <c r="AQ39" s="15">
        <f t="shared" si="32"/>
        <v>3.9425817336516262</v>
      </c>
      <c r="AR39" s="15">
        <f t="shared" si="32"/>
        <v>3.915619208669888</v>
      </c>
      <c r="AS39" s="15">
        <f t="shared" si="32"/>
        <v>3.9853829702719854</v>
      </c>
      <c r="AT39" s="15">
        <f t="shared" si="32"/>
        <v>3.8136400968736619</v>
      </c>
      <c r="AU39" s="15">
        <f t="shared" si="31"/>
        <v>4.3340330985192423</v>
      </c>
      <c r="AV39"/>
      <c r="AW39">
        <v>-6600</v>
      </c>
      <c r="AX39">
        <f t="shared" si="0"/>
        <v>1.2065028228500765E-2</v>
      </c>
      <c r="AY39">
        <f t="shared" si="1"/>
        <v>-0.11999818805698885</v>
      </c>
      <c r="AZ39">
        <f t="shared" si="2"/>
        <v>0.13206321628548962</v>
      </c>
      <c r="BA39">
        <f t="shared" si="3"/>
        <v>0.5314073745626875</v>
      </c>
      <c r="BB39">
        <f t="shared" si="4"/>
        <v>0.96682285718546324</v>
      </c>
      <c r="BC39">
        <f t="shared" si="5"/>
        <v>-2.5621583759164843</v>
      </c>
      <c r="BD39">
        <f t="shared" si="6"/>
        <v>-3.3545254071804353</v>
      </c>
      <c r="BE39">
        <f t="shared" si="33"/>
        <v>4.1645668221760603</v>
      </c>
      <c r="BF39">
        <f t="shared" si="33"/>
        <v>4.1647968786162934</v>
      </c>
      <c r="BG39">
        <f t="shared" si="33"/>
        <v>4.1640083198353617</v>
      </c>
      <c r="BH39">
        <f t="shared" si="33"/>
        <v>4.1667155003666307</v>
      </c>
      <c r="BI39">
        <f t="shared" si="33"/>
        <v>4.1574710846562404</v>
      </c>
      <c r="BJ39">
        <f t="shared" si="33"/>
        <v>4.1896432012397229</v>
      </c>
      <c r="BK39">
        <f t="shared" si="33"/>
        <v>4.0840438832020212</v>
      </c>
      <c r="BL39">
        <f t="shared" si="8"/>
        <v>4.6426839733191674</v>
      </c>
      <c r="BM39"/>
      <c r="BN39"/>
      <c r="BO39"/>
      <c r="BP39"/>
    </row>
    <row r="40" spans="1:68" s="9" customFormat="1" x14ac:dyDescent="0.2">
      <c r="A40" s="63" t="s">
        <v>1254</v>
      </c>
      <c r="B40" s="28" t="s">
        <v>676</v>
      </c>
      <c r="C40" s="64">
        <v>25500.378000000001</v>
      </c>
      <c r="D40" s="64" t="s">
        <v>700</v>
      </c>
      <c r="E40" s="9">
        <f t="shared" si="11"/>
        <v>-9149.9912386835695</v>
      </c>
      <c r="F40" s="9">
        <f t="shared" si="12"/>
        <v>-9150</v>
      </c>
      <c r="G40" s="9">
        <f t="shared" si="13"/>
        <v>1.3569999999162974E-2</v>
      </c>
      <c r="I40" s="9">
        <f t="shared" si="14"/>
        <v>1.3569999999162974E-2</v>
      </c>
      <c r="M40" s="15"/>
      <c r="P40" s="9">
        <f t="shared" si="15"/>
        <v>-0.16860369187414811</v>
      </c>
      <c r="Q40" s="40">
        <f t="shared" si="16"/>
        <v>10481.878000000001</v>
      </c>
      <c r="S40" s="35">
        <v>0.1</v>
      </c>
      <c r="Z40">
        <f t="shared" si="17"/>
        <v>-9150</v>
      </c>
      <c r="AA40" s="15">
        <f t="shared" si="18"/>
        <v>-1.1747117288790437E-2</v>
      </c>
      <c r="AB40" s="15">
        <f t="shared" si="19"/>
        <v>-0.1432865745861947</v>
      </c>
      <c r="AC40" s="15">
        <f t="shared" si="20"/>
        <v>0.18217369187331109</v>
      </c>
      <c r="AD40" s="15">
        <f t="shared" si="21"/>
        <v>2.5317117287953411E-2</v>
      </c>
      <c r="AE40" s="15">
        <f t="shared" si="22"/>
        <v>6.4095642777198955E-5</v>
      </c>
      <c r="AF40">
        <f t="shared" si="23"/>
        <v>0.18217369187331109</v>
      </c>
      <c r="AG40" s="68"/>
      <c r="AH40">
        <f t="shared" si="24"/>
        <v>0.15685657458535768</v>
      </c>
      <c r="AI40">
        <f t="shared" si="25"/>
        <v>0.49277032423657119</v>
      </c>
      <c r="AJ40">
        <f t="shared" si="26"/>
        <v>0.99322316827593771</v>
      </c>
      <c r="AK40">
        <f t="shared" si="27"/>
        <v>-0.23731425584007165</v>
      </c>
      <c r="AL40">
        <f t="shared" si="28"/>
        <v>-2.7039831363721389</v>
      </c>
      <c r="AM40">
        <f t="shared" si="29"/>
        <v>-4.4971157421012462</v>
      </c>
      <c r="AN40" s="15">
        <f t="shared" si="32"/>
        <v>3.9346357313073277</v>
      </c>
      <c r="AO40" s="15">
        <f t="shared" si="32"/>
        <v>3.9362755834474208</v>
      </c>
      <c r="AP40" s="15">
        <f t="shared" si="32"/>
        <v>3.9321041904300675</v>
      </c>
      <c r="AQ40" s="15">
        <f t="shared" si="32"/>
        <v>3.9427502832071739</v>
      </c>
      <c r="AR40" s="15">
        <f t="shared" si="32"/>
        <v>3.9158023654294709</v>
      </c>
      <c r="AS40" s="15">
        <f t="shared" si="32"/>
        <v>3.985540784598371</v>
      </c>
      <c r="AT40" s="15">
        <f t="shared" si="32"/>
        <v>3.8138319642197791</v>
      </c>
      <c r="AU40" s="15">
        <f t="shared" si="31"/>
        <v>4.3342749879195557</v>
      </c>
      <c r="AV40"/>
      <c r="AW40">
        <v>-6400</v>
      </c>
      <c r="AX40">
        <f t="shared" si="0"/>
        <v>1.3518533204779137E-2</v>
      </c>
      <c r="AY40">
        <f t="shared" si="1"/>
        <v>-0.11618906796362788</v>
      </c>
      <c r="AZ40">
        <f t="shared" si="2"/>
        <v>0.12970760116840702</v>
      </c>
      <c r="BA40">
        <f t="shared" si="3"/>
        <v>0.53515294583326689</v>
      </c>
      <c r="BB40">
        <f t="shared" si="4"/>
        <v>0.96366025054811821</v>
      </c>
      <c r="BC40">
        <f t="shared" si="5"/>
        <v>-2.5500546749030644</v>
      </c>
      <c r="BD40">
        <f t="shared" si="6"/>
        <v>-3.2818475981345361</v>
      </c>
      <c r="BE40">
        <f t="shared" si="33"/>
        <v>4.1833711504213946</v>
      </c>
      <c r="BF40">
        <f t="shared" si="33"/>
        <v>4.1835551181191049</v>
      </c>
      <c r="BG40">
        <f t="shared" si="33"/>
        <v>4.18290434810159</v>
      </c>
      <c r="BH40">
        <f t="shared" si="33"/>
        <v>4.1852096539024251</v>
      </c>
      <c r="BI40">
        <f t="shared" si="33"/>
        <v>4.177083736420971</v>
      </c>
      <c r="BJ40">
        <f t="shared" si="33"/>
        <v>4.2062513831216259</v>
      </c>
      <c r="BK40">
        <f t="shared" si="33"/>
        <v>4.1074528926712546</v>
      </c>
      <c r="BL40">
        <f t="shared" si="8"/>
        <v>4.6668729133505087</v>
      </c>
      <c r="BM40"/>
      <c r="BN40"/>
      <c r="BO40"/>
      <c r="BP40"/>
    </row>
    <row r="41" spans="1:68" s="9" customFormat="1" x14ac:dyDescent="0.2">
      <c r="A41" s="63" t="s">
        <v>1304</v>
      </c>
      <c r="B41" s="28" t="s">
        <v>676</v>
      </c>
      <c r="C41" s="64">
        <v>25774.53</v>
      </c>
      <c r="D41" s="64" t="s">
        <v>700</v>
      </c>
      <c r="E41" s="9">
        <f t="shared" si="11"/>
        <v>-8972.9881125012453</v>
      </c>
      <c r="F41" s="9">
        <f t="shared" si="12"/>
        <v>-8973</v>
      </c>
      <c r="G41" s="9">
        <f t="shared" si="13"/>
        <v>1.8411999997624662E-2</v>
      </c>
      <c r="I41" s="9">
        <f t="shared" si="14"/>
        <v>1.8411999997624662E-2</v>
      </c>
      <c r="M41" s="15"/>
      <c r="P41" s="9">
        <f t="shared" si="15"/>
        <v>-0.16522754879964738</v>
      </c>
      <c r="Q41" s="40">
        <f t="shared" si="16"/>
        <v>10756.029999999999</v>
      </c>
      <c r="S41" s="35">
        <v>0.1</v>
      </c>
      <c r="Z41">
        <f t="shared" si="17"/>
        <v>-8973</v>
      </c>
      <c r="AA41" s="15">
        <f t="shared" si="18"/>
        <v>-9.790725916678289E-3</v>
      </c>
      <c r="AB41" s="15">
        <f t="shared" si="19"/>
        <v>-0.13702482288534443</v>
      </c>
      <c r="AC41" s="15">
        <f t="shared" si="20"/>
        <v>0.18363954879727204</v>
      </c>
      <c r="AD41" s="15">
        <f t="shared" si="21"/>
        <v>2.8202725914302951E-2</v>
      </c>
      <c r="AE41" s="15">
        <f t="shared" si="22"/>
        <v>7.9539374899729532E-5</v>
      </c>
      <c r="AF41">
        <f t="shared" si="23"/>
        <v>0.18363954879727204</v>
      </c>
      <c r="AG41" s="68"/>
      <c r="AH41">
        <f t="shared" si="24"/>
        <v>0.15543682288296909</v>
      </c>
      <c r="AI41">
        <f t="shared" si="25"/>
        <v>0.49497773501477749</v>
      </c>
      <c r="AJ41">
        <f t="shared" si="26"/>
        <v>0.99211050990307992</v>
      </c>
      <c r="AK41">
        <f t="shared" si="27"/>
        <v>-0.24197626302841316</v>
      </c>
      <c r="AL41">
        <f t="shared" si="28"/>
        <v>-2.6947720417057277</v>
      </c>
      <c r="AM41">
        <f t="shared" si="29"/>
        <v>-4.401350164086824</v>
      </c>
      <c r="AN41" s="15">
        <f t="shared" ref="AN41:AT50" si="34">$AU41+$AB$7*SIN(AO41)</f>
        <v>3.9500878332134488</v>
      </c>
      <c r="AO41" s="15">
        <f t="shared" si="34"/>
        <v>3.9515759464223597</v>
      </c>
      <c r="AP41" s="15">
        <f t="shared" si="34"/>
        <v>3.9477297479396398</v>
      </c>
      <c r="AQ41" s="15">
        <f t="shared" si="34"/>
        <v>3.9577027371138791</v>
      </c>
      <c r="AR41" s="15">
        <f t="shared" si="34"/>
        <v>3.932053571729484</v>
      </c>
      <c r="AS41" s="15">
        <f t="shared" si="34"/>
        <v>3.9995062905713481</v>
      </c>
      <c r="AT41" s="15">
        <f t="shared" si="34"/>
        <v>3.8309331566185629</v>
      </c>
      <c r="AU41" s="15">
        <f t="shared" si="31"/>
        <v>4.3556821998472932</v>
      </c>
      <c r="AV41"/>
      <c r="AW41">
        <v>-6200</v>
      </c>
      <c r="AX41">
        <f t="shared" si="0"/>
        <v>1.4908698124335887E-2</v>
      </c>
      <c r="AY41">
        <f t="shared" si="1"/>
        <v>-0.11238039532982406</v>
      </c>
      <c r="AZ41">
        <f t="shared" si="2"/>
        <v>0.12728909345415995</v>
      </c>
      <c r="BA41">
        <f t="shared" si="3"/>
        <v>0.53902130757361488</v>
      </c>
      <c r="BB41">
        <f t="shared" si="4"/>
        <v>0.96030849835610466</v>
      </c>
      <c r="BC41">
        <f t="shared" si="5"/>
        <v>-2.5377789453246966</v>
      </c>
      <c r="BD41">
        <f t="shared" si="6"/>
        <v>-3.2110273954401327</v>
      </c>
      <c r="BE41">
        <f t="shared" si="33"/>
        <v>4.2023075664072174</v>
      </c>
      <c r="BF41">
        <f t="shared" si="33"/>
        <v>4.2024524953673357</v>
      </c>
      <c r="BG41">
        <f t="shared" si="33"/>
        <v>4.2019225473867934</v>
      </c>
      <c r="BH41">
        <f t="shared" si="33"/>
        <v>4.2038628034824574</v>
      </c>
      <c r="BI41">
        <f t="shared" si="33"/>
        <v>4.1967915331140544</v>
      </c>
      <c r="BJ41">
        <f t="shared" si="33"/>
        <v>4.2230113094656083</v>
      </c>
      <c r="BK41">
        <f t="shared" si="33"/>
        <v>4.1311892055315376</v>
      </c>
      <c r="BL41">
        <f t="shared" si="8"/>
        <v>4.6910618533818509</v>
      </c>
      <c r="BM41"/>
      <c r="BN41"/>
      <c r="BO41"/>
      <c r="BP41"/>
    </row>
    <row r="42" spans="1:68" s="9" customFormat="1" x14ac:dyDescent="0.2">
      <c r="A42" s="63" t="s">
        <v>1254</v>
      </c>
      <c r="B42" s="28" t="s">
        <v>676</v>
      </c>
      <c r="C42" s="64">
        <v>25808.582999999999</v>
      </c>
      <c r="D42" s="64" t="s">
        <v>700</v>
      </c>
      <c r="E42" s="9">
        <f t="shared" si="11"/>
        <v>-8951.002179676072</v>
      </c>
      <c r="F42" s="9">
        <f t="shared" si="12"/>
        <v>-8951</v>
      </c>
      <c r="G42" s="9">
        <f t="shared" si="13"/>
        <v>-3.3760000042093452E-3</v>
      </c>
      <c r="I42" s="9">
        <f t="shared" si="14"/>
        <v>-3.3760000042093452E-3</v>
      </c>
      <c r="M42" s="15"/>
      <c r="P42" s="9">
        <f t="shared" si="15"/>
        <v>-0.16480793968439134</v>
      </c>
      <c r="Q42" s="40">
        <f t="shared" si="16"/>
        <v>10790.082999999999</v>
      </c>
      <c r="S42" s="35">
        <v>0.1</v>
      </c>
      <c r="Z42">
        <f t="shared" si="17"/>
        <v>-8951</v>
      </c>
      <c r="AA42" s="15">
        <f t="shared" si="18"/>
        <v>-9.5506145790562325E-3</v>
      </c>
      <c r="AB42" s="15">
        <f t="shared" si="19"/>
        <v>-0.15863332510954445</v>
      </c>
      <c r="AC42" s="15">
        <f t="shared" si="20"/>
        <v>0.16143193968018199</v>
      </c>
      <c r="AD42" s="15">
        <f t="shared" si="21"/>
        <v>6.1746145748468872E-3</v>
      </c>
      <c r="AE42" s="15">
        <f t="shared" si="22"/>
        <v>3.8125865147911611E-6</v>
      </c>
      <c r="AF42">
        <f t="shared" si="23"/>
        <v>0.16143193968018199</v>
      </c>
      <c r="AG42" s="68"/>
      <c r="AH42">
        <f t="shared" si="24"/>
        <v>0.1552573251053351</v>
      </c>
      <c r="AI42">
        <f t="shared" si="25"/>
        <v>0.49525647112237037</v>
      </c>
      <c r="AJ42">
        <f t="shared" si="26"/>
        <v>0.99196561498074276</v>
      </c>
      <c r="AK42">
        <f t="shared" si="27"/>
        <v>-0.24255714802115713</v>
      </c>
      <c r="AL42">
        <f t="shared" si="28"/>
        <v>-2.693621507726073</v>
      </c>
      <c r="AM42">
        <f t="shared" si="29"/>
        <v>-4.3896604885243651</v>
      </c>
      <c r="AN42" s="15">
        <f t="shared" si="34"/>
        <v>3.9520130525662829</v>
      </c>
      <c r="AO42" s="15">
        <f t="shared" si="34"/>
        <v>3.9534828423869688</v>
      </c>
      <c r="AP42" s="15">
        <f t="shared" si="34"/>
        <v>3.9496763214430923</v>
      </c>
      <c r="AQ42" s="15">
        <f t="shared" si="34"/>
        <v>3.9595662822820676</v>
      </c>
      <c r="AR42" s="15">
        <f t="shared" si="34"/>
        <v>3.9340792471427286</v>
      </c>
      <c r="AS42" s="15">
        <f t="shared" si="34"/>
        <v>4.0012421190592375</v>
      </c>
      <c r="AT42" s="15">
        <f t="shared" si="34"/>
        <v>3.8330754912496694</v>
      </c>
      <c r="AU42" s="15">
        <f t="shared" si="31"/>
        <v>4.3583429832507417</v>
      </c>
      <c r="AV42"/>
      <c r="AW42">
        <v>-6000</v>
      </c>
      <c r="AX42">
        <f t="shared" si="0"/>
        <v>1.6234814851677423E-2</v>
      </c>
      <c r="AY42">
        <f t="shared" si="1"/>
        <v>-0.10857217015557742</v>
      </c>
      <c r="AZ42">
        <f t="shared" si="2"/>
        <v>0.12480698500725484</v>
      </c>
      <c r="BA42">
        <f t="shared" si="3"/>
        <v>0.54301711792650487</v>
      </c>
      <c r="BB42">
        <f t="shared" si="4"/>
        <v>0.95675993688078598</v>
      </c>
      <c r="BC42">
        <f t="shared" si="5"/>
        <v>-2.5253240545676392</v>
      </c>
      <c r="BD42">
        <f t="shared" si="6"/>
        <v>-3.1419706484711729</v>
      </c>
      <c r="BE42">
        <f t="shared" si="33"/>
        <v>4.2213807245251935</v>
      </c>
      <c r="BF42">
        <f t="shared" si="33"/>
        <v>4.2214930092439014</v>
      </c>
      <c r="BG42">
        <f t="shared" si="33"/>
        <v>4.2210678462881974</v>
      </c>
      <c r="BH42">
        <f t="shared" si="33"/>
        <v>4.2226795021525216</v>
      </c>
      <c r="BI42">
        <f t="shared" si="33"/>
        <v>4.2165956828298325</v>
      </c>
      <c r="BJ42">
        <f t="shared" si="33"/>
        <v>4.2399379091751426</v>
      </c>
      <c r="BK42">
        <f t="shared" si="33"/>
        <v>4.1552530866042945</v>
      </c>
      <c r="BL42">
        <f t="shared" si="8"/>
        <v>4.7152507934131931</v>
      </c>
      <c r="BM42"/>
      <c r="BN42"/>
      <c r="BO42"/>
      <c r="BP42"/>
    </row>
    <row r="43" spans="1:68" s="9" customFormat="1" x14ac:dyDescent="0.2">
      <c r="A43" s="63" t="s">
        <v>1310</v>
      </c>
      <c r="B43" s="28" t="s">
        <v>676</v>
      </c>
      <c r="C43" s="64">
        <v>25833.381000000001</v>
      </c>
      <c r="D43" s="64" t="s">
        <v>700</v>
      </c>
      <c r="E43" s="9">
        <f t="shared" si="11"/>
        <v>-8934.9916325231443</v>
      </c>
      <c r="F43" s="9">
        <f t="shared" si="12"/>
        <v>-8935</v>
      </c>
      <c r="G43" s="9">
        <f t="shared" si="13"/>
        <v>1.2960000000020955E-2</v>
      </c>
      <c r="I43" s="9">
        <f t="shared" si="14"/>
        <v>1.2960000000020955E-2</v>
      </c>
      <c r="M43" s="15"/>
      <c r="P43" s="9">
        <f t="shared" si="15"/>
        <v>-0.1645027728194432</v>
      </c>
      <c r="Q43" s="40">
        <f t="shared" si="16"/>
        <v>10814.881000000001</v>
      </c>
      <c r="S43" s="35">
        <v>0.1</v>
      </c>
      <c r="Z43">
        <f t="shared" si="17"/>
        <v>-8935</v>
      </c>
      <c r="AA43" s="15">
        <f t="shared" si="18"/>
        <v>-9.3764137806001402E-3</v>
      </c>
      <c r="AB43" s="15">
        <f t="shared" si="19"/>
        <v>-0.1421663590388221</v>
      </c>
      <c r="AC43" s="15">
        <f t="shared" si="20"/>
        <v>0.17746277281946415</v>
      </c>
      <c r="AD43" s="15">
        <f t="shared" si="21"/>
        <v>2.2336413780621095E-2</v>
      </c>
      <c r="AE43" s="15">
        <f t="shared" si="22"/>
        <v>4.9891538057911994E-5</v>
      </c>
      <c r="AF43">
        <f t="shared" si="23"/>
        <v>0.17746277281946415</v>
      </c>
      <c r="AG43" s="68"/>
      <c r="AH43">
        <f t="shared" si="24"/>
        <v>0.15512635903884306</v>
      </c>
      <c r="AI43">
        <f t="shared" si="25"/>
        <v>0.49545980124723021</v>
      </c>
      <c r="AJ43">
        <f t="shared" si="26"/>
        <v>0.99185931080263146</v>
      </c>
      <c r="AK43">
        <f t="shared" si="27"/>
        <v>-0.24297980953675061</v>
      </c>
      <c r="AL43">
        <f t="shared" si="28"/>
        <v>-2.6927839603064228</v>
      </c>
      <c r="AM43">
        <f t="shared" si="29"/>
        <v>-4.3811878887482569</v>
      </c>
      <c r="AN43" s="15">
        <f t="shared" si="34"/>
        <v>3.9534138610836855</v>
      </c>
      <c r="AO43" s="15">
        <f t="shared" si="34"/>
        <v>3.9548704005972803</v>
      </c>
      <c r="AP43" s="15">
        <f t="shared" si="34"/>
        <v>3.9510926289004638</v>
      </c>
      <c r="AQ43" s="15">
        <f t="shared" si="34"/>
        <v>3.9609223035743355</v>
      </c>
      <c r="AR43" s="15">
        <f t="shared" si="34"/>
        <v>3.9355532600515546</v>
      </c>
      <c r="AS43" s="15">
        <f t="shared" si="34"/>
        <v>4.0025045627773075</v>
      </c>
      <c r="AT43" s="15">
        <f t="shared" si="34"/>
        <v>3.8346358883473393</v>
      </c>
      <c r="AU43" s="15">
        <f t="shared" si="31"/>
        <v>4.3602780984532483</v>
      </c>
      <c r="AV43"/>
      <c r="AW43">
        <v>-5800</v>
      </c>
      <c r="AX43">
        <f t="shared" si="0"/>
        <v>1.7496156433425683E-2</v>
      </c>
      <c r="AY43">
        <f t="shared" si="1"/>
        <v>-0.10476439244088792</v>
      </c>
      <c r="AZ43">
        <f t="shared" si="2"/>
        <v>0.1222605488743136</v>
      </c>
      <c r="BA43">
        <f t="shared" si="3"/>
        <v>0.54714529257239175</v>
      </c>
      <c r="BB43">
        <f t="shared" si="4"/>
        <v>0.95300643501185123</v>
      </c>
      <c r="BC43">
        <f t="shared" si="5"/>
        <v>-2.5126825251507774</v>
      </c>
      <c r="BD43">
        <f t="shared" si="6"/>
        <v>-3.0745887086575898</v>
      </c>
      <c r="BE43">
        <f t="shared" si="33"/>
        <v>4.2405954397575227</v>
      </c>
      <c r="BF43">
        <f t="shared" si="33"/>
        <v>4.2406808115006793</v>
      </c>
      <c r="BG43">
        <f t="shared" si="33"/>
        <v>4.2403454317231315</v>
      </c>
      <c r="BH43">
        <f t="shared" si="33"/>
        <v>4.2416642298720095</v>
      </c>
      <c r="BI43">
        <f t="shared" si="33"/>
        <v>4.2364978661895591</v>
      </c>
      <c r="BJ43">
        <f t="shared" si="33"/>
        <v>4.2570465203779202</v>
      </c>
      <c r="BK43">
        <f t="shared" si="33"/>
        <v>4.1796446090585588</v>
      </c>
      <c r="BL43">
        <f t="shared" si="8"/>
        <v>4.7394397334445353</v>
      </c>
      <c r="BM43"/>
      <c r="BN43"/>
      <c r="BO43"/>
      <c r="BP43"/>
    </row>
    <row r="44" spans="1:68" s="9" customFormat="1" x14ac:dyDescent="0.2">
      <c r="A44" s="63" t="s">
        <v>1254</v>
      </c>
      <c r="B44" s="28" t="s">
        <v>676</v>
      </c>
      <c r="C44" s="64">
        <v>25878.305</v>
      </c>
      <c r="D44" s="64" t="s">
        <v>700</v>
      </c>
      <c r="E44" s="9">
        <f t="shared" si="11"/>
        <v>-8905.9869619731762</v>
      </c>
      <c r="F44" s="9">
        <f t="shared" si="12"/>
        <v>-8906</v>
      </c>
      <c r="G44" s="9">
        <f t="shared" si="13"/>
        <v>2.0193999996990897E-2</v>
      </c>
      <c r="I44" s="9">
        <f t="shared" si="14"/>
        <v>2.0193999996990897E-2</v>
      </c>
      <c r="M44" s="15"/>
      <c r="P44" s="9">
        <f t="shared" si="15"/>
        <v>-0.16394966517590873</v>
      </c>
      <c r="Q44" s="40">
        <f t="shared" si="16"/>
        <v>10859.805</v>
      </c>
      <c r="S44" s="35">
        <v>0.1</v>
      </c>
      <c r="Z44">
        <f t="shared" si="17"/>
        <v>-8906</v>
      </c>
      <c r="AA44" s="15">
        <f t="shared" si="18"/>
        <v>-9.0615892272510601E-3</v>
      </c>
      <c r="AB44" s="15">
        <f t="shared" si="19"/>
        <v>-0.13469407595166677</v>
      </c>
      <c r="AC44" s="15">
        <f t="shared" si="20"/>
        <v>0.18414366517289962</v>
      </c>
      <c r="AD44" s="15">
        <f t="shared" si="21"/>
        <v>2.9255589224241957E-2</v>
      </c>
      <c r="AE44" s="15">
        <f t="shared" si="22"/>
        <v>8.5588950085758217E-5</v>
      </c>
      <c r="AF44">
        <f t="shared" si="23"/>
        <v>0.18414366517289962</v>
      </c>
      <c r="AG44" s="68"/>
      <c r="AH44">
        <f t="shared" si="24"/>
        <v>0.15488807594865767</v>
      </c>
      <c r="AI44">
        <f t="shared" si="25"/>
        <v>0.49582965698270109</v>
      </c>
      <c r="AJ44">
        <f t="shared" si="26"/>
        <v>0.99166464022667022</v>
      </c>
      <c r="AK44">
        <f t="shared" si="27"/>
        <v>-0.24374631324764523</v>
      </c>
      <c r="AL44">
        <f t="shared" si="28"/>
        <v>-2.6912641911920505</v>
      </c>
      <c r="AM44">
        <f t="shared" si="29"/>
        <v>-4.3658930830108877</v>
      </c>
      <c r="AN44" s="15">
        <f t="shared" si="34"/>
        <v>3.9559542245876429</v>
      </c>
      <c r="AO44" s="15">
        <f t="shared" si="34"/>
        <v>3.957386911362752</v>
      </c>
      <c r="AP44" s="15">
        <f t="shared" si="34"/>
        <v>3.9536610150740641</v>
      </c>
      <c r="AQ44" s="15">
        <f t="shared" si="34"/>
        <v>3.9633816381695275</v>
      </c>
      <c r="AR44" s="15">
        <f t="shared" si="34"/>
        <v>3.9382266107117254</v>
      </c>
      <c r="AS44" s="15">
        <f t="shared" si="34"/>
        <v>4.0047928067785659</v>
      </c>
      <c r="AT44" s="15">
        <f t="shared" si="34"/>
        <v>3.8374691260529232</v>
      </c>
      <c r="AU44" s="15">
        <f t="shared" si="31"/>
        <v>4.363785494757793</v>
      </c>
      <c r="AV44"/>
      <c r="AW44">
        <v>-5600</v>
      </c>
      <c r="AX44">
        <f t="shared" si="0"/>
        <v>1.8691977403544752E-2</v>
      </c>
      <c r="AY44">
        <f t="shared" si="1"/>
        <v>-0.10095706218575559</v>
      </c>
      <c r="AZ44">
        <f t="shared" si="2"/>
        <v>0.11964903958930034</v>
      </c>
      <c r="BA44">
        <f t="shared" si="3"/>
        <v>0.55141102064394665</v>
      </c>
      <c r="BB44">
        <f t="shared" si="4"/>
        <v>0.94903936233755737</v>
      </c>
      <c r="BC44">
        <f t="shared" si="5"/>
        <v>-2.4998465137242913</v>
      </c>
      <c r="BD44">
        <f t="shared" si="6"/>
        <v>-3.0087980072410088</v>
      </c>
      <c r="BE44">
        <f t="shared" si="33"/>
        <v>4.2599566936387623</v>
      </c>
      <c r="BF44">
        <f t="shared" si="33"/>
        <v>4.2600202239661522</v>
      </c>
      <c r="BG44">
        <f t="shared" si="33"/>
        <v>4.2597607468452487</v>
      </c>
      <c r="BH44">
        <f t="shared" si="33"/>
        <v>4.2608214042228179</v>
      </c>
      <c r="BI44">
        <f t="shared" si="33"/>
        <v>4.2565002810938504</v>
      </c>
      <c r="BJ44">
        <f t="shared" si="33"/>
        <v>4.274352867510955</v>
      </c>
      <c r="BK44">
        <f t="shared" si="33"/>
        <v>4.204363654368156</v>
      </c>
      <c r="BL44">
        <f t="shared" si="8"/>
        <v>4.7636286734758775</v>
      </c>
      <c r="BM44"/>
      <c r="BN44"/>
      <c r="BO44"/>
      <c r="BP44"/>
    </row>
    <row r="45" spans="1:68" s="9" customFormat="1" x14ac:dyDescent="0.2">
      <c r="A45" s="63" t="s">
        <v>1254</v>
      </c>
      <c r="B45" s="28" t="s">
        <v>676</v>
      </c>
      <c r="C45" s="64">
        <v>25881.382000000001</v>
      </c>
      <c r="D45" s="64" t="s">
        <v>700</v>
      </c>
      <c r="E45" s="9">
        <f t="shared" si="11"/>
        <v>-8904.000331858264</v>
      </c>
      <c r="F45" s="9">
        <f t="shared" si="12"/>
        <v>-8904</v>
      </c>
      <c r="G45" s="9">
        <f t="shared" si="13"/>
        <v>-5.1400000302237459E-4</v>
      </c>
      <c r="I45" s="9">
        <f t="shared" si="14"/>
        <v>-5.1400000302237459E-4</v>
      </c>
      <c r="M45" s="15"/>
      <c r="P45" s="9">
        <f t="shared" si="15"/>
        <v>-0.16391152016796337</v>
      </c>
      <c r="Q45" s="40">
        <f t="shared" si="16"/>
        <v>10862.882000000001</v>
      </c>
      <c r="S45" s="35">
        <v>0.1</v>
      </c>
      <c r="Z45">
        <f t="shared" si="17"/>
        <v>-8904</v>
      </c>
      <c r="AA45" s="15">
        <f t="shared" si="18"/>
        <v>-9.0399206593647641E-3</v>
      </c>
      <c r="AB45" s="15">
        <f t="shared" si="19"/>
        <v>-0.15538559951162098</v>
      </c>
      <c r="AC45" s="15">
        <f t="shared" si="20"/>
        <v>0.163397520164941</v>
      </c>
      <c r="AD45" s="15">
        <f t="shared" si="21"/>
        <v>8.5259206563423895E-3</v>
      </c>
      <c r="AE45" s="15">
        <f t="shared" si="22"/>
        <v>7.2691323038245844E-6</v>
      </c>
      <c r="AF45">
        <f t="shared" si="23"/>
        <v>0.163397520164941</v>
      </c>
      <c r="AG45" s="68"/>
      <c r="AH45">
        <f t="shared" si="24"/>
        <v>0.15487159950859861</v>
      </c>
      <c r="AI45">
        <f t="shared" si="25"/>
        <v>0.49585522712412289</v>
      </c>
      <c r="AJ45">
        <f t="shared" si="26"/>
        <v>0.99165111970290265</v>
      </c>
      <c r="AK45">
        <f t="shared" si="27"/>
        <v>-0.24379919602396224</v>
      </c>
      <c r="AL45">
        <f t="shared" si="28"/>
        <v>-2.691159297839893</v>
      </c>
      <c r="AM45">
        <f t="shared" si="29"/>
        <v>-4.3648411899245367</v>
      </c>
      <c r="AN45" s="15">
        <f t="shared" si="34"/>
        <v>3.9561294886625289</v>
      </c>
      <c r="AO45" s="15">
        <f t="shared" si="34"/>
        <v>3.9575605382110304</v>
      </c>
      <c r="AP45" s="15">
        <f t="shared" si="34"/>
        <v>3.9538382083992336</v>
      </c>
      <c r="AQ45" s="15">
        <f t="shared" si="34"/>
        <v>3.9635513212286506</v>
      </c>
      <c r="AR45" s="15">
        <f t="shared" si="34"/>
        <v>3.9384110605006968</v>
      </c>
      <c r="AS45" s="15">
        <f t="shared" si="34"/>
        <v>4.0049506203022887</v>
      </c>
      <c r="AT45" s="15">
        <f t="shared" si="34"/>
        <v>3.8376647603235492</v>
      </c>
      <c r="AU45" s="15">
        <f t="shared" si="31"/>
        <v>4.3640273841581063</v>
      </c>
      <c r="AV45"/>
      <c r="AW45">
        <v>-5400</v>
      </c>
      <c r="AX45">
        <f t="shared" si="0"/>
        <v>1.9821514095211351E-2</v>
      </c>
      <c r="AY45">
        <f t="shared" si="1"/>
        <v>-9.7150179390180405E-2</v>
      </c>
      <c r="AZ45">
        <f t="shared" si="2"/>
        <v>0.11697169348539176</v>
      </c>
      <c r="BA45">
        <f t="shared" si="3"/>
        <v>0.55581978190789505</v>
      </c>
      <c r="BB45">
        <f t="shared" si="4"/>
        <v>0.94484955459801345</v>
      </c>
      <c r="BC45">
        <f t="shared" si="5"/>
        <v>-2.4868077880259767</v>
      </c>
      <c r="BD45">
        <f t="shared" si="6"/>
        <v>-2.9445196673538114</v>
      </c>
      <c r="BE45">
        <f t="shared" si="33"/>
        <v>4.2794696412868722</v>
      </c>
      <c r="BF45">
        <f t="shared" si="33"/>
        <v>4.2795157561987356</v>
      </c>
      <c r="BG45">
        <f t="shared" si="33"/>
        <v>4.2793194883717307</v>
      </c>
      <c r="BH45">
        <f t="shared" si="33"/>
        <v>4.2801553944419384</v>
      </c>
      <c r="BI45">
        <f t="shared" si="33"/>
        <v>4.2766056887843256</v>
      </c>
      <c r="BJ45">
        <f t="shared" si="33"/>
        <v>4.291873035831169</v>
      </c>
      <c r="BK45">
        <f t="shared" si="33"/>
        <v>4.2294099123810565</v>
      </c>
      <c r="BL45">
        <f t="shared" si="8"/>
        <v>4.7878176135072188</v>
      </c>
      <c r="BM45"/>
      <c r="BN45"/>
      <c r="BO45"/>
      <c r="BP45"/>
    </row>
    <row r="46" spans="1:68" s="9" customFormat="1" x14ac:dyDescent="0.2">
      <c r="A46" s="63" t="s">
        <v>1320</v>
      </c>
      <c r="B46" s="28" t="s">
        <v>676</v>
      </c>
      <c r="C46" s="64">
        <v>26945.462</v>
      </c>
      <c r="D46" s="64" t="s">
        <v>700</v>
      </c>
      <c r="E46" s="9">
        <f t="shared" si="11"/>
        <v>-8216.9891610184059</v>
      </c>
      <c r="F46" s="9">
        <f t="shared" si="12"/>
        <v>-8217</v>
      </c>
      <c r="G46" s="9">
        <f t="shared" si="13"/>
        <v>1.6787999997177394E-2</v>
      </c>
      <c r="I46" s="9">
        <f t="shared" si="14"/>
        <v>1.6787999997177394E-2</v>
      </c>
      <c r="M46" s="15"/>
      <c r="P46" s="9">
        <f t="shared" si="15"/>
        <v>-0.15081135746184757</v>
      </c>
      <c r="Q46" s="40">
        <f t="shared" si="16"/>
        <v>11926.962</v>
      </c>
      <c r="S46" s="35">
        <v>0.1</v>
      </c>
      <c r="Z46">
        <f t="shared" si="17"/>
        <v>-8217</v>
      </c>
      <c r="AA46" s="15">
        <f t="shared" si="18"/>
        <v>-1.9319991428065342E-3</v>
      </c>
      <c r="AB46" s="15">
        <f t="shared" si="19"/>
        <v>-0.13209135832186364</v>
      </c>
      <c r="AC46" s="15">
        <f t="shared" si="20"/>
        <v>0.16759935745902496</v>
      </c>
      <c r="AD46" s="15">
        <f t="shared" si="21"/>
        <v>1.8719999139983928E-2</v>
      </c>
      <c r="AE46" s="15">
        <f t="shared" si="22"/>
        <v>3.5043836780099906E-5</v>
      </c>
      <c r="AF46">
        <f t="shared" si="23"/>
        <v>0.16759935745902496</v>
      </c>
      <c r="AG46" s="68"/>
      <c r="AH46">
        <f t="shared" si="24"/>
        <v>0.14887935831904103</v>
      </c>
      <c r="AI46">
        <f t="shared" si="25"/>
        <v>0.50513579163036371</v>
      </c>
      <c r="AJ46">
        <f t="shared" si="26"/>
        <v>0.98625470754256295</v>
      </c>
      <c r="AK46">
        <f t="shared" si="27"/>
        <v>-0.26212480858303605</v>
      </c>
      <c r="AL46">
        <f t="shared" si="28"/>
        <v>-2.6544758288671009</v>
      </c>
      <c r="AM46">
        <f t="shared" si="29"/>
        <v>-4.0242822267449592</v>
      </c>
      <c r="AN46" s="15">
        <f t="shared" si="34"/>
        <v>4.0168618142626498</v>
      </c>
      <c r="AO46" s="15">
        <f t="shared" si="34"/>
        <v>4.0177920323995924</v>
      </c>
      <c r="AP46" s="15">
        <f t="shared" si="34"/>
        <v>4.0152008918030342</v>
      </c>
      <c r="AQ46" s="15">
        <f t="shared" si="34"/>
        <v>4.0224387291865904</v>
      </c>
      <c r="AR46" s="15">
        <f t="shared" si="34"/>
        <v>4.002375319649766</v>
      </c>
      <c r="AS46" s="15">
        <f t="shared" si="34"/>
        <v>4.0592504558169171</v>
      </c>
      <c r="AT46" s="15">
        <f t="shared" si="34"/>
        <v>3.9067045928971842</v>
      </c>
      <c r="AU46" s="15">
        <f t="shared" si="31"/>
        <v>4.4471163931657669</v>
      </c>
      <c r="AV46"/>
      <c r="AW46">
        <v>-5200</v>
      </c>
      <c r="AX46">
        <f t="shared" si="0"/>
        <v>2.0883984948073822E-2</v>
      </c>
      <c r="AY46">
        <f t="shared" si="1"/>
        <v>-9.3343744054162389E-2</v>
      </c>
      <c r="AZ46">
        <f t="shared" si="2"/>
        <v>0.11422772900223621</v>
      </c>
      <c r="BA46">
        <f t="shared" si="3"/>
        <v>0.56037736534039828</v>
      </c>
      <c r="BB46">
        <f t="shared" si="4"/>
        <v>0.94042727623363676</v>
      </c>
      <c r="BC46">
        <f t="shared" si="5"/>
        <v>-2.4735577015849106</v>
      </c>
      <c r="BD46">
        <f t="shared" si="6"/>
        <v>-2.8816791469002943</v>
      </c>
      <c r="BE46">
        <f t="shared" si="33"/>
        <v>4.2991396196006439</v>
      </c>
      <c r="BF46">
        <f t="shared" si="33"/>
        <v>4.2991721234813411</v>
      </c>
      <c r="BG46">
        <f t="shared" si="33"/>
        <v>4.2990276035078807</v>
      </c>
      <c r="BH46">
        <f t="shared" si="33"/>
        <v>4.2996705390176961</v>
      </c>
      <c r="BI46">
        <f t="shared" si="33"/>
        <v>4.2968174610589909</v>
      </c>
      <c r="BJ46">
        <f t="shared" si="33"/>
        <v>4.3096234433034573</v>
      </c>
      <c r="BK46">
        <f t="shared" si="33"/>
        <v>4.2547828815008364</v>
      </c>
      <c r="BL46">
        <f t="shared" si="8"/>
        <v>4.812006553538561</v>
      </c>
      <c r="BM46"/>
      <c r="BN46"/>
      <c r="BO46"/>
      <c r="BP46"/>
    </row>
    <row r="47" spans="1:68" s="9" customFormat="1" x14ac:dyDescent="0.2">
      <c r="A47" s="63" t="s">
        <v>1324</v>
      </c>
      <c r="B47" s="28" t="s">
        <v>676</v>
      </c>
      <c r="C47" s="64">
        <v>27261.431</v>
      </c>
      <c r="D47" s="64" t="s">
        <v>700</v>
      </c>
      <c r="E47" s="9">
        <f t="shared" si="11"/>
        <v>-8012.9873635604145</v>
      </c>
      <c r="F47" s="9">
        <f t="shared" si="12"/>
        <v>-8013</v>
      </c>
      <c r="G47" s="9">
        <f t="shared" si="13"/>
        <v>1.9572000001062406E-2</v>
      </c>
      <c r="I47" s="9">
        <f t="shared" si="14"/>
        <v>1.9572000001062406E-2</v>
      </c>
      <c r="M47" s="15"/>
      <c r="P47" s="9">
        <f t="shared" si="15"/>
        <v>-0.14692236946597684</v>
      </c>
      <c r="Q47" s="40">
        <f t="shared" si="16"/>
        <v>12242.931</v>
      </c>
      <c r="S47" s="35">
        <v>0.1</v>
      </c>
      <c r="Z47">
        <f t="shared" si="17"/>
        <v>-8013</v>
      </c>
      <c r="AA47" s="15">
        <f t="shared" si="18"/>
        <v>4.8249300671182604E-5</v>
      </c>
      <c r="AB47" s="15">
        <f t="shared" si="19"/>
        <v>-0.12739861876558561</v>
      </c>
      <c r="AC47" s="15">
        <f t="shared" si="20"/>
        <v>0.16649436946703924</v>
      </c>
      <c r="AD47" s="15">
        <f t="shared" si="21"/>
        <v>1.9523750700391224E-2</v>
      </c>
      <c r="AE47" s="15">
        <f t="shared" si="22"/>
        <v>3.8117684141102684E-5</v>
      </c>
      <c r="AF47">
        <f t="shared" si="23"/>
        <v>0.16649436946703924</v>
      </c>
      <c r="AG47" s="68"/>
      <c r="AH47">
        <f t="shared" si="24"/>
        <v>0.14697061876664802</v>
      </c>
      <c r="AI47">
        <f t="shared" si="25"/>
        <v>0.50809134556995994</v>
      </c>
      <c r="AJ47">
        <f t="shared" si="26"/>
        <v>0.98434967796917516</v>
      </c>
      <c r="AK47">
        <f t="shared" si="27"/>
        <v>-0.26763010984720587</v>
      </c>
      <c r="AL47">
        <f t="shared" si="28"/>
        <v>-2.643317751151641</v>
      </c>
      <c r="AM47">
        <f t="shared" si="29"/>
        <v>-3.9304570589258079</v>
      </c>
      <c r="AN47" s="15">
        <f t="shared" si="34"/>
        <v>4.035109459213853</v>
      </c>
      <c r="AO47" s="15">
        <f t="shared" si="34"/>
        <v>4.0359151234206392</v>
      </c>
      <c r="AP47" s="15">
        <f t="shared" si="34"/>
        <v>4.0336203539811244</v>
      </c>
      <c r="AQ47" s="15">
        <f t="shared" si="34"/>
        <v>4.0401739008973419</v>
      </c>
      <c r="AR47" s="15">
        <f t="shared" si="34"/>
        <v>4.0215966863862205</v>
      </c>
      <c r="AS47" s="15">
        <f t="shared" si="34"/>
        <v>4.0754416291212792</v>
      </c>
      <c r="AT47" s="15">
        <f t="shared" si="34"/>
        <v>3.9279197945067357</v>
      </c>
      <c r="AU47" s="15">
        <f t="shared" si="31"/>
        <v>4.4717891119977358</v>
      </c>
      <c r="AV47"/>
      <c r="AW47">
        <v>-5000</v>
      </c>
      <c r="AX47">
        <f t="shared" si="0"/>
        <v>2.1878590801633513E-2</v>
      </c>
      <c r="AY47">
        <f t="shared" si="1"/>
        <v>-8.9537756177701516E-2</v>
      </c>
      <c r="AZ47">
        <f t="shared" si="2"/>
        <v>0.11141634697933503</v>
      </c>
      <c r="BA47">
        <f t="shared" si="3"/>
        <v>0.56508988923136372</v>
      </c>
      <c r="BB47">
        <f t="shared" si="4"/>
        <v>0.93576217972287801</v>
      </c>
      <c r="BC47">
        <f t="shared" si="5"/>
        <v>-2.4600871659494805</v>
      </c>
      <c r="BD47">
        <f t="shared" si="6"/>
        <v>-2.8202059091498719</v>
      </c>
      <c r="BE47">
        <f t="shared" si="33"/>
        <v>4.3189721567121513</v>
      </c>
      <c r="BF47">
        <f t="shared" si="33"/>
        <v>4.3189942650549833</v>
      </c>
      <c r="BG47">
        <f t="shared" si="33"/>
        <v>4.3188912866912732</v>
      </c>
      <c r="BH47">
        <f t="shared" si="33"/>
        <v>4.3193711670885504</v>
      </c>
      <c r="BI47">
        <f t="shared" si="33"/>
        <v>4.3171396284473067</v>
      </c>
      <c r="BJ47">
        <f t="shared" si="33"/>
        <v>4.3276208098294404</v>
      </c>
      <c r="BK47">
        <f t="shared" si="33"/>
        <v>4.2804818689801456</v>
      </c>
      <c r="BL47">
        <f t="shared" si="8"/>
        <v>4.8361954935699032</v>
      </c>
      <c r="BM47"/>
      <c r="BN47"/>
      <c r="BO47"/>
      <c r="BP47"/>
    </row>
    <row r="48" spans="1:68" s="9" customFormat="1" x14ac:dyDescent="0.2">
      <c r="A48" s="63" t="s">
        <v>1327</v>
      </c>
      <c r="B48" s="28" t="s">
        <v>676</v>
      </c>
      <c r="C48" s="64">
        <v>27580.495999999999</v>
      </c>
      <c r="D48" s="64" t="s">
        <v>700</v>
      </c>
      <c r="E48" s="9">
        <f t="shared" si="11"/>
        <v>-7806.9866688532311</v>
      </c>
      <c r="F48" s="9">
        <f t="shared" si="12"/>
        <v>-7807</v>
      </c>
      <c r="G48" s="9">
        <f t="shared" si="13"/>
        <v>2.064799999789102E-2</v>
      </c>
      <c r="I48" s="9">
        <f t="shared" si="14"/>
        <v>2.064799999789102E-2</v>
      </c>
      <c r="M48" s="15"/>
      <c r="P48" s="9">
        <f t="shared" si="15"/>
        <v>-0.14299572654224077</v>
      </c>
      <c r="Q48" s="40">
        <f t="shared" si="16"/>
        <v>12561.995999999999</v>
      </c>
      <c r="S48" s="35">
        <v>0.1</v>
      </c>
      <c r="Z48">
        <f t="shared" si="17"/>
        <v>-7807</v>
      </c>
      <c r="AA48" s="15">
        <f t="shared" si="18"/>
        <v>1.9863157697226352E-3</v>
      </c>
      <c r="AB48" s="15">
        <f t="shared" si="19"/>
        <v>-0.12433404231407238</v>
      </c>
      <c r="AC48" s="15">
        <f t="shared" si="20"/>
        <v>0.16364372654013179</v>
      </c>
      <c r="AD48" s="15">
        <f t="shared" si="21"/>
        <v>1.8661684228168385E-2</v>
      </c>
      <c r="AE48" s="15">
        <f t="shared" si="22"/>
        <v>3.4825845823186867E-5</v>
      </c>
      <c r="AF48">
        <f t="shared" si="23"/>
        <v>0.16364372654013179</v>
      </c>
      <c r="AG48" s="68"/>
      <c r="AH48">
        <f t="shared" si="24"/>
        <v>0.1449820423119634</v>
      </c>
      <c r="AI48">
        <f t="shared" si="25"/>
        <v>0.51117410054527379</v>
      </c>
      <c r="AJ48">
        <f t="shared" si="26"/>
        <v>0.98227686571573825</v>
      </c>
      <c r="AK48">
        <f t="shared" si="27"/>
        <v>-0.27322013107067705</v>
      </c>
      <c r="AL48">
        <f t="shared" si="28"/>
        <v>-2.6319182125789076</v>
      </c>
      <c r="AM48">
        <f t="shared" si="29"/>
        <v>-3.8387577640954058</v>
      </c>
      <c r="AN48" s="15">
        <f t="shared" si="34"/>
        <v>4.0536415514719568</v>
      </c>
      <c r="AO48" s="15">
        <f t="shared" si="34"/>
        <v>4.0543326648863758</v>
      </c>
      <c r="AP48" s="15">
        <f t="shared" si="34"/>
        <v>4.0523173523466447</v>
      </c>
      <c r="AQ48" s="15">
        <f t="shared" si="34"/>
        <v>4.0582088382396808</v>
      </c>
      <c r="AR48" s="15">
        <f t="shared" si="34"/>
        <v>4.041109644472316</v>
      </c>
      <c r="AS48" s="15">
        <f t="shared" si="34"/>
        <v>4.0918425666157159</v>
      </c>
      <c r="AT48" s="15">
        <f t="shared" si="34"/>
        <v>3.949678939078729</v>
      </c>
      <c r="AU48" s="15">
        <f t="shared" si="31"/>
        <v>4.496703720230018</v>
      </c>
      <c r="AV48"/>
      <c r="AW48">
        <v>-4800</v>
      </c>
      <c r="AX48">
        <f t="shared" si="0"/>
        <v>2.2804515168205933E-2</v>
      </c>
      <c r="AY48">
        <f t="shared" si="1"/>
        <v>-8.5732215760797814E-2</v>
      </c>
      <c r="AZ48">
        <f t="shared" si="2"/>
        <v>0.10853673092900375</v>
      </c>
      <c r="BA48">
        <f t="shared" si="3"/>
        <v>0.56996382296213555</v>
      </c>
      <c r="BB48">
        <f t="shared" si="4"/>
        <v>0.93084326137349205</v>
      </c>
      <c r="BC48">
        <f t="shared" si="5"/>
        <v>-2.4463866202034308</v>
      </c>
      <c r="BD48">
        <f t="shared" si="6"/>
        <v>-2.7600331183285833</v>
      </c>
      <c r="BE48">
        <f t="shared" si="33"/>
        <v>4.3389729827729688</v>
      </c>
      <c r="BF48">
        <f t="shared" si="33"/>
        <v>4.3389873624950921</v>
      </c>
      <c r="BG48">
        <f t="shared" si="33"/>
        <v>4.3389169764154225</v>
      </c>
      <c r="BH48">
        <f t="shared" si="33"/>
        <v>4.3392616238798087</v>
      </c>
      <c r="BI48">
        <f t="shared" si="33"/>
        <v>4.337576929107902</v>
      </c>
      <c r="BJ48">
        <f t="shared" si="33"/>
        <v>4.3458821237924532</v>
      </c>
      <c r="BK48">
        <f t="shared" si="33"/>
        <v>4.3065059913260253</v>
      </c>
      <c r="BL48">
        <f t="shared" si="8"/>
        <v>4.8603844336012454</v>
      </c>
      <c r="BM48"/>
      <c r="BN48"/>
      <c r="BO48"/>
      <c r="BP48"/>
    </row>
    <row r="49" spans="1:68" s="9" customFormat="1" x14ac:dyDescent="0.2">
      <c r="A49" s="63" t="s">
        <v>1327</v>
      </c>
      <c r="B49" s="28" t="s">
        <v>676</v>
      </c>
      <c r="C49" s="64">
        <v>27608.368999999999</v>
      </c>
      <c r="D49" s="64" t="s">
        <v>700</v>
      </c>
      <c r="E49" s="9">
        <f t="shared" si="11"/>
        <v>-7788.9907828626865</v>
      </c>
      <c r="F49" s="9">
        <f t="shared" si="12"/>
        <v>-7789</v>
      </c>
      <c r="G49" s="9">
        <f t="shared" si="13"/>
        <v>1.4275999994424637E-2</v>
      </c>
      <c r="I49" s="9">
        <f t="shared" si="14"/>
        <v>1.4275999994424637E-2</v>
      </c>
      <c r="M49" s="15"/>
      <c r="P49" s="9">
        <f t="shared" si="15"/>
        <v>-0.14265264437271094</v>
      </c>
      <c r="Q49" s="40">
        <f t="shared" si="16"/>
        <v>12589.868999999999</v>
      </c>
      <c r="S49" s="35">
        <v>0.1</v>
      </c>
      <c r="Z49">
        <f t="shared" si="17"/>
        <v>-7789</v>
      </c>
      <c r="AA49" s="15">
        <f t="shared" si="18"/>
        <v>2.1527012375705534E-3</v>
      </c>
      <c r="AB49" s="15">
        <f t="shared" si="19"/>
        <v>-0.13052934561585686</v>
      </c>
      <c r="AC49" s="15">
        <f t="shared" si="20"/>
        <v>0.15692864436713558</v>
      </c>
      <c r="AD49" s="15">
        <f t="shared" si="21"/>
        <v>1.2123298756854084E-2</v>
      </c>
      <c r="AE49" s="15">
        <f t="shared" si="22"/>
        <v>1.4697437274793977E-5</v>
      </c>
      <c r="AF49">
        <f t="shared" si="23"/>
        <v>0.15692864436713558</v>
      </c>
      <c r="AG49" s="68"/>
      <c r="AH49">
        <f t="shared" si="24"/>
        <v>0.14480534561028149</v>
      </c>
      <c r="AI49">
        <f t="shared" si="25"/>
        <v>0.51144826475782623</v>
      </c>
      <c r="AJ49">
        <f t="shared" si="26"/>
        <v>0.98208845718499782</v>
      </c>
      <c r="AK49">
        <f t="shared" si="27"/>
        <v>-0.27371006921898394</v>
      </c>
      <c r="AL49">
        <f t="shared" si="28"/>
        <v>-2.6309156561669806</v>
      </c>
      <c r="AM49">
        <f t="shared" si="29"/>
        <v>-3.8308847688145202</v>
      </c>
      <c r="AN49" s="15">
        <f t="shared" si="34"/>
        <v>4.0552660233983433</v>
      </c>
      <c r="AO49" s="15">
        <f t="shared" si="34"/>
        <v>4.0559476578277032</v>
      </c>
      <c r="AP49" s="15">
        <f t="shared" si="34"/>
        <v>4.0539558007141618</v>
      </c>
      <c r="AQ49" s="15">
        <f t="shared" si="34"/>
        <v>4.0597909040689908</v>
      </c>
      <c r="AR49" s="15">
        <f t="shared" si="34"/>
        <v>4.0428195415185701</v>
      </c>
      <c r="AS49" s="15">
        <f t="shared" si="34"/>
        <v>4.0932784886713502</v>
      </c>
      <c r="AT49" s="15">
        <f t="shared" si="34"/>
        <v>3.9515963273704044</v>
      </c>
      <c r="AU49" s="15">
        <f t="shared" si="31"/>
        <v>4.4988807248328389</v>
      </c>
      <c r="AV49"/>
      <c r="AW49">
        <v>-4600</v>
      </c>
      <c r="AX49">
        <f t="shared" si="0"/>
        <v>2.3660924482446097E-2</v>
      </c>
      <c r="AY49">
        <f t="shared" si="1"/>
        <v>-8.1927122803451241E-2</v>
      </c>
      <c r="AZ49">
        <f t="shared" si="2"/>
        <v>0.10558804728589734</v>
      </c>
      <c r="BA49">
        <f t="shared" si="3"/>
        <v>0.57500601060986811</v>
      </c>
      <c r="BB49">
        <f t="shared" si="4"/>
        <v>0.92565881320005061</v>
      </c>
      <c r="BC49">
        <f t="shared" si="5"/>
        <v>-2.4324459975194364</v>
      </c>
      <c r="BD49">
        <f t="shared" si="6"/>
        <v>-2.7010973578236963</v>
      </c>
      <c r="BE49">
        <f t="shared" si="33"/>
        <v>4.3591480421417126</v>
      </c>
      <c r="BF49">
        <f t="shared" si="33"/>
        <v>4.3591568581441118</v>
      </c>
      <c r="BG49">
        <f t="shared" si="33"/>
        <v>4.3591113524324463</v>
      </c>
      <c r="BH49">
        <f t="shared" si="33"/>
        <v>4.3593463004068846</v>
      </c>
      <c r="BI49">
        <f t="shared" si="33"/>
        <v>4.3581348581644006</v>
      </c>
      <c r="BJ49">
        <f t="shared" si="33"/>
        <v>4.3644246059076037</v>
      </c>
      <c r="BK49">
        <f t="shared" si="33"/>
        <v>4.332854174816811</v>
      </c>
      <c r="BL49">
        <f t="shared" si="8"/>
        <v>4.8845733736325876</v>
      </c>
      <c r="BM49"/>
      <c r="BN49"/>
      <c r="BO49"/>
      <c r="BP49"/>
    </row>
    <row r="50" spans="1:68" s="9" customFormat="1" x14ac:dyDescent="0.2">
      <c r="A50" s="63" t="s">
        <v>1327</v>
      </c>
      <c r="B50" s="28" t="s">
        <v>676</v>
      </c>
      <c r="C50" s="64">
        <v>27611.469000000001</v>
      </c>
      <c r="D50" s="64" t="s">
        <v>700</v>
      </c>
      <c r="E50" s="9">
        <f t="shared" si="11"/>
        <v>-7786.9893030589074</v>
      </c>
      <c r="F50" s="9">
        <f t="shared" si="12"/>
        <v>-7787</v>
      </c>
      <c r="G50" s="9">
        <f t="shared" si="13"/>
        <v>1.6567999999097083E-2</v>
      </c>
      <c r="I50" s="9">
        <f t="shared" si="14"/>
        <v>1.6567999999097083E-2</v>
      </c>
      <c r="M50" s="15"/>
      <c r="P50" s="9">
        <f t="shared" si="15"/>
        <v>-0.14261452435538186</v>
      </c>
      <c r="Q50" s="40">
        <f t="shared" si="16"/>
        <v>12592.969000000001</v>
      </c>
      <c r="S50" s="35">
        <v>0.1</v>
      </c>
      <c r="Z50">
        <f t="shared" si="17"/>
        <v>-7787</v>
      </c>
      <c r="AA50" s="15">
        <f t="shared" si="18"/>
        <v>2.1711590404434045E-3</v>
      </c>
      <c r="AB50" s="15">
        <f t="shared" si="19"/>
        <v>-0.12821768339672818</v>
      </c>
      <c r="AC50" s="15">
        <f t="shared" si="20"/>
        <v>0.15918252435447894</v>
      </c>
      <c r="AD50" s="15">
        <f t="shared" si="21"/>
        <v>1.4396840958653678E-2</v>
      </c>
      <c r="AE50" s="15">
        <f t="shared" si="22"/>
        <v>2.0726902958876819E-5</v>
      </c>
      <c r="AF50">
        <f t="shared" si="23"/>
        <v>0.15918252435447894</v>
      </c>
      <c r="AG50" s="68"/>
      <c r="AH50">
        <f t="shared" si="24"/>
        <v>0.14478568339582526</v>
      </c>
      <c r="AI50">
        <f t="shared" si="25"/>
        <v>0.51147877562265864</v>
      </c>
      <c r="AJ50">
        <f t="shared" si="26"/>
        <v>0.98206744966947612</v>
      </c>
      <c r="AK50">
        <f t="shared" si="27"/>
        <v>-0.27376452168398907</v>
      </c>
      <c r="AL50">
        <f t="shared" si="28"/>
        <v>-2.6308041957802968</v>
      </c>
      <c r="AM50">
        <f t="shared" si="29"/>
        <v>-3.8300113467137518</v>
      </c>
      <c r="AN50" s="15">
        <f t="shared" si="34"/>
        <v>4.0554465721624764</v>
      </c>
      <c r="AO50" s="15">
        <f t="shared" si="34"/>
        <v>4.0561271585931191</v>
      </c>
      <c r="AP50" s="15">
        <f t="shared" si="34"/>
        <v>4.0541378980145595</v>
      </c>
      <c r="AQ50" s="15">
        <f t="shared" si="34"/>
        <v>4.0599667516211602</v>
      </c>
      <c r="AR50" s="15">
        <f t="shared" si="34"/>
        <v>4.0430095782960329</v>
      </c>
      <c r="AS50" s="15">
        <f t="shared" si="34"/>
        <v>4.0934380657641878</v>
      </c>
      <c r="AT50" s="15">
        <f t="shared" si="34"/>
        <v>3.9518095306008445</v>
      </c>
      <c r="AU50" s="15">
        <f t="shared" si="31"/>
        <v>4.4991226142331522</v>
      </c>
      <c r="AV50"/>
      <c r="AW50">
        <v>-4400</v>
      </c>
      <c r="AX50">
        <f t="shared" si="0"/>
        <v>2.4446968328705729E-2</v>
      </c>
      <c r="AY50">
        <f t="shared" si="1"/>
        <v>-7.8122477305661839E-2</v>
      </c>
      <c r="AZ50">
        <f t="shared" si="2"/>
        <v>0.10256944563436757</v>
      </c>
      <c r="BA50">
        <f t="shared" si="3"/>
        <v>0.58022369654046124</v>
      </c>
      <c r="BB50">
        <f t="shared" si="4"/>
        <v>0.92019637048692682</v>
      </c>
      <c r="BC50">
        <f t="shared" si="5"/>
        <v>-2.4182546884842879</v>
      </c>
      <c r="BD50">
        <f t="shared" si="6"/>
        <v>-2.6433383689020906</v>
      </c>
      <c r="BE50">
        <f t="shared" si="33"/>
        <v>4.3795035070284838</v>
      </c>
      <c r="BF50">
        <f t="shared" si="33"/>
        <v>4.3795084735285457</v>
      </c>
      <c r="BG50">
        <f t="shared" si="33"/>
        <v>4.3794813336750407</v>
      </c>
      <c r="BH50">
        <f t="shared" si="33"/>
        <v>4.379629667663318</v>
      </c>
      <c r="BI50">
        <f t="shared" si="33"/>
        <v>4.3788197171430028</v>
      </c>
      <c r="BJ50">
        <f t="shared" si="33"/>
        <v>4.3832656703800579</v>
      </c>
      <c r="BK50">
        <f t="shared" si="33"/>
        <v>4.3595251561303492</v>
      </c>
      <c r="BL50">
        <f t="shared" si="8"/>
        <v>4.9087623136639298</v>
      </c>
      <c r="BM50"/>
      <c r="BN50"/>
      <c r="BO50"/>
      <c r="BP50"/>
    </row>
    <row r="51" spans="1:68" s="9" customFormat="1" x14ac:dyDescent="0.2">
      <c r="A51" s="63" t="s">
        <v>1327</v>
      </c>
      <c r="B51" s="28" t="s">
        <v>676</v>
      </c>
      <c r="C51" s="64">
        <v>27625.403999999999</v>
      </c>
      <c r="D51" s="64" t="s">
        <v>700</v>
      </c>
      <c r="E51" s="9">
        <f t="shared" si="11"/>
        <v>-7777.9923285216064</v>
      </c>
      <c r="F51" s="9">
        <f t="shared" si="12"/>
        <v>-7778</v>
      </c>
      <c r="G51" s="9">
        <f t="shared" si="13"/>
        <v>1.1881999995239312E-2</v>
      </c>
      <c r="I51" s="9">
        <f t="shared" si="14"/>
        <v>1.1881999995239312E-2</v>
      </c>
      <c r="M51" s="15"/>
      <c r="P51" s="9">
        <f t="shared" si="15"/>
        <v>-0.14244298483113216</v>
      </c>
      <c r="Q51" s="40">
        <f t="shared" si="16"/>
        <v>12606.903999999999</v>
      </c>
      <c r="S51" s="35">
        <v>0.1</v>
      </c>
      <c r="Z51">
        <f t="shared" si="17"/>
        <v>-7778</v>
      </c>
      <c r="AA51" s="15">
        <f t="shared" si="18"/>
        <v>2.2541461781958594E-3</v>
      </c>
      <c r="AB51" s="15">
        <f t="shared" si="19"/>
        <v>-0.13281513101408871</v>
      </c>
      <c r="AC51" s="15">
        <f t="shared" si="20"/>
        <v>0.15432498482637147</v>
      </c>
      <c r="AD51" s="15">
        <f t="shared" si="21"/>
        <v>9.6278538170434524E-3</v>
      </c>
      <c r="AE51" s="15">
        <f t="shared" si="22"/>
        <v>9.2695569122358188E-6</v>
      </c>
      <c r="AF51">
        <f t="shared" si="23"/>
        <v>0.15432498482637147</v>
      </c>
      <c r="AG51" s="68"/>
      <c r="AH51">
        <f t="shared" si="24"/>
        <v>0.14469713100932802</v>
      </c>
      <c r="AI51">
        <f t="shared" si="25"/>
        <v>0.51161619393427227</v>
      </c>
      <c r="AJ51">
        <f t="shared" si="26"/>
        <v>0.98197273429674703</v>
      </c>
      <c r="AK51">
        <f t="shared" si="27"/>
        <v>-0.274009594672803</v>
      </c>
      <c r="AL51">
        <f t="shared" si="28"/>
        <v>-2.6303024622933444</v>
      </c>
      <c r="AM51">
        <f t="shared" si="29"/>
        <v>-3.8260842921125131</v>
      </c>
      <c r="AN51" s="15">
        <f t="shared" ref="AN51:AT60" si="35">$AU51+$AB$7*SIN(AO51)</f>
        <v>4.0562591702259283</v>
      </c>
      <c r="AO51" s="15">
        <f t="shared" si="35"/>
        <v>4.0569350535722686</v>
      </c>
      <c r="AP51" s="15">
        <f t="shared" si="35"/>
        <v>4.0549574535647359</v>
      </c>
      <c r="AQ51" s="15">
        <f t="shared" si="35"/>
        <v>4.0607582205035264</v>
      </c>
      <c r="AR51" s="15">
        <f t="shared" si="35"/>
        <v>4.0438648630677188</v>
      </c>
      <c r="AS51" s="15">
        <f t="shared" si="35"/>
        <v>4.0941562381030678</v>
      </c>
      <c r="AT51" s="15">
        <f t="shared" si="35"/>
        <v>3.9527693414534717</v>
      </c>
      <c r="AU51" s="15">
        <f t="shared" si="31"/>
        <v>4.5002111165345626</v>
      </c>
      <c r="AV51"/>
      <c r="AW51">
        <v>-4200</v>
      </c>
      <c r="AX51">
        <f t="shared" si="0"/>
        <v>2.5161779652559876E-2</v>
      </c>
      <c r="AY51">
        <f t="shared" si="1"/>
        <v>-7.4318279267429607E-2</v>
      </c>
      <c r="AZ51">
        <f t="shared" si="2"/>
        <v>9.9480058919989484E-2</v>
      </c>
      <c r="BA51">
        <f t="shared" si="3"/>
        <v>0.58562455316006456</v>
      </c>
      <c r="BB51">
        <f t="shared" si="4"/>
        <v>0.91444265460065566</v>
      </c>
      <c r="BC51">
        <f t="shared" si="5"/>
        <v>-2.4038015009128535</v>
      </c>
      <c r="BD51">
        <f t="shared" si="6"/>
        <v>-2.5866988080914788</v>
      </c>
      <c r="BE51">
        <f t="shared" si="33"/>
        <v>4.4000457926392675</v>
      </c>
      <c r="BF51">
        <f t="shared" si="33"/>
        <v>4.4000482277083677</v>
      </c>
      <c r="BG51">
        <f t="shared" si="33"/>
        <v>4.400034077279793</v>
      </c>
      <c r="BH51">
        <f t="shared" si="33"/>
        <v>4.4001163154968088</v>
      </c>
      <c r="BI51">
        <f t="shared" si="33"/>
        <v>4.3996386631192124</v>
      </c>
      <c r="BJ51">
        <f t="shared" si="33"/>
        <v>4.402422883389975</v>
      </c>
      <c r="BK51">
        <f t="shared" si="33"/>
        <v>4.3865174830831277</v>
      </c>
      <c r="BL51">
        <f t="shared" si="8"/>
        <v>4.9329512536952711</v>
      </c>
      <c r="BM51"/>
      <c r="BN51"/>
      <c r="BO51"/>
      <c r="BP51"/>
    </row>
    <row r="52" spans="1:68" s="9" customFormat="1" x14ac:dyDescent="0.2">
      <c r="A52" s="63" t="s">
        <v>1327</v>
      </c>
      <c r="B52" s="28" t="s">
        <v>676</v>
      </c>
      <c r="C52" s="64">
        <v>27628.508000000002</v>
      </c>
      <c r="D52" s="64" t="s">
        <v>700</v>
      </c>
      <c r="E52" s="9">
        <f t="shared" si="11"/>
        <v>-7775.988266163241</v>
      </c>
      <c r="F52" s="9">
        <f t="shared" si="12"/>
        <v>-7776</v>
      </c>
      <c r="G52" s="9">
        <f t="shared" si="13"/>
        <v>1.8173999997088686E-2</v>
      </c>
      <c r="I52" s="9">
        <f t="shared" si="14"/>
        <v>1.8173999997088686E-2</v>
      </c>
      <c r="M52" s="15"/>
      <c r="P52" s="9">
        <f t="shared" si="15"/>
        <v>-0.14240486505990582</v>
      </c>
      <c r="Q52" s="40">
        <f t="shared" si="16"/>
        <v>12610.008000000002</v>
      </c>
      <c r="S52" s="35">
        <v>0.1</v>
      </c>
      <c r="Z52">
        <f t="shared" si="17"/>
        <v>-7776</v>
      </c>
      <c r="AA52" s="15">
        <f t="shared" si="18"/>
        <v>2.2725715443031869E-3</v>
      </c>
      <c r="AB52" s="15">
        <f t="shared" si="19"/>
        <v>-0.12650343660712032</v>
      </c>
      <c r="AC52" s="15">
        <f t="shared" si="20"/>
        <v>0.16057886505699451</v>
      </c>
      <c r="AD52" s="15">
        <f t="shared" si="21"/>
        <v>1.5901428452785499E-2</v>
      </c>
      <c r="AE52" s="15">
        <f t="shared" si="22"/>
        <v>2.5285542683905622E-5</v>
      </c>
      <c r="AF52">
        <f t="shared" si="23"/>
        <v>0.16057886505699451</v>
      </c>
      <c r="AG52" s="68"/>
      <c r="AH52">
        <f t="shared" si="24"/>
        <v>0.14467743660420901</v>
      </c>
      <c r="AI52">
        <f t="shared" si="25"/>
        <v>0.51164675789335312</v>
      </c>
      <c r="AJ52">
        <f t="shared" si="26"/>
        <v>0.98195164606131313</v>
      </c>
      <c r="AK52">
        <f t="shared" si="27"/>
        <v>-0.27406406353976226</v>
      </c>
      <c r="AL52">
        <f t="shared" si="28"/>
        <v>-2.6301909299889137</v>
      </c>
      <c r="AM52">
        <f t="shared" si="29"/>
        <v>-3.8252123557036435</v>
      </c>
      <c r="AN52" s="15">
        <f t="shared" si="35"/>
        <v>4.0564397761779496</v>
      </c>
      <c r="AO52" s="15">
        <f t="shared" si="35"/>
        <v>4.0571146172618873</v>
      </c>
      <c r="AP52" s="15">
        <f t="shared" si="35"/>
        <v>4.0551396031936129</v>
      </c>
      <c r="AQ52" s="15">
        <f t="shared" si="35"/>
        <v>4.0609341369298448</v>
      </c>
      <c r="AR52" s="15">
        <f t="shared" si="35"/>
        <v>4.0440549528491747</v>
      </c>
      <c r="AS52" s="15">
        <f t="shared" si="35"/>
        <v>4.0943158487844196</v>
      </c>
      <c r="AT52" s="15">
        <f t="shared" si="35"/>
        <v>3.9529827208341692</v>
      </c>
      <c r="AU52" s="15">
        <f t="shared" si="31"/>
        <v>4.500453005934876</v>
      </c>
      <c r="AV52"/>
      <c r="AW52">
        <v>-4000</v>
      </c>
      <c r="AX52">
        <f t="shared" si="0"/>
        <v>2.5804474968612323E-2</v>
      </c>
      <c r="AY52">
        <f t="shared" si="1"/>
        <v>-7.0514528688754505E-2</v>
      </c>
      <c r="AZ52">
        <f t="shared" si="2"/>
        <v>9.6319003657366828E-2</v>
      </c>
      <c r="BA52">
        <f t="shared" si="3"/>
        <v>0.5912167110027603</v>
      </c>
      <c r="BB52">
        <f t="shared" si="4"/>
        <v>0.90838351057821476</v>
      </c>
      <c r="BC52">
        <f t="shared" si="5"/>
        <v>-2.3890746158488581</v>
      </c>
      <c r="BD52">
        <f t="shared" si="6"/>
        <v>-2.5311240215876651</v>
      </c>
      <c r="BE52">
        <f t="shared" si="33"/>
        <v>4.4207815738509879</v>
      </c>
      <c r="BF52">
        <f t="shared" si="33"/>
        <v>4.420782455532148</v>
      </c>
      <c r="BG52">
        <f t="shared" si="33"/>
        <v>4.420776979135848</v>
      </c>
      <c r="BH52">
        <f t="shared" si="33"/>
        <v>4.4208109963562254</v>
      </c>
      <c r="BI52">
        <f t="shared" si="33"/>
        <v>4.4205997571207876</v>
      </c>
      <c r="BJ52">
        <f t="shared" si="33"/>
        <v>4.4219139189386754</v>
      </c>
      <c r="BK52">
        <f t="shared" si="33"/>
        <v>4.4138295154799279</v>
      </c>
      <c r="BL52">
        <f t="shared" si="8"/>
        <v>4.9571401937266133</v>
      </c>
      <c r="BM52"/>
      <c r="BN52"/>
      <c r="BO52"/>
      <c r="BP52"/>
    </row>
    <row r="53" spans="1:68" s="9" customFormat="1" x14ac:dyDescent="0.2">
      <c r="A53" s="63" t="s">
        <v>1327</v>
      </c>
      <c r="B53" s="28" t="s">
        <v>676</v>
      </c>
      <c r="C53" s="64">
        <v>27639.363000000001</v>
      </c>
      <c r="D53" s="64" t="s">
        <v>700</v>
      </c>
      <c r="E53" s="9">
        <f t="shared" si="11"/>
        <v>-7768.9798586567886</v>
      </c>
      <c r="F53" s="9">
        <f t="shared" si="12"/>
        <v>-7769</v>
      </c>
      <c r="G53" s="9">
        <f t="shared" si="13"/>
        <v>3.1195999999908963E-2</v>
      </c>
      <c r="I53" s="9">
        <f t="shared" ref="I53:I72" si="36">G53</f>
        <v>3.1195999999908963E-2</v>
      </c>
      <c r="M53" s="15"/>
      <c r="P53" s="9">
        <f t="shared" ref="P53:P84" si="37">+D$11+D$12*F53+D$13*F53^2</f>
        <v>-0.14227144621298807</v>
      </c>
      <c r="Q53" s="40">
        <f t="shared" si="16"/>
        <v>12620.863000000001</v>
      </c>
      <c r="S53" s="35">
        <v>0.1</v>
      </c>
      <c r="Z53">
        <f t="shared" si="17"/>
        <v>-7769</v>
      </c>
      <c r="AA53" s="15">
        <f t="shared" si="18"/>
        <v>2.3370138640127491E-3</v>
      </c>
      <c r="AB53" s="15">
        <f t="shared" si="19"/>
        <v>-0.11341246007709185</v>
      </c>
      <c r="AC53" s="15">
        <f t="shared" si="20"/>
        <v>0.17346744621289703</v>
      </c>
      <c r="AD53" s="15">
        <f t="shared" si="21"/>
        <v>2.8858986135896214E-2</v>
      </c>
      <c r="AE53" s="15">
        <f t="shared" si="22"/>
        <v>8.328410807918499E-5</v>
      </c>
      <c r="AF53">
        <f t="shared" si="23"/>
        <v>0.17346744621289703</v>
      </c>
      <c r="AG53" s="68"/>
      <c r="AH53">
        <f t="shared" si="24"/>
        <v>0.14460846007700082</v>
      </c>
      <c r="AI53">
        <f t="shared" si="25"/>
        <v>0.51175380787274527</v>
      </c>
      <c r="AJ53">
        <f t="shared" si="26"/>
        <v>0.98187772150037134</v>
      </c>
      <c r="AK53">
        <f t="shared" si="27"/>
        <v>-0.27425472807817886</v>
      </c>
      <c r="AL53">
        <f t="shared" si="28"/>
        <v>-2.6298004637868853</v>
      </c>
      <c r="AM53">
        <f t="shared" si="29"/>
        <v>-3.8221627006132852</v>
      </c>
      <c r="AN53" s="15">
        <f t="shared" si="35"/>
        <v>4.0570719790076568</v>
      </c>
      <c r="AO53" s="15">
        <f t="shared" si="35"/>
        <v>4.0577431803787611</v>
      </c>
      <c r="AP53" s="15">
        <f t="shared" si="35"/>
        <v>4.0557772019172944</v>
      </c>
      <c r="AQ53" s="15">
        <f t="shared" si="35"/>
        <v>4.0615499432032349</v>
      </c>
      <c r="AR53" s="15">
        <f t="shared" si="35"/>
        <v>4.0447203429425906</v>
      </c>
      <c r="AS53" s="15">
        <f t="shared" si="35"/>
        <v>4.0948745346291879</v>
      </c>
      <c r="AT53" s="15">
        <f t="shared" si="35"/>
        <v>3.9537298009354478</v>
      </c>
      <c r="AU53" s="15">
        <f t="shared" si="31"/>
        <v>4.5012996188359731</v>
      </c>
      <c r="AV53"/>
      <c r="AW53">
        <v>-3800</v>
      </c>
      <c r="AX53">
        <f t="shared" si="0"/>
        <v>2.6374154583116607E-2</v>
      </c>
      <c r="AY53">
        <f t="shared" si="1"/>
        <v>-6.6711225569636587E-2</v>
      </c>
      <c r="AZ53">
        <f t="shared" si="2"/>
        <v>9.3085380152753194E-2</v>
      </c>
      <c r="BA53">
        <f t="shared" si="3"/>
        <v>0.59700879133894635</v>
      </c>
      <c r="BB53">
        <f t="shared" si="4"/>
        <v>0.90200383897834391</v>
      </c>
      <c r="BC53">
        <f t="shared" si="5"/>
        <v>-2.3740615394287312</v>
      </c>
      <c r="BD53">
        <f t="shared" si="6"/>
        <v>-2.4765618352347563</v>
      </c>
      <c r="BE53">
        <f t="shared" si="33"/>
        <v>4.4417178034361573</v>
      </c>
      <c r="BF53">
        <f t="shared" si="33"/>
        <v>4.4417178258028676</v>
      </c>
      <c r="BG53">
        <f t="shared" si="33"/>
        <v>4.4417176764244193</v>
      </c>
      <c r="BH53">
        <f t="shared" si="33"/>
        <v>4.4417186740657746</v>
      </c>
      <c r="BI53">
        <f t="shared" si="33"/>
        <v>4.4417120112698836</v>
      </c>
      <c r="BJ53">
        <f t="shared" si="33"/>
        <v>4.4417565121075917</v>
      </c>
      <c r="BK53">
        <f t="shared" si="33"/>
        <v>4.4414594260734477</v>
      </c>
      <c r="BL53">
        <f t="shared" si="8"/>
        <v>4.9813291337579555</v>
      </c>
      <c r="BM53"/>
      <c r="BN53"/>
      <c r="BO53"/>
      <c r="BP53"/>
    </row>
    <row r="54" spans="1:68" s="9" customFormat="1" x14ac:dyDescent="0.2">
      <c r="A54" s="63" t="s">
        <v>1327</v>
      </c>
      <c r="B54" s="28" t="s">
        <v>676</v>
      </c>
      <c r="C54" s="64">
        <v>27642.437999999998</v>
      </c>
      <c r="D54" s="64" t="s">
        <v>700</v>
      </c>
      <c r="E54" s="9">
        <f t="shared" si="11"/>
        <v>-7766.9945198191717</v>
      </c>
      <c r="F54" s="9">
        <f t="shared" si="12"/>
        <v>-7767</v>
      </c>
      <c r="G54" s="9">
        <f t="shared" si="13"/>
        <v>8.4879999958502594E-3</v>
      </c>
      <c r="I54" s="9">
        <f t="shared" si="36"/>
        <v>8.4879999958502594E-3</v>
      </c>
      <c r="M54" s="15"/>
      <c r="P54" s="9">
        <f t="shared" si="37"/>
        <v>-0.14223332664311852</v>
      </c>
      <c r="Q54" s="40">
        <f t="shared" si="16"/>
        <v>12623.937999999998</v>
      </c>
      <c r="S54" s="35">
        <v>0.1</v>
      </c>
      <c r="Z54">
        <f t="shared" si="17"/>
        <v>-7767</v>
      </c>
      <c r="AA54" s="15">
        <f t="shared" si="18"/>
        <v>2.355412678270552E-3</v>
      </c>
      <c r="AB54" s="15">
        <f t="shared" si="19"/>
        <v>-0.13610073932553882</v>
      </c>
      <c r="AC54" s="15">
        <f t="shared" si="20"/>
        <v>0.15072132663896878</v>
      </c>
      <c r="AD54" s="15">
        <f t="shared" si="21"/>
        <v>6.1325873175797074E-3</v>
      </c>
      <c r="AE54" s="15">
        <f t="shared" si="22"/>
        <v>3.7608627207739473E-6</v>
      </c>
      <c r="AF54">
        <f t="shared" si="23"/>
        <v>0.15072132663896878</v>
      </c>
      <c r="AG54" s="68"/>
      <c r="AH54">
        <f t="shared" si="24"/>
        <v>0.14458873932138908</v>
      </c>
      <c r="AI54">
        <f t="shared" si="25"/>
        <v>0.51178441534347563</v>
      </c>
      <c r="AJ54">
        <f t="shared" si="26"/>
        <v>0.98185656710890334</v>
      </c>
      <c r="AK54">
        <f t="shared" si="27"/>
        <v>-0.27430921037852168</v>
      </c>
      <c r="AL54">
        <f t="shared" si="28"/>
        <v>-2.6296888725263123</v>
      </c>
      <c r="AM54">
        <f t="shared" si="29"/>
        <v>-3.8212919763433488</v>
      </c>
      <c r="AN54" s="15">
        <f t="shared" si="35"/>
        <v>4.0572526318302327</v>
      </c>
      <c r="AO54" s="15">
        <f t="shared" si="35"/>
        <v>4.0579227956268271</v>
      </c>
      <c r="AP54" s="15">
        <f t="shared" si="35"/>
        <v>4.0559593944288057</v>
      </c>
      <c r="AQ54" s="15">
        <f t="shared" si="35"/>
        <v>4.0617259160972852</v>
      </c>
      <c r="AR54" s="15">
        <f t="shared" si="35"/>
        <v>4.0449104760673498</v>
      </c>
      <c r="AS54" s="15">
        <f t="shared" si="35"/>
        <v>4.0950341730491848</v>
      </c>
      <c r="AT54" s="15">
        <f t="shared" si="35"/>
        <v>3.9539433244766302</v>
      </c>
      <c r="AU54" s="15">
        <f t="shared" si="31"/>
        <v>4.5015415082362864</v>
      </c>
      <c r="AV54"/>
      <c r="AW54">
        <v>-3600</v>
      </c>
      <c r="AX54">
        <f t="shared" si="0"/>
        <v>2.6869902856922007E-2</v>
      </c>
      <c r="AY54">
        <f t="shared" si="1"/>
        <v>-6.2908369910075812E-2</v>
      </c>
      <c r="AZ54">
        <f t="shared" si="2"/>
        <v>8.9778272766997819E-2</v>
      </c>
      <c r="BA54">
        <f t="shared" si="3"/>
        <v>0.60300994149501963</v>
      </c>
      <c r="BB54">
        <f t="shared" si="4"/>
        <v>0.89528752144133106</v>
      </c>
      <c r="BC54">
        <f t="shared" si="5"/>
        <v>-2.3587490502593949</v>
      </c>
      <c r="BD54">
        <f t="shared" si="6"/>
        <v>-2.4229623587805325</v>
      </c>
      <c r="BE54">
        <f t="shared" si="33"/>
        <v>4.4628617318458543</v>
      </c>
      <c r="BF54">
        <f t="shared" si="33"/>
        <v>4.4628613593975759</v>
      </c>
      <c r="BG54">
        <f t="shared" si="33"/>
        <v>4.4628640526547514</v>
      </c>
      <c r="BH54">
        <f t="shared" si="33"/>
        <v>4.4628445777483039</v>
      </c>
      <c r="BI54">
        <f t="shared" si="33"/>
        <v>4.4629854340799149</v>
      </c>
      <c r="BJ54">
        <f t="shared" si="33"/>
        <v>4.4619684097993524</v>
      </c>
      <c r="BK54">
        <f t="shared" si="33"/>
        <v>4.4694052016333927</v>
      </c>
      <c r="BL54">
        <f t="shared" si="8"/>
        <v>5.0055180737892977</v>
      </c>
      <c r="BM54"/>
      <c r="BN54"/>
      <c r="BO54"/>
      <c r="BP54"/>
    </row>
    <row r="55" spans="1:68" s="9" customFormat="1" x14ac:dyDescent="0.2">
      <c r="A55" s="63" t="s">
        <v>1327</v>
      </c>
      <c r="B55" s="28" t="s">
        <v>676</v>
      </c>
      <c r="C55" s="64">
        <v>27656.388999999999</v>
      </c>
      <c r="D55" s="64" t="s">
        <v>700</v>
      </c>
      <c r="E55" s="9">
        <f t="shared" si="11"/>
        <v>-7757.9872150635265</v>
      </c>
      <c r="F55" s="9">
        <f t="shared" si="12"/>
        <v>-7758</v>
      </c>
      <c r="G55" s="9">
        <f t="shared" si="13"/>
        <v>1.9801999998890096E-2</v>
      </c>
      <c r="I55" s="9">
        <f t="shared" si="36"/>
        <v>1.9801999998890096E-2</v>
      </c>
      <c r="M55" s="15"/>
      <c r="P55" s="9">
        <f t="shared" si="37"/>
        <v>-0.14206178913243683</v>
      </c>
      <c r="Q55" s="40">
        <f t="shared" si="16"/>
        <v>12637.888999999999</v>
      </c>
      <c r="S55" s="35">
        <v>0.1</v>
      </c>
      <c r="Z55">
        <f t="shared" si="17"/>
        <v>-7758</v>
      </c>
      <c r="AA55" s="15">
        <f t="shared" si="18"/>
        <v>2.4381342974921782E-3</v>
      </c>
      <c r="AB55" s="15">
        <f t="shared" si="19"/>
        <v>-0.12469792343103892</v>
      </c>
      <c r="AC55" s="15">
        <f t="shared" si="20"/>
        <v>0.16186378913132693</v>
      </c>
      <c r="AD55" s="15">
        <f t="shared" si="21"/>
        <v>1.7363865701397918E-2</v>
      </c>
      <c r="AE55" s="15">
        <f t="shared" si="22"/>
        <v>3.0150383209618305E-5</v>
      </c>
      <c r="AF55">
        <f t="shared" si="23"/>
        <v>0.16186378913132693</v>
      </c>
      <c r="AG55" s="68"/>
      <c r="AH55">
        <f t="shared" si="24"/>
        <v>0.14449992342992901</v>
      </c>
      <c r="AI55">
        <f t="shared" si="25"/>
        <v>0.51192226877188918</v>
      </c>
      <c r="AJ55">
        <f t="shared" si="26"/>
        <v>0.98176119017530805</v>
      </c>
      <c r="AK55">
        <f t="shared" si="27"/>
        <v>-0.27455441770115457</v>
      </c>
      <c r="AL55">
        <f t="shared" si="28"/>
        <v>-2.6291865494775171</v>
      </c>
      <c r="AM55">
        <f t="shared" si="29"/>
        <v>-3.8173770431511196</v>
      </c>
      <c r="AN55" s="15">
        <f t="shared" si="35"/>
        <v>4.0580656985994858</v>
      </c>
      <c r="AO55" s="15">
        <f t="shared" si="35"/>
        <v>4.0587312061905321</v>
      </c>
      <c r="AP55" s="15">
        <f t="shared" si="35"/>
        <v>4.0567793788057651</v>
      </c>
      <c r="AQ55" s="15">
        <f t="shared" si="35"/>
        <v>4.0625179496568506</v>
      </c>
      <c r="AR55" s="15">
        <f t="shared" si="35"/>
        <v>4.0457661942723808</v>
      </c>
      <c r="AS55" s="15">
        <f t="shared" si="35"/>
        <v>4.0957526227754713</v>
      </c>
      <c r="AT55" s="15">
        <f t="shared" si="35"/>
        <v>3.954904576933759</v>
      </c>
      <c r="AU55" s="15">
        <f t="shared" si="31"/>
        <v>4.5026300105376968</v>
      </c>
      <c r="AV55"/>
      <c r="AW55">
        <v>-3400</v>
      </c>
      <c r="AX55">
        <f t="shared" si="0"/>
        <v>2.7290788541627913E-2</v>
      </c>
      <c r="AY55">
        <f t="shared" si="1"/>
        <v>-5.9105961710072201E-2</v>
      </c>
      <c r="AZ55">
        <f t="shared" si="2"/>
        <v>8.6396750251700113E-2</v>
      </c>
      <c r="BA55">
        <f t="shared" si="3"/>
        <v>0.60922987308005627</v>
      </c>
      <c r="BB55">
        <f t="shared" si="4"/>
        <v>0.88821733935857583</v>
      </c>
      <c r="BC55">
        <f t="shared" si="5"/>
        <v>-2.3431231419310179</v>
      </c>
      <c r="BD55">
        <f t="shared" si="6"/>
        <v>-2.3702778032386549</v>
      </c>
      <c r="BE55">
        <f t="shared" si="33"/>
        <v>4.4842209285518173</v>
      </c>
      <c r="BF55">
        <f t="shared" si="33"/>
        <v>4.4842204474291076</v>
      </c>
      <c r="BG55">
        <f t="shared" si="33"/>
        <v>4.4842242457397852</v>
      </c>
      <c r="BH55">
        <f t="shared" si="33"/>
        <v>4.4841942609764542</v>
      </c>
      <c r="BI55">
        <f t="shared" si="33"/>
        <v>4.4844310732526464</v>
      </c>
      <c r="BJ55">
        <f t="shared" si="33"/>
        <v>4.4825673190487088</v>
      </c>
      <c r="BK55">
        <f t="shared" si="33"/>
        <v>4.4976646441243648</v>
      </c>
      <c r="BL55">
        <f t="shared" si="8"/>
        <v>5.0297070138206399</v>
      </c>
      <c r="BM55"/>
      <c r="BN55"/>
      <c r="BO55"/>
      <c r="BP55"/>
    </row>
    <row r="56" spans="1:68" s="9" customFormat="1" x14ac:dyDescent="0.2">
      <c r="A56" s="63" t="s">
        <v>1327</v>
      </c>
      <c r="B56" s="28" t="s">
        <v>676</v>
      </c>
      <c r="C56" s="64">
        <v>27659.483</v>
      </c>
      <c r="D56" s="64" t="s">
        <v>700</v>
      </c>
      <c r="E56" s="9">
        <f t="shared" si="11"/>
        <v>-7755.9896090916263</v>
      </c>
      <c r="F56" s="9">
        <f t="shared" si="12"/>
        <v>-7756</v>
      </c>
      <c r="G56" s="9">
        <f t="shared" si="13"/>
        <v>1.6093999998702202E-2</v>
      </c>
      <c r="I56" s="9">
        <f t="shared" si="36"/>
        <v>1.6093999998702202E-2</v>
      </c>
      <c r="M56" s="15"/>
      <c r="P56" s="9">
        <f t="shared" si="37"/>
        <v>-0.14202366980867004</v>
      </c>
      <c r="Q56" s="40">
        <f t="shared" si="16"/>
        <v>12640.983</v>
      </c>
      <c r="S56" s="35">
        <v>0.1</v>
      </c>
      <c r="Z56">
        <f t="shared" si="17"/>
        <v>-7756</v>
      </c>
      <c r="AA56" s="15">
        <f t="shared" si="18"/>
        <v>2.4565006439669357E-3</v>
      </c>
      <c r="AB56" s="15">
        <f t="shared" si="19"/>
        <v>-0.12838617045393477</v>
      </c>
      <c r="AC56" s="15">
        <f t="shared" si="20"/>
        <v>0.15811766980737224</v>
      </c>
      <c r="AD56" s="15">
        <f t="shared" si="21"/>
        <v>1.3637499354735266E-2</v>
      </c>
      <c r="AE56" s="15">
        <f t="shared" si="22"/>
        <v>1.8598138865040479E-5</v>
      </c>
      <c r="AF56">
        <f t="shared" si="23"/>
        <v>0.15811766980737224</v>
      </c>
      <c r="AG56" s="68"/>
      <c r="AH56">
        <f t="shared" si="24"/>
        <v>0.14448017045263697</v>
      </c>
      <c r="AI56">
        <f t="shared" si="25"/>
        <v>0.51195292951041482</v>
      </c>
      <c r="AJ56">
        <f t="shared" si="26"/>
        <v>0.98173995478859977</v>
      </c>
      <c r="AK56">
        <f t="shared" si="27"/>
        <v>-0.27460891643669177</v>
      </c>
      <c r="AL56">
        <f t="shared" si="28"/>
        <v>-2.6290748860193514</v>
      </c>
      <c r="AM56">
        <f t="shared" si="29"/>
        <v>-3.8165077962106202</v>
      </c>
      <c r="AN56" s="15">
        <f t="shared" si="35"/>
        <v>4.0582464088068368</v>
      </c>
      <c r="AO56" s="15">
        <f t="shared" si="35"/>
        <v>4.0589108845462176</v>
      </c>
      <c r="AP56" s="15">
        <f t="shared" si="35"/>
        <v>4.0569616238133541</v>
      </c>
      <c r="AQ56" s="15">
        <f t="shared" si="35"/>
        <v>4.0626939917088922</v>
      </c>
      <c r="AR56" s="15">
        <f t="shared" si="35"/>
        <v>4.0459563803436875</v>
      </c>
      <c r="AS56" s="15">
        <f t="shared" si="35"/>
        <v>4.0959122954132567</v>
      </c>
      <c r="AT56" s="15">
        <f t="shared" si="35"/>
        <v>3.9551182767167141</v>
      </c>
      <c r="AU56" s="15">
        <f t="shared" si="31"/>
        <v>4.5028718999380102</v>
      </c>
      <c r="AV56"/>
      <c r="AW56">
        <v>-3200</v>
      </c>
      <c r="AX56">
        <f t="shared" si="0"/>
        <v>2.7635865229469085E-2</v>
      </c>
      <c r="AY56">
        <f t="shared" si="1"/>
        <v>-5.530400096962574E-2</v>
      </c>
      <c r="AZ56">
        <f t="shared" si="2"/>
        <v>8.2939866199094825E-2</v>
      </c>
      <c r="BA56">
        <f t="shared" si="3"/>
        <v>0.61567890331906927</v>
      </c>
      <c r="BB56">
        <f t="shared" si="4"/>
        <v>0.8807748850064947</v>
      </c>
      <c r="BC56">
        <f t="shared" si="5"/>
        <v>-2.327168960250324</v>
      </c>
      <c r="BD56">
        <f t="shared" si="6"/>
        <v>-2.3184623102947013</v>
      </c>
      <c r="BE56">
        <f t="shared" si="33"/>
        <v>4.5058033049438029</v>
      </c>
      <c r="BF56">
        <f t="shared" si="33"/>
        <v>4.5058028695901626</v>
      </c>
      <c r="BG56">
        <f t="shared" si="33"/>
        <v>4.5058066596886039</v>
      </c>
      <c r="BH56">
        <f t="shared" si="33"/>
        <v>4.5057736661768626</v>
      </c>
      <c r="BI56">
        <f t="shared" si="33"/>
        <v>4.5060610552491065</v>
      </c>
      <c r="BJ56">
        <f t="shared" si="33"/>
        <v>4.5035708530100305</v>
      </c>
      <c r="BK56">
        <f t="shared" si="33"/>
        <v>4.526235371991878</v>
      </c>
      <c r="BL56">
        <f t="shared" si="8"/>
        <v>5.0538959538519812</v>
      </c>
      <c r="BM56"/>
      <c r="BN56"/>
      <c r="BO56"/>
      <c r="BP56"/>
    </row>
    <row r="57" spans="1:68" s="9" customFormat="1" x14ac:dyDescent="0.2">
      <c r="A57" s="63" t="s">
        <v>1348</v>
      </c>
      <c r="B57" s="28" t="s">
        <v>676</v>
      </c>
      <c r="C57" s="64">
        <v>27933.634999999998</v>
      </c>
      <c r="D57" s="64" t="s">
        <v>700</v>
      </c>
      <c r="E57" s="9">
        <f t="shared" si="11"/>
        <v>-7578.9864829093021</v>
      </c>
      <c r="F57" s="9">
        <f t="shared" si="12"/>
        <v>-7579</v>
      </c>
      <c r="G57" s="9">
        <f t="shared" si="13"/>
        <v>2.093599999716389E-2</v>
      </c>
      <c r="I57" s="9">
        <f t="shared" si="36"/>
        <v>2.093599999716389E-2</v>
      </c>
      <c r="M57" s="15"/>
      <c r="P57" s="9">
        <f t="shared" si="37"/>
        <v>-0.13865028686607464</v>
      </c>
      <c r="Q57" s="40">
        <f t="shared" si="16"/>
        <v>12915.134999999998</v>
      </c>
      <c r="S57" s="35">
        <v>0.1</v>
      </c>
      <c r="Z57">
        <f t="shared" si="17"/>
        <v>-7579</v>
      </c>
      <c r="AA57" s="15">
        <f t="shared" si="18"/>
        <v>4.0584701840215842E-3</v>
      </c>
      <c r="AB57" s="15">
        <f t="shared" si="19"/>
        <v>-0.12177275705293233</v>
      </c>
      <c r="AC57" s="15">
        <f t="shared" si="20"/>
        <v>0.15958628686323853</v>
      </c>
      <c r="AD57" s="15">
        <f t="shared" si="21"/>
        <v>1.6877529813142306E-2</v>
      </c>
      <c r="AE57" s="15">
        <f t="shared" si="22"/>
        <v>2.848510125935074E-5</v>
      </c>
      <c r="AF57">
        <f t="shared" si="23"/>
        <v>0.15958628686323853</v>
      </c>
      <c r="AG57" s="68"/>
      <c r="AH57">
        <f t="shared" si="24"/>
        <v>0.14270875705009622</v>
      </c>
      <c r="AI57">
        <f t="shared" si="25"/>
        <v>0.51470517238924018</v>
      </c>
      <c r="AJ57">
        <f t="shared" si="26"/>
        <v>0.97980164799730951</v>
      </c>
      <c r="AK57">
        <f t="shared" si="27"/>
        <v>-0.27944396628705909</v>
      </c>
      <c r="AL57">
        <f t="shared" si="28"/>
        <v>-2.6191400212183327</v>
      </c>
      <c r="AM57">
        <f t="shared" si="29"/>
        <v>-3.7406240739403906</v>
      </c>
      <c r="AN57" s="15">
        <f t="shared" si="35"/>
        <v>4.0742810476585909</v>
      </c>
      <c r="AO57" s="15">
        <f t="shared" si="35"/>
        <v>4.07485829059042</v>
      </c>
      <c r="AP57" s="15">
        <f t="shared" si="35"/>
        <v>4.0731285076943546</v>
      </c>
      <c r="AQ57" s="15">
        <f t="shared" si="35"/>
        <v>4.0783241718281573</v>
      </c>
      <c r="AR57" s="15">
        <f t="shared" si="35"/>
        <v>4.0628258451811634</v>
      </c>
      <c r="AS57" s="15">
        <f t="shared" si="35"/>
        <v>4.1100694500718555</v>
      </c>
      <c r="AT57" s="15">
        <f t="shared" si="35"/>
        <v>3.9741578204843151</v>
      </c>
      <c r="AU57" s="15">
        <f t="shared" si="31"/>
        <v>4.5242791118657477</v>
      </c>
      <c r="AV57"/>
      <c r="AW57">
        <v>-3000</v>
      </c>
      <c r="AX57">
        <f t="shared" si="0"/>
        <v>2.7904171965141854E-2</v>
      </c>
      <c r="AY57">
        <f t="shared" si="1"/>
        <v>-5.1502487688736436E-2</v>
      </c>
      <c r="AZ57">
        <f t="shared" si="2"/>
        <v>7.9406659653878289E-2</v>
      </c>
      <c r="BA57">
        <f t="shared" si="3"/>
        <v>0.62236799969488144</v>
      </c>
      <c r="BB57">
        <f t="shared" si="4"/>
        <v>0.87294046444966922</v>
      </c>
      <c r="BC57">
        <f t="shared" si="5"/>
        <v>-2.3108707347376307</v>
      </c>
      <c r="BD57">
        <f t="shared" si="6"/>
        <v>-2.2674717927756465</v>
      </c>
      <c r="BE57">
        <f t="shared" si="33"/>
        <v>4.5276171387780897</v>
      </c>
      <c r="BF57">
        <f t="shared" si="33"/>
        <v>4.5276168128791072</v>
      </c>
      <c r="BG57">
        <f t="shared" si="33"/>
        <v>4.5276199805212531</v>
      </c>
      <c r="BH57">
        <f t="shared" si="33"/>
        <v>4.5275891942469642</v>
      </c>
      <c r="BI57">
        <f t="shared" si="33"/>
        <v>4.5278886208353217</v>
      </c>
      <c r="BJ57">
        <f t="shared" si="33"/>
        <v>4.5249964747475211</v>
      </c>
      <c r="BK57">
        <f t="shared" si="33"/>
        <v>4.5551148215557582</v>
      </c>
      <c r="BL57">
        <f t="shared" si="8"/>
        <v>5.0780848938833234</v>
      </c>
      <c r="BM57"/>
      <c r="BN57"/>
      <c r="BO57"/>
      <c r="BP57"/>
    </row>
    <row r="58" spans="1:68" s="9" customFormat="1" x14ac:dyDescent="0.2">
      <c r="A58" s="63" t="s">
        <v>1348</v>
      </c>
      <c r="B58" s="28" t="s">
        <v>676</v>
      </c>
      <c r="C58" s="64">
        <v>27944.482</v>
      </c>
      <c r="D58" s="64" t="s">
        <v>700</v>
      </c>
      <c r="E58" s="9">
        <f t="shared" si="11"/>
        <v>-7571.9832405120187</v>
      </c>
      <c r="F58" s="9">
        <f t="shared" si="12"/>
        <v>-7572</v>
      </c>
      <c r="G58" s="9">
        <f t="shared" si="13"/>
        <v>2.5957999998354353E-2</v>
      </c>
      <c r="I58" s="9">
        <f t="shared" si="36"/>
        <v>2.5957999998354353E-2</v>
      </c>
      <c r="M58" s="15"/>
      <c r="P58" s="9">
        <f t="shared" si="37"/>
        <v>-0.13851688344532512</v>
      </c>
      <c r="Q58" s="40">
        <f t="shared" si="16"/>
        <v>12925.982</v>
      </c>
      <c r="S58" s="35">
        <v>0.1</v>
      </c>
      <c r="Z58">
        <f t="shared" si="17"/>
        <v>-7572</v>
      </c>
      <c r="AA58" s="15">
        <f t="shared" si="18"/>
        <v>4.1208686523520055E-3</v>
      </c>
      <c r="AB58" s="15">
        <f t="shared" si="19"/>
        <v>-0.11667975209932277</v>
      </c>
      <c r="AC58" s="15">
        <f t="shared" si="20"/>
        <v>0.16447488344367947</v>
      </c>
      <c r="AD58" s="15">
        <f t="shared" si="21"/>
        <v>2.1837131346002348E-2</v>
      </c>
      <c r="AE58" s="15">
        <f t="shared" si="22"/>
        <v>4.7686030542255835E-5</v>
      </c>
      <c r="AF58">
        <f t="shared" si="23"/>
        <v>0.16447488344367947</v>
      </c>
      <c r="AG58" s="68"/>
      <c r="AH58">
        <f t="shared" si="24"/>
        <v>0.14263775209767712</v>
      </c>
      <c r="AI58">
        <f t="shared" si="25"/>
        <v>0.51481561035066115</v>
      </c>
      <c r="AJ58">
        <f t="shared" si="26"/>
        <v>0.97972256854926065</v>
      </c>
      <c r="AK58">
        <f t="shared" si="27"/>
        <v>-0.27963567018640262</v>
      </c>
      <c r="AL58">
        <f t="shared" si="28"/>
        <v>-2.6187449506316769</v>
      </c>
      <c r="AM58">
        <f t="shared" si="29"/>
        <v>-3.7376647584073535</v>
      </c>
      <c r="AN58" s="15">
        <f t="shared" si="35"/>
        <v>4.0749169028469048</v>
      </c>
      <c r="AO58" s="15">
        <f t="shared" si="35"/>
        <v>4.0754908605372275</v>
      </c>
      <c r="AP58" s="15">
        <f t="shared" si="35"/>
        <v>4.0737694448023447</v>
      </c>
      <c r="AQ58" s="15">
        <f t="shared" si="35"/>
        <v>4.0789443913904071</v>
      </c>
      <c r="AR58" s="15">
        <f t="shared" si="35"/>
        <v>4.063494539136431</v>
      </c>
      <c r="AS58" s="15">
        <f t="shared" si="35"/>
        <v>4.1106304580933237</v>
      </c>
      <c r="AT58" s="15">
        <f t="shared" si="35"/>
        <v>3.9749159720860705</v>
      </c>
      <c r="AU58" s="15">
        <f t="shared" si="31"/>
        <v>4.5251257247668448</v>
      </c>
      <c r="AV58"/>
      <c r="AW58">
        <v>-2800</v>
      </c>
      <c r="AX58">
        <f t="shared" si="0"/>
        <v>2.8094734075351853E-2</v>
      </c>
      <c r="AY58">
        <f t="shared" si="1"/>
        <v>-4.7701421867404288E-2</v>
      </c>
      <c r="AZ58">
        <f t="shared" si="2"/>
        <v>7.5796155942756141E-2</v>
      </c>
      <c r="BA58">
        <f t="shared" si="3"/>
        <v>0.62930882810131972</v>
      </c>
      <c r="BB58">
        <f t="shared" si="4"/>
        <v>0.8646929914653716</v>
      </c>
      <c r="BC58">
        <f t="shared" si="5"/>
        <v>-2.2942117038799905</v>
      </c>
      <c r="BD58">
        <f t="shared" si="6"/>
        <v>-2.2172637852640174</v>
      </c>
      <c r="BE58">
        <f t="shared" si="33"/>
        <v>4.5496711001781884</v>
      </c>
      <c r="BF58">
        <f t="shared" si="33"/>
        <v>4.5496708909726102</v>
      </c>
      <c r="BG58">
        <f t="shared" si="33"/>
        <v>4.5496731970327176</v>
      </c>
      <c r="BH58">
        <f t="shared" si="33"/>
        <v>4.549647779264383</v>
      </c>
      <c r="BI58">
        <f t="shared" si="33"/>
        <v>4.5499281557316875</v>
      </c>
      <c r="BJ58">
        <f t="shared" si="33"/>
        <v>4.5468614389740205</v>
      </c>
      <c r="BK58">
        <f t="shared" si="33"/>
        <v>4.5843002485100834</v>
      </c>
      <c r="BL58">
        <f t="shared" si="8"/>
        <v>5.1022738339146656</v>
      </c>
      <c r="BM58"/>
      <c r="BN58"/>
      <c r="BO58"/>
      <c r="BP58"/>
    </row>
    <row r="59" spans="1:68" s="9" customFormat="1" x14ac:dyDescent="0.2">
      <c r="A59" s="63" t="s">
        <v>1348</v>
      </c>
      <c r="B59" s="28" t="s">
        <v>676</v>
      </c>
      <c r="C59" s="64">
        <v>27961.508000000002</v>
      </c>
      <c r="D59" s="64" t="s">
        <v>700</v>
      </c>
      <c r="E59" s="9">
        <f t="shared" si="11"/>
        <v>-7560.9905969187548</v>
      </c>
      <c r="F59" s="9">
        <f t="shared" si="12"/>
        <v>-7561</v>
      </c>
      <c r="G59" s="9">
        <f t="shared" si="13"/>
        <v>1.4563999997335486E-2</v>
      </c>
      <c r="I59" s="9">
        <f t="shared" si="36"/>
        <v>1.4563999997335486E-2</v>
      </c>
      <c r="M59" s="15"/>
      <c r="P59" s="9">
        <f t="shared" si="37"/>
        <v>-0.13830725060589541</v>
      </c>
      <c r="Q59" s="40">
        <f t="shared" si="16"/>
        <v>12943.008000000002</v>
      </c>
      <c r="S59" s="35">
        <v>0.1</v>
      </c>
      <c r="Z59">
        <f t="shared" si="17"/>
        <v>-7561</v>
      </c>
      <c r="AA59" s="15">
        <f t="shared" si="18"/>
        <v>4.2187759197940822E-3</v>
      </c>
      <c r="AB59" s="15">
        <f t="shared" si="19"/>
        <v>-0.12796202652835401</v>
      </c>
      <c r="AC59" s="15">
        <f t="shared" si="20"/>
        <v>0.1528712506032309</v>
      </c>
      <c r="AD59" s="15">
        <f t="shared" si="21"/>
        <v>1.0345224077541404E-2</v>
      </c>
      <c r="AE59" s="15">
        <f t="shared" si="22"/>
        <v>1.070236612145424E-5</v>
      </c>
      <c r="AF59">
        <f t="shared" si="23"/>
        <v>0.1528712506032309</v>
      </c>
      <c r="AG59" s="68"/>
      <c r="AH59">
        <f t="shared" si="24"/>
        <v>0.14252602652568949</v>
      </c>
      <c r="AI59">
        <f t="shared" si="25"/>
        <v>0.51498940312547981</v>
      </c>
      <c r="AJ59">
        <f t="shared" si="26"/>
        <v>0.97959792411885138</v>
      </c>
      <c r="AK59">
        <f t="shared" si="27"/>
        <v>-0.27993699455309901</v>
      </c>
      <c r="AL59">
        <f t="shared" si="28"/>
        <v>-2.6181237881618782</v>
      </c>
      <c r="AM59">
        <f t="shared" si="29"/>
        <v>-3.7330207054012656</v>
      </c>
      <c r="AN59" s="15">
        <f t="shared" si="35"/>
        <v>4.0759163707612567</v>
      </c>
      <c r="AO59" s="15">
        <f t="shared" si="35"/>
        <v>4.0764851909854203</v>
      </c>
      <c r="AP59" s="15">
        <f t="shared" si="35"/>
        <v>4.0747768754599338</v>
      </c>
      <c r="AQ59" s="15">
        <f t="shared" si="35"/>
        <v>4.0799193455042362</v>
      </c>
      <c r="AR59" s="15">
        <f t="shared" si="35"/>
        <v>4.0645455799364267</v>
      </c>
      <c r="AS59" s="15">
        <f t="shared" si="35"/>
        <v>4.1115122239051196</v>
      </c>
      <c r="AT59" s="15">
        <f t="shared" si="35"/>
        <v>3.976108149976485</v>
      </c>
      <c r="AU59" s="15">
        <f t="shared" si="31"/>
        <v>4.5264561164685686</v>
      </c>
      <c r="AV59"/>
      <c r="AW59">
        <v>-2600</v>
      </c>
      <c r="AX59">
        <f t="shared" si="0"/>
        <v>2.8206564279061874E-2</v>
      </c>
      <c r="AY59">
        <f t="shared" si="1"/>
        <v>-4.3900803505629291E-2</v>
      </c>
      <c r="AZ59">
        <f t="shared" si="2"/>
        <v>7.2107367784691165E-2</v>
      </c>
      <c r="BA59">
        <f t="shared" si="3"/>
        <v>0.63651380470892227</v>
      </c>
      <c r="BB59">
        <f t="shared" si="4"/>
        <v>0.85600987168540055</v>
      </c>
      <c r="BC59">
        <f t="shared" si="5"/>
        <v>-2.2771740335717046</v>
      </c>
      <c r="BD59">
        <f t="shared" si="6"/>
        <v>-2.167797303979472</v>
      </c>
      <c r="BE59">
        <f t="shared" si="33"/>
        <v>4.5719742792007079</v>
      </c>
      <c r="BF59">
        <f t="shared" si="33"/>
        <v>4.57197416458202</v>
      </c>
      <c r="BG59">
        <f t="shared" si="33"/>
        <v>4.5719756270446297</v>
      </c>
      <c r="BH59">
        <f t="shared" si="33"/>
        <v>4.5719569680735193</v>
      </c>
      <c r="BI59">
        <f t="shared" si="33"/>
        <v>4.5721952154246628</v>
      </c>
      <c r="BJ59">
        <f t="shared" si="33"/>
        <v>4.5691827319042702</v>
      </c>
      <c r="BK59">
        <f t="shared" si="33"/>
        <v>4.613788729528812</v>
      </c>
      <c r="BL59">
        <f t="shared" si="8"/>
        <v>5.1264627739460078</v>
      </c>
      <c r="BM59"/>
      <c r="BN59"/>
      <c r="BO59"/>
      <c r="BP59"/>
    </row>
    <row r="60" spans="1:68" s="9" customFormat="1" x14ac:dyDescent="0.2">
      <c r="A60" s="63" t="s">
        <v>1348</v>
      </c>
      <c r="B60" s="28" t="s">
        <v>676</v>
      </c>
      <c r="C60" s="64">
        <v>27989.398000000001</v>
      </c>
      <c r="D60" s="64" t="s">
        <v>700</v>
      </c>
      <c r="E60" s="9">
        <f t="shared" si="11"/>
        <v>-7542.9837350712214</v>
      </c>
      <c r="F60" s="9">
        <f t="shared" si="12"/>
        <v>-7543</v>
      </c>
      <c r="G60" s="9">
        <f t="shared" si="13"/>
        <v>2.5192000000970438E-2</v>
      </c>
      <c r="I60" s="9">
        <f t="shared" si="36"/>
        <v>2.5192000000970438E-2</v>
      </c>
      <c r="M60" s="15"/>
      <c r="P60" s="9">
        <f t="shared" si="37"/>
        <v>-0.13796421797013855</v>
      </c>
      <c r="Q60" s="40">
        <f t="shared" si="16"/>
        <v>12970.898000000001</v>
      </c>
      <c r="S60" s="35">
        <v>0.1</v>
      </c>
      <c r="Z60">
        <f t="shared" si="17"/>
        <v>-7543</v>
      </c>
      <c r="AA60" s="15">
        <f t="shared" si="18"/>
        <v>4.3785988025398792E-3</v>
      </c>
      <c r="AB60" s="15">
        <f t="shared" si="19"/>
        <v>-0.11715081677170799</v>
      </c>
      <c r="AC60" s="15">
        <f t="shared" si="20"/>
        <v>0.16315621797110899</v>
      </c>
      <c r="AD60" s="15">
        <f t="shared" si="21"/>
        <v>2.0813401198430559E-2</v>
      </c>
      <c r="AE60" s="15">
        <f t="shared" si="22"/>
        <v>4.3319766944683065E-5</v>
      </c>
      <c r="AF60">
        <f t="shared" si="23"/>
        <v>0.16315621797110899</v>
      </c>
      <c r="AG60" s="68"/>
      <c r="AH60">
        <f t="shared" si="24"/>
        <v>0.14234281677267843</v>
      </c>
      <c r="AI60">
        <f t="shared" si="25"/>
        <v>0.5152744448615828</v>
      </c>
      <c r="AJ60">
        <f t="shared" si="26"/>
        <v>0.97939296523836006</v>
      </c>
      <c r="AK60">
        <f t="shared" si="27"/>
        <v>-0.28043026975658908</v>
      </c>
      <c r="AL60">
        <f t="shared" si="28"/>
        <v>-2.6171064492497997</v>
      </c>
      <c r="AM60">
        <f t="shared" si="29"/>
        <v>-3.7254378995720727</v>
      </c>
      <c r="AN60" s="15">
        <f t="shared" si="35"/>
        <v>4.0775525688267074</v>
      </c>
      <c r="AO60" s="15">
        <f t="shared" si="35"/>
        <v>4.0781130482126988</v>
      </c>
      <c r="AP60" s="15">
        <f t="shared" si="35"/>
        <v>4.0764260423233383</v>
      </c>
      <c r="AQ60" s="15">
        <f t="shared" si="35"/>
        <v>4.0815155794833453</v>
      </c>
      <c r="AR60" s="15">
        <f t="shared" si="35"/>
        <v>4.0662660867676754</v>
      </c>
      <c r="AS60" s="15">
        <f t="shared" si="35"/>
        <v>4.1129555973342979</v>
      </c>
      <c r="AT60" s="15">
        <f t="shared" si="35"/>
        <v>3.9780610877587317</v>
      </c>
      <c r="AU60" s="15">
        <f t="shared" si="31"/>
        <v>4.5286331210713895</v>
      </c>
      <c r="AV60"/>
      <c r="AW60">
        <v>-2400</v>
      </c>
      <c r="AX60">
        <f t="shared" si="0"/>
        <v>2.8238664148096948E-2</v>
      </c>
      <c r="AY60">
        <f t="shared" si="1"/>
        <v>-4.0100632603411457E-2</v>
      </c>
      <c r="AZ60">
        <f t="shared" si="2"/>
        <v>6.8339296751508405E-2</v>
      </c>
      <c r="BA60">
        <f t="shared" si="3"/>
        <v>0.64399615173995151</v>
      </c>
      <c r="BB60">
        <f t="shared" si="4"/>
        <v>0.84686687609150224</v>
      </c>
      <c r="BC60">
        <f t="shared" si="5"/>
        <v>-2.2597387281003498</v>
      </c>
      <c r="BD60">
        <f t="shared" si="6"/>
        <v>-2.1190327150737622</v>
      </c>
      <c r="BE60">
        <f t="shared" si="33"/>
        <v>4.5945362149989624</v>
      </c>
      <c r="BF60">
        <f t="shared" si="33"/>
        <v>4.5945361632071284</v>
      </c>
      <c r="BG60">
        <f t="shared" si="33"/>
        <v>4.5945369497828583</v>
      </c>
      <c r="BH60">
        <f t="shared" si="33"/>
        <v>4.5945250044204444</v>
      </c>
      <c r="BI60">
        <f t="shared" si="33"/>
        <v>4.5947065431330305</v>
      </c>
      <c r="BJ60">
        <f t="shared" si="33"/>
        <v>4.5919770094084145</v>
      </c>
      <c r="BK60">
        <f t="shared" si="33"/>
        <v>4.6435771639761594</v>
      </c>
      <c r="BL60">
        <f t="shared" si="8"/>
        <v>5.15065171397735</v>
      </c>
      <c r="BM60"/>
      <c r="BN60"/>
      <c r="BO60"/>
      <c r="BP60"/>
    </row>
    <row r="61" spans="1:68" s="9" customFormat="1" x14ac:dyDescent="0.2">
      <c r="A61" s="63" t="s">
        <v>1348</v>
      </c>
      <c r="B61" s="28" t="s">
        <v>676</v>
      </c>
      <c r="C61" s="64">
        <v>28003.325000000001</v>
      </c>
      <c r="D61" s="64" t="s">
        <v>700</v>
      </c>
      <c r="E61" s="9">
        <f t="shared" si="11"/>
        <v>-7533.9919256430894</v>
      </c>
      <c r="F61" s="9">
        <f t="shared" si="12"/>
        <v>-7534</v>
      </c>
      <c r="G61" s="9">
        <f t="shared" si="13"/>
        <v>1.2505999999120831E-2</v>
      </c>
      <c r="I61" s="9">
        <f t="shared" si="36"/>
        <v>1.2505999999120831E-2</v>
      </c>
      <c r="M61" s="15"/>
      <c r="P61" s="9">
        <f t="shared" si="37"/>
        <v>-0.13779270301141852</v>
      </c>
      <c r="Q61" s="40">
        <f t="shared" si="16"/>
        <v>12984.825000000001</v>
      </c>
      <c r="S61" s="35">
        <v>0.1</v>
      </c>
      <c r="Z61">
        <f t="shared" si="17"/>
        <v>-7534</v>
      </c>
      <c r="AA61" s="15">
        <f t="shared" si="18"/>
        <v>4.458329040661152E-3</v>
      </c>
      <c r="AB61" s="15">
        <f t="shared" si="19"/>
        <v>-0.12974503205295884</v>
      </c>
      <c r="AC61" s="15">
        <f t="shared" si="20"/>
        <v>0.15029870301053935</v>
      </c>
      <c r="AD61" s="15">
        <f t="shared" si="21"/>
        <v>8.0476709584596795E-3</v>
      </c>
      <c r="AE61" s="15">
        <f t="shared" si="22"/>
        <v>6.4765007855635339E-6</v>
      </c>
      <c r="AF61">
        <f t="shared" si="23"/>
        <v>0.15029870301053935</v>
      </c>
      <c r="AG61" s="68"/>
      <c r="AH61">
        <f t="shared" si="24"/>
        <v>0.14225103205207967</v>
      </c>
      <c r="AI61">
        <f t="shared" si="25"/>
        <v>0.51541727061564457</v>
      </c>
      <c r="AJ61">
        <f t="shared" si="26"/>
        <v>0.97929002145902477</v>
      </c>
      <c r="AK61">
        <f t="shared" si="27"/>
        <v>-0.28067700009514257</v>
      </c>
      <c r="AL61">
        <f t="shared" si="28"/>
        <v>-2.6165973638800275</v>
      </c>
      <c r="AM61">
        <f t="shared" si="29"/>
        <v>-3.7216541755479349</v>
      </c>
      <c r="AN61" s="15">
        <f t="shared" ref="AN61:AT70" si="38">$AU61+$AB$7*SIN(AO61)</f>
        <v>4.0783709968205795</v>
      </c>
      <c r="AO61" s="15">
        <f t="shared" si="38"/>
        <v>4.0789273364104437</v>
      </c>
      <c r="AP61" s="15">
        <f t="shared" si="38"/>
        <v>4.0772509261719794</v>
      </c>
      <c r="AQ61" s="15">
        <f t="shared" si="38"/>
        <v>4.0823140952442083</v>
      </c>
      <c r="AR61" s="15">
        <f t="shared" si="38"/>
        <v>4.0671266295216384</v>
      </c>
      <c r="AS61" s="15">
        <f t="shared" si="38"/>
        <v>4.1136775116295015</v>
      </c>
      <c r="AT61" s="15">
        <f t="shared" si="38"/>
        <v>3.9790385350909703</v>
      </c>
      <c r="AU61" s="15">
        <f t="shared" si="31"/>
        <v>4.5297216233727999</v>
      </c>
      <c r="AV61"/>
      <c r="AW61">
        <v>-2200</v>
      </c>
      <c r="AX61">
        <f t="shared" si="0"/>
        <v>2.81900259937072E-2</v>
      </c>
      <c r="AY61">
        <f t="shared" si="1"/>
        <v>-3.6300909160750773E-2</v>
      </c>
      <c r="AZ61">
        <f t="shared" si="2"/>
        <v>6.4490935154457973E-2</v>
      </c>
      <c r="BA61">
        <f t="shared" si="3"/>
        <v>0.65176995734138909</v>
      </c>
      <c r="BB61">
        <f t="shared" si="4"/>
        <v>0.83723800293746142</v>
      </c>
      <c r="BC61">
        <f t="shared" si="5"/>
        <v>-2.2418855329489742</v>
      </c>
      <c r="BD61">
        <f t="shared" si="6"/>
        <v>-2.0709316104910513</v>
      </c>
      <c r="BE61">
        <f t="shared" si="33"/>
        <v>4.6173669266454391</v>
      </c>
      <c r="BF61">
        <f t="shared" si="33"/>
        <v>4.6173669087812028</v>
      </c>
      <c r="BG61">
        <f t="shared" si="33"/>
        <v>4.617367245003452</v>
      </c>
      <c r="BH61">
        <f t="shared" si="33"/>
        <v>4.6173609171735785</v>
      </c>
      <c r="BI61">
        <f t="shared" si="33"/>
        <v>4.617480079860246</v>
      </c>
      <c r="BJ61">
        <f t="shared" si="33"/>
        <v>4.6152605336714352</v>
      </c>
      <c r="BK61">
        <f t="shared" si="33"/>
        <v>4.6736622757206971</v>
      </c>
      <c r="BL61">
        <f t="shared" si="8"/>
        <v>5.1748406540086922</v>
      </c>
      <c r="BM61"/>
      <c r="BN61"/>
      <c r="BO61"/>
      <c r="BP61"/>
    </row>
    <row r="62" spans="1:68" s="9" customFormat="1" x14ac:dyDescent="0.2">
      <c r="A62" s="63" t="s">
        <v>1348</v>
      </c>
      <c r="B62" s="28" t="s">
        <v>676</v>
      </c>
      <c r="C62" s="64">
        <v>28023.464</v>
      </c>
      <c r="D62" s="64" t="s">
        <v>700</v>
      </c>
      <c r="E62" s="9">
        <f t="shared" si="11"/>
        <v>-7520.9894089436466</v>
      </c>
      <c r="F62" s="9">
        <f t="shared" si="12"/>
        <v>-7521</v>
      </c>
      <c r="G62" s="9">
        <f t="shared" si="13"/>
        <v>1.6403999998146901E-2</v>
      </c>
      <c r="I62" s="9">
        <f t="shared" si="36"/>
        <v>1.6403999998146901E-2</v>
      </c>
      <c r="M62" s="15"/>
      <c r="P62" s="9">
        <f t="shared" si="37"/>
        <v>-0.13754496078182418</v>
      </c>
      <c r="Q62" s="40">
        <f t="shared" si="16"/>
        <v>13004.964</v>
      </c>
      <c r="S62" s="35">
        <v>0.1</v>
      </c>
      <c r="Z62">
        <f t="shared" si="17"/>
        <v>-7521</v>
      </c>
      <c r="AA62" s="15">
        <f t="shared" si="18"/>
        <v>4.5732815322780673E-3</v>
      </c>
      <c r="AB62" s="15">
        <f t="shared" si="19"/>
        <v>-0.12571424231595535</v>
      </c>
      <c r="AC62" s="15">
        <f t="shared" si="20"/>
        <v>0.15394896077997108</v>
      </c>
      <c r="AD62" s="15">
        <f t="shared" si="21"/>
        <v>1.1830718465868834E-2</v>
      </c>
      <c r="AE62" s="15">
        <f t="shared" si="22"/>
        <v>1.3996589941864981E-5</v>
      </c>
      <c r="AF62">
        <f t="shared" si="23"/>
        <v>0.15394896077997108</v>
      </c>
      <c r="AG62" s="68"/>
      <c r="AH62">
        <f t="shared" si="24"/>
        <v>0.14211824231410225</v>
      </c>
      <c r="AI62">
        <f t="shared" si="25"/>
        <v>0.51562393411889329</v>
      </c>
      <c r="AJ62">
        <f t="shared" si="26"/>
        <v>0.97914077710817116</v>
      </c>
      <c r="AK62">
        <f t="shared" si="27"/>
        <v>-0.2810334976502657</v>
      </c>
      <c r="AL62">
        <f t="shared" si="28"/>
        <v>-2.6158615275559662</v>
      </c>
      <c r="AM62">
        <f t="shared" si="29"/>
        <v>-3.7161978006649878</v>
      </c>
      <c r="AN62" s="15">
        <f t="shared" si="38"/>
        <v>4.0795535586536626</v>
      </c>
      <c r="AO62" s="15">
        <f t="shared" si="38"/>
        <v>4.0801039544966864</v>
      </c>
      <c r="AP62" s="15">
        <f t="shared" si="38"/>
        <v>4.0784427794360276</v>
      </c>
      <c r="AQ62" s="15">
        <f t="shared" si="38"/>
        <v>4.0834679774443821</v>
      </c>
      <c r="AR62" s="15">
        <f t="shared" si="38"/>
        <v>4.0683699760646466</v>
      </c>
      <c r="AS62" s="15">
        <f t="shared" si="38"/>
        <v>4.1147205474416504</v>
      </c>
      <c r="AT62" s="15">
        <f t="shared" si="38"/>
        <v>3.9804515553850877</v>
      </c>
      <c r="AU62" s="15">
        <f t="shared" si="31"/>
        <v>4.531293904474837</v>
      </c>
      <c r="AV62"/>
      <c r="AW62">
        <v>-2000</v>
      </c>
      <c r="AX62">
        <f t="shared" si="0"/>
        <v>2.8059635259833536E-2</v>
      </c>
      <c r="AY62">
        <f t="shared" si="1"/>
        <v>-3.2501633177647253E-2</v>
      </c>
      <c r="AZ62">
        <f t="shared" si="2"/>
        <v>6.0561268437480789E-2</v>
      </c>
      <c r="BA62">
        <f t="shared" si="3"/>
        <v>0.65985023973136769</v>
      </c>
      <c r="BB62">
        <f t="shared" si="4"/>
        <v>0.82709532710472233</v>
      </c>
      <c r="BC62">
        <f t="shared" si="5"/>
        <v>-2.223592828581237</v>
      </c>
      <c r="BD62">
        <f t="shared" si="6"/>
        <v>-2.0234566905363724</v>
      </c>
      <c r="BE62">
        <f t="shared" si="33"/>
        <v>4.6404769457124599</v>
      </c>
      <c r="BF62">
        <f t="shared" si="33"/>
        <v>4.6404769417825191</v>
      </c>
      <c r="BG62">
        <f t="shared" si="33"/>
        <v>4.6404770394547379</v>
      </c>
      <c r="BH62">
        <f t="shared" si="33"/>
        <v>4.6404746120115554</v>
      </c>
      <c r="BI62">
        <f t="shared" si="33"/>
        <v>4.6405349654116499</v>
      </c>
      <c r="BJ62">
        <f t="shared" si="33"/>
        <v>4.6390491085837375</v>
      </c>
      <c r="BK62">
        <f t="shared" si="33"/>
        <v>4.704040615052147</v>
      </c>
      <c r="BL62">
        <f t="shared" si="8"/>
        <v>5.1990295940400344</v>
      </c>
      <c r="BM62"/>
      <c r="BN62"/>
      <c r="BO62"/>
      <c r="BP62"/>
    </row>
    <row r="63" spans="1:68" s="9" customFormat="1" x14ac:dyDescent="0.2">
      <c r="A63" s="63" t="s">
        <v>1348</v>
      </c>
      <c r="B63" s="28" t="s">
        <v>676</v>
      </c>
      <c r="C63" s="64">
        <v>28026.556</v>
      </c>
      <c r="D63" s="64" t="s">
        <v>700</v>
      </c>
      <c r="E63" s="9">
        <f t="shared" si="11"/>
        <v>-7518.9930942490391</v>
      </c>
      <c r="F63" s="9">
        <f t="shared" si="12"/>
        <v>-7519</v>
      </c>
      <c r="G63" s="9">
        <f t="shared" si="13"/>
        <v>1.0695999997551553E-2</v>
      </c>
      <c r="I63" s="9">
        <f t="shared" si="36"/>
        <v>1.0695999997551553E-2</v>
      </c>
      <c r="M63" s="15"/>
      <c r="P63" s="9">
        <f t="shared" si="37"/>
        <v>-0.13750684676045319</v>
      </c>
      <c r="Q63" s="40">
        <f t="shared" si="16"/>
        <v>13008.056</v>
      </c>
      <c r="S63" s="35">
        <v>0.1</v>
      </c>
      <c r="Z63">
        <f t="shared" si="17"/>
        <v>-7519</v>
      </c>
      <c r="AA63" s="15">
        <f t="shared" si="18"/>
        <v>4.5909441367266157E-3</v>
      </c>
      <c r="AB63" s="15">
        <f t="shared" si="19"/>
        <v>-0.13140179089962825</v>
      </c>
      <c r="AC63" s="15">
        <f t="shared" si="20"/>
        <v>0.14820284675800474</v>
      </c>
      <c r="AD63" s="15">
        <f t="shared" si="21"/>
        <v>6.1050558608249372E-3</v>
      </c>
      <c r="AE63" s="15">
        <f t="shared" si="22"/>
        <v>3.7271707063792915E-6</v>
      </c>
      <c r="AF63">
        <f t="shared" si="23"/>
        <v>0.14820284675800474</v>
      </c>
      <c r="AG63" s="68"/>
      <c r="AH63">
        <f t="shared" si="24"/>
        <v>0.1420977908971798</v>
      </c>
      <c r="AI63">
        <f t="shared" si="25"/>
        <v>0.51565576627853327</v>
      </c>
      <c r="AJ63">
        <f t="shared" si="26"/>
        <v>0.9791177588988339</v>
      </c>
      <c r="AK63">
        <f t="shared" si="27"/>
        <v>-0.2810883549006703</v>
      </c>
      <c r="AL63">
        <f t="shared" si="28"/>
        <v>-2.615748270405541</v>
      </c>
      <c r="AM63">
        <f t="shared" si="29"/>
        <v>-3.7153593007811097</v>
      </c>
      <c r="AN63" s="15">
        <f t="shared" si="38"/>
        <v>4.0797355320056345</v>
      </c>
      <c r="AO63" s="15">
        <f t="shared" si="38"/>
        <v>4.0802850171926561</v>
      </c>
      <c r="AP63" s="15">
        <f t="shared" si="38"/>
        <v>4.0786261786986877</v>
      </c>
      <c r="AQ63" s="15">
        <f t="shared" si="38"/>
        <v>4.0836455472168804</v>
      </c>
      <c r="AR63" s="15">
        <f t="shared" si="38"/>
        <v>4.0685612958363615</v>
      </c>
      <c r="AS63" s="15">
        <f t="shared" si="38"/>
        <v>4.1148810430676148</v>
      </c>
      <c r="AT63" s="15">
        <f t="shared" si="38"/>
        <v>3.9806690639755011</v>
      </c>
      <c r="AU63" s="15">
        <f t="shared" si="31"/>
        <v>4.5315357938751504</v>
      </c>
      <c r="AV63"/>
      <c r="AW63">
        <v>-1800</v>
      </c>
      <c r="AX63">
        <f t="shared" si="0"/>
        <v>2.7846473508128491E-2</v>
      </c>
      <c r="AY63">
        <f t="shared" si="1"/>
        <v>-2.8702804654100886E-2</v>
      </c>
      <c r="AZ63">
        <f t="shared" si="2"/>
        <v>5.6549278162229377E-2</v>
      </c>
      <c r="BA63">
        <f t="shared" si="3"/>
        <v>0.66825301577430785</v>
      </c>
      <c r="BB63">
        <f t="shared" si="4"/>
        <v>0.81640883583003432</v>
      </c>
      <c r="BC63">
        <f t="shared" si="5"/>
        <v>-2.2048375142535792</v>
      </c>
      <c r="BD63">
        <f t="shared" si="6"/>
        <v>-1.9765716522726147</v>
      </c>
      <c r="BE63">
        <f t="shared" si="33"/>
        <v>4.6638773507588622</v>
      </c>
      <c r="BF63">
        <f t="shared" si="33"/>
        <v>4.6638773504672573</v>
      </c>
      <c r="BG63">
        <f t="shared" si="33"/>
        <v>4.6638773612054409</v>
      </c>
      <c r="BH63">
        <f t="shared" si="33"/>
        <v>4.6638769657790746</v>
      </c>
      <c r="BI63">
        <f t="shared" si="33"/>
        <v>4.6638915292129566</v>
      </c>
      <c r="BJ63">
        <f t="shared" si="33"/>
        <v>4.6633580141072306</v>
      </c>
      <c r="BK63">
        <f t="shared" si="33"/>
        <v>4.7347085606997181</v>
      </c>
      <c r="BL63">
        <f t="shared" si="8"/>
        <v>5.2232185340713757</v>
      </c>
      <c r="BM63"/>
      <c r="BN63"/>
      <c r="BO63"/>
      <c r="BP63"/>
    </row>
    <row r="64" spans="1:68" s="9" customFormat="1" x14ac:dyDescent="0.2">
      <c r="A64" s="63" t="s">
        <v>1348</v>
      </c>
      <c r="B64" s="28" t="s">
        <v>676</v>
      </c>
      <c r="C64" s="64">
        <v>28037.412</v>
      </c>
      <c r="D64" s="64" t="s">
        <v>700</v>
      </c>
      <c r="E64" s="9">
        <f t="shared" si="11"/>
        <v>-7511.9840411039404</v>
      </c>
      <c r="F64" s="9">
        <f t="shared" si="12"/>
        <v>-7512</v>
      </c>
      <c r="G64" s="9">
        <f t="shared" si="13"/>
        <v>2.4717999996937579E-2</v>
      </c>
      <c r="I64" s="9">
        <f t="shared" si="36"/>
        <v>2.4717999996937579E-2</v>
      </c>
      <c r="M64" s="15"/>
      <c r="P64" s="9">
        <f t="shared" si="37"/>
        <v>-0.13737344803802898</v>
      </c>
      <c r="Q64" s="40">
        <f t="shared" si="16"/>
        <v>13018.912</v>
      </c>
      <c r="S64" s="35">
        <v>0.1</v>
      </c>
      <c r="Z64">
        <f t="shared" si="17"/>
        <v>-7512</v>
      </c>
      <c r="AA64" s="15">
        <f t="shared" si="18"/>
        <v>4.652716207350388E-3</v>
      </c>
      <c r="AB64" s="15">
        <f t="shared" si="19"/>
        <v>-0.11730816424844179</v>
      </c>
      <c r="AC64" s="15">
        <f t="shared" si="20"/>
        <v>0.16209144803496656</v>
      </c>
      <c r="AD64" s="15">
        <f t="shared" si="21"/>
        <v>2.006528378958719E-2</v>
      </c>
      <c r="AE64" s="15">
        <f t="shared" si="22"/>
        <v>4.0261561355667048E-5</v>
      </c>
      <c r="AF64">
        <f t="shared" si="23"/>
        <v>0.16209144803496656</v>
      </c>
      <c r="AG64" s="68"/>
      <c r="AH64">
        <f t="shared" si="24"/>
        <v>0.14202616424537937</v>
      </c>
      <c r="AI64">
        <f t="shared" si="25"/>
        <v>0.51576725826106884</v>
      </c>
      <c r="AJ64">
        <f t="shared" si="26"/>
        <v>0.97903707417697705</v>
      </c>
      <c r="AK64">
        <f t="shared" si="27"/>
        <v>-0.28128037938682765</v>
      </c>
      <c r="AL64">
        <f t="shared" si="28"/>
        <v>-2.615351761943113</v>
      </c>
      <c r="AM64">
        <f t="shared" si="29"/>
        <v>-3.712426526213056</v>
      </c>
      <c r="AN64" s="15">
        <f t="shared" si="38"/>
        <v>4.0803725244467088</v>
      </c>
      <c r="AO64" s="15">
        <f t="shared" si="38"/>
        <v>4.0809188302372643</v>
      </c>
      <c r="AP64" s="15">
        <f t="shared" si="38"/>
        <v>4.0792681543811851</v>
      </c>
      <c r="AQ64" s="15">
        <f t="shared" si="38"/>
        <v>4.0842671453784209</v>
      </c>
      <c r="AR64" s="15">
        <f t="shared" si="38"/>
        <v>4.0692309899594319</v>
      </c>
      <c r="AS64" s="15">
        <f t="shared" si="38"/>
        <v>4.1154428381208383</v>
      </c>
      <c r="AT64" s="15">
        <f t="shared" si="38"/>
        <v>3.98143059787418</v>
      </c>
      <c r="AU64" s="15">
        <f t="shared" si="31"/>
        <v>4.5323824067762475</v>
      </c>
      <c r="AV64"/>
      <c r="AW64">
        <v>-1600</v>
      </c>
      <c r="AX64">
        <f t="shared" si="0"/>
        <v>2.7549522083426706E-2</v>
      </c>
      <c r="AY64">
        <f t="shared" si="1"/>
        <v>-2.490442359011168E-2</v>
      </c>
      <c r="AZ64">
        <f t="shared" si="2"/>
        <v>5.2453945673538387E-2</v>
      </c>
      <c r="BA64">
        <f t="shared" si="3"/>
        <v>0.67699537411005029</v>
      </c>
      <c r="BB64">
        <f t="shared" si="4"/>
        <v>0.80514624967508719</v>
      </c>
      <c r="BC64">
        <f t="shared" si="5"/>
        <v>-2.1855948807549725</v>
      </c>
      <c r="BD64">
        <f t="shared" si="6"/>
        <v>-1.9302410828335528</v>
      </c>
      <c r="BE64">
        <f t="shared" si="33"/>
        <v>4.6875798039292986</v>
      </c>
      <c r="BF64">
        <f t="shared" si="33"/>
        <v>4.6875798039524987</v>
      </c>
      <c r="BG64">
        <f t="shared" si="33"/>
        <v>4.6875798022824107</v>
      </c>
      <c r="BH64">
        <f t="shared" si="33"/>
        <v>4.6875799225045602</v>
      </c>
      <c r="BI64">
        <f t="shared" si="33"/>
        <v>4.6875712697372194</v>
      </c>
      <c r="BJ64">
        <f t="shared" si="33"/>
        <v>4.6882019398797112</v>
      </c>
      <c r="BK64">
        <f t="shared" si="33"/>
        <v>4.7656623219508347</v>
      </c>
      <c r="BL64">
        <f t="shared" si="8"/>
        <v>5.2474074741027179</v>
      </c>
      <c r="BM64"/>
      <c r="BN64"/>
      <c r="BO64"/>
      <c r="BP64"/>
    </row>
    <row r="65" spans="1:68" s="9" customFormat="1" x14ac:dyDescent="0.2">
      <c r="A65" s="63" t="s">
        <v>1348</v>
      </c>
      <c r="B65" s="28" t="s">
        <v>676</v>
      </c>
      <c r="C65" s="64">
        <v>28054.446</v>
      </c>
      <c r="D65" s="64" t="s">
        <v>700</v>
      </c>
      <c r="E65" s="9">
        <f t="shared" si="11"/>
        <v>-7500.9862324015057</v>
      </c>
      <c r="F65" s="9">
        <f t="shared" si="12"/>
        <v>-7501</v>
      </c>
      <c r="G65" s="9">
        <f t="shared" si="13"/>
        <v>2.1323999997548526E-2</v>
      </c>
      <c r="I65" s="9">
        <f t="shared" si="36"/>
        <v>2.1323999997548526E-2</v>
      </c>
      <c r="M65" s="15"/>
      <c r="P65" s="9">
        <f t="shared" si="37"/>
        <v>-0.13716382258168197</v>
      </c>
      <c r="Q65" s="40">
        <f t="shared" si="16"/>
        <v>13035.946</v>
      </c>
      <c r="S65" s="35">
        <v>0.1</v>
      </c>
      <c r="Z65">
        <f t="shared" si="17"/>
        <v>-7501</v>
      </c>
      <c r="AA65" s="15">
        <f t="shared" si="18"/>
        <v>4.7496386998657214E-3</v>
      </c>
      <c r="AB65" s="15">
        <f t="shared" si="19"/>
        <v>-0.12058946128399917</v>
      </c>
      <c r="AC65" s="15">
        <f t="shared" si="20"/>
        <v>0.1584878225792305</v>
      </c>
      <c r="AD65" s="15">
        <f t="shared" si="21"/>
        <v>1.6574361297682805E-2</v>
      </c>
      <c r="AE65" s="15">
        <f t="shared" si="22"/>
        <v>2.7470945242612565E-5</v>
      </c>
      <c r="AF65">
        <f t="shared" si="23"/>
        <v>0.1584878225792305</v>
      </c>
      <c r="AG65" s="68"/>
      <c r="AH65">
        <f t="shared" si="24"/>
        <v>0.14191346128154769</v>
      </c>
      <c r="AI65">
        <f t="shared" si="25"/>
        <v>0.51594270984414325</v>
      </c>
      <c r="AJ65">
        <f t="shared" si="26"/>
        <v>0.97890990320351734</v>
      </c>
      <c r="AK65">
        <f t="shared" si="27"/>
        <v>-0.28158220797303368</v>
      </c>
      <c r="AL65">
        <f t="shared" si="28"/>
        <v>-2.6147283359726119</v>
      </c>
      <c r="AM65">
        <f t="shared" si="29"/>
        <v>-3.7078240762138042</v>
      </c>
      <c r="AN65" s="15">
        <f t="shared" si="38"/>
        <v>4.0813737822503047</v>
      </c>
      <c r="AO65" s="15">
        <f t="shared" si="38"/>
        <v>4.0819151166438452</v>
      </c>
      <c r="AP65" s="15">
        <f t="shared" si="38"/>
        <v>4.0802772195585515</v>
      </c>
      <c r="AQ65" s="15">
        <f t="shared" si="38"/>
        <v>4.0852442696318407</v>
      </c>
      <c r="AR65" s="15">
        <f t="shared" si="38"/>
        <v>4.070283601842652</v>
      </c>
      <c r="AS65" s="15">
        <f t="shared" si="38"/>
        <v>4.1163258496268975</v>
      </c>
      <c r="AT65" s="15">
        <f t="shared" si="38"/>
        <v>3.9826280918762818</v>
      </c>
      <c r="AU65" s="15">
        <f t="shared" si="31"/>
        <v>4.5337127984779713</v>
      </c>
      <c r="AV65"/>
      <c r="AW65">
        <v>-1400</v>
      </c>
      <c r="AX65">
        <f t="shared" si="0"/>
        <v>2.716776655166387E-2</v>
      </c>
      <c r="AY65">
        <f t="shared" si="1"/>
        <v>-2.1106489985679627E-2</v>
      </c>
      <c r="AZ65">
        <f t="shared" si="2"/>
        <v>4.8274256537343498E-2</v>
      </c>
      <c r="BA65">
        <f t="shared" si="3"/>
        <v>0.68609555291855895</v>
      </c>
      <c r="BB65">
        <f t="shared" si="4"/>
        <v>0.79327282754272532</v>
      </c>
      <c r="BC65">
        <f t="shared" si="5"/>
        <v>-2.1658384708085041</v>
      </c>
      <c r="BD65">
        <f t="shared" si="6"/>
        <v>-1.8844303567004816</v>
      </c>
      <c r="BE65">
        <f t="shared" si="33"/>
        <v>4.7115965899411831</v>
      </c>
      <c r="BF65">
        <f t="shared" si="33"/>
        <v>4.7115965899411831</v>
      </c>
      <c r="BG65">
        <f t="shared" si="33"/>
        <v>4.7115965899412284</v>
      </c>
      <c r="BH65">
        <f t="shared" si="33"/>
        <v>4.7115965898385204</v>
      </c>
      <c r="BI65">
        <f t="shared" si="33"/>
        <v>4.7115968213341883</v>
      </c>
      <c r="BJ65">
        <f t="shared" si="33"/>
        <v>4.7135949183379671</v>
      </c>
      <c r="BK65">
        <f t="shared" si="33"/>
        <v>4.796897940868984</v>
      </c>
      <c r="BL65">
        <f t="shared" si="8"/>
        <v>5.2715964141340601</v>
      </c>
      <c r="BM65"/>
      <c r="BN65"/>
      <c r="BO65"/>
      <c r="BP65"/>
    </row>
    <row r="66" spans="1:68" s="9" customFormat="1" x14ac:dyDescent="0.2">
      <c r="A66" s="63" t="s">
        <v>1348</v>
      </c>
      <c r="B66" s="28" t="s">
        <v>676</v>
      </c>
      <c r="C66" s="64">
        <v>28068.383000000002</v>
      </c>
      <c r="D66" s="64" t="s">
        <v>700</v>
      </c>
      <c r="E66" s="9">
        <f t="shared" si="11"/>
        <v>-7491.9879665869094</v>
      </c>
      <c r="F66" s="9">
        <f t="shared" si="12"/>
        <v>-7492</v>
      </c>
      <c r="G66" s="9">
        <f t="shared" si="13"/>
        <v>1.8638000001374166E-2</v>
      </c>
      <c r="I66" s="9">
        <f t="shared" si="36"/>
        <v>1.8638000001374166E-2</v>
      </c>
      <c r="M66" s="15"/>
      <c r="P66" s="9">
        <f t="shared" si="37"/>
        <v>-0.13699231185145477</v>
      </c>
      <c r="Q66" s="40">
        <f t="shared" si="16"/>
        <v>13049.883000000002</v>
      </c>
      <c r="S66" s="35">
        <v>0.1</v>
      </c>
      <c r="Z66">
        <f t="shared" si="17"/>
        <v>-7492</v>
      </c>
      <c r="AA66" s="15">
        <f t="shared" si="18"/>
        <v>4.8288044029133892E-3</v>
      </c>
      <c r="AB66" s="15">
        <f t="shared" si="19"/>
        <v>-0.123183116252994</v>
      </c>
      <c r="AC66" s="15">
        <f t="shared" si="20"/>
        <v>0.15563031185282894</v>
      </c>
      <c r="AD66" s="15">
        <f t="shared" si="21"/>
        <v>1.3809195598460777E-2</v>
      </c>
      <c r="AE66" s="15">
        <f t="shared" si="22"/>
        <v>1.9069388307654853E-5</v>
      </c>
      <c r="AF66">
        <f t="shared" si="23"/>
        <v>0.15563031185282894</v>
      </c>
      <c r="AG66" s="68"/>
      <c r="AH66">
        <f t="shared" si="24"/>
        <v>0.14182111625436816</v>
      </c>
      <c r="AI66">
        <f t="shared" si="25"/>
        <v>0.51608648866033158</v>
      </c>
      <c r="AJ66">
        <f t="shared" si="26"/>
        <v>0.97880550759100504</v>
      </c>
      <c r="AK66">
        <f t="shared" si="27"/>
        <v>-0.28182922762359591</v>
      </c>
      <c r="AL66">
        <f t="shared" si="28"/>
        <v>-2.6142179494096736</v>
      </c>
      <c r="AM66">
        <f t="shared" si="29"/>
        <v>-3.7040640537605749</v>
      </c>
      <c r="AN66" s="15">
        <f t="shared" si="38"/>
        <v>4.082193238727136</v>
      </c>
      <c r="AO66" s="15">
        <f t="shared" si="38"/>
        <v>4.0827305281203978</v>
      </c>
      <c r="AP66" s="15">
        <f t="shared" si="38"/>
        <v>4.0811030425433579</v>
      </c>
      <c r="AQ66" s="15">
        <f t="shared" si="38"/>
        <v>4.0860440328449403</v>
      </c>
      <c r="AR66" s="15">
        <f t="shared" si="38"/>
        <v>4.0711450436715531</v>
      </c>
      <c r="AS66" s="15">
        <f t="shared" si="38"/>
        <v>4.1170484881839746</v>
      </c>
      <c r="AT66" s="15">
        <f t="shared" si="38"/>
        <v>3.9836085851807423</v>
      </c>
      <c r="AU66" s="15">
        <f t="shared" si="31"/>
        <v>4.5348013007793817</v>
      </c>
      <c r="AV66"/>
      <c r="AW66">
        <v>-1200</v>
      </c>
      <c r="AX66">
        <f t="shared" ref="AX66:AX127" si="39">AB$3+AB$4*AW66+AB$5*AW66^2+AZ66</f>
        <v>2.670020200585509E-2</v>
      </c>
      <c r="AY66">
        <f t="shared" ref="AY66:AY127" si="40">AB$3+AB$4*AW66+AB$5*AW66^2</f>
        <v>-1.7309003840804731E-2</v>
      </c>
      <c r="AZ66">
        <f t="shared" ref="AZ66:AZ127" si="41">$AB$6*($AB$11/BA66*BB66+$AB$12)</f>
        <v>4.4009205846659821E-2</v>
      </c>
      <c r="BA66">
        <f t="shared" ref="BA66:BA127" si="42">1+$AB$7*COS(BC66)</f>
        <v>0.69557302233856821</v>
      </c>
      <c r="BB66">
        <f t="shared" ref="BB66:BB127" si="43">SIN(BC66+RADIANS($AB$9))</f>
        <v>0.78075115448767696</v>
      </c>
      <c r="BC66">
        <f t="shared" ref="BC66:BC127" si="44">2*ATAN(BD66)</f>
        <v>-2.1455399256788819</v>
      </c>
      <c r="BD66">
        <f t="shared" ref="BD66:BD127" si="45">SQRT((1+$AB$7)/(1-$AB$7))*TAN(BE66/2)</f>
        <v>-1.8391055359472666</v>
      </c>
      <c r="BE66">
        <f t="shared" si="33"/>
        <v>4.7359406578107457</v>
      </c>
      <c r="BF66">
        <f t="shared" si="33"/>
        <v>4.735940657926867</v>
      </c>
      <c r="BG66">
        <f t="shared" si="33"/>
        <v>4.735940666732116</v>
      </c>
      <c r="BH66">
        <f t="shared" si="33"/>
        <v>4.7359413344078476</v>
      </c>
      <c r="BI66">
        <f t="shared" si="33"/>
        <v>4.7359919072617327</v>
      </c>
      <c r="BJ66">
        <f t="shared" si="33"/>
        <v>4.7395502576566377</v>
      </c>
      <c r="BK66">
        <f t="shared" si="33"/>
        <v>4.8284112946094178</v>
      </c>
      <c r="BL66">
        <f t="shared" ref="BL66:BL127" si="46">RADIANS($AB$9)+$AB$18*(AW66-AB$15)</f>
        <v>5.2957853541654023</v>
      </c>
      <c r="BM66"/>
      <c r="BN66"/>
      <c r="BO66"/>
      <c r="BP66"/>
    </row>
    <row r="67" spans="1:68" s="9" customFormat="1" x14ac:dyDescent="0.2">
      <c r="A67" s="63" t="s">
        <v>735</v>
      </c>
      <c r="B67" s="28" t="s">
        <v>676</v>
      </c>
      <c r="C67" s="64">
        <v>28373.516</v>
      </c>
      <c r="D67" s="64" t="s">
        <v>700</v>
      </c>
      <c r="E67" s="9">
        <f t="shared" si="11"/>
        <v>-7294.9823095010906</v>
      </c>
      <c r="F67" s="9">
        <f t="shared" si="12"/>
        <v>-7295</v>
      </c>
      <c r="G67" s="9">
        <f t="shared" si="13"/>
        <v>2.7399999995395774E-2</v>
      </c>
      <c r="I67" s="9">
        <f t="shared" si="36"/>
        <v>2.7399999995395774E-2</v>
      </c>
      <c r="M67" s="15"/>
      <c r="P67" s="9">
        <f t="shared" si="37"/>
        <v>-0.13323835951930618</v>
      </c>
      <c r="Q67" s="40">
        <f t="shared" si="16"/>
        <v>13355.016</v>
      </c>
      <c r="S67" s="35">
        <v>0.1</v>
      </c>
      <c r="Z67">
        <f t="shared" si="17"/>
        <v>-7295</v>
      </c>
      <c r="AA67" s="15">
        <f t="shared" si="18"/>
        <v>6.5312165314952431E-3</v>
      </c>
      <c r="AB67" s="15">
        <f t="shared" si="19"/>
        <v>-0.11236957605540565</v>
      </c>
      <c r="AC67" s="15">
        <f t="shared" si="20"/>
        <v>0.16063835951470196</v>
      </c>
      <c r="AD67" s="15">
        <f t="shared" si="21"/>
        <v>2.0868783463900531E-2</v>
      </c>
      <c r="AE67" s="15">
        <f t="shared" si="22"/>
        <v>4.3550612326316823E-5</v>
      </c>
      <c r="AF67">
        <f t="shared" si="23"/>
        <v>0.16063835951470196</v>
      </c>
      <c r="AG67" s="68"/>
      <c r="AH67">
        <f t="shared" si="24"/>
        <v>0.13976957605080143</v>
      </c>
      <c r="AI67">
        <f t="shared" si="25"/>
        <v>0.51928557297416478</v>
      </c>
      <c r="AJ67">
        <f t="shared" si="26"/>
        <v>0.97644124632734963</v>
      </c>
      <c r="AK67">
        <f t="shared" si="27"/>
        <v>-0.2872518749272544</v>
      </c>
      <c r="AL67">
        <f t="shared" si="28"/>
        <v>-2.6029750857760972</v>
      </c>
      <c r="AM67">
        <f t="shared" si="29"/>
        <v>-3.6230030780108664</v>
      </c>
      <c r="AN67" s="15">
        <f t="shared" si="38"/>
        <v>4.1001862883842994</v>
      </c>
      <c r="AO67" s="15">
        <f t="shared" si="38"/>
        <v>4.1006400406957226</v>
      </c>
      <c r="AP67" s="15">
        <f t="shared" si="38"/>
        <v>4.0992305701201888</v>
      </c>
      <c r="AQ67" s="15">
        <f t="shared" si="38"/>
        <v>4.103618052341214</v>
      </c>
      <c r="AR67" s="15">
        <f t="shared" si="38"/>
        <v>4.0900491465055921</v>
      </c>
      <c r="AS67" s="15">
        <f t="shared" si="38"/>
        <v>4.1329078553863807</v>
      </c>
      <c r="AT67" s="15">
        <f t="shared" si="38"/>
        <v>4.0052343082993485</v>
      </c>
      <c r="AU67" s="15">
        <f t="shared" si="31"/>
        <v>4.5586274067102535</v>
      </c>
      <c r="AV67"/>
      <c r="AW67">
        <v>-1000</v>
      </c>
      <c r="AX67">
        <f t="shared" si="39"/>
        <v>2.6145839340645211E-2</v>
      </c>
      <c r="AY67">
        <f t="shared" si="40"/>
        <v>-1.3511965155486987E-2</v>
      </c>
      <c r="AZ67">
        <f t="shared" si="41"/>
        <v>3.9657804496132196E-2</v>
      </c>
      <c r="BA67">
        <f t="shared" si="42"/>
        <v>0.70544857146779516</v>
      </c>
      <c r="BB67">
        <f t="shared" si="43"/>
        <v>0.76754091103054189</v>
      </c>
      <c r="BC67">
        <f t="shared" si="44"/>
        <v>-2.1246688163157224</v>
      </c>
      <c r="BD67">
        <f t="shared" si="45"/>
        <v>-1.7942332724185777</v>
      </c>
      <c r="BE67">
        <f t="shared" si="33"/>
        <v>4.7606256657511894</v>
      </c>
      <c r="BF67">
        <f t="shared" si="33"/>
        <v>4.7606256687370205</v>
      </c>
      <c r="BG67">
        <f t="shared" si="33"/>
        <v>4.7606257793147462</v>
      </c>
      <c r="BH67">
        <f t="shared" si="33"/>
        <v>4.760629874288834</v>
      </c>
      <c r="BI67">
        <f t="shared" si="33"/>
        <v>4.7607812777467977</v>
      </c>
      <c r="BJ67">
        <f t="shared" si="33"/>
        <v>4.7660804748152632</v>
      </c>
      <c r="BK67">
        <f t="shared" si="33"/>
        <v>4.8601980978313239</v>
      </c>
      <c r="BL67">
        <f t="shared" si="46"/>
        <v>5.3199742941967445</v>
      </c>
      <c r="BM67"/>
      <c r="BN67"/>
      <c r="BO67"/>
      <c r="BP67"/>
    </row>
    <row r="68" spans="1:68" s="9" customFormat="1" x14ac:dyDescent="0.2">
      <c r="A68" s="63" t="s">
        <v>735</v>
      </c>
      <c r="B68" s="28" t="s">
        <v>676</v>
      </c>
      <c r="C68" s="64">
        <v>28376.608</v>
      </c>
      <c r="D68" s="64" t="s">
        <v>700</v>
      </c>
      <c r="E68" s="9">
        <f t="shared" si="11"/>
        <v>-7292.9859948064841</v>
      </c>
      <c r="F68" s="9">
        <f t="shared" si="12"/>
        <v>-7293</v>
      </c>
      <c r="G68" s="9">
        <f t="shared" si="13"/>
        <v>2.1691999998438405E-2</v>
      </c>
      <c r="I68" s="9">
        <f t="shared" si="36"/>
        <v>2.1691999998438405E-2</v>
      </c>
      <c r="M68" s="15"/>
      <c r="P68" s="9">
        <f t="shared" si="37"/>
        <v>-0.13320025055422816</v>
      </c>
      <c r="Q68" s="40">
        <f t="shared" si="16"/>
        <v>13358.108</v>
      </c>
      <c r="S68" s="35">
        <v>0.1</v>
      </c>
      <c r="Z68">
        <f t="shared" si="17"/>
        <v>-7293</v>
      </c>
      <c r="AA68" s="15">
        <f t="shared" si="18"/>
        <v>6.5482003601981253E-3</v>
      </c>
      <c r="AB68" s="15">
        <f t="shared" si="19"/>
        <v>-0.11805645091598788</v>
      </c>
      <c r="AC68" s="15">
        <f t="shared" si="20"/>
        <v>0.15489225055266656</v>
      </c>
      <c r="AD68" s="15">
        <f t="shared" si="21"/>
        <v>1.514379963824028E-2</v>
      </c>
      <c r="AE68" s="15">
        <f t="shared" si="22"/>
        <v>2.2933466748316645E-5</v>
      </c>
      <c r="AF68">
        <f t="shared" si="23"/>
        <v>0.15489225055266656</v>
      </c>
      <c r="AG68" s="68"/>
      <c r="AH68">
        <f t="shared" si="24"/>
        <v>0.13974845091442628</v>
      </c>
      <c r="AI68">
        <f t="shared" si="25"/>
        <v>0.51931856624679995</v>
      </c>
      <c r="AJ68">
        <f t="shared" si="26"/>
        <v>0.97641645774236474</v>
      </c>
      <c r="AK68">
        <f t="shared" si="27"/>
        <v>-0.28730708178701064</v>
      </c>
      <c r="AL68">
        <f t="shared" si="28"/>
        <v>-2.6028602384755257</v>
      </c>
      <c r="AM68">
        <f t="shared" si="29"/>
        <v>-3.6221920715643492</v>
      </c>
      <c r="AN68" s="15">
        <f t="shared" si="38"/>
        <v>4.1003695153444149</v>
      </c>
      <c r="AO68" s="15">
        <f t="shared" si="38"/>
        <v>4.1008224679328684</v>
      </c>
      <c r="AP68" s="15">
        <f t="shared" si="38"/>
        <v>4.0994151139324151</v>
      </c>
      <c r="AQ68" s="15">
        <f t="shared" si="38"/>
        <v>4.1037971452316615</v>
      </c>
      <c r="AR68" s="15">
        <f t="shared" si="38"/>
        <v>4.0902415369146921</v>
      </c>
      <c r="AS68" s="15">
        <f t="shared" si="38"/>
        <v>4.1330692936616815</v>
      </c>
      <c r="AT68" s="15">
        <f t="shared" si="38"/>
        <v>4.005455467619818</v>
      </c>
      <c r="AU68" s="15">
        <f t="shared" si="31"/>
        <v>4.5588692961105668</v>
      </c>
      <c r="AV68"/>
      <c r="AW68">
        <v>-800</v>
      </c>
      <c r="AX68">
        <f t="shared" si="39"/>
        <v>2.550371260356829E-2</v>
      </c>
      <c r="AY68">
        <f t="shared" si="40"/>
        <v>-9.7153739297264063E-3</v>
      </c>
      <c r="AZ68">
        <f t="shared" si="41"/>
        <v>3.5219086533294697E-2</v>
      </c>
      <c r="BA68">
        <f t="shared" si="42"/>
        <v>0.71574439974268933</v>
      </c>
      <c r="BB68">
        <f t="shared" si="43"/>
        <v>0.75359862267542599</v>
      </c>
      <c r="BC68">
        <f t="shared" si="44"/>
        <v>-2.103192457125767</v>
      </c>
      <c r="BD68">
        <f t="shared" si="45"/>
        <v>-1.7497807107754189</v>
      </c>
      <c r="BE68">
        <f t="shared" si="33"/>
        <v>4.7856660297579703</v>
      </c>
      <c r="BF68">
        <f t="shared" si="33"/>
        <v>4.7856660512597298</v>
      </c>
      <c r="BG68">
        <f t="shared" si="33"/>
        <v>4.7856665757108869</v>
      </c>
      <c r="BH68">
        <f t="shared" si="33"/>
        <v>4.7856793664815704</v>
      </c>
      <c r="BI68">
        <f t="shared" si="33"/>
        <v>4.7859906319563246</v>
      </c>
      <c r="BJ68">
        <f t="shared" si="33"/>
        <v>4.7931972291199267</v>
      </c>
      <c r="BK68">
        <f t="shared" si="33"/>
        <v>4.8922539052050844</v>
      </c>
      <c r="BL68">
        <f t="shared" si="46"/>
        <v>5.3441632342280858</v>
      </c>
      <c r="BM68"/>
      <c r="BN68"/>
      <c r="BO68"/>
      <c r="BP68"/>
    </row>
    <row r="69" spans="1:68" s="9" customFormat="1" x14ac:dyDescent="0.2">
      <c r="A69" s="63" t="s">
        <v>735</v>
      </c>
      <c r="B69" s="28" t="s">
        <v>676</v>
      </c>
      <c r="C69" s="64">
        <v>28387.460999999999</v>
      </c>
      <c r="D69" s="64" t="s">
        <v>700</v>
      </c>
      <c r="E69" s="9">
        <f t="shared" si="11"/>
        <v>-7285.9788785773244</v>
      </c>
      <c r="F69" s="9">
        <f t="shared" si="12"/>
        <v>-7286</v>
      </c>
      <c r="G69" s="9">
        <f t="shared" si="13"/>
        <v>3.271399999721325E-2</v>
      </c>
      <c r="I69" s="9">
        <f t="shared" si="36"/>
        <v>3.271399999721325E-2</v>
      </c>
      <c r="M69" s="15"/>
      <c r="P69" s="9">
        <f t="shared" si="37"/>
        <v>-0.13306686952882946</v>
      </c>
      <c r="Q69" s="40">
        <f t="shared" si="16"/>
        <v>13368.960999999999</v>
      </c>
      <c r="S69" s="35">
        <v>0.1</v>
      </c>
      <c r="Z69">
        <f t="shared" si="17"/>
        <v>-7286</v>
      </c>
      <c r="AA69" s="15">
        <f t="shared" si="18"/>
        <v>6.6075961815571793E-3</v>
      </c>
      <c r="AB69" s="15">
        <f t="shared" si="19"/>
        <v>-0.10696046571317339</v>
      </c>
      <c r="AC69" s="15">
        <f t="shared" si="20"/>
        <v>0.16578086952604271</v>
      </c>
      <c r="AD69" s="15">
        <f t="shared" si="21"/>
        <v>2.6106403815656071E-2</v>
      </c>
      <c r="AE69" s="15">
        <f t="shared" si="22"/>
        <v>6.8154432018610188E-5</v>
      </c>
      <c r="AF69">
        <f t="shared" si="23"/>
        <v>0.16578086952604271</v>
      </c>
      <c r="AG69" s="68"/>
      <c r="AH69">
        <f t="shared" si="24"/>
        <v>0.13967446571038664</v>
      </c>
      <c r="AI69">
        <f t="shared" si="25"/>
        <v>0.5194341252173118</v>
      </c>
      <c r="AJ69">
        <f t="shared" si="26"/>
        <v>0.97632957175817481</v>
      </c>
      <c r="AK69">
        <f t="shared" si="27"/>
        <v>-0.28750033042476608</v>
      </c>
      <c r="AL69">
        <f t="shared" si="28"/>
        <v>-2.6024581595652685</v>
      </c>
      <c r="AM69">
        <f t="shared" si="29"/>
        <v>-3.6193554047235659</v>
      </c>
      <c r="AN69" s="15">
        <f t="shared" si="38"/>
        <v>4.1010108988284317</v>
      </c>
      <c r="AO69" s="15">
        <f t="shared" si="38"/>
        <v>4.1014610599274821</v>
      </c>
      <c r="AP69" s="15">
        <f t="shared" si="38"/>
        <v>4.1000610986557255</v>
      </c>
      <c r="AQ69" s="15">
        <f t="shared" si="38"/>
        <v>4.1044240787753647</v>
      </c>
      <c r="AR69" s="15">
        <f t="shared" si="38"/>
        <v>4.0909149776759275</v>
      </c>
      <c r="AS69" s="15">
        <f t="shared" si="38"/>
        <v>4.1336343989928066</v>
      </c>
      <c r="AT69" s="15">
        <f t="shared" si="38"/>
        <v>4.0062297802459197</v>
      </c>
      <c r="AU69" s="15">
        <f t="shared" si="31"/>
        <v>4.5597159090116639</v>
      </c>
      <c r="AV69"/>
      <c r="AW69">
        <v>-600</v>
      </c>
      <c r="AX69">
        <f t="shared" si="39"/>
        <v>2.4772887543516059E-2</v>
      </c>
      <c r="AY69">
        <f t="shared" si="40"/>
        <v>-5.9192301635229783E-3</v>
      </c>
      <c r="AZ69">
        <f t="shared" si="41"/>
        <v>3.0692117707039036E-2</v>
      </c>
      <c r="BA69">
        <f t="shared" si="42"/>
        <v>0.72648421231127824</v>
      </c>
      <c r="BB69">
        <f t="shared" si="43"/>
        <v>0.73887738837413675</v>
      </c>
      <c r="BC69">
        <f t="shared" si="44"/>
        <v>-2.0810757002120543</v>
      </c>
      <c r="BD69">
        <f t="shared" si="45"/>
        <v>-1.705715391329369</v>
      </c>
      <c r="BE69">
        <f t="shared" si="33"/>
        <v>4.8110769764719592</v>
      </c>
      <c r="BF69">
        <f t="shared" si="33"/>
        <v>4.8110770671382621</v>
      </c>
      <c r="BG69">
        <f t="shared" si="33"/>
        <v>4.8110787103545487</v>
      </c>
      <c r="BH69">
        <f t="shared" si="33"/>
        <v>4.8111084869234197</v>
      </c>
      <c r="BI69">
        <f t="shared" si="33"/>
        <v>4.8116465228397276</v>
      </c>
      <c r="BJ69">
        <f t="shared" si="33"/>
        <v>4.8209112565183148</v>
      </c>
      <c r="BK69">
        <f t="shared" si="33"/>
        <v>4.9245741140131312</v>
      </c>
      <c r="BL69">
        <f t="shared" si="46"/>
        <v>5.368352174259428</v>
      </c>
      <c r="BM69"/>
      <c r="BN69"/>
      <c r="BO69"/>
      <c r="BP69"/>
    </row>
    <row r="70" spans="1:68" s="9" customFormat="1" x14ac:dyDescent="0.2">
      <c r="A70" s="63" t="s">
        <v>735</v>
      </c>
      <c r="B70" s="28" t="s">
        <v>676</v>
      </c>
      <c r="C70" s="64">
        <v>28446.312999999998</v>
      </c>
      <c r="D70" s="64" t="s">
        <v>700</v>
      </c>
      <c r="E70" s="9">
        <f t="shared" si="11"/>
        <v>-7247.9817529605789</v>
      </c>
      <c r="F70" s="9">
        <f t="shared" si="12"/>
        <v>-7248</v>
      </c>
      <c r="G70" s="9">
        <f t="shared" si="13"/>
        <v>2.8261999996175291E-2</v>
      </c>
      <c r="I70" s="9">
        <f t="shared" si="36"/>
        <v>2.8261999996175291E-2</v>
      </c>
      <c r="M70" s="15"/>
      <c r="P70" s="9">
        <f t="shared" si="37"/>
        <v>-0.13234281066968456</v>
      </c>
      <c r="Q70" s="40">
        <f t="shared" si="16"/>
        <v>13427.812999999998</v>
      </c>
      <c r="S70" s="35">
        <v>0.1</v>
      </c>
      <c r="Z70">
        <f t="shared" si="17"/>
        <v>-7248</v>
      </c>
      <c r="AA70" s="15">
        <f t="shared" si="18"/>
        <v>6.9287381820257454E-3</v>
      </c>
      <c r="AB70" s="15">
        <f t="shared" si="19"/>
        <v>-0.11100954885553502</v>
      </c>
      <c r="AC70" s="15">
        <f t="shared" si="20"/>
        <v>0.16060481066585985</v>
      </c>
      <c r="AD70" s="15">
        <f t="shared" si="21"/>
        <v>2.1333261814149546E-2</v>
      </c>
      <c r="AE70" s="15">
        <f t="shared" si="22"/>
        <v>4.5510805963105116E-5</v>
      </c>
      <c r="AF70">
        <f t="shared" si="23"/>
        <v>0.16060481066585985</v>
      </c>
      <c r="AG70" s="68"/>
      <c r="AH70">
        <f t="shared" si="24"/>
        <v>0.13927154885171031</v>
      </c>
      <c r="AI70">
        <f t="shared" si="25"/>
        <v>0.52006369108106554</v>
      </c>
      <c r="AJ70">
        <f t="shared" si="26"/>
        <v>0.97585447706025041</v>
      </c>
      <c r="AK70">
        <f t="shared" si="27"/>
        <v>-0.28855006390792776</v>
      </c>
      <c r="AL70">
        <f t="shared" si="28"/>
        <v>-2.6002723590891645</v>
      </c>
      <c r="AM70">
        <f t="shared" si="29"/>
        <v>-3.6040065104638606</v>
      </c>
      <c r="AN70" s="15">
        <f t="shared" si="38"/>
        <v>4.1044951205252191</v>
      </c>
      <c r="AO70" s="15">
        <f t="shared" si="38"/>
        <v>4.1049303317566279</v>
      </c>
      <c r="AP70" s="15">
        <f t="shared" si="38"/>
        <v>4.1035700878955872</v>
      </c>
      <c r="AQ70" s="15">
        <f t="shared" si="38"/>
        <v>4.1078303836450401</v>
      </c>
      <c r="AR70" s="15">
        <f t="shared" si="38"/>
        <v>4.0945728156000332</v>
      </c>
      <c r="AS70" s="15">
        <f t="shared" si="38"/>
        <v>4.1367040719879062</v>
      </c>
      <c r="AT70" s="15">
        <f t="shared" si="38"/>
        <v>4.0104401152037674</v>
      </c>
      <c r="AU70" s="15">
        <f t="shared" si="31"/>
        <v>4.564311807617619</v>
      </c>
      <c r="AV70"/>
      <c r="AW70">
        <v>-400</v>
      </c>
      <c r="AX70">
        <f t="shared" si="39"/>
        <v>2.395247149663788E-2</v>
      </c>
      <c r="AY70">
        <f t="shared" si="40"/>
        <v>-2.1235338568767062E-3</v>
      </c>
      <c r="AZ70">
        <f t="shared" si="41"/>
        <v>2.6076005353514585E-2</v>
      </c>
      <c r="BA70">
        <f t="shared" si="42"/>
        <v>0.7376933187517043</v>
      </c>
      <c r="BB70">
        <f t="shared" si="43"/>
        <v>0.72332658680253914</v>
      </c>
      <c r="BC70">
        <f t="shared" si="44"/>
        <v>-2.0582807076521474</v>
      </c>
      <c r="BD70">
        <f t="shared" si="45"/>
        <v>-1.6620051516023384</v>
      </c>
      <c r="BE70">
        <f t="shared" si="33"/>
        <v>4.8368746009712762</v>
      </c>
      <c r="BF70">
        <f t="shared" si="33"/>
        <v>4.8368748840970364</v>
      </c>
      <c r="BG70">
        <f t="shared" si="33"/>
        <v>4.8368789558965712</v>
      </c>
      <c r="BH70">
        <f t="shared" ref="BH70:BK127" si="47">$BL70+$AB$7*SIN(BI70)</f>
        <v>4.8369375002139359</v>
      </c>
      <c r="BI70">
        <f t="shared" si="47"/>
        <v>4.8377762439166396</v>
      </c>
      <c r="BJ70">
        <f t="shared" si="47"/>
        <v>4.8492323050576038</v>
      </c>
      <c r="BK70">
        <f t="shared" si="47"/>
        <v>4.957153966842883</v>
      </c>
      <c r="BL70">
        <f t="shared" si="46"/>
        <v>5.3925411142907702</v>
      </c>
      <c r="BM70"/>
      <c r="BN70"/>
      <c r="BO70"/>
      <c r="BP70"/>
    </row>
    <row r="71" spans="1:68" s="9" customFormat="1" x14ac:dyDescent="0.2">
      <c r="A71" s="63" t="s">
        <v>735</v>
      </c>
      <c r="B71" s="28" t="s">
        <v>676</v>
      </c>
      <c r="C71" s="64">
        <v>28477.289000000001</v>
      </c>
      <c r="D71" s="64" t="s">
        <v>700</v>
      </c>
      <c r="E71" s="9">
        <f t="shared" si="11"/>
        <v>-7227.9824502503152</v>
      </c>
      <c r="F71" s="9">
        <f t="shared" si="12"/>
        <v>-7228</v>
      </c>
      <c r="G71" s="9">
        <f t="shared" si="13"/>
        <v>2.7181999997992534E-2</v>
      </c>
      <c r="I71" s="9">
        <f t="shared" si="36"/>
        <v>2.7181999997992534E-2</v>
      </c>
      <c r="M71" s="15"/>
      <c r="P71" s="9">
        <f t="shared" si="37"/>
        <v>-0.13196173354777185</v>
      </c>
      <c r="Q71" s="40">
        <f t="shared" si="16"/>
        <v>13458.789000000001</v>
      </c>
      <c r="S71" s="35">
        <v>0.1</v>
      </c>
      <c r="Z71">
        <f t="shared" si="17"/>
        <v>-7228</v>
      </c>
      <c r="AA71" s="15">
        <f t="shared" si="18"/>
        <v>7.0968825673868863E-3</v>
      </c>
      <c r="AB71" s="15">
        <f t="shared" si="19"/>
        <v>-0.11187661611716621</v>
      </c>
      <c r="AC71" s="15">
        <f t="shared" si="20"/>
        <v>0.15914373354576439</v>
      </c>
      <c r="AD71" s="15">
        <f t="shared" si="21"/>
        <v>2.0085117430605648E-2</v>
      </c>
      <c r="AE71" s="15">
        <f t="shared" si="22"/>
        <v>4.034119422012189E-5</v>
      </c>
      <c r="AF71">
        <f t="shared" si="23"/>
        <v>0.15914373354576439</v>
      </c>
      <c r="AG71" s="68"/>
      <c r="AH71">
        <f t="shared" si="24"/>
        <v>0.13905861611515874</v>
      </c>
      <c r="AI71">
        <f t="shared" si="25"/>
        <v>0.52039657062388944</v>
      </c>
      <c r="AJ71">
        <f t="shared" si="26"/>
        <v>0.97560209275125909</v>
      </c>
      <c r="AK71">
        <f t="shared" si="27"/>
        <v>-0.28910301024146079</v>
      </c>
      <c r="AL71">
        <f t="shared" si="28"/>
        <v>-2.5991198351232296</v>
      </c>
      <c r="AM71">
        <f t="shared" si="29"/>
        <v>-3.5959619670090142</v>
      </c>
      <c r="AN71" s="15">
        <f t="shared" ref="AN71:AT80" si="48">$AU71+$AB$7*SIN(AO71)</f>
        <v>4.1063305730657307</v>
      </c>
      <c r="AO71" s="15">
        <f t="shared" si="48"/>
        <v>4.1067580535707773</v>
      </c>
      <c r="AP71" s="15">
        <f t="shared" si="48"/>
        <v>4.1054184327117405</v>
      </c>
      <c r="AQ71" s="15">
        <f t="shared" si="48"/>
        <v>4.1096251855635435</v>
      </c>
      <c r="AR71" s="15">
        <f t="shared" si="48"/>
        <v>4.0964993606982834</v>
      </c>
      <c r="AS71" s="15">
        <f t="shared" si="48"/>
        <v>4.1383210377914992</v>
      </c>
      <c r="AT71" s="15">
        <f t="shared" si="48"/>
        <v>4.0126607795146407</v>
      </c>
      <c r="AU71" s="15">
        <f t="shared" si="31"/>
        <v>4.5667307016207532</v>
      </c>
      <c r="AV71"/>
      <c r="AW71">
        <v>-200</v>
      </c>
      <c r="AX71">
        <f t="shared" si="39"/>
        <v>2.304162478041339E-2</v>
      </c>
      <c r="AY71">
        <f t="shared" si="40"/>
        <v>1.6717149902124087E-3</v>
      </c>
      <c r="AZ71">
        <f t="shared" si="41"/>
        <v>2.136990979020098E-2</v>
      </c>
      <c r="BA71">
        <f t="shared" si="42"/>
        <v>0.74939873412156865</v>
      </c>
      <c r="BB71">
        <f t="shared" si="43"/>
        <v>0.70689155955985172</v>
      </c>
      <c r="BC71">
        <f t="shared" si="44"/>
        <v>-2.0347666991236255</v>
      </c>
      <c r="BD71">
        <f t="shared" si="45"/>
        <v>-1.6186180256046361</v>
      </c>
      <c r="BE71">
        <f t="shared" ref="BE71:BG127" si="49">$BL71+$AB$7*SIN(BF71)</f>
        <v>4.8630759301741433</v>
      </c>
      <c r="BF71">
        <f t="shared" si="49"/>
        <v>4.8630766583646903</v>
      </c>
      <c r="BG71">
        <f t="shared" si="49"/>
        <v>4.8630853202354345</v>
      </c>
      <c r="BH71">
        <f t="shared" si="47"/>
        <v>4.8631883158450133</v>
      </c>
      <c r="BI71">
        <f t="shared" si="47"/>
        <v>4.8644076972292787</v>
      </c>
      <c r="BJ71">
        <f t="shared" si="47"/>
        <v>4.8781690718433</v>
      </c>
      <c r="BK71">
        <f t="shared" si="47"/>
        <v>4.9899885543701981</v>
      </c>
      <c r="BL71">
        <f t="shared" si="46"/>
        <v>5.4167300543221124</v>
      </c>
      <c r="BM71"/>
      <c r="BN71"/>
      <c r="BO71"/>
      <c r="BP71"/>
    </row>
    <row r="72" spans="1:68" s="9" customFormat="1" x14ac:dyDescent="0.2">
      <c r="A72" s="63" t="s">
        <v>735</v>
      </c>
      <c r="B72" s="28" t="s">
        <v>676</v>
      </c>
      <c r="C72" s="64">
        <v>28689.485000000001</v>
      </c>
      <c r="D72" s="64" t="s">
        <v>700</v>
      </c>
      <c r="E72" s="9">
        <f t="shared" si="11"/>
        <v>-7090.9805120430983</v>
      </c>
      <c r="F72" s="9">
        <f t="shared" si="12"/>
        <v>-7091</v>
      </c>
      <c r="G72" s="9">
        <f t="shared" si="13"/>
        <v>3.0183999999280786E-2</v>
      </c>
      <c r="I72" s="9">
        <f t="shared" si="36"/>
        <v>3.0183999999280786E-2</v>
      </c>
      <c r="M72" s="15"/>
      <c r="P72" s="9">
        <f t="shared" si="37"/>
        <v>-0.12935147556776516</v>
      </c>
      <c r="Q72" s="40">
        <f t="shared" si="16"/>
        <v>13670.985000000001</v>
      </c>
      <c r="S72" s="35">
        <v>0.1</v>
      </c>
      <c r="Z72">
        <f t="shared" si="17"/>
        <v>-7091</v>
      </c>
      <c r="AA72" s="15">
        <f t="shared" si="18"/>
        <v>8.2323426032167302E-3</v>
      </c>
      <c r="AB72" s="15">
        <f t="shared" si="19"/>
        <v>-0.10739981817170111</v>
      </c>
      <c r="AC72" s="15">
        <f t="shared" si="20"/>
        <v>0.15953547556704595</v>
      </c>
      <c r="AD72" s="15">
        <f t="shared" si="21"/>
        <v>2.1951657396064056E-2</v>
      </c>
      <c r="AE72" s="15">
        <f t="shared" si="22"/>
        <v>4.8187526243417377E-5</v>
      </c>
      <c r="AF72">
        <f t="shared" si="23"/>
        <v>0.15953547556704595</v>
      </c>
      <c r="AG72" s="68"/>
      <c r="AH72">
        <f t="shared" si="24"/>
        <v>0.13758381817098189</v>
      </c>
      <c r="AI72">
        <f t="shared" si="25"/>
        <v>0.52270546748404134</v>
      </c>
      <c r="AJ72">
        <f t="shared" si="26"/>
        <v>0.97382946086002742</v>
      </c>
      <c r="AK72">
        <f t="shared" si="27"/>
        <v>-0.29289917929276033</v>
      </c>
      <c r="AL72">
        <f t="shared" si="28"/>
        <v>-2.5911855531255821</v>
      </c>
      <c r="AM72">
        <f t="shared" si="29"/>
        <v>-3.5414729908790754</v>
      </c>
      <c r="AN72" s="15">
        <f t="shared" si="48"/>
        <v>4.1189343953358017</v>
      </c>
      <c r="AO72" s="15">
        <f t="shared" si="48"/>
        <v>4.1193114309854053</v>
      </c>
      <c r="AP72" s="15">
        <f t="shared" si="48"/>
        <v>4.1181078906223973</v>
      </c>
      <c r="AQ72" s="15">
        <f t="shared" si="48"/>
        <v>4.1219572783634533</v>
      </c>
      <c r="AR72" s="15">
        <f t="shared" si="48"/>
        <v>4.1097215091058619</v>
      </c>
      <c r="AS72" s="15">
        <f t="shared" si="48"/>
        <v>4.1494233784269277</v>
      </c>
      <c r="AT72" s="15">
        <f t="shared" si="48"/>
        <v>4.0279595508696353</v>
      </c>
      <c r="AU72" s="15">
        <f t="shared" si="31"/>
        <v>4.5833001255422223</v>
      </c>
      <c r="AV72"/>
      <c r="AW72">
        <v>0</v>
      </c>
      <c r="AX72">
        <f t="shared" si="39"/>
        <v>2.2039573812171927E-2</v>
      </c>
      <c r="AY72">
        <f t="shared" si="40"/>
        <v>5.4665163777443673E-3</v>
      </c>
      <c r="AZ72">
        <f t="shared" si="41"/>
        <v>1.6573057434427559E-2</v>
      </c>
      <c r="BA72">
        <f t="shared" si="42"/>
        <v>0.76162928080866332</v>
      </c>
      <c r="BB72">
        <f t="shared" si="43"/>
        <v>0.68951327082939062</v>
      </c>
      <c r="BC72">
        <f t="shared" si="44"/>
        <v>-2.0104896719429726</v>
      </c>
      <c r="BD72">
        <f t="shared" si="45"/>
        <v>-1.5755221399354211</v>
      </c>
      <c r="BE72">
        <f t="shared" si="49"/>
        <v>4.8896989925214704</v>
      </c>
      <c r="BF72">
        <f t="shared" si="49"/>
        <v>4.8897006263661531</v>
      </c>
      <c r="BG72">
        <f t="shared" si="49"/>
        <v>4.8897171666701889</v>
      </c>
      <c r="BH72">
        <f t="shared" si="47"/>
        <v>4.8898845273478999</v>
      </c>
      <c r="BI72">
        <f t="shared" si="47"/>
        <v>4.8915692418599184</v>
      </c>
      <c r="BJ72">
        <f t="shared" si="47"/>
        <v>4.9077291418636433</v>
      </c>
      <c r="BK72">
        <f t="shared" si="47"/>
        <v>5.0230728182317028</v>
      </c>
      <c r="BL72">
        <f t="shared" si="46"/>
        <v>5.4409189943534546</v>
      </c>
      <c r="BM72"/>
      <c r="BN72"/>
      <c r="BO72"/>
      <c r="BP72"/>
    </row>
    <row r="73" spans="1:68" s="9" customFormat="1" x14ac:dyDescent="0.2">
      <c r="A73" s="63" t="s">
        <v>1383</v>
      </c>
      <c r="B73" s="28" t="s">
        <v>676</v>
      </c>
      <c r="C73" s="64">
        <v>28717.359799999998</v>
      </c>
      <c r="D73" s="64" t="s">
        <v>700</v>
      </c>
      <c r="E73" s="9">
        <f t="shared" si="11"/>
        <v>-7072.9834639029914</v>
      </c>
      <c r="F73" s="9">
        <f t="shared" si="12"/>
        <v>-7073</v>
      </c>
      <c r="G73" s="9">
        <f t="shared" si="13"/>
        <v>2.5611999997636303E-2</v>
      </c>
      <c r="H73" s="9">
        <f>G73</f>
        <v>2.5611999997636303E-2</v>
      </c>
      <c r="I73"/>
      <c r="M73" s="15"/>
      <c r="P73" s="9">
        <f t="shared" si="37"/>
        <v>-0.12900853756970465</v>
      </c>
      <c r="Q73" s="40">
        <f t="shared" si="16"/>
        <v>13698.859799999998</v>
      </c>
      <c r="S73" s="35">
        <v>0.2</v>
      </c>
      <c r="T73"/>
      <c r="Z73">
        <f t="shared" si="17"/>
        <v>-7073</v>
      </c>
      <c r="AA73" s="15">
        <f t="shared" si="18"/>
        <v>8.3794026950845535E-3</v>
      </c>
      <c r="AB73" s="15">
        <f t="shared" si="19"/>
        <v>-0.1117759402671529</v>
      </c>
      <c r="AC73" s="15">
        <f t="shared" si="20"/>
        <v>0.15462053756734095</v>
      </c>
      <c r="AD73" s="15">
        <f t="shared" si="21"/>
        <v>1.723259730255175E-2</v>
      </c>
      <c r="AE73" s="15">
        <f t="shared" si="22"/>
        <v>5.9392481958382773E-5</v>
      </c>
      <c r="AF73">
        <f t="shared" si="23"/>
        <v>0.15462053756734095</v>
      </c>
      <c r="AG73" s="68"/>
      <c r="AH73">
        <f t="shared" si="24"/>
        <v>0.1373879402647892</v>
      </c>
      <c r="AI73">
        <f t="shared" si="25"/>
        <v>0.52301258302072551</v>
      </c>
      <c r="AJ73">
        <f t="shared" si="26"/>
        <v>0.97359081831239236</v>
      </c>
      <c r="AK73">
        <f t="shared" si="27"/>
        <v>-0.29339905256056947</v>
      </c>
      <c r="AL73">
        <f t="shared" si="28"/>
        <v>-2.5901379105030768</v>
      </c>
      <c r="AM73">
        <f t="shared" si="29"/>
        <v>-3.5343925207979257</v>
      </c>
      <c r="AN73" s="15">
        <f t="shared" si="48"/>
        <v>4.1205944303033482</v>
      </c>
      <c r="AO73" s="15">
        <f t="shared" si="48"/>
        <v>4.1209651588426333</v>
      </c>
      <c r="AP73" s="15">
        <f t="shared" si="48"/>
        <v>4.1197788278138203</v>
      </c>
      <c r="AQ73" s="15">
        <f t="shared" si="48"/>
        <v>4.1235824935215852</v>
      </c>
      <c r="AR73" s="15">
        <f t="shared" si="48"/>
        <v>4.1114620057096198</v>
      </c>
      <c r="AS73" s="15">
        <f t="shared" si="48"/>
        <v>4.1508856007663351</v>
      </c>
      <c r="AT73" s="15">
        <f t="shared" si="48"/>
        <v>4.0299809331522711</v>
      </c>
      <c r="AU73" s="15">
        <f t="shared" si="31"/>
        <v>4.5854771301450432</v>
      </c>
      <c r="AV73"/>
      <c r="AW73">
        <v>200</v>
      </c>
      <c r="AX73">
        <f t="shared" si="39"/>
        <v>2.0945626234007253E-2</v>
      </c>
      <c r="AY73">
        <f t="shared" si="40"/>
        <v>9.2608703057191696E-3</v>
      </c>
      <c r="AZ73">
        <f t="shared" si="41"/>
        <v>1.1684755928288083E-2</v>
      </c>
      <c r="BA73">
        <f t="shared" si="42"/>
        <v>0.77441568893753432</v>
      </c>
      <c r="BB73">
        <f t="shared" si="43"/>
        <v>0.67112794373386309</v>
      </c>
      <c r="BC73">
        <f t="shared" si="44"/>
        <v>-1.9854020903931724</v>
      </c>
      <c r="BD73">
        <f t="shared" si="45"/>
        <v>-1.532685605993469</v>
      </c>
      <c r="BE73">
        <f t="shared" si="49"/>
        <v>4.9167628945276931</v>
      </c>
      <c r="BF73">
        <f t="shared" si="49"/>
        <v>4.9167662054446133</v>
      </c>
      <c r="BG73">
        <f t="shared" si="49"/>
        <v>4.9167953343979667</v>
      </c>
      <c r="BH73">
        <f t="shared" si="47"/>
        <v>4.917051430395988</v>
      </c>
      <c r="BI73">
        <f t="shared" si="47"/>
        <v>4.919289522632103</v>
      </c>
      <c r="BJ73">
        <f t="shared" si="47"/>
        <v>4.9379189290485135</v>
      </c>
      <c r="BK73">
        <f t="shared" si="47"/>
        <v>5.0564015539843181</v>
      </c>
      <c r="BL73">
        <f t="shared" si="46"/>
        <v>5.4651079343847968</v>
      </c>
      <c r="BM73"/>
      <c r="BN73"/>
      <c r="BO73"/>
      <c r="BP73"/>
    </row>
    <row r="74" spans="1:68" s="9" customFormat="1" x14ac:dyDescent="0.2">
      <c r="A74" s="63" t="s">
        <v>1387</v>
      </c>
      <c r="B74" s="28" t="s">
        <v>676</v>
      </c>
      <c r="C74" s="64">
        <v>28720.456999999999</v>
      </c>
      <c r="D74" s="64" t="s">
        <v>700</v>
      </c>
      <c r="E74" s="9">
        <f t="shared" si="11"/>
        <v>-7070.9837918874236</v>
      </c>
      <c r="F74" s="9">
        <f t="shared" si="12"/>
        <v>-7071</v>
      </c>
      <c r="G74" s="9">
        <f t="shared" si="13"/>
        <v>2.5103999996645143E-2</v>
      </c>
      <c r="I74" s="9">
        <f t="shared" ref="I74:I98" si="50">G74</f>
        <v>2.5103999996645143E-2</v>
      </c>
      <c r="M74" s="15"/>
      <c r="P74" s="9">
        <f t="shared" si="37"/>
        <v>-0.12897043357142771</v>
      </c>
      <c r="Q74" s="40">
        <f t="shared" si="16"/>
        <v>13701.956999999999</v>
      </c>
      <c r="S74" s="35">
        <v>0.1</v>
      </c>
      <c r="X74"/>
      <c r="Y74"/>
      <c r="Z74">
        <f t="shared" si="17"/>
        <v>-7071</v>
      </c>
      <c r="AA74" s="15">
        <f t="shared" si="18"/>
        <v>8.3957121651203337E-3</v>
      </c>
      <c r="AB74" s="15">
        <f t="shared" si="19"/>
        <v>-0.1122621457399029</v>
      </c>
      <c r="AC74" s="15">
        <f t="shared" si="20"/>
        <v>0.15407443356807285</v>
      </c>
      <c r="AD74" s="15">
        <f t="shared" si="21"/>
        <v>1.670828783152481E-2</v>
      </c>
      <c r="AE74" s="15">
        <f t="shared" si="22"/>
        <v>2.7916688226108002E-5</v>
      </c>
      <c r="AF74">
        <f t="shared" si="23"/>
        <v>0.15407443356807285</v>
      </c>
      <c r="AG74" s="68"/>
      <c r="AH74">
        <f t="shared" si="24"/>
        <v>0.13736614573654804</v>
      </c>
      <c r="AI74">
        <f t="shared" si="25"/>
        <v>0.52304676132100947</v>
      </c>
      <c r="AJ74">
        <f t="shared" si="26"/>
        <v>0.97356421936095972</v>
      </c>
      <c r="AK74">
        <f t="shared" si="27"/>
        <v>-0.29345460997166489</v>
      </c>
      <c r="AL74">
        <f t="shared" si="28"/>
        <v>-2.5900214306975395</v>
      </c>
      <c r="AM74">
        <f t="shared" si="29"/>
        <v>-3.5336069137885264</v>
      </c>
      <c r="AN74" s="15">
        <f t="shared" si="48"/>
        <v>4.120778937345742</v>
      </c>
      <c r="AO74" s="15">
        <f t="shared" si="48"/>
        <v>4.121148969626697</v>
      </c>
      <c r="AP74" s="15">
        <f t="shared" si="48"/>
        <v>4.1199645411858405</v>
      </c>
      <c r="AQ74" s="15">
        <f t="shared" si="48"/>
        <v>4.1237631444519884</v>
      </c>
      <c r="AR74" s="15">
        <f t="shared" si="48"/>
        <v>4.11165544120849</v>
      </c>
      <c r="AS74" s="15">
        <f t="shared" si="48"/>
        <v>4.1510481221011206</v>
      </c>
      <c r="AT74" s="15">
        <f t="shared" si="48"/>
        <v>4.0302056936819923</v>
      </c>
      <c r="AU74" s="15">
        <f t="shared" si="31"/>
        <v>4.5857190195453565</v>
      </c>
      <c r="AV74"/>
      <c r="AW74">
        <v>400</v>
      </c>
      <c r="AX74">
        <f t="shared" si="39"/>
        <v>1.9759188417796197E-2</v>
      </c>
      <c r="AY74">
        <f t="shared" si="40"/>
        <v>1.3054776774136816E-2</v>
      </c>
      <c r="AZ74">
        <f t="shared" si="41"/>
        <v>6.7044116436593805E-3</v>
      </c>
      <c r="BA74">
        <f t="shared" si="42"/>
        <v>0.78779069209604591</v>
      </c>
      <c r="BB74">
        <f t="shared" si="43"/>
        <v>0.65166667469650064</v>
      </c>
      <c r="BC74">
        <f t="shared" si="44"/>
        <v>-1.9594525411179311</v>
      </c>
      <c r="BD74">
        <f t="shared" si="45"/>
        <v>-1.4900764078622979</v>
      </c>
      <c r="BE74">
        <f t="shared" si="49"/>
        <v>4.9442879046149875</v>
      </c>
      <c r="BF74">
        <f t="shared" si="49"/>
        <v>4.9442941028222451</v>
      </c>
      <c r="BG74">
        <f t="shared" si="49"/>
        <v>4.9443422558032344</v>
      </c>
      <c r="BH74">
        <f t="shared" si="47"/>
        <v>4.9447160155555423</v>
      </c>
      <c r="BI74">
        <f t="shared" si="47"/>
        <v>4.9475972788701004</v>
      </c>
      <c r="BJ74">
        <f t="shared" si="47"/>
        <v>4.9687436199335782</v>
      </c>
      <c r="BK74">
        <f t="shared" si="47"/>
        <v>5.0899694141502598</v>
      </c>
      <c r="BL74">
        <f t="shared" si="46"/>
        <v>5.4892968744161381</v>
      </c>
      <c r="BM74"/>
      <c r="BN74"/>
      <c r="BO74"/>
      <c r="BP74"/>
    </row>
    <row r="75" spans="1:68" s="9" customFormat="1" x14ac:dyDescent="0.2">
      <c r="A75" s="63" t="s">
        <v>735</v>
      </c>
      <c r="B75" s="28" t="s">
        <v>676</v>
      </c>
      <c r="C75" s="64">
        <v>28751.429</v>
      </c>
      <c r="D75" s="64" t="s">
        <v>700</v>
      </c>
      <c r="E75" s="9">
        <f t="shared" si="11"/>
        <v>-7050.9870717317463</v>
      </c>
      <c r="F75" s="9">
        <f t="shared" si="12"/>
        <v>-7051</v>
      </c>
      <c r="G75" s="9">
        <f t="shared" si="13"/>
        <v>2.0023999997647479E-2</v>
      </c>
      <c r="I75" s="9">
        <f t="shared" si="50"/>
        <v>2.0023999997647479E-2</v>
      </c>
      <c r="M75" s="15"/>
      <c r="P75" s="9">
        <f t="shared" si="37"/>
        <v>-0.12858939604968583</v>
      </c>
      <c r="Q75" s="40">
        <f t="shared" si="16"/>
        <v>13732.929</v>
      </c>
      <c r="S75" s="35">
        <v>0.1</v>
      </c>
      <c r="Z75">
        <f t="shared" si="17"/>
        <v>-7051</v>
      </c>
      <c r="AA75" s="15">
        <f t="shared" si="18"/>
        <v>8.5584706914111353E-3</v>
      </c>
      <c r="AB75" s="15">
        <f t="shared" si="19"/>
        <v>-0.11712386674344949</v>
      </c>
      <c r="AC75" s="15">
        <f t="shared" si="20"/>
        <v>0.14861339604733331</v>
      </c>
      <c r="AD75" s="15">
        <f t="shared" si="21"/>
        <v>1.1465529306236344E-2</v>
      </c>
      <c r="AE75" s="15">
        <f t="shared" si="22"/>
        <v>1.3145836227216446E-5</v>
      </c>
      <c r="AF75">
        <f t="shared" si="23"/>
        <v>0.14861339604733331</v>
      </c>
      <c r="AG75" s="68"/>
      <c r="AH75">
        <f t="shared" si="24"/>
        <v>0.13714786674109697</v>
      </c>
      <c r="AI75">
        <f t="shared" si="25"/>
        <v>0.52338914358390776</v>
      </c>
      <c r="AJ75">
        <f t="shared" si="26"/>
        <v>0.97329731336305536</v>
      </c>
      <c r="AK75">
        <f t="shared" si="27"/>
        <v>-0.29401035959013272</v>
      </c>
      <c r="AL75">
        <f t="shared" si="28"/>
        <v>-2.5888558046879142</v>
      </c>
      <c r="AM75">
        <f t="shared" si="29"/>
        <v>-3.5257630304632359</v>
      </c>
      <c r="AN75" s="15">
        <f t="shared" si="48"/>
        <v>4.1226246551028947</v>
      </c>
      <c r="AO75" s="15">
        <f t="shared" si="48"/>
        <v>4.1229877744598005</v>
      </c>
      <c r="AP75" s="15">
        <f t="shared" si="48"/>
        <v>4.1218222668709901</v>
      </c>
      <c r="AQ75" s="15">
        <f t="shared" si="48"/>
        <v>4.1255704416984447</v>
      </c>
      <c r="AR75" s="15">
        <f t="shared" si="48"/>
        <v>4.1135903129746287</v>
      </c>
      <c r="AS75" s="15">
        <f t="shared" si="48"/>
        <v>4.1526739143280142</v>
      </c>
      <c r="AT75" s="15">
        <f t="shared" si="48"/>
        <v>4.0324550868280093</v>
      </c>
      <c r="AU75" s="15">
        <f t="shared" si="31"/>
        <v>4.5881379135484908</v>
      </c>
      <c r="AV75"/>
      <c r="AW75">
        <v>600</v>
      </c>
      <c r="AX75">
        <f t="shared" si="39"/>
        <v>1.8479785848563714E-2</v>
      </c>
      <c r="AY75">
        <f t="shared" si="40"/>
        <v>1.6848235782997305E-2</v>
      </c>
      <c r="AZ75">
        <f t="shared" si="41"/>
        <v>1.6315500655664093E-3</v>
      </c>
      <c r="BA75">
        <f t="shared" si="42"/>
        <v>0.80178911378616169</v>
      </c>
      <c r="BB75">
        <f t="shared" si="43"/>
        <v>0.63105502874097885</v>
      </c>
      <c r="BC75">
        <f t="shared" si="44"/>
        <v>-1.932585351415719</v>
      </c>
      <c r="BD75">
        <f t="shared" si="45"/>
        <v>-1.447662285824407</v>
      </c>
      <c r="BE75">
        <f t="shared" si="49"/>
        <v>4.9722955443467143</v>
      </c>
      <c r="BF75">
        <f t="shared" si="49"/>
        <v>4.9723064312905407</v>
      </c>
      <c r="BG75">
        <f t="shared" si="49"/>
        <v>4.972382066108346</v>
      </c>
      <c r="BH75">
        <f t="shared" si="47"/>
        <v>4.9729069310760963</v>
      </c>
      <c r="BI75">
        <f t="shared" si="47"/>
        <v>4.9765211333844244</v>
      </c>
      <c r="BJ75">
        <f t="shared" si="47"/>
        <v>5.000207120299768</v>
      </c>
      <c r="BK75">
        <f t="shared" si="47"/>
        <v>5.1237709113457193</v>
      </c>
      <c r="BL75">
        <f t="shared" si="46"/>
        <v>5.5134858144474803</v>
      </c>
      <c r="BM75"/>
      <c r="BN75"/>
      <c r="BO75"/>
      <c r="BP75"/>
    </row>
    <row r="76" spans="1:68" s="9" customFormat="1" x14ac:dyDescent="0.2">
      <c r="A76" s="63" t="s">
        <v>735</v>
      </c>
      <c r="B76" s="28" t="s">
        <v>676</v>
      </c>
      <c r="C76" s="64">
        <v>28779.312000000002</v>
      </c>
      <c r="D76" s="64" t="s">
        <v>700</v>
      </c>
      <c r="E76" s="9">
        <f t="shared" si="11"/>
        <v>-7032.9847293547364</v>
      </c>
      <c r="F76" s="9">
        <f t="shared" si="12"/>
        <v>-7033</v>
      </c>
      <c r="G76" s="9">
        <f t="shared" si="13"/>
        <v>2.3651999999856343E-2</v>
      </c>
      <c r="I76" s="9">
        <f t="shared" si="50"/>
        <v>2.3651999999856343E-2</v>
      </c>
      <c r="M76" s="15"/>
      <c r="P76" s="9">
        <f t="shared" si="37"/>
        <v>-0.12824646610589732</v>
      </c>
      <c r="Q76" s="40">
        <f t="shared" si="16"/>
        <v>13760.812000000002</v>
      </c>
      <c r="S76" s="35">
        <v>0.1</v>
      </c>
      <c r="Z76">
        <f t="shared" si="17"/>
        <v>-7033</v>
      </c>
      <c r="AA76" s="15">
        <f t="shared" si="18"/>
        <v>8.7044304054515464E-3</v>
      </c>
      <c r="AB76" s="15">
        <f t="shared" si="19"/>
        <v>-0.11329889651149253</v>
      </c>
      <c r="AC76" s="15">
        <f t="shared" si="20"/>
        <v>0.15189846610575367</v>
      </c>
      <c r="AD76" s="15">
        <f t="shared" si="21"/>
        <v>1.4947569594404797E-2</v>
      </c>
      <c r="AE76" s="15">
        <f t="shared" si="22"/>
        <v>2.2342983677957479E-5</v>
      </c>
      <c r="AF76">
        <f t="shared" si="23"/>
        <v>0.15189846610575367</v>
      </c>
      <c r="AG76" s="68"/>
      <c r="AH76">
        <f t="shared" si="24"/>
        <v>0.13695089651134887</v>
      </c>
      <c r="AI76">
        <f t="shared" si="25"/>
        <v>0.52369822136765976</v>
      </c>
      <c r="AJ76">
        <f t="shared" si="26"/>
        <v>0.97305566974853874</v>
      </c>
      <c r="AK76">
        <f t="shared" si="27"/>
        <v>-0.29451080739366625</v>
      </c>
      <c r="AL76">
        <f t="shared" si="28"/>
        <v>-2.5878054507748329</v>
      </c>
      <c r="AM76">
        <f t="shared" si="29"/>
        <v>-3.5187224122717455</v>
      </c>
      <c r="AN76" s="15">
        <f t="shared" si="48"/>
        <v>4.1242868097215535</v>
      </c>
      <c r="AO76" s="15">
        <f t="shared" si="48"/>
        <v>4.1246437843473132</v>
      </c>
      <c r="AP76" s="15">
        <f t="shared" si="48"/>
        <v>4.1234951424732662</v>
      </c>
      <c r="AQ76" s="15">
        <f t="shared" si="48"/>
        <v>4.1271982368918199</v>
      </c>
      <c r="AR76" s="15">
        <f t="shared" si="48"/>
        <v>4.1153325008008821</v>
      </c>
      <c r="AS76" s="15">
        <f t="shared" si="48"/>
        <v>4.1541380347596943</v>
      </c>
      <c r="AT76" s="15">
        <f t="shared" si="48"/>
        <v>4.0344823205147842</v>
      </c>
      <c r="AU76" s="15">
        <f t="shared" si="31"/>
        <v>4.5903149181513117</v>
      </c>
      <c r="AV76"/>
      <c r="AW76">
        <v>800</v>
      </c>
      <c r="AX76">
        <f t="shared" si="39"/>
        <v>1.7107087048783172E-2</v>
      </c>
      <c r="AY76">
        <f t="shared" si="40"/>
        <v>2.0641247332300636E-2</v>
      </c>
      <c r="AZ76">
        <f t="shared" si="41"/>
        <v>-3.5341602835174636E-3</v>
      </c>
      <c r="BA76">
        <f t="shared" si="42"/>
        <v>0.81644793814948813</v>
      </c>
      <c r="BB76">
        <f t="shared" si="43"/>
        <v>0.60921262104409235</v>
      </c>
      <c r="BC76">
        <f t="shared" si="44"/>
        <v>-1.9047401675556808</v>
      </c>
      <c r="BD76">
        <f t="shared" si="45"/>
        <v>-1.4054106159885749</v>
      </c>
      <c r="BE76">
        <f t="shared" si="49"/>
        <v>5.0008086867121735</v>
      </c>
      <c r="BF76">
        <f t="shared" si="49"/>
        <v>5.0008268292113227</v>
      </c>
      <c r="BG76">
        <f t="shared" si="49"/>
        <v>5.0009406999805286</v>
      </c>
      <c r="BH76">
        <f t="shared" si="47"/>
        <v>5.0016544108824164</v>
      </c>
      <c r="BI76">
        <f t="shared" si="47"/>
        <v>5.0060893621808376</v>
      </c>
      <c r="BJ76">
        <f t="shared" si="47"/>
        <v>5.0323120051547781</v>
      </c>
      <c r="BK76">
        <f t="shared" si="47"/>
        <v>5.1578004214913982</v>
      </c>
      <c r="BL76">
        <f t="shared" si="46"/>
        <v>5.5376747544788225</v>
      </c>
      <c r="BM76"/>
      <c r="BN76"/>
      <c r="BO76"/>
      <c r="BP76"/>
    </row>
    <row r="77" spans="1:68" s="9" customFormat="1" x14ac:dyDescent="0.2">
      <c r="A77" s="63" t="s">
        <v>735</v>
      </c>
      <c r="B77" s="28" t="s">
        <v>676</v>
      </c>
      <c r="C77" s="64">
        <v>28782.42</v>
      </c>
      <c r="D77" s="64" t="s">
        <v>700</v>
      </c>
      <c r="E77" s="9">
        <f t="shared" si="11"/>
        <v>-7030.9780844417901</v>
      </c>
      <c r="F77" s="9">
        <f t="shared" si="12"/>
        <v>-7031</v>
      </c>
      <c r="G77" s="9">
        <f t="shared" si="13"/>
        <v>3.3943999995244667E-2</v>
      </c>
      <c r="I77" s="9">
        <f t="shared" si="50"/>
        <v>3.3943999995244667E-2</v>
      </c>
      <c r="M77" s="15"/>
      <c r="P77" s="9">
        <f t="shared" si="37"/>
        <v>-0.12820836300253952</v>
      </c>
      <c r="Q77" s="40">
        <f t="shared" si="16"/>
        <v>13763.919999999998</v>
      </c>
      <c r="S77" s="35">
        <v>0.1</v>
      </c>
      <c r="X77" s="15"/>
      <c r="Y77" s="15"/>
      <c r="Z77">
        <f t="shared" si="17"/>
        <v>-7031</v>
      </c>
      <c r="AA77" s="15">
        <f t="shared" si="18"/>
        <v>8.7206175478324321E-3</v>
      </c>
      <c r="AB77" s="15">
        <f t="shared" si="19"/>
        <v>-0.10298498055512728</v>
      </c>
      <c r="AC77" s="15">
        <f t="shared" si="20"/>
        <v>0.16215236299778418</v>
      </c>
      <c r="AD77" s="15">
        <f t="shared" si="21"/>
        <v>2.5223382447412235E-2</v>
      </c>
      <c r="AE77" s="15">
        <f t="shared" si="22"/>
        <v>6.3621902208842363E-5</v>
      </c>
      <c r="AF77">
        <f t="shared" si="23"/>
        <v>0.16215236299778418</v>
      </c>
      <c r="AG77" s="68"/>
      <c r="AH77">
        <f t="shared" si="24"/>
        <v>0.13692898055037195</v>
      </c>
      <c r="AI77">
        <f t="shared" si="25"/>
        <v>0.52373261807598914</v>
      </c>
      <c r="AJ77">
        <f t="shared" si="26"/>
        <v>0.97302873673125045</v>
      </c>
      <c r="AK77">
        <f t="shared" si="27"/>
        <v>-0.29456642869690436</v>
      </c>
      <c r="AL77">
        <f t="shared" si="28"/>
        <v>-2.5876886691163916</v>
      </c>
      <c r="AM77">
        <f t="shared" si="29"/>
        <v>-3.5179412213001497</v>
      </c>
      <c r="AN77" s="15">
        <f t="shared" si="48"/>
        <v>4.1244715526891147</v>
      </c>
      <c r="AO77" s="15">
        <f t="shared" si="48"/>
        <v>4.1248278490466026</v>
      </c>
      <c r="AP77" s="15">
        <f t="shared" si="48"/>
        <v>4.1236810716186998</v>
      </c>
      <c r="AQ77" s="15">
        <f t="shared" si="48"/>
        <v>4.1273791749804527</v>
      </c>
      <c r="AR77" s="15">
        <f t="shared" si="48"/>
        <v>4.1155261241925931</v>
      </c>
      <c r="AS77" s="15">
        <f t="shared" si="48"/>
        <v>4.1543007683150002</v>
      </c>
      <c r="AT77" s="15">
        <f t="shared" si="48"/>
        <v>4.0347077312994433</v>
      </c>
      <c r="AU77" s="15">
        <f t="shared" si="31"/>
        <v>4.590556807551625</v>
      </c>
      <c r="AV77"/>
      <c r="AW77">
        <v>1000</v>
      </c>
      <c r="AX77">
        <f t="shared" si="39"/>
        <v>1.5640931917332193E-2</v>
      </c>
      <c r="AY77">
        <f t="shared" si="40"/>
        <v>2.4433811422046814E-2</v>
      </c>
      <c r="AZ77">
        <f t="shared" si="41"/>
        <v>-8.792879504714619E-3</v>
      </c>
      <c r="BA77">
        <f t="shared" si="42"/>
        <v>0.83180635601164654</v>
      </c>
      <c r="BB77">
        <f t="shared" si="43"/>
        <v>0.58605269348376332</v>
      </c>
      <c r="BC77">
        <f t="shared" si="44"/>
        <v>-1.8758514908690453</v>
      </c>
      <c r="BD77">
        <f t="shared" si="45"/>
        <v>-1.3632882872071825</v>
      </c>
      <c r="BE77">
        <f t="shared" si="49"/>
        <v>5.0298516604414862</v>
      </c>
      <c r="BF77">
        <f t="shared" si="49"/>
        <v>5.0298805812838969</v>
      </c>
      <c r="BG77">
        <f t="shared" si="49"/>
        <v>5.0300459686324261</v>
      </c>
      <c r="BH77">
        <f t="shared" si="47"/>
        <v>5.0309901627988864</v>
      </c>
      <c r="BI77">
        <f t="shared" si="47"/>
        <v>5.0363296457536846</v>
      </c>
      <c r="BJ77">
        <f t="shared" si="47"/>
        <v>5.0650594724172517</v>
      </c>
      <c r="BK77">
        <f t="shared" si="47"/>
        <v>5.1920521871030294</v>
      </c>
      <c r="BL77">
        <f t="shared" si="46"/>
        <v>5.5618636945101647</v>
      </c>
      <c r="BM77"/>
      <c r="BN77"/>
      <c r="BO77"/>
      <c r="BP77"/>
    </row>
    <row r="78" spans="1:68" s="9" customFormat="1" x14ac:dyDescent="0.2">
      <c r="A78" s="63" t="s">
        <v>735</v>
      </c>
      <c r="B78" s="28" t="s">
        <v>676</v>
      </c>
      <c r="C78" s="64">
        <v>28827.330999999998</v>
      </c>
      <c r="D78" s="64" t="s">
        <v>700</v>
      </c>
      <c r="E78" s="9">
        <f t="shared" si="11"/>
        <v>-7001.9818071942245</v>
      </c>
      <c r="F78" s="9">
        <f t="shared" si="12"/>
        <v>-7002</v>
      </c>
      <c r="G78" s="9">
        <f t="shared" si="13"/>
        <v>2.8177999996842118E-2</v>
      </c>
      <c r="I78" s="9">
        <f t="shared" si="50"/>
        <v>2.8177999996842118E-2</v>
      </c>
      <c r="M78" s="15"/>
      <c r="P78" s="9">
        <f t="shared" si="37"/>
        <v>-0.12765587303217776</v>
      </c>
      <c r="Q78" s="40">
        <f t="shared" si="16"/>
        <v>13808.830999999998</v>
      </c>
      <c r="S78" s="35">
        <v>0.1</v>
      </c>
      <c r="Z78">
        <f t="shared" si="17"/>
        <v>-7002</v>
      </c>
      <c r="AA78" s="15">
        <f t="shared" si="18"/>
        <v>8.9546427109604976E-3</v>
      </c>
      <c r="AB78" s="15">
        <f t="shared" si="19"/>
        <v>-0.10843251574629614</v>
      </c>
      <c r="AC78" s="15">
        <f t="shared" si="20"/>
        <v>0.15583387302901988</v>
      </c>
      <c r="AD78" s="15">
        <f t="shared" si="21"/>
        <v>1.922335728588162E-2</v>
      </c>
      <c r="AE78" s="15">
        <f t="shared" si="22"/>
        <v>3.6953746534065797E-5</v>
      </c>
      <c r="AF78">
        <f t="shared" si="23"/>
        <v>0.15583387302901988</v>
      </c>
      <c r="AG78" s="68"/>
      <c r="AH78">
        <f t="shared" si="24"/>
        <v>0.13661051574313826</v>
      </c>
      <c r="AI78">
        <f t="shared" si="25"/>
        <v>0.52423260397621951</v>
      </c>
      <c r="AJ78">
        <f t="shared" si="26"/>
        <v>0.97263632053887206</v>
      </c>
      <c r="AK78">
        <f t="shared" si="27"/>
        <v>-0.29537329750800306</v>
      </c>
      <c r="AL78">
        <f t="shared" si="28"/>
        <v>-2.5859936289002152</v>
      </c>
      <c r="AM78">
        <f t="shared" si="29"/>
        <v>-3.5066385646986822</v>
      </c>
      <c r="AN78" s="15">
        <f t="shared" si="48"/>
        <v>4.127151658231325</v>
      </c>
      <c r="AO78" s="15">
        <f t="shared" si="48"/>
        <v>4.1274982198930559</v>
      </c>
      <c r="AP78" s="15">
        <f t="shared" si="48"/>
        <v>4.1263782632962691</v>
      </c>
      <c r="AQ78" s="15">
        <f t="shared" si="48"/>
        <v>4.1300043989411348</v>
      </c>
      <c r="AR78" s="15">
        <f t="shared" si="48"/>
        <v>4.1183347187955057</v>
      </c>
      <c r="AS78" s="15">
        <f t="shared" si="48"/>
        <v>4.1566616196350754</v>
      </c>
      <c r="AT78" s="15">
        <f t="shared" si="48"/>
        <v>4.0379798429324119</v>
      </c>
      <c r="AU78" s="15">
        <f t="shared" si="31"/>
        <v>4.5940642038561696</v>
      </c>
      <c r="AV78"/>
      <c r="AW78">
        <v>1200</v>
      </c>
      <c r="AX78">
        <f t="shared" si="39"/>
        <v>1.4081365620657352E-2</v>
      </c>
      <c r="AY78">
        <f t="shared" si="40"/>
        <v>2.8225928052235835E-2</v>
      </c>
      <c r="AZ78">
        <f t="shared" si="41"/>
        <v>-1.4144562431578482E-2</v>
      </c>
      <c r="BA78">
        <f t="shared" si="42"/>
        <v>0.84790577393006494</v>
      </c>
      <c r="BB78">
        <f t="shared" si="43"/>
        <v>0.56148169977975548</v>
      </c>
      <c r="BC78">
        <f t="shared" si="44"/>
        <v>-1.8458481704879974</v>
      </c>
      <c r="BD78">
        <f t="shared" si="45"/>
        <v>-1.3212615773419458</v>
      </c>
      <c r="BE78">
        <f t="shared" si="49"/>
        <v>5.0594503583966421</v>
      </c>
      <c r="BF78">
        <f t="shared" si="49"/>
        <v>5.0594947351719384</v>
      </c>
      <c r="BG78">
        <f t="shared" si="49"/>
        <v>5.0597276098353818</v>
      </c>
      <c r="BH78">
        <f t="shared" si="47"/>
        <v>5.0609472120363099</v>
      </c>
      <c r="BI78">
        <f t="shared" si="47"/>
        <v>5.0672688032178304</v>
      </c>
      <c r="BJ78">
        <f t="shared" si="47"/>
        <v>5.0984493006553597</v>
      </c>
      <c r="BK78">
        <f t="shared" si="47"/>
        <v>5.2265203206599402</v>
      </c>
      <c r="BL78">
        <f t="shared" si="46"/>
        <v>5.5860526345415069</v>
      </c>
      <c r="BM78"/>
      <c r="BN78"/>
      <c r="BO78"/>
      <c r="BP78"/>
    </row>
    <row r="79" spans="1:68" s="9" customFormat="1" x14ac:dyDescent="0.2">
      <c r="A79" s="63" t="s">
        <v>735</v>
      </c>
      <c r="B79" s="28" t="s">
        <v>676</v>
      </c>
      <c r="C79" s="64">
        <v>28838.17</v>
      </c>
      <c r="D79" s="64" t="s">
        <v>700</v>
      </c>
      <c r="E79" s="9">
        <f t="shared" si="11"/>
        <v>-6994.9837299061137</v>
      </c>
      <c r="F79" s="9">
        <f t="shared" si="12"/>
        <v>-6995</v>
      </c>
      <c r="G79" s="9">
        <f t="shared" si="13"/>
        <v>2.5199999996402767E-2</v>
      </c>
      <c r="I79" s="9">
        <f t="shared" si="50"/>
        <v>2.5199999996402767E-2</v>
      </c>
      <c r="M79" s="15"/>
      <c r="P79" s="9">
        <f t="shared" si="37"/>
        <v>-0.127522514793657</v>
      </c>
      <c r="Q79" s="40">
        <f t="shared" si="16"/>
        <v>13819.669999999998</v>
      </c>
      <c r="S79" s="35">
        <v>0.1</v>
      </c>
      <c r="Z79">
        <f t="shared" si="17"/>
        <v>-6995</v>
      </c>
      <c r="AA79" s="15">
        <f t="shared" si="18"/>
        <v>9.0109384492062516E-3</v>
      </c>
      <c r="AB79" s="15">
        <f t="shared" si="19"/>
        <v>-0.11133345324646049</v>
      </c>
      <c r="AC79" s="15">
        <f t="shared" si="20"/>
        <v>0.15272251479005977</v>
      </c>
      <c r="AD79" s="15">
        <f t="shared" si="21"/>
        <v>1.6189061547196515E-2</v>
      </c>
      <c r="AE79" s="15">
        <f t="shared" si="22"/>
        <v>2.6208571377891687E-5</v>
      </c>
      <c r="AF79">
        <f t="shared" si="23"/>
        <v>0.15272251479005977</v>
      </c>
      <c r="AG79" s="68"/>
      <c r="AH79">
        <f t="shared" si="24"/>
        <v>0.13653345324286326</v>
      </c>
      <c r="AI79">
        <f t="shared" si="25"/>
        <v>0.52435363679643654</v>
      </c>
      <c r="AJ79">
        <f t="shared" si="26"/>
        <v>0.97254106907723337</v>
      </c>
      <c r="AK79">
        <f t="shared" si="27"/>
        <v>-0.29556815994153346</v>
      </c>
      <c r="AL79">
        <f t="shared" si="28"/>
        <v>-2.5855840017975678</v>
      </c>
      <c r="AM79">
        <f t="shared" si="29"/>
        <v>-3.5039172128974423</v>
      </c>
      <c r="AN79" s="15">
        <f t="shared" si="48"/>
        <v>4.1277989545982301</v>
      </c>
      <c r="AO79" s="15">
        <f t="shared" si="48"/>
        <v>4.1281431944850553</v>
      </c>
      <c r="AP79" s="15">
        <f t="shared" si="48"/>
        <v>4.1270296520801883</v>
      </c>
      <c r="AQ79" s="15">
        <f t="shared" si="48"/>
        <v>4.1306385292335861</v>
      </c>
      <c r="AR79" s="15">
        <f t="shared" si="48"/>
        <v>4.1190129512424916</v>
      </c>
      <c r="AS79" s="15">
        <f t="shared" si="48"/>
        <v>4.1572318234687105</v>
      </c>
      <c r="AT79" s="15">
        <f t="shared" si="48"/>
        <v>4.0387706877808922</v>
      </c>
      <c r="AU79" s="15">
        <f t="shared" si="31"/>
        <v>4.5949108167572668</v>
      </c>
      <c r="AV79"/>
      <c r="AW79">
        <v>1400</v>
      </c>
      <c r="AX79">
        <f t="shared" si="39"/>
        <v>1.2428679493915025E-2</v>
      </c>
      <c r="AY79">
        <f t="shared" si="40"/>
        <v>3.2017597222867698E-2</v>
      </c>
      <c r="AZ79">
        <f t="shared" si="41"/>
        <v>-1.9588917728952673E-2</v>
      </c>
      <c r="BA79">
        <f t="shared" si="42"/>
        <v>0.86478976947055752</v>
      </c>
      <c r="BB79">
        <f t="shared" si="43"/>
        <v>0.53539891959507468</v>
      </c>
      <c r="BC79">
        <f t="shared" si="44"/>
        <v>-1.8146528533962076</v>
      </c>
      <c r="BD79">
        <f t="shared" si="45"/>
        <v>-1.2792960320283071</v>
      </c>
      <c r="BE79">
        <f t="shared" si="49"/>
        <v>5.089632346838787</v>
      </c>
      <c r="BF79">
        <f t="shared" si="49"/>
        <v>5.0896982074732211</v>
      </c>
      <c r="BG79">
        <f t="shared" si="49"/>
        <v>5.090017302123778</v>
      </c>
      <c r="BH79">
        <f t="shared" si="47"/>
        <v>5.0915596951347046</v>
      </c>
      <c r="BI79">
        <f t="shared" si="47"/>
        <v>5.0989325109518084</v>
      </c>
      <c r="BJ79">
        <f t="shared" si="47"/>
        <v>5.1324798112197918</v>
      </c>
      <c r="BK79">
        <f t="shared" si="47"/>
        <v>5.2611988080497039</v>
      </c>
      <c r="BL79">
        <f t="shared" si="46"/>
        <v>5.6102415745728482</v>
      </c>
      <c r="BM79"/>
      <c r="BN79"/>
      <c r="BO79"/>
      <c r="BP79"/>
    </row>
    <row r="80" spans="1:68" s="9" customFormat="1" x14ac:dyDescent="0.2">
      <c r="A80" s="63" t="s">
        <v>735</v>
      </c>
      <c r="B80" s="28" t="s">
        <v>676</v>
      </c>
      <c r="C80" s="64">
        <v>28858.3</v>
      </c>
      <c r="D80" s="64" t="s">
        <v>700</v>
      </c>
      <c r="E80" s="9">
        <f t="shared" si="11"/>
        <v>-6981.9870239544871</v>
      </c>
      <c r="F80" s="9">
        <f t="shared" si="12"/>
        <v>-6982</v>
      </c>
      <c r="G80" s="9">
        <f t="shared" si="13"/>
        <v>2.0097999997233273E-2</v>
      </c>
      <c r="I80" s="9">
        <f t="shared" si="50"/>
        <v>2.0097999997233273E-2</v>
      </c>
      <c r="M80" s="15"/>
      <c r="P80" s="9">
        <f t="shared" si="37"/>
        <v>-0.12727485094779059</v>
      </c>
      <c r="Q80" s="40">
        <f t="shared" si="16"/>
        <v>13839.8</v>
      </c>
      <c r="S80" s="35">
        <v>0.1</v>
      </c>
      <c r="X80"/>
      <c r="Y80"/>
      <c r="Z80">
        <f t="shared" si="17"/>
        <v>-6982</v>
      </c>
      <c r="AA80" s="15">
        <f t="shared" si="18"/>
        <v>9.1152882832924442E-3</v>
      </c>
      <c r="AB80" s="15">
        <f t="shared" si="19"/>
        <v>-0.11629213923384976</v>
      </c>
      <c r="AC80" s="15">
        <f t="shared" si="20"/>
        <v>0.14737285094502386</v>
      </c>
      <c r="AD80" s="15">
        <f t="shared" si="21"/>
        <v>1.0982711713940829E-2</v>
      </c>
      <c r="AE80" s="15">
        <f t="shared" si="22"/>
        <v>1.2061995659153312E-5</v>
      </c>
      <c r="AF80">
        <f t="shared" si="23"/>
        <v>0.14737285094502386</v>
      </c>
      <c r="AG80" s="68"/>
      <c r="AH80">
        <f t="shared" si="24"/>
        <v>0.13639013923108304</v>
      </c>
      <c r="AI80">
        <f t="shared" si="25"/>
        <v>0.52457877062975111</v>
      </c>
      <c r="AJ80">
        <f t="shared" si="26"/>
        <v>0.97236362470247617</v>
      </c>
      <c r="AK80">
        <f t="shared" si="27"/>
        <v>-0.29593015166434328</v>
      </c>
      <c r="AL80">
        <f t="shared" si="28"/>
        <v>-2.5848227694558163</v>
      </c>
      <c r="AM80">
        <f t="shared" si="29"/>
        <v>-3.4988703366214211</v>
      </c>
      <c r="AN80" s="15">
        <f t="shared" si="48"/>
        <v>4.1290014637403836</v>
      </c>
      <c r="AO80" s="15">
        <f t="shared" si="48"/>
        <v>4.1293414204845904</v>
      </c>
      <c r="AP80" s="15">
        <f t="shared" si="48"/>
        <v>4.1282397285639378</v>
      </c>
      <c r="AQ80" s="15">
        <f t="shared" si="48"/>
        <v>4.131816671069533</v>
      </c>
      <c r="AR80" s="15">
        <f t="shared" si="48"/>
        <v>4.120272830963942</v>
      </c>
      <c r="AS80" s="15">
        <f t="shared" si="48"/>
        <v>4.1582911310525468</v>
      </c>
      <c r="AT80" s="15">
        <f t="shared" si="48"/>
        <v>4.04024045722326</v>
      </c>
      <c r="AU80" s="15">
        <f t="shared" si="31"/>
        <v>4.5964830978593039</v>
      </c>
      <c r="AV80"/>
      <c r="AW80">
        <v>1600</v>
      </c>
      <c r="AX80">
        <f t="shared" si="39"/>
        <v>1.0683460785928259E-2</v>
      </c>
      <c r="AY80">
        <f t="shared" si="40"/>
        <v>3.5808818933942402E-2</v>
      </c>
      <c r="AZ80">
        <f t="shared" si="41"/>
        <v>-2.5125358148014143E-2</v>
      </c>
      <c r="BA80">
        <f t="shared" si="42"/>
        <v>0.88250397008354309</v>
      </c>
      <c r="BB80">
        <f t="shared" si="43"/>
        <v>0.50769613127238078</v>
      </c>
      <c r="BC80">
        <f t="shared" si="44"/>
        <v>-1.7821813951596748</v>
      </c>
      <c r="BD80">
        <f t="shared" si="45"/>
        <v>-1.2373563504067022</v>
      </c>
      <c r="BE80">
        <f t="shared" si="49"/>
        <v>5.1204269707591763</v>
      </c>
      <c r="BF80">
        <f t="shared" si="49"/>
        <v>5.1205218706564857</v>
      </c>
      <c r="BG80">
        <f t="shared" si="49"/>
        <v>5.1209486333578145</v>
      </c>
      <c r="BH80">
        <f t="shared" si="47"/>
        <v>5.1228625999192055</v>
      </c>
      <c r="BI80">
        <f t="shared" si="47"/>
        <v>5.1313450078614027</v>
      </c>
      <c r="BJ80">
        <f t="shared" si="47"/>
        <v>5.1671478350965625</v>
      </c>
      <c r="BK80">
        <f t="shared" si="47"/>
        <v>5.2960815120868547</v>
      </c>
      <c r="BL80">
        <f t="shared" si="46"/>
        <v>5.6344305146041904</v>
      </c>
      <c r="BM80"/>
      <c r="BN80"/>
      <c r="BO80"/>
      <c r="BP80"/>
    </row>
    <row r="81" spans="1:68" s="9" customFormat="1" x14ac:dyDescent="0.2">
      <c r="A81" s="63" t="s">
        <v>745</v>
      </c>
      <c r="B81" s="28" t="s">
        <v>676</v>
      </c>
      <c r="C81" s="64">
        <v>29987.418000000001</v>
      </c>
      <c r="D81" s="64" t="s">
        <v>700</v>
      </c>
      <c r="E81" s="9">
        <f t="shared" si="11"/>
        <v>-6252.984806831374</v>
      </c>
      <c r="F81" s="9">
        <f t="shared" si="12"/>
        <v>-6253</v>
      </c>
      <c r="G81" s="9">
        <f t="shared" si="13"/>
        <v>2.353199999924982E-2</v>
      </c>
      <c r="I81" s="9">
        <f t="shared" si="50"/>
        <v>2.353199999924982E-2</v>
      </c>
      <c r="M81" s="15"/>
      <c r="P81" s="9">
        <f t="shared" si="37"/>
        <v>-0.11338965000081445</v>
      </c>
      <c r="Q81" s="40">
        <f t="shared" si="16"/>
        <v>14968.918000000001</v>
      </c>
      <c r="S81" s="35">
        <v>0.1</v>
      </c>
      <c r="X81"/>
      <c r="Y81"/>
      <c r="Z81">
        <f t="shared" si="17"/>
        <v>-6253</v>
      </c>
      <c r="AA81" s="15">
        <f t="shared" si="18"/>
        <v>1.454651249675977E-2</v>
      </c>
      <c r="AB81" s="15">
        <f t="shared" si="19"/>
        <v>-0.1044041624983244</v>
      </c>
      <c r="AC81" s="15">
        <f t="shared" si="20"/>
        <v>0.13692165000006429</v>
      </c>
      <c r="AD81" s="15">
        <f t="shared" si="21"/>
        <v>8.9854875024900499E-3</v>
      </c>
      <c r="AE81" s="15">
        <f t="shared" si="22"/>
        <v>8.0738985657404869E-6</v>
      </c>
      <c r="AF81">
        <f t="shared" si="23"/>
        <v>0.13692165000006429</v>
      </c>
      <c r="AG81" s="68"/>
      <c r="AH81">
        <f t="shared" si="24"/>
        <v>0.12793616249757422</v>
      </c>
      <c r="AI81">
        <f t="shared" si="25"/>
        <v>0.53798397556167787</v>
      </c>
      <c r="AJ81">
        <f t="shared" si="26"/>
        <v>0.96121555666129832</v>
      </c>
      <c r="AK81">
        <f t="shared" si="27"/>
        <v>-0.31645093326171092</v>
      </c>
      <c r="AL81">
        <f t="shared" si="28"/>
        <v>-2.5410491628392862</v>
      </c>
      <c r="AM81">
        <f t="shared" si="29"/>
        <v>-3.2296192458787778</v>
      </c>
      <c r="AN81" s="15">
        <f t="shared" ref="AN81:AT90" si="51">$AU81+$AB$7*SIN(AO81)</f>
        <v>4.1972762931462153</v>
      </c>
      <c r="AO81" s="15">
        <f t="shared" si="51"/>
        <v>4.1974309174788278</v>
      </c>
      <c r="AP81" s="15">
        <f t="shared" si="51"/>
        <v>4.1968705536704745</v>
      </c>
      <c r="AQ81" s="15">
        <f t="shared" si="51"/>
        <v>4.1989039768035852</v>
      </c>
      <c r="AR81" s="15">
        <f t="shared" si="51"/>
        <v>4.1915596410824962</v>
      </c>
      <c r="AS81" s="15">
        <f t="shared" si="51"/>
        <v>4.2185543176012485</v>
      </c>
      <c r="AT81" s="15">
        <f t="shared" si="51"/>
        <v>4.1248671890363093</v>
      </c>
      <c r="AU81" s="15">
        <f t="shared" si="31"/>
        <v>4.6846517842735453</v>
      </c>
      <c r="AV81"/>
      <c r="AW81">
        <v>1800</v>
      </c>
      <c r="AX81">
        <f t="shared" si="39"/>
        <v>8.8466535065752361E-3</v>
      </c>
      <c r="AY81">
        <f t="shared" si="40"/>
        <v>3.9599593185459955E-2</v>
      </c>
      <c r="AZ81">
        <f t="shared" si="41"/>
        <v>-3.0752939678884719E-2</v>
      </c>
      <c r="BA81">
        <f t="shared" si="42"/>
        <v>0.90109582536035071</v>
      </c>
      <c r="BB81">
        <f t="shared" si="43"/>
        <v>0.47825738548772073</v>
      </c>
      <c r="BC81">
        <f t="shared" si="44"/>
        <v>-1.7483422386207943</v>
      </c>
      <c r="BD81">
        <f t="shared" si="45"/>
        <v>-1.1954062838378898</v>
      </c>
      <c r="BE81">
        <f t="shared" si="49"/>
        <v>5.1518654484336484</v>
      </c>
      <c r="BF81">
        <f t="shared" si="49"/>
        <v>5.1519986105023783</v>
      </c>
      <c r="BG81">
        <f t="shared" si="49"/>
        <v>5.1525570128028697</v>
      </c>
      <c r="BH81">
        <f t="shared" si="47"/>
        <v>5.1548914476248164</v>
      </c>
      <c r="BI81">
        <f t="shared" si="47"/>
        <v>5.1645287898195722</v>
      </c>
      <c r="BJ81">
        <f t="shared" si="47"/>
        <v>5.2024486847875426</v>
      </c>
      <c r="BK81">
        <f t="shared" si="47"/>
        <v>5.3311621761036063</v>
      </c>
      <c r="BL81">
        <f t="shared" si="46"/>
        <v>5.6586194546355326</v>
      </c>
      <c r="BM81"/>
      <c r="BN81"/>
      <c r="BO81"/>
      <c r="BP81"/>
    </row>
    <row r="82" spans="1:68" s="9" customFormat="1" x14ac:dyDescent="0.2">
      <c r="A82" s="63" t="s">
        <v>1276</v>
      </c>
      <c r="B82" s="28" t="s">
        <v>676</v>
      </c>
      <c r="C82" s="64">
        <v>30904.348000000002</v>
      </c>
      <c r="D82" s="64" t="s">
        <v>700</v>
      </c>
      <c r="E82" s="9">
        <f t="shared" si="11"/>
        <v>-5660.9793628063071</v>
      </c>
      <c r="F82" s="9">
        <f t="shared" si="12"/>
        <v>-5661</v>
      </c>
      <c r="G82" s="9">
        <f t="shared" si="13"/>
        <v>3.196399999796995E-2</v>
      </c>
      <c r="I82" s="9">
        <f t="shared" si="50"/>
        <v>3.196399999796995E-2</v>
      </c>
      <c r="M82" s="15"/>
      <c r="P82" s="9">
        <f t="shared" si="37"/>
        <v>-0.10211825048845113</v>
      </c>
      <c r="Q82" s="40">
        <f t="shared" si="16"/>
        <v>15885.848000000002</v>
      </c>
      <c r="S82" s="35">
        <v>0.1</v>
      </c>
      <c r="U82" s="15"/>
      <c r="V82" s="15"/>
      <c r="W82" s="15"/>
      <c r="Z82">
        <f t="shared" si="17"/>
        <v>-5661</v>
      </c>
      <c r="AA82" s="15">
        <f t="shared" si="18"/>
        <v>1.8334241751787009E-2</v>
      </c>
      <c r="AB82" s="15">
        <f t="shared" si="19"/>
        <v>-8.8488492242268194E-2</v>
      </c>
      <c r="AC82" s="15">
        <f t="shared" si="20"/>
        <v>0.13408225048642108</v>
      </c>
      <c r="AD82" s="15">
        <f t="shared" si="21"/>
        <v>1.3629758246182941E-2</v>
      </c>
      <c r="AE82" s="15">
        <f t="shared" si="22"/>
        <v>1.8577030984939188E-5</v>
      </c>
      <c r="AF82">
        <f t="shared" si="23"/>
        <v>0.13408225048642108</v>
      </c>
      <c r="AG82" s="68"/>
      <c r="AH82">
        <f t="shared" si="24"/>
        <v>0.12045249224023814</v>
      </c>
      <c r="AI82">
        <f t="shared" si="25"/>
        <v>0.55009507236163935</v>
      </c>
      <c r="AJ82">
        <f t="shared" si="26"/>
        <v>0.9502724933100648</v>
      </c>
      <c r="AK82">
        <f t="shared" si="27"/>
        <v>-0.33344498209857881</v>
      </c>
      <c r="AL82">
        <f t="shared" si="28"/>
        <v>-2.5037825949885</v>
      </c>
      <c r="AM82">
        <f t="shared" si="29"/>
        <v>-3.028700330958332</v>
      </c>
      <c r="AN82" s="15">
        <f t="shared" si="51"/>
        <v>4.2540356747089971</v>
      </c>
      <c r="AO82" s="15">
        <f t="shared" si="51"/>
        <v>4.2541053681875578</v>
      </c>
      <c r="AP82" s="15">
        <f t="shared" si="51"/>
        <v>4.2538241418942473</v>
      </c>
      <c r="AQ82" s="15">
        <f t="shared" si="51"/>
        <v>4.2549599264415985</v>
      </c>
      <c r="AR82" s="15">
        <f t="shared" si="51"/>
        <v>4.2503887674047425</v>
      </c>
      <c r="AS82" s="15">
        <f t="shared" si="51"/>
        <v>4.2690525176299756</v>
      </c>
      <c r="AT82" s="15">
        <f t="shared" si="51"/>
        <v>4.196789647050613</v>
      </c>
      <c r="AU82" s="15">
        <f t="shared" si="31"/>
        <v>4.7562510467663177</v>
      </c>
      <c r="AV82"/>
      <c r="AW82">
        <v>2000</v>
      </c>
      <c r="AX82">
        <f t="shared" si="39"/>
        <v>6.9196330914416265E-3</v>
      </c>
      <c r="AY82">
        <f t="shared" si="40"/>
        <v>4.3389919977420345E-2</v>
      </c>
      <c r="AZ82">
        <f t="shared" si="41"/>
        <v>-3.6470286885978719E-2</v>
      </c>
      <c r="BA82">
        <f t="shared" si="42"/>
        <v>0.92061423275360177</v>
      </c>
      <c r="BB82">
        <f t="shared" si="43"/>
        <v>0.44695893892768851</v>
      </c>
      <c r="BC82">
        <f t="shared" si="44"/>
        <v>-1.713035773324443</v>
      </c>
      <c r="BD82">
        <f t="shared" si="45"/>
        <v>-1.1534085553866888</v>
      </c>
      <c r="BE82">
        <f t="shared" si="49"/>
        <v>5.1839809458838166</v>
      </c>
      <c r="BF82">
        <f t="shared" si="49"/>
        <v>5.184163341316955</v>
      </c>
      <c r="BG82">
        <f t="shared" si="49"/>
        <v>5.1848795150687899</v>
      </c>
      <c r="BH82">
        <f t="shared" si="47"/>
        <v>5.1876819142123534</v>
      </c>
      <c r="BI82">
        <f t="shared" si="47"/>
        <v>5.1985042962860764</v>
      </c>
      <c r="BJ82">
        <f t="shared" si="47"/>
        <v>5.2383761315064499</v>
      </c>
      <c r="BK82">
        <f t="shared" si="47"/>
        <v>5.3664344276104812</v>
      </c>
      <c r="BL82">
        <f t="shared" si="46"/>
        <v>5.6828083946668748</v>
      </c>
      <c r="BM82"/>
      <c r="BN82"/>
      <c r="BO82"/>
      <c r="BP82"/>
    </row>
    <row r="83" spans="1:68" s="9" customFormat="1" x14ac:dyDescent="0.2">
      <c r="A83" s="63" t="s">
        <v>1279</v>
      </c>
      <c r="B83" s="28" t="s">
        <v>676</v>
      </c>
      <c r="C83" s="64">
        <v>30932.228999999999</v>
      </c>
      <c r="D83" s="64" t="s">
        <v>700</v>
      </c>
      <c r="E83" s="9">
        <f t="shared" si="11"/>
        <v>-5642.9783117065926</v>
      </c>
      <c r="F83" s="9">
        <f t="shared" si="12"/>
        <v>-5643</v>
      </c>
      <c r="G83" s="9">
        <f t="shared" si="13"/>
        <v>3.359199999977136E-2</v>
      </c>
      <c r="I83" s="9">
        <f t="shared" si="50"/>
        <v>3.359199999977136E-2</v>
      </c>
      <c r="M83" s="15"/>
      <c r="P83" s="9">
        <f t="shared" si="37"/>
        <v>-0.10177560043061566</v>
      </c>
      <c r="Q83" s="40">
        <f t="shared" si="16"/>
        <v>15913.728999999999</v>
      </c>
      <c r="S83" s="35">
        <v>0.1</v>
      </c>
      <c r="U83" s="15"/>
      <c r="V83" s="15"/>
      <c r="W83" s="15"/>
      <c r="Z83">
        <f t="shared" si="17"/>
        <v>-5643</v>
      </c>
      <c r="AA83" s="15">
        <f t="shared" si="18"/>
        <v>1.8440443084777242E-2</v>
      </c>
      <c r="AB83" s="15">
        <f t="shared" si="19"/>
        <v>-8.6624043515621543E-2</v>
      </c>
      <c r="AC83" s="15">
        <f t="shared" si="20"/>
        <v>0.13536760043038704</v>
      </c>
      <c r="AD83" s="15">
        <f t="shared" si="21"/>
        <v>1.5151556914994119E-2</v>
      </c>
      <c r="AE83" s="15">
        <f t="shared" si="22"/>
        <v>2.295696769483061E-5</v>
      </c>
      <c r="AF83">
        <f t="shared" si="23"/>
        <v>0.13536760043038704</v>
      </c>
      <c r="AG83" s="68"/>
      <c r="AH83">
        <f t="shared" si="24"/>
        <v>0.1202160435153929</v>
      </c>
      <c r="AI83">
        <f t="shared" si="25"/>
        <v>0.5504820107624826</v>
      </c>
      <c r="AJ83">
        <f t="shared" si="26"/>
        <v>0.94991075736100461</v>
      </c>
      <c r="AK83">
        <f t="shared" si="27"/>
        <v>-0.33396643147457095</v>
      </c>
      <c r="AL83">
        <f t="shared" si="28"/>
        <v>-2.5026230752391481</v>
      </c>
      <c r="AM83">
        <f t="shared" si="29"/>
        <v>-3.0228127563005835</v>
      </c>
      <c r="AN83" s="15">
        <f t="shared" si="51"/>
        <v>4.255781401895911</v>
      </c>
      <c r="AO83" s="15">
        <f t="shared" si="51"/>
        <v>4.2558492328672504</v>
      </c>
      <c r="AP83" s="15">
        <f t="shared" si="51"/>
        <v>4.2555745492366412</v>
      </c>
      <c r="AQ83" s="15">
        <f t="shared" si="51"/>
        <v>4.2566878394160144</v>
      </c>
      <c r="AR83" s="15">
        <f t="shared" si="51"/>
        <v>4.2521911739460174</v>
      </c>
      <c r="AS83" s="15">
        <f t="shared" si="51"/>
        <v>4.2706145140592522</v>
      </c>
      <c r="AT83" s="15">
        <f t="shared" si="51"/>
        <v>4.1990214334431624</v>
      </c>
      <c r="AU83" s="15">
        <f t="shared" si="31"/>
        <v>4.7584280513691386</v>
      </c>
      <c r="AV83"/>
      <c r="AW83">
        <v>2200</v>
      </c>
      <c r="AX83">
        <f t="shared" si="39"/>
        <v>4.9042980548923767E-3</v>
      </c>
      <c r="AY83">
        <f t="shared" si="40"/>
        <v>4.7179799309823585E-2</v>
      </c>
      <c r="AZ83">
        <f t="shared" si="41"/>
        <v>-4.2275501254931208E-2</v>
      </c>
      <c r="BA83">
        <f t="shared" si="42"/>
        <v>0.94110896467763183</v>
      </c>
      <c r="BB83">
        <f t="shared" si="43"/>
        <v>0.41366942917741484</v>
      </c>
      <c r="BC83">
        <f t="shared" si="44"/>
        <v>-1.6761536959299264</v>
      </c>
      <c r="BD83">
        <f t="shared" si="45"/>
        <v>-1.111324809806143</v>
      </c>
      <c r="BE83">
        <f t="shared" si="49"/>
        <v>5.2168086189934364</v>
      </c>
      <c r="BF83">
        <f t="shared" si="49"/>
        <v>5.2170529638210903</v>
      </c>
      <c r="BG83">
        <f t="shared" si="49"/>
        <v>5.2179546437466247</v>
      </c>
      <c r="BH83">
        <f t="shared" si="47"/>
        <v>5.2212693890595308</v>
      </c>
      <c r="BI83">
        <f t="shared" si="47"/>
        <v>5.2332895925472194</v>
      </c>
      <c r="BJ83">
        <f t="shared" si="47"/>
        <v>5.2749223879549243</v>
      </c>
      <c r="BK83">
        <f t="shared" si="47"/>
        <v>5.4018917820247054</v>
      </c>
      <c r="BL83">
        <f t="shared" si="46"/>
        <v>5.706997334698217</v>
      </c>
      <c r="BM83"/>
      <c r="BN83"/>
      <c r="BO83"/>
      <c r="BP83"/>
    </row>
    <row r="84" spans="1:68" s="9" customFormat="1" x14ac:dyDescent="0.2">
      <c r="A84" s="63" t="s">
        <v>1413</v>
      </c>
      <c r="B84" s="28" t="s">
        <v>676</v>
      </c>
      <c r="C84" s="64">
        <v>32851.241000000002</v>
      </c>
      <c r="D84" s="64" t="s">
        <v>700</v>
      </c>
      <c r="E84" s="9">
        <f t="shared" si="11"/>
        <v>-4403.9900016399224</v>
      </c>
      <c r="F84" s="9">
        <f t="shared" si="12"/>
        <v>-4404</v>
      </c>
      <c r="G84" s="9">
        <f t="shared" si="13"/>
        <v>1.5485999996599276E-2</v>
      </c>
      <c r="I84" s="9">
        <f t="shared" si="50"/>
        <v>1.5485999996599276E-2</v>
      </c>
      <c r="M84" s="15"/>
      <c r="P84" s="9">
        <f t="shared" si="37"/>
        <v>-7.8198565830513975E-2</v>
      </c>
      <c r="Q84" s="40">
        <f t="shared" si="16"/>
        <v>17832.741000000002</v>
      </c>
      <c r="S84" s="35">
        <v>0.1</v>
      </c>
      <c r="T84"/>
      <c r="U84"/>
      <c r="V84"/>
      <c r="W84"/>
      <c r="Z84">
        <f t="shared" si="17"/>
        <v>-4404</v>
      </c>
      <c r="AA84" s="15">
        <f t="shared" si="18"/>
        <v>2.4431942614234259E-2</v>
      </c>
      <c r="AB84" s="15">
        <f t="shared" si="19"/>
        <v>-8.7144508448148958E-2</v>
      </c>
      <c r="AC84" s="15">
        <f t="shared" si="20"/>
        <v>9.368456582711325E-2</v>
      </c>
      <c r="AD84" s="15">
        <f t="shared" si="21"/>
        <v>-8.9459426176349832E-3</v>
      </c>
      <c r="AE84" s="15">
        <f t="shared" si="22"/>
        <v>8.0029889318017853E-6</v>
      </c>
      <c r="AF84">
        <f t="shared" si="23"/>
        <v>9.368456582711325E-2</v>
      </c>
      <c r="AG84" s="68"/>
      <c r="AH84">
        <f t="shared" si="24"/>
        <v>0.10263050844474823</v>
      </c>
      <c r="AI84">
        <f t="shared" si="25"/>
        <v>0.58011757404830722</v>
      </c>
      <c r="AJ84">
        <f t="shared" si="26"/>
        <v>0.92030842817192371</v>
      </c>
      <c r="AK84">
        <f t="shared" si="27"/>
        <v>-0.37053845735216373</v>
      </c>
      <c r="AL84">
        <f t="shared" si="28"/>
        <v>-2.4185410427791667</v>
      </c>
      <c r="AM84">
        <f t="shared" si="29"/>
        <v>-2.6444823917977347</v>
      </c>
      <c r="AN84" s="15">
        <f t="shared" si="51"/>
        <v>4.3790945886797825</v>
      </c>
      <c r="AO84" s="15">
        <f t="shared" si="51"/>
        <v>4.3790996180248811</v>
      </c>
      <c r="AP84" s="15">
        <f t="shared" si="51"/>
        <v>4.3790721672194479</v>
      </c>
      <c r="AQ84" s="15">
        <f t="shared" si="51"/>
        <v>4.3792220236992971</v>
      </c>
      <c r="AR84" s="15">
        <f t="shared" si="51"/>
        <v>4.3784047312172403</v>
      </c>
      <c r="AS84" s="15">
        <f t="shared" si="51"/>
        <v>4.3828858095735725</v>
      </c>
      <c r="AT84" s="15">
        <f t="shared" si="51"/>
        <v>4.3589885821674397</v>
      </c>
      <c r="AU84" s="15">
        <f t="shared" si="31"/>
        <v>4.9082785348633022</v>
      </c>
      <c r="AV84"/>
      <c r="AW84">
        <v>2400</v>
      </c>
      <c r="AX84">
        <f t="shared" si="39"/>
        <v>2.8031822085806957E-3</v>
      </c>
      <c r="AY84">
        <f t="shared" si="40"/>
        <v>5.0969231182669675E-2</v>
      </c>
      <c r="AZ84">
        <f t="shared" si="41"/>
        <v>-4.8166048974088979E-2</v>
      </c>
      <c r="BA84">
        <f t="shared" si="42"/>
        <v>0.96262982997120483</v>
      </c>
      <c r="BB84">
        <f t="shared" si="43"/>
        <v>0.37825040044672253</v>
      </c>
      <c r="BC84">
        <f t="shared" si="44"/>
        <v>-1.6375784018301272</v>
      </c>
      <c r="BD84">
        <f t="shared" si="45"/>
        <v>-1.0691156058086082</v>
      </c>
      <c r="BE84">
        <f t="shared" si="49"/>
        <v>5.2503856076686448</v>
      </c>
      <c r="BF84">
        <f t="shared" si="49"/>
        <v>5.2507062482897462</v>
      </c>
      <c r="BG84">
        <f t="shared" si="49"/>
        <v>5.2518220025195657</v>
      </c>
      <c r="BH84">
        <f t="shared" si="47"/>
        <v>5.2556884706867883</v>
      </c>
      <c r="BI84">
        <f t="shared" si="47"/>
        <v>5.268900051431169</v>
      </c>
      <c r="BJ84">
        <f t="shared" si="47"/>
        <v>5.312078096917725</v>
      </c>
      <c r="BK84">
        <f t="shared" si="47"/>
        <v>5.4375276464641811</v>
      </c>
      <c r="BL84">
        <f t="shared" si="46"/>
        <v>5.7311862747295592</v>
      </c>
      <c r="BM84"/>
      <c r="BN84"/>
      <c r="BO84"/>
      <c r="BP84"/>
    </row>
    <row r="85" spans="1:68" s="9" customFormat="1" x14ac:dyDescent="0.2">
      <c r="A85" s="63" t="s">
        <v>1413</v>
      </c>
      <c r="B85" s="28" t="s">
        <v>676</v>
      </c>
      <c r="C85" s="64">
        <v>33091.315999999999</v>
      </c>
      <c r="D85" s="64" t="s">
        <v>700</v>
      </c>
      <c r="E85" s="9">
        <f t="shared" ref="E85:E148" si="52">+(C85-C$7)/C$8</f>
        <v>-4248.9883036102838</v>
      </c>
      <c r="F85" s="9">
        <f t="shared" ref="F85:F148" si="53">ROUND(2*E85,0)/2</f>
        <v>-4249</v>
      </c>
      <c r="G85" s="9">
        <f t="shared" ref="G85:G148" si="54">+C85-(C$7+F85*C$8)</f>
        <v>1.8115999999281485E-2</v>
      </c>
      <c r="I85" s="9">
        <f t="shared" si="50"/>
        <v>1.8115999999281485E-2</v>
      </c>
      <c r="M85" s="15"/>
      <c r="P85" s="9">
        <f t="shared" ref="P85:P116" si="55">+D$11+D$12*F85+D$13*F85^2</f>
        <v>-7.5250266402380708E-2</v>
      </c>
      <c r="Q85" s="40">
        <f t="shared" ref="Q85:Q148" si="56">+C85-15018.5</f>
        <v>18072.815999999999</v>
      </c>
      <c r="S85" s="35">
        <v>0.1</v>
      </c>
      <c r="T85"/>
      <c r="U85"/>
      <c r="V85"/>
      <c r="W85"/>
      <c r="Z85">
        <f t="shared" ref="Z85:Z148" si="57">F85</f>
        <v>-4249</v>
      </c>
      <c r="AA85" s="15">
        <f t="shared" ref="AA85:AA148" si="58">AB$3+AB$4*Z85+AB$5*Z85^2+AH85</f>
        <v>2.499328652254533E-2</v>
      </c>
      <c r="AB85" s="15">
        <f t="shared" ref="AB85:AB148" si="59">G85-AH85</f>
        <v>-8.2127552925644554E-2</v>
      </c>
      <c r="AC85" s="15">
        <f t="shared" ref="AC85:AC148" si="60">+G85-P85</f>
        <v>9.3366266401662193E-2</v>
      </c>
      <c r="AD85" s="15">
        <f t="shared" ref="AD85:AD148" si="61">IF(S85&lt;&gt;0,G85-AA85, -9999)</f>
        <v>-6.8772865232638453E-3</v>
      </c>
      <c r="AE85" s="15">
        <f t="shared" ref="AE85:AE148" si="62">+(G85-AA85)^2*S85</f>
        <v>4.7297069923066511E-6</v>
      </c>
      <c r="AF85">
        <f t="shared" ref="AF85:AF148" si="63">IF(S85&lt;&gt;0,G85-P85, -9999)</f>
        <v>9.3366266401662193E-2</v>
      </c>
      <c r="AG85" s="68"/>
      <c r="AH85">
        <f t="shared" ref="AH85:AH148" si="64">$AB$6*($AB$11/AI85*AJ85+$AB$12)</f>
        <v>0.10024355292492604</v>
      </c>
      <c r="AI85">
        <f t="shared" ref="AI85:AI148" si="65">1+$AB$7*COS(AL85)</f>
        <v>0.58428397039354496</v>
      </c>
      <c r="AJ85">
        <f t="shared" ref="AJ85:AJ148" si="66">SIN(AL85+RADIANS($AB$9))</f>
        <v>0.915880004608291</v>
      </c>
      <c r="AK85">
        <f t="shared" ref="AK85:AK148" si="67">$AB$7*SIN(AL85)</f>
        <v>-0.37520685325330227</v>
      </c>
      <c r="AL85">
        <f t="shared" ref="AL85:AL148" si="68">2*ATAN(AM85)</f>
        <v>-2.4073673808391871</v>
      </c>
      <c r="AM85">
        <f t="shared" ref="AM85:AM148" si="69">SQRT((1+$AB$7)/(1-$AB$7))*TAN(AN85/2)</f>
        <v>-2.6004749677313295</v>
      </c>
      <c r="AN85" s="15">
        <f t="shared" si="51"/>
        <v>4.39499529747407</v>
      </c>
      <c r="AO85" s="15">
        <f t="shared" si="51"/>
        <v>4.3949982501860809</v>
      </c>
      <c r="AP85" s="15">
        <f t="shared" si="51"/>
        <v>4.3949813557430799</v>
      </c>
      <c r="AQ85" s="15">
        <f t="shared" si="51"/>
        <v>4.3950780319062028</v>
      </c>
      <c r="AR85" s="15">
        <f t="shared" si="51"/>
        <v>4.3945251995060488</v>
      </c>
      <c r="AS85" s="15">
        <f t="shared" si="51"/>
        <v>4.3976991715504248</v>
      </c>
      <c r="AT85" s="15">
        <f t="shared" si="51"/>
        <v>4.3798747281103196</v>
      </c>
      <c r="AU85" s="15">
        <f t="shared" ref="AU85:AU148" si="70">RADIANS($AB$9)+$AB$18*(F85-AB$15)</f>
        <v>4.9270249633875931</v>
      </c>
      <c r="AV85"/>
      <c r="AW85">
        <v>2600</v>
      </c>
      <c r="AX85">
        <f t="shared" si="39"/>
        <v>6.1959130296532217E-4</v>
      </c>
      <c r="AY85">
        <f t="shared" si="40"/>
        <v>5.4758215595958601E-2</v>
      </c>
      <c r="AZ85">
        <f t="shared" si="41"/>
        <v>-5.4138624292993279E-2</v>
      </c>
      <c r="BA85">
        <f t="shared" si="42"/>
        <v>0.98522548489613571</v>
      </c>
      <c r="BB85">
        <f t="shared" si="43"/>
        <v>0.34055732557965512</v>
      </c>
      <c r="BC85">
        <f t="shared" si="44"/>
        <v>-1.5971824511649466</v>
      </c>
      <c r="BD85">
        <f t="shared" si="45"/>
        <v>-1.0267404644524558</v>
      </c>
      <c r="BE85">
        <f t="shared" si="49"/>
        <v>5.2847509627405049</v>
      </c>
      <c r="BF85">
        <f t="shared" si="49"/>
        <v>5.2851636234117336</v>
      </c>
      <c r="BG85">
        <f t="shared" si="49"/>
        <v>5.2865218620629832</v>
      </c>
      <c r="BH85">
        <f t="shared" si="47"/>
        <v>5.2909724009735646</v>
      </c>
      <c r="BI85">
        <f t="shared" si="47"/>
        <v>5.3053480387341176</v>
      </c>
      <c r="BJ85">
        <f t="shared" si="47"/>
        <v>5.3498323258878804</v>
      </c>
      <c r="BK85">
        <f t="shared" si="47"/>
        <v>5.473335323604827</v>
      </c>
      <c r="BL85">
        <f t="shared" si="46"/>
        <v>5.7553752147609014</v>
      </c>
      <c r="BM85"/>
      <c r="BN85"/>
      <c r="BO85"/>
      <c r="BP85"/>
    </row>
    <row r="86" spans="1:68" s="9" customFormat="1" x14ac:dyDescent="0.2">
      <c r="A86" s="63" t="s">
        <v>1413</v>
      </c>
      <c r="B86" s="28" t="s">
        <v>676</v>
      </c>
      <c r="C86" s="64">
        <v>33094.409</v>
      </c>
      <c r="D86" s="64" t="s">
        <v>700</v>
      </c>
      <c r="E86" s="9">
        <f t="shared" si="52"/>
        <v>-4246.9913432770309</v>
      </c>
      <c r="F86" s="9">
        <f t="shared" si="53"/>
        <v>-4247</v>
      </c>
      <c r="G86" s="9">
        <f t="shared" si="54"/>
        <v>1.3407999998889863E-2</v>
      </c>
      <c r="I86" s="9">
        <f t="shared" si="50"/>
        <v>1.3407999998889863E-2</v>
      </c>
      <c r="M86" s="15"/>
      <c r="P86" s="9">
        <f t="shared" si="55"/>
        <v>-7.5212225585393228E-2</v>
      </c>
      <c r="Q86" s="40">
        <f t="shared" si="56"/>
        <v>18075.909</v>
      </c>
      <c r="S86" s="35">
        <v>0.1</v>
      </c>
      <c r="T86"/>
      <c r="U86"/>
      <c r="V86"/>
      <c r="W86"/>
      <c r="Y86"/>
      <c r="Z86">
        <f t="shared" si="57"/>
        <v>-4247</v>
      </c>
      <c r="AA86" s="15">
        <f t="shared" si="58"/>
        <v>2.5000248360524474E-2</v>
      </c>
      <c r="AB86" s="15">
        <f t="shared" si="59"/>
        <v>-8.6804473947027838E-2</v>
      </c>
      <c r="AC86" s="15">
        <f t="shared" si="60"/>
        <v>8.8620225584283091E-2</v>
      </c>
      <c r="AD86" s="15">
        <f t="shared" si="61"/>
        <v>-1.1592248361634611E-2</v>
      </c>
      <c r="AE86" s="15">
        <f t="shared" si="62"/>
        <v>1.3438022207782033E-5</v>
      </c>
      <c r="AF86">
        <f t="shared" si="63"/>
        <v>8.8620225584283091E-2</v>
      </c>
      <c r="AG86" s="68"/>
      <c r="AH86">
        <f t="shared" si="64"/>
        <v>0.1002124739459177</v>
      </c>
      <c r="AI86">
        <f t="shared" si="65"/>
        <v>0.58433846489137853</v>
      </c>
      <c r="AJ86">
        <f t="shared" si="66"/>
        <v>0.91582169331602148</v>
      </c>
      <c r="AK86">
        <f t="shared" si="67"/>
        <v>-0.37526722243108879</v>
      </c>
      <c r="AL86">
        <f t="shared" si="68"/>
        <v>-2.4072221539765857</v>
      </c>
      <c r="AM86">
        <f t="shared" si="69"/>
        <v>-2.5999114145594873</v>
      </c>
      <c r="AN86" s="15">
        <f t="shared" si="51"/>
        <v>4.3952012140791608</v>
      </c>
      <c r="AO86" s="15">
        <f t="shared" si="51"/>
        <v>4.3952041444596306</v>
      </c>
      <c r="AP86" s="15">
        <f t="shared" si="51"/>
        <v>4.3951873672717037</v>
      </c>
      <c r="AQ86" s="15">
        <f t="shared" si="51"/>
        <v>4.3952834326236259</v>
      </c>
      <c r="AR86" s="15">
        <f t="shared" si="51"/>
        <v>4.3947337469624559</v>
      </c>
      <c r="AS86" s="15">
        <f t="shared" si="51"/>
        <v>4.3978915872094522</v>
      </c>
      <c r="AT86" s="15">
        <f t="shared" si="51"/>
        <v>4.3801454849713188</v>
      </c>
      <c r="AU86" s="15">
        <f t="shared" si="70"/>
        <v>4.9272668527879064</v>
      </c>
      <c r="AV86"/>
      <c r="AW86">
        <v>2800</v>
      </c>
      <c r="AX86">
        <f t="shared" si="39"/>
        <v>-1.6422319997475843E-3</v>
      </c>
      <c r="AY86">
        <f t="shared" si="40"/>
        <v>5.8546752549690363E-2</v>
      </c>
      <c r="AZ86">
        <f t="shared" si="41"/>
        <v>-6.0188984549437947E-2</v>
      </c>
      <c r="BA86">
        <f t="shared" si="42"/>
        <v>1.0089417884231964</v>
      </c>
      <c r="BB86">
        <f t="shared" si="43"/>
        <v>0.30044131366151722</v>
      </c>
      <c r="BC86">
        <f t="shared" si="44"/>
        <v>-1.5548281688774255</v>
      </c>
      <c r="BD86">
        <f t="shared" si="45"/>
        <v>-0.98415798932613097</v>
      </c>
      <c r="BE86">
        <f t="shared" si="49"/>
        <v>5.3199454824687757</v>
      </c>
      <c r="BF86">
        <f t="shared" si="49"/>
        <v>5.3204668497209804</v>
      </c>
      <c r="BG86">
        <f t="shared" si="49"/>
        <v>5.3220946123507646</v>
      </c>
      <c r="BH86">
        <f t="shared" si="47"/>
        <v>5.327152441428046</v>
      </c>
      <c r="BI86">
        <f t="shared" si="47"/>
        <v>5.3426426069239357</v>
      </c>
      <c r="BJ86">
        <f t="shared" si="47"/>
        <v>5.3881725679020702</v>
      </c>
      <c r="BK86">
        <f t="shared" si="47"/>
        <v>5.5093080155990233</v>
      </c>
      <c r="BL86">
        <f t="shared" si="46"/>
        <v>5.7795641547922427</v>
      </c>
      <c r="BM86"/>
      <c r="BN86"/>
      <c r="BO86"/>
      <c r="BP86"/>
    </row>
    <row r="87" spans="1:68" s="9" customFormat="1" x14ac:dyDescent="0.2">
      <c r="A87" s="63" t="s">
        <v>1421</v>
      </c>
      <c r="B87" s="28" t="s">
        <v>676</v>
      </c>
      <c r="C87" s="64">
        <v>33430.502999999997</v>
      </c>
      <c r="D87" s="64" t="s">
        <v>700</v>
      </c>
      <c r="E87" s="9">
        <f t="shared" si="52"/>
        <v>-4029.9960680606468</v>
      </c>
      <c r="F87" s="9">
        <f t="shared" si="53"/>
        <v>-4030</v>
      </c>
      <c r="G87" s="9">
        <f t="shared" si="54"/>
        <v>6.0899999953107908E-3</v>
      </c>
      <c r="I87" s="9">
        <f t="shared" si="50"/>
        <v>6.0899999953107908E-3</v>
      </c>
      <c r="M87" s="15"/>
      <c r="P87" s="9">
        <f t="shared" si="55"/>
        <v>-7.1085062750009004E-2</v>
      </c>
      <c r="Q87" s="40">
        <f t="shared" si="56"/>
        <v>18412.002999999997</v>
      </c>
      <c r="S87" s="35">
        <v>0.1</v>
      </c>
      <c r="T87"/>
      <c r="U87"/>
      <c r="V87"/>
      <c r="W87"/>
      <c r="X87"/>
      <c r="Y87"/>
      <c r="Z87">
        <f t="shared" si="57"/>
        <v>-4030</v>
      </c>
      <c r="AA87" s="15">
        <f t="shared" si="58"/>
        <v>2.5712703254282737E-2</v>
      </c>
      <c r="AB87" s="15">
        <f t="shared" si="59"/>
        <v>-9.070776600898095E-2</v>
      </c>
      <c r="AC87" s="15">
        <f t="shared" si="60"/>
        <v>7.7175062745319795E-2</v>
      </c>
      <c r="AD87" s="15">
        <f t="shared" si="61"/>
        <v>-1.9622703258971946E-2</v>
      </c>
      <c r="AE87" s="15">
        <f t="shared" si="62"/>
        <v>3.8505048318966827E-5</v>
      </c>
      <c r="AF87">
        <f t="shared" si="63"/>
        <v>7.7175062745319795E-2</v>
      </c>
      <c r="AG87" s="68"/>
      <c r="AH87">
        <f t="shared" si="64"/>
        <v>9.6797766004291741E-2</v>
      </c>
      <c r="AI87">
        <f t="shared" si="65"/>
        <v>0.59036535871719786</v>
      </c>
      <c r="AJ87">
        <f t="shared" si="66"/>
        <v>0.90931243568292097</v>
      </c>
      <c r="AK87">
        <f t="shared" si="67"/>
        <v>-0.38183695559899655</v>
      </c>
      <c r="AL87">
        <f t="shared" si="68"/>
        <v>-2.3913015800323962</v>
      </c>
      <c r="AM87">
        <f t="shared" si="69"/>
        <v>-2.5393944380310529</v>
      </c>
      <c r="AN87" s="15">
        <f t="shared" si="51"/>
        <v>4.4176586012585197</v>
      </c>
      <c r="AO87" s="15">
        <f t="shared" si="51"/>
        <v>4.4176596653876814</v>
      </c>
      <c r="AP87" s="15">
        <f t="shared" si="51"/>
        <v>4.4176531237854073</v>
      </c>
      <c r="AQ87" s="15">
        <f t="shared" si="51"/>
        <v>4.4176933397059885</v>
      </c>
      <c r="AR87" s="15">
        <f t="shared" si="51"/>
        <v>4.4174461878413513</v>
      </c>
      <c r="AS87" s="15">
        <f t="shared" si="51"/>
        <v>4.4189682855878507</v>
      </c>
      <c r="AT87" s="15">
        <f t="shared" si="51"/>
        <v>4.40971239912452</v>
      </c>
      <c r="AU87" s="15">
        <f t="shared" si="70"/>
        <v>4.9535118527219124</v>
      </c>
      <c r="AV87"/>
      <c r="AW87">
        <v>3000</v>
      </c>
      <c r="AX87">
        <f t="shared" si="39"/>
        <v>-3.9769112290196987E-3</v>
      </c>
      <c r="AY87">
        <f t="shared" si="40"/>
        <v>6.2334842043864976E-2</v>
      </c>
      <c r="AZ87">
        <f t="shared" si="41"/>
        <v>-6.6311753272884674E-2</v>
      </c>
      <c r="BA87">
        <f t="shared" si="42"/>
        <v>1.0338195744357186</v>
      </c>
      <c r="BB87">
        <f t="shared" si="43"/>
        <v>0.25775174434011644</v>
      </c>
      <c r="BC87">
        <f t="shared" si="44"/>
        <v>-1.5103674588092424</v>
      </c>
      <c r="BD87">
        <f t="shared" si="45"/>
        <v>-0.94132607563220871</v>
      </c>
      <c r="BE87">
        <f t="shared" si="49"/>
        <v>5.3560114318118046</v>
      </c>
      <c r="BF87">
        <f t="shared" si="49"/>
        <v>5.3566585556438087</v>
      </c>
      <c r="BG87">
        <f t="shared" si="49"/>
        <v>5.358580092217224</v>
      </c>
      <c r="BH87">
        <f t="shared" si="47"/>
        <v>5.3642571974631661</v>
      </c>
      <c r="BI87">
        <f t="shared" si="47"/>
        <v>5.3807892019571257</v>
      </c>
      <c r="BJ87">
        <f t="shared" si="47"/>
        <v>5.4270847487338054</v>
      </c>
      <c r="BK87">
        <f t="shared" si="47"/>
        <v>5.545438828052875</v>
      </c>
      <c r="BL87">
        <f t="shared" si="46"/>
        <v>5.8037530948235849</v>
      </c>
      <c r="BM87"/>
      <c r="BN87"/>
      <c r="BO87"/>
      <c r="BP87"/>
    </row>
    <row r="88" spans="1:68" s="9" customFormat="1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52"/>
        <v>-4029.9934855060606</v>
      </c>
      <c r="F88" s="9">
        <f t="shared" si="53"/>
        <v>-4030</v>
      </c>
      <c r="G88" s="9">
        <f t="shared" si="54"/>
        <v>1.0089999996125698E-2</v>
      </c>
      <c r="I88" s="9">
        <f t="shared" si="50"/>
        <v>1.0089999996125698E-2</v>
      </c>
      <c r="M88" s="15"/>
      <c r="P88" s="9">
        <f t="shared" si="55"/>
        <v>-7.1085062750009004E-2</v>
      </c>
      <c r="Q88" s="40">
        <f t="shared" si="56"/>
        <v>18412.006999999998</v>
      </c>
      <c r="S88" s="35">
        <v>0.1</v>
      </c>
      <c r="T88"/>
      <c r="U88"/>
      <c r="V88"/>
      <c r="W88"/>
      <c r="Z88">
        <f t="shared" si="57"/>
        <v>-4030</v>
      </c>
      <c r="AA88" s="15">
        <f t="shared" si="58"/>
        <v>2.5712703254282737E-2</v>
      </c>
      <c r="AB88" s="15">
        <f t="shared" si="59"/>
        <v>-8.6707766008166043E-2</v>
      </c>
      <c r="AC88" s="15">
        <f t="shared" si="60"/>
        <v>8.1175062746134702E-2</v>
      </c>
      <c r="AD88" s="15">
        <f t="shared" si="61"/>
        <v>-1.5622703258157039E-2</v>
      </c>
      <c r="AE88" s="15">
        <f t="shared" si="62"/>
        <v>2.4406885709243059E-5</v>
      </c>
      <c r="AF88">
        <f t="shared" si="63"/>
        <v>8.1175062746134702E-2</v>
      </c>
      <c r="AG88" s="68"/>
      <c r="AH88">
        <f t="shared" si="64"/>
        <v>9.6797766004291741E-2</v>
      </c>
      <c r="AI88">
        <f t="shared" si="65"/>
        <v>0.59036535871719786</v>
      </c>
      <c r="AJ88">
        <f t="shared" si="66"/>
        <v>0.90931243568292097</v>
      </c>
      <c r="AK88">
        <f t="shared" si="67"/>
        <v>-0.38183695559899655</v>
      </c>
      <c r="AL88">
        <f t="shared" si="68"/>
        <v>-2.3913015800323962</v>
      </c>
      <c r="AM88">
        <f t="shared" si="69"/>
        <v>-2.5393944380310529</v>
      </c>
      <c r="AN88" s="15">
        <f t="shared" si="51"/>
        <v>4.4176586012585197</v>
      </c>
      <c r="AO88" s="15">
        <f t="shared" si="51"/>
        <v>4.4176596653876814</v>
      </c>
      <c r="AP88" s="15">
        <f t="shared" si="51"/>
        <v>4.4176531237854073</v>
      </c>
      <c r="AQ88" s="15">
        <f t="shared" si="51"/>
        <v>4.4176933397059885</v>
      </c>
      <c r="AR88" s="15">
        <f t="shared" si="51"/>
        <v>4.4174461878413513</v>
      </c>
      <c r="AS88" s="15">
        <f t="shared" si="51"/>
        <v>4.4189682855878507</v>
      </c>
      <c r="AT88" s="15">
        <f t="shared" si="51"/>
        <v>4.40971239912452</v>
      </c>
      <c r="AU88" s="15">
        <f t="shared" si="70"/>
        <v>4.9535118527219124</v>
      </c>
      <c r="AV88"/>
      <c r="AW88">
        <v>3200</v>
      </c>
      <c r="AX88">
        <f t="shared" si="39"/>
        <v>-6.3777045472239446E-3</v>
      </c>
      <c r="AY88">
        <f t="shared" si="40"/>
        <v>6.6122484078482424E-2</v>
      </c>
      <c r="AZ88">
        <f t="shared" si="41"/>
        <v>-7.2500188625706369E-2</v>
      </c>
      <c r="BA88">
        <f t="shared" si="42"/>
        <v>1.0598916916417225</v>
      </c>
      <c r="BB88">
        <f t="shared" si="43"/>
        <v>0.21234012810219113</v>
      </c>
      <c r="BC88">
        <f t="shared" si="44"/>
        <v>-1.4636419362093704</v>
      </c>
      <c r="BD88">
        <f t="shared" si="45"/>
        <v>-0.89820222594861854</v>
      </c>
      <c r="BE88">
        <f t="shared" si="49"/>
        <v>5.3929921145140218</v>
      </c>
      <c r="BF88">
        <f t="shared" si="49"/>
        <v>5.3937816146119237</v>
      </c>
      <c r="BG88">
        <f t="shared" si="49"/>
        <v>5.3960167913358088</v>
      </c>
      <c r="BH88">
        <f t="shared" si="47"/>
        <v>5.4023118992522701</v>
      </c>
      <c r="BI88">
        <f t="shared" si="47"/>
        <v>5.4197893882384793</v>
      </c>
      <c r="BJ88">
        <f t="shared" si="47"/>
        <v>5.4665532405572215</v>
      </c>
      <c r="BK88">
        <f t="shared" si="47"/>
        <v>5.581720774059951</v>
      </c>
      <c r="BL88">
        <f t="shared" si="46"/>
        <v>5.8279420348549271</v>
      </c>
      <c r="BM88"/>
      <c r="BN88"/>
      <c r="BO88"/>
      <c r="BP88"/>
    </row>
    <row r="89" spans="1:68" s="9" customFormat="1" x14ac:dyDescent="0.2">
      <c r="A89" s="63" t="s">
        <v>1421</v>
      </c>
      <c r="B89" s="28" t="s">
        <v>676</v>
      </c>
      <c r="C89" s="64">
        <v>33433.599999999999</v>
      </c>
      <c r="D89" s="64" t="s">
        <v>700</v>
      </c>
      <c r="E89" s="9">
        <f t="shared" si="52"/>
        <v>-4027.9965251728072</v>
      </c>
      <c r="F89" s="9">
        <f t="shared" si="53"/>
        <v>-4028</v>
      </c>
      <c r="G89" s="9">
        <f t="shared" si="54"/>
        <v>5.3819999957340769E-3</v>
      </c>
      <c r="I89" s="9">
        <f t="shared" si="50"/>
        <v>5.3819999957340769E-3</v>
      </c>
      <c r="M89" s="15"/>
      <c r="P89" s="9">
        <f t="shared" si="55"/>
        <v>-7.1047026832703683E-2</v>
      </c>
      <c r="Q89" s="40">
        <f t="shared" si="56"/>
        <v>18415.099999999999</v>
      </c>
      <c r="S89" s="35">
        <v>0.1</v>
      </c>
      <c r="T89"/>
      <c r="U89"/>
      <c r="V89"/>
      <c r="W89"/>
      <c r="Z89">
        <f t="shared" si="57"/>
        <v>-4028</v>
      </c>
      <c r="AA89" s="15">
        <f t="shared" si="58"/>
        <v>2.5718872417266808E-2</v>
      </c>
      <c r="AB89" s="15">
        <f t="shared" si="59"/>
        <v>-9.1383899254236414E-2</v>
      </c>
      <c r="AC89" s="15">
        <f t="shared" si="60"/>
        <v>7.642902682843776E-2</v>
      </c>
      <c r="AD89" s="15">
        <f t="shared" si="61"/>
        <v>-2.0336872421532731E-2</v>
      </c>
      <c r="AE89" s="15">
        <f t="shared" si="62"/>
        <v>4.1358837988969861E-5</v>
      </c>
      <c r="AF89">
        <f t="shared" si="63"/>
        <v>7.642902682843776E-2</v>
      </c>
      <c r="AG89" s="68"/>
      <c r="AH89">
        <f t="shared" si="64"/>
        <v>9.6765899249970491E-2</v>
      </c>
      <c r="AI89">
        <f t="shared" si="65"/>
        <v>0.59042197621977421</v>
      </c>
      <c r="AJ89">
        <f t="shared" si="66"/>
        <v>0.90925073060137607</v>
      </c>
      <c r="AK89">
        <f t="shared" si="67"/>
        <v>-0.38189768582211236</v>
      </c>
      <c r="AL89">
        <f t="shared" si="68"/>
        <v>-2.3911533151786055</v>
      </c>
      <c r="AM89">
        <f t="shared" si="69"/>
        <v>-2.5388423647894385</v>
      </c>
      <c r="AN89" s="15">
        <f t="shared" si="51"/>
        <v>4.4178666596139449</v>
      </c>
      <c r="AO89" s="15">
        <f t="shared" si="51"/>
        <v>4.4178677110797047</v>
      </c>
      <c r="AP89" s="15">
        <f t="shared" si="51"/>
        <v>4.4178612428904174</v>
      </c>
      <c r="AQ89" s="15">
        <f t="shared" si="51"/>
        <v>4.4179010347432506</v>
      </c>
      <c r="AR89" s="15">
        <f t="shared" si="51"/>
        <v>4.4176563206784731</v>
      </c>
      <c r="AS89" s="15">
        <f t="shared" si="51"/>
        <v>4.4191644162562227</v>
      </c>
      <c r="AT89" s="15">
        <f t="shared" si="51"/>
        <v>4.4099866508933561</v>
      </c>
      <c r="AU89" s="15">
        <f t="shared" si="70"/>
        <v>4.9537537421222257</v>
      </c>
      <c r="AV89"/>
      <c r="AW89">
        <v>3400</v>
      </c>
      <c r="AX89">
        <f t="shared" si="39"/>
        <v>-8.8362373787888721E-3</v>
      </c>
      <c r="AY89">
        <f t="shared" si="40"/>
        <v>6.9909678653542737E-2</v>
      </c>
      <c r="AZ89">
        <f t="shared" si="41"/>
        <v>-7.8745916032331609E-2</v>
      </c>
      <c r="BA89">
        <f t="shared" si="42"/>
        <v>1.0871791440342178</v>
      </c>
      <c r="BB89">
        <f t="shared" si="43"/>
        <v>0.16406555204066636</v>
      </c>
      <c r="BC89">
        <f t="shared" si="44"/>
        <v>-1.4144835111088854</v>
      </c>
      <c r="BD89">
        <f t="shared" si="45"/>
        <v>-0.854743989991122</v>
      </c>
      <c r="BE89">
        <f t="shared" si="49"/>
        <v>5.4309312661260387</v>
      </c>
      <c r="BF89">
        <f t="shared" si="49"/>
        <v>5.4318783437616842</v>
      </c>
      <c r="BG89">
        <f t="shared" si="49"/>
        <v>5.4344409242819394</v>
      </c>
      <c r="BH89">
        <f t="shared" si="47"/>
        <v>5.4413376505131481</v>
      </c>
      <c r="BI89">
        <f t="shared" si="47"/>
        <v>5.459640596858307</v>
      </c>
      <c r="BJ89">
        <f t="shared" si="47"/>
        <v>5.5065608821578991</v>
      </c>
      <c r="BK89">
        <f t="shared" si="47"/>
        <v>5.6181467782891632</v>
      </c>
      <c r="BL89">
        <f t="shared" si="46"/>
        <v>5.8521309748862693</v>
      </c>
      <c r="BM89"/>
      <c r="BN89"/>
      <c r="BO89"/>
      <c r="BP89"/>
    </row>
    <row r="90" spans="1:68" s="9" customFormat="1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52"/>
        <v>-4027.9932969795723</v>
      </c>
      <c r="F90" s="9">
        <f t="shared" si="53"/>
        <v>-4028</v>
      </c>
      <c r="G90" s="9">
        <f t="shared" si="54"/>
        <v>1.038200000039069E-2</v>
      </c>
      <c r="I90" s="9">
        <f t="shared" si="50"/>
        <v>1.038200000039069E-2</v>
      </c>
      <c r="M90" s="15"/>
      <c r="P90" s="9">
        <f t="shared" si="55"/>
        <v>-7.1047026832703683E-2</v>
      </c>
      <c r="Q90" s="40">
        <f t="shared" si="56"/>
        <v>18415.105000000003</v>
      </c>
      <c r="S90" s="35">
        <v>0.1</v>
      </c>
      <c r="T90"/>
      <c r="U90"/>
      <c r="V90"/>
      <c r="W90"/>
      <c r="Z90">
        <f t="shared" si="57"/>
        <v>-4028</v>
      </c>
      <c r="AA90" s="15">
        <f t="shared" si="58"/>
        <v>2.5718872417266808E-2</v>
      </c>
      <c r="AB90" s="15">
        <f t="shared" si="59"/>
        <v>-8.6383899249579801E-2</v>
      </c>
      <c r="AC90" s="15">
        <f t="shared" si="60"/>
        <v>8.1429026833094373E-2</v>
      </c>
      <c r="AD90" s="15">
        <f t="shared" si="61"/>
        <v>-1.5336872416876118E-2</v>
      </c>
      <c r="AE90" s="15">
        <f t="shared" si="62"/>
        <v>2.3521965553153552E-5</v>
      </c>
      <c r="AF90">
        <f t="shared" si="63"/>
        <v>8.1429026833094373E-2</v>
      </c>
      <c r="AG90" s="68"/>
      <c r="AH90">
        <f t="shared" si="64"/>
        <v>9.6765899249970491E-2</v>
      </c>
      <c r="AI90">
        <f t="shared" si="65"/>
        <v>0.59042197621977421</v>
      </c>
      <c r="AJ90">
        <f t="shared" si="66"/>
        <v>0.90925073060137607</v>
      </c>
      <c r="AK90">
        <f t="shared" si="67"/>
        <v>-0.38189768582211236</v>
      </c>
      <c r="AL90">
        <f t="shared" si="68"/>
        <v>-2.3911533151786055</v>
      </c>
      <c r="AM90">
        <f t="shared" si="69"/>
        <v>-2.5388423647894385</v>
      </c>
      <c r="AN90" s="15">
        <f t="shared" si="51"/>
        <v>4.4178666596139449</v>
      </c>
      <c r="AO90" s="15">
        <f t="shared" si="51"/>
        <v>4.4178677110797047</v>
      </c>
      <c r="AP90" s="15">
        <f t="shared" si="51"/>
        <v>4.4178612428904174</v>
      </c>
      <c r="AQ90" s="15">
        <f t="shared" si="51"/>
        <v>4.4179010347432506</v>
      </c>
      <c r="AR90" s="15">
        <f t="shared" si="51"/>
        <v>4.4176563206784731</v>
      </c>
      <c r="AS90" s="15">
        <f t="shared" si="51"/>
        <v>4.4191644162562227</v>
      </c>
      <c r="AT90" s="15">
        <f t="shared" si="51"/>
        <v>4.4099866508933561</v>
      </c>
      <c r="AU90" s="15">
        <f t="shared" si="70"/>
        <v>4.9537537421222257</v>
      </c>
      <c r="AV90"/>
      <c r="AW90">
        <v>3600</v>
      </c>
      <c r="AX90">
        <f t="shared" si="39"/>
        <v>-1.1342200609291281E-2</v>
      </c>
      <c r="AY90">
        <f t="shared" si="40"/>
        <v>7.3696425769045865E-2</v>
      </c>
      <c r="AZ90">
        <f t="shared" si="41"/>
        <v>-8.5038626378337145E-2</v>
      </c>
      <c r="BA90">
        <f t="shared" si="42"/>
        <v>1.1156861566181564</v>
      </c>
      <c r="BB90">
        <f t="shared" si="43"/>
        <v>0.11280212497207655</v>
      </c>
      <c r="BC90">
        <f t="shared" si="44"/>
        <v>-1.3627155856866262</v>
      </c>
      <c r="BD90">
        <f t="shared" si="45"/>
        <v>-0.81090954369008383</v>
      </c>
      <c r="BE90">
        <f t="shared" si="49"/>
        <v>5.4698722360762346</v>
      </c>
      <c r="BF90">
        <f t="shared" si="49"/>
        <v>5.4709895089558334</v>
      </c>
      <c r="BG90">
        <f t="shared" si="49"/>
        <v>5.4738853821004971</v>
      </c>
      <c r="BH90">
        <f t="shared" si="47"/>
        <v>5.4813506593967949</v>
      </c>
      <c r="BI90">
        <f t="shared" si="47"/>
        <v>5.5003359022479543</v>
      </c>
      <c r="BJ90">
        <f t="shared" si="47"/>
        <v>5.5470890057291324</v>
      </c>
      <c r="BK90">
        <f t="shared" si="47"/>
        <v>5.6547096811243716</v>
      </c>
      <c r="BL90">
        <f t="shared" si="46"/>
        <v>5.8763199149176106</v>
      </c>
      <c r="BM90"/>
      <c r="BN90"/>
      <c r="BO90"/>
      <c r="BP90"/>
    </row>
    <row r="91" spans="1:68" s="9" customFormat="1" x14ac:dyDescent="0.2">
      <c r="A91" s="63" t="s">
        <v>749</v>
      </c>
      <c r="B91" s="28" t="s">
        <v>676</v>
      </c>
      <c r="C91" s="64">
        <v>33483.175000000003</v>
      </c>
      <c r="D91" s="64" t="s">
        <v>711</v>
      </c>
      <c r="E91" s="9">
        <f t="shared" si="52"/>
        <v>-3995.9889892785241</v>
      </c>
      <c r="F91" s="9">
        <f t="shared" si="53"/>
        <v>-3996</v>
      </c>
      <c r="G91" s="9">
        <f t="shared" si="54"/>
        <v>1.7054000003554393E-2</v>
      </c>
      <c r="I91" s="9">
        <f t="shared" si="50"/>
        <v>1.7054000003554393E-2</v>
      </c>
      <c r="M91" s="15"/>
      <c r="P91" s="9">
        <f t="shared" si="55"/>
        <v>-7.0438458241268501E-2</v>
      </c>
      <c r="Q91" s="40">
        <f t="shared" si="56"/>
        <v>18464.675000000003</v>
      </c>
      <c r="S91" s="35">
        <v>0.1</v>
      </c>
      <c r="X91"/>
      <c r="Y91"/>
      <c r="Z91">
        <f t="shared" si="57"/>
        <v>-3996</v>
      </c>
      <c r="AA91" s="15">
        <f t="shared" si="58"/>
        <v>2.5816587139582292E-2</v>
      </c>
      <c r="AB91" s="15">
        <f t="shared" si="59"/>
        <v>-7.92010453772964E-2</v>
      </c>
      <c r="AC91" s="15">
        <f t="shared" si="60"/>
        <v>8.7492458244822893E-2</v>
      </c>
      <c r="AD91" s="15">
        <f t="shared" si="61"/>
        <v>-8.7625871360278995E-3</v>
      </c>
      <c r="AE91" s="15">
        <f t="shared" si="62"/>
        <v>7.6782933316481643E-6</v>
      </c>
      <c r="AF91">
        <f t="shared" si="63"/>
        <v>8.7492458244822893E-2</v>
      </c>
      <c r="AG91" s="68"/>
      <c r="AH91">
        <f t="shared" si="64"/>
        <v>9.6255045380850793E-2</v>
      </c>
      <c r="AI91">
        <f t="shared" si="65"/>
        <v>0.59133056378228299</v>
      </c>
      <c r="AJ91">
        <f t="shared" si="66"/>
        <v>0.90825911029048345</v>
      </c>
      <c r="AK91">
        <f t="shared" si="67"/>
        <v>-0.38286981064259085</v>
      </c>
      <c r="AL91">
        <f t="shared" si="68"/>
        <v>-2.3887772018128444</v>
      </c>
      <c r="AM91">
        <f t="shared" si="69"/>
        <v>-2.530023024254505</v>
      </c>
      <c r="AN91" s="15">
        <f t="shared" ref="AN91:AT100" si="71">$AU91+$AB$7*SIN(AO91)</f>
        <v>4.4211983103948072</v>
      </c>
      <c r="AO91" s="15">
        <f t="shared" si="71"/>
        <v>4.4211991689407819</v>
      </c>
      <c r="AP91" s="15">
        <f t="shared" si="71"/>
        <v>4.4211938288291011</v>
      </c>
      <c r="AQ91" s="15">
        <f t="shared" si="71"/>
        <v>4.4212270455930911</v>
      </c>
      <c r="AR91" s="15">
        <f t="shared" si="71"/>
        <v>4.4210204891587885</v>
      </c>
      <c r="AS91" s="15">
        <f t="shared" si="71"/>
        <v>4.4223072663905416</v>
      </c>
      <c r="AT91" s="15">
        <f t="shared" si="71"/>
        <v>4.4143790048875529</v>
      </c>
      <c r="AU91" s="15">
        <f t="shared" si="70"/>
        <v>4.95762397252724</v>
      </c>
      <c r="AV91"/>
      <c r="AW91">
        <v>3800</v>
      </c>
      <c r="AX91">
        <f t="shared" si="39"/>
        <v>-1.3883019401862567E-2</v>
      </c>
      <c r="AY91">
        <f t="shared" si="40"/>
        <v>7.7482725424991863E-2</v>
      </c>
      <c r="AZ91">
        <f t="shared" si="41"/>
        <v>-9.1365744826854431E-2</v>
      </c>
      <c r="BA91">
        <f t="shared" si="42"/>
        <v>1.145394001897347</v>
      </c>
      <c r="BB91">
        <f t="shared" si="43"/>
        <v>5.8448870137044646E-2</v>
      </c>
      <c r="BC91">
        <f t="shared" si="44"/>
        <v>-1.3081550596950233</v>
      </c>
      <c r="BD91">
        <f t="shared" si="45"/>
        <v>-0.76665841888170594</v>
      </c>
      <c r="BE91">
        <f t="shared" si="49"/>
        <v>5.5098569297686675</v>
      </c>
      <c r="BF91">
        <f t="shared" si="49"/>
        <v>5.5111531276790284</v>
      </c>
      <c r="BG91">
        <f t="shared" si="49"/>
        <v>5.5143785737628619</v>
      </c>
      <c r="BH91">
        <f t="shared" si="47"/>
        <v>5.5223614684104598</v>
      </c>
      <c r="BI91">
        <f t="shared" si="47"/>
        <v>5.5418638322912255</v>
      </c>
      <c r="BJ91">
        <f t="shared" si="47"/>
        <v>5.5881174702529801</v>
      </c>
      <c r="BK91">
        <f t="shared" si="47"/>
        <v>5.6914022428533109</v>
      </c>
      <c r="BL91">
        <f t="shared" si="46"/>
        <v>5.9005088549489528</v>
      </c>
      <c r="BM91"/>
      <c r="BN91"/>
      <c r="BO91"/>
      <c r="BP91"/>
    </row>
    <row r="92" spans="1:68" s="9" customFormat="1" x14ac:dyDescent="0.2">
      <c r="A92" s="63" t="s">
        <v>1413</v>
      </c>
      <c r="B92" s="28" t="s">
        <v>676</v>
      </c>
      <c r="C92" s="64">
        <v>33506.409</v>
      </c>
      <c r="D92" s="64" t="s">
        <v>700</v>
      </c>
      <c r="E92" s="9">
        <f t="shared" si="52"/>
        <v>-3980.988220968537</v>
      </c>
      <c r="F92" s="9">
        <f t="shared" si="53"/>
        <v>-3981</v>
      </c>
      <c r="G92" s="9">
        <f t="shared" si="54"/>
        <v>1.8243999998958316E-2</v>
      </c>
      <c r="I92" s="9">
        <f t="shared" si="50"/>
        <v>1.8243999998958316E-2</v>
      </c>
      <c r="M92" s="15"/>
      <c r="P92" s="9">
        <f t="shared" si="55"/>
        <v>-7.0153195657270601E-2</v>
      </c>
      <c r="Q92" s="40">
        <f t="shared" si="56"/>
        <v>18487.909</v>
      </c>
      <c r="S92" s="35">
        <v>0.1</v>
      </c>
      <c r="T92"/>
      <c r="U92"/>
      <c r="V92"/>
      <c r="W92"/>
      <c r="X92"/>
      <c r="Y92"/>
      <c r="Z92">
        <f t="shared" si="57"/>
        <v>-3981</v>
      </c>
      <c r="AA92" s="15">
        <f t="shared" si="58"/>
        <v>2.586174754300298E-2</v>
      </c>
      <c r="AB92" s="15">
        <f t="shared" si="59"/>
        <v>-7.7770943201315265E-2</v>
      </c>
      <c r="AC92" s="15">
        <f t="shared" si="60"/>
        <v>8.8397195656228916E-2</v>
      </c>
      <c r="AD92" s="15">
        <f t="shared" si="61"/>
        <v>-7.6177475440446646E-3</v>
      </c>
      <c r="AE92" s="15">
        <f t="shared" si="62"/>
        <v>5.8030077644798526E-6</v>
      </c>
      <c r="AF92">
        <f t="shared" si="63"/>
        <v>8.8397195656228916E-2</v>
      </c>
      <c r="AG92" s="68"/>
      <c r="AH92">
        <f t="shared" si="64"/>
        <v>9.6014943200273581E-2</v>
      </c>
      <c r="AI92">
        <f t="shared" si="65"/>
        <v>0.5917582249870954</v>
      </c>
      <c r="AJ92">
        <f t="shared" si="66"/>
        <v>0.90779146550185263</v>
      </c>
      <c r="AK92">
        <f t="shared" si="67"/>
        <v>-0.38332577937612428</v>
      </c>
      <c r="AL92">
        <f t="shared" si="68"/>
        <v>-2.3876608780804403</v>
      </c>
      <c r="AM92">
        <f t="shared" si="69"/>
        <v>-2.5258978840107003</v>
      </c>
      <c r="AN92" s="15">
        <f t="shared" si="71"/>
        <v>4.4227617874132612</v>
      </c>
      <c r="AO92" s="15">
        <f t="shared" si="71"/>
        <v>4.4227625616239203</v>
      </c>
      <c r="AP92" s="15">
        <f t="shared" si="71"/>
        <v>4.4227577208124025</v>
      </c>
      <c r="AQ92" s="15">
        <f t="shared" si="71"/>
        <v>4.4227879896490165</v>
      </c>
      <c r="AR92" s="15">
        <f t="shared" si="71"/>
        <v>4.4225987738140118</v>
      </c>
      <c r="AS92" s="15">
        <f t="shared" si="71"/>
        <v>4.4237835741799723</v>
      </c>
      <c r="AT92" s="15">
        <f t="shared" si="71"/>
        <v>4.4164407223995479</v>
      </c>
      <c r="AU92" s="15">
        <f t="shared" si="70"/>
        <v>4.9594381430295913</v>
      </c>
      <c r="AV92"/>
      <c r="AW92">
        <v>4000</v>
      </c>
      <c r="AX92">
        <f t="shared" si="39"/>
        <v>-1.6443502601274529E-2</v>
      </c>
      <c r="AY92">
        <f t="shared" si="40"/>
        <v>8.1268577621380692E-2</v>
      </c>
      <c r="AZ92">
        <f t="shared" si="41"/>
        <v>-9.771208022265522E-2</v>
      </c>
      <c r="BA92">
        <f t="shared" si="42"/>
        <v>1.1762534651617096</v>
      </c>
      <c r="BB92">
        <f t="shared" si="43"/>
        <v>9.4250626494130139E-4</v>
      </c>
      <c r="BC92">
        <f t="shared" si="44"/>
        <v>-1.2506153651724894</v>
      </c>
      <c r="BD92">
        <f t="shared" si="45"/>
        <v>-0.72195238850221499</v>
      </c>
      <c r="BE92">
        <f t="shared" si="49"/>
        <v>5.5509244883895867</v>
      </c>
      <c r="BF92">
        <f t="shared" si="49"/>
        <v>5.5524030711310788</v>
      </c>
      <c r="BG92">
        <f t="shared" si="49"/>
        <v>5.5559431779207342</v>
      </c>
      <c r="BH92">
        <f t="shared" si="47"/>
        <v>5.5643742028342942</v>
      </c>
      <c r="BI92">
        <f t="shared" si="47"/>
        <v>5.5842082167098628</v>
      </c>
      <c r="BJ92">
        <f t="shared" si="47"/>
        <v>5.6296247014253185</v>
      </c>
      <c r="BK92">
        <f t="shared" si="47"/>
        <v>5.7282171479033677</v>
      </c>
      <c r="BL92">
        <f t="shared" si="46"/>
        <v>5.924697794980295</v>
      </c>
      <c r="BM92"/>
      <c r="BN92"/>
      <c r="BO92"/>
      <c r="BP92"/>
    </row>
    <row r="93" spans="1:68" s="9" customFormat="1" x14ac:dyDescent="0.2">
      <c r="A93" s="63" t="s">
        <v>1431</v>
      </c>
      <c r="B93" s="28" t="s">
        <v>676</v>
      </c>
      <c r="C93" s="64">
        <v>33856.451000000001</v>
      </c>
      <c r="D93" s="64" t="s">
        <v>700</v>
      </c>
      <c r="E93" s="9">
        <f t="shared" si="52"/>
        <v>-3754.9875779124445</v>
      </c>
      <c r="F93" s="9">
        <f t="shared" si="53"/>
        <v>-3755</v>
      </c>
      <c r="G93" s="9">
        <f t="shared" si="54"/>
        <v>1.9240000001445878E-2</v>
      </c>
      <c r="I93" s="9">
        <f t="shared" si="50"/>
        <v>1.9240000001445878E-2</v>
      </c>
      <c r="M93" s="15"/>
      <c r="P93" s="9">
        <f t="shared" si="55"/>
        <v>-6.5855544033355265E-2</v>
      </c>
      <c r="Q93" s="40">
        <f t="shared" si="56"/>
        <v>18837.951000000001</v>
      </c>
      <c r="S93" s="35">
        <v>0.1</v>
      </c>
      <c r="U93" s="15"/>
      <c r="V93" s="15"/>
      <c r="W93" s="15"/>
      <c r="Z93">
        <f t="shared" si="57"/>
        <v>-3755</v>
      </c>
      <c r="AA93" s="15">
        <f t="shared" si="58"/>
        <v>2.6492176743516241E-2</v>
      </c>
      <c r="AB93" s="15">
        <f t="shared" si="59"/>
        <v>-7.3107720775425628E-2</v>
      </c>
      <c r="AC93" s="15">
        <f t="shared" si="60"/>
        <v>8.5095544034801143E-2</v>
      </c>
      <c r="AD93" s="15">
        <f t="shared" si="61"/>
        <v>-7.2521767420703626E-3</v>
      </c>
      <c r="AE93" s="15">
        <f t="shared" si="62"/>
        <v>5.2594067498226306E-6</v>
      </c>
      <c r="AF93">
        <f t="shared" si="63"/>
        <v>8.5095544034801143E-2</v>
      </c>
      <c r="AG93" s="68"/>
      <c r="AH93">
        <f t="shared" si="64"/>
        <v>9.2347720776871506E-2</v>
      </c>
      <c r="AI93">
        <f t="shared" si="65"/>
        <v>0.59834048529550965</v>
      </c>
      <c r="AJ93">
        <f t="shared" si="66"/>
        <v>0.90052261387834698</v>
      </c>
      <c r="AK93">
        <f t="shared" si="67"/>
        <v>-0.39021741920031366</v>
      </c>
      <c r="AL93">
        <f t="shared" si="68"/>
        <v>-2.3706428202394858</v>
      </c>
      <c r="AM93">
        <f t="shared" si="69"/>
        <v>-2.4644197500851015</v>
      </c>
      <c r="AN93" s="15">
        <f t="shared" si="71"/>
        <v>4.446456814297929</v>
      </c>
      <c r="AO93" s="15">
        <f t="shared" si="71"/>
        <v>4.4464567144638725</v>
      </c>
      <c r="AP93" s="15">
        <f t="shared" si="71"/>
        <v>4.446457392809763</v>
      </c>
      <c r="AQ93" s="15">
        <f t="shared" si="71"/>
        <v>4.4464527836628855</v>
      </c>
      <c r="AR93" s="15">
        <f t="shared" si="71"/>
        <v>4.4464841029011959</v>
      </c>
      <c r="AS93" s="15">
        <f t="shared" si="71"/>
        <v>4.4462713589498692</v>
      </c>
      <c r="AT93" s="15">
        <f t="shared" si="71"/>
        <v>4.4477197614402737</v>
      </c>
      <c r="AU93" s="15">
        <f t="shared" si="70"/>
        <v>4.9867716452650077</v>
      </c>
      <c r="AV93"/>
      <c r="AW93">
        <v>4200</v>
      </c>
      <c r="AX93">
        <f t="shared" si="39"/>
        <v>-1.900548886981672E-2</v>
      </c>
      <c r="AY93">
        <f t="shared" si="40"/>
        <v>8.5053982358212363E-2</v>
      </c>
      <c r="AZ93">
        <f t="shared" si="41"/>
        <v>-0.10405947122802908</v>
      </c>
      <c r="BA93">
        <f t="shared" si="42"/>
        <v>1.2081759178258742</v>
      </c>
      <c r="BB93">
        <f t="shared" si="43"/>
        <v>-5.972652301878266E-2</v>
      </c>
      <c r="BC93">
        <f t="shared" si="44"/>
        <v>-1.1899107686432142</v>
      </c>
      <c r="BD93">
        <f t="shared" si="45"/>
        <v>-0.67675650309498092</v>
      </c>
      <c r="BE93">
        <f t="shared" si="49"/>
        <v>5.5931096956388764</v>
      </c>
      <c r="BF93">
        <f t="shared" si="49"/>
        <v>5.594767479739593</v>
      </c>
      <c r="BG93">
        <f t="shared" si="49"/>
        <v>5.5985948341496607</v>
      </c>
      <c r="BH93">
        <f t="shared" si="47"/>
        <v>5.6073858592326129</v>
      </c>
      <c r="BI93">
        <f t="shared" si="47"/>
        <v>5.6273480782014111</v>
      </c>
      <c r="BJ93">
        <f t="shared" si="47"/>
        <v>5.6715877380435691</v>
      </c>
      <c r="BK93">
        <f t="shared" si="47"/>
        <v>5.7651470091217529</v>
      </c>
      <c r="BL93">
        <f t="shared" si="46"/>
        <v>5.9488867350116372</v>
      </c>
      <c r="BM93"/>
      <c r="BN93"/>
      <c r="BO93"/>
      <c r="BP93"/>
    </row>
    <row r="94" spans="1:68" s="9" customFormat="1" x14ac:dyDescent="0.2">
      <c r="A94" s="63" t="s">
        <v>1436</v>
      </c>
      <c r="B94" s="28" t="s">
        <v>676</v>
      </c>
      <c r="C94" s="64">
        <v>33856.453000000001</v>
      </c>
      <c r="D94" s="64" t="s">
        <v>700</v>
      </c>
      <c r="E94" s="9">
        <f t="shared" si="52"/>
        <v>-3754.9862866351514</v>
      </c>
      <c r="F94" s="9">
        <f t="shared" si="53"/>
        <v>-3755</v>
      </c>
      <c r="G94" s="9">
        <f t="shared" si="54"/>
        <v>2.1240000001853332E-2</v>
      </c>
      <c r="I94" s="9">
        <f t="shared" si="50"/>
        <v>2.1240000001853332E-2</v>
      </c>
      <c r="M94" s="15"/>
      <c r="P94" s="9">
        <f t="shared" si="55"/>
        <v>-6.5855544033355265E-2</v>
      </c>
      <c r="Q94" s="40">
        <f t="shared" si="56"/>
        <v>18837.953000000001</v>
      </c>
      <c r="S94" s="35">
        <v>0.1</v>
      </c>
      <c r="T94"/>
      <c r="U94"/>
      <c r="V94"/>
      <c r="W94"/>
      <c r="Z94">
        <f t="shared" si="57"/>
        <v>-3755</v>
      </c>
      <c r="AA94" s="15">
        <f t="shared" si="58"/>
        <v>2.6492176743516241E-2</v>
      </c>
      <c r="AB94" s="15">
        <f t="shared" si="59"/>
        <v>-7.1107720775018174E-2</v>
      </c>
      <c r="AC94" s="15">
        <f t="shared" si="60"/>
        <v>8.7095544035208597E-2</v>
      </c>
      <c r="AD94" s="15">
        <f t="shared" si="61"/>
        <v>-5.2521767416629089E-3</v>
      </c>
      <c r="AE94" s="15">
        <f t="shared" si="62"/>
        <v>2.7585360525664811E-6</v>
      </c>
      <c r="AF94">
        <f t="shared" si="63"/>
        <v>8.7095544035208597E-2</v>
      </c>
      <c r="AG94" s="68"/>
      <c r="AH94">
        <f t="shared" si="64"/>
        <v>9.2347720776871506E-2</v>
      </c>
      <c r="AI94">
        <f t="shared" si="65"/>
        <v>0.59834048529550965</v>
      </c>
      <c r="AJ94">
        <f t="shared" si="66"/>
        <v>0.90052261387834698</v>
      </c>
      <c r="AK94">
        <f t="shared" si="67"/>
        <v>-0.39021741920031366</v>
      </c>
      <c r="AL94">
        <f t="shared" si="68"/>
        <v>-2.3706428202394858</v>
      </c>
      <c r="AM94">
        <f t="shared" si="69"/>
        <v>-2.4644197500851015</v>
      </c>
      <c r="AN94" s="15">
        <f t="shared" si="71"/>
        <v>4.446456814297929</v>
      </c>
      <c r="AO94" s="15">
        <f t="shared" si="71"/>
        <v>4.4464567144638725</v>
      </c>
      <c r="AP94" s="15">
        <f t="shared" si="71"/>
        <v>4.446457392809763</v>
      </c>
      <c r="AQ94" s="15">
        <f t="shared" si="71"/>
        <v>4.4464527836628855</v>
      </c>
      <c r="AR94" s="15">
        <f t="shared" si="71"/>
        <v>4.4464841029011959</v>
      </c>
      <c r="AS94" s="15">
        <f t="shared" si="71"/>
        <v>4.4462713589498692</v>
      </c>
      <c r="AT94" s="15">
        <f t="shared" si="71"/>
        <v>4.4477197614402737</v>
      </c>
      <c r="AU94" s="15">
        <f t="shared" si="70"/>
        <v>4.9867716452650077</v>
      </c>
      <c r="AV94"/>
      <c r="AW94">
        <v>4400</v>
      </c>
      <c r="AX94">
        <f t="shared" si="39"/>
        <v>-2.1547512903444269E-2</v>
      </c>
      <c r="AY94">
        <f t="shared" si="40"/>
        <v>8.8838939635486877E-2</v>
      </c>
      <c r="AZ94">
        <f t="shared" si="41"/>
        <v>-0.11038645253893115</v>
      </c>
      <c r="BA94">
        <f t="shared" si="42"/>
        <v>1.2410231279029058</v>
      </c>
      <c r="BB94">
        <f t="shared" si="43"/>
        <v>-0.12349460716786478</v>
      </c>
      <c r="BC94">
        <f t="shared" si="44"/>
        <v>-1.1258621765418548</v>
      </c>
      <c r="BD94">
        <f t="shared" si="45"/>
        <v>-0.63104026266142987</v>
      </c>
      <c r="BE94">
        <f t="shared" si="49"/>
        <v>5.6364411177353508</v>
      </c>
      <c r="BF94">
        <f t="shared" si="49"/>
        <v>5.6382670222047597</v>
      </c>
      <c r="BG94">
        <f t="shared" si="49"/>
        <v>5.6423408119718825</v>
      </c>
      <c r="BH94">
        <f t="shared" si="47"/>
        <v>5.6513856572411969</v>
      </c>
      <c r="BI94">
        <f t="shared" si="47"/>
        <v>5.6712575703462393</v>
      </c>
      <c r="BJ94">
        <f t="shared" si="47"/>
        <v>5.7139822847348007</v>
      </c>
      <c r="BK94">
        <f t="shared" si="47"/>
        <v>5.8021843720975497</v>
      </c>
      <c r="BL94">
        <f t="shared" si="46"/>
        <v>5.9730756750429794</v>
      </c>
      <c r="BM94"/>
      <c r="BN94"/>
      <c r="BO94"/>
      <c r="BP94"/>
    </row>
    <row r="95" spans="1:68" s="9" customFormat="1" x14ac:dyDescent="0.2">
      <c r="A95" s="63" t="s">
        <v>1440</v>
      </c>
      <c r="B95" s="28" t="s">
        <v>676</v>
      </c>
      <c r="C95" s="64">
        <v>34209.614000000001</v>
      </c>
      <c r="D95" s="64" t="s">
        <v>700</v>
      </c>
      <c r="E95" s="9">
        <f t="shared" si="52"/>
        <v>-3526.9718966410005</v>
      </c>
      <c r="F95" s="9">
        <f t="shared" si="53"/>
        <v>-3527</v>
      </c>
      <c r="G95" s="9">
        <f t="shared" si="54"/>
        <v>4.3528000001970213E-2</v>
      </c>
      <c r="I95" s="9">
        <f t="shared" si="50"/>
        <v>4.3528000001970213E-2</v>
      </c>
      <c r="M95" s="15"/>
      <c r="P95" s="9">
        <f t="shared" si="55"/>
        <v>-6.152043906210506E-2</v>
      </c>
      <c r="Q95" s="40">
        <f t="shared" si="56"/>
        <v>19191.114000000001</v>
      </c>
      <c r="S95" s="35">
        <v>0.1</v>
      </c>
      <c r="U95" s="15"/>
      <c r="V95" s="15"/>
      <c r="W95" s="15"/>
      <c r="X95"/>
      <c r="Y95"/>
      <c r="Z95">
        <f t="shared" si="57"/>
        <v>-3527</v>
      </c>
      <c r="AA95" s="15">
        <f t="shared" si="58"/>
        <v>2.7032251351762605E-2</v>
      </c>
      <c r="AB95" s="15">
        <f t="shared" si="59"/>
        <v>-4.5024690411897453E-2</v>
      </c>
      <c r="AC95" s="15">
        <f t="shared" si="60"/>
        <v>0.10504843906407527</v>
      </c>
      <c r="AD95" s="15">
        <f t="shared" si="61"/>
        <v>1.6495748650207608E-2</v>
      </c>
      <c r="AE95" s="15">
        <f t="shared" si="62"/>
        <v>2.7210972353082612E-5</v>
      </c>
      <c r="AF95">
        <f t="shared" si="63"/>
        <v>0.10504843906407527</v>
      </c>
      <c r="AG95" s="68"/>
      <c r="AH95">
        <f t="shared" si="64"/>
        <v>8.8552690413867666E-2</v>
      </c>
      <c r="AI95">
        <f t="shared" si="65"/>
        <v>0.60525433196832001</v>
      </c>
      <c r="AJ95">
        <f t="shared" si="66"/>
        <v>0.89274885749574673</v>
      </c>
      <c r="AK95">
        <f t="shared" si="67"/>
        <v>-0.39721009248283551</v>
      </c>
      <c r="AL95">
        <f t="shared" si="68"/>
        <v>-2.353082679382474</v>
      </c>
      <c r="AM95">
        <f t="shared" si="69"/>
        <v>-2.4036289261027206</v>
      </c>
      <c r="AN95" s="15">
        <f t="shared" si="71"/>
        <v>4.470632482192288</v>
      </c>
      <c r="AO95" s="15">
        <f t="shared" si="71"/>
        <v>4.4706320448140415</v>
      </c>
      <c r="AP95" s="15">
        <f t="shared" si="71"/>
        <v>4.4706353071737723</v>
      </c>
      <c r="AQ95" s="15">
        <f t="shared" si="71"/>
        <v>4.4706109746048632</v>
      </c>
      <c r="AR95" s="15">
        <f t="shared" si="71"/>
        <v>4.4707925188729307</v>
      </c>
      <c r="AS95" s="15">
        <f t="shared" si="71"/>
        <v>4.4694412305658879</v>
      </c>
      <c r="AT95" s="15">
        <f t="shared" si="71"/>
        <v>4.4796836697010249</v>
      </c>
      <c r="AU95" s="15">
        <f t="shared" si="70"/>
        <v>5.0143470369007375</v>
      </c>
      <c r="AV95"/>
      <c r="AW95">
        <v>4600</v>
      </c>
      <c r="AX95">
        <f t="shared" si="39"/>
        <v>-2.4044522791148201E-2</v>
      </c>
      <c r="AY95">
        <f t="shared" si="40"/>
        <v>9.2623449453204248E-2</v>
      </c>
      <c r="AZ95">
        <f t="shared" si="41"/>
        <v>-0.11666797224435245</v>
      </c>
      <c r="BA95">
        <f t="shared" si="42"/>
        <v>1.2745961850775098</v>
      </c>
      <c r="BB95">
        <f t="shared" si="43"/>
        <v>-0.19020230913838351</v>
      </c>
      <c r="BC95">
        <f t="shared" si="44"/>
        <v>-1.0583046453676144</v>
      </c>
      <c r="BD95">
        <f t="shared" si="45"/>
        <v>-0.58477889371817637</v>
      </c>
      <c r="BE95">
        <f t="shared" si="49"/>
        <v>5.6809390061042055</v>
      </c>
      <c r="BF95">
        <f t="shared" si="49"/>
        <v>5.6829130465304729</v>
      </c>
      <c r="BG95">
        <f t="shared" si="49"/>
        <v>5.6871787047454374</v>
      </c>
      <c r="BH95">
        <f t="shared" si="47"/>
        <v>5.6963544786612452</v>
      </c>
      <c r="BI95">
        <f t="shared" si="47"/>
        <v>5.7159059657200224</v>
      </c>
      <c r="BJ95">
        <f t="shared" si="47"/>
        <v>5.7567827708611343</v>
      </c>
      <c r="BK95">
        <f t="shared" si="47"/>
        <v>5.8393217195231095</v>
      </c>
      <c r="BL95">
        <f t="shared" si="46"/>
        <v>5.9972646150743216</v>
      </c>
      <c r="BM95"/>
      <c r="BN95"/>
      <c r="BO95"/>
      <c r="BP95"/>
    </row>
    <row r="96" spans="1:68" s="9" customForma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52"/>
        <v>-3318.9903825667229</v>
      </c>
      <c r="F96" s="9">
        <f t="shared" si="53"/>
        <v>-3319</v>
      </c>
      <c r="G96" s="9">
        <f t="shared" si="54"/>
        <v>1.4896000000589993E-2</v>
      </c>
      <c r="I96" s="9">
        <f t="shared" si="50"/>
        <v>1.4896000000589993E-2</v>
      </c>
      <c r="P96" s="9">
        <f t="shared" si="55"/>
        <v>-5.7566113696907985E-2</v>
      </c>
      <c r="Q96" s="40">
        <f t="shared" si="56"/>
        <v>19513.247000000003</v>
      </c>
      <c r="S96" s="35">
        <v>0.1</v>
      </c>
      <c r="T96"/>
      <c r="U96"/>
      <c r="V96"/>
      <c r="W96"/>
      <c r="X96"/>
      <c r="Y96"/>
      <c r="Z96">
        <f t="shared" si="57"/>
        <v>-3319</v>
      </c>
      <c r="AA96" s="15">
        <f t="shared" si="58"/>
        <v>2.7439732542291102E-2</v>
      </c>
      <c r="AB96" s="15">
        <f t="shared" si="59"/>
        <v>-7.0109846238609094E-2</v>
      </c>
      <c r="AC96" s="15">
        <f t="shared" si="60"/>
        <v>7.2462113697497971E-2</v>
      </c>
      <c r="AD96" s="15">
        <f t="shared" si="61"/>
        <v>-1.2543732541701109E-2</v>
      </c>
      <c r="AE96" s="15">
        <f t="shared" si="62"/>
        <v>1.573452260777314E-5</v>
      </c>
      <c r="AF96">
        <f t="shared" si="63"/>
        <v>7.2462113697497971E-2</v>
      </c>
      <c r="AG96" s="68"/>
      <c r="AH96">
        <f t="shared" si="64"/>
        <v>8.5005846239199087E-2</v>
      </c>
      <c r="AI96">
        <f t="shared" si="65"/>
        <v>0.61181352306181092</v>
      </c>
      <c r="AJ96">
        <f t="shared" si="66"/>
        <v>0.88524908075155107</v>
      </c>
      <c r="AK96">
        <f t="shared" si="67"/>
        <v>-0.4036226692373916</v>
      </c>
      <c r="AL96">
        <f t="shared" si="68"/>
        <v>-2.3367021196917399</v>
      </c>
      <c r="AM96">
        <f t="shared" si="69"/>
        <v>-2.3491903433712027</v>
      </c>
      <c r="AN96" s="15">
        <f t="shared" si="71"/>
        <v>4.4929344420459927</v>
      </c>
      <c r="AO96" s="15">
        <f t="shared" si="71"/>
        <v>4.4929339668255501</v>
      </c>
      <c r="AP96" s="15">
        <f t="shared" si="71"/>
        <v>4.492937864961327</v>
      </c>
      <c r="AQ96" s="15">
        <f t="shared" si="71"/>
        <v>4.4929058913657185</v>
      </c>
      <c r="AR96" s="15">
        <f t="shared" si="71"/>
        <v>4.493168283230605</v>
      </c>
      <c r="AS96" s="15">
        <f t="shared" si="71"/>
        <v>4.4910240086733602</v>
      </c>
      <c r="AT96" s="15">
        <f t="shared" si="71"/>
        <v>4.5091984234958122</v>
      </c>
      <c r="AU96" s="15">
        <f t="shared" si="70"/>
        <v>5.039503534533333</v>
      </c>
      <c r="AV96"/>
      <c r="AW96">
        <v>4800</v>
      </c>
      <c r="AX96">
        <f t="shared" si="39"/>
        <v>-2.6467686911682026E-2</v>
      </c>
      <c r="AY96">
        <f t="shared" si="40"/>
        <v>9.6407511811364449E-2</v>
      </c>
      <c r="AZ96">
        <f t="shared" si="41"/>
        <v>-0.12287519872304647</v>
      </c>
      <c r="BA96">
        <f t="shared" si="42"/>
        <v>1.308624268159527</v>
      </c>
      <c r="BB96">
        <f t="shared" si="43"/>
        <v>-0.25956925349817711</v>
      </c>
      <c r="BC96">
        <f t="shared" si="44"/>
        <v>-0.98709671717528857</v>
      </c>
      <c r="BD96">
        <f t="shared" si="45"/>
        <v>-0.53795468562297155</v>
      </c>
      <c r="BE96">
        <f t="shared" si="49"/>
        <v>5.7266130207355168</v>
      </c>
      <c r="BF96">
        <f t="shared" si="49"/>
        <v>5.7287056912409353</v>
      </c>
      <c r="BG96">
        <f t="shared" si="49"/>
        <v>5.7330952032531677</v>
      </c>
      <c r="BH96">
        <f t="shared" si="47"/>
        <v>5.7422644178532787</v>
      </c>
      <c r="BI96">
        <f t="shared" si="47"/>
        <v>5.7612576969550009</v>
      </c>
      <c r="BJ96">
        <f t="shared" si="47"/>
        <v>5.7999624153989959</v>
      </c>
      <c r="BK96">
        <f t="shared" si="47"/>
        <v>5.8765514755922563</v>
      </c>
      <c r="BL96">
        <f t="shared" si="46"/>
        <v>6.0214535551056638</v>
      </c>
      <c r="BM96"/>
      <c r="BN96"/>
      <c r="BO96"/>
      <c r="BP96"/>
    </row>
    <row r="97" spans="1:68" s="9" customFormat="1" x14ac:dyDescent="0.2">
      <c r="A97" s="65" t="s">
        <v>935</v>
      </c>
      <c r="B97" s="66" t="s">
        <v>676</v>
      </c>
      <c r="C97" s="67">
        <v>34593.330999999998</v>
      </c>
      <c r="D97" s="67">
        <v>0</v>
      </c>
      <c r="E97" s="9">
        <f t="shared" si="52"/>
        <v>-3279.2293721680699</v>
      </c>
      <c r="F97" s="9">
        <f t="shared" si="53"/>
        <v>-3279</v>
      </c>
      <c r="G97" s="9">
        <f t="shared" si="54"/>
        <v>-0.35526400000526337</v>
      </c>
      <c r="I97" s="9">
        <f t="shared" si="50"/>
        <v>-0.35526400000526337</v>
      </c>
      <c r="M97" s="15"/>
      <c r="P97" s="9">
        <f t="shared" si="55"/>
        <v>-5.6805721996278251E-2</v>
      </c>
      <c r="Q97" s="40">
        <f t="shared" si="56"/>
        <v>19574.830999999998</v>
      </c>
      <c r="S97" s="35">
        <v>0.1</v>
      </c>
      <c r="T97"/>
      <c r="U97"/>
      <c r="V97"/>
      <c r="W97"/>
      <c r="Z97">
        <f t="shared" si="57"/>
        <v>-3279</v>
      </c>
      <c r="AA97" s="15">
        <f t="shared" si="58"/>
        <v>2.7508679279291216E-2</v>
      </c>
      <c r="AB97" s="15">
        <f t="shared" si="59"/>
        <v>-0.43957840128083281</v>
      </c>
      <c r="AC97" s="15">
        <f t="shared" si="60"/>
        <v>-0.29845827800898511</v>
      </c>
      <c r="AD97" s="15">
        <f t="shared" si="61"/>
        <v>-0.38277267928455461</v>
      </c>
      <c r="AE97" s="15">
        <f t="shared" si="62"/>
        <v>1.4651492400667652E-2</v>
      </c>
      <c r="AF97">
        <f t="shared" si="63"/>
        <v>-0.29845827800898511</v>
      </c>
      <c r="AG97" s="68"/>
      <c r="AH97">
        <f t="shared" si="64"/>
        <v>8.4314401275569467E-2</v>
      </c>
      <c r="AI97">
        <f t="shared" si="65"/>
        <v>0.61310347588346958</v>
      </c>
      <c r="AJ97">
        <f t="shared" si="66"/>
        <v>0.88376036544559833</v>
      </c>
      <c r="AK97">
        <f t="shared" si="67"/>
        <v>-0.40485933313503725</v>
      </c>
      <c r="AL97">
        <f t="shared" si="68"/>
        <v>-2.3335110734513416</v>
      </c>
      <c r="AM97">
        <f t="shared" si="69"/>
        <v>-2.3388284439047409</v>
      </c>
      <c r="AN97" s="15">
        <f t="shared" si="71"/>
        <v>4.4972510783865536</v>
      </c>
      <c r="AO97" s="15">
        <f t="shared" si="71"/>
        <v>4.4972506131410368</v>
      </c>
      <c r="AP97" s="15">
        <f t="shared" si="71"/>
        <v>4.4972545048068362</v>
      </c>
      <c r="AQ97" s="15">
        <f t="shared" si="71"/>
        <v>4.4972219541017431</v>
      </c>
      <c r="AR97" s="15">
        <f t="shared" si="71"/>
        <v>4.4974943644939653</v>
      </c>
      <c r="AS97" s="15">
        <f t="shared" si="71"/>
        <v>4.4952249891457576</v>
      </c>
      <c r="AT97" s="15">
        <f t="shared" si="71"/>
        <v>4.5149128996147159</v>
      </c>
      <c r="AU97" s="15">
        <f t="shared" si="70"/>
        <v>5.0443413225396014</v>
      </c>
      <c r="AV97"/>
      <c r="AW97">
        <v>5000</v>
      </c>
      <c r="AX97">
        <f t="shared" si="39"/>
        <v>-2.8784334417823632E-2</v>
      </c>
      <c r="AY97">
        <f t="shared" si="40"/>
        <v>0.10019112670996749</v>
      </c>
      <c r="AZ97">
        <f t="shared" si="41"/>
        <v>-0.12897546112779112</v>
      </c>
      <c r="BA97">
        <f t="shared" si="42"/>
        <v>1.3427544308176271</v>
      </c>
      <c r="BB97">
        <f t="shared" si="43"/>
        <v>-0.33116813647399318</v>
      </c>
      <c r="BC97">
        <f t="shared" si="44"/>
        <v>-0.91213155782221289</v>
      </c>
      <c r="BD97">
        <f t="shared" si="45"/>
        <v>-0.49055832406297623</v>
      </c>
      <c r="BE97">
        <f t="shared" si="49"/>
        <v>5.7734598648730042</v>
      </c>
      <c r="BF97">
        <f t="shared" si="49"/>
        <v>5.7756320445322373</v>
      </c>
      <c r="BG97">
        <f t="shared" si="49"/>
        <v>5.78006500967322</v>
      </c>
      <c r="BH97">
        <f t="shared" si="47"/>
        <v>5.7890784663744768</v>
      </c>
      <c r="BI97">
        <f t="shared" si="47"/>
        <v>5.8072724526981379</v>
      </c>
      <c r="BJ97">
        <f t="shared" si="47"/>
        <v>5.8434932975491316</v>
      </c>
      <c r="BK97">
        <f t="shared" si="47"/>
        <v>5.9138660104327032</v>
      </c>
      <c r="BL97">
        <f t="shared" si="46"/>
        <v>6.0456424951370051</v>
      </c>
      <c r="BM97"/>
      <c r="BN97"/>
      <c r="BO97"/>
      <c r="BP97"/>
    </row>
    <row r="98" spans="1:68" s="9" customFormat="1" x14ac:dyDescent="0.2">
      <c r="A98" s="63" t="s">
        <v>887</v>
      </c>
      <c r="B98" s="28" t="s">
        <v>676</v>
      </c>
      <c r="C98" s="64">
        <v>34884.887999999999</v>
      </c>
      <c r="D98" s="64" t="s">
        <v>700</v>
      </c>
      <c r="E98" s="9">
        <f t="shared" si="52"/>
        <v>-3090.9889053455026</v>
      </c>
      <c r="F98" s="9">
        <f t="shared" si="53"/>
        <v>-3091</v>
      </c>
      <c r="G98" s="9">
        <f t="shared" si="54"/>
        <v>1.7183999996632338E-2</v>
      </c>
      <c r="I98" s="9">
        <f t="shared" si="50"/>
        <v>1.7183999996632338E-2</v>
      </c>
      <c r="M98" s="15"/>
      <c r="P98" s="9">
        <f t="shared" si="55"/>
        <v>-5.3232120752149226E-2</v>
      </c>
      <c r="Q98" s="40">
        <f t="shared" si="56"/>
        <v>19866.387999999999</v>
      </c>
      <c r="S98" s="35">
        <v>0.1</v>
      </c>
      <c r="U98" s="15"/>
      <c r="V98" s="15"/>
      <c r="W98" s="15"/>
      <c r="Z98">
        <f t="shared" si="57"/>
        <v>-3091</v>
      </c>
      <c r="AA98" s="15">
        <f t="shared" si="58"/>
        <v>2.7791672844197146E-2</v>
      </c>
      <c r="AB98" s="15">
        <f t="shared" si="59"/>
        <v>-6.3839793599714034E-2</v>
      </c>
      <c r="AC98" s="15">
        <f t="shared" si="60"/>
        <v>7.0416120748781563E-2</v>
      </c>
      <c r="AD98" s="15">
        <f t="shared" si="61"/>
        <v>-1.0607672847564809E-2</v>
      </c>
      <c r="AE98" s="15">
        <f t="shared" si="62"/>
        <v>1.125227232409637E-5</v>
      </c>
      <c r="AF98">
        <f t="shared" si="63"/>
        <v>7.0416120748781563E-2</v>
      </c>
      <c r="AG98" s="68"/>
      <c r="AH98">
        <f t="shared" si="64"/>
        <v>8.1023793596346372E-2</v>
      </c>
      <c r="AI98">
        <f t="shared" si="65"/>
        <v>0.61929396755140664</v>
      </c>
      <c r="AJ98">
        <f t="shared" si="66"/>
        <v>0.8765550374846407</v>
      </c>
      <c r="AK98">
        <f t="shared" si="67"/>
        <v>-0.41068591022489509</v>
      </c>
      <c r="AL98">
        <f t="shared" si="68"/>
        <v>-2.3183301308145885</v>
      </c>
      <c r="AM98">
        <f t="shared" si="69"/>
        <v>-2.2905729391433343</v>
      </c>
      <c r="AN98" s="15">
        <f t="shared" si="71"/>
        <v>4.5176626023672668</v>
      </c>
      <c r="AO98" s="15">
        <f t="shared" si="71"/>
        <v>4.517662223088168</v>
      </c>
      <c r="AP98" s="15">
        <f t="shared" si="71"/>
        <v>4.5176657233232707</v>
      </c>
      <c r="AQ98" s="15">
        <f t="shared" si="71"/>
        <v>4.5176334232272257</v>
      </c>
      <c r="AR98" s="15">
        <f t="shared" si="71"/>
        <v>4.5179316889362866</v>
      </c>
      <c r="AS98" s="15">
        <f t="shared" si="71"/>
        <v>4.5151943759322162</v>
      </c>
      <c r="AT98" s="15">
        <f t="shared" si="71"/>
        <v>4.5419365654297019</v>
      </c>
      <c r="AU98" s="15">
        <f t="shared" si="70"/>
        <v>5.0670789261690627</v>
      </c>
      <c r="AV98"/>
      <c r="AW98">
        <v>5200</v>
      </c>
      <c r="AX98">
        <f t="shared" si="39"/>
        <v>-3.0958075710099467E-2</v>
      </c>
      <c r="AY98">
        <f t="shared" si="40"/>
        <v>0.10397429414901339</v>
      </c>
      <c r="AZ98">
        <f t="shared" si="41"/>
        <v>-0.13493236985911286</v>
      </c>
      <c r="BA98">
        <f t="shared" si="42"/>
        <v>1.3765440903386537</v>
      </c>
      <c r="BB98">
        <f t="shared" si="43"/>
        <v>-0.40440046026156173</v>
      </c>
      <c r="BC98">
        <f t="shared" si="44"/>
        <v>-0.83334965737047473</v>
      </c>
      <c r="BD98">
        <f t="shared" si="45"/>
        <v>-0.44259014481084308</v>
      </c>
      <c r="BE98">
        <f t="shared" si="49"/>
        <v>5.821460955769294</v>
      </c>
      <c r="BF98">
        <f t="shared" si="49"/>
        <v>5.8236644563464779</v>
      </c>
      <c r="BG98">
        <f t="shared" si="49"/>
        <v>5.828049955684282</v>
      </c>
      <c r="BH98">
        <f t="shared" si="47"/>
        <v>5.8367503526574254</v>
      </c>
      <c r="BI98">
        <f t="shared" si="47"/>
        <v>5.8539053295312273</v>
      </c>
      <c r="BJ98">
        <f t="shared" si="47"/>
        <v>5.8873464327958231</v>
      </c>
      <c r="BK98">
        <f t="shared" si="47"/>
        <v>5.95125764457012</v>
      </c>
      <c r="BL98">
        <f t="shared" si="46"/>
        <v>6.0698314351683473</v>
      </c>
      <c r="BM98"/>
      <c r="BN98"/>
      <c r="BO98"/>
      <c r="BP98"/>
    </row>
    <row r="99" spans="1:68" s="9" customFormat="1" x14ac:dyDescent="0.2">
      <c r="A99" s="63" t="s">
        <v>1451</v>
      </c>
      <c r="B99" s="28" t="s">
        <v>676</v>
      </c>
      <c r="C99" s="64">
        <v>35290.684399999998</v>
      </c>
      <c r="D99" s="64" t="s">
        <v>700</v>
      </c>
      <c r="E99" s="9">
        <f t="shared" si="52"/>
        <v>-2828.9910669436908</v>
      </c>
      <c r="F99" s="9">
        <f t="shared" si="53"/>
        <v>-2829</v>
      </c>
      <c r="G99" s="9">
        <f t="shared" si="54"/>
        <v>1.3835999998264015E-2</v>
      </c>
      <c r="J99" s="9">
        <f>G99</f>
        <v>1.3835999998264015E-2</v>
      </c>
      <c r="M99" s="15"/>
      <c r="P99" s="9">
        <f t="shared" si="55"/>
        <v>-4.8252548674598141E-2</v>
      </c>
      <c r="Q99" s="40">
        <f t="shared" si="56"/>
        <v>20272.184399999998</v>
      </c>
      <c r="S99" s="35">
        <v>1</v>
      </c>
      <c r="X99"/>
      <c r="Y99"/>
      <c r="Z99">
        <f t="shared" si="57"/>
        <v>-2829</v>
      </c>
      <c r="AA99" s="15">
        <f t="shared" si="58"/>
        <v>2.8071959475722712E-2</v>
      </c>
      <c r="AB99" s="15">
        <f t="shared" si="59"/>
        <v>-6.2488508152056838E-2</v>
      </c>
      <c r="AC99" s="15">
        <f t="shared" si="60"/>
        <v>6.2088548672862155E-2</v>
      </c>
      <c r="AD99" s="15">
        <f t="shared" si="61"/>
        <v>-1.4235959477458697E-2</v>
      </c>
      <c r="AE99" s="15">
        <f t="shared" si="62"/>
        <v>2.0266254224384609E-4</v>
      </c>
      <c r="AF99">
        <f t="shared" si="63"/>
        <v>6.2088548672862155E-2</v>
      </c>
      <c r="AG99" s="68"/>
      <c r="AH99">
        <f t="shared" si="64"/>
        <v>7.6324508150320852E-2</v>
      </c>
      <c r="AI99">
        <f t="shared" si="65"/>
        <v>0.62828633641671983</v>
      </c>
      <c r="AJ99">
        <f t="shared" si="66"/>
        <v>0.86591532783914049</v>
      </c>
      <c r="AK99">
        <f t="shared" si="67"/>
        <v>-0.41884239554454855</v>
      </c>
      <c r="AL99">
        <f t="shared" si="68"/>
        <v>-2.296650300029762</v>
      </c>
      <c r="AM99">
        <f t="shared" si="69"/>
        <v>-2.2244970267919828</v>
      </c>
      <c r="AN99" s="15">
        <f t="shared" si="71"/>
        <v>4.5464580472419067</v>
      </c>
      <c r="AO99" s="15">
        <f t="shared" si="71"/>
        <v>4.5464578220427114</v>
      </c>
      <c r="AP99" s="15">
        <f t="shared" si="71"/>
        <v>4.5464602567612697</v>
      </c>
      <c r="AQ99" s="15">
        <f t="shared" si="71"/>
        <v>4.5464339359222787</v>
      </c>
      <c r="AR99" s="15">
        <f t="shared" si="71"/>
        <v>4.546718700462284</v>
      </c>
      <c r="AS99" s="15">
        <f t="shared" si="71"/>
        <v>4.5436631310253137</v>
      </c>
      <c r="AT99" s="15">
        <f t="shared" si="71"/>
        <v>4.5800495049225312</v>
      </c>
      <c r="AU99" s="15">
        <f t="shared" si="70"/>
        <v>5.0987664376101209</v>
      </c>
      <c r="AV99"/>
      <c r="AW99">
        <v>5400</v>
      </c>
      <c r="AX99">
        <f t="shared" si="39"/>
        <v>-3.2949146569709695E-2</v>
      </c>
      <c r="AY99">
        <f t="shared" si="40"/>
        <v>0.10775701412850212</v>
      </c>
      <c r="AZ99">
        <f t="shared" si="41"/>
        <v>-0.14070616069821182</v>
      </c>
      <c r="BA99">
        <f t="shared" si="42"/>
        <v>1.4094583866047707</v>
      </c>
      <c r="BB99">
        <f t="shared" si="43"/>
        <v>-0.47847773584852488</v>
      </c>
      <c r="BC99">
        <f t="shared" si="44"/>
        <v>-0.75075255603718638</v>
      </c>
      <c r="BD99">
        <f t="shared" si="45"/>
        <v>-0.39406121956520779</v>
      </c>
      <c r="BE99">
        <f t="shared" si="49"/>
        <v>5.8705802877317108</v>
      </c>
      <c r="BF99">
        <f t="shared" si="49"/>
        <v>5.8727591207806134</v>
      </c>
      <c r="BG99">
        <f t="shared" si="49"/>
        <v>5.8769983879394276</v>
      </c>
      <c r="BH99">
        <f t="shared" si="47"/>
        <v>5.8852245542593637</v>
      </c>
      <c r="BI99">
        <f t="shared" si="47"/>
        <v>5.9011070399649537</v>
      </c>
      <c r="BJ99">
        <f t="shared" si="47"/>
        <v>5.9314918540967172</v>
      </c>
      <c r="BK99">
        <f t="shared" si="47"/>
        <v>5.9887186534211994</v>
      </c>
      <c r="BL99">
        <f t="shared" si="46"/>
        <v>6.0940203751996895</v>
      </c>
      <c r="BM99"/>
      <c r="BN99"/>
      <c r="BO99"/>
      <c r="BP99"/>
    </row>
    <row r="100" spans="1:68" s="9" customFormat="1" x14ac:dyDescent="0.2">
      <c r="A100" s="63" t="s">
        <v>1455</v>
      </c>
      <c r="B100" s="28" t="s">
        <v>676</v>
      </c>
      <c r="C100" s="64">
        <v>35332.508000000002</v>
      </c>
      <c r="D100" s="64" t="s">
        <v>700</v>
      </c>
      <c r="E100" s="9">
        <f t="shared" si="52"/>
        <v>-2801.9881344529572</v>
      </c>
      <c r="F100" s="9">
        <f t="shared" si="53"/>
        <v>-2802</v>
      </c>
      <c r="G100" s="9">
        <f t="shared" si="54"/>
        <v>1.8378000000666361E-2</v>
      </c>
      <c r="I100" s="9">
        <f t="shared" ref="I100:I121" si="72">G100</f>
        <v>1.8378000000666361E-2</v>
      </c>
      <c r="M100" s="15"/>
      <c r="P100" s="9">
        <f t="shared" si="55"/>
        <v>-4.7739430310692797E-2</v>
      </c>
      <c r="Q100" s="40">
        <f t="shared" si="56"/>
        <v>20314.008000000002</v>
      </c>
      <c r="S100" s="35">
        <v>0.1</v>
      </c>
      <c r="T100"/>
      <c r="U100"/>
      <c r="V100"/>
      <c r="W100"/>
      <c r="X100"/>
      <c r="Y100"/>
      <c r="Z100">
        <f t="shared" si="57"/>
        <v>-2802</v>
      </c>
      <c r="AA100" s="15">
        <f t="shared" si="58"/>
        <v>2.8093216522089119E-2</v>
      </c>
      <c r="AB100" s="15">
        <f t="shared" si="59"/>
        <v>-5.7454646832115555E-2</v>
      </c>
      <c r="AC100" s="15">
        <f t="shared" si="60"/>
        <v>6.6117430311359165E-2</v>
      </c>
      <c r="AD100" s="15">
        <f t="shared" si="61"/>
        <v>-9.7152165214227579E-3</v>
      </c>
      <c r="AE100" s="15">
        <f t="shared" si="62"/>
        <v>9.4385432058125725E-6</v>
      </c>
      <c r="AF100">
        <f t="shared" si="63"/>
        <v>6.6117430311359165E-2</v>
      </c>
      <c r="AG100" s="68"/>
      <c r="AH100">
        <f t="shared" si="64"/>
        <v>7.5832646832781916E-2</v>
      </c>
      <c r="AI100">
        <f t="shared" si="65"/>
        <v>0.62923813362423542</v>
      </c>
      <c r="AJ100">
        <f t="shared" si="66"/>
        <v>0.86477758368209312</v>
      </c>
      <c r="AK100">
        <f t="shared" si="67"/>
        <v>-0.41968516585836074</v>
      </c>
      <c r="AL100">
        <f t="shared" si="68"/>
        <v>-2.2943801378012121</v>
      </c>
      <c r="AM100">
        <f t="shared" si="69"/>
        <v>-2.2177621276466244</v>
      </c>
      <c r="AN100" s="15">
        <f t="shared" si="71"/>
        <v>4.5494493424478852</v>
      </c>
      <c r="AO100" s="15">
        <f t="shared" si="71"/>
        <v>4.5494491321546864</v>
      </c>
      <c r="AP100" s="15">
        <f t="shared" si="71"/>
        <v>4.5494514470766916</v>
      </c>
      <c r="AQ100" s="15">
        <f t="shared" si="71"/>
        <v>4.5494259660512881</v>
      </c>
      <c r="AR100" s="15">
        <f t="shared" si="71"/>
        <v>4.5497066610381767</v>
      </c>
      <c r="AS100" s="15">
        <f t="shared" si="71"/>
        <v>4.5466405585591918</v>
      </c>
      <c r="AT100" s="15">
        <f t="shared" si="71"/>
        <v>4.5840068891036063</v>
      </c>
      <c r="AU100" s="15">
        <f t="shared" si="70"/>
        <v>5.1020319445143523</v>
      </c>
      <c r="AV100"/>
      <c r="AW100">
        <v>5600</v>
      </c>
      <c r="AX100">
        <f t="shared" si="39"/>
        <v>-3.4715010208104108E-2</v>
      </c>
      <c r="AY100">
        <f t="shared" si="40"/>
        <v>0.11153928664843371</v>
      </c>
      <c r="AZ100">
        <f t="shared" si="41"/>
        <v>-0.14625429685653782</v>
      </c>
      <c r="BA100">
        <f t="shared" si="42"/>
        <v>1.4408748858844853</v>
      </c>
      <c r="BB100">
        <f t="shared" si="43"/>
        <v>-0.55241292701545042</v>
      </c>
      <c r="BC100">
        <f t="shared" si="44"/>
        <v>-0.66441669982762697</v>
      </c>
      <c r="BD100">
        <f t="shared" si="45"/>
        <v>-0.34499418014853717</v>
      </c>
      <c r="BE100">
        <f t="shared" si="49"/>
        <v>5.9207626674806093</v>
      </c>
      <c r="BF100">
        <f t="shared" si="49"/>
        <v>5.9228550512281473</v>
      </c>
      <c r="BG100">
        <f t="shared" si="49"/>
        <v>5.9268448793887352</v>
      </c>
      <c r="BH100">
        <f t="shared" si="47"/>
        <v>5.9344364958570717</v>
      </c>
      <c r="BI100">
        <f t="shared" si="47"/>
        <v>5.9488241756170455</v>
      </c>
      <c r="BJ100">
        <f t="shared" si="47"/>
        <v>5.9758986978494804</v>
      </c>
      <c r="BK100">
        <f t="shared" si="47"/>
        <v>6.026241271813138</v>
      </c>
      <c r="BL100">
        <f t="shared" si="46"/>
        <v>6.1182093152310317</v>
      </c>
      <c r="BM100"/>
      <c r="BN100"/>
      <c r="BO100"/>
      <c r="BP100"/>
    </row>
    <row r="101" spans="1:68" s="9" customFormat="1" x14ac:dyDescent="0.2">
      <c r="A101" s="63" t="s">
        <v>1455</v>
      </c>
      <c r="B101" s="28" t="s">
        <v>676</v>
      </c>
      <c r="C101" s="64">
        <v>35332.512999999999</v>
      </c>
      <c r="D101" s="64" t="s">
        <v>700</v>
      </c>
      <c r="E101" s="9">
        <f t="shared" si="52"/>
        <v>-2801.9849062597268</v>
      </c>
      <c r="F101" s="9">
        <f t="shared" si="53"/>
        <v>-2802</v>
      </c>
      <c r="G101" s="9">
        <f t="shared" si="54"/>
        <v>2.3377999998047017E-2</v>
      </c>
      <c r="I101" s="9">
        <f t="shared" si="72"/>
        <v>2.3377999998047017E-2</v>
      </c>
      <c r="M101" s="15"/>
      <c r="P101" s="9">
        <f t="shared" si="55"/>
        <v>-4.7739430310692797E-2</v>
      </c>
      <c r="Q101" s="40">
        <f t="shared" si="56"/>
        <v>20314.012999999999</v>
      </c>
      <c r="S101" s="35">
        <v>0.1</v>
      </c>
      <c r="T101"/>
      <c r="U101"/>
      <c r="V101"/>
      <c r="W101"/>
      <c r="X101"/>
      <c r="Y101"/>
      <c r="Z101">
        <f t="shared" si="57"/>
        <v>-2802</v>
      </c>
      <c r="AA101" s="15">
        <f t="shared" si="58"/>
        <v>2.8093216522089119E-2</v>
      </c>
      <c r="AB101" s="15">
        <f t="shared" si="59"/>
        <v>-5.24546468347349E-2</v>
      </c>
      <c r="AC101" s="15">
        <f t="shared" si="60"/>
        <v>7.1117430308739821E-2</v>
      </c>
      <c r="AD101" s="15">
        <f t="shared" si="61"/>
        <v>-4.7152165240421026E-3</v>
      </c>
      <c r="AE101" s="15">
        <f t="shared" si="62"/>
        <v>2.2233266868599692E-6</v>
      </c>
      <c r="AF101">
        <f t="shared" si="63"/>
        <v>7.1117430308739821E-2</v>
      </c>
      <c r="AG101" s="68"/>
      <c r="AH101">
        <f t="shared" si="64"/>
        <v>7.5832646832781916E-2</v>
      </c>
      <c r="AI101">
        <f t="shared" si="65"/>
        <v>0.62923813362423542</v>
      </c>
      <c r="AJ101">
        <f t="shared" si="66"/>
        <v>0.86477758368209312</v>
      </c>
      <c r="AK101">
        <f t="shared" si="67"/>
        <v>-0.41968516585836074</v>
      </c>
      <c r="AL101">
        <f t="shared" si="68"/>
        <v>-2.2943801378012121</v>
      </c>
      <c r="AM101">
        <f t="shared" si="69"/>
        <v>-2.2177621276466244</v>
      </c>
      <c r="AN101" s="15">
        <f t="shared" ref="AN101:AT110" si="73">$AU101+$AB$7*SIN(AO101)</f>
        <v>4.5494493424478852</v>
      </c>
      <c r="AO101" s="15">
        <f t="shared" si="73"/>
        <v>4.5494491321546864</v>
      </c>
      <c r="AP101" s="15">
        <f t="shared" si="73"/>
        <v>4.5494514470766916</v>
      </c>
      <c r="AQ101" s="15">
        <f t="shared" si="73"/>
        <v>4.5494259660512881</v>
      </c>
      <c r="AR101" s="15">
        <f t="shared" si="73"/>
        <v>4.5497066610381767</v>
      </c>
      <c r="AS101" s="15">
        <f t="shared" si="73"/>
        <v>4.5466405585591918</v>
      </c>
      <c r="AT101" s="15">
        <f t="shared" si="73"/>
        <v>4.5840068891036063</v>
      </c>
      <c r="AU101" s="15">
        <f t="shared" si="70"/>
        <v>5.1020319445143523</v>
      </c>
      <c r="AV101"/>
      <c r="AW101">
        <v>5800</v>
      </c>
      <c r="AX101">
        <f t="shared" si="39"/>
        <v>-3.621123444788571E-2</v>
      </c>
      <c r="AY101">
        <f t="shared" si="40"/>
        <v>0.11532111170880813</v>
      </c>
      <c r="AZ101">
        <f t="shared" si="41"/>
        <v>-0.15153234615669384</v>
      </c>
      <c r="BA101">
        <f t="shared" si="42"/>
        <v>1.4700980330974232</v>
      </c>
      <c r="BB101">
        <f t="shared" si="43"/>
        <v>-0.62502745945800708</v>
      </c>
      <c r="BC101">
        <f t="shared" si="44"/>
        <v>-0.57450614907708897</v>
      </c>
      <c r="BD101">
        <f t="shared" si="45"/>
        <v>-0.29542368956793763</v>
      </c>
      <c r="BE101">
        <f t="shared" si="49"/>
        <v>5.9719325123003184</v>
      </c>
      <c r="BF101">
        <f t="shared" si="49"/>
        <v>5.9738735658218829</v>
      </c>
      <c r="BG101">
        <f t="shared" si="49"/>
        <v>5.9775103155824798</v>
      </c>
      <c r="BH101">
        <f t="shared" si="47"/>
        <v>5.9843129408333322</v>
      </c>
      <c r="BI101">
        <f t="shared" si="47"/>
        <v>5.9969995236577853</v>
      </c>
      <c r="BJ101">
        <f t="shared" si="47"/>
        <v>6.0205352942483588</v>
      </c>
      <c r="BK101">
        <f t="shared" si="47"/>
        <v>6.0638176985268473</v>
      </c>
      <c r="BL101">
        <f t="shared" si="46"/>
        <v>6.142398255262373</v>
      </c>
      <c r="BM101"/>
      <c r="BN101"/>
      <c r="BO101"/>
      <c r="BP101"/>
    </row>
    <row r="102" spans="1:68" s="9" customFormat="1" x14ac:dyDescent="0.2">
      <c r="A102" s="63" t="s">
        <v>753</v>
      </c>
      <c r="B102" s="28" t="s">
        <v>676</v>
      </c>
      <c r="C102" s="64">
        <v>36074.419000000002</v>
      </c>
      <c r="D102" s="64" t="s">
        <v>700</v>
      </c>
      <c r="E102" s="9">
        <f t="shared" si="52"/>
        <v>-2322.9817206786438</v>
      </c>
      <c r="F102" s="9">
        <f t="shared" si="53"/>
        <v>-2323</v>
      </c>
      <c r="G102" s="9">
        <f t="shared" si="54"/>
        <v>2.8312000002188142E-2</v>
      </c>
      <c r="I102" s="9">
        <f t="shared" si="72"/>
        <v>2.8312000002188142E-2</v>
      </c>
      <c r="M102" s="15"/>
      <c r="P102" s="9">
        <f t="shared" si="55"/>
        <v>-3.8637686104368768E-2</v>
      </c>
      <c r="Q102" s="40">
        <f t="shared" si="56"/>
        <v>21055.919000000002</v>
      </c>
      <c r="S102" s="35">
        <v>0.1</v>
      </c>
      <c r="X102"/>
      <c r="Y102"/>
      <c r="Z102">
        <f t="shared" si="57"/>
        <v>-2323</v>
      </c>
      <c r="AA102" s="15">
        <f t="shared" si="58"/>
        <v>2.8229552159507468E-2</v>
      </c>
      <c r="AB102" s="15">
        <f t="shared" si="59"/>
        <v>-3.8555238261688093E-2</v>
      </c>
      <c r="AC102" s="15">
        <f t="shared" si="60"/>
        <v>6.694968610655691E-2</v>
      </c>
      <c r="AD102" s="15">
        <f t="shared" si="61"/>
        <v>8.2447842680674621E-5</v>
      </c>
      <c r="AE102" s="15">
        <f t="shared" si="62"/>
        <v>6.7976467626972718E-10</v>
      </c>
      <c r="AF102">
        <f t="shared" si="63"/>
        <v>6.694968610655691E-2</v>
      </c>
      <c r="AG102" s="68"/>
      <c r="AH102">
        <f t="shared" si="64"/>
        <v>6.6867238263876236E-2</v>
      </c>
      <c r="AI102">
        <f t="shared" si="65"/>
        <v>0.64695376224108569</v>
      </c>
      <c r="AJ102">
        <f t="shared" si="66"/>
        <v>0.84321876391232065</v>
      </c>
      <c r="AK102">
        <f t="shared" si="67"/>
        <v>-0.43469340230129583</v>
      </c>
      <c r="AL102">
        <f t="shared" si="68"/>
        <v>-2.2529158712123887</v>
      </c>
      <c r="AM102">
        <f t="shared" si="69"/>
        <v>-2.1004373034538522</v>
      </c>
      <c r="AN102" s="15">
        <f t="shared" si="73"/>
        <v>4.6032936553364125</v>
      </c>
      <c r="AO102" s="15">
        <f t="shared" si="73"/>
        <v>4.6032936196126251</v>
      </c>
      <c r="AP102" s="15">
        <f t="shared" si="73"/>
        <v>4.6032942055162289</v>
      </c>
      <c r="AQ102" s="15">
        <f t="shared" si="73"/>
        <v>4.6032845965436211</v>
      </c>
      <c r="AR102" s="15">
        <f t="shared" si="73"/>
        <v>4.6034422928129102</v>
      </c>
      <c r="AS102" s="15">
        <f t="shared" si="73"/>
        <v>4.6008823709784901</v>
      </c>
      <c r="AT102" s="15">
        <f t="shared" si="73"/>
        <v>4.6551249938505261</v>
      </c>
      <c r="AU102" s="15">
        <f t="shared" si="70"/>
        <v>5.1599644558894164</v>
      </c>
      <c r="AV102"/>
      <c r="AW102">
        <v>6000</v>
      </c>
      <c r="AX102">
        <f t="shared" si="39"/>
        <v>-3.739263678537931E-2</v>
      </c>
      <c r="AY102">
        <f t="shared" si="40"/>
        <v>0.1191024893096254</v>
      </c>
      <c r="AZ102">
        <f t="shared" si="41"/>
        <v>-0.15649512609500471</v>
      </c>
      <c r="BA102">
        <f t="shared" si="42"/>
        <v>1.4963850895827744</v>
      </c>
      <c r="BB102">
        <f t="shared" si="43"/>
        <v>-0.69497873383848108</v>
      </c>
      <c r="BC102">
        <f t="shared" si="44"/>
        <v>-0.48128253455954861</v>
      </c>
      <c r="BD102">
        <f t="shared" si="45"/>
        <v>-0.24539647986602964</v>
      </c>
      <c r="BE102">
        <f t="shared" si="49"/>
        <v>6.0239933933006427</v>
      </c>
      <c r="BF102">
        <f t="shared" si="49"/>
        <v>6.0257183844220545</v>
      </c>
      <c r="BG102">
        <f t="shared" si="49"/>
        <v>6.0289023911677324</v>
      </c>
      <c r="BH102">
        <f t="shared" si="47"/>
        <v>6.0347725781795107</v>
      </c>
      <c r="BI102">
        <f t="shared" si="47"/>
        <v>6.0455724335802685</v>
      </c>
      <c r="BJ102">
        <f t="shared" si="47"/>
        <v>6.0653692616130961</v>
      </c>
      <c r="BK102">
        <f t="shared" si="47"/>
        <v>6.1014401008612715</v>
      </c>
      <c r="BL102">
        <f t="shared" si="46"/>
        <v>6.1665871952937152</v>
      </c>
      <c r="BM102"/>
      <c r="BN102"/>
      <c r="BO102"/>
      <c r="BP102"/>
    </row>
    <row r="103" spans="1:68" s="9" customFormat="1" x14ac:dyDescent="0.2">
      <c r="A103" s="63" t="s">
        <v>1465</v>
      </c>
      <c r="B103" s="28" t="s">
        <v>676</v>
      </c>
      <c r="C103" s="64">
        <v>37073.425000000003</v>
      </c>
      <c r="D103" s="64" t="s">
        <v>700</v>
      </c>
      <c r="E103" s="9">
        <f t="shared" si="52"/>
        <v>-1677.984839113305</v>
      </c>
      <c r="F103" s="9">
        <f t="shared" si="53"/>
        <v>-1678</v>
      </c>
      <c r="G103" s="9">
        <f t="shared" si="54"/>
        <v>2.3482000004150905E-2</v>
      </c>
      <c r="I103" s="9">
        <f t="shared" si="72"/>
        <v>2.3482000004150905E-2</v>
      </c>
      <c r="M103" s="15"/>
      <c r="P103" s="9">
        <f t="shared" si="55"/>
        <v>-2.6385738979753146E-2</v>
      </c>
      <c r="Q103" s="40">
        <f t="shared" si="56"/>
        <v>22054.925000000003</v>
      </c>
      <c r="S103" s="35">
        <v>0.1</v>
      </c>
      <c r="T103"/>
      <c r="U103"/>
      <c r="V103"/>
      <c r="W103"/>
      <c r="Z103">
        <f t="shared" si="57"/>
        <v>-1678</v>
      </c>
      <c r="AA103" s="15">
        <f t="shared" si="58"/>
        <v>2.7675364829425134E-2</v>
      </c>
      <c r="AB103" s="15">
        <f t="shared" si="59"/>
        <v>-3.0579103805027374E-2</v>
      </c>
      <c r="AC103" s="15">
        <f t="shared" si="60"/>
        <v>4.986773898390405E-2</v>
      </c>
      <c r="AD103" s="15">
        <f t="shared" si="61"/>
        <v>-4.1933648252742289E-3</v>
      </c>
      <c r="AE103" s="15">
        <f t="shared" si="62"/>
        <v>1.7584308557847165E-6</v>
      </c>
      <c r="AF103">
        <f t="shared" si="63"/>
        <v>4.986773898390405E-2</v>
      </c>
      <c r="AG103" s="68"/>
      <c r="AH103">
        <f t="shared" si="64"/>
        <v>5.4061103809178279E-2</v>
      </c>
      <c r="AI103">
        <f t="shared" si="65"/>
        <v>0.67354432321724023</v>
      </c>
      <c r="AJ103">
        <f t="shared" si="66"/>
        <v>0.8096093455294755</v>
      </c>
      <c r="AK103">
        <f t="shared" si="67"/>
        <v>-0.45500185834379875</v>
      </c>
      <c r="AL103">
        <f t="shared" si="68"/>
        <v>-2.1931591228882481</v>
      </c>
      <c r="AM103">
        <f t="shared" si="69"/>
        <v>-1.948246277519498</v>
      </c>
      <c r="AN103" s="15">
        <f t="shared" si="73"/>
        <v>4.6782991486353485</v>
      </c>
      <c r="AO103" s="15">
        <f t="shared" si="73"/>
        <v>4.6782991486554719</v>
      </c>
      <c r="AP103" s="15">
        <f t="shared" si="73"/>
        <v>4.6782991476011651</v>
      </c>
      <c r="AQ103" s="15">
        <f t="shared" si="73"/>
        <v>4.6782992028392139</v>
      </c>
      <c r="AR103" s="15">
        <f t="shared" si="73"/>
        <v>4.6782963088838496</v>
      </c>
      <c r="AS103" s="15">
        <f t="shared" si="73"/>
        <v>4.6784482570329438</v>
      </c>
      <c r="AT103" s="15">
        <f t="shared" si="73"/>
        <v>4.7535566062744792</v>
      </c>
      <c r="AU103" s="15">
        <f t="shared" si="70"/>
        <v>5.2379737874904944</v>
      </c>
      <c r="AV103"/>
      <c r="AW103">
        <v>6200</v>
      </c>
      <c r="AX103">
        <f t="shared" si="39"/>
        <v>-3.8214659990098612E-2</v>
      </c>
      <c r="AY103">
        <f t="shared" si="40"/>
        <v>0.1228834194508855</v>
      </c>
      <c r="AZ103">
        <f t="shared" si="41"/>
        <v>-0.16109807944098412</v>
      </c>
      <c r="BA103">
        <f t="shared" si="42"/>
        <v>1.5189838832760714</v>
      </c>
      <c r="BB103">
        <f t="shared" si="43"/>
        <v>-0.76081133065407303</v>
      </c>
      <c r="BC103">
        <f t="shared" si="44"/>
        <v>-0.38511048218844124</v>
      </c>
      <c r="BD103">
        <f t="shared" si="45"/>
        <v>-0.19497089771059367</v>
      </c>
      <c r="BE103">
        <f t="shared" si="49"/>
        <v>6.0768284756003865</v>
      </c>
      <c r="BF103">
        <f t="shared" si="49"/>
        <v>6.078276410050071</v>
      </c>
      <c r="BG103">
        <f t="shared" si="49"/>
        <v>6.0809165337782671</v>
      </c>
      <c r="BH103">
        <f t="shared" si="47"/>
        <v>6.0857267997753492</v>
      </c>
      <c r="BI103">
        <f t="shared" si="47"/>
        <v>6.094479230354704</v>
      </c>
      <c r="BJ103">
        <f t="shared" si="47"/>
        <v>6.1103676042446704</v>
      </c>
      <c r="BK103">
        <f t="shared" si="47"/>
        <v>6.1391006192161033</v>
      </c>
      <c r="BL103">
        <f t="shared" si="46"/>
        <v>6.1907761353250574</v>
      </c>
      <c r="BM103"/>
      <c r="BN103"/>
      <c r="BO103"/>
      <c r="BP103"/>
    </row>
    <row r="104" spans="1:68" s="9" customFormat="1" x14ac:dyDescent="0.2">
      <c r="A104" s="63" t="s">
        <v>753</v>
      </c>
      <c r="B104" s="28" t="s">
        <v>676</v>
      </c>
      <c r="C104" s="64">
        <v>37076.535000000003</v>
      </c>
      <c r="D104" s="64" t="s">
        <v>700</v>
      </c>
      <c r="E104" s="9">
        <f t="shared" si="52"/>
        <v>-1675.9769029230633</v>
      </c>
      <c r="F104" s="9">
        <f t="shared" si="53"/>
        <v>-1676</v>
      </c>
      <c r="G104" s="9">
        <f t="shared" si="54"/>
        <v>3.5774000003584661E-2</v>
      </c>
      <c r="I104" s="9">
        <f t="shared" si="72"/>
        <v>3.5774000003584661E-2</v>
      </c>
      <c r="M104" s="15"/>
      <c r="P104" s="9">
        <f t="shared" si="55"/>
        <v>-2.634775568369175E-2</v>
      </c>
      <c r="Q104" s="40">
        <f t="shared" si="56"/>
        <v>22058.035000000003</v>
      </c>
      <c r="S104" s="35">
        <v>0.1</v>
      </c>
      <c r="U104" s="15"/>
      <c r="V104" s="15"/>
      <c r="W104" s="15"/>
      <c r="X104" s="15"/>
      <c r="Y104" s="15"/>
      <c r="Z104">
        <f t="shared" si="57"/>
        <v>-1676</v>
      </c>
      <c r="AA104" s="15">
        <f t="shared" si="58"/>
        <v>2.7672298727935619E-2</v>
      </c>
      <c r="AB104" s="15">
        <f t="shared" si="59"/>
        <v>-1.8246054408042708E-2</v>
      </c>
      <c r="AC104" s="15">
        <f t="shared" si="60"/>
        <v>6.212175568727641E-2</v>
      </c>
      <c r="AD104" s="15">
        <f t="shared" si="61"/>
        <v>8.1017012756490411E-3</v>
      </c>
      <c r="AE104" s="15">
        <f t="shared" si="62"/>
        <v>6.5637563559853313E-6</v>
      </c>
      <c r="AF104">
        <f t="shared" si="63"/>
        <v>6.212175568727641E-2</v>
      </c>
      <c r="AG104" s="68"/>
      <c r="AH104">
        <f t="shared" si="64"/>
        <v>5.4020054411627369E-2</v>
      </c>
      <c r="AI104">
        <f t="shared" si="65"/>
        <v>0.67363214113587078</v>
      </c>
      <c r="AJ104">
        <f t="shared" si="66"/>
        <v>0.80949604995899826</v>
      </c>
      <c r="AK104">
        <f t="shared" si="67"/>
        <v>-0.45506485329065333</v>
      </c>
      <c r="AL104">
        <f t="shared" si="68"/>
        <v>-2.1929661306224388</v>
      </c>
      <c r="AM104">
        <f t="shared" si="69"/>
        <v>-1.9477836015122871</v>
      </c>
      <c r="AN104" s="15">
        <f t="shared" si="73"/>
        <v>4.6785365231295533</v>
      </c>
      <c r="AO104" s="15">
        <f t="shared" si="73"/>
        <v>4.6785365231506484</v>
      </c>
      <c r="AP104" s="15">
        <f t="shared" si="73"/>
        <v>4.6785365220376587</v>
      </c>
      <c r="AQ104" s="15">
        <f t="shared" si="73"/>
        <v>4.6785365807590082</v>
      </c>
      <c r="AR104" s="15">
        <f t="shared" si="73"/>
        <v>4.6785334827575067</v>
      </c>
      <c r="AS104" s="15">
        <f t="shared" si="73"/>
        <v>4.6786973148753734</v>
      </c>
      <c r="AT104" s="15">
        <f t="shared" si="73"/>
        <v>4.7538664717258365</v>
      </c>
      <c r="AU104" s="15">
        <f t="shared" si="70"/>
        <v>5.2382156768908077</v>
      </c>
      <c r="AV104"/>
      <c r="AW104">
        <v>6400</v>
      </c>
      <c r="AX104">
        <f t="shared" si="39"/>
        <v>-3.8634908692331466E-2</v>
      </c>
      <c r="AY104">
        <f t="shared" si="40"/>
        <v>0.12666390213258844</v>
      </c>
      <c r="AZ104">
        <f t="shared" si="41"/>
        <v>-0.1652988108249199</v>
      </c>
      <c r="BA104">
        <f t="shared" si="42"/>
        <v>1.5371805815113915</v>
      </c>
      <c r="BB104">
        <f t="shared" si="43"/>
        <v>-0.82103179075066479</v>
      </c>
      <c r="BC104">
        <f t="shared" si="44"/>
        <v>-0.28645682082937463</v>
      </c>
      <c r="BD104">
        <f t="shared" si="45"/>
        <v>-0.14421592842966946</v>
      </c>
      <c r="BE104">
        <f t="shared" si="49"/>
        <v>6.1303019534629239</v>
      </c>
      <c r="BF104">
        <f t="shared" si="49"/>
        <v>6.1314192282936046</v>
      </c>
      <c r="BG104">
        <f t="shared" si="49"/>
        <v>6.1334372513624231</v>
      </c>
      <c r="BH104">
        <f t="shared" si="47"/>
        <v>6.1370806562085933</v>
      </c>
      <c r="BI104">
        <f t="shared" si="47"/>
        <v>6.1436536690833332</v>
      </c>
      <c r="BJ104">
        <f t="shared" si="47"/>
        <v>6.1554968133373862</v>
      </c>
      <c r="BK104">
        <f t="shared" si="47"/>
        <v>6.1767913716902569</v>
      </c>
      <c r="BL104">
        <f t="shared" si="46"/>
        <v>6.2149650753563996</v>
      </c>
      <c r="BM104"/>
      <c r="BN104"/>
      <c r="BO104"/>
      <c r="BP104"/>
    </row>
    <row r="105" spans="1:68" s="9" customFormat="1" x14ac:dyDescent="0.2">
      <c r="A105" s="63" t="s">
        <v>753</v>
      </c>
      <c r="B105" s="28" t="s">
        <v>676</v>
      </c>
      <c r="C105" s="64">
        <v>37107.478000000003</v>
      </c>
      <c r="D105" s="64" t="s">
        <v>700</v>
      </c>
      <c r="E105" s="9">
        <f t="shared" si="52"/>
        <v>-1655.9989062881325</v>
      </c>
      <c r="F105" s="9">
        <f t="shared" si="53"/>
        <v>-1656</v>
      </c>
      <c r="G105" s="9">
        <f t="shared" si="54"/>
        <v>1.6939999986789189E-3</v>
      </c>
      <c r="I105" s="9">
        <f t="shared" si="72"/>
        <v>1.6939999986789189E-3</v>
      </c>
      <c r="M105" s="15"/>
      <c r="P105" s="9">
        <f t="shared" si="55"/>
        <v>-2.5967925184105296E-2</v>
      </c>
      <c r="Q105" s="40">
        <f t="shared" si="56"/>
        <v>22088.978000000003</v>
      </c>
      <c r="S105" s="35">
        <v>0.1</v>
      </c>
      <c r="T105" s="15"/>
      <c r="U105" s="15"/>
      <c r="V105" s="15"/>
      <c r="W105" s="15"/>
      <c r="X105"/>
      <c r="Y105"/>
      <c r="Z105">
        <f t="shared" si="57"/>
        <v>-1656</v>
      </c>
      <c r="AA105" s="15">
        <f t="shared" si="58"/>
        <v>2.764117323548014E-2</v>
      </c>
      <c r="AB105" s="15">
        <f t="shared" si="59"/>
        <v>-5.1915098420906518E-2</v>
      </c>
      <c r="AC105" s="15">
        <f t="shared" si="60"/>
        <v>2.7661925182784215E-2</v>
      </c>
      <c r="AD105" s="15">
        <f t="shared" si="61"/>
        <v>-2.5947173236801221E-2</v>
      </c>
      <c r="AE105" s="15">
        <f t="shared" si="62"/>
        <v>6.7325579898057359E-5</v>
      </c>
      <c r="AF105">
        <f t="shared" si="63"/>
        <v>2.7661925182784215E-2</v>
      </c>
      <c r="AG105" s="68"/>
      <c r="AH105">
        <f t="shared" si="64"/>
        <v>5.3609098419585437E-2</v>
      </c>
      <c r="AI105">
        <f t="shared" si="65"/>
        <v>0.67451225193041475</v>
      </c>
      <c r="AJ105">
        <f t="shared" si="66"/>
        <v>0.808359804329011</v>
      </c>
      <c r="AK105">
        <f t="shared" si="67"/>
        <v>-0.45569477268956049</v>
      </c>
      <c r="AL105">
        <f t="shared" si="68"/>
        <v>-2.1910334351109544</v>
      </c>
      <c r="AM105">
        <f t="shared" si="69"/>
        <v>-1.9431597664448494</v>
      </c>
      <c r="AN105" s="15">
        <f t="shared" si="73"/>
        <v>4.6809119725542967</v>
      </c>
      <c r="AO105" s="15">
        <f t="shared" si="73"/>
        <v>4.680911972581562</v>
      </c>
      <c r="AP105" s="15">
        <f t="shared" si="73"/>
        <v>4.6809119710345524</v>
      </c>
      <c r="AQ105" s="15">
        <f t="shared" si="73"/>
        <v>4.6809120588121429</v>
      </c>
      <c r="AR105" s="15">
        <f t="shared" si="73"/>
        <v>4.6809070786813196</v>
      </c>
      <c r="AS105" s="15">
        <f t="shared" si="73"/>
        <v>4.6811908868312422</v>
      </c>
      <c r="AT105" s="15">
        <f t="shared" si="73"/>
        <v>4.756966684255131</v>
      </c>
      <c r="AU105" s="15">
        <f t="shared" si="70"/>
        <v>5.2406345708939419</v>
      </c>
      <c r="AV105"/>
      <c r="AW105">
        <v>6600</v>
      </c>
      <c r="AX105">
        <f t="shared" si="39"/>
        <v>-3.8614748058029918E-2</v>
      </c>
      <c r="AY105">
        <f t="shared" si="40"/>
        <v>0.13044393735473425</v>
      </c>
      <c r="AZ105">
        <f t="shared" si="41"/>
        <v>-0.16905868541276417</v>
      </c>
      <c r="BA105">
        <f t="shared" si="42"/>
        <v>1.5503531968018631</v>
      </c>
      <c r="BB105">
        <f t="shared" si="43"/>
        <v>-0.87420229251261028</v>
      </c>
      <c r="BC105">
        <f t="shared" si="44"/>
        <v>-0.18588233420844044</v>
      </c>
      <c r="BD105">
        <f t="shared" si="45"/>
        <v>-9.3209705478814561E-2</v>
      </c>
      <c r="BE105">
        <f t="shared" si="49"/>
        <v>6.1842615041789806</v>
      </c>
      <c r="BF105">
        <f t="shared" si="49"/>
        <v>6.1850053104729339</v>
      </c>
      <c r="BG105">
        <f t="shared" si="49"/>
        <v>6.1863398760818669</v>
      </c>
      <c r="BH105">
        <f t="shared" si="47"/>
        <v>6.1887339725085528</v>
      </c>
      <c r="BI105">
        <f t="shared" si="47"/>
        <v>6.1930274254113948</v>
      </c>
      <c r="BJ105">
        <f t="shared" si="47"/>
        <v>6.2007229704550566</v>
      </c>
      <c r="BK105">
        <f t="shared" si="47"/>
        <v>6.2145044586933826</v>
      </c>
      <c r="BL105">
        <f t="shared" si="46"/>
        <v>6.2391540153877418</v>
      </c>
      <c r="BM105"/>
      <c r="BN105"/>
      <c r="BO105"/>
      <c r="BP105"/>
    </row>
    <row r="106" spans="1:68" s="9" customFormat="1" x14ac:dyDescent="0.2">
      <c r="A106" s="63" t="s">
        <v>1465</v>
      </c>
      <c r="B106" s="28" t="s">
        <v>676</v>
      </c>
      <c r="C106" s="64">
        <v>37135.379000000001</v>
      </c>
      <c r="D106" s="64" t="s">
        <v>700</v>
      </c>
      <c r="E106" s="9">
        <f t="shared" si="52"/>
        <v>-1637.9849424154897</v>
      </c>
      <c r="F106" s="9">
        <f t="shared" si="53"/>
        <v>-1638</v>
      </c>
      <c r="G106" s="9">
        <f t="shared" si="54"/>
        <v>2.3322000000916887E-2</v>
      </c>
      <c r="I106" s="9">
        <f t="shared" si="72"/>
        <v>2.3322000000916887E-2</v>
      </c>
      <c r="M106" s="15"/>
      <c r="P106" s="9">
        <f t="shared" si="55"/>
        <v>-2.5626081560256704E-2</v>
      </c>
      <c r="Q106" s="40">
        <f t="shared" si="56"/>
        <v>22116.879000000001</v>
      </c>
      <c r="S106" s="35">
        <v>0.1</v>
      </c>
      <c r="T106"/>
      <c r="U106"/>
      <c r="V106"/>
      <c r="W106"/>
      <c r="X106"/>
      <c r="Y106"/>
      <c r="Z106">
        <f t="shared" si="57"/>
        <v>-1638</v>
      </c>
      <c r="AA106" s="15">
        <f t="shared" si="58"/>
        <v>2.7612437662957318E-2</v>
      </c>
      <c r="AB106" s="15">
        <f t="shared" si="59"/>
        <v>-2.9916519222297135E-2</v>
      </c>
      <c r="AC106" s="15">
        <f t="shared" si="60"/>
        <v>4.8948081561173591E-2</v>
      </c>
      <c r="AD106" s="15">
        <f t="shared" si="61"/>
        <v>-4.2904376620404305E-3</v>
      </c>
      <c r="AE106" s="15">
        <f t="shared" si="62"/>
        <v>1.8407855331854957E-6</v>
      </c>
      <c r="AF106">
        <f t="shared" si="63"/>
        <v>4.8948081561173591E-2</v>
      </c>
      <c r="AG106" s="68"/>
      <c r="AH106">
        <f t="shared" si="64"/>
        <v>5.3238519223214022E-2</v>
      </c>
      <c r="AI106">
        <f t="shared" si="65"/>
        <v>0.67530736493789623</v>
      </c>
      <c r="AJ106">
        <f t="shared" si="66"/>
        <v>0.80733204885661414</v>
      </c>
      <c r="AK106">
        <f t="shared" si="67"/>
        <v>-0.45626164942544495</v>
      </c>
      <c r="AL106">
        <f t="shared" si="68"/>
        <v>-2.1892896833554385</v>
      </c>
      <c r="AM106">
        <f t="shared" si="69"/>
        <v>-1.9390028422861487</v>
      </c>
      <c r="AN106" s="15">
        <f t="shared" si="73"/>
        <v>4.683052533801753</v>
      </c>
      <c r="AO106" s="15">
        <f t="shared" si="73"/>
        <v>4.68305253383022</v>
      </c>
      <c r="AP106" s="15">
        <f t="shared" si="73"/>
        <v>4.6830525320971557</v>
      </c>
      <c r="AQ106" s="15">
        <f t="shared" si="73"/>
        <v>4.6830526376043995</v>
      </c>
      <c r="AR106" s="15">
        <f t="shared" si="73"/>
        <v>4.6830462151200791</v>
      </c>
      <c r="AS106" s="15">
        <f t="shared" si="73"/>
        <v>4.6834397631001723</v>
      </c>
      <c r="AT106" s="15">
        <f t="shared" si="73"/>
        <v>4.7597592952635912</v>
      </c>
      <c r="AU106" s="15">
        <f t="shared" si="70"/>
        <v>5.2428115754967628</v>
      </c>
      <c r="AV106"/>
      <c r="AW106">
        <v>6800</v>
      </c>
      <c r="AX106">
        <f t="shared" si="39"/>
        <v>-3.8120844746551974E-2</v>
      </c>
      <c r="AY106">
        <f t="shared" si="40"/>
        <v>0.13422352511732288</v>
      </c>
      <c r="AZ106">
        <f t="shared" si="41"/>
        <v>-0.17234436986387486</v>
      </c>
      <c r="BA106">
        <f t="shared" si="42"/>
        <v>1.5580242769643751</v>
      </c>
      <c r="BB106">
        <f t="shared" si="43"/>
        <v>-0.91904363901782471</v>
      </c>
      <c r="BC106">
        <f t="shared" si="44"/>
        <v>-8.4025631300283107E-2</v>
      </c>
      <c r="BD106">
        <f t="shared" si="45"/>
        <v>-4.2037551728423987E-2</v>
      </c>
      <c r="BE106">
        <f t="shared" si="49"/>
        <v>6.2385416967092135</v>
      </c>
      <c r="BF106">
        <f t="shared" si="49"/>
        <v>6.2388828544951469</v>
      </c>
      <c r="BG106">
        <f t="shared" si="49"/>
        <v>6.2394926549625884</v>
      </c>
      <c r="BH106">
        <f t="shared" si="47"/>
        <v>6.2405825988516668</v>
      </c>
      <c r="BI106">
        <f t="shared" si="47"/>
        <v>6.2425306151951974</v>
      </c>
      <c r="BJ106">
        <f t="shared" si="47"/>
        <v>6.2460118530606881</v>
      </c>
      <c r="BK106">
        <f t="shared" si="47"/>
        <v>6.2522319675677238</v>
      </c>
      <c r="BL106">
        <f t="shared" si="46"/>
        <v>6.263342955419084</v>
      </c>
      <c r="BM106"/>
      <c r="BN106"/>
      <c r="BO106"/>
      <c r="BP106"/>
    </row>
    <row r="107" spans="1:68" s="9" customFormat="1" x14ac:dyDescent="0.2">
      <c r="A107" s="63" t="s">
        <v>1475</v>
      </c>
      <c r="B107" s="28" t="s">
        <v>676</v>
      </c>
      <c r="C107" s="64">
        <v>37169.455999999998</v>
      </c>
      <c r="D107" s="64" t="s">
        <v>700</v>
      </c>
      <c r="E107" s="9">
        <f t="shared" si="52"/>
        <v>-1615.9835142628056</v>
      </c>
      <c r="F107" s="9">
        <f t="shared" si="53"/>
        <v>-1616</v>
      </c>
      <c r="G107" s="9">
        <f t="shared" si="54"/>
        <v>2.5533999993058387E-2</v>
      </c>
      <c r="I107" s="9">
        <f t="shared" si="72"/>
        <v>2.5533999993058387E-2</v>
      </c>
      <c r="M107" s="15"/>
      <c r="P107" s="9">
        <f t="shared" si="55"/>
        <v>-2.5208277608719114E-2</v>
      </c>
      <c r="Q107" s="40">
        <f t="shared" si="56"/>
        <v>22150.955999999998</v>
      </c>
      <c r="S107" s="35">
        <v>0.1</v>
      </c>
      <c r="X107"/>
      <c r="Y107"/>
      <c r="Z107">
        <f t="shared" si="57"/>
        <v>-1616</v>
      </c>
      <c r="AA107" s="15">
        <f t="shared" si="58"/>
        <v>2.7576385594678721E-2</v>
      </c>
      <c r="AB107" s="15">
        <f t="shared" si="59"/>
        <v>-2.7250663210339449E-2</v>
      </c>
      <c r="AC107" s="15">
        <f t="shared" si="60"/>
        <v>5.0742277601777505E-2</v>
      </c>
      <c r="AD107" s="15">
        <f t="shared" si="61"/>
        <v>-2.0423856016203341E-3</v>
      </c>
      <c r="AE107" s="15">
        <f t="shared" si="62"/>
        <v>4.1713389457060541E-7</v>
      </c>
      <c r="AF107">
        <f t="shared" si="63"/>
        <v>5.0742277601777505E-2</v>
      </c>
      <c r="AG107" s="68"/>
      <c r="AH107">
        <f t="shared" si="64"/>
        <v>5.2784663203397836E-2</v>
      </c>
      <c r="AI107">
        <f t="shared" si="65"/>
        <v>0.67628306687927964</v>
      </c>
      <c r="AJ107">
        <f t="shared" si="66"/>
        <v>0.80606925866268087</v>
      </c>
      <c r="AK107">
        <f t="shared" si="67"/>
        <v>-0.45695442574825246</v>
      </c>
      <c r="AL107">
        <f t="shared" si="68"/>
        <v>-2.187152836235366</v>
      </c>
      <c r="AM107">
        <f t="shared" si="69"/>
        <v>-1.9339279440693768</v>
      </c>
      <c r="AN107" s="15">
        <f t="shared" si="73"/>
        <v>4.6856722070851413</v>
      </c>
      <c r="AO107" s="15">
        <f t="shared" si="73"/>
        <v>4.6856722071114296</v>
      </c>
      <c r="AP107" s="15">
        <f t="shared" si="73"/>
        <v>4.6856722053541517</v>
      </c>
      <c r="AQ107" s="15">
        <f t="shared" si="73"/>
        <v>4.6856723228225237</v>
      </c>
      <c r="AR107" s="15">
        <f t="shared" si="73"/>
        <v>4.685664471574948</v>
      </c>
      <c r="AS107" s="15">
        <f t="shared" si="73"/>
        <v>4.6861944021526041</v>
      </c>
      <c r="AT107" s="15">
        <f t="shared" si="73"/>
        <v>4.7631755951989465</v>
      </c>
      <c r="AU107" s="15">
        <f t="shared" si="70"/>
        <v>5.2454723589002104</v>
      </c>
      <c r="AV107"/>
      <c r="AW107">
        <v>7000</v>
      </c>
      <c r="AX107">
        <f t="shared" si="39"/>
        <v>-3.712652290558488E-2</v>
      </c>
      <c r="AY107">
        <f t="shared" si="40"/>
        <v>0.13800266542035439</v>
      </c>
      <c r="AZ107">
        <f t="shared" si="41"/>
        <v>-0.17512918832593927</v>
      </c>
      <c r="BA107">
        <f t="shared" si="42"/>
        <v>1.5599049975842991</v>
      </c>
      <c r="BB107">
        <f t="shared" si="43"/>
        <v>-0.95453413049449476</v>
      </c>
      <c r="BC107">
        <f t="shared" si="44"/>
        <v>1.8420204548559721E-2</v>
      </c>
      <c r="BD107">
        <f t="shared" si="45"/>
        <v>9.2103627017786922E-3</v>
      </c>
      <c r="BE107">
        <f t="shared" si="49"/>
        <v>6.2929682001908436</v>
      </c>
      <c r="BF107">
        <f t="shared" si="49"/>
        <v>6.2928931466966018</v>
      </c>
      <c r="BG107">
        <f t="shared" si="49"/>
        <v>6.2927591163709327</v>
      </c>
      <c r="BH107">
        <f t="shared" si="47"/>
        <v>6.2925197658065208</v>
      </c>
      <c r="BI107">
        <f t="shared" si="47"/>
        <v>6.2920923363027299</v>
      </c>
      <c r="BJ107">
        <f t="shared" si="47"/>
        <v>6.291329041574369</v>
      </c>
      <c r="BK107">
        <f t="shared" si="47"/>
        <v>6.2899659772176308</v>
      </c>
      <c r="BL107">
        <f t="shared" si="46"/>
        <v>6.2875318954504262</v>
      </c>
      <c r="BM107"/>
      <c r="BN107"/>
      <c r="BO107"/>
      <c r="BP107"/>
    </row>
    <row r="108" spans="1:68" s="9" customFormat="1" x14ac:dyDescent="0.2">
      <c r="A108" s="63" t="s">
        <v>1475</v>
      </c>
      <c r="B108" s="28" t="s">
        <v>676</v>
      </c>
      <c r="C108" s="64">
        <v>37169.459000000003</v>
      </c>
      <c r="D108" s="64" t="s">
        <v>700</v>
      </c>
      <c r="E108" s="9">
        <f t="shared" si="52"/>
        <v>-1615.9815773468638</v>
      </c>
      <c r="F108" s="9">
        <f t="shared" si="53"/>
        <v>-1616</v>
      </c>
      <c r="G108" s="9">
        <f t="shared" si="54"/>
        <v>2.8533999997307546E-2</v>
      </c>
      <c r="I108" s="9">
        <f t="shared" si="72"/>
        <v>2.8533999997307546E-2</v>
      </c>
      <c r="M108" s="15"/>
      <c r="P108" s="9">
        <f t="shared" si="55"/>
        <v>-2.5208277608719114E-2</v>
      </c>
      <c r="Q108" s="40">
        <f t="shared" si="56"/>
        <v>22150.959000000003</v>
      </c>
      <c r="S108" s="35">
        <v>0.1</v>
      </c>
      <c r="X108"/>
      <c r="Y108"/>
      <c r="Z108">
        <f t="shared" si="57"/>
        <v>-1616</v>
      </c>
      <c r="AA108" s="15">
        <f t="shared" si="58"/>
        <v>2.7576385594678721E-2</v>
      </c>
      <c r="AB108" s="15">
        <f t="shared" si="59"/>
        <v>-2.4250663206090289E-2</v>
      </c>
      <c r="AC108" s="15">
        <f t="shared" si="60"/>
        <v>5.3742277606026664E-2</v>
      </c>
      <c r="AD108" s="15">
        <f t="shared" si="61"/>
        <v>9.5761440262882511E-4</v>
      </c>
      <c r="AE108" s="15">
        <f t="shared" si="62"/>
        <v>9.1702534412216155E-8</v>
      </c>
      <c r="AF108">
        <f t="shared" si="63"/>
        <v>5.3742277606026664E-2</v>
      </c>
      <c r="AG108" s="68"/>
      <c r="AH108">
        <f t="shared" si="64"/>
        <v>5.2784663203397836E-2</v>
      </c>
      <c r="AI108">
        <f t="shared" si="65"/>
        <v>0.67628306687927964</v>
      </c>
      <c r="AJ108">
        <f t="shared" si="66"/>
        <v>0.80606925866268087</v>
      </c>
      <c r="AK108">
        <f t="shared" si="67"/>
        <v>-0.45695442574825246</v>
      </c>
      <c r="AL108">
        <f t="shared" si="68"/>
        <v>-2.187152836235366</v>
      </c>
      <c r="AM108">
        <f t="shared" si="69"/>
        <v>-1.9339279440693768</v>
      </c>
      <c r="AN108" s="15">
        <f t="shared" si="73"/>
        <v>4.6856722070851413</v>
      </c>
      <c r="AO108" s="15">
        <f t="shared" si="73"/>
        <v>4.6856722071114296</v>
      </c>
      <c r="AP108" s="15">
        <f t="shared" si="73"/>
        <v>4.6856722053541517</v>
      </c>
      <c r="AQ108" s="15">
        <f t="shared" si="73"/>
        <v>4.6856723228225237</v>
      </c>
      <c r="AR108" s="15">
        <f t="shared" si="73"/>
        <v>4.685664471574948</v>
      </c>
      <c r="AS108" s="15">
        <f t="shared" si="73"/>
        <v>4.6861944021526041</v>
      </c>
      <c r="AT108" s="15">
        <f t="shared" si="73"/>
        <v>4.7631755951989465</v>
      </c>
      <c r="AU108" s="15">
        <f t="shared" si="70"/>
        <v>5.2454723589002104</v>
      </c>
      <c r="AV108"/>
      <c r="AW108">
        <v>7200</v>
      </c>
      <c r="AX108">
        <f t="shared" si="39"/>
        <v>-3.5612817066424607E-2</v>
      </c>
      <c r="AY108">
        <f t="shared" si="40"/>
        <v>0.14178135826382871</v>
      </c>
      <c r="AZ108">
        <f t="shared" si="41"/>
        <v>-0.17739417533025331</v>
      </c>
      <c r="BA108">
        <f t="shared" si="42"/>
        <v>1.5559233195869795</v>
      </c>
      <c r="BB108">
        <f t="shared" si="43"/>
        <v>-0.97998960100710308</v>
      </c>
      <c r="BC108">
        <f t="shared" si="44"/>
        <v>0.120736375520632</v>
      </c>
      <c r="BD108">
        <f t="shared" si="45"/>
        <v>6.0441628444968698E-2</v>
      </c>
      <c r="BE108">
        <f t="shared" si="49"/>
        <v>6.3473625557989655</v>
      </c>
      <c r="BF108">
        <f t="shared" si="49"/>
        <v>6.3468742843682131</v>
      </c>
      <c r="BG108">
        <f t="shared" si="49"/>
        <v>6.3460006239687301</v>
      </c>
      <c r="BH108">
        <f t="shared" si="47"/>
        <v>6.3444375093390919</v>
      </c>
      <c r="BI108">
        <f t="shared" si="47"/>
        <v>6.341641224944218</v>
      </c>
      <c r="BJ108">
        <f t="shared" si="47"/>
        <v>6.3366400274230221</v>
      </c>
      <c r="BK108">
        <f t="shared" si="47"/>
        <v>6.3276985627440032</v>
      </c>
      <c r="BL108">
        <f t="shared" si="46"/>
        <v>6.3117208354817675</v>
      </c>
      <c r="BM108"/>
      <c r="BN108"/>
      <c r="BO108"/>
      <c r="BP108"/>
    </row>
    <row r="109" spans="1:68" s="9" customFormat="1" x14ac:dyDescent="0.2">
      <c r="A109" s="63" t="s">
        <v>1475</v>
      </c>
      <c r="B109" s="28" t="s">
        <v>676</v>
      </c>
      <c r="C109" s="64">
        <v>37172.553999999996</v>
      </c>
      <c r="D109" s="64" t="s">
        <v>700</v>
      </c>
      <c r="E109" s="9">
        <f t="shared" si="52"/>
        <v>-1613.9833257363221</v>
      </c>
      <c r="F109" s="9">
        <f t="shared" si="53"/>
        <v>-1614</v>
      </c>
      <c r="G109" s="9">
        <f t="shared" si="54"/>
        <v>2.5825999997323379E-2</v>
      </c>
      <c r="I109" s="9">
        <f t="shared" si="72"/>
        <v>2.5825999997323379E-2</v>
      </c>
      <c r="M109" s="15"/>
      <c r="P109" s="9">
        <f t="shared" si="55"/>
        <v>-2.5170295699782335E-2</v>
      </c>
      <c r="Q109" s="40">
        <f t="shared" si="56"/>
        <v>22154.053999999996</v>
      </c>
      <c r="S109" s="35">
        <v>0.1</v>
      </c>
      <c r="Z109">
        <f t="shared" si="57"/>
        <v>-1614</v>
      </c>
      <c r="AA109" s="15">
        <f t="shared" si="58"/>
        <v>2.7573057319784964E-2</v>
      </c>
      <c r="AB109" s="15">
        <f t="shared" si="59"/>
        <v>-2.691735302224392E-2</v>
      </c>
      <c r="AC109" s="15">
        <f t="shared" si="60"/>
        <v>5.0996295697105717E-2</v>
      </c>
      <c r="AD109" s="15">
        <f t="shared" si="61"/>
        <v>-1.747057322461585E-3</v>
      </c>
      <c r="AE109" s="15">
        <f t="shared" si="62"/>
        <v>3.052209287966643E-7</v>
      </c>
      <c r="AF109">
        <f t="shared" si="63"/>
        <v>5.0996295697105717E-2</v>
      </c>
      <c r="AG109" s="68"/>
      <c r="AH109">
        <f t="shared" si="64"/>
        <v>5.2743353019567299E-2</v>
      </c>
      <c r="AI109">
        <f t="shared" si="65"/>
        <v>0.67637198041084545</v>
      </c>
      <c r="AJ109">
        <f t="shared" si="66"/>
        <v>0.80595409562482534</v>
      </c>
      <c r="AK109">
        <f t="shared" si="67"/>
        <v>-0.45701740113129374</v>
      </c>
      <c r="AL109">
        <f t="shared" si="68"/>
        <v>-2.1869582710886726</v>
      </c>
      <c r="AM109">
        <f t="shared" si="69"/>
        <v>-1.9334669038899517</v>
      </c>
      <c r="AN109" s="15">
        <f t="shared" si="73"/>
        <v>4.6859105469138083</v>
      </c>
      <c r="AO109" s="15">
        <f t="shared" si="73"/>
        <v>4.6859105469397626</v>
      </c>
      <c r="AP109" s="15">
        <f t="shared" si="73"/>
        <v>4.6859105451892242</v>
      </c>
      <c r="AQ109" s="15">
        <f t="shared" si="73"/>
        <v>4.6859106632601639</v>
      </c>
      <c r="AR109" s="15">
        <f t="shared" si="73"/>
        <v>4.6859027007485015</v>
      </c>
      <c r="AS109" s="15">
        <f t="shared" si="73"/>
        <v>4.6864451524188073</v>
      </c>
      <c r="AT109" s="15">
        <f t="shared" si="73"/>
        <v>4.7634863373173024</v>
      </c>
      <c r="AU109" s="15">
        <f t="shared" si="70"/>
        <v>5.2457142483005237</v>
      </c>
      <c r="AV109"/>
      <c r="AW109">
        <v>7400</v>
      </c>
      <c r="AX109">
        <f t="shared" si="39"/>
        <v>-3.3569129566924094E-2</v>
      </c>
      <c r="AY109">
        <f t="shared" si="40"/>
        <v>0.14555960364774589</v>
      </c>
      <c r="AZ109">
        <f t="shared" si="41"/>
        <v>-0.17912873321466999</v>
      </c>
      <c r="BA109">
        <f t="shared" si="42"/>
        <v>1.5462311833488243</v>
      </c>
      <c r="BB109">
        <f t="shared" si="43"/>
        <v>-0.99511202846754054</v>
      </c>
      <c r="BC109">
        <f t="shared" si="44"/>
        <v>0.22220978064901389</v>
      </c>
      <c r="BD109">
        <f t="shared" si="45"/>
        <v>0.11156432961518493</v>
      </c>
      <c r="BE109">
        <f t="shared" si="49"/>
        <v>6.4015472153145847</v>
      </c>
      <c r="BF109">
        <f t="shared" si="49"/>
        <v>6.4006650673934322</v>
      </c>
      <c r="BG109">
        <f t="shared" si="49"/>
        <v>6.3990790176660655</v>
      </c>
      <c r="BH109">
        <f t="shared" si="47"/>
        <v>6.396228127854811</v>
      </c>
      <c r="BI109">
        <f t="shared" si="47"/>
        <v>6.3911060186140149</v>
      </c>
      <c r="BJ109">
        <f t="shared" si="47"/>
        <v>6.3819103215385695</v>
      </c>
      <c r="BK109">
        <f t="shared" si="47"/>
        <v>6.3654218000809655</v>
      </c>
      <c r="BL109">
        <f t="shared" si="46"/>
        <v>6.3359097755131097</v>
      </c>
      <c r="BM109"/>
      <c r="BN109"/>
      <c r="BO109"/>
      <c r="BP109"/>
    </row>
    <row r="110" spans="1:68" s="9" customFormat="1" x14ac:dyDescent="0.2">
      <c r="A110" s="63" t="s">
        <v>1484</v>
      </c>
      <c r="B110" s="28" t="s">
        <v>676</v>
      </c>
      <c r="C110" s="64">
        <v>37197.324000000001</v>
      </c>
      <c r="D110" s="64" t="s">
        <v>700</v>
      </c>
      <c r="E110" s="9">
        <f t="shared" si="52"/>
        <v>-1597.9908564654909</v>
      </c>
      <c r="F110" s="9">
        <f t="shared" si="53"/>
        <v>-1598</v>
      </c>
      <c r="G110" s="9">
        <f t="shared" si="54"/>
        <v>1.4161999999487307E-2</v>
      </c>
      <c r="I110" s="9">
        <f t="shared" si="72"/>
        <v>1.4161999999487307E-2</v>
      </c>
      <c r="M110" s="15"/>
      <c r="P110" s="9">
        <f t="shared" si="55"/>
        <v>-2.4866442039142549E-2</v>
      </c>
      <c r="Q110" s="40">
        <f t="shared" si="56"/>
        <v>22178.824000000001</v>
      </c>
      <c r="S110" s="35">
        <v>0.1</v>
      </c>
      <c r="Z110">
        <f t="shared" si="57"/>
        <v>-1598</v>
      </c>
      <c r="AA110" s="15">
        <f t="shared" si="58"/>
        <v>2.7546125992938337E-2</v>
      </c>
      <c r="AB110" s="15">
        <f t="shared" si="59"/>
        <v>-3.8250568032593579E-2</v>
      </c>
      <c r="AC110" s="15">
        <f t="shared" si="60"/>
        <v>3.902844203862986E-2</v>
      </c>
      <c r="AD110" s="15">
        <f t="shared" si="61"/>
        <v>-1.338412599345103E-2</v>
      </c>
      <c r="AE110" s="15">
        <f t="shared" si="62"/>
        <v>1.7913482860857153E-5</v>
      </c>
      <c r="AF110">
        <f t="shared" si="63"/>
        <v>3.902844203862986E-2</v>
      </c>
      <c r="AG110" s="68"/>
      <c r="AH110">
        <f t="shared" si="64"/>
        <v>5.2412568032080886E-2</v>
      </c>
      <c r="AI110">
        <f t="shared" si="65"/>
        <v>0.67708457328945038</v>
      </c>
      <c r="AJ110">
        <f t="shared" si="66"/>
        <v>0.80503059915329378</v>
      </c>
      <c r="AK110">
        <f t="shared" si="67"/>
        <v>-0.45752117676927662</v>
      </c>
      <c r="AL110">
        <f t="shared" si="68"/>
        <v>-2.1853999054787066</v>
      </c>
      <c r="AM110">
        <f t="shared" si="69"/>
        <v>-1.9297804594426347</v>
      </c>
      <c r="AN110" s="15">
        <f t="shared" si="73"/>
        <v>4.6878183948274792</v>
      </c>
      <c r="AO110" s="15">
        <f t="shared" si="73"/>
        <v>4.6878183948502405</v>
      </c>
      <c r="AP110" s="15">
        <f t="shared" si="73"/>
        <v>4.6878183931958581</v>
      </c>
      <c r="AQ110" s="15">
        <f t="shared" si="73"/>
        <v>4.6878185134436396</v>
      </c>
      <c r="AR110" s="15">
        <f t="shared" si="73"/>
        <v>4.687809774838291</v>
      </c>
      <c r="AS110" s="15">
        <f t="shared" si="73"/>
        <v>4.6884531290525997</v>
      </c>
      <c r="AT110" s="15">
        <f t="shared" si="73"/>
        <v>4.7659732896793496</v>
      </c>
      <c r="AU110" s="15">
        <f t="shared" si="70"/>
        <v>5.2476493635030312</v>
      </c>
      <c r="AV110"/>
      <c r="AW110">
        <v>7600</v>
      </c>
      <c r="AX110">
        <f t="shared" si="39"/>
        <v>-3.099343930135387E-2</v>
      </c>
      <c r="AY110">
        <f t="shared" si="40"/>
        <v>0.1493374015721059</v>
      </c>
      <c r="AZ110">
        <f t="shared" si="41"/>
        <v>-0.18033084087345977</v>
      </c>
      <c r="BA110">
        <f t="shared" si="42"/>
        <v>1.5311894147993526</v>
      </c>
      <c r="BB110">
        <f t="shared" si="43"/>
        <v>-0.9999994588189639</v>
      </c>
      <c r="BC110">
        <f t="shared" si="44"/>
        <v>0.32216383439018886</v>
      </c>
      <c r="BD110">
        <f t="shared" si="45"/>
        <v>0.16248974894588794</v>
      </c>
      <c r="BE110">
        <f t="shared" si="49"/>
        <v>6.455350520567821</v>
      </c>
      <c r="BF110">
        <f t="shared" si="49"/>
        <v>6.4541088524839658</v>
      </c>
      <c r="BG110">
        <f t="shared" si="49"/>
        <v>6.4518592353810442</v>
      </c>
      <c r="BH110">
        <f t="shared" si="47"/>
        <v>6.4477856321905449</v>
      </c>
      <c r="BI110">
        <f t="shared" si="47"/>
        <v>6.4404161175808321</v>
      </c>
      <c r="BJ110">
        <f t="shared" si="47"/>
        <v>6.4271055627577827</v>
      </c>
      <c r="BK110">
        <f t="shared" si="47"/>
        <v>6.4031277706320404</v>
      </c>
      <c r="BL110">
        <f t="shared" si="46"/>
        <v>6.3600987155444519</v>
      </c>
      <c r="BM110"/>
      <c r="BN110"/>
      <c r="BO110"/>
      <c r="BP110"/>
    </row>
    <row r="111" spans="1:68" s="9" customFormat="1" x14ac:dyDescent="0.2">
      <c r="A111" s="63" t="s">
        <v>1488</v>
      </c>
      <c r="B111" s="28" t="s">
        <v>676</v>
      </c>
      <c r="C111" s="64">
        <v>37197.326999999997</v>
      </c>
      <c r="D111" s="64" t="s">
        <v>700</v>
      </c>
      <c r="E111" s="9">
        <f t="shared" si="52"/>
        <v>-1597.9889195495537</v>
      </c>
      <c r="F111" s="9">
        <f t="shared" si="53"/>
        <v>-1598</v>
      </c>
      <c r="G111" s="9">
        <f t="shared" si="54"/>
        <v>1.7161999996460509E-2</v>
      </c>
      <c r="I111" s="9">
        <f t="shared" si="72"/>
        <v>1.7161999996460509E-2</v>
      </c>
      <c r="M111" s="15"/>
      <c r="P111" s="9">
        <f t="shared" si="55"/>
        <v>-2.4866442039142549E-2</v>
      </c>
      <c r="Q111" s="40">
        <f t="shared" si="56"/>
        <v>22178.826999999997</v>
      </c>
      <c r="S111" s="35">
        <v>0.1</v>
      </c>
      <c r="Z111">
        <f t="shared" si="57"/>
        <v>-1598</v>
      </c>
      <c r="AA111" s="15">
        <f t="shared" si="58"/>
        <v>2.7546125992938337E-2</v>
      </c>
      <c r="AB111" s="15">
        <f t="shared" si="59"/>
        <v>-3.5250568035620378E-2</v>
      </c>
      <c r="AC111" s="15">
        <f t="shared" si="60"/>
        <v>4.2028442035603061E-2</v>
      </c>
      <c r="AD111" s="15">
        <f t="shared" si="61"/>
        <v>-1.0384125996477828E-2</v>
      </c>
      <c r="AE111" s="15">
        <f t="shared" si="62"/>
        <v>1.0783007271072667E-5</v>
      </c>
      <c r="AF111">
        <f t="shared" si="63"/>
        <v>4.2028442035603061E-2</v>
      </c>
      <c r="AG111" s="68"/>
      <c r="AH111">
        <f t="shared" si="64"/>
        <v>5.2412568032080886E-2</v>
      </c>
      <c r="AI111">
        <f t="shared" si="65"/>
        <v>0.67708457328945038</v>
      </c>
      <c r="AJ111">
        <f t="shared" si="66"/>
        <v>0.80503059915329378</v>
      </c>
      <c r="AK111">
        <f t="shared" si="67"/>
        <v>-0.45752117676927662</v>
      </c>
      <c r="AL111">
        <f t="shared" si="68"/>
        <v>-2.1853999054787066</v>
      </c>
      <c r="AM111">
        <f t="shared" si="69"/>
        <v>-1.9297804594426347</v>
      </c>
      <c r="AN111" s="15">
        <f t="shared" ref="AN111:AT120" si="74">$AU111+$AB$7*SIN(AO111)</f>
        <v>4.6878183948274792</v>
      </c>
      <c r="AO111" s="15">
        <f t="shared" si="74"/>
        <v>4.6878183948502405</v>
      </c>
      <c r="AP111" s="15">
        <f t="shared" si="74"/>
        <v>4.6878183931958581</v>
      </c>
      <c r="AQ111" s="15">
        <f t="shared" si="74"/>
        <v>4.6878185134436396</v>
      </c>
      <c r="AR111" s="15">
        <f t="shared" si="74"/>
        <v>4.687809774838291</v>
      </c>
      <c r="AS111" s="15">
        <f t="shared" si="74"/>
        <v>4.6884531290525997</v>
      </c>
      <c r="AT111" s="15">
        <f t="shared" si="74"/>
        <v>4.7659732896793496</v>
      </c>
      <c r="AU111" s="15">
        <f t="shared" si="70"/>
        <v>5.2476493635030312</v>
      </c>
      <c r="AV111"/>
      <c r="AW111">
        <v>7800</v>
      </c>
      <c r="AX111">
        <f t="shared" si="39"/>
        <v>-2.7892055101406243E-2</v>
      </c>
      <c r="AY111">
        <f t="shared" si="40"/>
        <v>0.15311475203690875</v>
      </c>
      <c r="AZ111">
        <f t="shared" si="41"/>
        <v>-0.18100680713831499</v>
      </c>
      <c r="BA111">
        <f t="shared" si="42"/>
        <v>1.5113331042200449</v>
      </c>
      <c r="BB111">
        <f t="shared" si="43"/>
        <v>-0.99511712248291651</v>
      </c>
      <c r="BC111">
        <f t="shared" si="44"/>
        <v>0.41998555831682211</v>
      </c>
      <c r="BD111">
        <f t="shared" si="45"/>
        <v>0.21313489551199588</v>
      </c>
      <c r="BE111">
        <f t="shared" si="49"/>
        <v>6.5086113044326037</v>
      </c>
      <c r="BF111">
        <f t="shared" si="49"/>
        <v>6.5070571668189601</v>
      </c>
      <c r="BG111">
        <f t="shared" si="49"/>
        <v>6.5042118106796476</v>
      </c>
      <c r="BH111">
        <f t="shared" si="47"/>
        <v>6.499007149770307</v>
      </c>
      <c r="BI111">
        <f t="shared" si="47"/>
        <v>6.4895021368950951</v>
      </c>
      <c r="BJ111">
        <f t="shared" si="47"/>
        <v>6.4721916255778478</v>
      </c>
      <c r="BK111">
        <f t="shared" si="47"/>
        <v>6.4408085659031409</v>
      </c>
      <c r="BL111">
        <f t="shared" si="46"/>
        <v>6.3842876555757933</v>
      </c>
      <c r="BM111"/>
      <c r="BN111"/>
      <c r="BO111"/>
      <c r="BP111"/>
    </row>
    <row r="112" spans="1:68" s="9" customFormat="1" x14ac:dyDescent="0.2">
      <c r="A112" s="63" t="s">
        <v>1488</v>
      </c>
      <c r="B112" s="28" t="s">
        <v>676</v>
      </c>
      <c r="C112" s="64">
        <v>37197.330999999998</v>
      </c>
      <c r="D112" s="64" t="s">
        <v>700</v>
      </c>
      <c r="E112" s="9">
        <f t="shared" si="52"/>
        <v>-1597.9863369949676</v>
      </c>
      <c r="F112" s="9">
        <f t="shared" si="53"/>
        <v>-1598</v>
      </c>
      <c r="G112" s="9">
        <f t="shared" si="54"/>
        <v>2.1161999997275416E-2</v>
      </c>
      <c r="I112" s="9">
        <f t="shared" si="72"/>
        <v>2.1161999997275416E-2</v>
      </c>
      <c r="M112" s="15"/>
      <c r="P112" s="9">
        <f t="shared" si="55"/>
        <v>-2.4866442039142549E-2</v>
      </c>
      <c r="Q112" s="40">
        <f t="shared" si="56"/>
        <v>22178.830999999998</v>
      </c>
      <c r="S112" s="35">
        <v>0.1</v>
      </c>
      <c r="X112"/>
      <c r="Y112"/>
      <c r="Z112">
        <f t="shared" si="57"/>
        <v>-1598</v>
      </c>
      <c r="AA112" s="15">
        <f t="shared" si="58"/>
        <v>2.7546125992938337E-2</v>
      </c>
      <c r="AB112" s="15">
        <f t="shared" si="59"/>
        <v>-3.125056803480547E-2</v>
      </c>
      <c r="AC112" s="15">
        <f t="shared" si="60"/>
        <v>4.6028442036417969E-2</v>
      </c>
      <c r="AD112" s="15">
        <f t="shared" si="61"/>
        <v>-6.3841259956629211E-3</v>
      </c>
      <c r="AE112" s="15">
        <f t="shared" si="62"/>
        <v>4.0757064728499082E-6</v>
      </c>
      <c r="AF112">
        <f t="shared" si="63"/>
        <v>4.6028442036417969E-2</v>
      </c>
      <c r="AG112" s="68"/>
      <c r="AH112">
        <f t="shared" si="64"/>
        <v>5.2412568032080886E-2</v>
      </c>
      <c r="AI112">
        <f t="shared" si="65"/>
        <v>0.67708457328945038</v>
      </c>
      <c r="AJ112">
        <f t="shared" si="66"/>
        <v>0.80503059915329378</v>
      </c>
      <c r="AK112">
        <f t="shared" si="67"/>
        <v>-0.45752117676927662</v>
      </c>
      <c r="AL112">
        <f t="shared" si="68"/>
        <v>-2.1853999054787066</v>
      </c>
      <c r="AM112">
        <f t="shared" si="69"/>
        <v>-1.9297804594426347</v>
      </c>
      <c r="AN112" s="15">
        <f t="shared" si="74"/>
        <v>4.6878183948274792</v>
      </c>
      <c r="AO112" s="15">
        <f t="shared" si="74"/>
        <v>4.6878183948502405</v>
      </c>
      <c r="AP112" s="15">
        <f t="shared" si="74"/>
        <v>4.6878183931958581</v>
      </c>
      <c r="AQ112" s="15">
        <f t="shared" si="74"/>
        <v>4.6878185134436396</v>
      </c>
      <c r="AR112" s="15">
        <f t="shared" si="74"/>
        <v>4.687809774838291</v>
      </c>
      <c r="AS112" s="15">
        <f t="shared" si="74"/>
        <v>4.6884531290525997</v>
      </c>
      <c r="AT112" s="15">
        <f t="shared" si="74"/>
        <v>4.7659732896793496</v>
      </c>
      <c r="AU112" s="15">
        <f t="shared" si="70"/>
        <v>5.2476493635030312</v>
      </c>
      <c r="AV112"/>
      <c r="AW112">
        <v>8000</v>
      </c>
      <c r="AX112">
        <f t="shared" si="39"/>
        <v>-2.4278953317957375E-2</v>
      </c>
      <c r="AY112">
        <f t="shared" si="40"/>
        <v>0.15689165504215444</v>
      </c>
      <c r="AZ112">
        <f t="shared" si="41"/>
        <v>-0.18117060836011181</v>
      </c>
      <c r="BA112">
        <f t="shared" si="42"/>
        <v>1.4873235153288276</v>
      </c>
      <c r="BB112">
        <f t="shared" si="43"/>
        <v>-0.98123650757762682</v>
      </c>
      <c r="BC112">
        <f t="shared" si="44"/>
        <v>0.51514648683992725</v>
      </c>
      <c r="BD112">
        <f t="shared" si="45"/>
        <v>0.26342472107600379</v>
      </c>
      <c r="BE112">
        <f t="shared" si="49"/>
        <v>6.5611828351847841</v>
      </c>
      <c r="BF112">
        <f t="shared" si="49"/>
        <v>6.5593728990446944</v>
      </c>
      <c r="BG112">
        <f t="shared" si="49"/>
        <v>6.5560151494838097</v>
      </c>
      <c r="BH112">
        <f t="shared" si="47"/>
        <v>6.5497942460847671</v>
      </c>
      <c r="BI112">
        <f t="shared" si="47"/>
        <v>6.538296441088991</v>
      </c>
      <c r="BJ112">
        <f t="shared" si="47"/>
        <v>6.5171347267262876</v>
      </c>
      <c r="BK112">
        <f t="shared" si="47"/>
        <v>6.4784562921296391</v>
      </c>
      <c r="BL112">
        <f t="shared" si="46"/>
        <v>6.4084765956071355</v>
      </c>
      <c r="BM112"/>
      <c r="BN112"/>
      <c r="BO112"/>
      <c r="BP112"/>
    </row>
    <row r="113" spans="1:68" s="9" customFormat="1" x14ac:dyDescent="0.2">
      <c r="A113" s="63" t="s">
        <v>1465</v>
      </c>
      <c r="B113" s="28" t="s">
        <v>676</v>
      </c>
      <c r="C113" s="64">
        <v>37197.332000000002</v>
      </c>
      <c r="D113" s="64" t="s">
        <v>700</v>
      </c>
      <c r="E113" s="9">
        <f t="shared" si="52"/>
        <v>-1597.9856913563187</v>
      </c>
      <c r="F113" s="9">
        <f t="shared" si="53"/>
        <v>-1598</v>
      </c>
      <c r="G113" s="9">
        <f t="shared" si="54"/>
        <v>2.2162000001117121E-2</v>
      </c>
      <c r="I113" s="9">
        <f t="shared" si="72"/>
        <v>2.2162000001117121E-2</v>
      </c>
      <c r="M113" s="15"/>
      <c r="P113" s="9">
        <f t="shared" si="55"/>
        <v>-2.4866442039142549E-2</v>
      </c>
      <c r="Q113" s="40">
        <f t="shared" si="56"/>
        <v>22178.832000000002</v>
      </c>
      <c r="S113" s="35">
        <v>0.1</v>
      </c>
      <c r="T113"/>
      <c r="U113"/>
      <c r="V113"/>
      <c r="W113"/>
      <c r="X113"/>
      <c r="Y113"/>
      <c r="Z113">
        <f t="shared" si="57"/>
        <v>-1598</v>
      </c>
      <c r="AA113" s="15">
        <f t="shared" si="58"/>
        <v>2.7546125992938337E-2</v>
      </c>
      <c r="AB113" s="15">
        <f t="shared" si="59"/>
        <v>-3.0250568030963765E-2</v>
      </c>
      <c r="AC113" s="15">
        <f t="shared" si="60"/>
        <v>4.7028442040259674E-2</v>
      </c>
      <c r="AD113" s="15">
        <f t="shared" si="61"/>
        <v>-5.3841259918212155E-3</v>
      </c>
      <c r="AE113" s="15">
        <f t="shared" si="62"/>
        <v>2.8988812695804789E-6</v>
      </c>
      <c r="AF113">
        <f t="shared" si="63"/>
        <v>4.7028442040259674E-2</v>
      </c>
      <c r="AG113" s="68"/>
      <c r="AH113">
        <f t="shared" si="64"/>
        <v>5.2412568032080886E-2</v>
      </c>
      <c r="AI113">
        <f t="shared" si="65"/>
        <v>0.67708457328945038</v>
      </c>
      <c r="AJ113">
        <f t="shared" si="66"/>
        <v>0.80503059915329378</v>
      </c>
      <c r="AK113">
        <f t="shared" si="67"/>
        <v>-0.45752117676927662</v>
      </c>
      <c r="AL113">
        <f t="shared" si="68"/>
        <v>-2.1853999054787066</v>
      </c>
      <c r="AM113">
        <f t="shared" si="69"/>
        <v>-1.9297804594426347</v>
      </c>
      <c r="AN113" s="15">
        <f t="shared" si="74"/>
        <v>4.6878183948274792</v>
      </c>
      <c r="AO113" s="15">
        <f t="shared" si="74"/>
        <v>4.6878183948502405</v>
      </c>
      <c r="AP113" s="15">
        <f t="shared" si="74"/>
        <v>4.6878183931958581</v>
      </c>
      <c r="AQ113" s="15">
        <f t="shared" si="74"/>
        <v>4.6878185134436396</v>
      </c>
      <c r="AR113" s="15">
        <f t="shared" si="74"/>
        <v>4.687809774838291</v>
      </c>
      <c r="AS113" s="15">
        <f t="shared" si="74"/>
        <v>4.6884531290525997</v>
      </c>
      <c r="AT113" s="15">
        <f t="shared" si="74"/>
        <v>4.7659732896793496</v>
      </c>
      <c r="AU113" s="15">
        <f t="shared" si="70"/>
        <v>5.2476493635030312</v>
      </c>
      <c r="AV113"/>
      <c r="AW113">
        <v>8200</v>
      </c>
      <c r="AX113">
        <f t="shared" si="39"/>
        <v>-2.0174777876467515E-2</v>
      </c>
      <c r="AY113">
        <f t="shared" si="40"/>
        <v>0.160668110587843</v>
      </c>
      <c r="AZ113">
        <f t="shared" si="41"/>
        <v>-0.18084288846431051</v>
      </c>
      <c r="BA113">
        <f t="shared" si="42"/>
        <v>1.4598942398148012</v>
      </c>
      <c r="BB113">
        <f t="shared" si="43"/>
        <v>-0.9593539121942386</v>
      </c>
      <c r="BC113">
        <f t="shared" si="44"/>
        <v>0.60721597973360053</v>
      </c>
      <c r="BD113">
        <f t="shared" si="45"/>
        <v>0.31329391836947013</v>
      </c>
      <c r="BE113">
        <f t="shared" si="49"/>
        <v>6.6129358951750108</v>
      </c>
      <c r="BF113">
        <f t="shared" si="49"/>
        <v>6.6109329218373318</v>
      </c>
      <c r="BG113">
        <f t="shared" si="49"/>
        <v>6.6071575032289829</v>
      </c>
      <c r="BH113">
        <f t="shared" si="47"/>
        <v>6.6000541301279929</v>
      </c>
      <c r="BI113">
        <f t="shared" si="47"/>
        <v>6.586733654120418</v>
      </c>
      <c r="BJ113">
        <f t="shared" si="47"/>
        <v>6.5619015300124222</v>
      </c>
      <c r="BK113">
        <f t="shared" si="47"/>
        <v>6.5160630748948218</v>
      </c>
      <c r="BL113">
        <f t="shared" si="46"/>
        <v>6.4326655356384776</v>
      </c>
      <c r="BM113"/>
      <c r="BN113"/>
      <c r="BO113"/>
      <c r="BP113"/>
    </row>
    <row r="114" spans="1:68" s="9" customFormat="1" x14ac:dyDescent="0.2">
      <c r="A114" s="63" t="s">
        <v>1465</v>
      </c>
      <c r="B114" s="28" t="s">
        <v>676</v>
      </c>
      <c r="C114" s="64">
        <v>37211.273999999998</v>
      </c>
      <c r="D114" s="64" t="s">
        <v>700</v>
      </c>
      <c r="E114" s="9">
        <f t="shared" si="52"/>
        <v>-1588.984197348494</v>
      </c>
      <c r="F114" s="9">
        <f t="shared" si="53"/>
        <v>-1589</v>
      </c>
      <c r="G114" s="9">
        <f t="shared" si="54"/>
        <v>2.4475999998685438E-2</v>
      </c>
      <c r="I114" s="9">
        <f t="shared" si="72"/>
        <v>2.4475999998685438E-2</v>
      </c>
      <c r="M114" s="15"/>
      <c r="P114" s="9">
        <f t="shared" si="55"/>
        <v>-2.4695525613512674E-2</v>
      </c>
      <c r="Q114" s="40">
        <f t="shared" si="56"/>
        <v>22192.773999999998</v>
      </c>
      <c r="S114" s="35">
        <v>0.1</v>
      </c>
      <c r="T114"/>
      <c r="U114"/>
      <c r="V114"/>
      <c r="W114"/>
      <c r="X114"/>
      <c r="Y114"/>
      <c r="Z114">
        <f t="shared" si="57"/>
        <v>-1589</v>
      </c>
      <c r="AA114" s="15">
        <f t="shared" si="58"/>
        <v>2.7530738612581762E-2</v>
      </c>
      <c r="AB114" s="15">
        <f t="shared" si="59"/>
        <v>-2.7750264227408998E-2</v>
      </c>
      <c r="AC114" s="15">
        <f t="shared" si="60"/>
        <v>4.9171525612198112E-2</v>
      </c>
      <c r="AD114" s="15">
        <f t="shared" si="61"/>
        <v>-3.054738613896324E-3</v>
      </c>
      <c r="AE114" s="15">
        <f t="shared" si="62"/>
        <v>9.3314279992292344E-7</v>
      </c>
      <c r="AF114">
        <f t="shared" si="63"/>
        <v>4.9171525612198112E-2</v>
      </c>
      <c r="AG114" s="68"/>
      <c r="AH114">
        <f t="shared" si="64"/>
        <v>5.2226264226094436E-2</v>
      </c>
      <c r="AI114">
        <f t="shared" si="65"/>
        <v>0.67748641277803023</v>
      </c>
      <c r="AJ114">
        <f t="shared" si="66"/>
        <v>0.80450941520431396</v>
      </c>
      <c r="AK114">
        <f t="shared" si="67"/>
        <v>-0.45780452821834017</v>
      </c>
      <c r="AL114">
        <f t="shared" si="68"/>
        <v>-2.1845218803985094</v>
      </c>
      <c r="AM114">
        <f t="shared" si="69"/>
        <v>-1.9277082965004524</v>
      </c>
      <c r="AN114" s="15">
        <f t="shared" si="74"/>
        <v>4.6888924431259742</v>
      </c>
      <c r="AO114" s="15">
        <f t="shared" si="74"/>
        <v>4.6888924431466688</v>
      </c>
      <c r="AP114" s="15">
        <f t="shared" si="74"/>
        <v>4.688892441573759</v>
      </c>
      <c r="AQ114" s="15">
        <f t="shared" si="74"/>
        <v>4.6888925611246748</v>
      </c>
      <c r="AR114" s="15">
        <f t="shared" si="74"/>
        <v>4.6888834762440741</v>
      </c>
      <c r="AS114" s="15">
        <f t="shared" si="74"/>
        <v>4.6895841602246984</v>
      </c>
      <c r="AT114" s="15">
        <f t="shared" si="74"/>
        <v>4.7673729931651305</v>
      </c>
      <c r="AU114" s="15">
        <f t="shared" si="70"/>
        <v>5.2487378658044417</v>
      </c>
      <c r="AV114"/>
      <c r="AW114">
        <v>8400</v>
      </c>
      <c r="AX114">
        <f t="shared" si="39"/>
        <v>-1.5605606777623682E-2</v>
      </c>
      <c r="AY114">
        <f t="shared" si="40"/>
        <v>0.16444411867397438</v>
      </c>
      <c r="AZ114">
        <f t="shared" si="41"/>
        <v>-0.18004972545159806</v>
      </c>
      <c r="BA114">
        <f t="shared" si="42"/>
        <v>1.4297991020405214</v>
      </c>
      <c r="BB114">
        <f t="shared" si="43"/>
        <v>-0.93060164126312461</v>
      </c>
      <c r="BC114">
        <f t="shared" si="44"/>
        <v>0.6958666919369525</v>
      </c>
      <c r="BD114">
        <f t="shared" si="45"/>
        <v>0.36268822995995453</v>
      </c>
      <c r="BE114">
        <f t="shared" si="49"/>
        <v>6.6637608711894956</v>
      </c>
      <c r="BF114">
        <f t="shared" si="49"/>
        <v>6.6616300470164314</v>
      </c>
      <c r="BG114">
        <f t="shared" si="49"/>
        <v>6.6575385747984663</v>
      </c>
      <c r="BH114">
        <f t="shared" si="47"/>
        <v>6.649700715216027</v>
      </c>
      <c r="BI114">
        <f t="shared" si="47"/>
        <v>6.6347511376450319</v>
      </c>
      <c r="BJ114">
        <f t="shared" si="47"/>
        <v>6.6064592489399461</v>
      </c>
      <c r="BK114">
        <f t="shared" si="47"/>
        <v>6.5536210637370225</v>
      </c>
      <c r="BL114">
        <f t="shared" si="46"/>
        <v>6.4568544756698198</v>
      </c>
      <c r="BM114"/>
      <c r="BN114"/>
      <c r="BO114"/>
      <c r="BP114"/>
    </row>
    <row r="115" spans="1:68" s="9" customFormat="1" x14ac:dyDescent="0.2">
      <c r="A115" s="63" t="s">
        <v>1499</v>
      </c>
      <c r="B115" s="28" t="s">
        <v>676</v>
      </c>
      <c r="C115" s="64">
        <v>37378.544999999998</v>
      </c>
      <c r="D115" s="64" t="s">
        <v>700</v>
      </c>
      <c r="E115" s="9">
        <f t="shared" si="52"/>
        <v>-1480.9875753298913</v>
      </c>
      <c r="F115" s="9">
        <f t="shared" si="53"/>
        <v>-1481</v>
      </c>
      <c r="G115" s="9">
        <f t="shared" si="54"/>
        <v>1.9243999995524064E-2</v>
      </c>
      <c r="I115" s="9">
        <f t="shared" si="72"/>
        <v>1.9243999995524064E-2</v>
      </c>
      <c r="M115" s="15"/>
      <c r="P115" s="9">
        <f t="shared" si="55"/>
        <v>-2.2644599182191215E-2</v>
      </c>
      <c r="Q115" s="40">
        <f t="shared" si="56"/>
        <v>22360.044999999998</v>
      </c>
      <c r="S115" s="35">
        <v>0.1</v>
      </c>
      <c r="T115"/>
      <c r="U115"/>
      <c r="V115"/>
      <c r="W115"/>
      <c r="Z115">
        <f t="shared" si="57"/>
        <v>-1481</v>
      </c>
      <c r="AA115" s="15">
        <f t="shared" si="58"/>
        <v>2.7332660033258654E-2</v>
      </c>
      <c r="AB115" s="15">
        <f t="shared" si="59"/>
        <v>-3.0733259219925806E-2</v>
      </c>
      <c r="AC115" s="15">
        <f t="shared" si="60"/>
        <v>4.1888599177715279E-2</v>
      </c>
      <c r="AD115" s="15">
        <f t="shared" si="61"/>
        <v>-8.0886600377345907E-3</v>
      </c>
      <c r="AE115" s="15">
        <f t="shared" si="62"/>
        <v>6.5426421206044556E-6</v>
      </c>
      <c r="AF115">
        <f t="shared" si="63"/>
        <v>4.1888599177715279E-2</v>
      </c>
      <c r="AG115" s="68"/>
      <c r="AH115">
        <f t="shared" si="64"/>
        <v>4.9977259215449869E-2</v>
      </c>
      <c r="AI115">
        <f t="shared" si="65"/>
        <v>0.68236564908054143</v>
      </c>
      <c r="AJ115">
        <f t="shared" si="66"/>
        <v>0.79815749560924854</v>
      </c>
      <c r="AK115">
        <f t="shared" si="67"/>
        <v>-0.46120322973280908</v>
      </c>
      <c r="AL115">
        <f t="shared" si="68"/>
        <v>-2.1739034924346354</v>
      </c>
      <c r="AM115">
        <f t="shared" si="69"/>
        <v>-1.9029232545225292</v>
      </c>
      <c r="AN115" s="15">
        <f t="shared" si="74"/>
        <v>4.7018311043802381</v>
      </c>
      <c r="AO115" s="15">
        <f t="shared" si="74"/>
        <v>4.701831104381859</v>
      </c>
      <c r="AP115" s="15">
        <f t="shared" si="74"/>
        <v>4.7018311041077343</v>
      </c>
      <c r="AQ115" s="15">
        <f t="shared" si="74"/>
        <v>4.7018311504729722</v>
      </c>
      <c r="AR115" s="15">
        <f t="shared" si="74"/>
        <v>4.7018233111839782</v>
      </c>
      <c r="AS115" s="15">
        <f t="shared" si="74"/>
        <v>4.703243738486564</v>
      </c>
      <c r="AT115" s="15">
        <f t="shared" si="74"/>
        <v>4.7842138153047173</v>
      </c>
      <c r="AU115" s="15">
        <f t="shared" si="70"/>
        <v>5.261799893421367</v>
      </c>
      <c r="AV115"/>
      <c r="AW115">
        <v>8600</v>
      </c>
      <c r="AX115">
        <f t="shared" si="39"/>
        <v>-1.0601599179459825E-2</v>
      </c>
      <c r="AY115">
        <f t="shared" si="40"/>
        <v>0.16821967930054862</v>
      </c>
      <c r="AZ115">
        <f t="shared" si="41"/>
        <v>-0.17882127848000845</v>
      </c>
      <c r="BA115">
        <f t="shared" si="42"/>
        <v>1.397767627163822</v>
      </c>
      <c r="BB115">
        <f t="shared" si="43"/>
        <v>-0.89616368311518424</v>
      </c>
      <c r="BC115">
        <f t="shared" si="44"/>
        <v>0.78087295742617779</v>
      </c>
      <c r="BD115">
        <f t="shared" si="45"/>
        <v>0.41156523558249852</v>
      </c>
      <c r="BE115">
        <f t="shared" si="49"/>
        <v>6.7135688250246393</v>
      </c>
      <c r="BF115">
        <f t="shared" si="49"/>
        <v>6.7113742659293969</v>
      </c>
      <c r="BG115">
        <f t="shared" si="49"/>
        <v>6.7070707155517555</v>
      </c>
      <c r="BH115">
        <f t="shared" si="47"/>
        <v>6.6986555124381484</v>
      </c>
      <c r="BI115">
        <f t="shared" si="47"/>
        <v>6.6822894313748042</v>
      </c>
      <c r="BJ115">
        <f t="shared" si="47"/>
        <v>6.6507757465762101</v>
      </c>
      <c r="BK115">
        <f t="shared" si="47"/>
        <v>6.5911224367427419</v>
      </c>
      <c r="BL115">
        <f t="shared" si="46"/>
        <v>6.481043415701162</v>
      </c>
      <c r="BM115"/>
      <c r="BN115"/>
      <c r="BO115"/>
      <c r="BP115"/>
    </row>
    <row r="116" spans="1:68" s="9" customFormat="1" x14ac:dyDescent="0.2">
      <c r="A116" s="63" t="s">
        <v>1499</v>
      </c>
      <c r="B116" s="28" t="s">
        <v>676</v>
      </c>
      <c r="C116" s="64">
        <v>37378.546000000002</v>
      </c>
      <c r="D116" s="64" t="s">
        <v>700</v>
      </c>
      <c r="E116" s="9">
        <f t="shared" si="52"/>
        <v>-1480.9869296912425</v>
      </c>
      <c r="F116" s="9">
        <f t="shared" si="53"/>
        <v>-1481</v>
      </c>
      <c r="G116" s="9">
        <f t="shared" si="54"/>
        <v>2.0243999999365769E-2</v>
      </c>
      <c r="I116" s="9">
        <f t="shared" si="72"/>
        <v>2.0243999999365769E-2</v>
      </c>
      <c r="M116" s="15"/>
      <c r="P116" s="9">
        <f t="shared" si="55"/>
        <v>-2.2644599182191215E-2</v>
      </c>
      <c r="Q116" s="40">
        <f t="shared" si="56"/>
        <v>22360.046000000002</v>
      </c>
      <c r="S116" s="35">
        <v>0.1</v>
      </c>
      <c r="T116"/>
      <c r="U116"/>
      <c r="V116"/>
      <c r="W116"/>
      <c r="X116"/>
      <c r="Y116"/>
      <c r="Z116">
        <f t="shared" si="57"/>
        <v>-1481</v>
      </c>
      <c r="AA116" s="15">
        <f t="shared" si="58"/>
        <v>2.7332660033258654E-2</v>
      </c>
      <c r="AB116" s="15">
        <f t="shared" si="59"/>
        <v>-2.97332592160841E-2</v>
      </c>
      <c r="AC116" s="15">
        <f t="shared" si="60"/>
        <v>4.2888599181556984E-2</v>
      </c>
      <c r="AD116" s="15">
        <f t="shared" si="61"/>
        <v>-7.0886600338928851E-3</v>
      </c>
      <c r="AE116" s="15">
        <f t="shared" si="62"/>
        <v>5.0249101076110278E-6</v>
      </c>
      <c r="AF116">
        <f t="shared" si="63"/>
        <v>4.2888599181556984E-2</v>
      </c>
      <c r="AG116" s="68"/>
      <c r="AH116">
        <f t="shared" si="64"/>
        <v>4.9977259215449869E-2</v>
      </c>
      <c r="AI116">
        <f t="shared" si="65"/>
        <v>0.68236564908054143</v>
      </c>
      <c r="AJ116">
        <f t="shared" si="66"/>
        <v>0.79815749560924854</v>
      </c>
      <c r="AK116">
        <f t="shared" si="67"/>
        <v>-0.46120322973280908</v>
      </c>
      <c r="AL116">
        <f t="shared" si="68"/>
        <v>-2.1739034924346354</v>
      </c>
      <c r="AM116">
        <f t="shared" si="69"/>
        <v>-1.9029232545225292</v>
      </c>
      <c r="AN116" s="15">
        <f t="shared" si="74"/>
        <v>4.7018311043802381</v>
      </c>
      <c r="AO116" s="15">
        <f t="shared" si="74"/>
        <v>4.701831104381859</v>
      </c>
      <c r="AP116" s="15">
        <f t="shared" si="74"/>
        <v>4.7018311041077343</v>
      </c>
      <c r="AQ116" s="15">
        <f t="shared" si="74"/>
        <v>4.7018311504729722</v>
      </c>
      <c r="AR116" s="15">
        <f t="shared" si="74"/>
        <v>4.7018233111839782</v>
      </c>
      <c r="AS116" s="15">
        <f t="shared" si="74"/>
        <v>4.703243738486564</v>
      </c>
      <c r="AT116" s="15">
        <f t="shared" si="74"/>
        <v>4.7842138153047173</v>
      </c>
      <c r="AU116" s="15">
        <f t="shared" si="70"/>
        <v>5.261799893421367</v>
      </c>
      <c r="AV116"/>
      <c r="AW116">
        <v>8800</v>
      </c>
      <c r="AX116">
        <f t="shared" si="39"/>
        <v>-5.1956324033938239E-3</v>
      </c>
      <c r="AY116">
        <f t="shared" si="40"/>
        <v>0.17199479246756569</v>
      </c>
      <c r="AZ116">
        <f t="shared" si="41"/>
        <v>-0.17719042487095951</v>
      </c>
      <c r="BA116">
        <f t="shared" si="42"/>
        <v>1.3644714534548736</v>
      </c>
      <c r="BB116">
        <f t="shared" si="43"/>
        <v>-0.85720438429182155</v>
      </c>
      <c r="BC116">
        <f t="shared" si="44"/>
        <v>0.8621035301834491</v>
      </c>
      <c r="BD116">
        <f t="shared" si="45"/>
        <v>0.45989462454593549</v>
      </c>
      <c r="BE116">
        <f t="shared" si="49"/>
        <v>6.7622915967547392</v>
      </c>
      <c r="BF116">
        <f t="shared" si="49"/>
        <v>6.7600932787783243</v>
      </c>
      <c r="BG116">
        <f t="shared" si="49"/>
        <v>6.7556796949136109</v>
      </c>
      <c r="BH116">
        <f t="shared" si="47"/>
        <v>6.7468483405192465</v>
      </c>
      <c r="BI116">
        <f t="shared" si="47"/>
        <v>6.729292650076995</v>
      </c>
      <c r="BJ116">
        <f t="shared" si="47"/>
        <v>6.6948196321933926</v>
      </c>
      <c r="BK116">
        <f t="shared" si="47"/>
        <v>6.6285594051230676</v>
      </c>
      <c r="BL116">
        <f t="shared" si="46"/>
        <v>6.5052323557325042</v>
      </c>
      <c r="BM116"/>
      <c r="BN116"/>
      <c r="BO116"/>
      <c r="BP116"/>
    </row>
    <row r="117" spans="1:68" s="9" customFormat="1" x14ac:dyDescent="0.2">
      <c r="A117" s="63" t="s">
        <v>1475</v>
      </c>
      <c r="B117" s="28" t="s">
        <v>676</v>
      </c>
      <c r="C117" s="64">
        <v>37488.51</v>
      </c>
      <c r="D117" s="64" t="s">
        <v>700</v>
      </c>
      <c r="E117" s="9">
        <f t="shared" si="52"/>
        <v>-1409.98992158073</v>
      </c>
      <c r="F117" s="9">
        <f t="shared" si="53"/>
        <v>-1410</v>
      </c>
      <c r="G117" s="9">
        <f t="shared" si="54"/>
        <v>1.5610000002197921E-2</v>
      </c>
      <c r="I117" s="9">
        <f t="shared" si="72"/>
        <v>1.5610000002197921E-2</v>
      </c>
      <c r="M117" s="15"/>
      <c r="P117" s="9">
        <f t="shared" ref="P117:P148" si="75">+D$11+D$12*F117+D$13*F117^2</f>
        <v>-2.1296376038736749E-2</v>
      </c>
      <c r="Q117" s="40">
        <f t="shared" si="56"/>
        <v>22470.010000000002</v>
      </c>
      <c r="S117" s="35">
        <v>0.1</v>
      </c>
      <c r="X117" s="15"/>
      <c r="Y117" s="15"/>
      <c r="Z117">
        <f t="shared" si="57"/>
        <v>-1410</v>
      </c>
      <c r="AA117" s="15">
        <f t="shared" si="58"/>
        <v>2.7188883991815599E-2</v>
      </c>
      <c r="AB117" s="15">
        <f t="shared" si="59"/>
        <v>-3.2875260028354426E-2</v>
      </c>
      <c r="AC117" s="15">
        <f t="shared" si="60"/>
        <v>3.690637604093467E-2</v>
      </c>
      <c r="AD117" s="15">
        <f t="shared" si="61"/>
        <v>-1.1578883989617678E-2</v>
      </c>
      <c r="AE117" s="15">
        <f t="shared" si="62"/>
        <v>1.340705544450246E-5</v>
      </c>
      <c r="AF117">
        <f t="shared" si="63"/>
        <v>3.690637604093467E-2</v>
      </c>
      <c r="AG117" s="68"/>
      <c r="AH117">
        <f t="shared" si="64"/>
        <v>4.8485260030552348E-2</v>
      </c>
      <c r="AI117">
        <f t="shared" si="65"/>
        <v>0.68563175036828961</v>
      </c>
      <c r="AJ117">
        <f t="shared" si="66"/>
        <v>0.79388157222584088</v>
      </c>
      <c r="AK117">
        <f t="shared" si="67"/>
        <v>-0.46343565208504911</v>
      </c>
      <c r="AL117">
        <f t="shared" si="68"/>
        <v>-2.1668389231888283</v>
      </c>
      <c r="AM117">
        <f t="shared" si="69"/>
        <v>-1.8867090731967413</v>
      </c>
      <c r="AN117" s="15">
        <f t="shared" si="74"/>
        <v>4.7103880881316655</v>
      </c>
      <c r="AO117" s="15">
        <f t="shared" si="74"/>
        <v>4.7103880881316673</v>
      </c>
      <c r="AP117" s="15">
        <f t="shared" si="74"/>
        <v>4.7103880881302596</v>
      </c>
      <c r="AQ117" s="15">
        <f t="shared" si="74"/>
        <v>4.7103880893862371</v>
      </c>
      <c r="AR117" s="15">
        <f t="shared" si="74"/>
        <v>4.7103869687908677</v>
      </c>
      <c r="AS117" s="15">
        <f t="shared" si="74"/>
        <v>4.7123120208735809</v>
      </c>
      <c r="AT117" s="15">
        <f t="shared" si="74"/>
        <v>4.7953295287873257</v>
      </c>
      <c r="AU117" s="15">
        <f t="shared" si="70"/>
        <v>5.2703869671324934</v>
      </c>
      <c r="AV117"/>
      <c r="AW117">
        <v>9000</v>
      </c>
      <c r="AX117">
        <f t="shared" si="39"/>
        <v>5.7797845547025162E-4</v>
      </c>
      <c r="AY117">
        <f t="shared" si="40"/>
        <v>0.17576945817502562</v>
      </c>
      <c r="AZ117">
        <f t="shared" si="41"/>
        <v>-0.17519147971955537</v>
      </c>
      <c r="BA117">
        <f t="shared" si="42"/>
        <v>1.3305026500382686</v>
      </c>
      <c r="BB117">
        <f t="shared" si="43"/>
        <v>-0.81481462428766294</v>
      </c>
      <c r="BC117">
        <f t="shared" si="44"/>
        <v>0.93951043856581329</v>
      </c>
      <c r="BD117">
        <f t="shared" si="45"/>
        <v>0.50765799409640877</v>
      </c>
      <c r="BE117">
        <f t="shared" si="49"/>
        <v>6.8098810606403637</v>
      </c>
      <c r="BF117">
        <f t="shared" si="49"/>
        <v>6.8077323617033887</v>
      </c>
      <c r="BG117">
        <f t="shared" si="49"/>
        <v>6.8033050464542697</v>
      </c>
      <c r="BH117">
        <f t="shared" si="47"/>
        <v>6.7942178427410518</v>
      </c>
      <c r="BI117">
        <f t="shared" si="47"/>
        <v>6.775708832660853</v>
      </c>
      <c r="BJ117">
        <f t="shared" si="47"/>
        <v>6.7385603542196915</v>
      </c>
      <c r="BK117">
        <f t="shared" si="47"/>
        <v>6.6659242177707023</v>
      </c>
      <c r="BL117">
        <f t="shared" si="46"/>
        <v>6.5294212957638464</v>
      </c>
      <c r="BM117"/>
      <c r="BN117"/>
      <c r="BO117"/>
      <c r="BP117"/>
    </row>
    <row r="118" spans="1:68" s="9" customFormat="1" x14ac:dyDescent="0.2">
      <c r="A118" s="63" t="s">
        <v>1488</v>
      </c>
      <c r="B118" s="28" t="s">
        <v>676</v>
      </c>
      <c r="C118" s="64">
        <v>37547.377999999997</v>
      </c>
      <c r="D118" s="64" t="s">
        <v>700</v>
      </c>
      <c r="E118" s="9">
        <f t="shared" si="52"/>
        <v>-1371.9824657456447</v>
      </c>
      <c r="F118" s="9">
        <f t="shared" si="53"/>
        <v>-1372</v>
      </c>
      <c r="G118" s="9">
        <f t="shared" si="54"/>
        <v>2.7157999997143634E-2</v>
      </c>
      <c r="I118" s="9">
        <f t="shared" si="72"/>
        <v>2.7157999997143634E-2</v>
      </c>
      <c r="M118" s="15"/>
      <c r="P118" s="9">
        <f t="shared" si="75"/>
        <v>-2.0574814988331799E-2</v>
      </c>
      <c r="Q118" s="40">
        <f t="shared" si="56"/>
        <v>22528.877999999997</v>
      </c>
      <c r="S118" s="35">
        <v>0.1</v>
      </c>
      <c r="Z118">
        <f t="shared" si="57"/>
        <v>-1372</v>
      </c>
      <c r="AA118" s="15">
        <f t="shared" si="58"/>
        <v>2.7107496043779527E-2</v>
      </c>
      <c r="AB118" s="15">
        <f t="shared" si="59"/>
        <v>-2.0524311034967692E-2</v>
      </c>
      <c r="AC118" s="15">
        <f t="shared" si="60"/>
        <v>4.7732814985475436E-2</v>
      </c>
      <c r="AD118" s="15">
        <f t="shared" si="61"/>
        <v>5.0503953364106763E-5</v>
      </c>
      <c r="AE118" s="15">
        <f t="shared" si="62"/>
        <v>2.550649305403871E-10</v>
      </c>
      <c r="AF118">
        <f t="shared" si="63"/>
        <v>4.7732814985475436E-2</v>
      </c>
      <c r="AG118" s="68"/>
      <c r="AH118">
        <f t="shared" si="64"/>
        <v>4.7682311032111326E-2</v>
      </c>
      <c r="AI118">
        <f t="shared" si="65"/>
        <v>0.68739922460816694</v>
      </c>
      <c r="AJ118">
        <f t="shared" si="66"/>
        <v>0.79155970837628542</v>
      </c>
      <c r="AK118">
        <f t="shared" si="67"/>
        <v>-0.46462969688174771</v>
      </c>
      <c r="AL118">
        <f t="shared" si="68"/>
        <v>-2.1630299842925194</v>
      </c>
      <c r="AM118">
        <f t="shared" si="69"/>
        <v>-1.8780563989949128</v>
      </c>
      <c r="AN118" s="15">
        <f t="shared" si="74"/>
        <v>4.7149847523864281</v>
      </c>
      <c r="AO118" s="15">
        <f t="shared" si="74"/>
        <v>4.7149847523864423</v>
      </c>
      <c r="AP118" s="15">
        <f t="shared" si="74"/>
        <v>4.7149847523961128</v>
      </c>
      <c r="AQ118" s="15">
        <f t="shared" si="74"/>
        <v>4.7149847590490994</v>
      </c>
      <c r="AR118" s="15">
        <f t="shared" si="74"/>
        <v>4.7149893318160947</v>
      </c>
      <c r="AS118" s="15">
        <f t="shared" si="74"/>
        <v>4.7171945166601761</v>
      </c>
      <c r="AT118" s="15">
        <f t="shared" si="74"/>
        <v>4.8012931870704838</v>
      </c>
      <c r="AU118" s="15">
        <f t="shared" si="70"/>
        <v>5.2749828657384477</v>
      </c>
      <c r="AV118"/>
      <c r="AW118">
        <v>9200</v>
      </c>
      <c r="AX118">
        <f t="shared" si="39"/>
        <v>6.6846096389681087E-3</v>
      </c>
      <c r="AY118">
        <f t="shared" si="40"/>
        <v>0.17954367642292837</v>
      </c>
      <c r="AZ118">
        <f t="shared" si="41"/>
        <v>-0.17285906678396026</v>
      </c>
      <c r="BA118">
        <f t="shared" si="42"/>
        <v>1.2963630177992571</v>
      </c>
      <c r="BB118">
        <f t="shared" si="43"/>
        <v>-0.76997635897325212</v>
      </c>
      <c r="BC118">
        <f t="shared" si="44"/>
        <v>1.0131156946770146</v>
      </c>
      <c r="BD118">
        <f t="shared" si="45"/>
        <v>0.55484824142417921</v>
      </c>
      <c r="BE118">
        <f t="shared" si="49"/>
        <v>6.8563076991558898</v>
      </c>
      <c r="BF118">
        <f t="shared" si="49"/>
        <v>6.8542536560662786</v>
      </c>
      <c r="BG118">
        <f t="shared" si="49"/>
        <v>6.849900014555681</v>
      </c>
      <c r="BH118">
        <f t="shared" si="47"/>
        <v>6.8407118084222009</v>
      </c>
      <c r="BI118">
        <f t="shared" si="47"/>
        <v>6.8214902397651107</v>
      </c>
      <c r="BJ118">
        <f t="shared" si="47"/>
        <v>6.781968289064741</v>
      </c>
      <c r="BK118">
        <f t="shared" si="47"/>
        <v>6.703209165794962</v>
      </c>
      <c r="BL118">
        <f t="shared" si="46"/>
        <v>6.5536102357951886</v>
      </c>
      <c r="BM118"/>
      <c r="BN118"/>
      <c r="BO118"/>
      <c r="BP118"/>
    </row>
    <row r="119" spans="1:68" s="9" customFormat="1" x14ac:dyDescent="0.2">
      <c r="A119" s="63" t="s">
        <v>1499</v>
      </c>
      <c r="B119" s="28" t="s">
        <v>676</v>
      </c>
      <c r="C119" s="64">
        <v>37818.427000000003</v>
      </c>
      <c r="D119" s="64" t="s">
        <v>700</v>
      </c>
      <c r="E119" s="9">
        <f t="shared" si="52"/>
        <v>-1196.9827562830314</v>
      </c>
      <c r="F119" s="9">
        <f t="shared" si="53"/>
        <v>-1197</v>
      </c>
      <c r="G119" s="9">
        <f t="shared" si="54"/>
        <v>2.6708000004873611E-2</v>
      </c>
      <c r="I119" s="9">
        <f t="shared" si="72"/>
        <v>2.6708000004873611E-2</v>
      </c>
      <c r="M119" s="15"/>
      <c r="P119" s="9">
        <f t="shared" si="75"/>
        <v>-1.7252044954917483E-2</v>
      </c>
      <c r="Q119" s="40">
        <f t="shared" si="56"/>
        <v>22799.927000000003</v>
      </c>
      <c r="S119" s="35">
        <v>0.1</v>
      </c>
      <c r="T119"/>
      <c r="U119"/>
      <c r="V119"/>
      <c r="W119"/>
      <c r="X119"/>
      <c r="Y119"/>
      <c r="Z119">
        <f t="shared" si="57"/>
        <v>-1197</v>
      </c>
      <c r="AA119" s="15">
        <f t="shared" si="58"/>
        <v>2.6692530234001127E-2</v>
      </c>
      <c r="AB119" s="15">
        <f t="shared" si="59"/>
        <v>-1.7236575184044998E-2</v>
      </c>
      <c r="AC119" s="15">
        <f t="shared" si="60"/>
        <v>4.3960044959791097E-2</v>
      </c>
      <c r="AD119" s="15">
        <f t="shared" si="61"/>
        <v>1.5469770872484495E-5</v>
      </c>
      <c r="AE119" s="15">
        <f t="shared" si="62"/>
        <v>2.393138108471697E-11</v>
      </c>
      <c r="AF119">
        <f t="shared" si="63"/>
        <v>4.3960044959791097E-2</v>
      </c>
      <c r="AG119" s="68"/>
      <c r="AH119">
        <f t="shared" si="64"/>
        <v>4.394457518891861E-2</v>
      </c>
      <c r="AI119">
        <f t="shared" si="65"/>
        <v>0.69571816107159168</v>
      </c>
      <c r="AJ119">
        <f t="shared" si="66"/>
        <v>0.78055819226777567</v>
      </c>
      <c r="AK119">
        <f t="shared" si="67"/>
        <v>-0.47011973208784391</v>
      </c>
      <c r="AL119">
        <f t="shared" si="68"/>
        <v>-2.1452311676556661</v>
      </c>
      <c r="AM119">
        <f t="shared" si="69"/>
        <v>-1.8384291914105697</v>
      </c>
      <c r="AN119" s="15">
        <f t="shared" si="74"/>
        <v>4.7363083791684035</v>
      </c>
      <c r="AO119" s="15">
        <f t="shared" si="74"/>
        <v>4.736308379292737</v>
      </c>
      <c r="AP119" s="15">
        <f t="shared" si="74"/>
        <v>4.7363083885757886</v>
      </c>
      <c r="AQ119" s="15">
        <f t="shared" si="74"/>
        <v>4.7363090816622444</v>
      </c>
      <c r="AR119" s="15">
        <f t="shared" si="74"/>
        <v>4.7363607719421914</v>
      </c>
      <c r="AS119" s="15">
        <f t="shared" si="74"/>
        <v>4.7399439337653879</v>
      </c>
      <c r="AT119" s="15">
        <f t="shared" si="74"/>
        <v>4.8288860874633599</v>
      </c>
      <c r="AU119" s="15">
        <f t="shared" si="70"/>
        <v>5.2961481882658719</v>
      </c>
      <c r="AV119"/>
      <c r="AW119">
        <v>9400</v>
      </c>
      <c r="AX119">
        <f t="shared" si="39"/>
        <v>1.309026445573977E-2</v>
      </c>
      <c r="AY119">
        <f t="shared" si="40"/>
        <v>0.18331744721127399</v>
      </c>
      <c r="AZ119">
        <f t="shared" si="41"/>
        <v>-0.17022718275553422</v>
      </c>
      <c r="BA119">
        <f t="shared" si="42"/>
        <v>1.2624623162523763</v>
      </c>
      <c r="BB119">
        <f t="shared" si="43"/>
        <v>-0.72354377588429297</v>
      </c>
      <c r="BC119">
        <f t="shared" si="44"/>
        <v>1.0829973580095815</v>
      </c>
      <c r="BD119">
        <f t="shared" si="45"/>
        <v>0.6014686346001954</v>
      </c>
      <c r="BE119">
        <f t="shared" si="49"/>
        <v>6.9015586828130946</v>
      </c>
      <c r="BF119">
        <f t="shared" si="49"/>
        <v>6.8996349884301935</v>
      </c>
      <c r="BG119">
        <f t="shared" si="49"/>
        <v>6.8954311423851795</v>
      </c>
      <c r="BH119">
        <f t="shared" si="47"/>
        <v>6.8862873029583822</v>
      </c>
      <c r="BI119">
        <f t="shared" si="47"/>
        <v>6.8665935972705423</v>
      </c>
      <c r="BJ119">
        <f t="shared" si="47"/>
        <v>6.8250148254123868</v>
      </c>
      <c r="BK119">
        <f t="shared" si="47"/>
        <v>6.7404065870320533</v>
      </c>
      <c r="BL119">
        <f t="shared" si="46"/>
        <v>6.57779917582653</v>
      </c>
      <c r="BM119"/>
      <c r="BN119"/>
      <c r="BO119"/>
      <c r="BP119"/>
    </row>
    <row r="120" spans="1:68" s="9" customFormat="1" x14ac:dyDescent="0.2">
      <c r="A120" s="63" t="s">
        <v>753</v>
      </c>
      <c r="B120" s="28" t="s">
        <v>676</v>
      </c>
      <c r="C120" s="64">
        <v>37869.519</v>
      </c>
      <c r="D120" s="64" t="s">
        <v>700</v>
      </c>
      <c r="E120" s="9">
        <f t="shared" si="52"/>
        <v>-1163.9957865621948</v>
      </c>
      <c r="F120" s="9">
        <f t="shared" si="53"/>
        <v>-1164</v>
      </c>
      <c r="G120" s="9">
        <f t="shared" si="54"/>
        <v>6.5259999973932281E-3</v>
      </c>
      <c r="I120" s="9">
        <f t="shared" si="72"/>
        <v>6.5259999973932281E-3</v>
      </c>
      <c r="M120" s="15"/>
      <c r="P120" s="9">
        <f t="shared" si="75"/>
        <v>-1.6625503854932219E-2</v>
      </c>
      <c r="Q120" s="40">
        <f t="shared" si="56"/>
        <v>22851.019</v>
      </c>
      <c r="S120" s="35">
        <v>0.1</v>
      </c>
      <c r="T120" s="15"/>
      <c r="U120" s="15"/>
      <c r="V120" s="15"/>
      <c r="W120" s="15"/>
      <c r="X120"/>
      <c r="Y120"/>
      <c r="Z120">
        <f t="shared" si="57"/>
        <v>-1164</v>
      </c>
      <c r="AA120" s="15">
        <f t="shared" si="58"/>
        <v>2.660685081862307E-2</v>
      </c>
      <c r="AB120" s="15">
        <f t="shared" si="59"/>
        <v>-3.670635467616206E-2</v>
      </c>
      <c r="AC120" s="15">
        <f t="shared" si="60"/>
        <v>2.3151503852325447E-2</v>
      </c>
      <c r="AD120" s="15">
        <f t="shared" si="61"/>
        <v>-2.0080850821229842E-2</v>
      </c>
      <c r="AE120" s="15">
        <f t="shared" si="62"/>
        <v>4.0324056970448726E-5</v>
      </c>
      <c r="AF120">
        <f t="shared" si="63"/>
        <v>2.3151503852325447E-2</v>
      </c>
      <c r="AG120" s="68"/>
      <c r="AH120">
        <f t="shared" si="64"/>
        <v>4.3232354673555289E-2</v>
      </c>
      <c r="AI120">
        <f t="shared" si="65"/>
        <v>0.69732061766045716</v>
      </c>
      <c r="AJ120">
        <f t="shared" si="66"/>
        <v>0.77842534596291246</v>
      </c>
      <c r="AK120">
        <f t="shared" si="67"/>
        <v>-0.47115304467503216</v>
      </c>
      <c r="AL120">
        <f t="shared" si="68"/>
        <v>-2.1418262990983234</v>
      </c>
      <c r="AM120">
        <f t="shared" si="69"/>
        <v>-1.8309960894650648</v>
      </c>
      <c r="AN120" s="15">
        <f t="shared" si="74"/>
        <v>4.7403583896959365</v>
      </c>
      <c r="AO120" s="15">
        <f t="shared" si="74"/>
        <v>4.7403583899449071</v>
      </c>
      <c r="AP120" s="15">
        <f t="shared" si="74"/>
        <v>4.7403584058425974</v>
      </c>
      <c r="AQ120" s="15">
        <f t="shared" si="74"/>
        <v>4.7403594209481703</v>
      </c>
      <c r="AR120" s="15">
        <f t="shared" si="74"/>
        <v>4.7404241617862333</v>
      </c>
      <c r="AS120" s="15">
        <f t="shared" si="74"/>
        <v>4.7442829206055128</v>
      </c>
      <c r="AT120" s="15">
        <f t="shared" si="74"/>
        <v>4.8341128655582901</v>
      </c>
      <c r="AU120" s="15">
        <f t="shared" si="70"/>
        <v>5.3001393633710432</v>
      </c>
      <c r="AV120"/>
      <c r="AW120">
        <v>9600</v>
      </c>
      <c r="AX120">
        <f t="shared" si="39"/>
        <v>1.976229860231718E-2</v>
      </c>
      <c r="AY120">
        <f t="shared" si="40"/>
        <v>0.18709077054006246</v>
      </c>
      <c r="AZ120">
        <f t="shared" si="41"/>
        <v>-0.16732847193774528</v>
      </c>
      <c r="BA120">
        <f t="shared" si="42"/>
        <v>1.2291229295329866</v>
      </c>
      <c r="BB120">
        <f t="shared" si="43"/>
        <v>-0.67623784242662288</v>
      </c>
      <c r="BC120">
        <f t="shared" si="44"/>
        <v>1.1492760946967586</v>
      </c>
      <c r="BD120">
        <f t="shared" si="45"/>
        <v>0.64753165574118476</v>
      </c>
      <c r="BE120">
        <f t="shared" si="49"/>
        <v>6.9456356443909488</v>
      </c>
      <c r="BF120">
        <f t="shared" si="49"/>
        <v>6.9438683417963274</v>
      </c>
      <c r="BG120">
        <f t="shared" si="49"/>
        <v>6.9398775542046911</v>
      </c>
      <c r="BH120">
        <f t="shared" si="47"/>
        <v>6.9309106162860594</v>
      </c>
      <c r="BI120">
        <f t="shared" si="47"/>
        <v>6.9109802841912176</v>
      </c>
      <c r="BJ120">
        <f t="shared" si="47"/>
        <v>6.8676724436055965</v>
      </c>
      <c r="BK120">
        <f t="shared" si="47"/>
        <v>6.7775088705280409</v>
      </c>
      <c r="BL120">
        <f t="shared" si="46"/>
        <v>6.6019881158578722</v>
      </c>
      <c r="BM120"/>
      <c r="BN120"/>
      <c r="BO120"/>
      <c r="BP120"/>
    </row>
    <row r="121" spans="1:68" s="9" customFormat="1" x14ac:dyDescent="0.2">
      <c r="A121" s="63" t="s">
        <v>1516</v>
      </c>
      <c r="B121" s="28" t="s">
        <v>676</v>
      </c>
      <c r="C121" s="64">
        <v>37880.364000000001</v>
      </c>
      <c r="D121" s="64" t="s">
        <v>700</v>
      </c>
      <c r="E121" s="9">
        <f t="shared" si="52"/>
        <v>-1156.9938354422047</v>
      </c>
      <c r="F121" s="9">
        <f t="shared" si="53"/>
        <v>-1157</v>
      </c>
      <c r="G121" s="9">
        <f t="shared" si="54"/>
        <v>9.5480000018142164E-3</v>
      </c>
      <c r="I121" s="9">
        <f t="shared" si="72"/>
        <v>9.5480000018142164E-3</v>
      </c>
      <c r="M121" s="15"/>
      <c r="P121" s="9">
        <f t="shared" si="75"/>
        <v>-1.6492602763468034E-2</v>
      </c>
      <c r="Q121" s="40">
        <f t="shared" si="56"/>
        <v>22861.864000000001</v>
      </c>
      <c r="S121" s="35">
        <v>0.1</v>
      </c>
      <c r="X121"/>
      <c r="Y121"/>
      <c r="Z121">
        <f t="shared" si="57"/>
        <v>-1157</v>
      </c>
      <c r="AA121" s="15">
        <f t="shared" si="58"/>
        <v>2.658837212936515E-2</v>
      </c>
      <c r="AB121" s="15">
        <f t="shared" si="59"/>
        <v>-3.3532974891018967E-2</v>
      </c>
      <c r="AC121" s="15">
        <f t="shared" si="60"/>
        <v>2.604060276528225E-2</v>
      </c>
      <c r="AD121" s="15">
        <f t="shared" si="61"/>
        <v>-1.7040372127550933E-2</v>
      </c>
      <c r="AE121" s="15">
        <f t="shared" si="62"/>
        <v>2.9037428224541476E-5</v>
      </c>
      <c r="AF121">
        <f t="shared" si="63"/>
        <v>2.604060276528225E-2</v>
      </c>
      <c r="AG121" s="68"/>
      <c r="AH121">
        <f t="shared" si="64"/>
        <v>4.3080974892833183E-2</v>
      </c>
      <c r="AI121">
        <f t="shared" si="65"/>
        <v>0.69766193588344017</v>
      </c>
      <c r="AJ121">
        <f t="shared" si="66"/>
        <v>0.77797049481889713</v>
      </c>
      <c r="AK121">
        <f t="shared" si="67"/>
        <v>-0.47137214065560884</v>
      </c>
      <c r="AL121">
        <f t="shared" si="68"/>
        <v>-2.1411020357823394</v>
      </c>
      <c r="AM121">
        <f t="shared" si="69"/>
        <v>-1.8294209388725757</v>
      </c>
      <c r="AN121" s="15">
        <f t="shared" ref="AN121:AT130" si="76">$AU121+$AB$7*SIN(AO121)</f>
        <v>4.7412186826432627</v>
      </c>
      <c r="AO121" s="15">
        <f t="shared" si="76"/>
        <v>4.7412186829283414</v>
      </c>
      <c r="AP121" s="15">
        <f t="shared" si="76"/>
        <v>4.7412187005885764</v>
      </c>
      <c r="AQ121" s="15">
        <f t="shared" si="76"/>
        <v>4.7412197945951817</v>
      </c>
      <c r="AR121" s="15">
        <f t="shared" si="76"/>
        <v>4.7412874847940349</v>
      </c>
      <c r="AS121" s="15">
        <f t="shared" si="76"/>
        <v>4.7452053298350982</v>
      </c>
      <c r="AT121" s="15">
        <f t="shared" si="76"/>
        <v>4.8352225310889798</v>
      </c>
      <c r="AU121" s="15">
        <f t="shared" si="70"/>
        <v>5.3009859762721403</v>
      </c>
      <c r="AV121"/>
      <c r="AW121">
        <v>9800</v>
      </c>
      <c r="AX121">
        <f t="shared" si="39"/>
        <v>2.6669938820657713E-2</v>
      </c>
      <c r="AY121">
        <f t="shared" si="40"/>
        <v>0.19086364640929374</v>
      </c>
      <c r="AZ121">
        <f t="shared" si="41"/>
        <v>-0.16419370758863602</v>
      </c>
      <c r="BA121">
        <f t="shared" si="42"/>
        <v>1.1965885753387795</v>
      </c>
      <c r="BB121">
        <f t="shared" si="43"/>
        <v>-0.62865056293995836</v>
      </c>
      <c r="BC121">
        <f t="shared" si="44"/>
        <v>1.2121029938000143</v>
      </c>
      <c r="BD121">
        <f t="shared" si="45"/>
        <v>0.69305770893621532</v>
      </c>
      <c r="BE121">
        <f t="shared" si="49"/>
        <v>6.9885523202789033</v>
      </c>
      <c r="BF121">
        <f t="shared" si="49"/>
        <v>6.9869580997191472</v>
      </c>
      <c r="BG121">
        <f t="shared" si="49"/>
        <v>6.9832299927213848</v>
      </c>
      <c r="BH121">
        <f t="shared" si="47"/>
        <v>6.9745570446291545</v>
      </c>
      <c r="BI121">
        <f t="shared" si="47"/>
        <v>6.954616464418752</v>
      </c>
      <c r="BJ121">
        <f t="shared" si="47"/>
        <v>6.9099147897820616</v>
      </c>
      <c r="BK121">
        <f t="shared" si="47"/>
        <v>6.8145084609918172</v>
      </c>
      <c r="BL121">
        <f t="shared" si="46"/>
        <v>6.6261770558892144</v>
      </c>
      <c r="BM121"/>
      <c r="BN121"/>
      <c r="BO121"/>
      <c r="BP121"/>
    </row>
    <row r="122" spans="1:68" s="9" customFormat="1" x14ac:dyDescent="0.2">
      <c r="A122" s="65" t="s">
        <v>1130</v>
      </c>
      <c r="B122" s="66" t="s">
        <v>676</v>
      </c>
      <c r="C122" s="67">
        <v>37883.489200000004</v>
      </c>
      <c r="D122" s="67" t="s">
        <v>700</v>
      </c>
      <c r="E122" s="9">
        <f t="shared" si="52"/>
        <v>-1154.976085544537</v>
      </c>
      <c r="F122" s="9">
        <f t="shared" si="53"/>
        <v>-1155</v>
      </c>
      <c r="G122" s="9">
        <f t="shared" si="54"/>
        <v>3.7040000002889428E-2</v>
      </c>
      <c r="J122" s="9">
        <f>G122</f>
        <v>3.7040000002889428E-2</v>
      </c>
      <c r="M122" s="15"/>
      <c r="P122" s="9">
        <f t="shared" si="75"/>
        <v>-1.6454631123728095E-2</v>
      </c>
      <c r="Q122" s="40">
        <f t="shared" si="56"/>
        <v>22864.989200000004</v>
      </c>
      <c r="S122" s="35">
        <v>1</v>
      </c>
      <c r="T122"/>
      <c r="U122"/>
      <c r="V122"/>
      <c r="W122"/>
      <c r="X122"/>
      <c r="Y122"/>
      <c r="Z122">
        <f t="shared" si="57"/>
        <v>-1155</v>
      </c>
      <c r="AA122" s="15">
        <f t="shared" si="58"/>
        <v>2.6583072928420756E-2</v>
      </c>
      <c r="AB122" s="15">
        <f t="shared" si="59"/>
        <v>-5.9977040492594225E-3</v>
      </c>
      <c r="AC122" s="15">
        <f t="shared" si="60"/>
        <v>5.3494631126617523E-2</v>
      </c>
      <c r="AD122" s="15">
        <f t="shared" si="61"/>
        <v>1.0456927074468672E-2</v>
      </c>
      <c r="AE122" s="15">
        <f t="shared" si="62"/>
        <v>1.0934732384075594E-4</v>
      </c>
      <c r="AF122">
        <f t="shared" si="63"/>
        <v>5.3494631126617523E-2</v>
      </c>
      <c r="AG122" s="68"/>
      <c r="AH122">
        <f t="shared" si="64"/>
        <v>4.3037704052148851E-2</v>
      </c>
      <c r="AI122">
        <f t="shared" si="65"/>
        <v>0.69775954592243827</v>
      </c>
      <c r="AJ122">
        <f t="shared" si="66"/>
        <v>0.77784038051949933</v>
      </c>
      <c r="AK122">
        <f t="shared" si="67"/>
        <v>-0.47143473346688125</v>
      </c>
      <c r="AL122">
        <f t="shared" si="68"/>
        <v>-2.1408949731455929</v>
      </c>
      <c r="AM122">
        <f t="shared" si="69"/>
        <v>-1.8289709961265188</v>
      </c>
      <c r="AN122" s="15">
        <f t="shared" si="76"/>
        <v>4.7414645579813319</v>
      </c>
      <c r="AO122" s="15">
        <f t="shared" si="76"/>
        <v>4.7414645582774577</v>
      </c>
      <c r="AP122" s="15">
        <f t="shared" si="76"/>
        <v>4.7414645764669663</v>
      </c>
      <c r="AQ122" s="15">
        <f t="shared" si="76"/>
        <v>4.7414656937344599</v>
      </c>
      <c r="AR122" s="15">
        <f t="shared" si="76"/>
        <v>4.7415342383852463</v>
      </c>
      <c r="AS122" s="15">
        <f t="shared" si="76"/>
        <v>4.7454690052515769</v>
      </c>
      <c r="AT122" s="15">
        <f t="shared" si="76"/>
        <v>4.8355396397088084</v>
      </c>
      <c r="AU122" s="15">
        <f t="shared" si="70"/>
        <v>5.3012278656724536</v>
      </c>
      <c r="AV122"/>
      <c r="AW122">
        <v>10000</v>
      </c>
      <c r="AX122">
        <f t="shared" si="39"/>
        <v>3.3784613712488115E-2</v>
      </c>
      <c r="AY122">
        <f t="shared" si="40"/>
        <v>0.19463607481896786</v>
      </c>
      <c r="AZ122">
        <f t="shared" si="41"/>
        <v>-0.16085146110647974</v>
      </c>
      <c r="BA122">
        <f t="shared" si="42"/>
        <v>1.165035051973315</v>
      </c>
      <c r="BB122">
        <f t="shared" si="43"/>
        <v>-0.58125548259144844</v>
      </c>
      <c r="BC122">
        <f t="shared" si="44"/>
        <v>1.2716490623201047</v>
      </c>
      <c r="BD122">
        <f t="shared" si="45"/>
        <v>0.73807377760607085</v>
      </c>
      <c r="BE122">
        <f t="shared" si="49"/>
        <v>7.0303322044416072</v>
      </c>
      <c r="BF122">
        <f t="shared" si="49"/>
        <v>7.0289191769679276</v>
      </c>
      <c r="BG122">
        <f t="shared" si="49"/>
        <v>7.0254896753592027</v>
      </c>
      <c r="BH122">
        <f t="shared" si="47"/>
        <v>7.0172105243610554</v>
      </c>
      <c r="BI122">
        <f t="shared" si="47"/>
        <v>6.9974731627809081</v>
      </c>
      <c r="BJ122">
        <f t="shared" si="47"/>
        <v>6.9517167444551022</v>
      </c>
      <c r="BK122">
        <f t="shared" si="47"/>
        <v>6.8513978632155359</v>
      </c>
      <c r="BL122">
        <f t="shared" si="46"/>
        <v>6.6503659959205557</v>
      </c>
      <c r="BM122"/>
      <c r="BN122"/>
      <c r="BO122"/>
      <c r="BP122"/>
    </row>
    <row r="123" spans="1:68" s="9" customFormat="1" x14ac:dyDescent="0.2">
      <c r="A123" s="63" t="s">
        <v>1475</v>
      </c>
      <c r="B123" s="28" t="s">
        <v>676</v>
      </c>
      <c r="C123" s="64">
        <v>37883.491000000002</v>
      </c>
      <c r="D123" s="64" t="s">
        <v>700</v>
      </c>
      <c r="E123" s="9">
        <f t="shared" si="52"/>
        <v>-1154.9749233949747</v>
      </c>
      <c r="F123" s="9">
        <f t="shared" si="53"/>
        <v>-1155</v>
      </c>
      <c r="G123" s="9">
        <f t="shared" si="54"/>
        <v>3.8840000001073349E-2</v>
      </c>
      <c r="I123" s="9">
        <f t="shared" ref="I123:I140" si="77">G123</f>
        <v>3.8840000001073349E-2</v>
      </c>
      <c r="M123" s="15"/>
      <c r="P123" s="9">
        <f t="shared" si="75"/>
        <v>-1.6454631123728095E-2</v>
      </c>
      <c r="Q123" s="40">
        <f t="shared" si="56"/>
        <v>22864.991000000002</v>
      </c>
      <c r="S123" s="35">
        <v>0.1</v>
      </c>
      <c r="Z123">
        <f t="shared" si="57"/>
        <v>-1155</v>
      </c>
      <c r="AA123" s="15">
        <f t="shared" si="58"/>
        <v>2.6583072928420756E-2</v>
      </c>
      <c r="AB123" s="15">
        <f t="shared" si="59"/>
        <v>-4.1977040510755015E-3</v>
      </c>
      <c r="AC123" s="15">
        <f t="shared" si="60"/>
        <v>5.5294631124801444E-2</v>
      </c>
      <c r="AD123" s="15">
        <f t="shared" si="61"/>
        <v>1.2256927072652593E-2</v>
      </c>
      <c r="AE123" s="15">
        <f t="shared" si="62"/>
        <v>1.5023226126432407E-5</v>
      </c>
      <c r="AF123">
        <f t="shared" si="63"/>
        <v>5.5294631124801444E-2</v>
      </c>
      <c r="AG123" s="68"/>
      <c r="AH123">
        <f t="shared" si="64"/>
        <v>4.3037704052148851E-2</v>
      </c>
      <c r="AI123">
        <f t="shared" si="65"/>
        <v>0.69775954592243827</v>
      </c>
      <c r="AJ123">
        <f t="shared" si="66"/>
        <v>0.77784038051949933</v>
      </c>
      <c r="AK123">
        <f t="shared" si="67"/>
        <v>-0.47143473346688125</v>
      </c>
      <c r="AL123">
        <f t="shared" si="68"/>
        <v>-2.1408949731455929</v>
      </c>
      <c r="AM123">
        <f t="shared" si="69"/>
        <v>-1.8289709961265188</v>
      </c>
      <c r="AN123" s="15">
        <f t="shared" si="76"/>
        <v>4.7414645579813319</v>
      </c>
      <c r="AO123" s="15">
        <f t="shared" si="76"/>
        <v>4.7414645582774577</v>
      </c>
      <c r="AP123" s="15">
        <f t="shared" si="76"/>
        <v>4.7414645764669663</v>
      </c>
      <c r="AQ123" s="15">
        <f t="shared" si="76"/>
        <v>4.7414656937344599</v>
      </c>
      <c r="AR123" s="15">
        <f t="shared" si="76"/>
        <v>4.7415342383852463</v>
      </c>
      <c r="AS123" s="15">
        <f t="shared" si="76"/>
        <v>4.7454690052515769</v>
      </c>
      <c r="AT123" s="15">
        <f t="shared" si="76"/>
        <v>4.8355396397088084</v>
      </c>
      <c r="AU123" s="15">
        <f t="shared" si="70"/>
        <v>5.3012278656724536</v>
      </c>
      <c r="AV123"/>
      <c r="AW123">
        <v>10200</v>
      </c>
      <c r="AX123">
        <f t="shared" si="39"/>
        <v>4.1080124729898637E-2</v>
      </c>
      <c r="AY123">
        <f t="shared" si="40"/>
        <v>0.19840805576908485</v>
      </c>
      <c r="AZ123">
        <f t="shared" si="41"/>
        <v>-0.15732793103918621</v>
      </c>
      <c r="BA123">
        <f t="shared" si="42"/>
        <v>1.1345815243738271</v>
      </c>
      <c r="BB123">
        <f t="shared" si="43"/>
        <v>-0.53442156976683231</v>
      </c>
      <c r="BC123">
        <f t="shared" si="44"/>
        <v>1.3280965520769807</v>
      </c>
      <c r="BD123">
        <f t="shared" si="45"/>
        <v>0.78261210316191199</v>
      </c>
      <c r="BE123">
        <f t="shared" si="49"/>
        <v>7.0710063275568809</v>
      </c>
      <c r="BF123">
        <f t="shared" si="49"/>
        <v>7.069775135944762</v>
      </c>
      <c r="BG123">
        <f t="shared" si="49"/>
        <v>7.0666670324739425</v>
      </c>
      <c r="BH123">
        <f t="shared" si="47"/>
        <v>7.0588631396801311</v>
      </c>
      <c r="BI123">
        <f t="shared" si="47"/>
        <v>7.0395262868060202</v>
      </c>
      <c r="BJ123">
        <f t="shared" si="47"/>
        <v>6.993054485271931</v>
      </c>
      <c r="BK123">
        <f t="shared" si="47"/>
        <v>6.8881696464598807</v>
      </c>
      <c r="BL123">
        <f t="shared" si="46"/>
        <v>6.6745549359518979</v>
      </c>
      <c r="BM123"/>
      <c r="BN123"/>
      <c r="BO123"/>
      <c r="BP123"/>
    </row>
    <row r="124" spans="1:68" s="9" customFormat="1" x14ac:dyDescent="0.2">
      <c r="A124" s="63" t="s">
        <v>753</v>
      </c>
      <c r="B124" s="28" t="s">
        <v>676</v>
      </c>
      <c r="C124" s="64">
        <v>37956.271999999997</v>
      </c>
      <c r="D124" s="64" t="s">
        <v>700</v>
      </c>
      <c r="E124" s="9">
        <f t="shared" si="52"/>
        <v>-1107.9846970728065</v>
      </c>
      <c r="F124" s="9">
        <f t="shared" si="53"/>
        <v>-1108</v>
      </c>
      <c r="G124" s="9">
        <f t="shared" si="54"/>
        <v>2.3701999998593237E-2</v>
      </c>
      <c r="I124" s="9">
        <f t="shared" si="77"/>
        <v>2.3701999998593237E-2</v>
      </c>
      <c r="M124" s="15"/>
      <c r="P124" s="9">
        <f t="shared" si="75"/>
        <v>-1.5562310471081569E-2</v>
      </c>
      <c r="Q124" s="40">
        <f t="shared" si="56"/>
        <v>22937.771999999997</v>
      </c>
      <c r="S124" s="35">
        <v>0.1</v>
      </c>
      <c r="T124" s="15"/>
      <c r="U124" s="15"/>
      <c r="V124" s="15"/>
      <c r="W124" s="15"/>
      <c r="X124"/>
      <c r="Y124"/>
      <c r="Z124">
        <f t="shared" si="57"/>
        <v>-1108</v>
      </c>
      <c r="AA124" s="15">
        <f t="shared" si="58"/>
        <v>2.6456034522869609E-2</v>
      </c>
      <c r="AB124" s="15">
        <f t="shared" si="59"/>
        <v>-1.831634499535794E-2</v>
      </c>
      <c r="AC124" s="15">
        <f t="shared" si="60"/>
        <v>3.926431046967481E-2</v>
      </c>
      <c r="AD124" s="15">
        <f t="shared" si="61"/>
        <v>-2.7540345242763713E-3</v>
      </c>
      <c r="AE124" s="15">
        <f t="shared" si="62"/>
        <v>7.5847061609061786E-7</v>
      </c>
      <c r="AF124">
        <f t="shared" si="63"/>
        <v>3.926431046967481E-2</v>
      </c>
      <c r="AG124" s="68"/>
      <c r="AH124">
        <f t="shared" si="64"/>
        <v>4.2018344993951177E-2</v>
      </c>
      <c r="AI124">
        <f t="shared" si="65"/>
        <v>0.70006502550912408</v>
      </c>
      <c r="AJ124">
        <f t="shared" si="66"/>
        <v>0.77476251428961251</v>
      </c>
      <c r="AK124">
        <f t="shared" si="67"/>
        <v>-0.47290486472139148</v>
      </c>
      <c r="AL124">
        <f t="shared" si="68"/>
        <v>-2.1360122487301476</v>
      </c>
      <c r="AM124">
        <f t="shared" si="69"/>
        <v>-1.81841008338432</v>
      </c>
      <c r="AN124" s="15">
        <f t="shared" si="76"/>
        <v>4.7472525635634266</v>
      </c>
      <c r="AO124" s="15">
        <f t="shared" si="76"/>
        <v>4.7472525642348531</v>
      </c>
      <c r="AP124" s="15">
        <f t="shared" si="76"/>
        <v>4.7472525986322944</v>
      </c>
      <c r="AQ124" s="15">
        <f t="shared" si="76"/>
        <v>4.7472543607814268</v>
      </c>
      <c r="AR124" s="15">
        <f t="shared" si="76"/>
        <v>4.7473445152609841</v>
      </c>
      <c r="AS124" s="15">
        <f t="shared" si="76"/>
        <v>4.7516820322711988</v>
      </c>
      <c r="AT124" s="15">
        <f t="shared" si="76"/>
        <v>4.8429995266656363</v>
      </c>
      <c r="AU124" s="15">
        <f t="shared" si="70"/>
        <v>5.3069122665798192</v>
      </c>
      <c r="AV124"/>
      <c r="AW124">
        <v>10400</v>
      </c>
      <c r="AX124">
        <f t="shared" si="39"/>
        <v>4.8532689369187143E-2</v>
      </c>
      <c r="AY124">
        <f t="shared" si="40"/>
        <v>0.20217958925964469</v>
      </c>
      <c r="AZ124">
        <f t="shared" si="41"/>
        <v>-0.15364689989045754</v>
      </c>
      <c r="BA124">
        <f t="shared" si="42"/>
        <v>1.1053013440979014</v>
      </c>
      <c r="BB124">
        <f t="shared" si="43"/>
        <v>-0.4884283269007928</v>
      </c>
      <c r="BC124">
        <f t="shared" si="44"/>
        <v>1.3816320814938281</v>
      </c>
      <c r="BD124">
        <f t="shared" si="45"/>
        <v>0.82670894131687078</v>
      </c>
      <c r="BE124">
        <f t="shared" si="49"/>
        <v>7.1106112399145882</v>
      </c>
      <c r="BF124">
        <f t="shared" si="49"/>
        <v>7.109556369728014</v>
      </c>
      <c r="BG124">
        <f t="shared" si="49"/>
        <v>7.1067803863659647</v>
      </c>
      <c r="BH124">
        <f t="shared" si="47"/>
        <v>7.099514527542393</v>
      </c>
      <c r="BI124">
        <f t="shared" si="47"/>
        <v>7.0807565964380519</v>
      </c>
      <c r="BJ124">
        <f t="shared" si="47"/>
        <v>7.0339055437203468</v>
      </c>
      <c r="BK124">
        <f t="shared" si="47"/>
        <v>6.9248164488016073</v>
      </c>
      <c r="BL124">
        <f t="shared" si="46"/>
        <v>6.6987438759832401</v>
      </c>
      <c r="BM124"/>
      <c r="BN124"/>
      <c r="BO124"/>
      <c r="BP124"/>
    </row>
    <row r="125" spans="1:68" s="9" customFormat="1" x14ac:dyDescent="0.2">
      <c r="A125" s="63" t="s">
        <v>1475</v>
      </c>
      <c r="B125" s="28" t="s">
        <v>676</v>
      </c>
      <c r="C125" s="64">
        <v>38230.409</v>
      </c>
      <c r="D125" s="64" t="s">
        <v>700</v>
      </c>
      <c r="E125" s="9">
        <f t="shared" si="52"/>
        <v>-930.99125547017479</v>
      </c>
      <c r="F125" s="9">
        <f t="shared" si="53"/>
        <v>-931</v>
      </c>
      <c r="G125" s="9">
        <f t="shared" si="54"/>
        <v>1.3544000001274981E-2</v>
      </c>
      <c r="I125" s="9">
        <f t="shared" si="77"/>
        <v>1.3544000001274981E-2</v>
      </c>
      <c r="M125" s="15"/>
      <c r="P125" s="9">
        <f t="shared" si="75"/>
        <v>-1.2202090625262873E-2</v>
      </c>
      <c r="Q125" s="40">
        <f t="shared" si="56"/>
        <v>23211.909</v>
      </c>
      <c r="S125" s="35">
        <v>0.1</v>
      </c>
      <c r="X125"/>
      <c r="Y125"/>
      <c r="Z125">
        <f t="shared" si="57"/>
        <v>-931</v>
      </c>
      <c r="AA125" s="15">
        <f t="shared" si="58"/>
        <v>2.5934269940371596E-2</v>
      </c>
      <c r="AB125" s="15">
        <f t="shared" si="59"/>
        <v>-2.459236056435949E-2</v>
      </c>
      <c r="AC125" s="15">
        <f t="shared" si="60"/>
        <v>2.5746090626537856E-2</v>
      </c>
      <c r="AD125" s="15">
        <f t="shared" si="61"/>
        <v>-1.2390269939096615E-2</v>
      </c>
      <c r="AE125" s="15">
        <f t="shared" si="62"/>
        <v>1.5351878916368124E-5</v>
      </c>
      <c r="AF125">
        <f t="shared" si="63"/>
        <v>2.5746090626537856E-2</v>
      </c>
      <c r="AG125" s="68"/>
      <c r="AH125">
        <f t="shared" si="64"/>
        <v>3.8136360565634471E-2</v>
      </c>
      <c r="AI125">
        <f t="shared" si="65"/>
        <v>0.70895197763885898</v>
      </c>
      <c r="AJ125">
        <f t="shared" si="66"/>
        <v>0.76281583468787206</v>
      </c>
      <c r="AK125">
        <f t="shared" si="67"/>
        <v>-0.47842559367122994</v>
      </c>
      <c r="AL125">
        <f t="shared" si="68"/>
        <v>-2.117329584769192</v>
      </c>
      <c r="AM125">
        <f t="shared" si="69"/>
        <v>-1.7788513691973891</v>
      </c>
      <c r="AN125" s="15">
        <f t="shared" si="76"/>
        <v>4.769223686753822</v>
      </c>
      <c r="AO125" s="15">
        <f t="shared" si="76"/>
        <v>4.7692236931869356</v>
      </c>
      <c r="AP125" s="15">
        <f t="shared" si="76"/>
        <v>4.7692238954201951</v>
      </c>
      <c r="AQ125" s="15">
        <f t="shared" si="76"/>
        <v>4.7692302525183088</v>
      </c>
      <c r="AR125" s="15">
        <f t="shared" si="76"/>
        <v>4.769429723831994</v>
      </c>
      <c r="AS125" s="15">
        <f t="shared" si="76"/>
        <v>4.7753689198509885</v>
      </c>
      <c r="AT125" s="15">
        <f t="shared" si="76"/>
        <v>4.8712271871516011</v>
      </c>
      <c r="AU125" s="15">
        <f t="shared" si="70"/>
        <v>5.3283194785075576</v>
      </c>
      <c r="AV125"/>
      <c r="AW125">
        <v>10600</v>
      </c>
      <c r="AX125">
        <f t="shared" si="39"/>
        <v>5.6120888564274829E-2</v>
      </c>
      <c r="AY125">
        <f t="shared" si="40"/>
        <v>0.20595067529064734</v>
      </c>
      <c r="AZ125">
        <f t="shared" si="41"/>
        <v>-0.14982978672637251</v>
      </c>
      <c r="BA125">
        <f t="shared" si="42"/>
        <v>1.0772318133933856</v>
      </c>
      <c r="BB125">
        <f t="shared" si="43"/>
        <v>-0.4434806643485093</v>
      </c>
      <c r="BC125">
        <f t="shared" si="44"/>
        <v>1.4324413962318066</v>
      </c>
      <c r="BD125">
        <f t="shared" si="45"/>
        <v>0.8704034361903854</v>
      </c>
      <c r="BE125">
        <f t="shared" si="49"/>
        <v>7.1491872452233762</v>
      </c>
      <c r="BF125">
        <f t="shared" si="49"/>
        <v>7.1482984127714948</v>
      </c>
      <c r="BG125">
        <f t="shared" si="49"/>
        <v>7.1458546233130331</v>
      </c>
      <c r="BH125">
        <f t="shared" si="47"/>
        <v>7.1391712039687896</v>
      </c>
      <c r="BI125">
        <f t="shared" si="47"/>
        <v>7.1211496247070887</v>
      </c>
      <c r="BJ125">
        <f t="shared" si="47"/>
        <v>7.0742488555948402</v>
      </c>
      <c r="BK125">
        <f t="shared" si="47"/>
        <v>6.9613309814408364</v>
      </c>
      <c r="BL125">
        <f t="shared" si="46"/>
        <v>6.7229328160145823</v>
      </c>
      <c r="BM125"/>
      <c r="BN125"/>
      <c r="BO125"/>
      <c r="BP125"/>
    </row>
    <row r="126" spans="1:68" s="9" customFormat="1" x14ac:dyDescent="0.2">
      <c r="A126" s="63" t="s">
        <v>1475</v>
      </c>
      <c r="B126" s="28" t="s">
        <v>676</v>
      </c>
      <c r="C126" s="64">
        <v>38230.413</v>
      </c>
      <c r="D126" s="64" t="s">
        <v>700</v>
      </c>
      <c r="E126" s="9">
        <f t="shared" si="52"/>
        <v>-930.98867291558884</v>
      </c>
      <c r="F126" s="9">
        <f t="shared" si="53"/>
        <v>-931</v>
      </c>
      <c r="G126" s="9">
        <f t="shared" si="54"/>
        <v>1.7544000002089888E-2</v>
      </c>
      <c r="I126" s="9">
        <f t="shared" si="77"/>
        <v>1.7544000002089888E-2</v>
      </c>
      <c r="M126" s="15"/>
      <c r="P126" s="9">
        <f t="shared" si="75"/>
        <v>-1.2202090625262873E-2</v>
      </c>
      <c r="Q126" s="40">
        <f t="shared" si="56"/>
        <v>23211.913</v>
      </c>
      <c r="S126" s="35">
        <v>0.1</v>
      </c>
      <c r="X126"/>
      <c r="Y126"/>
      <c r="Z126">
        <f t="shared" si="57"/>
        <v>-931</v>
      </c>
      <c r="AA126" s="15">
        <f t="shared" si="58"/>
        <v>2.5934269940371596E-2</v>
      </c>
      <c r="AB126" s="15">
        <f t="shared" si="59"/>
        <v>-2.0592360563544583E-2</v>
      </c>
      <c r="AC126" s="15">
        <f t="shared" si="60"/>
        <v>2.9746090627352763E-2</v>
      </c>
      <c r="AD126" s="15">
        <f t="shared" si="61"/>
        <v>-8.3902699382817081E-3</v>
      </c>
      <c r="AE126" s="15">
        <f t="shared" si="62"/>
        <v>7.0396629637233747E-6</v>
      </c>
      <c r="AF126">
        <f t="shared" si="63"/>
        <v>2.9746090627352763E-2</v>
      </c>
      <c r="AG126" s="68"/>
      <c r="AH126">
        <f t="shared" si="64"/>
        <v>3.8136360565634471E-2</v>
      </c>
      <c r="AI126">
        <f t="shared" si="65"/>
        <v>0.70895197763885898</v>
      </c>
      <c r="AJ126">
        <f t="shared" si="66"/>
        <v>0.76281583468787206</v>
      </c>
      <c r="AK126">
        <f t="shared" si="67"/>
        <v>-0.47842559367122994</v>
      </c>
      <c r="AL126">
        <f t="shared" si="68"/>
        <v>-2.117329584769192</v>
      </c>
      <c r="AM126">
        <f t="shared" si="69"/>
        <v>-1.7788513691973891</v>
      </c>
      <c r="AN126" s="15">
        <f t="shared" si="76"/>
        <v>4.769223686753822</v>
      </c>
      <c r="AO126" s="15">
        <f t="shared" si="76"/>
        <v>4.7692236931869356</v>
      </c>
      <c r="AP126" s="15">
        <f t="shared" si="76"/>
        <v>4.7692238954201951</v>
      </c>
      <c r="AQ126" s="15">
        <f t="shared" si="76"/>
        <v>4.7692302525183088</v>
      </c>
      <c r="AR126" s="15">
        <f t="shared" si="76"/>
        <v>4.769429723831994</v>
      </c>
      <c r="AS126" s="15">
        <f t="shared" si="76"/>
        <v>4.7753689198509885</v>
      </c>
      <c r="AT126" s="15">
        <f t="shared" si="76"/>
        <v>4.8712271871516011</v>
      </c>
      <c r="AU126" s="15">
        <f t="shared" si="70"/>
        <v>5.3283194785075576</v>
      </c>
      <c r="AV126"/>
      <c r="AW126">
        <v>10800</v>
      </c>
      <c r="AX126">
        <f t="shared" si="39"/>
        <v>6.382554749293734E-2</v>
      </c>
      <c r="AY126">
        <f t="shared" si="40"/>
        <v>0.20972131386209286</v>
      </c>
      <c r="AZ126">
        <f t="shared" si="41"/>
        <v>-0.14589576636915552</v>
      </c>
      <c r="BA126">
        <f t="shared" si="42"/>
        <v>1.0503826164301115</v>
      </c>
      <c r="BB126">
        <f t="shared" si="43"/>
        <v>-0.39972264277931552</v>
      </c>
      <c r="BC126">
        <f t="shared" si="44"/>
        <v>1.4807055503149029</v>
      </c>
      <c r="BD126">
        <f t="shared" si="45"/>
        <v>0.91373663701308327</v>
      </c>
      <c r="BE126">
        <f t="shared" si="49"/>
        <v>7.1867769057704889</v>
      </c>
      <c r="BF126">
        <f t="shared" si="49"/>
        <v>7.1860404208941242</v>
      </c>
      <c r="BG126">
        <f t="shared" si="49"/>
        <v>7.1839199026276814</v>
      </c>
      <c r="BH126">
        <f t="shared" si="47"/>
        <v>7.1778458355469743</v>
      </c>
      <c r="BI126">
        <f t="shared" si="47"/>
        <v>7.160695553013527</v>
      </c>
      <c r="BJ126">
        <f t="shared" si="47"/>
        <v>7.1140648050736672</v>
      </c>
      <c r="BK126">
        <f t="shared" si="47"/>
        <v>6.9977060329655556</v>
      </c>
      <c r="BL126">
        <f t="shared" si="46"/>
        <v>6.7471217560459245</v>
      </c>
      <c r="BM126"/>
      <c r="BN126"/>
      <c r="BO126"/>
      <c r="BP126"/>
    </row>
    <row r="127" spans="1:68" s="9" customFormat="1" x14ac:dyDescent="0.2">
      <c r="A127" s="63" t="s">
        <v>1475</v>
      </c>
      <c r="B127" s="28" t="s">
        <v>676</v>
      </c>
      <c r="C127" s="64">
        <v>38532.445</v>
      </c>
      <c r="D127" s="64" t="s">
        <v>700</v>
      </c>
      <c r="E127" s="9">
        <f t="shared" si="52"/>
        <v>-735.98514127219357</v>
      </c>
      <c r="F127" s="9">
        <f t="shared" si="53"/>
        <v>-736</v>
      </c>
      <c r="G127" s="9">
        <f t="shared" si="54"/>
        <v>2.3013999998511281E-2</v>
      </c>
      <c r="I127" s="9">
        <f t="shared" si="77"/>
        <v>2.3013999998511281E-2</v>
      </c>
      <c r="M127" s="15"/>
      <c r="P127" s="9">
        <f t="shared" si="75"/>
        <v>-8.5005592409414885E-3</v>
      </c>
      <c r="Q127" s="40">
        <f t="shared" si="56"/>
        <v>23513.945</v>
      </c>
      <c r="S127" s="35">
        <v>0.1</v>
      </c>
      <c r="X127"/>
      <c r="Y127"/>
      <c r="Z127">
        <f t="shared" si="57"/>
        <v>-736</v>
      </c>
      <c r="AA127" s="15">
        <f t="shared" si="58"/>
        <v>2.5279542631294012E-2</v>
      </c>
      <c r="AB127" s="15">
        <f t="shared" si="59"/>
        <v>-1.0766101873724218E-2</v>
      </c>
      <c r="AC127" s="15">
        <f t="shared" si="60"/>
        <v>3.1514559239452768E-2</v>
      </c>
      <c r="AD127" s="15">
        <f t="shared" si="61"/>
        <v>-2.2655426327827313E-3</v>
      </c>
      <c r="AE127" s="15">
        <f t="shared" si="62"/>
        <v>5.1326834209561102E-7</v>
      </c>
      <c r="AF127">
        <f t="shared" si="63"/>
        <v>3.1514559239452768E-2</v>
      </c>
      <c r="AG127" s="68"/>
      <c r="AH127">
        <f t="shared" si="64"/>
        <v>3.3780101872235499E-2</v>
      </c>
      <c r="AI127">
        <f t="shared" si="65"/>
        <v>0.7191316558479024</v>
      </c>
      <c r="AJ127">
        <f t="shared" si="66"/>
        <v>0.74897492270325894</v>
      </c>
      <c r="AK127">
        <f t="shared" si="67"/>
        <v>-0.48447184980477337</v>
      </c>
      <c r="AL127">
        <f t="shared" si="68"/>
        <v>-2.0961865252302956</v>
      </c>
      <c r="AM127">
        <f t="shared" si="69"/>
        <v>-1.7356392213313128</v>
      </c>
      <c r="AN127" s="15">
        <f t="shared" si="76"/>
        <v>4.7937564608320953</v>
      </c>
      <c r="AO127" s="15">
        <f t="shared" si="76"/>
        <v>4.793756496398716</v>
      </c>
      <c r="AP127" s="15">
        <f t="shared" si="76"/>
        <v>4.793757277811955</v>
      </c>
      <c r="AQ127" s="15">
        <f t="shared" si="76"/>
        <v>4.7937744438921399</v>
      </c>
      <c r="AR127" s="15">
        <f t="shared" si="76"/>
        <v>4.7941506409915506</v>
      </c>
      <c r="AS127" s="15">
        <f t="shared" si="76"/>
        <v>4.8020002474582357</v>
      </c>
      <c r="AT127" s="15">
        <f t="shared" si="76"/>
        <v>4.9025678298097235</v>
      </c>
      <c r="AU127" s="15">
        <f t="shared" si="70"/>
        <v>5.351903695038116</v>
      </c>
      <c r="AV127"/>
      <c r="AW127">
        <v>11000</v>
      </c>
      <c r="AX127">
        <f t="shared" si="39"/>
        <v>7.1629574657808337E-2</v>
      </c>
      <c r="AY127">
        <f t="shared" si="40"/>
        <v>0.2134915049739812</v>
      </c>
      <c r="AZ127">
        <f t="shared" si="41"/>
        <v>-0.14186193031617286</v>
      </c>
      <c r="BA127">
        <f t="shared" si="42"/>
        <v>1.0247428552611768</v>
      </c>
      <c r="BB127">
        <f t="shared" si="43"/>
        <v>-0.35724962170387131</v>
      </c>
      <c r="BC127">
        <f t="shared" si="44"/>
        <v>1.5265982681727264</v>
      </c>
      <c r="BD127">
        <f t="shared" si="45"/>
        <v>0.95675066886820492</v>
      </c>
      <c r="BE127">
        <f t="shared" si="49"/>
        <v>7.2234238184486212</v>
      </c>
      <c r="BF127">
        <f t="shared" si="49"/>
        <v>7.2228238446414021</v>
      </c>
      <c r="BG127">
        <f t="shared" si="49"/>
        <v>7.2210104377588644</v>
      </c>
      <c r="BH127">
        <f t="shared" si="47"/>
        <v>7.2155564788165005</v>
      </c>
      <c r="BI127">
        <f t="shared" si="47"/>
        <v>7.1993890452225289</v>
      </c>
      <c r="BJ127">
        <f t="shared" si="47"/>
        <v>7.153335262299314</v>
      </c>
      <c r="BK127">
        <f t="shared" si="47"/>
        <v>7.0339344735708451</v>
      </c>
      <c r="BL127">
        <f t="shared" si="46"/>
        <v>6.7713106960772667</v>
      </c>
      <c r="BM127"/>
      <c r="BN127"/>
      <c r="BO127"/>
      <c r="BP127"/>
    </row>
    <row r="128" spans="1:68" s="9" customFormat="1" x14ac:dyDescent="0.2">
      <c r="A128" s="63" t="s">
        <v>1475</v>
      </c>
      <c r="B128" s="28" t="s">
        <v>676</v>
      </c>
      <c r="C128" s="64">
        <v>38535.517</v>
      </c>
      <c r="D128" s="64" t="s">
        <v>700</v>
      </c>
      <c r="E128" s="9">
        <f t="shared" si="52"/>
        <v>-734.00173935051464</v>
      </c>
      <c r="F128" s="9">
        <f t="shared" si="53"/>
        <v>-734</v>
      </c>
      <c r="G128" s="9">
        <f t="shared" si="54"/>
        <v>-2.6940000025206245E-3</v>
      </c>
      <c r="I128" s="9">
        <f t="shared" si="77"/>
        <v>-2.6940000025206245E-3</v>
      </c>
      <c r="M128" s="15"/>
      <c r="P128" s="9">
        <f t="shared" si="75"/>
        <v>-8.46259702022523E-3</v>
      </c>
      <c r="Q128" s="40">
        <f t="shared" si="56"/>
        <v>23517.017</v>
      </c>
      <c r="S128" s="35">
        <v>0.1</v>
      </c>
      <c r="X128"/>
      <c r="Y128"/>
      <c r="Z128">
        <f t="shared" si="57"/>
        <v>-734</v>
      </c>
      <c r="AA128" s="15">
        <f t="shared" si="58"/>
        <v>2.5272390636070317E-2</v>
      </c>
      <c r="AB128" s="15">
        <f t="shared" si="59"/>
        <v>-3.6428987658816171E-2</v>
      </c>
      <c r="AC128" s="15">
        <f t="shared" si="60"/>
        <v>5.7685970177046055E-3</v>
      </c>
      <c r="AD128" s="15">
        <f t="shared" si="61"/>
        <v>-2.7966390638590941E-2</v>
      </c>
      <c r="AE128" s="15">
        <f t="shared" si="62"/>
        <v>7.8211900535026717E-5</v>
      </c>
      <c r="AF128">
        <f t="shared" si="63"/>
        <v>5.7685970177046055E-3</v>
      </c>
      <c r="AG128" s="68"/>
      <c r="AH128">
        <f t="shared" si="64"/>
        <v>3.3734987656295547E-2</v>
      </c>
      <c r="AI128">
        <f t="shared" si="65"/>
        <v>0.71923824877741238</v>
      </c>
      <c r="AJ128">
        <f t="shared" si="66"/>
        <v>0.74882912976147853</v>
      </c>
      <c r="AK128">
        <f t="shared" si="67"/>
        <v>-0.48453363046379544</v>
      </c>
      <c r="AL128">
        <f t="shared" si="68"/>
        <v>-2.0959665204289801</v>
      </c>
      <c r="AM128">
        <f t="shared" si="69"/>
        <v>-1.7351979271651605</v>
      </c>
      <c r="AN128" s="15">
        <f t="shared" si="76"/>
        <v>4.7940099037767068</v>
      </c>
      <c r="AO128" s="15">
        <f t="shared" si="76"/>
        <v>4.7940099398806852</v>
      </c>
      <c r="AP128" s="15">
        <f t="shared" si="76"/>
        <v>4.7940107306422641</v>
      </c>
      <c r="AQ128" s="15">
        <f t="shared" si="76"/>
        <v>4.7940280482536259</v>
      </c>
      <c r="AR128" s="15">
        <f t="shared" si="76"/>
        <v>4.7944063876251795</v>
      </c>
      <c r="AS128" s="15">
        <f t="shared" si="76"/>
        <v>4.8022763310417007</v>
      </c>
      <c r="AT128" s="15">
        <f t="shared" si="76"/>
        <v>4.9028905745571585</v>
      </c>
      <c r="AU128" s="15">
        <f t="shared" si="70"/>
        <v>5.3521455844384294</v>
      </c>
      <c r="AV128"/>
      <c r="AW128">
        <v>11200</v>
      </c>
      <c r="AX128">
        <f t="shared" ref="AX128:AX133" si="78">AB$3+AB$4*AW128+AB$5*AW128^2+AZ128</f>
        <v>7.9517779138790379E-2</v>
      </c>
      <c r="AY128">
        <f t="shared" ref="AY128:AY133" si="79">AB$3+AB$4*AW128+AB$5*AW128^2</f>
        <v>0.21726124862631244</v>
      </c>
      <c r="AZ128">
        <f t="shared" ref="AZ128:AZ133" si="80">$AB$6*($AB$11/BA128*BB128+$AB$12)</f>
        <v>-0.13774346948752206</v>
      </c>
      <c r="BA128">
        <f t="shared" ref="BA128:BA133" si="81">1+$AB$7*COS(BC128)</f>
        <v>1.0002867608580277</v>
      </c>
      <c r="BB128">
        <f t="shared" ref="BB128:BB133" si="82">SIN(BC128+RADIANS($AB$9))</f>
        <v>-0.31611865264660644</v>
      </c>
      <c r="BC128">
        <f t="shared" ref="BC128:BC133" si="83">2*ATAN(BD128)</f>
        <v>1.5702842538117538</v>
      </c>
      <c r="BD128">
        <f t="shared" ref="BD128:BD133" si="84">SQRT((1+$AB$7)/(1-$AB$7))*TAN(BE128/2)</f>
        <v>0.99948805808148322</v>
      </c>
      <c r="BE128">
        <f t="shared" ref="BE128:BE133" si="85">$BL128+$AB$7*SIN(BF128)</f>
        <v>7.2591716461099303</v>
      </c>
      <c r="BF128">
        <f t="shared" ref="BF128:BF133" si="86">$BL128+$AB$7*SIN(BG128)</f>
        <v>7.2586913052459554</v>
      </c>
      <c r="BG128">
        <f t="shared" ref="BG128:BG133" si="87">$BL128+$AB$7*SIN(BH128)</f>
        <v>7.2571633754104727</v>
      </c>
      <c r="BH128">
        <f t="shared" ref="BH128:BH133" si="88">$BL128+$AB$7*SIN(BI128)</f>
        <v>7.2523258084242563</v>
      </c>
      <c r="BI128">
        <f t="shared" ref="BI128:BI133" si="89">$BL128+$AB$7*SIN(BJ128)</f>
        <v>7.2372290451832093</v>
      </c>
      <c r="BJ128">
        <f t="shared" ref="BJ128:BJ133" si="90">$BL128+$AB$7*SIN(BK128)</f>
        <v>7.1920436143956499</v>
      </c>
      <c r="BK128">
        <f t="shared" ref="BK128:BK133" si="91">$BL128+$AB$7*SIN(BL128)</f>
        <v>7.0700092592303578</v>
      </c>
      <c r="BL128">
        <f t="shared" ref="BL128:BL133" si="92">RADIANS($AB$9)+$AB$18*(AW128-AB$15)</f>
        <v>6.7954996361086089</v>
      </c>
      <c r="BM128"/>
      <c r="BN128"/>
      <c r="BO128"/>
      <c r="BP128"/>
    </row>
    <row r="129" spans="1:68" s="9" customFormat="1" x14ac:dyDescent="0.2">
      <c r="A129" s="63" t="s">
        <v>1475</v>
      </c>
      <c r="B129" s="28" t="s">
        <v>676</v>
      </c>
      <c r="C129" s="64">
        <v>38535.517999999996</v>
      </c>
      <c r="D129" s="64" t="s">
        <v>700</v>
      </c>
      <c r="E129" s="9">
        <f t="shared" si="52"/>
        <v>-734.00109371187045</v>
      </c>
      <c r="F129" s="9">
        <f t="shared" si="53"/>
        <v>-734</v>
      </c>
      <c r="G129" s="9">
        <f t="shared" si="54"/>
        <v>-1.6940000059548765E-3</v>
      </c>
      <c r="I129" s="9">
        <f t="shared" si="77"/>
        <v>-1.6940000059548765E-3</v>
      </c>
      <c r="M129" s="15"/>
      <c r="P129" s="9">
        <f t="shared" si="75"/>
        <v>-8.46259702022523E-3</v>
      </c>
      <c r="Q129" s="40">
        <f t="shared" si="56"/>
        <v>23517.017999999996</v>
      </c>
      <c r="S129" s="35">
        <v>0.1</v>
      </c>
      <c r="X129"/>
      <c r="Y129"/>
      <c r="Z129">
        <f t="shared" si="57"/>
        <v>-734</v>
      </c>
      <c r="AA129" s="15">
        <f t="shared" si="58"/>
        <v>2.5272390636070317E-2</v>
      </c>
      <c r="AB129" s="15">
        <f t="shared" si="59"/>
        <v>-3.5428987662250423E-2</v>
      </c>
      <c r="AC129" s="15">
        <f t="shared" si="60"/>
        <v>6.7685970142703535E-3</v>
      </c>
      <c r="AD129" s="15">
        <f t="shared" si="61"/>
        <v>-2.6966390642025193E-2</v>
      </c>
      <c r="AE129" s="15">
        <f t="shared" si="62"/>
        <v>7.271862242583039E-5</v>
      </c>
      <c r="AF129">
        <f t="shared" si="63"/>
        <v>6.7685970142703535E-3</v>
      </c>
      <c r="AG129" s="68"/>
      <c r="AH129">
        <f t="shared" si="64"/>
        <v>3.3734987656295547E-2</v>
      </c>
      <c r="AI129">
        <f t="shared" si="65"/>
        <v>0.71923824877741238</v>
      </c>
      <c r="AJ129">
        <f t="shared" si="66"/>
        <v>0.74882912976147853</v>
      </c>
      <c r="AK129">
        <f t="shared" si="67"/>
        <v>-0.48453363046379544</v>
      </c>
      <c r="AL129">
        <f t="shared" si="68"/>
        <v>-2.0959665204289801</v>
      </c>
      <c r="AM129">
        <f t="shared" si="69"/>
        <v>-1.7351979271651605</v>
      </c>
      <c r="AN129" s="15">
        <f t="shared" si="76"/>
        <v>4.7940099037767068</v>
      </c>
      <c r="AO129" s="15">
        <f t="shared" si="76"/>
        <v>4.7940099398806852</v>
      </c>
      <c r="AP129" s="15">
        <f t="shared" si="76"/>
        <v>4.7940107306422641</v>
      </c>
      <c r="AQ129" s="15">
        <f t="shared" si="76"/>
        <v>4.7940280482536259</v>
      </c>
      <c r="AR129" s="15">
        <f t="shared" si="76"/>
        <v>4.7944063876251795</v>
      </c>
      <c r="AS129" s="15">
        <f t="shared" si="76"/>
        <v>4.8022763310417007</v>
      </c>
      <c r="AT129" s="15">
        <f t="shared" si="76"/>
        <v>4.9028905745571585</v>
      </c>
      <c r="AU129" s="15">
        <f t="shared" si="70"/>
        <v>5.3521455844384294</v>
      </c>
      <c r="AV129"/>
      <c r="AW129">
        <v>11400</v>
      </c>
      <c r="AX129">
        <f t="shared" si="78"/>
        <v>8.7476681016421448E-2</v>
      </c>
      <c r="AY129">
        <f t="shared" si="79"/>
        <v>0.22103054481908646</v>
      </c>
      <c r="AZ129">
        <f t="shared" si="80"/>
        <v>-0.13355386380266501</v>
      </c>
      <c r="BA129">
        <f t="shared" si="81"/>
        <v>0.97697822110828281</v>
      </c>
      <c r="BB129">
        <f t="shared" si="82"/>
        <v>-0.27635714776723513</v>
      </c>
      <c r="BC129">
        <f t="shared" si="83"/>
        <v>1.6119182348665555</v>
      </c>
      <c r="BD129">
        <f t="shared" si="84"/>
        <v>1.0419912047698472</v>
      </c>
      <c r="BE129">
        <f t="shared" si="85"/>
        <v>7.2940633790119405</v>
      </c>
      <c r="BF129">
        <f t="shared" si="86"/>
        <v>7.2936856706426774</v>
      </c>
      <c r="BG129">
        <f t="shared" si="87"/>
        <v>7.2924177900943459</v>
      </c>
      <c r="BH129">
        <f t="shared" si="88"/>
        <v>7.2881803526361457</v>
      </c>
      <c r="BI129">
        <f t="shared" si="89"/>
        <v>7.2742185425833084</v>
      </c>
      <c r="BJ129">
        <f t="shared" si="90"/>
        <v>7.2301747898954964</v>
      </c>
      <c r="BK129">
        <f t="shared" si="91"/>
        <v>7.1059234358176147</v>
      </c>
      <c r="BL129">
        <f t="shared" si="92"/>
        <v>6.8196885761399511</v>
      </c>
      <c r="BM129"/>
      <c r="BN129"/>
      <c r="BO129"/>
      <c r="BP129"/>
    </row>
    <row r="130" spans="1:68" s="9" customFormat="1" x14ac:dyDescent="0.2">
      <c r="A130" s="63" t="s">
        <v>1475</v>
      </c>
      <c r="B130" s="28" t="s">
        <v>676</v>
      </c>
      <c r="C130" s="64">
        <v>38642.392</v>
      </c>
      <c r="D130" s="64" t="s">
        <v>700</v>
      </c>
      <c r="E130" s="9">
        <f t="shared" si="52"/>
        <v>-664.99910901866929</v>
      </c>
      <c r="F130" s="9">
        <f t="shared" si="53"/>
        <v>-665</v>
      </c>
      <c r="G130" s="9">
        <f t="shared" si="54"/>
        <v>1.3800000015180558E-3</v>
      </c>
      <c r="I130" s="9">
        <f t="shared" si="77"/>
        <v>1.3800000015180558E-3</v>
      </c>
      <c r="M130" s="15"/>
      <c r="P130" s="9">
        <f t="shared" si="75"/>
        <v>-7.1529278068189154E-3</v>
      </c>
      <c r="Q130" s="40">
        <f t="shared" si="56"/>
        <v>23623.892</v>
      </c>
      <c r="S130" s="35">
        <v>0.1</v>
      </c>
      <c r="X130" s="15"/>
      <c r="Y130" s="15"/>
      <c r="Z130">
        <f t="shared" si="57"/>
        <v>-665</v>
      </c>
      <c r="AA130" s="15">
        <f t="shared" si="58"/>
        <v>2.5020190414572804E-2</v>
      </c>
      <c r="AB130" s="15">
        <f t="shared" si="59"/>
        <v>-3.0793118219873662E-2</v>
      </c>
      <c r="AC130" s="15">
        <f t="shared" si="60"/>
        <v>8.5329278083369712E-3</v>
      </c>
      <c r="AD130" s="15">
        <f t="shared" si="61"/>
        <v>-2.3640190413054749E-2</v>
      </c>
      <c r="AE130" s="15">
        <f t="shared" si="62"/>
        <v>5.5885860276548563E-5</v>
      </c>
      <c r="AF130">
        <f t="shared" si="63"/>
        <v>8.5329278083369712E-3</v>
      </c>
      <c r="AG130" s="68"/>
      <c r="AH130">
        <f t="shared" si="64"/>
        <v>3.2173118221391718E-2</v>
      </c>
      <c r="AI130">
        <f t="shared" si="65"/>
        <v>0.7229435573233074</v>
      </c>
      <c r="AJ130">
        <f t="shared" si="66"/>
        <v>0.74375025150511753</v>
      </c>
      <c r="AK130">
        <f t="shared" si="67"/>
        <v>-0.48666182054003021</v>
      </c>
      <c r="AL130">
        <f t="shared" si="68"/>
        <v>-2.0883361499112083</v>
      </c>
      <c r="AM130">
        <f t="shared" si="69"/>
        <v>-1.7199961191692479</v>
      </c>
      <c r="AN130" s="15">
        <f t="shared" si="76"/>
        <v>4.8027768030819686</v>
      </c>
      <c r="AO130" s="15">
        <f t="shared" si="76"/>
        <v>4.8027768622215046</v>
      </c>
      <c r="AP130" s="15">
        <f t="shared" si="76"/>
        <v>4.8027780321744427</v>
      </c>
      <c r="AQ130" s="15">
        <f t="shared" si="76"/>
        <v>4.8028011741608037</v>
      </c>
      <c r="AR130" s="15">
        <f t="shared" si="76"/>
        <v>4.8032577209674931</v>
      </c>
      <c r="AS130" s="15">
        <f t="shared" si="76"/>
        <v>4.8118380664973053</v>
      </c>
      <c r="AT130" s="15">
        <f t="shared" si="76"/>
        <v>4.914041332864163</v>
      </c>
      <c r="AU130" s="15">
        <f t="shared" si="70"/>
        <v>5.3604907687492425</v>
      </c>
      <c r="AV130"/>
      <c r="AW130">
        <v>11600</v>
      </c>
      <c r="AX130">
        <f t="shared" si="78"/>
        <v>9.5494325563027393E-2</v>
      </c>
      <c r="AY130">
        <f t="shared" si="79"/>
        <v>0.22479939355230336</v>
      </c>
      <c r="AZ130">
        <f t="shared" si="80"/>
        <v>-0.12930506798927596</v>
      </c>
      <c r="BA130">
        <f t="shared" si="81"/>
        <v>0.95477429705389694</v>
      </c>
      <c r="BB130">
        <f t="shared" si="82"/>
        <v>-0.23796996500635034</v>
      </c>
      <c r="BC130">
        <f t="shared" si="83"/>
        <v>1.6516445584024304</v>
      </c>
      <c r="BD130">
        <f t="shared" si="84"/>
        <v>1.0843019895493531</v>
      </c>
      <c r="BE130">
        <f t="shared" si="85"/>
        <v>7.3281407959134421</v>
      </c>
      <c r="BF130">
        <f t="shared" si="86"/>
        <v>7.3278493203157113</v>
      </c>
      <c r="BG130">
        <f t="shared" si="87"/>
        <v>7.3268138038671946</v>
      </c>
      <c r="BH130">
        <f t="shared" si="88"/>
        <v>7.3231497521626157</v>
      </c>
      <c r="BI130">
        <f t="shared" si="89"/>
        <v>7.3103643122270627</v>
      </c>
      <c r="BJ130">
        <f t="shared" si="90"/>
        <v>7.2677152765920914</v>
      </c>
      <c r="BK130">
        <f t="shared" si="91"/>
        <v>7.141670143174693</v>
      </c>
      <c r="BL130">
        <f t="shared" si="92"/>
        <v>6.8438775161712924</v>
      </c>
      <c r="BM130"/>
      <c r="BN130"/>
      <c r="BO130"/>
      <c r="BP130"/>
    </row>
    <row r="131" spans="1:68" s="9" customFormat="1" x14ac:dyDescent="0.2">
      <c r="A131" s="63" t="s">
        <v>1475</v>
      </c>
      <c r="B131" s="28" t="s">
        <v>676</v>
      </c>
      <c r="C131" s="64">
        <v>38642.396000000001</v>
      </c>
      <c r="D131" s="64" t="s">
        <v>700</v>
      </c>
      <c r="E131" s="9">
        <f t="shared" si="52"/>
        <v>-664.99652646408322</v>
      </c>
      <c r="F131" s="9">
        <f t="shared" si="53"/>
        <v>-665</v>
      </c>
      <c r="G131" s="9">
        <f t="shared" si="54"/>
        <v>5.380000002332963E-3</v>
      </c>
      <c r="I131" s="9">
        <f t="shared" si="77"/>
        <v>5.380000002332963E-3</v>
      </c>
      <c r="M131" s="15"/>
      <c r="P131" s="9">
        <f t="shared" si="75"/>
        <v>-7.1529278068189154E-3</v>
      </c>
      <c r="Q131" s="40">
        <f t="shared" si="56"/>
        <v>23623.896000000001</v>
      </c>
      <c r="S131" s="35">
        <v>0.1</v>
      </c>
      <c r="X131" s="15"/>
      <c r="Y131" s="15"/>
      <c r="Z131">
        <f t="shared" si="57"/>
        <v>-665</v>
      </c>
      <c r="AA131" s="15">
        <f t="shared" si="58"/>
        <v>2.5020190414572804E-2</v>
      </c>
      <c r="AB131" s="15">
        <f t="shared" si="59"/>
        <v>-2.6793118219058755E-2</v>
      </c>
      <c r="AC131" s="15">
        <f t="shared" si="60"/>
        <v>1.2532927809151878E-2</v>
      </c>
      <c r="AD131" s="15">
        <f t="shared" si="61"/>
        <v>-1.9640190412239841E-2</v>
      </c>
      <c r="AE131" s="15">
        <f t="shared" si="62"/>
        <v>3.8573707942903781E-5</v>
      </c>
      <c r="AF131">
        <f t="shared" si="63"/>
        <v>1.2532927809151878E-2</v>
      </c>
      <c r="AG131" s="68"/>
      <c r="AH131">
        <f t="shared" si="64"/>
        <v>3.2173118221391718E-2</v>
      </c>
      <c r="AI131">
        <f t="shared" si="65"/>
        <v>0.7229435573233074</v>
      </c>
      <c r="AJ131">
        <f t="shared" si="66"/>
        <v>0.74375025150511753</v>
      </c>
      <c r="AK131">
        <f t="shared" si="67"/>
        <v>-0.48666182054003021</v>
      </c>
      <c r="AL131">
        <f t="shared" si="68"/>
        <v>-2.0883361499112083</v>
      </c>
      <c r="AM131">
        <f t="shared" si="69"/>
        <v>-1.7199961191692479</v>
      </c>
      <c r="AN131" s="15">
        <f t="shared" ref="AN131:AT140" si="93">$AU131+$AB$7*SIN(AO131)</f>
        <v>4.8027768030819686</v>
      </c>
      <c r="AO131" s="15">
        <f t="shared" si="93"/>
        <v>4.8027768622215046</v>
      </c>
      <c r="AP131" s="15">
        <f t="shared" si="93"/>
        <v>4.8027780321744427</v>
      </c>
      <c r="AQ131" s="15">
        <f t="shared" si="93"/>
        <v>4.8028011741608037</v>
      </c>
      <c r="AR131" s="15">
        <f t="shared" si="93"/>
        <v>4.8032577209674931</v>
      </c>
      <c r="AS131" s="15">
        <f t="shared" si="93"/>
        <v>4.8118380664973053</v>
      </c>
      <c r="AT131" s="15">
        <f t="shared" si="93"/>
        <v>4.914041332864163</v>
      </c>
      <c r="AU131" s="15">
        <f t="shared" si="70"/>
        <v>5.3604907687492425</v>
      </c>
      <c r="AV131"/>
      <c r="AW131">
        <v>11800</v>
      </c>
      <c r="AX131">
        <f t="shared" si="78"/>
        <v>0.10356010810664917</v>
      </c>
      <c r="AY131">
        <f t="shared" si="79"/>
        <v>0.22856779482596307</v>
      </c>
      <c r="AZ131">
        <f t="shared" si="80"/>
        <v>-0.12500768671931389</v>
      </c>
      <c r="BA131">
        <f t="shared" si="81"/>
        <v>0.93362790135914453</v>
      </c>
      <c r="BB131">
        <f t="shared" si="82"/>
        <v>-0.20094510362593002</v>
      </c>
      <c r="BC131">
        <f t="shared" si="83"/>
        <v>1.6895971865516395</v>
      </c>
      <c r="BD131">
        <f t="shared" si="84"/>
        <v>1.1264614981590066</v>
      </c>
      <c r="BE131">
        <f t="shared" si="85"/>
        <v>7.3614440926598244</v>
      </c>
      <c r="BF131">
        <f t="shared" si="86"/>
        <v>7.3612235819216769</v>
      </c>
      <c r="BG131">
        <f t="shared" si="87"/>
        <v>7.3603918344608026</v>
      </c>
      <c r="BH131">
        <f t="shared" si="88"/>
        <v>7.3572660554596405</v>
      </c>
      <c r="BI131">
        <f t="shared" si="89"/>
        <v>7.3456766318870148</v>
      </c>
      <c r="BJ131">
        <f t="shared" si="90"/>
        <v>7.3046531328667177</v>
      </c>
      <c r="BK131">
        <f t="shared" si="91"/>
        <v>7.177242619125952</v>
      </c>
      <c r="BL131">
        <f t="shared" si="92"/>
        <v>6.8680664562026346</v>
      </c>
      <c r="BM131"/>
      <c r="BN131"/>
      <c r="BO131"/>
      <c r="BP131"/>
    </row>
    <row r="132" spans="1:68" s="9" customFormat="1" x14ac:dyDescent="0.2">
      <c r="A132" s="63" t="s">
        <v>1546</v>
      </c>
      <c r="B132" s="28" t="s">
        <v>676</v>
      </c>
      <c r="C132" s="64">
        <v>38975.404000000002</v>
      </c>
      <c r="D132" s="64" t="s">
        <v>700</v>
      </c>
      <c r="E132" s="9">
        <f t="shared" si="52"/>
        <v>-449.99369211042455</v>
      </c>
      <c r="F132" s="9">
        <f t="shared" si="53"/>
        <v>-450</v>
      </c>
      <c r="G132" s="9">
        <f t="shared" si="54"/>
        <v>9.7699999969336204E-3</v>
      </c>
      <c r="I132" s="9">
        <f t="shared" si="77"/>
        <v>9.7699999969336204E-3</v>
      </c>
      <c r="M132" s="15"/>
      <c r="P132" s="9">
        <f t="shared" si="75"/>
        <v>-3.0724159842047895E-3</v>
      </c>
      <c r="Q132" s="40">
        <f t="shared" si="56"/>
        <v>23956.904000000002</v>
      </c>
      <c r="S132" s="35">
        <v>0.1</v>
      </c>
      <c r="Z132">
        <f t="shared" si="57"/>
        <v>-450</v>
      </c>
      <c r="AA132" s="15">
        <f t="shared" si="58"/>
        <v>2.4166021605708403E-2</v>
      </c>
      <c r="AB132" s="15">
        <f t="shared" si="59"/>
        <v>-1.7468437592979572E-2</v>
      </c>
      <c r="AC132" s="15">
        <f t="shared" si="60"/>
        <v>1.2842415981138409E-2</v>
      </c>
      <c r="AD132" s="15">
        <f t="shared" si="61"/>
        <v>-1.4396021608774782E-2</v>
      </c>
      <c r="AE132" s="15">
        <f t="shared" si="62"/>
        <v>2.0724543816031049E-5</v>
      </c>
      <c r="AF132">
        <f t="shared" si="63"/>
        <v>1.2842415981138409E-2</v>
      </c>
      <c r="AG132" s="68"/>
      <c r="AH132">
        <f t="shared" si="64"/>
        <v>2.7238437589913192E-2</v>
      </c>
      <c r="AI132">
        <f t="shared" si="65"/>
        <v>0.73484559855963472</v>
      </c>
      <c r="AJ132">
        <f t="shared" si="66"/>
        <v>0.72729497614951677</v>
      </c>
      <c r="AK132">
        <f t="shared" si="67"/>
        <v>-0.49324754778589791</v>
      </c>
      <c r="AL132">
        <f t="shared" si="68"/>
        <v>-2.0640452177442308</v>
      </c>
      <c r="AM132">
        <f t="shared" si="69"/>
        <v>-1.6729011733445804</v>
      </c>
      <c r="AN132" s="15">
        <f t="shared" si="93"/>
        <v>4.830388029201119</v>
      </c>
      <c r="AO132" s="15">
        <f t="shared" si="93"/>
        <v>4.8303882467474635</v>
      </c>
      <c r="AP132" s="15">
        <f t="shared" si="93"/>
        <v>4.8303915465406355</v>
      </c>
      <c r="AQ132" s="15">
        <f t="shared" si="93"/>
        <v>4.8304415873077344</v>
      </c>
      <c r="AR132" s="15">
        <f t="shared" si="93"/>
        <v>4.8311978752189519</v>
      </c>
      <c r="AS132" s="15">
        <f t="shared" si="93"/>
        <v>4.8420946405251515</v>
      </c>
      <c r="AT132" s="15">
        <f t="shared" si="93"/>
        <v>4.9489849279176186</v>
      </c>
      <c r="AU132" s="15">
        <f t="shared" si="70"/>
        <v>5.3864938792829351</v>
      </c>
      <c r="AV132"/>
      <c r="AW132">
        <v>12000</v>
      </c>
      <c r="AX132">
        <f t="shared" si="78"/>
        <v>0.11166461355514268</v>
      </c>
      <c r="AY132">
        <f t="shared" si="79"/>
        <v>0.23233574864006565</v>
      </c>
      <c r="AZ132">
        <f t="shared" si="80"/>
        <v>-0.12067113508492297</v>
      </c>
      <c r="BA132">
        <f t="shared" si="81"/>
        <v>0.91348980048026096</v>
      </c>
      <c r="BB132">
        <f t="shared" si="82"/>
        <v>-0.16525821932597082</v>
      </c>
      <c r="BC132">
        <f t="shared" si="83"/>
        <v>1.7258999699988578</v>
      </c>
      <c r="BD132">
        <f t="shared" si="84"/>
        <v>1.1685098463573593</v>
      </c>
      <c r="BE132">
        <f t="shared" si="85"/>
        <v>7.3940116468887176</v>
      </c>
      <c r="BF132">
        <f t="shared" si="86"/>
        <v>7.3938483192436077</v>
      </c>
      <c r="BG132">
        <f t="shared" si="87"/>
        <v>7.3931919697109807</v>
      </c>
      <c r="BH132">
        <f t="shared" si="88"/>
        <v>7.3905630608445358</v>
      </c>
      <c r="BI132">
        <f t="shared" si="89"/>
        <v>7.3801689838375921</v>
      </c>
      <c r="BJ132">
        <f t="shared" si="90"/>
        <v>7.3409779925821228</v>
      </c>
      <c r="BK132">
        <f t="shared" si="91"/>
        <v>7.2126342034344102</v>
      </c>
      <c r="BL132">
        <f t="shared" si="92"/>
        <v>6.8922553962339768</v>
      </c>
      <c r="BM132"/>
      <c r="BN132"/>
      <c r="BO132"/>
      <c r="BP132"/>
    </row>
    <row r="133" spans="1:68" s="9" customFormat="1" x14ac:dyDescent="0.2">
      <c r="A133" s="63" t="s">
        <v>1546</v>
      </c>
      <c r="B133" s="28" t="s">
        <v>676</v>
      </c>
      <c r="C133" s="64">
        <v>38975.404000000002</v>
      </c>
      <c r="D133" s="64" t="s">
        <v>700</v>
      </c>
      <c r="E133" s="9">
        <f t="shared" si="52"/>
        <v>-449.99369211042455</v>
      </c>
      <c r="F133" s="9">
        <f t="shared" si="53"/>
        <v>-450</v>
      </c>
      <c r="G133" s="9">
        <f t="shared" si="54"/>
        <v>9.7699999969336204E-3</v>
      </c>
      <c r="I133" s="9">
        <f t="shared" si="77"/>
        <v>9.7699999969336204E-3</v>
      </c>
      <c r="M133" s="15"/>
      <c r="P133" s="9">
        <f t="shared" si="75"/>
        <v>-3.0724159842047895E-3</v>
      </c>
      <c r="Q133" s="40">
        <f t="shared" si="56"/>
        <v>23956.904000000002</v>
      </c>
      <c r="S133" s="35">
        <v>0.1</v>
      </c>
      <c r="X133" s="15"/>
      <c r="Y133" s="15"/>
      <c r="Z133">
        <f t="shared" si="57"/>
        <v>-450</v>
      </c>
      <c r="AA133" s="15">
        <f t="shared" si="58"/>
        <v>2.4166021605708403E-2</v>
      </c>
      <c r="AB133" s="15">
        <f t="shared" si="59"/>
        <v>-1.7468437592979572E-2</v>
      </c>
      <c r="AC133" s="15">
        <f t="shared" si="60"/>
        <v>1.2842415981138409E-2</v>
      </c>
      <c r="AD133" s="15">
        <f t="shared" si="61"/>
        <v>-1.4396021608774782E-2</v>
      </c>
      <c r="AE133" s="15">
        <f t="shared" si="62"/>
        <v>2.0724543816031049E-5</v>
      </c>
      <c r="AF133">
        <f t="shared" si="63"/>
        <v>1.2842415981138409E-2</v>
      </c>
      <c r="AG133" s="68"/>
      <c r="AH133">
        <f t="shared" si="64"/>
        <v>2.7238437589913192E-2</v>
      </c>
      <c r="AI133">
        <f t="shared" si="65"/>
        <v>0.73484559855963472</v>
      </c>
      <c r="AJ133">
        <f t="shared" si="66"/>
        <v>0.72729497614951677</v>
      </c>
      <c r="AK133">
        <f t="shared" si="67"/>
        <v>-0.49324754778589791</v>
      </c>
      <c r="AL133">
        <f t="shared" si="68"/>
        <v>-2.0640452177442308</v>
      </c>
      <c r="AM133">
        <f t="shared" si="69"/>
        <v>-1.6729011733445804</v>
      </c>
      <c r="AN133" s="15">
        <f t="shared" si="93"/>
        <v>4.830388029201119</v>
      </c>
      <c r="AO133" s="15">
        <f t="shared" si="93"/>
        <v>4.8303882467474635</v>
      </c>
      <c r="AP133" s="15">
        <f t="shared" si="93"/>
        <v>4.8303915465406355</v>
      </c>
      <c r="AQ133" s="15">
        <f t="shared" si="93"/>
        <v>4.8304415873077344</v>
      </c>
      <c r="AR133" s="15">
        <f t="shared" si="93"/>
        <v>4.8311978752189519</v>
      </c>
      <c r="AS133" s="15">
        <f t="shared" si="93"/>
        <v>4.8420946405251515</v>
      </c>
      <c r="AT133" s="15">
        <f t="shared" si="93"/>
        <v>4.9489849279176186</v>
      </c>
      <c r="AU133" s="15">
        <f t="shared" si="70"/>
        <v>5.3864938792829351</v>
      </c>
      <c r="AV133"/>
      <c r="AW133">
        <v>12200</v>
      </c>
      <c r="AX133">
        <f t="shared" si="78"/>
        <v>0.11979947238819039</v>
      </c>
      <c r="AY133">
        <f t="shared" si="79"/>
        <v>0.23610325499461107</v>
      </c>
      <c r="AZ133">
        <f t="shared" si="80"/>
        <v>-0.11630378260642069</v>
      </c>
      <c r="BA133">
        <f t="shared" si="81"/>
        <v>0.89431008211426744</v>
      </c>
      <c r="BB133">
        <f t="shared" si="82"/>
        <v>-0.13087616090730697</v>
      </c>
      <c r="BC133">
        <f t="shared" si="83"/>
        <v>1.7606671041592254</v>
      </c>
      <c r="BD133">
        <f t="shared" si="84"/>
        <v>1.2104860874485677</v>
      </c>
      <c r="BE133">
        <f t="shared" si="85"/>
        <v>7.4258798899256178</v>
      </c>
      <c r="BF133">
        <f t="shared" si="86"/>
        <v>7.4257616496125873</v>
      </c>
      <c r="BG133">
        <f t="shared" si="87"/>
        <v>7.4252534621237229</v>
      </c>
      <c r="BH133">
        <f t="shared" si="88"/>
        <v>7.4230757130358711</v>
      </c>
      <c r="BI133">
        <f t="shared" si="89"/>
        <v>7.4138577450398406</v>
      </c>
      <c r="BJ133">
        <f t="shared" si="90"/>
        <v>7.3766810636672995</v>
      </c>
      <c r="BK133">
        <f t="shared" si="91"/>
        <v>7.2478383416984995</v>
      </c>
      <c r="BL133">
        <f t="shared" si="92"/>
        <v>6.9164443362653181</v>
      </c>
      <c r="BM133"/>
      <c r="BN133"/>
      <c r="BO133"/>
      <c r="BP133"/>
    </row>
    <row r="134" spans="1:68" s="9" customFormat="1" x14ac:dyDescent="0.2">
      <c r="A134" s="63" t="s">
        <v>1546</v>
      </c>
      <c r="B134" s="28" t="s">
        <v>676</v>
      </c>
      <c r="C134" s="64">
        <v>38978.508999999998</v>
      </c>
      <c r="D134" s="64" t="s">
        <v>700</v>
      </c>
      <c r="E134" s="9">
        <f t="shared" si="52"/>
        <v>-447.98898411341781</v>
      </c>
      <c r="F134" s="9">
        <f t="shared" si="53"/>
        <v>-448</v>
      </c>
      <c r="G134" s="9">
        <f t="shared" si="54"/>
        <v>1.7061999998986721E-2</v>
      </c>
      <c r="I134" s="9">
        <f t="shared" si="77"/>
        <v>1.7061999998986721E-2</v>
      </c>
      <c r="M134" s="15"/>
      <c r="P134" s="9">
        <f t="shared" si="75"/>
        <v>-3.034460162160199E-3</v>
      </c>
      <c r="Q134" s="40">
        <f t="shared" si="56"/>
        <v>23960.008999999998</v>
      </c>
      <c r="S134" s="35">
        <v>0.1</v>
      </c>
      <c r="X134"/>
      <c r="Y134"/>
      <c r="Z134">
        <f t="shared" si="57"/>
        <v>-448</v>
      </c>
      <c r="AA134" s="15">
        <f t="shared" si="58"/>
        <v>2.4157587964775795E-2</v>
      </c>
      <c r="AB134" s="15">
        <f t="shared" si="59"/>
        <v>-1.0130048127949272E-2</v>
      </c>
      <c r="AC134" s="15">
        <f t="shared" si="60"/>
        <v>2.0096460161146919E-2</v>
      </c>
      <c r="AD134" s="15">
        <f t="shared" si="61"/>
        <v>-7.0955879657890741E-3</v>
      </c>
      <c r="AE134" s="15">
        <f t="shared" si="62"/>
        <v>5.0347368580250729E-6</v>
      </c>
      <c r="AF134">
        <f t="shared" si="63"/>
        <v>2.0096460161146919E-2</v>
      </c>
      <c r="AG134" s="68"/>
      <c r="AH134">
        <f t="shared" si="64"/>
        <v>2.7192048126935993E-2</v>
      </c>
      <c r="AI134">
        <f t="shared" si="65"/>
        <v>0.73495891741200259</v>
      </c>
      <c r="AJ134">
        <f t="shared" si="66"/>
        <v>0.72713729016258977</v>
      </c>
      <c r="AK134">
        <f t="shared" si="67"/>
        <v>-0.49330844766797005</v>
      </c>
      <c r="AL134">
        <f t="shared" si="68"/>
        <v>-2.0638154916011802</v>
      </c>
      <c r="AM134">
        <f t="shared" si="69"/>
        <v>-1.6724649384948416</v>
      </c>
      <c r="AN134" s="15">
        <f t="shared" si="93"/>
        <v>4.8306470111402593</v>
      </c>
      <c r="AO134" s="15">
        <f t="shared" si="93"/>
        <v>4.8306472310450204</v>
      </c>
      <c r="AP134" s="15">
        <f t="shared" si="93"/>
        <v>4.8306505593400297</v>
      </c>
      <c r="AQ134" s="15">
        <f t="shared" si="93"/>
        <v>4.830700922257348</v>
      </c>
      <c r="AR134" s="15">
        <f t="shared" si="93"/>
        <v>4.8314604134471608</v>
      </c>
      <c r="AS134" s="15">
        <f t="shared" si="93"/>
        <v>4.8423794097518691</v>
      </c>
      <c r="AT134" s="15">
        <f t="shared" si="93"/>
        <v>4.9493113828037982</v>
      </c>
      <c r="AU134" s="15">
        <f t="shared" si="70"/>
        <v>5.3867357686832484</v>
      </c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</row>
    <row r="135" spans="1:68" s="9" customFormat="1" x14ac:dyDescent="0.2">
      <c r="A135" s="63" t="s">
        <v>1546</v>
      </c>
      <c r="B135" s="28" t="s">
        <v>676</v>
      </c>
      <c r="C135" s="64">
        <v>38989.349000000002</v>
      </c>
      <c r="D135" s="64" t="s">
        <v>700</v>
      </c>
      <c r="E135" s="9">
        <f t="shared" si="52"/>
        <v>-440.9902611866579</v>
      </c>
      <c r="F135" s="9">
        <f t="shared" si="53"/>
        <v>-441</v>
      </c>
      <c r="G135" s="9">
        <f t="shared" si="54"/>
        <v>1.5083999998751096E-2</v>
      </c>
      <c r="I135" s="9">
        <f t="shared" si="77"/>
        <v>1.5083999998751096E-2</v>
      </c>
      <c r="M135" s="15"/>
      <c r="P135" s="9">
        <f t="shared" si="75"/>
        <v>-2.901615137378528E-3</v>
      </c>
      <c r="Q135" s="40">
        <f t="shared" si="56"/>
        <v>23970.849000000002</v>
      </c>
      <c r="S135" s="35">
        <v>0.1</v>
      </c>
      <c r="Z135">
        <f t="shared" si="57"/>
        <v>-441</v>
      </c>
      <c r="AA135" s="15">
        <f t="shared" si="58"/>
        <v>2.4127999152209693E-2</v>
      </c>
      <c r="AB135" s="15">
        <f t="shared" si="59"/>
        <v>-1.1945614290837125E-2</v>
      </c>
      <c r="AC135" s="15">
        <f t="shared" si="60"/>
        <v>1.7985615136129625E-2</v>
      </c>
      <c r="AD135" s="15">
        <f t="shared" si="61"/>
        <v>-9.043999153458597E-3</v>
      </c>
      <c r="AE135" s="15">
        <f t="shared" si="62"/>
        <v>8.1793920687759817E-6</v>
      </c>
      <c r="AF135">
        <f t="shared" si="63"/>
        <v>1.7985615136129625E-2</v>
      </c>
      <c r="AG135" s="68"/>
      <c r="AH135">
        <f t="shared" si="64"/>
        <v>2.7029614289588222E-2</v>
      </c>
      <c r="AI135">
        <f t="shared" si="65"/>
        <v>0.73535591906926911</v>
      </c>
      <c r="AJ135">
        <f t="shared" si="66"/>
        <v>0.72658470343066917</v>
      </c>
      <c r="AK135">
        <f t="shared" si="67"/>
        <v>-0.49352153998415188</v>
      </c>
      <c r="AL135">
        <f t="shared" si="68"/>
        <v>-2.063010891739367</v>
      </c>
      <c r="AM135">
        <f t="shared" si="69"/>
        <v>-1.6709383767873884</v>
      </c>
      <c r="AN135" s="15">
        <f t="shared" si="93"/>
        <v>4.8315537626057168</v>
      </c>
      <c r="AO135" s="15">
        <f t="shared" si="93"/>
        <v>4.8315539909306375</v>
      </c>
      <c r="AP135" s="15">
        <f t="shared" si="93"/>
        <v>4.8315574204925751</v>
      </c>
      <c r="AQ135" s="15">
        <f t="shared" si="93"/>
        <v>4.8316089225259322</v>
      </c>
      <c r="AR135" s="15">
        <f t="shared" si="93"/>
        <v>4.832379687200441</v>
      </c>
      <c r="AS135" s="15">
        <f t="shared" si="93"/>
        <v>4.8433765854850765</v>
      </c>
      <c r="AT135" s="15">
        <f t="shared" si="93"/>
        <v>4.9504541764249961</v>
      </c>
      <c r="AU135" s="15">
        <f t="shared" si="70"/>
        <v>5.3875823815843447</v>
      </c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</row>
    <row r="136" spans="1:68" s="9" customFormat="1" x14ac:dyDescent="0.2">
      <c r="A136" s="63" t="s">
        <v>1555</v>
      </c>
      <c r="B136" s="28" t="s">
        <v>676</v>
      </c>
      <c r="C136" s="64">
        <v>39325.457999999999</v>
      </c>
      <c r="D136" s="64" t="s">
        <v>700</v>
      </c>
      <c r="E136" s="9">
        <f t="shared" si="52"/>
        <v>-223.98530139057848</v>
      </c>
      <c r="F136" s="9">
        <f t="shared" si="53"/>
        <v>-224</v>
      </c>
      <c r="G136" s="9">
        <f t="shared" si="54"/>
        <v>2.2765999994589947E-2</v>
      </c>
      <c r="I136" s="9">
        <f t="shared" si="77"/>
        <v>2.2765999994589947E-2</v>
      </c>
      <c r="M136" s="15"/>
      <c r="P136" s="9">
        <f t="shared" si="75"/>
        <v>1.2163087544263325E-3</v>
      </c>
      <c r="Q136" s="40">
        <f t="shared" si="56"/>
        <v>24306.957999999999</v>
      </c>
      <c r="S136" s="35">
        <v>0.1</v>
      </c>
      <c r="Z136">
        <f t="shared" si="57"/>
        <v>-224</v>
      </c>
      <c r="AA136" s="15">
        <f t="shared" si="58"/>
        <v>2.3155727410979803E-2</v>
      </c>
      <c r="AB136" s="15">
        <f t="shared" si="59"/>
        <v>8.2658133803647713E-4</v>
      </c>
      <c r="AC136" s="15">
        <f t="shared" si="60"/>
        <v>2.1549691240163614E-2</v>
      </c>
      <c r="AD136" s="15">
        <f t="shared" si="61"/>
        <v>-3.8972741638985606E-4</v>
      </c>
      <c r="AE136" s="15">
        <f t="shared" si="62"/>
        <v>1.5188745908591225E-8</v>
      </c>
      <c r="AF136">
        <f t="shared" si="63"/>
        <v>2.1549691240163614E-2</v>
      </c>
      <c r="AG136" s="68"/>
      <c r="AH136">
        <f t="shared" si="64"/>
        <v>2.193941865655347E-2</v>
      </c>
      <c r="AI136">
        <f t="shared" si="65"/>
        <v>0.74796694277624964</v>
      </c>
      <c r="AJ136">
        <f t="shared" si="66"/>
        <v>0.70891236086887743</v>
      </c>
      <c r="AK136">
        <f t="shared" si="67"/>
        <v>-0.50007933177291963</v>
      </c>
      <c r="AL136">
        <f t="shared" si="68"/>
        <v>-2.0376277687003475</v>
      </c>
      <c r="AM136">
        <f t="shared" si="69"/>
        <v>-1.6238084752370556</v>
      </c>
      <c r="AN136" s="15">
        <f t="shared" si="93"/>
        <v>4.8599098682101758</v>
      </c>
      <c r="AO136" s="15">
        <f t="shared" si="93"/>
        <v>4.8599105236285016</v>
      </c>
      <c r="AP136" s="15">
        <f t="shared" si="93"/>
        <v>4.8599184859525089</v>
      </c>
      <c r="AQ136" s="15">
        <f t="shared" si="93"/>
        <v>4.8600151818856121</v>
      </c>
      <c r="AR136" s="15">
        <f t="shared" si="93"/>
        <v>4.8611844963821973</v>
      </c>
      <c r="AS136" s="15">
        <f t="shared" si="93"/>
        <v>4.8746638883110132</v>
      </c>
      <c r="AT136" s="15">
        <f t="shared" si="93"/>
        <v>4.986035119880853</v>
      </c>
      <c r="AU136" s="15">
        <f t="shared" si="70"/>
        <v>5.4138273815183515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</row>
    <row r="137" spans="1:68" s="9" customFormat="1" x14ac:dyDescent="0.2">
      <c r="A137" s="63" t="s">
        <v>1558</v>
      </c>
      <c r="B137" s="28" t="s">
        <v>676</v>
      </c>
      <c r="C137" s="64">
        <v>39356.419000000002</v>
      </c>
      <c r="D137" s="64" t="s">
        <v>700</v>
      </c>
      <c r="E137" s="9">
        <f t="shared" si="52"/>
        <v>-203.99568326001037</v>
      </c>
      <c r="F137" s="9">
        <f t="shared" si="53"/>
        <v>-204</v>
      </c>
      <c r="G137" s="9">
        <f t="shared" si="54"/>
        <v>6.6860000006272458E-3</v>
      </c>
      <c r="I137" s="9">
        <f t="shared" si="77"/>
        <v>6.6860000006272458E-3</v>
      </c>
      <c r="M137" s="15"/>
      <c r="P137" s="9">
        <f t="shared" si="75"/>
        <v>1.5958143983742866E-3</v>
      </c>
      <c r="Q137" s="40">
        <f t="shared" si="56"/>
        <v>24337.919000000002</v>
      </c>
      <c r="S137" s="35">
        <v>0.1</v>
      </c>
      <c r="Z137">
        <f t="shared" si="57"/>
        <v>-204</v>
      </c>
      <c r="AA137" s="15">
        <f t="shared" si="58"/>
        <v>2.3060733061992581E-2</v>
      </c>
      <c r="AB137" s="15">
        <f t="shared" si="59"/>
        <v>-1.4778918662991049E-2</v>
      </c>
      <c r="AC137" s="15">
        <f t="shared" si="60"/>
        <v>5.090185602252959E-3</v>
      </c>
      <c r="AD137" s="15">
        <f t="shared" si="61"/>
        <v>-1.6374733061365335E-2</v>
      </c>
      <c r="AE137" s="15">
        <f t="shared" si="62"/>
        <v>2.68131882830971E-5</v>
      </c>
      <c r="AF137">
        <f t="shared" si="63"/>
        <v>5.090185602252959E-3</v>
      </c>
      <c r="AG137" s="68"/>
      <c r="AH137">
        <f t="shared" si="64"/>
        <v>2.1464918663618295E-2</v>
      </c>
      <c r="AI137">
        <f t="shared" si="65"/>
        <v>0.74915957864406457</v>
      </c>
      <c r="AJ137">
        <f t="shared" si="66"/>
        <v>0.70722929979019333</v>
      </c>
      <c r="AK137">
        <f t="shared" si="67"/>
        <v>-0.50067862248549899</v>
      </c>
      <c r="AL137">
        <f t="shared" si="68"/>
        <v>-2.0352443046506514</v>
      </c>
      <c r="AM137">
        <f t="shared" si="69"/>
        <v>-1.6194828078153456</v>
      </c>
      <c r="AN137" s="15">
        <f t="shared" si="93"/>
        <v>4.8625478324007689</v>
      </c>
      <c r="AO137" s="15">
        <f t="shared" si="93"/>
        <v>4.8625485480222501</v>
      </c>
      <c r="AP137" s="15">
        <f t="shared" si="93"/>
        <v>4.8625570900970914</v>
      </c>
      <c r="AQ137" s="15">
        <f t="shared" si="93"/>
        <v>4.8626590160695944</v>
      </c>
      <c r="AR137" s="15">
        <f t="shared" si="93"/>
        <v>4.8638699683526001</v>
      </c>
      <c r="AS137" s="15">
        <f t="shared" si="93"/>
        <v>4.8775842515160592</v>
      </c>
      <c r="AT137" s="15">
        <f t="shared" si="93"/>
        <v>4.9893293986941751</v>
      </c>
      <c r="AU137" s="15">
        <f t="shared" si="70"/>
        <v>5.4162462755214857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</row>
    <row r="138" spans="1:68" s="9" customFormat="1" x14ac:dyDescent="0.2">
      <c r="A138" s="8" t="s">
        <v>677</v>
      </c>
      <c r="B138" s="37"/>
      <c r="C138" s="12">
        <v>39591.843999999997</v>
      </c>
      <c r="D138" s="12"/>
      <c r="E138" s="9">
        <f t="shared" si="52"/>
        <v>-51.996204936039454</v>
      </c>
      <c r="F138" s="9">
        <f t="shared" si="53"/>
        <v>-52</v>
      </c>
      <c r="G138" s="9">
        <f t="shared" si="54"/>
        <v>5.8779999963007867E-3</v>
      </c>
      <c r="H138"/>
      <c r="I138" s="9">
        <f t="shared" si="77"/>
        <v>5.8779999963007867E-3</v>
      </c>
      <c r="P138" s="9">
        <f t="shared" si="75"/>
        <v>4.4799110625954571E-3</v>
      </c>
      <c r="Q138" s="40">
        <f t="shared" si="56"/>
        <v>24573.343999999997</v>
      </c>
      <c r="S138" s="35">
        <v>0.1</v>
      </c>
      <c r="T138"/>
      <c r="U138"/>
      <c r="V138"/>
      <c r="W138"/>
      <c r="X138"/>
      <c r="Y138"/>
      <c r="Z138">
        <f t="shared" si="57"/>
        <v>-52</v>
      </c>
      <c r="AA138" s="15">
        <f t="shared" si="58"/>
        <v>2.2308921130458802E-2</v>
      </c>
      <c r="AB138" s="15">
        <f t="shared" si="59"/>
        <v>-1.1951010071562559E-2</v>
      </c>
      <c r="AC138" s="15">
        <f t="shared" si="60"/>
        <v>1.3980889337053297E-3</v>
      </c>
      <c r="AD138" s="15">
        <f t="shared" si="61"/>
        <v>-1.6430921134158016E-2</v>
      </c>
      <c r="AE138" s="15">
        <f t="shared" si="62"/>
        <v>2.6997516931692058E-5</v>
      </c>
      <c r="AF138">
        <f t="shared" si="63"/>
        <v>1.3980889337053297E-3</v>
      </c>
      <c r="AG138" s="68"/>
      <c r="AH138">
        <f t="shared" si="64"/>
        <v>1.7829010067863346E-2</v>
      </c>
      <c r="AI138">
        <f t="shared" si="65"/>
        <v>0.75839714089577981</v>
      </c>
      <c r="AJ138">
        <f t="shared" si="66"/>
        <v>0.69412583918280812</v>
      </c>
      <c r="AK138">
        <f t="shared" si="67"/>
        <v>-0.50520100798856926</v>
      </c>
      <c r="AL138">
        <f t="shared" si="68"/>
        <v>-2.0168776884217618</v>
      </c>
      <c r="AM138">
        <f t="shared" si="69"/>
        <v>-1.5867008308153607</v>
      </c>
      <c r="AN138" s="15">
        <f t="shared" si="93"/>
        <v>4.8827353792440329</v>
      </c>
      <c r="AO138" s="15">
        <f t="shared" si="93"/>
        <v>4.8827367180158614</v>
      </c>
      <c r="AP138" s="15">
        <f t="shared" si="93"/>
        <v>4.8827508195648486</v>
      </c>
      <c r="AQ138" s="15">
        <f t="shared" si="93"/>
        <v>4.8828992838241678</v>
      </c>
      <c r="AR138" s="15">
        <f t="shared" si="93"/>
        <v>4.8844546504570339</v>
      </c>
      <c r="AS138" s="15">
        <f t="shared" si="93"/>
        <v>4.899983182880562</v>
      </c>
      <c r="AT138" s="15">
        <f t="shared" si="93"/>
        <v>5.0144471786130307</v>
      </c>
      <c r="AU138" s="15">
        <f t="shared" si="70"/>
        <v>5.4346298699453053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</row>
    <row r="139" spans="1:68" s="9" customFormat="1" x14ac:dyDescent="0.2">
      <c r="A139" s="8" t="s">
        <v>678</v>
      </c>
      <c r="B139" s="37"/>
      <c r="C139" s="12">
        <v>39650.673000000003</v>
      </c>
      <c r="D139" s="12"/>
      <c r="E139" s="9">
        <f t="shared" si="52"/>
        <v>-14.013929008156529</v>
      </c>
      <c r="F139" s="9">
        <f t="shared" si="53"/>
        <v>-14</v>
      </c>
      <c r="G139" s="9">
        <f t="shared" si="54"/>
        <v>-2.1573999998508953E-2</v>
      </c>
      <c r="I139" s="9">
        <f t="shared" si="77"/>
        <v>-2.1573999998508953E-2</v>
      </c>
      <c r="P139" s="9">
        <f t="shared" si="75"/>
        <v>5.2008948454257157E-3</v>
      </c>
      <c r="Q139" s="40">
        <f t="shared" si="56"/>
        <v>24632.173000000003</v>
      </c>
      <c r="S139" s="35">
        <v>0.1</v>
      </c>
      <c r="T139"/>
      <c r="U139"/>
      <c r="V139"/>
      <c r="W139"/>
      <c r="X139"/>
      <c r="Y139"/>
      <c r="Z139">
        <f t="shared" si="57"/>
        <v>-14</v>
      </c>
      <c r="AA139" s="15">
        <f t="shared" si="58"/>
        <v>2.2112701086143927E-2</v>
      </c>
      <c r="AB139" s="15">
        <f t="shared" si="59"/>
        <v>-3.8485806239227163E-2</v>
      </c>
      <c r="AC139" s="15">
        <f t="shared" si="60"/>
        <v>-2.6774894843934669E-2</v>
      </c>
      <c r="AD139" s="15">
        <f t="shared" si="61"/>
        <v>-4.3686701084652876E-2</v>
      </c>
      <c r="AE139" s="15">
        <f t="shared" si="62"/>
        <v>1.908527851659811E-4</v>
      </c>
      <c r="AF139">
        <f t="shared" si="63"/>
        <v>-2.6774894843934669E-2</v>
      </c>
      <c r="AG139" s="68"/>
      <c r="AH139">
        <f t="shared" si="64"/>
        <v>1.6911806240718211E-2</v>
      </c>
      <c r="AI139">
        <f t="shared" si="65"/>
        <v>0.76075541702042193</v>
      </c>
      <c r="AJ139">
        <f t="shared" si="66"/>
        <v>0.69076176192185701</v>
      </c>
      <c r="AK139">
        <f t="shared" si="67"/>
        <v>-0.50632206105889543</v>
      </c>
      <c r="AL139">
        <f t="shared" si="68"/>
        <v>-2.0122148746431479</v>
      </c>
      <c r="AM139">
        <f t="shared" si="69"/>
        <v>-1.5785300393747015</v>
      </c>
      <c r="AN139" s="15">
        <f t="shared" si="93"/>
        <v>4.8878212569490325</v>
      </c>
      <c r="AO139" s="15">
        <f t="shared" si="93"/>
        <v>4.8878228065552491</v>
      </c>
      <c r="AP139" s="15">
        <f t="shared" si="93"/>
        <v>4.8878386602529211</v>
      </c>
      <c r="AQ139" s="15">
        <f t="shared" si="93"/>
        <v>4.8880007747454925</v>
      </c>
      <c r="AR139" s="15">
        <f t="shared" si="93"/>
        <v>4.8896500804218501</v>
      </c>
      <c r="AS139" s="15">
        <f t="shared" si="93"/>
        <v>4.9056395073831407</v>
      </c>
      <c r="AT139" s="15">
        <f t="shared" si="93"/>
        <v>5.0207489009719817</v>
      </c>
      <c r="AU139" s="15">
        <f t="shared" si="70"/>
        <v>5.4392257685512604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</row>
    <row r="140" spans="1:68" s="9" customFormat="1" x14ac:dyDescent="0.2">
      <c r="A140" s="8" t="s">
        <v>678</v>
      </c>
      <c r="B140" s="37"/>
      <c r="C140" s="12">
        <v>39667.716</v>
      </c>
      <c r="D140" s="12"/>
      <c r="E140" s="9">
        <f t="shared" si="52"/>
        <v>-3.0103095579063135</v>
      </c>
      <c r="F140" s="9">
        <f t="shared" si="53"/>
        <v>-3</v>
      </c>
      <c r="G140" s="9">
        <f t="shared" si="54"/>
        <v>-1.5967999999702442E-2</v>
      </c>
      <c r="I140" s="9">
        <f t="shared" si="77"/>
        <v>-1.5967999999702442E-2</v>
      </c>
      <c r="P140" s="9">
        <f t="shared" si="75"/>
        <v>5.409597662538867E-3</v>
      </c>
      <c r="Q140" s="40">
        <f t="shared" si="56"/>
        <v>24649.216</v>
      </c>
      <c r="S140" s="35">
        <v>0.1</v>
      </c>
      <c r="T140"/>
      <c r="U140"/>
      <c r="V140"/>
      <c r="W140"/>
      <c r="X140"/>
      <c r="Y140"/>
      <c r="Z140">
        <f t="shared" si="57"/>
        <v>-3</v>
      </c>
      <c r="AA140" s="15">
        <f t="shared" si="58"/>
        <v>2.2055281845450421E-2</v>
      </c>
      <c r="AB140" s="15">
        <f t="shared" si="59"/>
        <v>-3.2613684182613997E-2</v>
      </c>
      <c r="AC140" s="15">
        <f t="shared" si="60"/>
        <v>-2.1377597662241309E-2</v>
      </c>
      <c r="AD140" s="15">
        <f t="shared" si="61"/>
        <v>-3.8023281845152863E-2</v>
      </c>
      <c r="AE140" s="15">
        <f t="shared" si="62"/>
        <v>1.4457699622759314E-4</v>
      </c>
      <c r="AF140">
        <f t="shared" si="63"/>
        <v>-2.1377597662241309E-2</v>
      </c>
      <c r="AG140" s="68"/>
      <c r="AH140">
        <f t="shared" si="64"/>
        <v>1.6645684182911555E-2</v>
      </c>
      <c r="AI140">
        <f t="shared" si="65"/>
        <v>0.76144179542884793</v>
      </c>
      <c r="AJ140">
        <f t="shared" si="66"/>
        <v>0.68978121908899581</v>
      </c>
      <c r="AK140">
        <f t="shared" si="67"/>
        <v>-0.50664581615936433</v>
      </c>
      <c r="AL140">
        <f t="shared" si="68"/>
        <v>-2.010859691880067</v>
      </c>
      <c r="AM140">
        <f t="shared" si="69"/>
        <v>-1.5761665824552422</v>
      </c>
      <c r="AN140" s="15">
        <f t="shared" si="93"/>
        <v>4.889296439036233</v>
      </c>
      <c r="AO140" s="15">
        <f t="shared" si="93"/>
        <v>4.8892980545202871</v>
      </c>
      <c r="AP140" s="15">
        <f t="shared" si="93"/>
        <v>4.8893144457802356</v>
      </c>
      <c r="AQ140" s="15">
        <f t="shared" si="93"/>
        <v>4.8894806722793405</v>
      </c>
      <c r="AR140" s="15">
        <f t="shared" si="93"/>
        <v>4.8911577628409182</v>
      </c>
      <c r="AS140" s="15">
        <f t="shared" si="93"/>
        <v>4.9072811033140677</v>
      </c>
      <c r="AT140" s="15">
        <f t="shared" si="93"/>
        <v>5.0225747350505481</v>
      </c>
      <c r="AU140" s="15">
        <f t="shared" si="70"/>
        <v>5.4405561602529842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</row>
    <row r="141" spans="1:68" s="9" customFormat="1" x14ac:dyDescent="0.2">
      <c r="A141" s="9" t="s">
        <v>616</v>
      </c>
      <c r="B141" s="35"/>
      <c r="C141" s="12">
        <v>39672.378530000002</v>
      </c>
      <c r="D141" s="12" t="s">
        <v>618</v>
      </c>
      <c r="E141" s="9">
        <f t="shared" si="52"/>
        <v>0</v>
      </c>
      <c r="F141" s="9">
        <f t="shared" si="53"/>
        <v>0</v>
      </c>
      <c r="G141" s="9">
        <f t="shared" si="54"/>
        <v>0</v>
      </c>
      <c r="I141"/>
      <c r="J141" s="9">
        <f>G141</f>
        <v>0</v>
      </c>
      <c r="P141" s="9">
        <f t="shared" si="75"/>
        <v>5.4665163777443673E-3</v>
      </c>
      <c r="Q141" s="40">
        <f t="shared" si="56"/>
        <v>24653.878530000002</v>
      </c>
      <c r="S141" s="35">
        <v>1</v>
      </c>
      <c r="T141"/>
      <c r="U141"/>
      <c r="V141"/>
      <c r="W141"/>
      <c r="Z141">
        <f t="shared" si="57"/>
        <v>0</v>
      </c>
      <c r="AA141" s="15">
        <f t="shared" si="58"/>
        <v>2.2039573812171927E-2</v>
      </c>
      <c r="AB141" s="15">
        <f t="shared" si="59"/>
        <v>-1.6573057434427559E-2</v>
      </c>
      <c r="AC141" s="15">
        <f t="shared" si="60"/>
        <v>-5.4665163777443673E-3</v>
      </c>
      <c r="AD141" s="15">
        <f t="shared" si="61"/>
        <v>-2.2039573812171927E-2</v>
      </c>
      <c r="AE141" s="15">
        <f t="shared" si="62"/>
        <v>4.8574281382217458E-4</v>
      </c>
      <c r="AF141">
        <f t="shared" si="63"/>
        <v>-5.4665163777443673E-3</v>
      </c>
      <c r="AG141" s="68"/>
      <c r="AH141">
        <f t="shared" si="64"/>
        <v>1.6573057434427559E-2</v>
      </c>
      <c r="AI141">
        <f t="shared" si="65"/>
        <v>0.76162928080866332</v>
      </c>
      <c r="AJ141">
        <f t="shared" si="66"/>
        <v>0.68951327082939062</v>
      </c>
      <c r="AK141">
        <f t="shared" si="67"/>
        <v>-0.50673405276555561</v>
      </c>
      <c r="AL141">
        <f t="shared" si="68"/>
        <v>-2.0104896719429726</v>
      </c>
      <c r="AM141">
        <f t="shared" si="69"/>
        <v>-1.5755221399354211</v>
      </c>
      <c r="AN141" s="15">
        <f t="shared" ref="AN141:AT150" si="94">$AU141+$AB$7*SIN(AO141)</f>
        <v>4.8896989925214704</v>
      </c>
      <c r="AO141" s="15">
        <f t="shared" si="94"/>
        <v>4.8897006263661531</v>
      </c>
      <c r="AP141" s="15">
        <f t="shared" si="94"/>
        <v>4.8897171666701889</v>
      </c>
      <c r="AQ141" s="15">
        <f t="shared" si="94"/>
        <v>4.8898845273478999</v>
      </c>
      <c r="AR141" s="15">
        <f t="shared" si="94"/>
        <v>4.8915692418599184</v>
      </c>
      <c r="AS141" s="15">
        <f t="shared" si="94"/>
        <v>4.9077291418636433</v>
      </c>
      <c r="AT141" s="15">
        <f t="shared" si="94"/>
        <v>5.0230728182317028</v>
      </c>
      <c r="AU141" s="15">
        <f t="shared" si="70"/>
        <v>5.4409189943534546</v>
      </c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</row>
    <row r="142" spans="1:68" s="9" customFormat="1" x14ac:dyDescent="0.2">
      <c r="A142" s="41" t="s">
        <v>713</v>
      </c>
      <c r="B142" s="35"/>
      <c r="C142" s="12">
        <v>39701.807000000001</v>
      </c>
      <c r="D142" s="12"/>
      <c r="E142" s="9">
        <f t="shared" si="52"/>
        <v>19.000157535829022</v>
      </c>
      <c r="F142" s="9">
        <f t="shared" si="53"/>
        <v>19</v>
      </c>
      <c r="G142" s="9">
        <f t="shared" si="54"/>
        <v>2.4399999529123306E-4</v>
      </c>
      <c r="I142" s="9">
        <f>G142</f>
        <v>2.4399999529123306E-4</v>
      </c>
      <c r="P142" s="9">
        <f t="shared" si="75"/>
        <v>5.8269992360696875E-3</v>
      </c>
      <c r="Q142" s="40">
        <f t="shared" si="56"/>
        <v>24683.307000000001</v>
      </c>
      <c r="S142" s="35">
        <v>0.1</v>
      </c>
      <c r="T142"/>
      <c r="U142"/>
      <c r="V142"/>
      <c r="W142"/>
      <c r="X142" s="15"/>
      <c r="Z142">
        <f t="shared" si="57"/>
        <v>19</v>
      </c>
      <c r="AA142" s="15">
        <f t="shared" si="58"/>
        <v>2.1939609308888951E-2</v>
      </c>
      <c r="AB142" s="15">
        <f t="shared" si="59"/>
        <v>-1.5868610077528031E-2</v>
      </c>
      <c r="AC142" s="15">
        <f t="shared" si="60"/>
        <v>-5.5829992407784544E-3</v>
      </c>
      <c r="AD142" s="15">
        <f t="shared" si="61"/>
        <v>-2.1695609313597718E-2</v>
      </c>
      <c r="AE142" s="15">
        <f t="shared" si="62"/>
        <v>4.706994634882681E-5</v>
      </c>
      <c r="AF142">
        <f t="shared" si="63"/>
        <v>-5.5829992407784544E-3</v>
      </c>
      <c r="AG142" s="68"/>
      <c r="AH142">
        <f t="shared" si="64"/>
        <v>1.6112610072819264E-2</v>
      </c>
      <c r="AI142">
        <f t="shared" si="65"/>
        <v>0.76281959614225603</v>
      </c>
      <c r="AJ142">
        <f t="shared" si="66"/>
        <v>0.68781099639379983</v>
      </c>
      <c r="AK142">
        <f t="shared" si="67"/>
        <v>-0.50729227869727878</v>
      </c>
      <c r="AL142">
        <f t="shared" si="68"/>
        <v>-2.0081419719869875</v>
      </c>
      <c r="AM142">
        <f t="shared" si="69"/>
        <v>-1.5714420213627043</v>
      </c>
      <c r="AN142" s="15">
        <f t="shared" si="94"/>
        <v>4.8922508035537406</v>
      </c>
      <c r="AO142" s="15">
        <f t="shared" si="94"/>
        <v>4.8922525577090896</v>
      </c>
      <c r="AP142" s="15">
        <f t="shared" si="94"/>
        <v>4.8922700666572085</v>
      </c>
      <c r="AQ142" s="15">
        <f t="shared" si="94"/>
        <v>4.8924447383881766</v>
      </c>
      <c r="AR142" s="15">
        <f t="shared" si="94"/>
        <v>4.8941781990060509</v>
      </c>
      <c r="AS142" s="15">
        <f t="shared" si="94"/>
        <v>4.9105700109569614</v>
      </c>
      <c r="AT142" s="15">
        <f t="shared" si="94"/>
        <v>5.0262286217378804</v>
      </c>
      <c r="AU142" s="15">
        <f t="shared" si="70"/>
        <v>5.4432169436564317</v>
      </c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</row>
    <row r="143" spans="1:68" s="9" customFormat="1" x14ac:dyDescent="0.2">
      <c r="A143" s="41" t="s">
        <v>713</v>
      </c>
      <c r="B143" s="35"/>
      <c r="C143" s="12">
        <v>39983.707000000002</v>
      </c>
      <c r="D143" s="12"/>
      <c r="E143" s="9">
        <f t="shared" si="52"/>
        <v>201.00569195030673</v>
      </c>
      <c r="F143" s="9">
        <f t="shared" si="53"/>
        <v>201</v>
      </c>
      <c r="G143" s="9">
        <f t="shared" si="54"/>
        <v>8.816000001388602E-3</v>
      </c>
      <c r="I143" s="9">
        <f>G143</f>
        <v>8.816000001388602E-3</v>
      </c>
      <c r="P143" s="9">
        <f t="shared" si="75"/>
        <v>9.2798409511169067E-3</v>
      </c>
      <c r="Q143" s="40">
        <f t="shared" si="56"/>
        <v>24965.207000000002</v>
      </c>
      <c r="S143" s="35">
        <v>0.1</v>
      </c>
      <c r="T143"/>
      <c r="U143"/>
      <c r="V143"/>
      <c r="W143"/>
      <c r="X143"/>
      <c r="Y143"/>
      <c r="Z143">
        <f t="shared" si="57"/>
        <v>201</v>
      </c>
      <c r="AA143" s="15">
        <f t="shared" si="58"/>
        <v>2.0939924562983415E-2</v>
      </c>
      <c r="AB143" s="15">
        <f t="shared" si="59"/>
        <v>-2.8440836104779068E-3</v>
      </c>
      <c r="AC143" s="15">
        <f t="shared" si="60"/>
        <v>-4.6384094972830477E-4</v>
      </c>
      <c r="AD143" s="15">
        <f t="shared" si="61"/>
        <v>-1.2123924561594814E-2</v>
      </c>
      <c r="AE143" s="15">
        <f t="shared" si="62"/>
        <v>1.4698954677524199E-5</v>
      </c>
      <c r="AF143">
        <f t="shared" si="63"/>
        <v>-4.6384094972830477E-4</v>
      </c>
      <c r="AG143" s="68"/>
      <c r="AH143">
        <f t="shared" si="64"/>
        <v>1.1660083611866509E-2</v>
      </c>
      <c r="AI143">
        <f t="shared" si="65"/>
        <v>0.77448107168629465</v>
      </c>
      <c r="AJ143">
        <f t="shared" si="66"/>
        <v>0.67103337345408554</v>
      </c>
      <c r="AK143">
        <f t="shared" si="67"/>
        <v>-0.51258288400241947</v>
      </c>
      <c r="AL143">
        <f t="shared" si="68"/>
        <v>-1.9852745313471674</v>
      </c>
      <c r="AM143">
        <f t="shared" si="69"/>
        <v>-1.5324720212663159</v>
      </c>
      <c r="AN143" s="15">
        <f t="shared" si="94"/>
        <v>4.9168993551742304</v>
      </c>
      <c r="AO143" s="15">
        <f t="shared" si="94"/>
        <v>4.9169026770917865</v>
      </c>
      <c r="AP143" s="15">
        <f t="shared" si="94"/>
        <v>4.9169318835931586</v>
      </c>
      <c r="AQ143" s="15">
        <f t="shared" si="94"/>
        <v>4.9171884921446161</v>
      </c>
      <c r="AR143" s="15">
        <f t="shared" si="94"/>
        <v>4.9194295761310993</v>
      </c>
      <c r="AS143" s="15">
        <f t="shared" si="94"/>
        <v>4.9380714693843206</v>
      </c>
      <c r="AT143" s="15">
        <f t="shared" si="94"/>
        <v>5.0565688029782558</v>
      </c>
      <c r="AU143" s="15">
        <f t="shared" si="70"/>
        <v>5.465228879084953</v>
      </c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</row>
    <row r="144" spans="1:68" s="9" customFormat="1" x14ac:dyDescent="0.2">
      <c r="A144" s="63" t="s">
        <v>599</v>
      </c>
      <c r="B144" s="28" t="s">
        <v>676</v>
      </c>
      <c r="C144" s="64">
        <v>40022.419199999997</v>
      </c>
      <c r="D144" s="64" t="s">
        <v>700</v>
      </c>
      <c r="E144" s="9">
        <f t="shared" si="52"/>
        <v>225.99978435668879</v>
      </c>
      <c r="F144" s="9">
        <f t="shared" si="53"/>
        <v>226</v>
      </c>
      <c r="G144" s="9">
        <f t="shared" si="54"/>
        <v>-3.3400000393157825E-4</v>
      </c>
      <c r="J144" s="9">
        <f>G144</f>
        <v>-3.3400000393157825E-4</v>
      </c>
      <c r="M144" s="15"/>
      <c r="P144" s="9">
        <f t="shared" si="75"/>
        <v>9.754103450451421E-3</v>
      </c>
      <c r="Q144" s="40">
        <f t="shared" si="56"/>
        <v>25003.919199999997</v>
      </c>
      <c r="S144" s="35">
        <v>1</v>
      </c>
      <c r="T144"/>
      <c r="U144"/>
      <c r="V144"/>
      <c r="W144"/>
      <c r="X144"/>
      <c r="Y144"/>
      <c r="Z144">
        <f t="shared" si="57"/>
        <v>226</v>
      </c>
      <c r="AA144" s="15">
        <f t="shared" si="58"/>
        <v>2.079663102800864E-2</v>
      </c>
      <c r="AB144" s="15">
        <f t="shared" si="59"/>
        <v>-1.1376527581488797E-2</v>
      </c>
      <c r="AC144" s="15">
        <f t="shared" si="60"/>
        <v>-1.0088103454382999E-2</v>
      </c>
      <c r="AD144" s="15">
        <f t="shared" si="61"/>
        <v>-2.1130631031940218E-2</v>
      </c>
      <c r="AE144" s="15">
        <f t="shared" si="62"/>
        <v>4.4650356780799491E-4</v>
      </c>
      <c r="AF144">
        <f t="shared" si="63"/>
        <v>-1.0088103454382999E-2</v>
      </c>
      <c r="AG144" s="68"/>
      <c r="AH144">
        <f t="shared" si="64"/>
        <v>1.1042527577557219E-2</v>
      </c>
      <c r="AI144">
        <f t="shared" si="65"/>
        <v>0.77612043369135086</v>
      </c>
      <c r="AJ144">
        <f t="shared" si="66"/>
        <v>0.66866035194306028</v>
      </c>
      <c r="AK144">
        <f t="shared" si="67"/>
        <v>-0.51330102258757604</v>
      </c>
      <c r="AL144">
        <f t="shared" si="68"/>
        <v>-1.9820785349988452</v>
      </c>
      <c r="AM144">
        <f t="shared" si="69"/>
        <v>-1.527134238613189</v>
      </c>
      <c r="AN144" s="15">
        <f t="shared" si="94"/>
        <v>4.9203146246389657</v>
      </c>
      <c r="AO144" s="15">
        <f t="shared" si="94"/>
        <v>4.9203182314899934</v>
      </c>
      <c r="AP144" s="15">
        <f t="shared" si="94"/>
        <v>4.9203494294663859</v>
      </c>
      <c r="AQ144" s="15">
        <f t="shared" si="94"/>
        <v>4.9206190885980892</v>
      </c>
      <c r="AR144" s="15">
        <f t="shared" si="94"/>
        <v>4.922935697426615</v>
      </c>
      <c r="AS144" s="15">
        <f t="shared" si="94"/>
        <v>4.9418901388912087</v>
      </c>
      <c r="AT144" s="15">
        <f t="shared" si="94"/>
        <v>5.0607519688246088</v>
      </c>
      <c r="AU144" s="15">
        <f t="shared" si="70"/>
        <v>5.468252496588871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</row>
    <row r="145" spans="1:68" s="9" customFormat="1" x14ac:dyDescent="0.2">
      <c r="A145" s="8" t="s">
        <v>679</v>
      </c>
      <c r="B145" s="37"/>
      <c r="C145" s="12">
        <v>40022.420100000003</v>
      </c>
      <c r="D145" s="12"/>
      <c r="E145" s="9">
        <f t="shared" si="52"/>
        <v>226.00036543147465</v>
      </c>
      <c r="F145" s="9">
        <f t="shared" si="53"/>
        <v>226</v>
      </c>
      <c r="G145" s="9">
        <f t="shared" si="54"/>
        <v>5.6600000243633986E-4</v>
      </c>
      <c r="J145" s="9">
        <f>G145</f>
        <v>5.6600000243633986E-4</v>
      </c>
      <c r="K145"/>
      <c r="P145" s="9">
        <f t="shared" si="75"/>
        <v>9.754103450451421E-3</v>
      </c>
      <c r="Q145" s="40">
        <f t="shared" si="56"/>
        <v>25003.920100000003</v>
      </c>
      <c r="S145" s="35">
        <v>1</v>
      </c>
      <c r="T145"/>
      <c r="U145"/>
      <c r="V145"/>
      <c r="W145"/>
      <c r="X145"/>
      <c r="Y145"/>
      <c r="Z145">
        <f t="shared" si="57"/>
        <v>226</v>
      </c>
      <c r="AA145" s="15">
        <f t="shared" si="58"/>
        <v>2.079663102800864E-2</v>
      </c>
      <c r="AB145" s="15">
        <f t="shared" si="59"/>
        <v>-1.0476527575120879E-2</v>
      </c>
      <c r="AC145" s="15">
        <f t="shared" si="60"/>
        <v>-9.1881034480150812E-3</v>
      </c>
      <c r="AD145" s="15">
        <f t="shared" si="61"/>
        <v>-2.02306310255723E-2</v>
      </c>
      <c r="AE145" s="15">
        <f t="shared" si="62"/>
        <v>4.0927843169284852E-4</v>
      </c>
      <c r="AF145">
        <f t="shared" si="63"/>
        <v>-9.1881034480150812E-3</v>
      </c>
      <c r="AG145" s="68"/>
      <c r="AH145">
        <f t="shared" si="64"/>
        <v>1.1042527577557219E-2</v>
      </c>
      <c r="AI145">
        <f t="shared" si="65"/>
        <v>0.77612043369135086</v>
      </c>
      <c r="AJ145">
        <f t="shared" si="66"/>
        <v>0.66866035194306028</v>
      </c>
      <c r="AK145">
        <f t="shared" si="67"/>
        <v>-0.51330102258757604</v>
      </c>
      <c r="AL145">
        <f t="shared" si="68"/>
        <v>-1.9820785349988452</v>
      </c>
      <c r="AM145">
        <f t="shared" si="69"/>
        <v>-1.527134238613189</v>
      </c>
      <c r="AN145" s="15">
        <f t="shared" si="94"/>
        <v>4.9203146246389657</v>
      </c>
      <c r="AO145" s="15">
        <f t="shared" si="94"/>
        <v>4.9203182314899934</v>
      </c>
      <c r="AP145" s="15">
        <f t="shared" si="94"/>
        <v>4.9203494294663859</v>
      </c>
      <c r="AQ145" s="15">
        <f t="shared" si="94"/>
        <v>4.9206190885980892</v>
      </c>
      <c r="AR145" s="15">
        <f t="shared" si="94"/>
        <v>4.922935697426615</v>
      </c>
      <c r="AS145" s="15">
        <f t="shared" si="94"/>
        <v>4.9418901388912087</v>
      </c>
      <c r="AT145" s="15">
        <f t="shared" si="94"/>
        <v>5.0607519688246088</v>
      </c>
      <c r="AU145" s="15">
        <f t="shared" si="70"/>
        <v>5.468252496588871</v>
      </c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</row>
    <row r="146" spans="1:68" s="9" customFormat="1" x14ac:dyDescent="0.2">
      <c r="A146" s="8" t="s">
        <v>679</v>
      </c>
      <c r="B146" s="37"/>
      <c r="C146" s="12">
        <v>40039.456400000003</v>
      </c>
      <c r="D146" s="12"/>
      <c r="E146" s="9">
        <f t="shared" si="52"/>
        <v>236.99965910279536</v>
      </c>
      <c r="F146" s="9">
        <f t="shared" si="53"/>
        <v>237</v>
      </c>
      <c r="G146" s="9">
        <f t="shared" si="54"/>
        <v>-5.2799999684793875E-4</v>
      </c>
      <c r="J146" s="9">
        <f>G146</f>
        <v>-5.2799999684793875E-4</v>
      </c>
      <c r="K146"/>
      <c r="P146" s="9">
        <f t="shared" si="75"/>
        <v>9.9627767352337988E-3</v>
      </c>
      <c r="Q146" s="40">
        <f t="shared" si="56"/>
        <v>25020.956400000003</v>
      </c>
      <c r="S146" s="35">
        <v>1</v>
      </c>
      <c r="T146"/>
      <c r="U146"/>
      <c r="V146"/>
      <c r="W146"/>
      <c r="Z146">
        <f t="shared" si="57"/>
        <v>237</v>
      </c>
      <c r="AA146" s="15">
        <f t="shared" si="58"/>
        <v>2.0733123715893073E-2</v>
      </c>
      <c r="AB146" s="15">
        <f t="shared" si="59"/>
        <v>-1.1298346977507213E-2</v>
      </c>
      <c r="AC146" s="15">
        <f t="shared" si="60"/>
        <v>-1.0490776732081738E-2</v>
      </c>
      <c r="AD146" s="15">
        <f t="shared" si="61"/>
        <v>-2.1261123712741012E-2</v>
      </c>
      <c r="AE146" s="15">
        <f t="shared" si="62"/>
        <v>4.5203538152847813E-4</v>
      </c>
      <c r="AF146">
        <f t="shared" si="63"/>
        <v>-1.0490776732081738E-2</v>
      </c>
      <c r="AG146" s="68"/>
      <c r="AH146">
        <f t="shared" si="64"/>
        <v>1.0770346980659274E-2</v>
      </c>
      <c r="AI146">
        <f t="shared" si="65"/>
        <v>0.77684468354688319</v>
      </c>
      <c r="AJ146">
        <f t="shared" si="66"/>
        <v>0.66761086088400556</v>
      </c>
      <c r="AK146">
        <f t="shared" si="67"/>
        <v>-0.51361630108351253</v>
      </c>
      <c r="AL146">
        <f t="shared" si="68"/>
        <v>-1.9806680032671131</v>
      </c>
      <c r="AM146">
        <f t="shared" si="69"/>
        <v>-1.5247867226974523</v>
      </c>
      <c r="AN146" s="15">
        <f t="shared" si="94"/>
        <v>4.9218196362317306</v>
      </c>
      <c r="AO146" s="15">
        <f t="shared" si="94"/>
        <v>4.9218233746547249</v>
      </c>
      <c r="AP146" s="15">
        <f t="shared" si="94"/>
        <v>4.9218554816123721</v>
      </c>
      <c r="AQ146" s="15">
        <f t="shared" si="94"/>
        <v>4.9221310286266746</v>
      </c>
      <c r="AR146" s="15">
        <f t="shared" si="94"/>
        <v>4.9244813140160577</v>
      </c>
      <c r="AS146" s="15">
        <f t="shared" si="94"/>
        <v>4.943573499142607</v>
      </c>
      <c r="AT146" s="15">
        <f t="shared" si="94"/>
        <v>5.0625937426553165</v>
      </c>
      <c r="AU146" s="15">
        <f t="shared" si="70"/>
        <v>5.4695828882905948</v>
      </c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</row>
    <row r="147" spans="1:68" s="9" customFormat="1" x14ac:dyDescent="0.2">
      <c r="A147" s="8" t="s">
        <v>679</v>
      </c>
      <c r="B147" s="37"/>
      <c r="C147" s="12">
        <v>40053.396999999997</v>
      </c>
      <c r="D147" s="12"/>
      <c r="E147" s="9">
        <f t="shared" si="52"/>
        <v>246.00024921651456</v>
      </c>
      <c r="F147" s="9">
        <f t="shared" si="53"/>
        <v>246</v>
      </c>
      <c r="G147" s="9">
        <f t="shared" si="54"/>
        <v>3.859999924316071E-4</v>
      </c>
      <c r="J147" s="9">
        <f>G147</f>
        <v>3.859999924316071E-4</v>
      </c>
      <c r="P147" s="9">
        <f t="shared" si="75"/>
        <v>1.0133508415999014E-2</v>
      </c>
      <c r="Q147" s="40">
        <f t="shared" si="56"/>
        <v>25034.896999999997</v>
      </c>
      <c r="S147" s="35">
        <v>1</v>
      </c>
      <c r="T147"/>
      <c r="U147"/>
      <c r="V147"/>
      <c r="W147"/>
      <c r="Z147">
        <f t="shared" si="57"/>
        <v>246</v>
      </c>
      <c r="AA147" s="15">
        <f t="shared" si="58"/>
        <v>2.0680954846477313E-2</v>
      </c>
      <c r="AB147" s="15">
        <f t="shared" si="59"/>
        <v>-1.0161446438046694E-2</v>
      </c>
      <c r="AC147" s="15">
        <f t="shared" si="60"/>
        <v>-9.7475084235674071E-3</v>
      </c>
      <c r="AD147" s="15">
        <f t="shared" si="61"/>
        <v>-2.0294954854045706E-2</v>
      </c>
      <c r="AE147" s="15">
        <f t="shared" si="62"/>
        <v>4.1188519252775336E-4</v>
      </c>
      <c r="AF147">
        <f t="shared" si="63"/>
        <v>-9.7475084235674071E-3</v>
      </c>
      <c r="AG147" s="68"/>
      <c r="AH147">
        <f t="shared" si="64"/>
        <v>1.0547446430478301E-2</v>
      </c>
      <c r="AI147">
        <f t="shared" si="65"/>
        <v>0.77743858943470578</v>
      </c>
      <c r="AJ147">
        <f t="shared" si="66"/>
        <v>0.66674973708710594</v>
      </c>
      <c r="AK147">
        <f t="shared" si="67"/>
        <v>-0.51387393252351943</v>
      </c>
      <c r="AL147">
        <f t="shared" si="68"/>
        <v>-1.9795119712149234</v>
      </c>
      <c r="AM147">
        <f t="shared" si="69"/>
        <v>-1.5228665262748606</v>
      </c>
      <c r="AN147" s="15">
        <f t="shared" si="94"/>
        <v>4.9230520551899044</v>
      </c>
      <c r="AO147" s="15">
        <f t="shared" si="94"/>
        <v>4.9230559041709343</v>
      </c>
      <c r="AP147" s="15">
        <f t="shared" si="94"/>
        <v>4.9230887700425461</v>
      </c>
      <c r="AQ147" s="15">
        <f t="shared" si="94"/>
        <v>4.9233692013803729</v>
      </c>
      <c r="AR147" s="15">
        <f t="shared" si="94"/>
        <v>4.925747242989754</v>
      </c>
      <c r="AS147" s="15">
        <f t="shared" si="94"/>
        <v>4.944952224482539</v>
      </c>
      <c r="AT147" s="15">
        <f t="shared" si="94"/>
        <v>5.0641011843530173</v>
      </c>
      <c r="AU147" s="15">
        <f t="shared" si="70"/>
        <v>5.4706713905920052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</row>
    <row r="148" spans="1:68" s="9" customFormat="1" x14ac:dyDescent="0.2">
      <c r="A148" s="41" t="s">
        <v>713</v>
      </c>
      <c r="B148" s="35"/>
      <c r="C148" s="12">
        <v>40107.606</v>
      </c>
      <c r="D148" s="12"/>
      <c r="E148" s="9">
        <f t="shared" si="52"/>
        <v>280.99967459812092</v>
      </c>
      <c r="F148" s="9">
        <f t="shared" si="53"/>
        <v>281</v>
      </c>
      <c r="G148" s="9">
        <f t="shared" si="54"/>
        <v>-5.0400000327499583E-4</v>
      </c>
      <c r="I148" s="9">
        <f>G148</f>
        <v>-5.0400000327499583E-4</v>
      </c>
      <c r="P148" s="9">
        <f t="shared" si="75"/>
        <v>1.079745633871171E-2</v>
      </c>
      <c r="Q148" s="40">
        <f t="shared" si="56"/>
        <v>25089.106</v>
      </c>
      <c r="S148" s="35">
        <v>0.1</v>
      </c>
      <c r="T148"/>
      <c r="U148"/>
      <c r="V148"/>
      <c r="W148"/>
      <c r="X148"/>
      <c r="Y148"/>
      <c r="Z148">
        <f t="shared" si="57"/>
        <v>281</v>
      </c>
      <c r="AA148" s="15">
        <f t="shared" si="58"/>
        <v>2.0476292532824493E-2</v>
      </c>
      <c r="AB148" s="15">
        <f t="shared" si="59"/>
        <v>-1.0182836197387777E-2</v>
      </c>
      <c r="AC148" s="15">
        <f t="shared" si="60"/>
        <v>-1.1301456341986706E-2</v>
      </c>
      <c r="AD148" s="15">
        <f t="shared" si="61"/>
        <v>-2.0980292536099489E-2</v>
      </c>
      <c r="AE148" s="15">
        <f t="shared" si="62"/>
        <v>4.4017267490031192E-5</v>
      </c>
      <c r="AF148">
        <f t="shared" si="63"/>
        <v>-1.1301456341986706E-2</v>
      </c>
      <c r="AG148" s="68"/>
      <c r="AH148">
        <f t="shared" si="64"/>
        <v>9.6788361941127811E-3</v>
      </c>
      <c r="AI148">
        <f t="shared" si="65"/>
        <v>0.77975972972287755</v>
      </c>
      <c r="AJ148">
        <f t="shared" si="66"/>
        <v>0.66337983862745731</v>
      </c>
      <c r="AK148">
        <f t="shared" si="67"/>
        <v>-0.5148730167218516</v>
      </c>
      <c r="AL148">
        <f t="shared" si="68"/>
        <v>-1.9749994205802519</v>
      </c>
      <c r="AM148">
        <f t="shared" si="69"/>
        <v>-1.5154033032160812</v>
      </c>
      <c r="AN148" s="15">
        <f t="shared" si="94"/>
        <v>4.9278537806565286</v>
      </c>
      <c r="AO148" s="15">
        <f t="shared" si="94"/>
        <v>4.9278580854307767</v>
      </c>
      <c r="AP148" s="15">
        <f t="shared" si="94"/>
        <v>4.927894036133929</v>
      </c>
      <c r="AQ148" s="15">
        <f t="shared" si="94"/>
        <v>4.9281940430337983</v>
      </c>
      <c r="AR148" s="15">
        <f t="shared" si="94"/>
        <v>4.9306817602960047</v>
      </c>
      <c r="AS148" s="15">
        <f t="shared" si="94"/>
        <v>4.950326181124951</v>
      </c>
      <c r="AT148" s="15">
        <f t="shared" si="94"/>
        <v>5.0699680323789549</v>
      </c>
      <c r="AU148" s="15">
        <f t="shared" si="70"/>
        <v>5.4749044550974899</v>
      </c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</row>
    <row r="149" spans="1:68" s="9" customFormat="1" x14ac:dyDescent="0.2">
      <c r="A149" s="63" t="s">
        <v>763</v>
      </c>
      <c r="B149" s="28" t="s">
        <v>676</v>
      </c>
      <c r="C149" s="64">
        <v>40344.574999999997</v>
      </c>
      <c r="D149" s="64" t="s">
        <v>700</v>
      </c>
      <c r="E149" s="9">
        <f t="shared" ref="E149:E212" si="95">+(C149-C$7)/C$8</f>
        <v>433.99601899210342</v>
      </c>
      <c r="F149" s="9">
        <f t="shared" ref="F149:F212" si="96">ROUND(2*E149,0)/2</f>
        <v>434</v>
      </c>
      <c r="G149" s="9">
        <f t="shared" ref="G149:G212" si="97">+C149-(C$7+F149*C$8)</f>
        <v>-6.1660000064875931E-3</v>
      </c>
      <c r="I149" s="9">
        <f>G149</f>
        <v>-6.1660000064875931E-3</v>
      </c>
      <c r="M149" s="15"/>
      <c r="P149" s="9">
        <f t="shared" ref="P149:P158" si="98">+D$11+D$12*F149+D$13*F149^2</f>
        <v>1.3699696373914855E-2</v>
      </c>
      <c r="Q149" s="40">
        <f t="shared" ref="Q149:Q212" si="99">+C149-15018.5</f>
        <v>25326.074999999997</v>
      </c>
      <c r="S149" s="35">
        <v>0.1</v>
      </c>
      <c r="T149" s="15"/>
      <c r="U149" s="15"/>
      <c r="V149" s="15"/>
      <c r="W149" s="15"/>
      <c r="X149"/>
      <c r="Y149"/>
      <c r="Z149">
        <f t="shared" ref="Z149:Z212" si="100">F149</f>
        <v>434</v>
      </c>
      <c r="AA149" s="15">
        <f t="shared" ref="AA149:AA212" si="101">AB$3+AB$4*Z149+AB$5*Z149^2+AH149</f>
        <v>1.954825970760788E-2</v>
      </c>
      <c r="AB149" s="15">
        <f t="shared" ref="AB149:AB212" si="102">G149-AH149</f>
        <v>-1.2014563340180619E-2</v>
      </c>
      <c r="AC149" s="15">
        <f t="shared" ref="AC149:AC212" si="103">+G149-P149</f>
        <v>-1.9865696380402448E-2</v>
      </c>
      <c r="AD149" s="15">
        <f t="shared" ref="AD149:AD212" si="104">IF(S149&lt;&gt;0,G149-AA149, -9999)</f>
        <v>-2.5714259714095473E-2</v>
      </c>
      <c r="AE149" s="15">
        <f t="shared" ref="AE149:AE212" si="105">+(G149-AA149)^2*S149</f>
        <v>6.6122315264395347E-5</v>
      </c>
      <c r="AF149">
        <f t="shared" ref="AF149:AF212" si="106">IF(S149&lt;&gt;0,G149-P149, -9999)</f>
        <v>-1.9865696380402448E-2</v>
      </c>
      <c r="AG149" s="68"/>
      <c r="AH149">
        <f t="shared" ref="AH149:AH212" si="107">$AB$6*($AB$11/AI149*AJ149+$AB$12)</f>
        <v>5.8485633336930257E-3</v>
      </c>
      <c r="AI149">
        <f t="shared" ref="AI149:AI212" si="108">1+$AB$7*COS(AL149)</f>
        <v>0.79012545153106561</v>
      </c>
      <c r="AJ149">
        <f t="shared" ref="AJ149:AJ212" si="109">SIN(AL149+RADIANS($AB$9))</f>
        <v>0.64824598851466564</v>
      </c>
      <c r="AK149">
        <f t="shared" ref="AK149:AK212" si="110">$AB$7*SIN(AL149)</f>
        <v>-0.51918462410298805</v>
      </c>
      <c r="AL149">
        <f t="shared" ref="AL149:AL212" si="111">2*ATAN(AM149)</f>
        <v>-1.9549514576556466</v>
      </c>
      <c r="AM149">
        <f t="shared" ref="AM149:AM212" si="112">SQRT((1+$AB$7)/(1-$AB$7))*TAN(AN149/2)</f>
        <v>-1.4828531368760611</v>
      </c>
      <c r="AN149" s="15">
        <f t="shared" si="94"/>
        <v>4.9490145420767284</v>
      </c>
      <c r="AO149" s="15">
        <f t="shared" si="94"/>
        <v>4.9490213915170997</v>
      </c>
      <c r="AP149" s="15">
        <f t="shared" si="94"/>
        <v>4.9490735597947069</v>
      </c>
      <c r="AQ149" s="15">
        <f t="shared" si="94"/>
        <v>4.9494705261737044</v>
      </c>
      <c r="AR149" s="15">
        <f t="shared" si="94"/>
        <v>4.95247008472594</v>
      </c>
      <c r="AS149" s="15">
        <f t="shared" si="94"/>
        <v>4.9740472591222824</v>
      </c>
      <c r="AT149" s="15">
        <f t="shared" si="94"/>
        <v>5.0956993386218512</v>
      </c>
      <c r="AU149" s="15">
        <f t="shared" ref="AU149:AU212" si="113">RADIANS($AB$9)+$AB$18*(F149-AB$15)</f>
        <v>5.4934089942214666</v>
      </c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</row>
    <row r="150" spans="1:68" s="9" customFormat="1" x14ac:dyDescent="0.2">
      <c r="A150" s="63" t="s">
        <v>763</v>
      </c>
      <c r="B150" s="28" t="s">
        <v>676</v>
      </c>
      <c r="C150" s="64">
        <v>40344.576999999997</v>
      </c>
      <c r="D150" s="64" t="s">
        <v>700</v>
      </c>
      <c r="E150" s="9">
        <f t="shared" si="95"/>
        <v>433.99731026939645</v>
      </c>
      <c r="F150" s="9">
        <f t="shared" si="96"/>
        <v>434</v>
      </c>
      <c r="G150" s="9">
        <f t="shared" si="97"/>
        <v>-4.1660000060801394E-3</v>
      </c>
      <c r="I150" s="9">
        <f>G150</f>
        <v>-4.1660000060801394E-3</v>
      </c>
      <c r="M150" s="15"/>
      <c r="P150" s="9">
        <f t="shared" si="98"/>
        <v>1.3699696373914855E-2</v>
      </c>
      <c r="Q150" s="40">
        <f t="shared" si="99"/>
        <v>25326.076999999997</v>
      </c>
      <c r="S150" s="35">
        <v>0.1</v>
      </c>
      <c r="T150" s="15"/>
      <c r="U150" s="15"/>
      <c r="V150" s="15"/>
      <c r="W150" s="15"/>
      <c r="Z150">
        <f t="shared" si="100"/>
        <v>434</v>
      </c>
      <c r="AA150" s="15">
        <f t="shared" si="101"/>
        <v>1.954825970760788E-2</v>
      </c>
      <c r="AB150" s="15">
        <f t="shared" si="102"/>
        <v>-1.0014563339773165E-2</v>
      </c>
      <c r="AC150" s="15">
        <f t="shared" si="103"/>
        <v>-1.7865696379994994E-2</v>
      </c>
      <c r="AD150" s="15">
        <f t="shared" si="104"/>
        <v>-2.371425971368802E-2</v>
      </c>
      <c r="AE150" s="15">
        <f t="shared" si="105"/>
        <v>5.6236611376824663E-5</v>
      </c>
      <c r="AF150">
        <f t="shared" si="106"/>
        <v>-1.7865696379994994E-2</v>
      </c>
      <c r="AG150" s="68"/>
      <c r="AH150">
        <f t="shared" si="107"/>
        <v>5.8485633336930257E-3</v>
      </c>
      <c r="AI150">
        <f t="shared" si="108"/>
        <v>0.79012545153106561</v>
      </c>
      <c r="AJ150">
        <f t="shared" si="109"/>
        <v>0.64824598851466564</v>
      </c>
      <c r="AK150">
        <f t="shared" si="110"/>
        <v>-0.51918462410298805</v>
      </c>
      <c r="AL150">
        <f t="shared" si="111"/>
        <v>-1.9549514576556466</v>
      </c>
      <c r="AM150">
        <f t="shared" si="112"/>
        <v>-1.4828531368760611</v>
      </c>
      <c r="AN150" s="15">
        <f t="shared" si="94"/>
        <v>4.9490145420767284</v>
      </c>
      <c r="AO150" s="15">
        <f t="shared" si="94"/>
        <v>4.9490213915170997</v>
      </c>
      <c r="AP150" s="15">
        <f t="shared" si="94"/>
        <v>4.9490735597947069</v>
      </c>
      <c r="AQ150" s="15">
        <f t="shared" si="94"/>
        <v>4.9494705261737044</v>
      </c>
      <c r="AR150" s="15">
        <f t="shared" si="94"/>
        <v>4.95247008472594</v>
      </c>
      <c r="AS150" s="15">
        <f t="shared" si="94"/>
        <v>4.9740472591222824</v>
      </c>
      <c r="AT150" s="15">
        <f t="shared" si="94"/>
        <v>5.0956993386218512</v>
      </c>
      <c r="AU150" s="15">
        <f t="shared" si="113"/>
        <v>5.4934089942214666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</row>
    <row r="151" spans="1:68" s="9" customFormat="1" x14ac:dyDescent="0.2">
      <c r="A151" s="63" t="s">
        <v>763</v>
      </c>
      <c r="B151" s="28" t="s">
        <v>676</v>
      </c>
      <c r="C151" s="64">
        <v>40358.519</v>
      </c>
      <c r="D151" s="64" t="s">
        <v>700</v>
      </c>
      <c r="E151" s="9">
        <f t="shared" si="95"/>
        <v>442.99880427722593</v>
      </c>
      <c r="F151" s="9">
        <f t="shared" si="96"/>
        <v>443</v>
      </c>
      <c r="G151" s="9">
        <f t="shared" si="97"/>
        <v>-1.8520000012358651E-3</v>
      </c>
      <c r="I151" s="9">
        <f>G151</f>
        <v>-1.8520000012358651E-3</v>
      </c>
      <c r="M151" s="15"/>
      <c r="P151" s="9">
        <f t="shared" si="98"/>
        <v>1.3870408221035201E-2</v>
      </c>
      <c r="Q151" s="40">
        <f t="shared" si="99"/>
        <v>25340.019</v>
      </c>
      <c r="S151" s="35">
        <v>0.1</v>
      </c>
      <c r="T151" s="15"/>
      <c r="U151" s="15"/>
      <c r="V151" s="15"/>
      <c r="W151" s="15"/>
      <c r="X151"/>
      <c r="Y151"/>
      <c r="Z151">
        <f t="shared" si="100"/>
        <v>443</v>
      </c>
      <c r="AA151" s="15">
        <f t="shared" si="101"/>
        <v>1.9491975615106554E-2</v>
      </c>
      <c r="AB151" s="15">
        <f t="shared" si="102"/>
        <v>-7.4735673953072179E-3</v>
      </c>
      <c r="AC151" s="15">
        <f t="shared" si="103"/>
        <v>-1.5722408222271066E-2</v>
      </c>
      <c r="AD151" s="15">
        <f t="shared" si="104"/>
        <v>-2.1343975616342419E-2</v>
      </c>
      <c r="AE151" s="15">
        <f t="shared" si="105"/>
        <v>4.555652951110198E-5</v>
      </c>
      <c r="AF151">
        <f t="shared" si="106"/>
        <v>-1.5722408222271066E-2</v>
      </c>
      <c r="AG151" s="68"/>
      <c r="AH151">
        <f t="shared" si="107"/>
        <v>5.6215673940713529E-3</v>
      </c>
      <c r="AI151">
        <f t="shared" si="108"/>
        <v>0.79074651337993052</v>
      </c>
      <c r="AJ151">
        <f t="shared" si="109"/>
        <v>0.64733490195041798</v>
      </c>
      <c r="AK151">
        <f t="shared" si="110"/>
        <v>-0.51943524941742691</v>
      </c>
      <c r="AL151">
        <f t="shared" si="111"/>
        <v>-1.9537555210272894</v>
      </c>
      <c r="AM151">
        <f t="shared" si="112"/>
        <v>-1.4809420182454436</v>
      </c>
      <c r="AN151" s="15">
        <f t="shared" ref="AN151:AT160" si="114">$AU151+$AB$7*SIN(AO151)</f>
        <v>4.950268058818649</v>
      </c>
      <c r="AO151" s="15">
        <f t="shared" si="114"/>
        <v>4.950275089714232</v>
      </c>
      <c r="AP151" s="15">
        <f t="shared" si="114"/>
        <v>4.9503283630256956</v>
      </c>
      <c r="AQ151" s="15">
        <f t="shared" si="114"/>
        <v>4.9507316369467453</v>
      </c>
      <c r="AR151" s="15">
        <f t="shared" si="114"/>
        <v>4.9537629432966899</v>
      </c>
      <c r="AS151" s="15">
        <f t="shared" si="114"/>
        <v>4.9754542563500577</v>
      </c>
      <c r="AT151" s="15">
        <f t="shared" si="114"/>
        <v>5.0972172101534401</v>
      </c>
      <c r="AU151" s="15">
        <f t="shared" si="113"/>
        <v>5.494497496522877</v>
      </c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</row>
    <row r="152" spans="1:68" s="9" customFormat="1" x14ac:dyDescent="0.2">
      <c r="A152" s="63" t="s">
        <v>1603</v>
      </c>
      <c r="B152" s="28" t="s">
        <v>676</v>
      </c>
      <c r="C152" s="64">
        <v>40403.430999999997</v>
      </c>
      <c r="D152" s="64" t="s">
        <v>700</v>
      </c>
      <c r="E152" s="9">
        <f t="shared" si="95"/>
        <v>471.99572716343511</v>
      </c>
      <c r="F152" s="9">
        <f t="shared" si="96"/>
        <v>472</v>
      </c>
      <c r="G152" s="9">
        <f t="shared" si="97"/>
        <v>-6.6180000067106448E-3</v>
      </c>
      <c r="I152" s="9">
        <f>G152</f>
        <v>-6.6180000067106448E-3</v>
      </c>
      <c r="M152" s="15"/>
      <c r="P152" s="9">
        <f t="shared" si="98"/>
        <v>1.4420473564667576E-2</v>
      </c>
      <c r="Q152" s="40">
        <f t="shared" si="99"/>
        <v>25384.930999999997</v>
      </c>
      <c r="S152" s="35">
        <v>0.1</v>
      </c>
      <c r="T152" s="15"/>
      <c r="U152" s="15"/>
      <c r="V152" s="15"/>
      <c r="W152" s="15"/>
      <c r="X152"/>
      <c r="Y152"/>
      <c r="Z152">
        <f t="shared" si="100"/>
        <v>472</v>
      </c>
      <c r="AA152" s="15">
        <f t="shared" si="101"/>
        <v>1.9309333670825407E-2</v>
      </c>
      <c r="AB152" s="15">
        <f t="shared" si="102"/>
        <v>-1.1506860112868476E-2</v>
      </c>
      <c r="AC152" s="15">
        <f t="shared" si="103"/>
        <v>-2.1038473571378221E-2</v>
      </c>
      <c r="AD152" s="15">
        <f t="shared" si="104"/>
        <v>-2.5927333677536052E-2</v>
      </c>
      <c r="AE152" s="15">
        <f t="shared" si="105"/>
        <v>6.7222663162629521E-5</v>
      </c>
      <c r="AF152">
        <f t="shared" si="106"/>
        <v>-2.1038473571378221E-2</v>
      </c>
      <c r="AG152" s="68"/>
      <c r="AH152">
        <f t="shared" si="107"/>
        <v>4.8888601061578309E-3</v>
      </c>
      <c r="AI152">
        <f t="shared" si="108"/>
        <v>0.79275642149076664</v>
      </c>
      <c r="AJ152">
        <f t="shared" si="109"/>
        <v>0.64438307191248001</v>
      </c>
      <c r="AK152">
        <f t="shared" si="110"/>
        <v>-0.52024042438730889</v>
      </c>
      <c r="AL152">
        <f t="shared" si="111"/>
        <v>-1.9498891121891997</v>
      </c>
      <c r="AM152">
        <f t="shared" si="112"/>
        <v>-1.474786545879863</v>
      </c>
      <c r="AN152" s="15">
        <f t="shared" si="114"/>
        <v>4.9543138914314548</v>
      </c>
      <c r="AO152" s="15">
        <f t="shared" si="114"/>
        <v>4.9543215340107949</v>
      </c>
      <c r="AP152" s="15">
        <f t="shared" si="114"/>
        <v>4.9543784917102016</v>
      </c>
      <c r="AQ152" s="15">
        <f t="shared" si="114"/>
        <v>4.9548025659589605</v>
      </c>
      <c r="AR152" s="15">
        <f t="shared" si="114"/>
        <v>4.9579374054280549</v>
      </c>
      <c r="AS152" s="15">
        <f t="shared" si="114"/>
        <v>4.9799967257563642</v>
      </c>
      <c r="AT152" s="15">
        <f t="shared" si="114"/>
        <v>5.102111328972744</v>
      </c>
      <c r="AU152" s="15">
        <f t="shared" si="113"/>
        <v>5.4980048928274217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</row>
    <row r="153" spans="1:68" s="9" customFormat="1" x14ac:dyDescent="0.2">
      <c r="A153" s="8" t="s">
        <v>679</v>
      </c>
      <c r="B153" s="37"/>
      <c r="C153" s="12">
        <v>40403.4372</v>
      </c>
      <c r="D153" s="12"/>
      <c r="E153" s="9">
        <f t="shared" si="95"/>
        <v>471.99973012304486</v>
      </c>
      <c r="F153" s="9">
        <f t="shared" si="96"/>
        <v>472</v>
      </c>
      <c r="G153" s="9">
        <f t="shared" si="97"/>
        <v>-4.1800000326475129E-4</v>
      </c>
      <c r="J153" s="9">
        <f>G153</f>
        <v>-4.1800000326475129E-4</v>
      </c>
      <c r="P153" s="9">
        <f t="shared" si="98"/>
        <v>1.4420473564667576E-2</v>
      </c>
      <c r="Q153" s="40">
        <f t="shared" si="99"/>
        <v>25384.9372</v>
      </c>
      <c r="S153" s="35">
        <v>1</v>
      </c>
      <c r="T153"/>
      <c r="U153"/>
      <c r="V153"/>
      <c r="W153"/>
      <c r="X153" s="15"/>
      <c r="Y153"/>
      <c r="Z153">
        <f t="shared" si="100"/>
        <v>472</v>
      </c>
      <c r="AA153" s="15">
        <f t="shared" si="101"/>
        <v>1.9309333670825407E-2</v>
      </c>
      <c r="AB153" s="15">
        <f t="shared" si="102"/>
        <v>-5.3068601094225822E-3</v>
      </c>
      <c r="AC153" s="15">
        <f t="shared" si="103"/>
        <v>-1.4838473567932327E-2</v>
      </c>
      <c r="AD153" s="15">
        <f t="shared" si="104"/>
        <v>-1.9727333674090158E-2</v>
      </c>
      <c r="AE153" s="15">
        <f t="shared" si="105"/>
        <v>3.8916769388889149E-4</v>
      </c>
      <c r="AF153">
        <f t="shared" si="106"/>
        <v>-1.4838473567932327E-2</v>
      </c>
      <c r="AG153" s="68"/>
      <c r="AH153">
        <f t="shared" si="107"/>
        <v>4.8888601061578309E-3</v>
      </c>
      <c r="AI153">
        <f t="shared" si="108"/>
        <v>0.79275642149076664</v>
      </c>
      <c r="AJ153">
        <f t="shared" si="109"/>
        <v>0.64438307191248001</v>
      </c>
      <c r="AK153">
        <f t="shared" si="110"/>
        <v>-0.52024042438730889</v>
      </c>
      <c r="AL153">
        <f t="shared" si="111"/>
        <v>-1.9498891121891997</v>
      </c>
      <c r="AM153">
        <f t="shared" si="112"/>
        <v>-1.474786545879863</v>
      </c>
      <c r="AN153" s="15">
        <f t="shared" si="114"/>
        <v>4.9543138914314548</v>
      </c>
      <c r="AO153" s="15">
        <f t="shared" si="114"/>
        <v>4.9543215340107949</v>
      </c>
      <c r="AP153" s="15">
        <f t="shared" si="114"/>
        <v>4.9543784917102016</v>
      </c>
      <c r="AQ153" s="15">
        <f t="shared" si="114"/>
        <v>4.9548025659589605</v>
      </c>
      <c r="AR153" s="15">
        <f t="shared" si="114"/>
        <v>4.9579374054280549</v>
      </c>
      <c r="AS153" s="15">
        <f t="shared" si="114"/>
        <v>4.9799967257563642</v>
      </c>
      <c r="AT153" s="15">
        <f t="shared" si="114"/>
        <v>5.102111328972744</v>
      </c>
      <c r="AU153" s="15">
        <f t="shared" si="113"/>
        <v>5.4980048928274217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</row>
    <row r="154" spans="1:68" s="9" customFormat="1" x14ac:dyDescent="0.2">
      <c r="A154" s="63" t="s">
        <v>1603</v>
      </c>
      <c r="B154" s="28" t="s">
        <v>676</v>
      </c>
      <c r="C154" s="64">
        <v>40417.377999999997</v>
      </c>
      <c r="D154" s="64" t="s">
        <v>700</v>
      </c>
      <c r="E154" s="9">
        <f t="shared" si="95"/>
        <v>481.00044936449478</v>
      </c>
      <c r="F154" s="9">
        <f t="shared" si="96"/>
        <v>481</v>
      </c>
      <c r="G154" s="9">
        <f t="shared" si="97"/>
        <v>6.9599999551428482E-4</v>
      </c>
      <c r="I154" s="9">
        <f>G154</f>
        <v>6.9599999551428482E-4</v>
      </c>
      <c r="M154" s="15"/>
      <c r="P154" s="9">
        <f t="shared" si="98"/>
        <v>1.4591181586008707E-2</v>
      </c>
      <c r="Q154" s="40">
        <f t="shared" si="99"/>
        <v>25398.877999999997</v>
      </c>
      <c r="S154" s="35">
        <v>0.1</v>
      </c>
      <c r="T154" s="15"/>
      <c r="U154" s="15"/>
      <c r="V154" s="15"/>
      <c r="W154" s="15"/>
      <c r="X154"/>
      <c r="Y154"/>
      <c r="Z154">
        <f t="shared" si="100"/>
        <v>481</v>
      </c>
      <c r="AA154" s="15">
        <f t="shared" si="101"/>
        <v>1.9252253674861684E-2</v>
      </c>
      <c r="AB154" s="15">
        <f t="shared" si="102"/>
        <v>-3.9650720933386919E-3</v>
      </c>
      <c r="AC154" s="15">
        <f t="shared" si="103"/>
        <v>-1.3895181590494422E-2</v>
      </c>
      <c r="AD154" s="15">
        <f t="shared" si="104"/>
        <v>-1.8556253679347399E-2</v>
      </c>
      <c r="AE154" s="15">
        <f t="shared" si="105"/>
        <v>3.4433455061229388E-5</v>
      </c>
      <c r="AF154">
        <f t="shared" si="106"/>
        <v>-1.3895181590494422E-2</v>
      </c>
      <c r="AG154" s="68"/>
      <c r="AH154">
        <f t="shared" si="107"/>
        <v>4.6610720888529767E-3</v>
      </c>
      <c r="AI154">
        <f t="shared" si="108"/>
        <v>0.79338290104159248</v>
      </c>
      <c r="AJ154">
        <f t="shared" si="109"/>
        <v>0.6434619616424081</v>
      </c>
      <c r="AK154">
        <f t="shared" si="110"/>
        <v>-0.52048955265020613</v>
      </c>
      <c r="AL154">
        <f t="shared" si="111"/>
        <v>-1.9486851890026318</v>
      </c>
      <c r="AM154">
        <f t="shared" si="112"/>
        <v>-1.4728770155999864</v>
      </c>
      <c r="AN154" s="15">
        <f t="shared" si="114"/>
        <v>4.9555715886951281</v>
      </c>
      <c r="AO154" s="15">
        <f t="shared" si="114"/>
        <v>4.9555794297276554</v>
      </c>
      <c r="AP154" s="15">
        <f t="shared" si="114"/>
        <v>4.9556375700067621</v>
      </c>
      <c r="AQ154" s="15">
        <f t="shared" si="114"/>
        <v>4.9560682487293901</v>
      </c>
      <c r="AR154" s="15">
        <f t="shared" si="114"/>
        <v>4.9592356018287038</v>
      </c>
      <c r="AS154" s="15">
        <f t="shared" si="114"/>
        <v>4.9814091932583269</v>
      </c>
      <c r="AT154" s="15">
        <f t="shared" si="114"/>
        <v>5.1036311844896183</v>
      </c>
      <c r="AU154" s="15">
        <f t="shared" si="113"/>
        <v>5.4990933951288321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</row>
    <row r="155" spans="1:68" s="9" customFormat="1" x14ac:dyDescent="0.2">
      <c r="A155" s="8" t="s">
        <v>679</v>
      </c>
      <c r="B155" s="37"/>
      <c r="C155" s="12">
        <v>40431.316099999996</v>
      </c>
      <c r="D155" s="12"/>
      <c r="E155" s="9">
        <f t="shared" si="95"/>
        <v>489.99942538160127</v>
      </c>
      <c r="F155" s="9">
        <f t="shared" si="96"/>
        <v>490</v>
      </c>
      <c r="G155" s="9">
        <f t="shared" si="97"/>
        <v>-8.9000000298256055E-4</v>
      </c>
      <c r="J155" s="9">
        <f>G155</f>
        <v>-8.9000000298256055E-4</v>
      </c>
      <c r="P155" s="9">
        <f t="shared" si="98"/>
        <v>1.4761888701244234E-2</v>
      </c>
      <c r="Q155" s="40">
        <f t="shared" si="99"/>
        <v>25412.816099999996</v>
      </c>
      <c r="S155" s="35">
        <v>1</v>
      </c>
      <c r="T155"/>
      <c r="U155"/>
      <c r="V155"/>
      <c r="W155"/>
      <c r="X155"/>
      <c r="Y155"/>
      <c r="Z155">
        <f t="shared" si="100"/>
        <v>490</v>
      </c>
      <c r="AA155" s="15">
        <f t="shared" si="101"/>
        <v>1.9194985089691363E-2</v>
      </c>
      <c r="AB155" s="15">
        <f t="shared" si="102"/>
        <v>-5.3230963914296884E-3</v>
      </c>
      <c r="AC155" s="15">
        <f t="shared" si="103"/>
        <v>-1.5651888704226794E-2</v>
      </c>
      <c r="AD155" s="15">
        <f t="shared" si="104"/>
        <v>-2.0084985092673924E-2</v>
      </c>
      <c r="AE155" s="15">
        <f t="shared" si="105"/>
        <v>4.0340662617293374E-4</v>
      </c>
      <c r="AF155">
        <f t="shared" si="106"/>
        <v>-1.5651888704226794E-2</v>
      </c>
      <c r="AG155" s="68"/>
      <c r="AH155">
        <f t="shared" si="107"/>
        <v>4.4330963884471278E-3</v>
      </c>
      <c r="AI155">
        <f t="shared" si="108"/>
        <v>0.79401067244452028</v>
      </c>
      <c r="AJ155">
        <f t="shared" si="109"/>
        <v>0.64253845846443158</v>
      </c>
      <c r="AK155">
        <f t="shared" si="110"/>
        <v>-0.52073831905597401</v>
      </c>
      <c r="AL155">
        <f t="shared" si="111"/>
        <v>-1.9474793601078808</v>
      </c>
      <c r="AM155">
        <f t="shared" si="112"/>
        <v>-1.4709678537659983</v>
      </c>
      <c r="AN155" s="15">
        <f t="shared" si="114"/>
        <v>4.9568302814666589</v>
      </c>
      <c r="AO155" s="15">
        <f t="shared" si="114"/>
        <v>4.9568383251526091</v>
      </c>
      <c r="AP155" s="15">
        <f t="shared" si="114"/>
        <v>4.9568976669148537</v>
      </c>
      <c r="AQ155" s="15">
        <f t="shared" si="114"/>
        <v>4.9573350214771539</v>
      </c>
      <c r="AR155" s="15">
        <f t="shared" si="114"/>
        <v>4.9605350692050401</v>
      </c>
      <c r="AS155" s="15">
        <f t="shared" si="114"/>
        <v>4.9828229570189144</v>
      </c>
      <c r="AT155" s="15">
        <f t="shared" si="114"/>
        <v>5.1051515085648074</v>
      </c>
      <c r="AU155" s="15">
        <f t="shared" si="113"/>
        <v>5.5001818974302426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</row>
    <row r="156" spans="1:68" s="9" customFormat="1" x14ac:dyDescent="0.2">
      <c r="A156" s="63" t="s">
        <v>1614</v>
      </c>
      <c r="B156" s="28" t="s">
        <v>676</v>
      </c>
      <c r="C156" s="64">
        <v>40465.368000000002</v>
      </c>
      <c r="D156" s="64" t="s">
        <v>700</v>
      </c>
      <c r="E156" s="9">
        <f t="shared" si="95"/>
        <v>511.98464800426666</v>
      </c>
      <c r="F156" s="9">
        <f t="shared" si="96"/>
        <v>512</v>
      </c>
      <c r="G156" s="9">
        <f t="shared" si="97"/>
        <v>-2.3778000002494082E-2</v>
      </c>
      <c r="I156" s="9">
        <f>G156</f>
        <v>-2.3778000002494082E-2</v>
      </c>
      <c r="M156" s="15"/>
      <c r="P156" s="9">
        <f t="shared" si="98"/>
        <v>1.517916894611613E-2</v>
      </c>
      <c r="Q156" s="40">
        <f t="shared" si="99"/>
        <v>25446.868000000002</v>
      </c>
      <c r="S156" s="35">
        <v>0.1</v>
      </c>
      <c r="T156" s="15"/>
      <c r="U156" s="15"/>
      <c r="V156" s="15"/>
      <c r="W156" s="15"/>
      <c r="X156"/>
      <c r="Y156"/>
      <c r="Z156">
        <f t="shared" si="100"/>
        <v>512</v>
      </c>
      <c r="AA156" s="15">
        <f t="shared" si="101"/>
        <v>1.9054201082216067E-2</v>
      </c>
      <c r="AB156" s="15">
        <f t="shared" si="102"/>
        <v>-2.7653032138594019E-2</v>
      </c>
      <c r="AC156" s="15">
        <f t="shared" si="103"/>
        <v>-3.8957168948610212E-2</v>
      </c>
      <c r="AD156" s="15">
        <f t="shared" si="104"/>
        <v>-4.2832201084710149E-2</v>
      </c>
      <c r="AE156" s="15">
        <f t="shared" si="105"/>
        <v>1.8345974497610453E-4</v>
      </c>
      <c r="AF156">
        <f t="shared" si="106"/>
        <v>-3.8957168948610212E-2</v>
      </c>
      <c r="AG156" s="68"/>
      <c r="AH156">
        <f t="shared" si="107"/>
        <v>3.8750321360999382E-3</v>
      </c>
      <c r="AI156">
        <f t="shared" si="108"/>
        <v>0.79555068424654007</v>
      </c>
      <c r="AJ156">
        <f t="shared" si="109"/>
        <v>0.64027088694605649</v>
      </c>
      <c r="AK156">
        <f t="shared" si="110"/>
        <v>-0.52134487365652893</v>
      </c>
      <c r="AL156">
        <f t="shared" si="111"/>
        <v>-1.9445237214569817</v>
      </c>
      <c r="AM156">
        <f t="shared" si="112"/>
        <v>-1.4663025463200248</v>
      </c>
      <c r="AN156" s="15">
        <f t="shared" si="114"/>
        <v>4.9599112899318261</v>
      </c>
      <c r="AO156" s="15">
        <f t="shared" si="114"/>
        <v>4.959919847103194</v>
      </c>
      <c r="AP156" s="15">
        <f t="shared" si="114"/>
        <v>4.9599822067051971</v>
      </c>
      <c r="AQ156" s="15">
        <f t="shared" si="114"/>
        <v>4.9604361828942167</v>
      </c>
      <c r="AR156" s="15">
        <f t="shared" si="114"/>
        <v>4.9637169117670741</v>
      </c>
      <c r="AS156" s="15">
        <f t="shared" si="114"/>
        <v>4.9862842825880405</v>
      </c>
      <c r="AT156" s="15">
        <f t="shared" si="114"/>
        <v>5.1088698256845593</v>
      </c>
      <c r="AU156" s="15">
        <f t="shared" si="113"/>
        <v>5.5028426808336901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</row>
    <row r="157" spans="1:68" s="9" customFormat="1" x14ac:dyDescent="0.2">
      <c r="A157" s="63" t="s">
        <v>1614</v>
      </c>
      <c r="B157" s="28" t="s">
        <v>676</v>
      </c>
      <c r="C157" s="64">
        <v>40482.42</v>
      </c>
      <c r="D157" s="64" t="s">
        <v>700</v>
      </c>
      <c r="E157" s="9">
        <f t="shared" si="95"/>
        <v>522.99407820233318</v>
      </c>
      <c r="F157" s="9">
        <f t="shared" si="96"/>
        <v>523</v>
      </c>
      <c r="G157" s="9">
        <f t="shared" si="97"/>
        <v>-9.1720000054920092E-3</v>
      </c>
      <c r="I157" s="9">
        <f>G157</f>
        <v>-9.1720000054920092E-3</v>
      </c>
      <c r="M157" s="15"/>
      <c r="P157" s="9">
        <f t="shared" si="98"/>
        <v>1.5387807038204339E-2</v>
      </c>
      <c r="Q157" s="40">
        <f t="shared" si="99"/>
        <v>25463.919999999998</v>
      </c>
      <c r="S157" s="35">
        <v>0.1</v>
      </c>
      <c r="T157" s="15"/>
      <c r="U157" s="15"/>
      <c r="V157" s="15"/>
      <c r="W157" s="15"/>
      <c r="X157" s="15"/>
      <c r="Y157" s="15"/>
      <c r="Z157">
        <f t="shared" si="100"/>
        <v>523</v>
      </c>
      <c r="AA157" s="15">
        <f t="shared" si="101"/>
        <v>1.8983386288964031E-2</v>
      </c>
      <c r="AB157" s="15">
        <f t="shared" si="102"/>
        <v>-1.27675792562517E-2</v>
      </c>
      <c r="AC157" s="15">
        <f t="shared" si="103"/>
        <v>-2.4559807043696348E-2</v>
      </c>
      <c r="AD157" s="15">
        <f t="shared" si="104"/>
        <v>-2.815538629445604E-2</v>
      </c>
      <c r="AE157" s="15">
        <f t="shared" si="105"/>
        <v>7.9272577739004311E-5</v>
      </c>
      <c r="AF157">
        <f t="shared" si="106"/>
        <v>-2.4559807043696348E-2</v>
      </c>
      <c r="AG157" s="68"/>
      <c r="AH157">
        <f t="shared" si="107"/>
        <v>3.5955792507596906E-3</v>
      </c>
      <c r="AI157">
        <f t="shared" si="108"/>
        <v>0.79632360775222433</v>
      </c>
      <c r="AJ157">
        <f t="shared" si="109"/>
        <v>0.63913168957477373</v>
      </c>
      <c r="AK157">
        <f t="shared" si="110"/>
        <v>-0.52164732074547293</v>
      </c>
      <c r="AL157">
        <f t="shared" si="111"/>
        <v>-1.9430415946139572</v>
      </c>
      <c r="AM157">
        <f t="shared" si="112"/>
        <v>-1.4639706979735376</v>
      </c>
      <c r="AN157" s="15">
        <f t="shared" si="114"/>
        <v>4.9614540389950035</v>
      </c>
      <c r="AO157" s="15">
        <f t="shared" si="114"/>
        <v>4.9614628627913522</v>
      </c>
      <c r="AP157" s="15">
        <f t="shared" si="114"/>
        <v>4.9615267750944705</v>
      </c>
      <c r="AQ157" s="15">
        <f t="shared" si="114"/>
        <v>4.9619892246941237</v>
      </c>
      <c r="AR157" s="15">
        <f t="shared" si="114"/>
        <v>4.9653106985356485</v>
      </c>
      <c r="AS157" s="15">
        <f t="shared" si="114"/>
        <v>4.9880178515723248</v>
      </c>
      <c r="AT157" s="15">
        <f t="shared" si="114"/>
        <v>5.1107300306762351</v>
      </c>
      <c r="AU157" s="15">
        <f t="shared" si="113"/>
        <v>5.5041730725354139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</row>
    <row r="158" spans="1:68" s="9" customFormat="1" x14ac:dyDescent="0.2">
      <c r="A158" s="63" t="s">
        <v>1619</v>
      </c>
      <c r="B158" s="28" t="s">
        <v>676</v>
      </c>
      <c r="C158" s="64">
        <v>40541.277000000002</v>
      </c>
      <c r="D158" s="64" t="s">
        <v>700</v>
      </c>
      <c r="E158" s="9">
        <f t="shared" si="95"/>
        <v>560.99443201231372</v>
      </c>
      <c r="F158" s="9">
        <f t="shared" si="96"/>
        <v>561</v>
      </c>
      <c r="G158" s="9">
        <f t="shared" si="97"/>
        <v>-8.6240000018733554E-3</v>
      </c>
      <c r="I158" s="9">
        <f>G158</f>
        <v>-8.6240000018733554E-3</v>
      </c>
      <c r="M158" s="15"/>
      <c r="P158" s="9">
        <f t="shared" si="98"/>
        <v>1.6108546396251502E-2</v>
      </c>
      <c r="Q158" s="40">
        <f t="shared" si="99"/>
        <v>25522.777000000002</v>
      </c>
      <c r="S158" s="35">
        <v>0.1</v>
      </c>
      <c r="T158" s="15"/>
      <c r="U158"/>
      <c r="V158"/>
      <c r="W158"/>
      <c r="X158"/>
      <c r="Y158"/>
      <c r="Z158">
        <f t="shared" si="100"/>
        <v>561</v>
      </c>
      <c r="AA158" s="15">
        <f t="shared" si="101"/>
        <v>1.8736583801953133E-2</v>
      </c>
      <c r="AB158" s="15">
        <f t="shared" si="102"/>
        <v>-1.1252037407574987E-2</v>
      </c>
      <c r="AC158" s="15">
        <f t="shared" si="103"/>
        <v>-2.4732546398124857E-2</v>
      </c>
      <c r="AD158" s="15">
        <f t="shared" si="104"/>
        <v>-2.7360583803826489E-2</v>
      </c>
      <c r="AE158" s="15">
        <f t="shared" si="105"/>
        <v>7.4860154608621246E-5</v>
      </c>
      <c r="AF158">
        <f t="shared" si="106"/>
        <v>-2.4732546398124857E-2</v>
      </c>
      <c r="AG158" s="68"/>
      <c r="AH158">
        <f t="shared" si="107"/>
        <v>2.6280374057016317E-3</v>
      </c>
      <c r="AI158">
        <f t="shared" si="108"/>
        <v>0.79900877541596538</v>
      </c>
      <c r="AJ158">
        <f t="shared" si="109"/>
        <v>0.6351682986533328</v>
      </c>
      <c r="AK158">
        <f t="shared" si="110"/>
        <v>-0.52268779174590463</v>
      </c>
      <c r="AL158">
        <f t="shared" si="111"/>
        <v>-1.9378992572272535</v>
      </c>
      <c r="AM158">
        <f t="shared" si="112"/>
        <v>-1.4559192630884654</v>
      </c>
      <c r="AN158" s="15">
        <f t="shared" si="114"/>
        <v>4.9667951139428981</v>
      </c>
      <c r="AO158" s="15">
        <f t="shared" si="114"/>
        <v>4.9668049116553252</v>
      </c>
      <c r="AP158" s="15">
        <f t="shared" si="114"/>
        <v>4.9668744188248439</v>
      </c>
      <c r="AQ158" s="15">
        <f t="shared" si="114"/>
        <v>4.9673669860583125</v>
      </c>
      <c r="AR158" s="15">
        <f t="shared" si="114"/>
        <v>4.9708312836445012</v>
      </c>
      <c r="AS158" s="15">
        <f t="shared" si="114"/>
        <v>4.9940214584164657</v>
      </c>
      <c r="AT158" s="15">
        <f t="shared" si="114"/>
        <v>5.117161545491224</v>
      </c>
      <c r="AU158" s="15">
        <f t="shared" si="113"/>
        <v>5.508768971141369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</row>
    <row r="159" spans="1:68" s="9" customFormat="1" x14ac:dyDescent="0.2">
      <c r="A159" s="10" t="s">
        <v>710</v>
      </c>
      <c r="B159" s="37" t="s">
        <v>676</v>
      </c>
      <c r="C159" s="109">
        <v>40600.605000000003</v>
      </c>
      <c r="D159" s="10" t="s">
        <v>711</v>
      </c>
      <c r="E159" s="9">
        <f t="shared" si="95"/>
        <v>599.29888162473765</v>
      </c>
      <c r="F159" s="9">
        <f t="shared" si="96"/>
        <v>599.5</v>
      </c>
      <c r="G159" s="9">
        <f t="shared" si="97"/>
        <v>-0.3115029999971739</v>
      </c>
      <c r="Q159" s="40">
        <f t="shared" si="99"/>
        <v>25582.105000000003</v>
      </c>
      <c r="R159" s="108">
        <f>G159</f>
        <v>-0.3115029999971739</v>
      </c>
      <c r="S159" s="35"/>
      <c r="T159"/>
      <c r="X159"/>
      <c r="Y159"/>
      <c r="Z159">
        <f t="shared" si="100"/>
        <v>599.5</v>
      </c>
      <c r="AA159" s="15">
        <f t="shared" si="101"/>
        <v>1.8483100578698067E-2</v>
      </c>
      <c r="AB159" s="15">
        <f t="shared" si="102"/>
        <v>-0.31314734788247067</v>
      </c>
      <c r="AC159" s="15">
        <f t="shared" si="103"/>
        <v>-0.3115029999971739</v>
      </c>
      <c r="AD159" s="15">
        <f t="shared" si="104"/>
        <v>-9999</v>
      </c>
      <c r="AE159" s="15">
        <f t="shared" si="105"/>
        <v>0</v>
      </c>
      <c r="AF159">
        <f t="shared" si="106"/>
        <v>-9999</v>
      </c>
      <c r="AG159" s="68"/>
      <c r="AH159">
        <f t="shared" si="107"/>
        <v>1.6443478852967808E-3</v>
      </c>
      <c r="AI159">
        <f t="shared" si="108"/>
        <v>0.80175331015891316</v>
      </c>
      <c r="AJ159">
        <f t="shared" si="109"/>
        <v>0.63110805767756761</v>
      </c>
      <c r="AK159">
        <f t="shared" si="110"/>
        <v>-0.5237349042856051</v>
      </c>
      <c r="AL159">
        <f t="shared" si="111"/>
        <v>-1.9326537126491492</v>
      </c>
      <c r="AM159">
        <f t="shared" si="112"/>
        <v>-1.447768104887653</v>
      </c>
      <c r="AN159" s="15">
        <f t="shared" si="114"/>
        <v>4.9722249047731335</v>
      </c>
      <c r="AO159" s="15">
        <f t="shared" si="114"/>
        <v>4.9722357771520915</v>
      </c>
      <c r="AP159" s="15">
        <f t="shared" si="114"/>
        <v>4.9723113308655051</v>
      </c>
      <c r="AQ159" s="15">
        <f t="shared" si="114"/>
        <v>4.9728357727363575</v>
      </c>
      <c r="AR159" s="15">
        <f t="shared" si="114"/>
        <v>4.976448031973109</v>
      </c>
      <c r="AS159" s="15">
        <f t="shared" si="114"/>
        <v>5.0001276626126456</v>
      </c>
      <c r="AT159" s="15">
        <f t="shared" si="114"/>
        <v>5.1236861209276965</v>
      </c>
      <c r="AU159" s="15">
        <f t="shared" si="113"/>
        <v>5.5134253420974026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</row>
    <row r="160" spans="1:68" s="9" customFormat="1" x14ac:dyDescent="0.2">
      <c r="A160" s="10" t="s">
        <v>710</v>
      </c>
      <c r="B160" s="37" t="s">
        <v>676</v>
      </c>
      <c r="C160" s="109">
        <v>40653.506000000001</v>
      </c>
      <c r="D160" s="10" t="s">
        <v>711</v>
      </c>
      <c r="E160" s="9">
        <f t="shared" si="95"/>
        <v>633.45381165687627</v>
      </c>
      <c r="F160" s="9">
        <f t="shared" si="96"/>
        <v>633.5</v>
      </c>
      <c r="G160" s="9">
        <f t="shared" si="97"/>
        <v>-7.1539000004122499E-2</v>
      </c>
      <c r="Q160" s="40">
        <f t="shared" si="99"/>
        <v>25635.006000000001</v>
      </c>
      <c r="R160" s="108">
        <f>G160</f>
        <v>-7.1539000004122499E-2</v>
      </c>
      <c r="S160" s="35"/>
      <c r="T160"/>
      <c r="Z160">
        <f t="shared" si="100"/>
        <v>633.5</v>
      </c>
      <c r="AA160" s="15">
        <f t="shared" si="101"/>
        <v>1.8256370229127693E-2</v>
      </c>
      <c r="AB160" s="15">
        <f t="shared" si="102"/>
        <v>-7.2311773818025268E-2</v>
      </c>
      <c r="AC160" s="15">
        <f t="shared" si="103"/>
        <v>-7.1539000004122499E-2</v>
      </c>
      <c r="AD160" s="15">
        <f t="shared" si="104"/>
        <v>-9999</v>
      </c>
      <c r="AE160" s="15">
        <f t="shared" si="105"/>
        <v>0</v>
      </c>
      <c r="AF160">
        <f t="shared" si="106"/>
        <v>-9999</v>
      </c>
      <c r="AG160" s="68"/>
      <c r="AH160">
        <f t="shared" si="107"/>
        <v>7.7277381390277041E-4</v>
      </c>
      <c r="AI160">
        <f t="shared" si="108"/>
        <v>0.80419738656247075</v>
      </c>
      <c r="AJ160">
        <f t="shared" si="109"/>
        <v>0.62748450901360564</v>
      </c>
      <c r="AK160">
        <f t="shared" si="110"/>
        <v>-0.52465353955828176</v>
      </c>
      <c r="AL160">
        <f t="shared" si="111"/>
        <v>-1.9279911813322139</v>
      </c>
      <c r="AM160">
        <f t="shared" si="112"/>
        <v>-1.4405746963488655</v>
      </c>
      <c r="AN160" s="15">
        <f t="shared" si="114"/>
        <v>4.977035609651808</v>
      </c>
      <c r="AO160" s="15">
        <f t="shared" si="114"/>
        <v>4.9770475094371456</v>
      </c>
      <c r="AP160" s="15">
        <f t="shared" si="114"/>
        <v>4.9771287329906855</v>
      </c>
      <c r="AQ160" s="15">
        <f t="shared" si="114"/>
        <v>4.9776824864934683</v>
      </c>
      <c r="AR160" s="15">
        <f t="shared" si="114"/>
        <v>4.9814281248647267</v>
      </c>
      <c r="AS160" s="15">
        <f t="shared" si="114"/>
        <v>5.005539920123832</v>
      </c>
      <c r="AT160" s="15">
        <f t="shared" si="114"/>
        <v>5.129455111384666</v>
      </c>
      <c r="AU160" s="15">
        <f t="shared" si="113"/>
        <v>5.5175374619027302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</row>
    <row r="161" spans="1:68" s="9" customFormat="1" x14ac:dyDescent="0.2">
      <c r="A161" s="10" t="s">
        <v>710</v>
      </c>
      <c r="B161" s="37" t="s">
        <v>676</v>
      </c>
      <c r="C161" s="109">
        <v>40656.455000000002</v>
      </c>
      <c r="D161" s="10" t="s">
        <v>711</v>
      </c>
      <c r="E161" s="9">
        <f t="shared" si="95"/>
        <v>635.35780002505078</v>
      </c>
      <c r="F161" s="9">
        <f t="shared" si="96"/>
        <v>635.5</v>
      </c>
      <c r="G161" s="9">
        <f t="shared" si="97"/>
        <v>-0.22024699999747099</v>
      </c>
      <c r="Q161" s="40">
        <f t="shared" si="99"/>
        <v>25637.955000000002</v>
      </c>
      <c r="R161" s="108">
        <f>G161</f>
        <v>-0.22024699999747099</v>
      </c>
      <c r="S161" s="35"/>
      <c r="T161"/>
      <c r="Z161">
        <f t="shared" si="100"/>
        <v>635.5</v>
      </c>
      <c r="AA161" s="15">
        <f t="shared" si="101"/>
        <v>1.8242949145429045E-2</v>
      </c>
      <c r="AB161" s="15">
        <f t="shared" si="102"/>
        <v>-0.22096842114675203</v>
      </c>
      <c r="AC161" s="15">
        <f t="shared" si="103"/>
        <v>-0.22024699999747099</v>
      </c>
      <c r="AD161" s="15">
        <f t="shared" si="104"/>
        <v>-9999</v>
      </c>
      <c r="AE161" s="15">
        <f t="shared" si="105"/>
        <v>0</v>
      </c>
      <c r="AF161">
        <f t="shared" si="106"/>
        <v>-9999</v>
      </c>
      <c r="AG161" s="68"/>
      <c r="AH161">
        <f t="shared" si="107"/>
        <v>7.2142114928103727E-4</v>
      </c>
      <c r="AI161">
        <f t="shared" si="108"/>
        <v>0.80434175388660389</v>
      </c>
      <c r="AJ161">
        <f t="shared" si="109"/>
        <v>0.62727024326618774</v>
      </c>
      <c r="AK161">
        <f t="shared" si="110"/>
        <v>-0.52470739534318533</v>
      </c>
      <c r="AL161">
        <f t="shared" si="111"/>
        <v>-1.9277160284874288</v>
      </c>
      <c r="AM161">
        <f t="shared" si="112"/>
        <v>-1.4401516975364095</v>
      </c>
      <c r="AN161" s="15">
        <f t="shared" ref="AN161:AT170" si="115">$AU161+$AB$7*SIN(AO161)</f>
        <v>4.977319049566888</v>
      </c>
      <c r="AO161" s="15">
        <f t="shared" si="115"/>
        <v>4.9773310121730301</v>
      </c>
      <c r="AP161" s="15">
        <f t="shared" si="115"/>
        <v>4.9774125791584947</v>
      </c>
      <c r="AQ161" s="15">
        <f t="shared" si="115"/>
        <v>4.9779680912950361</v>
      </c>
      <c r="AR161" s="15">
        <f t="shared" si="115"/>
        <v>4.9817216543641276</v>
      </c>
      <c r="AS161" s="15">
        <f t="shared" si="115"/>
        <v>5.0058588657479088</v>
      </c>
      <c r="AT161" s="15">
        <f t="shared" si="115"/>
        <v>5.1297946684004518</v>
      </c>
      <c r="AU161" s="15">
        <f t="shared" si="113"/>
        <v>5.5177793513030435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</row>
    <row r="162" spans="1:68" s="9" customFormat="1" x14ac:dyDescent="0.2">
      <c r="A162" s="63" t="s">
        <v>765</v>
      </c>
      <c r="B162" s="28" t="s">
        <v>676</v>
      </c>
      <c r="C162" s="64">
        <v>40725.591</v>
      </c>
      <c r="D162" s="64" t="s">
        <v>700</v>
      </c>
      <c r="E162" s="9">
        <f t="shared" si="95"/>
        <v>679.9946734811665</v>
      </c>
      <c r="F162" s="9">
        <f t="shared" si="96"/>
        <v>680</v>
      </c>
      <c r="G162" s="9">
        <f t="shared" si="97"/>
        <v>-8.2499999989522621E-3</v>
      </c>
      <c r="I162" s="9">
        <f>G162</f>
        <v>-8.2499999989522621E-3</v>
      </c>
      <c r="M162" s="15"/>
      <c r="P162" s="9">
        <f t="shared" ref="P162:P225" si="116">+D$11+D$12*F162+D$13*F162^2</f>
        <v>1.8365494097865497E-2</v>
      </c>
      <c r="Q162" s="40">
        <f t="shared" si="99"/>
        <v>25707.091</v>
      </c>
      <c r="S162" s="35">
        <v>0.1</v>
      </c>
      <c r="T162" s="15"/>
      <c r="U162"/>
      <c r="V162"/>
      <c r="W162"/>
      <c r="X162"/>
      <c r="Y162"/>
      <c r="Z162">
        <f t="shared" si="100"/>
        <v>680</v>
      </c>
      <c r="AA162" s="15">
        <f t="shared" si="101"/>
        <v>1.7941915016396054E-2</v>
      </c>
      <c r="AB162" s="15">
        <f t="shared" si="102"/>
        <v>-7.8264209174828212E-3</v>
      </c>
      <c r="AC162" s="15">
        <f t="shared" si="103"/>
        <v>-2.6615494096817759E-2</v>
      </c>
      <c r="AD162" s="15">
        <f t="shared" si="104"/>
        <v>-2.6191915015348316E-2</v>
      </c>
      <c r="AE162" s="15">
        <f t="shared" si="105"/>
        <v>6.8601641217122858E-5</v>
      </c>
      <c r="AF162">
        <f t="shared" si="106"/>
        <v>-2.6615494096817759E-2</v>
      </c>
      <c r="AG162" s="68"/>
      <c r="AH162">
        <f t="shared" si="107"/>
        <v>-4.2357908146944132E-4</v>
      </c>
      <c r="AI162">
        <f t="shared" si="108"/>
        <v>0.80757125025664966</v>
      </c>
      <c r="AJ162">
        <f t="shared" si="109"/>
        <v>0.62247046822543306</v>
      </c>
      <c r="AK162">
        <f t="shared" si="110"/>
        <v>-0.52590034823358989</v>
      </c>
      <c r="AL162">
        <f t="shared" si="111"/>
        <v>-1.9215681845981163</v>
      </c>
      <c r="AM162">
        <f t="shared" si="112"/>
        <v>-1.4307439656022876</v>
      </c>
      <c r="AN162" s="15">
        <f t="shared" si="115"/>
        <v>4.9836388123287891</v>
      </c>
      <c r="AO162" s="15">
        <f t="shared" si="115"/>
        <v>4.9836522443455991</v>
      </c>
      <c r="AP162" s="15">
        <f t="shared" si="115"/>
        <v>4.9837417461184037</v>
      </c>
      <c r="AQ162" s="15">
        <f t="shared" si="115"/>
        <v>4.9843373911982649</v>
      </c>
      <c r="AR162" s="15">
        <f t="shared" si="115"/>
        <v>4.9882695337599969</v>
      </c>
      <c r="AS162" s="15">
        <f t="shared" si="115"/>
        <v>5.0129720096988066</v>
      </c>
      <c r="AT162" s="15">
        <f t="shared" si="115"/>
        <v>5.1373556733166712</v>
      </c>
      <c r="AU162" s="15">
        <f t="shared" si="113"/>
        <v>5.5231613904600172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</row>
    <row r="163" spans="1:68" s="9" customFormat="1" x14ac:dyDescent="0.2">
      <c r="A163" s="63" t="s">
        <v>767</v>
      </c>
      <c r="B163" s="28" t="s">
        <v>676</v>
      </c>
      <c r="C163" s="64">
        <v>40753.472000000002</v>
      </c>
      <c r="D163" s="64" t="s">
        <v>700</v>
      </c>
      <c r="E163" s="9">
        <f t="shared" si="95"/>
        <v>697.99572458088358</v>
      </c>
      <c r="F163" s="9">
        <f t="shared" si="96"/>
        <v>698</v>
      </c>
      <c r="G163" s="9">
        <f t="shared" si="97"/>
        <v>-6.6220000007888302E-3</v>
      </c>
      <c r="I163" s="9">
        <f>G163</f>
        <v>-6.6220000007888302E-3</v>
      </c>
      <c r="M163" s="15"/>
      <c r="P163" s="9">
        <f t="shared" si="116"/>
        <v>1.8706867352227603E-2</v>
      </c>
      <c r="Q163" s="40">
        <f t="shared" si="99"/>
        <v>25734.972000000002</v>
      </c>
      <c r="S163" s="35">
        <v>0.1</v>
      </c>
      <c r="T163" s="15"/>
      <c r="U163"/>
      <c r="V163"/>
      <c r="W163"/>
      <c r="X163"/>
      <c r="Y163"/>
      <c r="Z163">
        <f t="shared" si="100"/>
        <v>698</v>
      </c>
      <c r="AA163" s="15">
        <f t="shared" si="101"/>
        <v>1.7818835116287849E-2</v>
      </c>
      <c r="AB163" s="15">
        <f t="shared" si="102"/>
        <v>-5.7339677648490751E-3</v>
      </c>
      <c r="AC163" s="15">
        <f t="shared" si="103"/>
        <v>-2.5328867353016433E-2</v>
      </c>
      <c r="AD163" s="15">
        <f t="shared" si="104"/>
        <v>-2.4440835117076679E-2</v>
      </c>
      <c r="AE163" s="15">
        <f t="shared" si="105"/>
        <v>5.9735442122012859E-5</v>
      </c>
      <c r="AF163">
        <f t="shared" si="106"/>
        <v>-2.5328867353016433E-2</v>
      </c>
      <c r="AG163" s="68"/>
      <c r="AH163">
        <f t="shared" si="107"/>
        <v>-8.8803223593975523E-4</v>
      </c>
      <c r="AI163">
        <f t="shared" si="108"/>
        <v>0.8088870403040066</v>
      </c>
      <c r="AJ163">
        <f t="shared" si="109"/>
        <v>0.62051126249708044</v>
      </c>
      <c r="AK163">
        <f t="shared" si="110"/>
        <v>-0.5263799356322747</v>
      </c>
      <c r="AL163">
        <f t="shared" si="111"/>
        <v>-1.9190673502068112</v>
      </c>
      <c r="AM163">
        <f t="shared" si="112"/>
        <v>-1.4269407111685879</v>
      </c>
      <c r="AN163" s="15">
        <f t="shared" si="115"/>
        <v>4.986202347101913</v>
      </c>
      <c r="AO163" s="15">
        <f t="shared" si="115"/>
        <v>4.9862164138268703</v>
      </c>
      <c r="AP163" s="15">
        <f t="shared" si="115"/>
        <v>4.9863092884765532</v>
      </c>
      <c r="AQ163" s="15">
        <f t="shared" si="115"/>
        <v>4.9869217186671593</v>
      </c>
      <c r="AR163" s="15">
        <f t="shared" si="115"/>
        <v>4.9909273161454113</v>
      </c>
      <c r="AS163" s="15">
        <f t="shared" si="115"/>
        <v>5.0158582657709498</v>
      </c>
      <c r="AT163" s="15">
        <f t="shared" si="115"/>
        <v>5.1404172353134436</v>
      </c>
      <c r="AU163" s="15">
        <f t="shared" si="113"/>
        <v>5.5253383950628381</v>
      </c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</row>
    <row r="164" spans="1:68" s="9" customFormat="1" x14ac:dyDescent="0.2">
      <c r="A164" s="10" t="s">
        <v>680</v>
      </c>
      <c r="B164" s="37"/>
      <c r="C164" s="12">
        <v>40781.357600000003</v>
      </c>
      <c r="D164" s="12"/>
      <c r="E164" s="9">
        <f t="shared" si="95"/>
        <v>715.99974561837416</v>
      </c>
      <c r="F164" s="9">
        <f t="shared" si="96"/>
        <v>716</v>
      </c>
      <c r="G164" s="9">
        <f t="shared" si="97"/>
        <v>-3.9400000241585076E-4</v>
      </c>
      <c r="J164" s="9">
        <f>G164</f>
        <v>-3.9400000241585076E-4</v>
      </c>
      <c r="P164" s="9">
        <f t="shared" si="116"/>
        <v>1.9048236982167299E-2</v>
      </c>
      <c r="Q164" s="40">
        <f t="shared" si="99"/>
        <v>25762.857600000003</v>
      </c>
      <c r="S164" s="35">
        <v>1</v>
      </c>
      <c r="T164"/>
      <c r="U164"/>
      <c r="V164"/>
      <c r="W164"/>
      <c r="X164" s="15"/>
      <c r="Y164" s="15"/>
      <c r="Z164">
        <f t="shared" si="100"/>
        <v>716</v>
      </c>
      <c r="AA164" s="15">
        <f t="shared" si="101"/>
        <v>1.7694998567171372E-2</v>
      </c>
      <c r="AB164" s="15">
        <f t="shared" si="102"/>
        <v>9.5923841258007628E-4</v>
      </c>
      <c r="AC164" s="15">
        <f t="shared" si="103"/>
        <v>-1.9442236984583149E-2</v>
      </c>
      <c r="AD164" s="15">
        <f t="shared" si="104"/>
        <v>-1.8088998569587223E-2</v>
      </c>
      <c r="AE164" s="15">
        <f t="shared" si="105"/>
        <v>3.2721186925052859E-4</v>
      </c>
      <c r="AF164">
        <f t="shared" si="106"/>
        <v>-1.9442236984583149E-2</v>
      </c>
      <c r="AG164" s="68"/>
      <c r="AH164">
        <f t="shared" si="107"/>
        <v>-1.353238414995927E-3</v>
      </c>
      <c r="AI164">
        <f t="shared" si="108"/>
        <v>0.81020833142704962</v>
      </c>
      <c r="AJ164">
        <f t="shared" si="109"/>
        <v>0.61854175432393377</v>
      </c>
      <c r="AK164">
        <f t="shared" si="110"/>
        <v>-0.52685778208193468</v>
      </c>
      <c r="AL164">
        <f t="shared" si="111"/>
        <v>-1.9165583431561135</v>
      </c>
      <c r="AM164">
        <f t="shared" si="112"/>
        <v>-1.4231386421019896</v>
      </c>
      <c r="AN164" s="15">
        <f t="shared" si="115"/>
        <v>4.988770070470057</v>
      </c>
      <c r="AO164" s="15">
        <f t="shared" si="115"/>
        <v>4.9887847961577334</v>
      </c>
      <c r="AP164" s="15">
        <f t="shared" si="115"/>
        <v>4.9888811404798048</v>
      </c>
      <c r="AQ164" s="15">
        <f t="shared" si="115"/>
        <v>4.9895106777894931</v>
      </c>
      <c r="AR164" s="15">
        <f t="shared" si="115"/>
        <v>4.9935904290427349</v>
      </c>
      <c r="AS164" s="15">
        <f t="shared" si="115"/>
        <v>5.0187497241643833</v>
      </c>
      <c r="AT164" s="15">
        <f t="shared" si="115"/>
        <v>5.1434806215852245</v>
      </c>
      <c r="AU164" s="15">
        <f t="shared" si="113"/>
        <v>5.527515399665659</v>
      </c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</row>
    <row r="165" spans="1:68" s="9" customFormat="1" x14ac:dyDescent="0.2">
      <c r="A165" s="63" t="s">
        <v>767</v>
      </c>
      <c r="B165" s="28" t="s">
        <v>676</v>
      </c>
      <c r="C165" s="64">
        <v>40798.389000000003</v>
      </c>
      <c r="D165" s="64" t="s">
        <v>700</v>
      </c>
      <c r="E165" s="9">
        <f t="shared" si="95"/>
        <v>726.99587566032767</v>
      </c>
      <c r="F165" s="9">
        <f t="shared" si="96"/>
        <v>727</v>
      </c>
      <c r="G165" s="9">
        <f t="shared" si="97"/>
        <v>-6.3880000016069971E-3</v>
      </c>
      <c r="I165" s="9">
        <f t="shared" ref="I165:I170" si="117">G165</f>
        <v>-6.3880000016069971E-3</v>
      </c>
      <c r="M165" s="15"/>
      <c r="P165" s="9">
        <f t="shared" si="116"/>
        <v>1.9256849971774351E-2</v>
      </c>
      <c r="Q165" s="40">
        <f t="shared" si="99"/>
        <v>25779.889000000003</v>
      </c>
      <c r="S165" s="35">
        <v>0.1</v>
      </c>
      <c r="T165" s="15"/>
      <c r="U165"/>
      <c r="V165"/>
      <c r="W165"/>
      <c r="X165"/>
      <c r="Y165"/>
      <c r="Z165">
        <f t="shared" si="100"/>
        <v>727</v>
      </c>
      <c r="AA165" s="15">
        <f t="shared" si="101"/>
        <v>1.7618948140099983E-2</v>
      </c>
      <c r="AB165" s="15">
        <f t="shared" si="102"/>
        <v>-4.7500981699326282E-3</v>
      </c>
      <c r="AC165" s="15">
        <f t="shared" si="103"/>
        <v>-2.5644849973381349E-2</v>
      </c>
      <c r="AD165" s="15">
        <f t="shared" si="104"/>
        <v>-2.400694814170698E-2</v>
      </c>
      <c r="AE165" s="15">
        <f t="shared" si="105"/>
        <v>5.7633355907860822E-5</v>
      </c>
      <c r="AF165">
        <f t="shared" si="106"/>
        <v>-2.5644849973381349E-2</v>
      </c>
      <c r="AG165" s="68"/>
      <c r="AH165">
        <f t="shared" si="107"/>
        <v>-1.6379018316743693E-3</v>
      </c>
      <c r="AI165">
        <f t="shared" si="108"/>
        <v>0.81101850746383053</v>
      </c>
      <c r="AJ165">
        <f t="shared" si="109"/>
        <v>0.61733306713058445</v>
      </c>
      <c r="AK165">
        <f t="shared" si="110"/>
        <v>-0.52714893102310445</v>
      </c>
      <c r="AL165">
        <f t="shared" si="111"/>
        <v>-1.9150210173172069</v>
      </c>
      <c r="AM165">
        <f t="shared" si="112"/>
        <v>-1.4208157286452741</v>
      </c>
      <c r="AN165" s="15">
        <f t="shared" si="115"/>
        <v>4.9903413043360363</v>
      </c>
      <c r="AO165" s="15">
        <f t="shared" si="115"/>
        <v>4.9903564449631697</v>
      </c>
      <c r="AP165" s="15">
        <f t="shared" si="115"/>
        <v>4.9904549580848689</v>
      </c>
      <c r="AQ165" s="15">
        <f t="shared" si="115"/>
        <v>4.9910951094856708</v>
      </c>
      <c r="AR165" s="15">
        <f t="shared" si="115"/>
        <v>4.9952205197003741</v>
      </c>
      <c r="AS165" s="15">
        <f t="shared" si="115"/>
        <v>5.0205192878995399</v>
      </c>
      <c r="AT165" s="15">
        <f t="shared" si="115"/>
        <v>5.1453535872352587</v>
      </c>
      <c r="AU165" s="15">
        <f t="shared" si="113"/>
        <v>5.5288457913673827</v>
      </c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</row>
    <row r="166" spans="1:68" s="9" customFormat="1" x14ac:dyDescent="0.2">
      <c r="A166" s="63" t="s">
        <v>767</v>
      </c>
      <c r="B166" s="28" t="s">
        <v>676</v>
      </c>
      <c r="C166" s="64">
        <v>40798.404000000002</v>
      </c>
      <c r="D166" s="64" t="s">
        <v>700</v>
      </c>
      <c r="E166" s="9">
        <f t="shared" si="95"/>
        <v>727.00556024002299</v>
      </c>
      <c r="F166" s="9">
        <f t="shared" si="96"/>
        <v>727</v>
      </c>
      <c r="G166" s="9">
        <f t="shared" si="97"/>
        <v>8.6119999978109263E-3</v>
      </c>
      <c r="I166" s="9">
        <f t="shared" si="117"/>
        <v>8.6119999978109263E-3</v>
      </c>
      <c r="M166" s="15"/>
      <c r="P166" s="9">
        <f t="shared" si="116"/>
        <v>1.9256849971774351E-2</v>
      </c>
      <c r="Q166" s="40">
        <f t="shared" si="99"/>
        <v>25779.904000000002</v>
      </c>
      <c r="S166" s="35">
        <v>0.1</v>
      </c>
      <c r="T166" s="15"/>
      <c r="U166"/>
      <c r="V166"/>
      <c r="W166"/>
      <c r="X166"/>
      <c r="Y166"/>
      <c r="Z166">
        <f t="shared" si="100"/>
        <v>727</v>
      </c>
      <c r="AA166" s="15">
        <f t="shared" si="101"/>
        <v>1.7618948140099983E-2</v>
      </c>
      <c r="AB166" s="15">
        <f t="shared" si="102"/>
        <v>1.0249901829485295E-2</v>
      </c>
      <c r="AC166" s="15">
        <f t="shared" si="103"/>
        <v>-1.0644849973963425E-2</v>
      </c>
      <c r="AD166" s="15">
        <f t="shared" si="104"/>
        <v>-9.0069481422890563E-3</v>
      </c>
      <c r="AE166" s="15">
        <f t="shared" si="105"/>
        <v>8.1125114837884285E-6</v>
      </c>
      <c r="AF166">
        <f t="shared" si="106"/>
        <v>-1.0644849973963425E-2</v>
      </c>
      <c r="AG166" s="68"/>
      <c r="AH166">
        <f t="shared" si="107"/>
        <v>-1.6379018316743693E-3</v>
      </c>
      <c r="AI166">
        <f t="shared" si="108"/>
        <v>0.81101850746383053</v>
      </c>
      <c r="AJ166">
        <f t="shared" si="109"/>
        <v>0.61733306713058445</v>
      </c>
      <c r="AK166">
        <f t="shared" si="110"/>
        <v>-0.52714893102310445</v>
      </c>
      <c r="AL166">
        <f t="shared" si="111"/>
        <v>-1.9150210173172069</v>
      </c>
      <c r="AM166">
        <f t="shared" si="112"/>
        <v>-1.4208157286452741</v>
      </c>
      <c r="AN166" s="15">
        <f t="shared" si="115"/>
        <v>4.9903413043360363</v>
      </c>
      <c r="AO166" s="15">
        <f t="shared" si="115"/>
        <v>4.9903564449631697</v>
      </c>
      <c r="AP166" s="15">
        <f t="shared" si="115"/>
        <v>4.9904549580848689</v>
      </c>
      <c r="AQ166" s="15">
        <f t="shared" si="115"/>
        <v>4.9910951094856708</v>
      </c>
      <c r="AR166" s="15">
        <f t="shared" si="115"/>
        <v>4.9952205197003741</v>
      </c>
      <c r="AS166" s="15">
        <f t="shared" si="115"/>
        <v>5.0205192878995399</v>
      </c>
      <c r="AT166" s="15">
        <f t="shared" si="115"/>
        <v>5.1453535872352587</v>
      </c>
      <c r="AU166" s="15">
        <f t="shared" si="113"/>
        <v>5.5288457913673827</v>
      </c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</row>
    <row r="167" spans="1:68" s="9" customFormat="1" x14ac:dyDescent="0.2">
      <c r="A167" s="63" t="s">
        <v>1635</v>
      </c>
      <c r="B167" s="28" t="s">
        <v>676</v>
      </c>
      <c r="C167" s="64">
        <v>40801.497000000003</v>
      </c>
      <c r="D167" s="64" t="s">
        <v>700</v>
      </c>
      <c r="E167" s="9">
        <f t="shared" si="95"/>
        <v>729.00252057327634</v>
      </c>
      <c r="F167" s="9">
        <f t="shared" si="96"/>
        <v>729</v>
      </c>
      <c r="G167" s="9">
        <f t="shared" si="97"/>
        <v>3.9040000046952628E-3</v>
      </c>
      <c r="I167" s="9">
        <f t="shared" si="117"/>
        <v>3.9040000046952628E-3</v>
      </c>
      <c r="M167" s="15"/>
      <c r="P167" s="9">
        <f t="shared" si="116"/>
        <v>1.9294779460824002E-2</v>
      </c>
      <c r="Q167" s="40">
        <f t="shared" si="99"/>
        <v>25782.997000000003</v>
      </c>
      <c r="S167" s="35">
        <v>0.1</v>
      </c>
      <c r="T167"/>
      <c r="U167"/>
      <c r="V167"/>
      <c r="W167"/>
      <c r="X167"/>
      <c r="Y167"/>
      <c r="Z167">
        <f t="shared" si="100"/>
        <v>729</v>
      </c>
      <c r="AA167" s="15">
        <f t="shared" si="101"/>
        <v>1.7605090423809634E-2</v>
      </c>
      <c r="AB167" s="15">
        <f t="shared" si="102"/>
        <v>5.5936890417096295E-3</v>
      </c>
      <c r="AC167" s="15">
        <f t="shared" si="103"/>
        <v>-1.5390779456128739E-2</v>
      </c>
      <c r="AD167" s="15">
        <f t="shared" si="104"/>
        <v>-1.3701090419114371E-2</v>
      </c>
      <c r="AE167" s="15">
        <f t="shared" si="105"/>
        <v>1.8771987867274762E-5</v>
      </c>
      <c r="AF167">
        <f t="shared" si="106"/>
        <v>-1.5390779456128739E-2</v>
      </c>
      <c r="AG167" s="68"/>
      <c r="AH167">
        <f t="shared" si="107"/>
        <v>-1.6896890370143671E-3</v>
      </c>
      <c r="AI167">
        <f t="shared" si="108"/>
        <v>0.81116603458046954</v>
      </c>
      <c r="AJ167">
        <f t="shared" si="109"/>
        <v>0.61711288877556247</v>
      </c>
      <c r="AK167">
        <f t="shared" si="110"/>
        <v>-0.52720179580871651</v>
      </c>
      <c r="AL167">
        <f t="shared" si="111"/>
        <v>-1.9147411728367663</v>
      </c>
      <c r="AM167">
        <f t="shared" si="112"/>
        <v>-1.4203934269056027</v>
      </c>
      <c r="AN167" s="15">
        <f t="shared" si="115"/>
        <v>4.9906271523122214</v>
      </c>
      <c r="AO167" s="15">
        <f t="shared" si="115"/>
        <v>4.990642369396836</v>
      </c>
      <c r="AP167" s="15">
        <f t="shared" si="115"/>
        <v>4.9907412808370362</v>
      </c>
      <c r="AQ167" s="15">
        <f t="shared" si="115"/>
        <v>4.9913833751573069</v>
      </c>
      <c r="AR167" s="15">
        <f t="shared" si="115"/>
        <v>4.9955171148678419</v>
      </c>
      <c r="AS167" s="15">
        <f t="shared" si="115"/>
        <v>5.0208412355434309</v>
      </c>
      <c r="AT167" s="15">
        <f t="shared" si="115"/>
        <v>5.1456941993970222</v>
      </c>
      <c r="AU167" s="15">
        <f t="shared" si="113"/>
        <v>5.5290876807676961</v>
      </c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</row>
    <row r="168" spans="1:68" s="9" customFormat="1" x14ac:dyDescent="0.2">
      <c r="A168" s="63" t="s">
        <v>1635</v>
      </c>
      <c r="B168" s="28" t="s">
        <v>676</v>
      </c>
      <c r="C168" s="64">
        <v>40835.565000000002</v>
      </c>
      <c r="D168" s="64" t="s">
        <v>700</v>
      </c>
      <c r="E168" s="9">
        <f t="shared" si="95"/>
        <v>750.9981379781442</v>
      </c>
      <c r="F168" s="9">
        <f t="shared" si="96"/>
        <v>751</v>
      </c>
      <c r="G168" s="9">
        <f t="shared" si="97"/>
        <v>-2.8840000013587996E-3</v>
      </c>
      <c r="I168" s="9">
        <f t="shared" si="117"/>
        <v>-2.8840000013587996E-3</v>
      </c>
      <c r="M168" s="15"/>
      <c r="P168" s="9">
        <f t="shared" si="116"/>
        <v>1.9712000887137111E-2</v>
      </c>
      <c r="Q168" s="40">
        <f t="shared" si="99"/>
        <v>25817.065000000002</v>
      </c>
      <c r="S168" s="35">
        <v>0.1</v>
      </c>
      <c r="T168"/>
      <c r="U168"/>
      <c r="V168"/>
      <c r="W168"/>
      <c r="X168" s="15"/>
      <c r="Y168" s="15"/>
      <c r="Z168">
        <f t="shared" si="100"/>
        <v>751</v>
      </c>
      <c r="AA168" s="15">
        <f t="shared" si="101"/>
        <v>1.7452038830921442E-2</v>
      </c>
      <c r="AB168" s="15">
        <f t="shared" si="102"/>
        <v>-6.2403794514313002E-4</v>
      </c>
      <c r="AC168" s="15">
        <f t="shared" si="103"/>
        <v>-2.259600088849591E-2</v>
      </c>
      <c r="AD168" s="15">
        <f t="shared" si="104"/>
        <v>-2.0336038832280242E-2</v>
      </c>
      <c r="AE168" s="15">
        <f t="shared" si="105"/>
        <v>4.1355447538800994E-5</v>
      </c>
      <c r="AF168">
        <f t="shared" si="106"/>
        <v>-2.259600088849591E-2</v>
      </c>
      <c r="AG168" s="68"/>
      <c r="AH168">
        <f t="shared" si="107"/>
        <v>-2.2599620562156696E-3</v>
      </c>
      <c r="AI168">
        <f t="shared" si="108"/>
        <v>0.81279336416212589</v>
      </c>
      <c r="AJ168">
        <f t="shared" si="109"/>
        <v>0.61468242383174077</v>
      </c>
      <c r="AK168">
        <f t="shared" si="110"/>
        <v>-0.52778184460841926</v>
      </c>
      <c r="AL168">
        <f t="shared" si="111"/>
        <v>-1.9116561424559182</v>
      </c>
      <c r="AM168">
        <f t="shared" si="112"/>
        <v>-1.4157490324288329</v>
      </c>
      <c r="AN168" s="15">
        <f t="shared" si="115"/>
        <v>4.9937749233588047</v>
      </c>
      <c r="AO168" s="15">
        <f t="shared" si="115"/>
        <v>4.9937910024459375</v>
      </c>
      <c r="AP168" s="15">
        <f t="shared" si="115"/>
        <v>4.9938943774312827</v>
      </c>
      <c r="AQ168" s="15">
        <f t="shared" si="115"/>
        <v>4.994558111065718</v>
      </c>
      <c r="AR168" s="15">
        <f t="shared" si="115"/>
        <v>4.9987840394622189</v>
      </c>
      <c r="AS168" s="15">
        <f t="shared" si="115"/>
        <v>5.0243868999064061</v>
      </c>
      <c r="AT168" s="15">
        <f t="shared" si="115"/>
        <v>5.1494424124521565</v>
      </c>
      <c r="AU168" s="15">
        <f t="shared" si="113"/>
        <v>5.5317484641711436</v>
      </c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</row>
    <row r="169" spans="1:68" s="9" customFormat="1" x14ac:dyDescent="0.2">
      <c r="A169" s="63" t="s">
        <v>1641</v>
      </c>
      <c r="B169" s="28" t="s">
        <v>676</v>
      </c>
      <c r="C169" s="64">
        <v>41041.561999999998</v>
      </c>
      <c r="D169" s="64" t="s">
        <v>700</v>
      </c>
      <c r="E169" s="9">
        <f t="shared" si="95"/>
        <v>883.99776221644925</v>
      </c>
      <c r="F169" s="9">
        <f t="shared" si="96"/>
        <v>884</v>
      </c>
      <c r="G169" s="9">
        <f t="shared" si="97"/>
        <v>-3.466000001935754E-3</v>
      </c>
      <c r="I169" s="9">
        <f t="shared" si="117"/>
        <v>-3.466000001935754E-3</v>
      </c>
      <c r="M169" s="15"/>
      <c r="P169" s="9">
        <f t="shared" si="116"/>
        <v>2.2234178750568091E-2</v>
      </c>
      <c r="Q169" s="40">
        <f t="shared" si="99"/>
        <v>26023.061999999998</v>
      </c>
      <c r="S169" s="35">
        <v>0.1</v>
      </c>
      <c r="T169"/>
      <c r="U169"/>
      <c r="V169"/>
      <c r="W169"/>
      <c r="Z169">
        <f t="shared" si="100"/>
        <v>884</v>
      </c>
      <c r="AA169" s="15">
        <f t="shared" si="101"/>
        <v>1.6502687359055364E-2</v>
      </c>
      <c r="AB169" s="15">
        <f t="shared" si="102"/>
        <v>2.2654913895769728E-3</v>
      </c>
      <c r="AC169" s="15">
        <f t="shared" si="103"/>
        <v>-2.5700178752503845E-2</v>
      </c>
      <c r="AD169" s="15">
        <f t="shared" si="104"/>
        <v>-1.9968687360991118E-2</v>
      </c>
      <c r="AE169" s="15">
        <f t="shared" si="105"/>
        <v>3.9874847492100645E-5</v>
      </c>
      <c r="AF169">
        <f t="shared" si="106"/>
        <v>-2.5700178752503845E-2</v>
      </c>
      <c r="AG169" s="68"/>
      <c r="AH169">
        <f t="shared" si="107"/>
        <v>-5.7314913915127268E-3</v>
      </c>
      <c r="AI169">
        <f t="shared" si="108"/>
        <v>0.82281092625786922</v>
      </c>
      <c r="AJ169">
        <f t="shared" si="109"/>
        <v>0.59965115948648551</v>
      </c>
      <c r="AK169">
        <f t="shared" si="110"/>
        <v>-0.53122879453810279</v>
      </c>
      <c r="AL169">
        <f t="shared" si="111"/>
        <v>-1.8927379881848418</v>
      </c>
      <c r="AM169">
        <f t="shared" si="112"/>
        <v>-1.3877054130379134</v>
      </c>
      <c r="AN169" s="15">
        <f t="shared" si="115"/>
        <v>5.0129407462717968</v>
      </c>
      <c r="AO169" s="15">
        <f t="shared" si="115"/>
        <v>5.012962924577228</v>
      </c>
      <c r="AP169" s="15">
        <f t="shared" si="115"/>
        <v>5.0130966624767197</v>
      </c>
      <c r="AQ169" s="15">
        <f t="shared" si="115"/>
        <v>5.0139018991495412</v>
      </c>
      <c r="AR169" s="15">
        <f t="shared" si="115"/>
        <v>5.0187068561861485</v>
      </c>
      <c r="AS169" s="15">
        <f t="shared" si="115"/>
        <v>5.0459876548725964</v>
      </c>
      <c r="AT169" s="15">
        <f t="shared" si="115"/>
        <v>5.1721594288362231</v>
      </c>
      <c r="AU169" s="15">
        <f t="shared" si="113"/>
        <v>5.5478341092919861</v>
      </c>
      <c r="AV169" s="15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</row>
    <row r="170" spans="1:68" s="9" customFormat="1" x14ac:dyDescent="0.2">
      <c r="A170" s="63" t="s">
        <v>1644</v>
      </c>
      <c r="B170" s="28" t="s">
        <v>676</v>
      </c>
      <c r="C170" s="64">
        <v>41055.506999999998</v>
      </c>
      <c r="D170" s="64" t="s">
        <v>700</v>
      </c>
      <c r="E170" s="9">
        <f t="shared" si="95"/>
        <v>893.00119314021595</v>
      </c>
      <c r="F170" s="9">
        <f t="shared" si="96"/>
        <v>893</v>
      </c>
      <c r="G170" s="9">
        <f t="shared" si="97"/>
        <v>1.8479999926057644E-3</v>
      </c>
      <c r="I170" s="9">
        <f t="shared" si="117"/>
        <v>1.8479999926057644E-3</v>
      </c>
      <c r="M170" s="15"/>
      <c r="P170" s="9">
        <f t="shared" si="116"/>
        <v>2.2404845292408278E-2</v>
      </c>
      <c r="Q170" s="40">
        <f t="shared" si="99"/>
        <v>26037.006999999998</v>
      </c>
      <c r="S170" s="35">
        <v>0.1</v>
      </c>
      <c r="T170"/>
      <c r="U170"/>
      <c r="V170"/>
      <c r="W170"/>
      <c r="Z170">
        <f t="shared" si="100"/>
        <v>893</v>
      </c>
      <c r="AA170" s="15">
        <f t="shared" si="101"/>
        <v>1.6436952185379865E-2</v>
      </c>
      <c r="AB170" s="15">
        <f t="shared" si="102"/>
        <v>7.8158930996341767E-3</v>
      </c>
      <c r="AC170" s="15">
        <f t="shared" si="103"/>
        <v>-2.0556845299802513E-2</v>
      </c>
      <c r="AD170" s="15">
        <f t="shared" si="104"/>
        <v>-1.4588952192774101E-2</v>
      </c>
      <c r="AE170" s="15">
        <f t="shared" si="105"/>
        <v>2.1283752608304825E-5</v>
      </c>
      <c r="AF170">
        <f t="shared" si="106"/>
        <v>-2.0556845299802513E-2</v>
      </c>
      <c r="AG170" s="68"/>
      <c r="AH170">
        <f t="shared" si="107"/>
        <v>-5.9678931070284132E-3</v>
      </c>
      <c r="AI170">
        <f t="shared" si="108"/>
        <v>0.82350011807173173</v>
      </c>
      <c r="AJ170">
        <f t="shared" si="109"/>
        <v>0.59861265710446065</v>
      </c>
      <c r="AK170">
        <f t="shared" si="110"/>
        <v>-0.53145817491060143</v>
      </c>
      <c r="AL170">
        <f t="shared" si="111"/>
        <v>-1.8914409143765589</v>
      </c>
      <c r="AM170">
        <f t="shared" si="112"/>
        <v>-1.3858096774071784</v>
      </c>
      <c r="AN170" s="15">
        <f t="shared" si="115"/>
        <v>5.0142462300196637</v>
      </c>
      <c r="AO170" s="15">
        <f t="shared" si="115"/>
        <v>5.0142688807732938</v>
      </c>
      <c r="AP170" s="15">
        <f t="shared" si="115"/>
        <v>5.0144048942891493</v>
      </c>
      <c r="AQ170" s="15">
        <f t="shared" si="115"/>
        <v>5.0152203843825252</v>
      </c>
      <c r="AR170" s="15">
        <f t="shared" si="115"/>
        <v>5.0200658465255321</v>
      </c>
      <c r="AS170" s="15">
        <f t="shared" si="115"/>
        <v>5.0474596281206612</v>
      </c>
      <c r="AT170" s="15">
        <f t="shared" si="115"/>
        <v>5.1737002013302051</v>
      </c>
      <c r="AU170" s="15">
        <f t="shared" si="113"/>
        <v>5.5489226115933965</v>
      </c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</row>
    <row r="171" spans="1:68" s="9" customFormat="1" x14ac:dyDescent="0.2">
      <c r="A171" s="10" t="s">
        <v>681</v>
      </c>
      <c r="B171" s="37" t="s">
        <v>618</v>
      </c>
      <c r="C171" s="10">
        <v>41097.320999999996</v>
      </c>
      <c r="D171" s="10" t="s">
        <v>709</v>
      </c>
      <c r="E171" s="9">
        <f t="shared" si="95"/>
        <v>919.99792749994162</v>
      </c>
      <c r="F171" s="9">
        <f t="shared" si="96"/>
        <v>920</v>
      </c>
      <c r="G171" s="9">
        <f t="shared" si="97"/>
        <v>-3.2100000025820918E-3</v>
      </c>
      <c r="J171" s="9">
        <f>G171</f>
        <v>-3.2100000025820918E-3</v>
      </c>
      <c r="P171" s="9">
        <f t="shared" si="116"/>
        <v>2.2916839481295203E-2</v>
      </c>
      <c r="Q171" s="40">
        <f t="shared" si="99"/>
        <v>26078.820999999996</v>
      </c>
      <c r="S171" s="35">
        <v>1</v>
      </c>
      <c r="T171"/>
      <c r="U171"/>
      <c r="V171"/>
      <c r="W171"/>
      <c r="Z171">
        <f t="shared" si="100"/>
        <v>920</v>
      </c>
      <c r="AA171" s="15">
        <f t="shared" si="101"/>
        <v>1.6238610876826376E-2</v>
      </c>
      <c r="AB171" s="15">
        <f t="shared" si="102"/>
        <v>3.4682286018867369E-3</v>
      </c>
      <c r="AC171" s="15">
        <f t="shared" si="103"/>
        <v>-2.6126839483877295E-2</v>
      </c>
      <c r="AD171" s="15">
        <f t="shared" si="104"/>
        <v>-1.9448610879408468E-2</v>
      </c>
      <c r="AE171" s="15">
        <f t="shared" si="105"/>
        <v>3.782484651386454E-4</v>
      </c>
      <c r="AF171">
        <f t="shared" si="106"/>
        <v>-2.6126839483877295E-2</v>
      </c>
      <c r="AG171" s="68"/>
      <c r="AH171">
        <f t="shared" si="107"/>
        <v>-6.6782286044688288E-3</v>
      </c>
      <c r="AI171">
        <f t="shared" si="108"/>
        <v>0.82557643703667305</v>
      </c>
      <c r="AJ171">
        <f t="shared" si="109"/>
        <v>0.59548059710871815</v>
      </c>
      <c r="AK171">
        <f t="shared" si="110"/>
        <v>-0.53214323324005386</v>
      </c>
      <c r="AL171">
        <f t="shared" si="111"/>
        <v>-1.8875366015174913</v>
      </c>
      <c r="AM171">
        <f t="shared" si="112"/>
        <v>-1.3801238408908281</v>
      </c>
      <c r="AN171" s="15">
        <f t="shared" ref="AN171:AT180" si="118">$AU171+$AB$7*SIN(AO171)</f>
        <v>5.0181692703578316</v>
      </c>
      <c r="AO171" s="15">
        <f t="shared" si="118"/>
        <v>5.0181933876986182</v>
      </c>
      <c r="AP171" s="15">
        <f t="shared" si="118"/>
        <v>5.0183364052904063</v>
      </c>
      <c r="AQ171" s="15">
        <f t="shared" si="118"/>
        <v>5.0191831831168567</v>
      </c>
      <c r="AR171" s="15">
        <f t="shared" si="118"/>
        <v>5.0241511468234403</v>
      </c>
      <c r="AS171" s="15">
        <f t="shared" si="118"/>
        <v>5.0518833575392081</v>
      </c>
      <c r="AT171" s="15">
        <f t="shared" si="118"/>
        <v>5.1783251841307436</v>
      </c>
      <c r="AU171" s="15">
        <f t="shared" si="113"/>
        <v>5.5521881184976278</v>
      </c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</row>
    <row r="172" spans="1:68" s="9" customFormat="1" x14ac:dyDescent="0.2">
      <c r="A172" s="63" t="s">
        <v>600</v>
      </c>
      <c r="B172" s="28" t="s">
        <v>676</v>
      </c>
      <c r="C172" s="64">
        <v>41097.321000000004</v>
      </c>
      <c r="D172" s="64" t="s">
        <v>709</v>
      </c>
      <c r="E172" s="9">
        <f t="shared" si="95"/>
        <v>919.99792749994629</v>
      </c>
      <c r="F172" s="9">
        <f t="shared" si="96"/>
        <v>920</v>
      </c>
      <c r="G172" s="9">
        <f t="shared" si="97"/>
        <v>-3.2099999953061342E-3</v>
      </c>
      <c r="J172" s="9">
        <f>G172</f>
        <v>-3.2099999953061342E-3</v>
      </c>
      <c r="M172" s="15"/>
      <c r="P172" s="9">
        <f t="shared" si="116"/>
        <v>2.2916839481295203E-2</v>
      </c>
      <c r="Q172" s="40">
        <f t="shared" si="99"/>
        <v>26078.821000000004</v>
      </c>
      <c r="S172" s="35">
        <v>1</v>
      </c>
      <c r="T172"/>
      <c r="U172"/>
      <c r="V172"/>
      <c r="W172"/>
      <c r="X172"/>
      <c r="Y172"/>
      <c r="Z172">
        <f t="shared" si="100"/>
        <v>920</v>
      </c>
      <c r="AA172" s="15">
        <f t="shared" si="101"/>
        <v>1.6238610876826376E-2</v>
      </c>
      <c r="AB172" s="15">
        <f t="shared" si="102"/>
        <v>3.4682286091626945E-3</v>
      </c>
      <c r="AC172" s="15">
        <f t="shared" si="103"/>
        <v>-2.6126839476601337E-2</v>
      </c>
      <c r="AD172" s="15">
        <f t="shared" si="104"/>
        <v>-1.944861087213251E-2</v>
      </c>
      <c r="AE172" s="15">
        <f t="shared" si="105"/>
        <v>3.782484648556309E-4</v>
      </c>
      <c r="AF172">
        <f t="shared" si="106"/>
        <v>-2.6126839476601337E-2</v>
      </c>
      <c r="AG172" s="68"/>
      <c r="AH172">
        <f t="shared" si="107"/>
        <v>-6.6782286044688288E-3</v>
      </c>
      <c r="AI172">
        <f t="shared" si="108"/>
        <v>0.82557643703667305</v>
      </c>
      <c r="AJ172">
        <f t="shared" si="109"/>
        <v>0.59548059710871815</v>
      </c>
      <c r="AK172">
        <f t="shared" si="110"/>
        <v>-0.53214323324005386</v>
      </c>
      <c r="AL172">
        <f t="shared" si="111"/>
        <v>-1.8875366015174913</v>
      </c>
      <c r="AM172">
        <f t="shared" si="112"/>
        <v>-1.3801238408908281</v>
      </c>
      <c r="AN172" s="15">
        <f t="shared" si="118"/>
        <v>5.0181692703578316</v>
      </c>
      <c r="AO172" s="15">
        <f t="shared" si="118"/>
        <v>5.0181933876986182</v>
      </c>
      <c r="AP172" s="15">
        <f t="shared" si="118"/>
        <v>5.0183364052904063</v>
      </c>
      <c r="AQ172" s="15">
        <f t="shared" si="118"/>
        <v>5.0191831831168567</v>
      </c>
      <c r="AR172" s="15">
        <f t="shared" si="118"/>
        <v>5.0241511468234403</v>
      </c>
      <c r="AS172" s="15">
        <f t="shared" si="118"/>
        <v>5.0518833575392081</v>
      </c>
      <c r="AT172" s="15">
        <f t="shared" si="118"/>
        <v>5.1783251841307436</v>
      </c>
      <c r="AU172" s="15">
        <f t="shared" si="113"/>
        <v>5.5521881184976278</v>
      </c>
      <c r="AV172" s="15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</row>
    <row r="173" spans="1:68" s="9" customFormat="1" x14ac:dyDescent="0.2">
      <c r="A173" s="63" t="s">
        <v>1644</v>
      </c>
      <c r="B173" s="28" t="s">
        <v>676</v>
      </c>
      <c r="C173" s="64">
        <v>41106.618000000002</v>
      </c>
      <c r="D173" s="64" t="s">
        <v>700</v>
      </c>
      <c r="E173" s="9">
        <f t="shared" si="95"/>
        <v>926.00042999533878</v>
      </c>
      <c r="F173" s="9">
        <f t="shared" si="96"/>
        <v>926</v>
      </c>
      <c r="G173" s="9">
        <f t="shared" si="97"/>
        <v>6.6599999991012737E-4</v>
      </c>
      <c r="I173" s="9">
        <f t="shared" ref="I173:I179" si="119">G173</f>
        <v>6.6599999991012737E-4</v>
      </c>
      <c r="M173" s="15"/>
      <c r="P173" s="9">
        <f t="shared" si="116"/>
        <v>2.3030614860252114E-2</v>
      </c>
      <c r="Q173" s="40">
        <f t="shared" si="99"/>
        <v>26088.118000000002</v>
      </c>
      <c r="S173" s="35">
        <v>0.1</v>
      </c>
      <c r="T173"/>
      <c r="U173"/>
      <c r="V173"/>
      <c r="W173"/>
      <c r="X173"/>
      <c r="Y173"/>
      <c r="Z173">
        <f t="shared" si="100"/>
        <v>926</v>
      </c>
      <c r="AA173" s="15">
        <f t="shared" si="101"/>
        <v>1.6194303674422122E-2</v>
      </c>
      <c r="AB173" s="15">
        <f t="shared" si="102"/>
        <v>7.5023111857401171E-3</v>
      </c>
      <c r="AC173" s="15">
        <f t="shared" si="103"/>
        <v>-2.2364614860341987E-2</v>
      </c>
      <c r="AD173" s="15">
        <f t="shared" si="104"/>
        <v>-1.5528303674511995E-2</v>
      </c>
      <c r="AE173" s="15">
        <f t="shared" si="105"/>
        <v>2.4112821500786276E-5</v>
      </c>
      <c r="AF173">
        <f t="shared" si="106"/>
        <v>-2.2364614860341987E-2</v>
      </c>
      <c r="AG173" s="68"/>
      <c r="AH173">
        <f t="shared" si="107"/>
        <v>-6.8363111858299897E-3</v>
      </c>
      <c r="AI173">
        <f t="shared" si="108"/>
        <v>0.82603962952478338</v>
      </c>
      <c r="AJ173">
        <f t="shared" si="109"/>
        <v>0.59478119566619525</v>
      </c>
      <c r="AK173">
        <f t="shared" si="110"/>
        <v>-0.53229483324951166</v>
      </c>
      <c r="AL173">
        <f t="shared" si="111"/>
        <v>-1.8866662973195183</v>
      </c>
      <c r="AM173">
        <f t="shared" si="112"/>
        <v>-1.3788605949725137</v>
      </c>
      <c r="AN173" s="15">
        <f t="shared" si="118"/>
        <v>5.0190424038142565</v>
      </c>
      <c r="AO173" s="15">
        <f t="shared" si="118"/>
        <v>5.0190668572953223</v>
      </c>
      <c r="AP173" s="15">
        <f t="shared" si="118"/>
        <v>5.0192114679188418</v>
      </c>
      <c r="AQ173" s="15">
        <f t="shared" si="118"/>
        <v>5.0200653065934686</v>
      </c>
      <c r="AR173" s="15">
        <f t="shared" si="118"/>
        <v>5.0250606926867061</v>
      </c>
      <c r="AS173" s="15">
        <f t="shared" si="118"/>
        <v>5.0528679993359775</v>
      </c>
      <c r="AT173" s="15">
        <f t="shared" si="118"/>
        <v>5.1793535000009614</v>
      </c>
      <c r="AU173" s="15">
        <f t="shared" si="113"/>
        <v>5.5529137866985678</v>
      </c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</row>
    <row r="174" spans="1:68" s="9" customFormat="1" x14ac:dyDescent="0.2">
      <c r="A174" s="63" t="s">
        <v>770</v>
      </c>
      <c r="B174" s="28" t="s">
        <v>676</v>
      </c>
      <c r="C174" s="64">
        <v>41148.43</v>
      </c>
      <c r="D174" s="64" t="s">
        <v>700</v>
      </c>
      <c r="E174" s="9">
        <f t="shared" si="95"/>
        <v>952.99587307777142</v>
      </c>
      <c r="F174" s="9">
        <f t="shared" si="96"/>
        <v>953</v>
      </c>
      <c r="G174" s="9">
        <f t="shared" si="97"/>
        <v>-6.3920000029611401E-3</v>
      </c>
      <c r="I174" s="9">
        <f t="shared" si="119"/>
        <v>-6.3920000029611401E-3</v>
      </c>
      <c r="M174" s="15"/>
      <c r="P174" s="9">
        <f t="shared" si="116"/>
        <v>2.3542599081977408E-2</v>
      </c>
      <c r="Q174" s="40">
        <f t="shared" si="99"/>
        <v>26129.93</v>
      </c>
      <c r="S174" s="35">
        <v>0.1</v>
      </c>
      <c r="T174"/>
      <c r="U174"/>
      <c r="V174"/>
      <c r="W174"/>
      <c r="Z174">
        <f t="shared" si="100"/>
        <v>953</v>
      </c>
      <c r="AA174" s="15">
        <f t="shared" si="101"/>
        <v>1.5993880234956123E-2</v>
      </c>
      <c r="AB174" s="15">
        <f t="shared" si="102"/>
        <v>1.1567188440601449E-3</v>
      </c>
      <c r="AC174" s="15">
        <f t="shared" si="103"/>
        <v>-2.9934599084938548E-2</v>
      </c>
      <c r="AD174" s="15">
        <f t="shared" si="104"/>
        <v>-2.2385880237917263E-2</v>
      </c>
      <c r="AE174" s="15">
        <f t="shared" si="105"/>
        <v>5.0112763402637468E-5</v>
      </c>
      <c r="AF174">
        <f t="shared" si="106"/>
        <v>-2.9934599084938548E-2</v>
      </c>
      <c r="AG174" s="68"/>
      <c r="AH174">
        <f t="shared" si="107"/>
        <v>-7.548718847021285E-3</v>
      </c>
      <c r="AI174">
        <f t="shared" si="108"/>
        <v>0.82813208935806504</v>
      </c>
      <c r="AJ174">
        <f t="shared" si="109"/>
        <v>0.59161853764735606</v>
      </c>
      <c r="AK174">
        <f t="shared" si="110"/>
        <v>-0.53297412816343714</v>
      </c>
      <c r="AL174">
        <f t="shared" si="111"/>
        <v>-1.8827377924668065</v>
      </c>
      <c r="AM174">
        <f t="shared" si="112"/>
        <v>-1.3731771805957285</v>
      </c>
      <c r="AN174" s="15">
        <f t="shared" si="118"/>
        <v>5.0229775936151082</v>
      </c>
      <c r="AO174" s="15">
        <f t="shared" si="118"/>
        <v>5.0230036070837905</v>
      </c>
      <c r="AP174" s="15">
        <f t="shared" si="118"/>
        <v>5.0231555539410548</v>
      </c>
      <c r="AQ174" s="15">
        <f t="shared" si="118"/>
        <v>5.0240416561147532</v>
      </c>
      <c r="AR174" s="15">
        <f t="shared" si="118"/>
        <v>5.0291613349369531</v>
      </c>
      <c r="AS174" s="15">
        <f t="shared" si="118"/>
        <v>5.0573060456623047</v>
      </c>
      <c r="AT174" s="15">
        <f t="shared" si="118"/>
        <v>5.1839833534582711</v>
      </c>
      <c r="AU174" s="15">
        <f t="shared" si="113"/>
        <v>5.5561792936027992</v>
      </c>
      <c r="AV174" s="15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</row>
    <row r="175" spans="1:68" s="9" customFormat="1" x14ac:dyDescent="0.2">
      <c r="A175" s="63" t="s">
        <v>770</v>
      </c>
      <c r="B175" s="28" t="s">
        <v>676</v>
      </c>
      <c r="C175" s="64">
        <v>41148.438999999998</v>
      </c>
      <c r="D175" s="64" t="s">
        <v>700</v>
      </c>
      <c r="E175" s="9">
        <f t="shared" si="95"/>
        <v>953.00168382558763</v>
      </c>
      <c r="F175" s="9">
        <f t="shared" si="96"/>
        <v>953</v>
      </c>
      <c r="G175" s="9">
        <f t="shared" si="97"/>
        <v>2.6079999952344224E-3</v>
      </c>
      <c r="I175" s="9">
        <f t="shared" si="119"/>
        <v>2.6079999952344224E-3</v>
      </c>
      <c r="M175" s="15"/>
      <c r="P175" s="9">
        <f t="shared" si="116"/>
        <v>2.3542599081977408E-2</v>
      </c>
      <c r="Q175" s="40">
        <f t="shared" si="99"/>
        <v>26129.938999999998</v>
      </c>
      <c r="S175" s="35">
        <v>0.1</v>
      </c>
      <c r="T175"/>
      <c r="U175"/>
      <c r="V175"/>
      <c r="W175"/>
      <c r="X175"/>
      <c r="Y175"/>
      <c r="Z175">
        <f t="shared" si="100"/>
        <v>953</v>
      </c>
      <c r="AA175" s="15">
        <f t="shared" si="101"/>
        <v>1.5993880234956123E-2</v>
      </c>
      <c r="AB175" s="15">
        <f t="shared" si="102"/>
        <v>1.0156718842255708E-2</v>
      </c>
      <c r="AC175" s="15">
        <f t="shared" si="103"/>
        <v>-2.0934599086742986E-2</v>
      </c>
      <c r="AD175" s="15">
        <f t="shared" si="104"/>
        <v>-1.33858802397217E-2</v>
      </c>
      <c r="AE175" s="15">
        <f t="shared" si="105"/>
        <v>1.7918178979217189E-5</v>
      </c>
      <c r="AF175">
        <f t="shared" si="106"/>
        <v>-2.0934599086742986E-2</v>
      </c>
      <c r="AG175" s="68"/>
      <c r="AH175">
        <f t="shared" si="107"/>
        <v>-7.548718847021285E-3</v>
      </c>
      <c r="AI175">
        <f t="shared" si="108"/>
        <v>0.82813208935806504</v>
      </c>
      <c r="AJ175">
        <f t="shared" si="109"/>
        <v>0.59161853764735606</v>
      </c>
      <c r="AK175">
        <f t="shared" si="110"/>
        <v>-0.53297412816343714</v>
      </c>
      <c r="AL175">
        <f t="shared" si="111"/>
        <v>-1.8827377924668065</v>
      </c>
      <c r="AM175">
        <f t="shared" si="112"/>
        <v>-1.3731771805957285</v>
      </c>
      <c r="AN175" s="15">
        <f t="shared" si="118"/>
        <v>5.0229775936151082</v>
      </c>
      <c r="AO175" s="15">
        <f t="shared" si="118"/>
        <v>5.0230036070837905</v>
      </c>
      <c r="AP175" s="15">
        <f t="shared" si="118"/>
        <v>5.0231555539410548</v>
      </c>
      <c r="AQ175" s="15">
        <f t="shared" si="118"/>
        <v>5.0240416561147532</v>
      </c>
      <c r="AR175" s="15">
        <f t="shared" si="118"/>
        <v>5.0291613349369531</v>
      </c>
      <c r="AS175" s="15">
        <f t="shared" si="118"/>
        <v>5.0573060456623047</v>
      </c>
      <c r="AT175" s="15">
        <f t="shared" si="118"/>
        <v>5.1839833534582711</v>
      </c>
      <c r="AU175" s="15">
        <f t="shared" si="113"/>
        <v>5.5561792936027992</v>
      </c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</row>
    <row r="176" spans="1:68" s="9" customFormat="1" x14ac:dyDescent="0.2">
      <c r="A176" s="63" t="s">
        <v>770</v>
      </c>
      <c r="B176" s="28" t="s">
        <v>676</v>
      </c>
      <c r="C176" s="64">
        <v>41154.629000000001</v>
      </c>
      <c r="D176" s="64" t="s">
        <v>700</v>
      </c>
      <c r="E176" s="9">
        <f t="shared" si="95"/>
        <v>956.99818704668041</v>
      </c>
      <c r="F176" s="9">
        <f t="shared" si="96"/>
        <v>957</v>
      </c>
      <c r="G176" s="9">
        <f t="shared" si="97"/>
        <v>-2.807999997457955E-3</v>
      </c>
      <c r="I176" s="9">
        <f t="shared" si="119"/>
        <v>-2.807999997457955E-3</v>
      </c>
      <c r="M176" s="15"/>
      <c r="P176" s="9">
        <f t="shared" si="116"/>
        <v>2.3618447902744765E-2</v>
      </c>
      <c r="Q176" s="40">
        <f t="shared" si="99"/>
        <v>26136.129000000001</v>
      </c>
      <c r="S176" s="35">
        <v>0.1</v>
      </c>
      <c r="T176"/>
      <c r="U176"/>
      <c r="V176"/>
      <c r="W176"/>
      <c r="X176"/>
      <c r="Y176"/>
      <c r="Z176">
        <f t="shared" si="100"/>
        <v>957</v>
      </c>
      <c r="AA176" s="15">
        <f t="shared" si="101"/>
        <v>1.5964043002219951E-2</v>
      </c>
      <c r="AB176" s="15">
        <f t="shared" si="102"/>
        <v>4.8464049030668595E-3</v>
      </c>
      <c r="AC176" s="15">
        <f t="shared" si="103"/>
        <v>-2.642644790020272E-2</v>
      </c>
      <c r="AD176" s="15">
        <f t="shared" si="104"/>
        <v>-1.8772042999677906E-2</v>
      </c>
      <c r="AE176" s="15">
        <f t="shared" si="105"/>
        <v>3.5238959838175626E-5</v>
      </c>
      <c r="AF176">
        <f t="shared" si="106"/>
        <v>-2.642644790020272E-2</v>
      </c>
      <c r="AG176" s="68"/>
      <c r="AH176">
        <f t="shared" si="107"/>
        <v>-7.6544049005248145E-3</v>
      </c>
      <c r="AI176">
        <f t="shared" si="108"/>
        <v>0.82844321379401431</v>
      </c>
      <c r="AJ176">
        <f t="shared" si="109"/>
        <v>0.59114785018678306</v>
      </c>
      <c r="AK176">
        <f t="shared" si="110"/>
        <v>-0.53307435607678011</v>
      </c>
      <c r="AL176">
        <f t="shared" si="111"/>
        <v>-1.8821540958869318</v>
      </c>
      <c r="AM176">
        <f t="shared" si="112"/>
        <v>-1.3723353559716494</v>
      </c>
      <c r="AN176" s="15">
        <f t="shared" si="118"/>
        <v>5.0235614346379958</v>
      </c>
      <c r="AO176" s="15">
        <f t="shared" si="118"/>
        <v>5.0235876859206687</v>
      </c>
      <c r="AP176" s="15">
        <f t="shared" si="118"/>
        <v>5.023740743211305</v>
      </c>
      <c r="AQ176" s="15">
        <f t="shared" si="118"/>
        <v>5.0246316936145705</v>
      </c>
      <c r="AR176" s="15">
        <f t="shared" si="118"/>
        <v>5.0297699096780955</v>
      </c>
      <c r="AS176" s="15">
        <f t="shared" si="118"/>
        <v>5.0579645301679355</v>
      </c>
      <c r="AT176" s="15">
        <f t="shared" si="118"/>
        <v>5.1846695955749018</v>
      </c>
      <c r="AU176" s="15">
        <f t="shared" si="113"/>
        <v>5.5566630724034258</v>
      </c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</row>
    <row r="177" spans="1:68" s="9" customFormat="1" x14ac:dyDescent="0.2">
      <c r="A177" s="63" t="s">
        <v>770</v>
      </c>
      <c r="B177" s="28" t="s">
        <v>676</v>
      </c>
      <c r="C177" s="64">
        <v>41165.46</v>
      </c>
      <c r="D177" s="64" t="s">
        <v>700</v>
      </c>
      <c r="E177" s="9">
        <f t="shared" si="95"/>
        <v>963.99109922561934</v>
      </c>
      <c r="F177" s="9">
        <f t="shared" si="96"/>
        <v>964</v>
      </c>
      <c r="G177" s="9">
        <f t="shared" si="97"/>
        <v>-1.37860000031651E-2</v>
      </c>
      <c r="I177" s="9">
        <f t="shared" si="119"/>
        <v>-1.37860000031651E-2</v>
      </c>
      <c r="M177" s="15"/>
      <c r="P177" s="9">
        <f t="shared" si="116"/>
        <v>2.375118290840782E-2</v>
      </c>
      <c r="Q177" s="40">
        <f t="shared" si="99"/>
        <v>26146.959999999999</v>
      </c>
      <c r="S177" s="35">
        <v>0.1</v>
      </c>
      <c r="T177"/>
      <c r="U177"/>
      <c r="V177"/>
      <c r="W177"/>
      <c r="X177"/>
      <c r="Y177"/>
      <c r="Z177">
        <f t="shared" si="100"/>
        <v>964</v>
      </c>
      <c r="AA177" s="15">
        <f t="shared" si="101"/>
        <v>1.5911737890434954E-2</v>
      </c>
      <c r="AB177" s="15">
        <f t="shared" si="102"/>
        <v>-5.9465549851922331E-3</v>
      </c>
      <c r="AC177" s="15">
        <f t="shared" si="103"/>
        <v>-3.7537182911572917E-2</v>
      </c>
      <c r="AD177" s="15">
        <f t="shared" si="104"/>
        <v>-2.9697737893600053E-2</v>
      </c>
      <c r="AE177" s="15">
        <f t="shared" si="105"/>
        <v>8.8195563599696865E-5</v>
      </c>
      <c r="AF177">
        <f t="shared" si="106"/>
        <v>-3.7537182911572917E-2</v>
      </c>
      <c r="AG177" s="68"/>
      <c r="AH177">
        <f t="shared" si="107"/>
        <v>-7.8394450179728667E-3</v>
      </c>
      <c r="AI177">
        <f t="shared" si="108"/>
        <v>0.82898838604853342</v>
      </c>
      <c r="AJ177">
        <f t="shared" si="109"/>
        <v>0.5903228090179321</v>
      </c>
      <c r="AK177">
        <f t="shared" si="110"/>
        <v>-0.53324949872804817</v>
      </c>
      <c r="AL177">
        <f t="shared" si="111"/>
        <v>-1.8811315693729431</v>
      </c>
      <c r="AM177">
        <f t="shared" si="112"/>
        <v>-1.3708622618401656</v>
      </c>
      <c r="AN177" s="15">
        <f t="shared" si="118"/>
        <v>5.0245836858166024</v>
      </c>
      <c r="AO177" s="15">
        <f t="shared" si="118"/>
        <v>5.0246103575106416</v>
      </c>
      <c r="AP177" s="15">
        <f t="shared" si="118"/>
        <v>5.0247653728709487</v>
      </c>
      <c r="AQ177" s="15">
        <f t="shared" si="118"/>
        <v>5.0256648503731345</v>
      </c>
      <c r="AR177" s="15">
        <f t="shared" si="118"/>
        <v>5.0308355828889768</v>
      </c>
      <c r="AS177" s="15">
        <f t="shared" si="118"/>
        <v>5.0591174966014076</v>
      </c>
      <c r="AT177" s="15">
        <f t="shared" si="118"/>
        <v>5.185870728743593</v>
      </c>
      <c r="AU177" s="15">
        <f t="shared" si="113"/>
        <v>5.5575096853045229</v>
      </c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</row>
    <row r="178" spans="1:68" s="9" customFormat="1" x14ac:dyDescent="0.2">
      <c r="A178" s="63" t="s">
        <v>1661</v>
      </c>
      <c r="B178" s="28" t="s">
        <v>676</v>
      </c>
      <c r="C178" s="64">
        <v>41165.466</v>
      </c>
      <c r="D178" s="64" t="s">
        <v>700</v>
      </c>
      <c r="E178" s="9">
        <f t="shared" si="95"/>
        <v>963.99497305749844</v>
      </c>
      <c r="F178" s="9">
        <f t="shared" si="96"/>
        <v>964</v>
      </c>
      <c r="G178" s="9">
        <f t="shared" si="97"/>
        <v>-7.7860000019427389E-3</v>
      </c>
      <c r="I178" s="9">
        <f t="shared" si="119"/>
        <v>-7.7860000019427389E-3</v>
      </c>
      <c r="M178" s="15"/>
      <c r="P178" s="9">
        <f t="shared" si="116"/>
        <v>2.375118290840782E-2</v>
      </c>
      <c r="Q178" s="40">
        <f t="shared" si="99"/>
        <v>26146.966</v>
      </c>
      <c r="S178" s="35">
        <v>0.1</v>
      </c>
      <c r="T178"/>
      <c r="U178"/>
      <c r="V178"/>
      <c r="W178"/>
      <c r="Z178">
        <f t="shared" si="100"/>
        <v>964</v>
      </c>
      <c r="AA178" s="15">
        <f t="shared" si="101"/>
        <v>1.5911737890434954E-2</v>
      </c>
      <c r="AB178" s="15">
        <f t="shared" si="102"/>
        <v>5.3445016030127801E-5</v>
      </c>
      <c r="AC178" s="15">
        <f t="shared" si="103"/>
        <v>-3.1537182910350556E-2</v>
      </c>
      <c r="AD178" s="15">
        <f t="shared" si="104"/>
        <v>-2.3697737892377693E-2</v>
      </c>
      <c r="AE178" s="15">
        <f t="shared" si="105"/>
        <v>5.6158278121583354E-5</v>
      </c>
      <c r="AF178">
        <f t="shared" si="106"/>
        <v>-3.1537182910350556E-2</v>
      </c>
      <c r="AG178" s="68"/>
      <c r="AH178">
        <f t="shared" si="107"/>
        <v>-7.8394450179728667E-3</v>
      </c>
      <c r="AI178">
        <f t="shared" si="108"/>
        <v>0.82898838604853342</v>
      </c>
      <c r="AJ178">
        <f t="shared" si="109"/>
        <v>0.5903228090179321</v>
      </c>
      <c r="AK178">
        <f t="shared" si="110"/>
        <v>-0.53324949872804817</v>
      </c>
      <c r="AL178">
        <f t="shared" si="111"/>
        <v>-1.8811315693729431</v>
      </c>
      <c r="AM178">
        <f t="shared" si="112"/>
        <v>-1.3708622618401656</v>
      </c>
      <c r="AN178" s="15">
        <f t="shared" si="118"/>
        <v>5.0245836858166024</v>
      </c>
      <c r="AO178" s="15">
        <f t="shared" si="118"/>
        <v>5.0246103575106416</v>
      </c>
      <c r="AP178" s="15">
        <f t="shared" si="118"/>
        <v>5.0247653728709487</v>
      </c>
      <c r="AQ178" s="15">
        <f t="shared" si="118"/>
        <v>5.0256648503731345</v>
      </c>
      <c r="AR178" s="15">
        <f t="shared" si="118"/>
        <v>5.0308355828889768</v>
      </c>
      <c r="AS178" s="15">
        <f t="shared" si="118"/>
        <v>5.0591174966014076</v>
      </c>
      <c r="AT178" s="15">
        <f t="shared" si="118"/>
        <v>5.185870728743593</v>
      </c>
      <c r="AU178" s="15">
        <f t="shared" si="113"/>
        <v>5.5575096853045229</v>
      </c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pans="1:68" s="9" customFormat="1" x14ac:dyDescent="0.2">
      <c r="A179" s="63" t="s">
        <v>770</v>
      </c>
      <c r="B179" s="28" t="s">
        <v>676</v>
      </c>
      <c r="C179" s="64">
        <v>41168.574999999997</v>
      </c>
      <c r="D179" s="64" t="s">
        <v>700</v>
      </c>
      <c r="E179" s="9">
        <f t="shared" si="95"/>
        <v>966.00226360909119</v>
      </c>
      <c r="F179" s="9">
        <f t="shared" si="96"/>
        <v>966</v>
      </c>
      <c r="G179" s="9">
        <f t="shared" si="97"/>
        <v>3.5059999936493114E-3</v>
      </c>
      <c r="I179" s="9">
        <f t="shared" si="119"/>
        <v>3.5059999936493114E-3</v>
      </c>
      <c r="M179" s="15"/>
      <c r="P179" s="9">
        <f t="shared" si="116"/>
        <v>2.3789107095061723E-2</v>
      </c>
      <c r="Q179" s="40">
        <f t="shared" si="99"/>
        <v>26150.074999999997</v>
      </c>
      <c r="S179" s="35">
        <v>0.1</v>
      </c>
      <c r="T179"/>
      <c r="U179"/>
      <c r="V179"/>
      <c r="W179"/>
      <c r="Z179">
        <f t="shared" si="100"/>
        <v>966</v>
      </c>
      <c r="AA179" s="15">
        <f t="shared" si="101"/>
        <v>1.5896772544989467E-2</v>
      </c>
      <c r="AB179" s="15">
        <f t="shared" si="102"/>
        <v>1.1398334543721569E-2</v>
      </c>
      <c r="AC179" s="15">
        <f t="shared" si="103"/>
        <v>-2.0283107101412411E-2</v>
      </c>
      <c r="AD179" s="15">
        <f t="shared" si="104"/>
        <v>-1.2390772551340155E-2</v>
      </c>
      <c r="AE179" s="15">
        <f t="shared" si="105"/>
        <v>1.5353124441904464E-5</v>
      </c>
      <c r="AF179">
        <f t="shared" si="106"/>
        <v>-2.0283107101412411E-2</v>
      </c>
      <c r="AG179" s="68"/>
      <c r="AH179">
        <f t="shared" si="107"/>
        <v>-7.8923345500722577E-3</v>
      </c>
      <c r="AI179">
        <f t="shared" si="108"/>
        <v>0.82914431444128134</v>
      </c>
      <c r="AJ179">
        <f t="shared" si="109"/>
        <v>0.59008676969797536</v>
      </c>
      <c r="AK179">
        <f t="shared" si="110"/>
        <v>-0.53329947938495148</v>
      </c>
      <c r="AL179">
        <f t="shared" si="111"/>
        <v>-1.8808391713774701</v>
      </c>
      <c r="AM179">
        <f t="shared" si="112"/>
        <v>-1.3704414007709265</v>
      </c>
      <c r="AN179" s="15">
        <f t="shared" si="118"/>
        <v>5.0248758814636396</v>
      </c>
      <c r="AO179" s="15">
        <f t="shared" si="118"/>
        <v>5.0249026742715763</v>
      </c>
      <c r="AP179" s="15">
        <f t="shared" si="118"/>
        <v>5.025058252556069</v>
      </c>
      <c r="AQ179" s="15">
        <f t="shared" si="118"/>
        <v>5.0259601763684554</v>
      </c>
      <c r="AR179" s="15">
        <f t="shared" si="118"/>
        <v>5.0311402170974509</v>
      </c>
      <c r="AS179" s="15">
        <f t="shared" si="118"/>
        <v>5.0594470601750112</v>
      </c>
      <c r="AT179" s="15">
        <f t="shared" si="118"/>
        <v>5.1862139585857907</v>
      </c>
      <c r="AU179" s="15">
        <f t="shared" si="113"/>
        <v>5.5577515747048363</v>
      </c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</row>
    <row r="180" spans="1:68" s="15" customFormat="1" x14ac:dyDescent="0.2">
      <c r="A180" s="10" t="s">
        <v>682</v>
      </c>
      <c r="B180" s="37"/>
      <c r="C180" s="12">
        <v>41543.388400000003</v>
      </c>
      <c r="D180" s="12"/>
      <c r="E180" s="9">
        <f t="shared" si="95"/>
        <v>1207.9962798301208</v>
      </c>
      <c r="F180" s="9">
        <f t="shared" si="96"/>
        <v>1208</v>
      </c>
      <c r="G180" s="9">
        <f t="shared" si="97"/>
        <v>-5.7620000006863847E-3</v>
      </c>
      <c r="H180" s="9"/>
      <c r="I180" s="9"/>
      <c r="J180" s="9">
        <f>G180</f>
        <v>-5.7620000006863847E-3</v>
      </c>
      <c r="K180" s="9"/>
      <c r="L180" s="9"/>
      <c r="M180" s="9"/>
      <c r="N180" s="9"/>
      <c r="O180" s="9"/>
      <c r="P180" s="9">
        <f t="shared" si="116"/>
        <v>2.8377603410284606E-2</v>
      </c>
      <c r="Q180" s="40">
        <f t="shared" si="99"/>
        <v>26524.888400000003</v>
      </c>
      <c r="S180" s="35">
        <v>1</v>
      </c>
      <c r="T180"/>
      <c r="U180"/>
      <c r="V180"/>
      <c r="W180"/>
      <c r="X180"/>
      <c r="Y180"/>
      <c r="Z180">
        <f t="shared" si="100"/>
        <v>1208</v>
      </c>
      <c r="AA180" s="15">
        <f t="shared" si="101"/>
        <v>1.4017043205672519E-2</v>
      </c>
      <c r="AB180" s="15">
        <f t="shared" si="102"/>
        <v>8.5985602039257026E-3</v>
      </c>
      <c r="AC180" s="15">
        <f t="shared" si="103"/>
        <v>-3.4139603410970991E-2</v>
      </c>
      <c r="AD180" s="15">
        <f t="shared" si="104"/>
        <v>-1.9779043206358905E-2</v>
      </c>
      <c r="AE180" s="15">
        <f t="shared" si="105"/>
        <v>3.9121055015901239E-4</v>
      </c>
      <c r="AF180">
        <f t="shared" si="106"/>
        <v>-3.4139603410970991E-2</v>
      </c>
      <c r="AG180" s="68"/>
      <c r="AH180">
        <f t="shared" si="107"/>
        <v>-1.4360560204612087E-2</v>
      </c>
      <c r="AI180">
        <f t="shared" si="108"/>
        <v>0.84856577262741284</v>
      </c>
      <c r="AJ180">
        <f t="shared" si="109"/>
        <v>0.56046811034942501</v>
      </c>
      <c r="AK180">
        <f t="shared" si="110"/>
        <v>-0.5391360447791147</v>
      </c>
      <c r="AL180">
        <f t="shared" si="111"/>
        <v>-1.8446237812482498</v>
      </c>
      <c r="AM180">
        <f t="shared" si="112"/>
        <v>-1.3195820132264826</v>
      </c>
      <c r="AN180" s="15">
        <f t="shared" si="118"/>
        <v>5.060646249373109</v>
      </c>
      <c r="AO180" s="15">
        <f t="shared" si="118"/>
        <v>5.0606913601413561</v>
      </c>
      <c r="AP180" s="15">
        <f t="shared" si="118"/>
        <v>5.0609273055357402</v>
      </c>
      <c r="AQ180" s="15">
        <f t="shared" si="118"/>
        <v>5.0621588965435329</v>
      </c>
      <c r="AR180" s="15">
        <f t="shared" si="118"/>
        <v>5.0685212737393339</v>
      </c>
      <c r="AS180" s="15">
        <f t="shared" si="118"/>
        <v>5.0997982361686898</v>
      </c>
      <c r="AT180" s="15">
        <f t="shared" si="118"/>
        <v>5.2279034618143818</v>
      </c>
      <c r="AU180" s="15">
        <f t="shared" si="113"/>
        <v>5.5870201921427602</v>
      </c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</row>
    <row r="181" spans="1:68" s="15" customFormat="1" x14ac:dyDescent="0.2">
      <c r="A181" s="10" t="s">
        <v>683</v>
      </c>
      <c r="B181" s="37" t="s">
        <v>684</v>
      </c>
      <c r="C181" s="12">
        <v>41543.396000000001</v>
      </c>
      <c r="D181" s="12">
        <v>6.0000000000000001E-3</v>
      </c>
      <c r="E181" s="9">
        <f t="shared" si="95"/>
        <v>1208.0011866838313</v>
      </c>
      <c r="F181" s="9">
        <f t="shared" si="96"/>
        <v>1208</v>
      </c>
      <c r="G181" s="9">
        <f t="shared" si="97"/>
        <v>1.8379999964963645E-3</v>
      </c>
      <c r="H181" s="9"/>
      <c r="I181" s="9">
        <f t="shared" ref="I181:I209" si="120">G181</f>
        <v>1.8379999964963645E-3</v>
      </c>
      <c r="J181" s="9"/>
      <c r="K181" s="9"/>
      <c r="L181" s="9"/>
      <c r="M181" s="9"/>
      <c r="N181" s="9"/>
      <c r="O181" s="9"/>
      <c r="P181" s="9">
        <f t="shared" si="116"/>
        <v>2.8377603410284606E-2</v>
      </c>
      <c r="Q181" s="40">
        <f t="shared" si="99"/>
        <v>26524.896000000001</v>
      </c>
      <c r="S181" s="35">
        <v>0.1</v>
      </c>
      <c r="T181"/>
      <c r="U181"/>
      <c r="V181"/>
      <c r="W181"/>
      <c r="X181" s="9"/>
      <c r="Y181" s="9"/>
      <c r="Z181">
        <f t="shared" si="100"/>
        <v>1208</v>
      </c>
      <c r="AA181" s="15">
        <f t="shared" si="101"/>
        <v>1.4017043205672519E-2</v>
      </c>
      <c r="AB181" s="15">
        <f t="shared" si="102"/>
        <v>1.619856020110845E-2</v>
      </c>
      <c r="AC181" s="15">
        <f t="shared" si="103"/>
        <v>-2.6539603413788242E-2</v>
      </c>
      <c r="AD181" s="15">
        <f t="shared" si="104"/>
        <v>-1.2179043209176154E-2</v>
      </c>
      <c r="AE181" s="15">
        <f t="shared" si="105"/>
        <v>1.483290934909798E-5</v>
      </c>
      <c r="AF181">
        <f t="shared" si="106"/>
        <v>-2.6539603413788242E-2</v>
      </c>
      <c r="AG181" s="68"/>
      <c r="AH181">
        <f t="shared" si="107"/>
        <v>-1.4360560204612087E-2</v>
      </c>
      <c r="AI181">
        <f t="shared" si="108"/>
        <v>0.84856577262741284</v>
      </c>
      <c r="AJ181">
        <f t="shared" si="109"/>
        <v>0.56046811034942501</v>
      </c>
      <c r="AK181">
        <f t="shared" si="110"/>
        <v>-0.5391360447791147</v>
      </c>
      <c r="AL181">
        <f t="shared" si="111"/>
        <v>-1.8446237812482498</v>
      </c>
      <c r="AM181">
        <f t="shared" si="112"/>
        <v>-1.3195820132264826</v>
      </c>
      <c r="AN181" s="15">
        <f t="shared" ref="AN181:AT190" si="121">$AU181+$AB$7*SIN(AO181)</f>
        <v>5.060646249373109</v>
      </c>
      <c r="AO181" s="15">
        <f t="shared" si="121"/>
        <v>5.0606913601413561</v>
      </c>
      <c r="AP181" s="15">
        <f t="shared" si="121"/>
        <v>5.0609273055357402</v>
      </c>
      <c r="AQ181" s="15">
        <f t="shared" si="121"/>
        <v>5.0621588965435329</v>
      </c>
      <c r="AR181" s="15">
        <f t="shared" si="121"/>
        <v>5.0685212737393339</v>
      </c>
      <c r="AS181" s="15">
        <f t="shared" si="121"/>
        <v>5.0997982361686898</v>
      </c>
      <c r="AT181" s="15">
        <f t="shared" si="121"/>
        <v>5.2279034618143818</v>
      </c>
      <c r="AU181" s="15">
        <f t="shared" si="113"/>
        <v>5.5870201921427602</v>
      </c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</row>
    <row r="182" spans="1:68" s="15" customFormat="1" x14ac:dyDescent="0.2">
      <c r="A182" s="10" t="s">
        <v>683</v>
      </c>
      <c r="B182" s="37" t="s">
        <v>684</v>
      </c>
      <c r="C182" s="12">
        <v>41543.398000000001</v>
      </c>
      <c r="D182" s="12">
        <v>7.0000000000000001E-3</v>
      </c>
      <c r="E182" s="9">
        <f t="shared" si="95"/>
        <v>1208.0024779611244</v>
      </c>
      <c r="F182" s="9">
        <f t="shared" si="96"/>
        <v>1208</v>
      </c>
      <c r="G182" s="9">
        <f t="shared" si="97"/>
        <v>3.8379999969038181E-3</v>
      </c>
      <c r="H182" s="9"/>
      <c r="I182" s="9">
        <f t="shared" si="120"/>
        <v>3.8379999969038181E-3</v>
      </c>
      <c r="J182" s="9"/>
      <c r="K182" s="9"/>
      <c r="L182" s="9"/>
      <c r="M182" s="9"/>
      <c r="N182" s="9"/>
      <c r="O182" s="9"/>
      <c r="P182" s="9">
        <f t="shared" si="116"/>
        <v>2.8377603410284606E-2</v>
      </c>
      <c r="Q182" s="40">
        <f t="shared" si="99"/>
        <v>26524.898000000001</v>
      </c>
      <c r="S182" s="35">
        <v>0.1</v>
      </c>
      <c r="T182"/>
      <c r="U182"/>
      <c r="V182"/>
      <c r="W182"/>
      <c r="X182"/>
      <c r="Y182"/>
      <c r="Z182">
        <f t="shared" si="100"/>
        <v>1208</v>
      </c>
      <c r="AA182" s="15">
        <f t="shared" si="101"/>
        <v>1.4017043205672519E-2</v>
      </c>
      <c r="AB182" s="15">
        <f t="shared" si="102"/>
        <v>1.8198560201515904E-2</v>
      </c>
      <c r="AC182" s="15">
        <f t="shared" si="103"/>
        <v>-2.4539603413380788E-2</v>
      </c>
      <c r="AD182" s="15">
        <f t="shared" si="104"/>
        <v>-1.0179043208768701E-2</v>
      </c>
      <c r="AE182" s="15">
        <f t="shared" si="105"/>
        <v>1.0361292064598022E-5</v>
      </c>
      <c r="AF182">
        <f t="shared" si="106"/>
        <v>-2.4539603413380788E-2</v>
      </c>
      <c r="AG182" s="68"/>
      <c r="AH182">
        <f t="shared" si="107"/>
        <v>-1.4360560204612087E-2</v>
      </c>
      <c r="AI182">
        <f t="shared" si="108"/>
        <v>0.84856577262741284</v>
      </c>
      <c r="AJ182">
        <f t="shared" si="109"/>
        <v>0.56046811034942501</v>
      </c>
      <c r="AK182">
        <f t="shared" si="110"/>
        <v>-0.5391360447791147</v>
      </c>
      <c r="AL182">
        <f t="shared" si="111"/>
        <v>-1.8446237812482498</v>
      </c>
      <c r="AM182">
        <f t="shared" si="112"/>
        <v>-1.3195820132264826</v>
      </c>
      <c r="AN182" s="15">
        <f t="shared" si="121"/>
        <v>5.060646249373109</v>
      </c>
      <c r="AO182" s="15">
        <f t="shared" si="121"/>
        <v>5.0606913601413561</v>
      </c>
      <c r="AP182" s="15">
        <f t="shared" si="121"/>
        <v>5.0609273055357402</v>
      </c>
      <c r="AQ182" s="15">
        <f t="shared" si="121"/>
        <v>5.0621588965435329</v>
      </c>
      <c r="AR182" s="15">
        <f t="shared" si="121"/>
        <v>5.0685212737393339</v>
      </c>
      <c r="AS182" s="15">
        <f t="shared" si="121"/>
        <v>5.0997982361686898</v>
      </c>
      <c r="AT182" s="15">
        <f t="shared" si="121"/>
        <v>5.2279034618143818</v>
      </c>
      <c r="AU182" s="15">
        <f t="shared" si="113"/>
        <v>5.5870201921427602</v>
      </c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</row>
    <row r="183" spans="1:68" s="9" customFormat="1" x14ac:dyDescent="0.2">
      <c r="A183" s="63" t="s">
        <v>777</v>
      </c>
      <c r="B183" s="28" t="s">
        <v>676</v>
      </c>
      <c r="C183" s="64">
        <v>41560.425000000003</v>
      </c>
      <c r="D183" s="64" t="s">
        <v>700</v>
      </c>
      <c r="E183" s="9">
        <f t="shared" si="95"/>
        <v>1218.9957671930351</v>
      </c>
      <c r="F183" s="9">
        <f t="shared" si="96"/>
        <v>1219</v>
      </c>
      <c r="G183" s="9">
        <f t="shared" si="97"/>
        <v>-6.5560000002733432E-3</v>
      </c>
      <c r="I183" s="9">
        <f t="shared" si="120"/>
        <v>-6.5560000002733432E-3</v>
      </c>
      <c r="M183" s="15"/>
      <c r="P183" s="9">
        <f t="shared" si="116"/>
        <v>2.8586155858613575E-2</v>
      </c>
      <c r="Q183" s="40">
        <f t="shared" si="99"/>
        <v>26541.925000000003</v>
      </c>
      <c r="S183" s="35">
        <v>0.1</v>
      </c>
      <c r="X183" s="15"/>
      <c r="Y183" s="15"/>
      <c r="Z183">
        <f t="shared" si="100"/>
        <v>1219</v>
      </c>
      <c r="AA183" s="15">
        <f t="shared" si="101"/>
        <v>1.3928356596372491E-2</v>
      </c>
      <c r="AB183" s="15">
        <f t="shared" si="102"/>
        <v>8.1017992619677407E-3</v>
      </c>
      <c r="AC183" s="15">
        <f t="shared" si="103"/>
        <v>-3.5142155858886914E-2</v>
      </c>
      <c r="AD183" s="15">
        <f t="shared" si="104"/>
        <v>-2.0484356596645832E-2</v>
      </c>
      <c r="AE183" s="15">
        <f t="shared" si="105"/>
        <v>4.196088651785477E-5</v>
      </c>
      <c r="AF183">
        <f t="shared" si="106"/>
        <v>-3.5142155858886914E-2</v>
      </c>
      <c r="AG183" s="68"/>
      <c r="AH183">
        <f t="shared" si="107"/>
        <v>-1.4657799262241084E-2</v>
      </c>
      <c r="AI183">
        <f t="shared" si="108"/>
        <v>0.84947532535093184</v>
      </c>
      <c r="AJ183">
        <f t="shared" si="109"/>
        <v>0.55907046467946797</v>
      </c>
      <c r="AK183">
        <f t="shared" si="110"/>
        <v>-0.53939069543494378</v>
      </c>
      <c r="AL183">
        <f t="shared" si="111"/>
        <v>-1.8429371239332668</v>
      </c>
      <c r="AM183">
        <f t="shared" si="112"/>
        <v>-1.3172727684450114</v>
      </c>
      <c r="AN183" s="15">
        <f t="shared" si="121"/>
        <v>5.0622921262725242</v>
      </c>
      <c r="AO183" s="15">
        <f t="shared" si="121"/>
        <v>5.062338262160444</v>
      </c>
      <c r="AP183" s="15">
        <f t="shared" si="121"/>
        <v>5.0625784790840225</v>
      </c>
      <c r="AQ183" s="15">
        <f t="shared" si="121"/>
        <v>5.0638266789492832</v>
      </c>
      <c r="AR183" s="15">
        <f t="shared" si="121"/>
        <v>5.0702453168450106</v>
      </c>
      <c r="AS183" s="15">
        <f t="shared" si="121"/>
        <v>5.1016546963179739</v>
      </c>
      <c r="AT183" s="15">
        <f t="shared" si="121"/>
        <v>5.2298058297631655</v>
      </c>
      <c r="AU183" s="15">
        <f t="shared" si="113"/>
        <v>5.588350583844484</v>
      </c>
      <c r="AV183" s="15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</row>
    <row r="184" spans="1:68" s="15" customFormat="1" x14ac:dyDescent="0.2">
      <c r="A184" s="63" t="s">
        <v>777</v>
      </c>
      <c r="B184" s="28" t="s">
        <v>676</v>
      </c>
      <c r="C184" s="64">
        <v>41574.368999999999</v>
      </c>
      <c r="D184" s="64" t="s">
        <v>700</v>
      </c>
      <c r="E184" s="9">
        <f t="shared" si="95"/>
        <v>1227.998552478153</v>
      </c>
      <c r="F184" s="9">
        <f t="shared" si="96"/>
        <v>1228</v>
      </c>
      <c r="G184" s="9">
        <f t="shared" si="97"/>
        <v>-2.2420000022975728E-3</v>
      </c>
      <c r="H184" s="9"/>
      <c r="I184" s="9">
        <f t="shared" si="120"/>
        <v>-2.2420000022975728E-3</v>
      </c>
      <c r="J184" s="9"/>
      <c r="K184" s="9"/>
      <c r="L184" s="9"/>
      <c r="N184" s="9"/>
      <c r="O184" s="9"/>
      <c r="P184" s="9">
        <f t="shared" si="116"/>
        <v>2.8756788673189638E-2</v>
      </c>
      <c r="Q184" s="40">
        <f t="shared" si="99"/>
        <v>26555.868999999999</v>
      </c>
      <c r="S184" s="35">
        <v>0.1</v>
      </c>
      <c r="T184" s="9"/>
      <c r="U184" s="9"/>
      <c r="V184" s="9"/>
      <c r="W184" s="9"/>
      <c r="X184" s="9"/>
      <c r="Y184" s="9"/>
      <c r="Z184">
        <f t="shared" si="100"/>
        <v>1228</v>
      </c>
      <c r="AA184" s="15">
        <f t="shared" si="101"/>
        <v>1.3855585341020146E-2</v>
      </c>
      <c r="AB184" s="15">
        <f t="shared" si="102"/>
        <v>1.2659203329871919E-2</v>
      </c>
      <c r="AC184" s="15">
        <f t="shared" si="103"/>
        <v>-3.0998788675487211E-2</v>
      </c>
      <c r="AD184" s="15">
        <f t="shared" si="104"/>
        <v>-1.6097585343317719E-2</v>
      </c>
      <c r="AE184" s="15">
        <f t="shared" si="105"/>
        <v>2.5913225388539745E-5</v>
      </c>
      <c r="AF184">
        <f t="shared" si="106"/>
        <v>-3.0998788675487211E-2</v>
      </c>
      <c r="AG184" s="68"/>
      <c r="AH184">
        <f t="shared" si="107"/>
        <v>-1.4901203332169492E-2</v>
      </c>
      <c r="AI184">
        <f t="shared" si="108"/>
        <v>0.85022127899296918</v>
      </c>
      <c r="AJ184">
        <f t="shared" si="109"/>
        <v>0.55792351468644885</v>
      </c>
      <c r="AK184">
        <f t="shared" si="110"/>
        <v>-0.539598308682948</v>
      </c>
      <c r="AL184">
        <f t="shared" si="111"/>
        <v>-1.8415544341739722</v>
      </c>
      <c r="AM184">
        <f t="shared" si="112"/>
        <v>-1.3153835169340307</v>
      </c>
      <c r="AN184" s="15">
        <f t="shared" si="121"/>
        <v>5.0636400707778417</v>
      </c>
      <c r="AO184" s="15">
        <f t="shared" si="121"/>
        <v>5.0636870592291325</v>
      </c>
      <c r="AP184" s="15">
        <f t="shared" si="121"/>
        <v>5.0639308137679837</v>
      </c>
      <c r="AQ184" s="15">
        <f t="shared" si="121"/>
        <v>5.0651927099072287</v>
      </c>
      <c r="AR184" s="15">
        <f t="shared" si="121"/>
        <v>5.071657533223874</v>
      </c>
      <c r="AS184" s="15">
        <f t="shared" si="121"/>
        <v>5.1031750595599599</v>
      </c>
      <c r="AT184" s="15">
        <f t="shared" si="121"/>
        <v>5.2313627846950475</v>
      </c>
      <c r="AU184" s="15">
        <f t="shared" si="113"/>
        <v>5.5894390861458945</v>
      </c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</row>
    <row r="185" spans="1:68" s="15" customFormat="1" x14ac:dyDescent="0.2">
      <c r="A185" s="63" t="s">
        <v>1684</v>
      </c>
      <c r="B185" s="28" t="s">
        <v>676</v>
      </c>
      <c r="C185" s="64">
        <v>41803.593000000001</v>
      </c>
      <c r="D185" s="64" t="s">
        <v>700</v>
      </c>
      <c r="E185" s="9">
        <f t="shared" si="95"/>
        <v>1375.9944255559265</v>
      </c>
      <c r="F185" s="9">
        <f t="shared" si="96"/>
        <v>1376</v>
      </c>
      <c r="G185" s="9">
        <f t="shared" si="97"/>
        <v>-8.6339999979827553E-3</v>
      </c>
      <c r="H185" s="9"/>
      <c r="I185" s="9">
        <f t="shared" si="120"/>
        <v>-8.6339999979827553E-3</v>
      </c>
      <c r="J185" s="9"/>
      <c r="K185" s="9"/>
      <c r="L185" s="9"/>
      <c r="N185" s="9"/>
      <c r="O185" s="9"/>
      <c r="P185" s="9">
        <f t="shared" si="116"/>
        <v>3.1562620548256488E-2</v>
      </c>
      <c r="Q185" s="40">
        <f t="shared" si="99"/>
        <v>26785.093000000001</v>
      </c>
      <c r="S185" s="35">
        <v>0.1</v>
      </c>
      <c r="T185" s="9"/>
      <c r="U185" s="9"/>
      <c r="V185" s="9"/>
      <c r="W185" s="9"/>
      <c r="X185" s="9"/>
      <c r="Y185" s="9"/>
      <c r="Z185">
        <f t="shared" si="100"/>
        <v>1376</v>
      </c>
      <c r="AA185" s="15">
        <f t="shared" si="101"/>
        <v>1.2631902167922416E-2</v>
      </c>
      <c r="AB185" s="15">
        <f t="shared" si="102"/>
        <v>1.0296718382351317E-2</v>
      </c>
      <c r="AC185" s="15">
        <f t="shared" si="103"/>
        <v>-4.0196620546239244E-2</v>
      </c>
      <c r="AD185" s="15">
        <f t="shared" si="104"/>
        <v>-2.1265902165905171E-2</v>
      </c>
      <c r="AE185" s="15">
        <f t="shared" si="105"/>
        <v>4.5223859492985027E-5</v>
      </c>
      <c r="AF185">
        <f t="shared" si="106"/>
        <v>-4.0196620546239244E-2</v>
      </c>
      <c r="AG185" s="68"/>
      <c r="AH185">
        <f t="shared" si="107"/>
        <v>-1.8930718380334072E-2</v>
      </c>
      <c r="AI185">
        <f t="shared" si="108"/>
        <v>0.86272077260056412</v>
      </c>
      <c r="AJ185">
        <f t="shared" si="109"/>
        <v>0.5386121854325624</v>
      </c>
      <c r="AK185">
        <f t="shared" si="110"/>
        <v>-0.54291289699602274</v>
      </c>
      <c r="AL185">
        <f t="shared" si="111"/>
        <v>-1.818461946858682</v>
      </c>
      <c r="AM185">
        <f t="shared" si="112"/>
        <v>-1.2843298275976378</v>
      </c>
      <c r="AN185" s="15">
        <f t="shared" si="121"/>
        <v>5.0859787565337689</v>
      </c>
      <c r="AO185" s="15">
        <f t="shared" si="121"/>
        <v>5.0860416717715387</v>
      </c>
      <c r="AP185" s="15">
        <f t="shared" si="121"/>
        <v>5.0863493399351833</v>
      </c>
      <c r="AQ185" s="15">
        <f t="shared" si="121"/>
        <v>5.0878504388809818</v>
      </c>
      <c r="AR185" s="15">
        <f t="shared" si="121"/>
        <v>5.0950937928217526</v>
      </c>
      <c r="AS185" s="15">
        <f t="shared" si="121"/>
        <v>5.1283624128140257</v>
      </c>
      <c r="AT185" s="15">
        <f t="shared" si="121"/>
        <v>5.2570264848265511</v>
      </c>
      <c r="AU185" s="15">
        <f t="shared" si="113"/>
        <v>5.6073389017690873</v>
      </c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</row>
    <row r="186" spans="1:68" s="15" customFormat="1" x14ac:dyDescent="0.2">
      <c r="A186" s="63" t="s">
        <v>1684</v>
      </c>
      <c r="B186" s="28" t="s">
        <v>676</v>
      </c>
      <c r="C186" s="64">
        <v>41814.434999999998</v>
      </c>
      <c r="D186" s="64" t="s">
        <v>700</v>
      </c>
      <c r="E186" s="9">
        <f t="shared" si="95"/>
        <v>1382.9944397599747</v>
      </c>
      <c r="F186" s="9">
        <f t="shared" si="96"/>
        <v>1383</v>
      </c>
      <c r="G186" s="9">
        <f t="shared" si="97"/>
        <v>-8.6120000050868839E-3</v>
      </c>
      <c r="H186" s="9"/>
      <c r="I186" s="9">
        <f t="shared" si="120"/>
        <v>-8.6120000050868839E-3</v>
      </c>
      <c r="J186" s="9"/>
      <c r="K186" s="9"/>
      <c r="L186" s="9"/>
      <c r="N186" s="9"/>
      <c r="O186" s="9"/>
      <c r="P186" s="9">
        <f t="shared" si="116"/>
        <v>3.169532274394752E-2</v>
      </c>
      <c r="Q186" s="40">
        <f t="shared" si="99"/>
        <v>26795.934999999998</v>
      </c>
      <c r="S186" s="35">
        <v>0.1</v>
      </c>
      <c r="T186" s="9"/>
      <c r="U186" s="9"/>
      <c r="V186" s="9"/>
      <c r="W186" s="9"/>
      <c r="X186"/>
      <c r="Y186"/>
      <c r="Z186">
        <f t="shared" si="100"/>
        <v>1383</v>
      </c>
      <c r="AA186" s="15">
        <f t="shared" si="101"/>
        <v>1.2572766648942076E-2</v>
      </c>
      <c r="AB186" s="15">
        <f t="shared" si="102"/>
        <v>1.0510556089918559E-2</v>
      </c>
      <c r="AC186" s="15">
        <f t="shared" si="103"/>
        <v>-4.0307322749034404E-2</v>
      </c>
      <c r="AD186" s="15">
        <f t="shared" si="104"/>
        <v>-2.118476665402896E-2</v>
      </c>
      <c r="AE186" s="15">
        <f t="shared" si="105"/>
        <v>4.4879433818565742E-5</v>
      </c>
      <c r="AF186">
        <f t="shared" si="106"/>
        <v>-4.0307322749034404E-2</v>
      </c>
      <c r="AG186" s="68"/>
      <c r="AH186">
        <f t="shared" si="107"/>
        <v>-1.9122556095005443E-2</v>
      </c>
      <c r="AI186">
        <f t="shared" si="108"/>
        <v>0.86332300004970564</v>
      </c>
      <c r="AJ186">
        <f t="shared" si="109"/>
        <v>0.53767738033991019</v>
      </c>
      <c r="AK186">
        <f t="shared" si="110"/>
        <v>-0.54306481904519222</v>
      </c>
      <c r="AL186">
        <f t="shared" si="111"/>
        <v>-1.8173528497225018</v>
      </c>
      <c r="AM186">
        <f t="shared" si="112"/>
        <v>-1.282861595002933</v>
      </c>
      <c r="AN186" s="15">
        <f t="shared" si="121"/>
        <v>5.0870434790450574</v>
      </c>
      <c r="AO186" s="15">
        <f t="shared" si="121"/>
        <v>5.0871072422989263</v>
      </c>
      <c r="AP186" s="15">
        <f t="shared" si="121"/>
        <v>5.0874182115315829</v>
      </c>
      <c r="AQ186" s="15">
        <f t="shared" si="121"/>
        <v>5.0889312819433181</v>
      </c>
      <c r="AR186" s="15">
        <f t="shared" si="121"/>
        <v>5.0962123072931051</v>
      </c>
      <c r="AS186" s="15">
        <f t="shared" si="121"/>
        <v>5.1295623718003549</v>
      </c>
      <c r="AT186" s="15">
        <f t="shared" si="121"/>
        <v>5.2582431080167176</v>
      </c>
      <c r="AU186" s="15">
        <f t="shared" si="113"/>
        <v>5.6081855146701844</v>
      </c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</row>
    <row r="187" spans="1:68" s="15" customFormat="1" x14ac:dyDescent="0.2">
      <c r="A187" s="63" t="s">
        <v>1689</v>
      </c>
      <c r="B187" s="28" t="s">
        <v>676</v>
      </c>
      <c r="C187" s="64">
        <v>41814.442000000003</v>
      </c>
      <c r="D187" s="64" t="s">
        <v>700</v>
      </c>
      <c r="E187" s="9">
        <f t="shared" si="95"/>
        <v>1382.9989592305028</v>
      </c>
      <c r="F187" s="9">
        <f t="shared" si="96"/>
        <v>1383</v>
      </c>
      <c r="G187" s="9">
        <f t="shared" si="97"/>
        <v>-1.6120000000228174E-3</v>
      </c>
      <c r="H187" s="9"/>
      <c r="I187" s="9">
        <f t="shared" si="120"/>
        <v>-1.6120000000228174E-3</v>
      </c>
      <c r="J187" s="9"/>
      <c r="K187" s="9"/>
      <c r="L187" s="9"/>
      <c r="N187" s="9"/>
      <c r="O187" s="9"/>
      <c r="P187" s="9">
        <f t="shared" si="116"/>
        <v>3.169532274394752E-2</v>
      </c>
      <c r="Q187" s="40">
        <f t="shared" si="99"/>
        <v>26795.942000000003</v>
      </c>
      <c r="S187" s="35">
        <v>0.1</v>
      </c>
      <c r="T187"/>
      <c r="U187"/>
      <c r="V187"/>
      <c r="W187"/>
      <c r="X187"/>
      <c r="Y187"/>
      <c r="Z187">
        <f t="shared" si="100"/>
        <v>1383</v>
      </c>
      <c r="AA187" s="15">
        <f t="shared" si="101"/>
        <v>1.2572766648942076E-2</v>
      </c>
      <c r="AB187" s="15">
        <f t="shared" si="102"/>
        <v>1.7510556094982626E-2</v>
      </c>
      <c r="AC187" s="15">
        <f t="shared" si="103"/>
        <v>-3.3307322743970337E-2</v>
      </c>
      <c r="AD187" s="15">
        <f t="shared" si="104"/>
        <v>-1.4184766648964894E-2</v>
      </c>
      <c r="AE187" s="15">
        <f t="shared" si="105"/>
        <v>2.0120760488558673E-5</v>
      </c>
      <c r="AF187">
        <f t="shared" si="106"/>
        <v>-3.3307322743970337E-2</v>
      </c>
      <c r="AG187" s="68"/>
      <c r="AH187">
        <f t="shared" si="107"/>
        <v>-1.9122556095005443E-2</v>
      </c>
      <c r="AI187">
        <f t="shared" si="108"/>
        <v>0.86332300004970564</v>
      </c>
      <c r="AJ187">
        <f t="shared" si="109"/>
        <v>0.53767738033991019</v>
      </c>
      <c r="AK187">
        <f t="shared" si="110"/>
        <v>-0.54306481904519222</v>
      </c>
      <c r="AL187">
        <f t="shared" si="111"/>
        <v>-1.8173528497225018</v>
      </c>
      <c r="AM187">
        <f t="shared" si="112"/>
        <v>-1.282861595002933</v>
      </c>
      <c r="AN187" s="15">
        <f t="shared" si="121"/>
        <v>5.0870434790450574</v>
      </c>
      <c r="AO187" s="15">
        <f t="shared" si="121"/>
        <v>5.0871072422989263</v>
      </c>
      <c r="AP187" s="15">
        <f t="shared" si="121"/>
        <v>5.0874182115315829</v>
      </c>
      <c r="AQ187" s="15">
        <f t="shared" si="121"/>
        <v>5.0889312819433181</v>
      </c>
      <c r="AR187" s="15">
        <f t="shared" si="121"/>
        <v>5.0962123072931051</v>
      </c>
      <c r="AS187" s="15">
        <f t="shared" si="121"/>
        <v>5.1295623718003549</v>
      </c>
      <c r="AT187" s="15">
        <f t="shared" si="121"/>
        <v>5.2582431080167176</v>
      </c>
      <c r="AU187" s="15">
        <f t="shared" si="113"/>
        <v>5.6081855146701844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</row>
    <row r="188" spans="1:68" s="15" customFormat="1" x14ac:dyDescent="0.2">
      <c r="A188" s="63" t="s">
        <v>1693</v>
      </c>
      <c r="B188" s="28" t="s">
        <v>676</v>
      </c>
      <c r="C188" s="64">
        <v>41831.478999999999</v>
      </c>
      <c r="D188" s="64" t="s">
        <v>700</v>
      </c>
      <c r="E188" s="9">
        <f t="shared" si="95"/>
        <v>1393.9987048488738</v>
      </c>
      <c r="F188" s="9">
        <f t="shared" si="96"/>
        <v>1394</v>
      </c>
      <c r="G188" s="9">
        <f t="shared" si="97"/>
        <v>-2.0060000024386682E-3</v>
      </c>
      <c r="H188" s="9"/>
      <c r="I188" s="9">
        <f t="shared" si="120"/>
        <v>-2.0060000024386682E-3</v>
      </c>
      <c r="J188" s="9"/>
      <c r="K188" s="9"/>
      <c r="L188" s="9"/>
      <c r="N188" s="9"/>
      <c r="O188" s="9"/>
      <c r="P188" s="9">
        <f t="shared" si="116"/>
        <v>3.1903853658285297E-2</v>
      </c>
      <c r="Q188" s="40">
        <f t="shared" si="99"/>
        <v>26812.978999999999</v>
      </c>
      <c r="S188" s="35">
        <v>0.1</v>
      </c>
      <c r="X188"/>
      <c r="Y188"/>
      <c r="Z188">
        <f t="shared" si="100"/>
        <v>1394</v>
      </c>
      <c r="AA188" s="15">
        <f t="shared" si="101"/>
        <v>1.2479610171128926E-2</v>
      </c>
      <c r="AB188" s="15">
        <f t="shared" si="102"/>
        <v>1.7418243484717703E-2</v>
      </c>
      <c r="AC188" s="15">
        <f t="shared" si="103"/>
        <v>-3.3909853660723965E-2</v>
      </c>
      <c r="AD188" s="15">
        <f t="shared" si="104"/>
        <v>-1.4485610173567594E-2</v>
      </c>
      <c r="AE188" s="15">
        <f t="shared" si="105"/>
        <v>2.0983290210056499E-5</v>
      </c>
      <c r="AF188">
        <f t="shared" si="106"/>
        <v>-3.3909853660723965E-2</v>
      </c>
      <c r="AG188" s="68"/>
      <c r="AH188">
        <f t="shared" si="107"/>
        <v>-1.9424243487156372E-2</v>
      </c>
      <c r="AI188">
        <f t="shared" si="108"/>
        <v>0.86427140282568216</v>
      </c>
      <c r="AJ188">
        <f t="shared" si="109"/>
        <v>0.53620441464716972</v>
      </c>
      <c r="AK188">
        <f t="shared" si="110"/>
        <v>-0.54330263013268387</v>
      </c>
      <c r="AL188">
        <f t="shared" si="111"/>
        <v>-1.8156068428152492</v>
      </c>
      <c r="AM188">
        <f t="shared" si="112"/>
        <v>-1.2805544434865133</v>
      </c>
      <c r="AN188" s="15">
        <f t="shared" si="121"/>
        <v>5.0887181244542328</v>
      </c>
      <c r="AO188" s="15">
        <f t="shared" si="121"/>
        <v>5.0887832386641145</v>
      </c>
      <c r="AP188" s="15">
        <f t="shared" si="121"/>
        <v>5.0890994478967428</v>
      </c>
      <c r="AQ188" s="15">
        <f t="shared" si="121"/>
        <v>5.0906314514472966</v>
      </c>
      <c r="AR188" s="15">
        <f t="shared" si="121"/>
        <v>5.0979718219441565</v>
      </c>
      <c r="AS188" s="15">
        <f t="shared" si="121"/>
        <v>5.1314496005429726</v>
      </c>
      <c r="AT188" s="15">
        <f t="shared" si="121"/>
        <v>5.2601554511198998</v>
      </c>
      <c r="AU188" s="15">
        <f t="shared" si="113"/>
        <v>5.6095159063719082</v>
      </c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</row>
    <row r="189" spans="1:68" s="15" customFormat="1" x14ac:dyDescent="0.2">
      <c r="A189" s="63" t="s">
        <v>1696</v>
      </c>
      <c r="B189" s="28" t="s">
        <v>676</v>
      </c>
      <c r="C189" s="64">
        <v>41845.415999999997</v>
      </c>
      <c r="D189" s="64" t="s">
        <v>700</v>
      </c>
      <c r="E189" s="9">
        <f t="shared" si="95"/>
        <v>1402.9969706634683</v>
      </c>
      <c r="F189" s="9">
        <f t="shared" si="96"/>
        <v>1403</v>
      </c>
      <c r="G189" s="9">
        <f t="shared" si="97"/>
        <v>-4.6920000022510067E-3</v>
      </c>
      <c r="H189" s="9"/>
      <c r="I189" s="9">
        <f t="shared" si="120"/>
        <v>-4.6920000022510067E-3</v>
      </c>
      <c r="J189" s="9"/>
      <c r="K189" s="9"/>
      <c r="L189" s="9"/>
      <c r="N189" s="9"/>
      <c r="O189" s="9"/>
      <c r="P189" s="9">
        <f t="shared" si="116"/>
        <v>3.2074468854141301E-2</v>
      </c>
      <c r="Q189" s="40">
        <f t="shared" si="99"/>
        <v>26826.915999999997</v>
      </c>
      <c r="S189" s="35">
        <v>0.1</v>
      </c>
      <c r="T189" s="9"/>
      <c r="U189" s="9"/>
      <c r="V189" s="9"/>
      <c r="W189" s="9"/>
      <c r="X189" s="9"/>
      <c r="Y189" s="9"/>
      <c r="Z189">
        <f t="shared" si="100"/>
        <v>1403</v>
      </c>
      <c r="AA189" s="15">
        <f t="shared" si="101"/>
        <v>1.2403182914322391E-2</v>
      </c>
      <c r="AB189" s="15">
        <f t="shared" si="102"/>
        <v>1.4979285937567904E-2</v>
      </c>
      <c r="AC189" s="15">
        <f t="shared" si="103"/>
        <v>-3.6766468856392308E-2</v>
      </c>
      <c r="AD189" s="15">
        <f t="shared" si="104"/>
        <v>-1.7095182916573397E-2</v>
      </c>
      <c r="AE189" s="15">
        <f t="shared" si="105"/>
        <v>2.9224527895110295E-5</v>
      </c>
      <c r="AF189">
        <f t="shared" si="106"/>
        <v>-3.6766468856392308E-2</v>
      </c>
      <c r="AG189" s="68"/>
      <c r="AH189">
        <f t="shared" si="107"/>
        <v>-1.967128593981891E-2</v>
      </c>
      <c r="AI189">
        <f t="shared" si="108"/>
        <v>0.86504923285679669</v>
      </c>
      <c r="AJ189">
        <f t="shared" si="109"/>
        <v>0.53499562572313586</v>
      </c>
      <c r="AK189">
        <f t="shared" si="110"/>
        <v>-0.54349635734516288</v>
      </c>
      <c r="AL189">
        <f t="shared" si="111"/>
        <v>-1.8141754283452953</v>
      </c>
      <c r="AM189">
        <f t="shared" si="112"/>
        <v>-1.2786668351152444</v>
      </c>
      <c r="AN189" s="15">
        <f t="shared" si="121"/>
        <v>5.0900896646917513</v>
      </c>
      <c r="AO189" s="15">
        <f t="shared" si="121"/>
        <v>5.0901559010816753</v>
      </c>
      <c r="AP189" s="15">
        <f t="shared" si="121"/>
        <v>5.0904764456807259</v>
      </c>
      <c r="AQ189" s="15">
        <f t="shared" si="121"/>
        <v>5.0920240499208695</v>
      </c>
      <c r="AR189" s="15">
        <f t="shared" si="121"/>
        <v>5.0994131081813796</v>
      </c>
      <c r="AS189" s="15">
        <f t="shared" si="121"/>
        <v>5.1329951317682623</v>
      </c>
      <c r="AT189" s="15">
        <f t="shared" si="121"/>
        <v>5.261720555451542</v>
      </c>
      <c r="AU189" s="15">
        <f t="shared" si="113"/>
        <v>5.6106044086733187</v>
      </c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</row>
    <row r="190" spans="1:68" s="15" customFormat="1" x14ac:dyDescent="0.2">
      <c r="A190" s="63" t="s">
        <v>1699</v>
      </c>
      <c r="B190" s="28" t="s">
        <v>676</v>
      </c>
      <c r="C190" s="64">
        <v>41907.366999999998</v>
      </c>
      <c r="D190" s="64" t="s">
        <v>700</v>
      </c>
      <c r="E190" s="9">
        <f t="shared" si="95"/>
        <v>1442.9949304453464</v>
      </c>
      <c r="F190" s="9">
        <f t="shared" si="96"/>
        <v>1443</v>
      </c>
      <c r="G190" s="9">
        <f t="shared" si="97"/>
        <v>-7.8520000024582259E-3</v>
      </c>
      <c r="H190" s="9"/>
      <c r="I190" s="9">
        <f t="shared" si="120"/>
        <v>-7.8520000024582259E-3</v>
      </c>
      <c r="J190" s="9"/>
      <c r="K190" s="9"/>
      <c r="L190" s="9"/>
      <c r="N190" s="9"/>
      <c r="O190" s="9"/>
      <c r="P190" s="9">
        <f t="shared" si="116"/>
        <v>3.2832747650742136E-2</v>
      </c>
      <c r="Q190" s="40">
        <f t="shared" si="99"/>
        <v>26888.866999999998</v>
      </c>
      <c r="S190" s="35">
        <v>0.1</v>
      </c>
      <c r="T190" s="9"/>
      <c r="U190" s="9"/>
      <c r="V190" s="9"/>
      <c r="W190" s="9"/>
      <c r="X190"/>
      <c r="Y190"/>
      <c r="Z190">
        <f t="shared" si="100"/>
        <v>1443</v>
      </c>
      <c r="AA190" s="15">
        <f t="shared" si="101"/>
        <v>1.2061239699525574E-2</v>
      </c>
      <c r="AB190" s="15">
        <f t="shared" si="102"/>
        <v>1.2919507948758336E-2</v>
      </c>
      <c r="AC190" s="15">
        <f t="shared" si="103"/>
        <v>-4.0684747653200362E-2</v>
      </c>
      <c r="AD190" s="15">
        <f t="shared" si="104"/>
        <v>-1.99132397019838E-2</v>
      </c>
      <c r="AE190" s="15">
        <f t="shared" si="105"/>
        <v>3.965371154286639E-5</v>
      </c>
      <c r="AF190">
        <f t="shared" si="106"/>
        <v>-4.0684747653200362E-2</v>
      </c>
      <c r="AG190" s="68"/>
      <c r="AH190">
        <f t="shared" si="107"/>
        <v>-2.0771507951216562E-2</v>
      </c>
      <c r="AI190">
        <f t="shared" si="108"/>
        <v>0.86852666777703436</v>
      </c>
      <c r="AJ190">
        <f t="shared" si="109"/>
        <v>0.5295833724270711</v>
      </c>
      <c r="AK190">
        <f t="shared" si="110"/>
        <v>-0.54434801635919439</v>
      </c>
      <c r="AL190">
        <f t="shared" si="111"/>
        <v>-1.8077821920337103</v>
      </c>
      <c r="AM190">
        <f t="shared" si="112"/>
        <v>-1.2702780416980319</v>
      </c>
      <c r="AN190" s="15">
        <f t="shared" si="121"/>
        <v>5.0962004544121164</v>
      </c>
      <c r="AO190" s="15">
        <f t="shared" si="121"/>
        <v>5.0962718657255808</v>
      </c>
      <c r="AP190" s="15">
        <f t="shared" si="121"/>
        <v>5.0966122088079855</v>
      </c>
      <c r="AQ190" s="15">
        <f t="shared" si="121"/>
        <v>5.0982303484672551</v>
      </c>
      <c r="AR190" s="15">
        <f t="shared" si="121"/>
        <v>5.1058372118195186</v>
      </c>
      <c r="AS190" s="15">
        <f t="shared" si="121"/>
        <v>5.1398797750727461</v>
      </c>
      <c r="AT190" s="15">
        <f t="shared" si="121"/>
        <v>5.268681568121341</v>
      </c>
      <c r="AU190" s="15">
        <f t="shared" si="113"/>
        <v>5.6154421966795871</v>
      </c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</row>
    <row r="191" spans="1:68" s="15" customFormat="1" x14ac:dyDescent="0.2">
      <c r="A191" s="63" t="s">
        <v>1699</v>
      </c>
      <c r="B191" s="28" t="s">
        <v>676</v>
      </c>
      <c r="C191" s="64">
        <v>41938.343000000001</v>
      </c>
      <c r="D191" s="64" t="s">
        <v>700</v>
      </c>
      <c r="E191" s="9">
        <f t="shared" si="95"/>
        <v>1462.9942331556099</v>
      </c>
      <c r="F191" s="9">
        <f t="shared" si="96"/>
        <v>1463</v>
      </c>
      <c r="G191" s="9">
        <f t="shared" si="97"/>
        <v>-8.9320000042789616E-3</v>
      </c>
      <c r="H191" s="9"/>
      <c r="I191" s="9">
        <f t="shared" si="120"/>
        <v>-8.9320000042789616E-3</v>
      </c>
      <c r="J191" s="9"/>
      <c r="K191" s="9"/>
      <c r="L191" s="9"/>
      <c r="N191" s="9"/>
      <c r="O191" s="9"/>
      <c r="P191" s="9">
        <f t="shared" si="116"/>
        <v>3.3211880337149197E-2</v>
      </c>
      <c r="Q191" s="40">
        <f t="shared" si="99"/>
        <v>26919.843000000001</v>
      </c>
      <c r="S191" s="35">
        <v>0.1</v>
      </c>
      <c r="T191" s="9"/>
      <c r="U191" s="9"/>
      <c r="V191" s="9"/>
      <c r="W191" s="9"/>
      <c r="X191"/>
      <c r="Y191"/>
      <c r="Z191">
        <f t="shared" si="100"/>
        <v>1463</v>
      </c>
      <c r="AA191" s="15">
        <f t="shared" si="101"/>
        <v>1.1888881799833419E-2</v>
      </c>
      <c r="AB191" s="15">
        <f t="shared" si="102"/>
        <v>1.2390998533036816E-2</v>
      </c>
      <c r="AC191" s="15">
        <f t="shared" si="103"/>
        <v>-4.2143880341428158E-2</v>
      </c>
      <c r="AD191" s="15">
        <f t="shared" si="104"/>
        <v>-2.082088180411238E-2</v>
      </c>
      <c r="AE191" s="15">
        <f t="shared" si="105"/>
        <v>4.3350911910081806E-5</v>
      </c>
      <c r="AF191">
        <f t="shared" si="106"/>
        <v>-4.2143880341428158E-2</v>
      </c>
      <c r="AG191" s="68"/>
      <c r="AH191">
        <f t="shared" si="107"/>
        <v>-2.1322998537315778E-2</v>
      </c>
      <c r="AI191">
        <f t="shared" si="108"/>
        <v>0.87027796353169373</v>
      </c>
      <c r="AJ191">
        <f t="shared" si="109"/>
        <v>0.52685264787172914</v>
      </c>
      <c r="AK191">
        <f t="shared" si="110"/>
        <v>-0.54476801783375228</v>
      </c>
      <c r="AL191">
        <f t="shared" si="111"/>
        <v>-1.8045661999993197</v>
      </c>
      <c r="AM191">
        <f t="shared" si="112"/>
        <v>-1.2660839364450167</v>
      </c>
      <c r="AN191" s="15">
        <f t="shared" ref="AN191:AT200" si="122">$AU191+$AB$7*SIN(AO191)</f>
        <v>5.0992651194387451</v>
      </c>
      <c r="AO191" s="15">
        <f t="shared" si="122"/>
        <v>5.0993392357905671</v>
      </c>
      <c r="AP191" s="15">
        <f t="shared" si="122"/>
        <v>5.0996898072621306</v>
      </c>
      <c r="AQ191" s="15">
        <f t="shared" si="122"/>
        <v>5.1013439498376245</v>
      </c>
      <c r="AR191" s="15">
        <f t="shared" si="122"/>
        <v>5.1090605610530107</v>
      </c>
      <c r="AS191" s="15">
        <f t="shared" si="122"/>
        <v>5.1433316502156581</v>
      </c>
      <c r="AT191" s="15">
        <f t="shared" si="122"/>
        <v>5.2721651209332308</v>
      </c>
      <c r="AU191" s="15">
        <f t="shared" si="113"/>
        <v>5.6178610906827213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</row>
    <row r="192" spans="1:68" s="15" customFormat="1" x14ac:dyDescent="0.2">
      <c r="A192" s="63" t="s">
        <v>1699</v>
      </c>
      <c r="B192" s="28" t="s">
        <v>676</v>
      </c>
      <c r="C192" s="64">
        <v>41938.347999999998</v>
      </c>
      <c r="D192" s="64" t="s">
        <v>700</v>
      </c>
      <c r="E192" s="9">
        <f t="shared" si="95"/>
        <v>1462.99746134884</v>
      </c>
      <c r="F192" s="9">
        <f t="shared" si="96"/>
        <v>1463</v>
      </c>
      <c r="G192" s="9">
        <f t="shared" si="97"/>
        <v>-3.9320000068983063E-3</v>
      </c>
      <c r="H192" s="9"/>
      <c r="I192" s="9">
        <f t="shared" si="120"/>
        <v>-3.9320000068983063E-3</v>
      </c>
      <c r="J192" s="9"/>
      <c r="K192" s="9"/>
      <c r="L192" s="9"/>
      <c r="N192" s="9"/>
      <c r="O192" s="9"/>
      <c r="P192" s="9">
        <f t="shared" si="116"/>
        <v>3.3211880337149197E-2</v>
      </c>
      <c r="Q192" s="40">
        <f t="shared" si="99"/>
        <v>26919.847999999998</v>
      </c>
      <c r="S192" s="35">
        <v>0.1</v>
      </c>
      <c r="T192" s="9"/>
      <c r="U192" s="9"/>
      <c r="V192" s="9"/>
      <c r="W192" s="9"/>
      <c r="X192"/>
      <c r="Y192"/>
      <c r="Z192">
        <f t="shared" si="100"/>
        <v>1463</v>
      </c>
      <c r="AA192" s="15">
        <f t="shared" si="101"/>
        <v>1.1888881799833419E-2</v>
      </c>
      <c r="AB192" s="15">
        <f t="shared" si="102"/>
        <v>1.7390998530417472E-2</v>
      </c>
      <c r="AC192" s="15">
        <f t="shared" si="103"/>
        <v>-3.7143880344047503E-2</v>
      </c>
      <c r="AD192" s="15">
        <f t="shared" si="104"/>
        <v>-1.5820881806731725E-2</v>
      </c>
      <c r="AE192" s="15">
        <f t="shared" si="105"/>
        <v>2.5030030114257489E-5</v>
      </c>
      <c r="AF192">
        <f t="shared" si="106"/>
        <v>-3.7143880344047503E-2</v>
      </c>
      <c r="AG192" s="68"/>
      <c r="AH192">
        <f t="shared" si="107"/>
        <v>-2.1322998537315778E-2</v>
      </c>
      <c r="AI192">
        <f t="shared" si="108"/>
        <v>0.87027796353169373</v>
      </c>
      <c r="AJ192">
        <f t="shared" si="109"/>
        <v>0.52685264787172914</v>
      </c>
      <c r="AK192">
        <f t="shared" si="110"/>
        <v>-0.54476801783375228</v>
      </c>
      <c r="AL192">
        <f t="shared" si="111"/>
        <v>-1.8045661999993197</v>
      </c>
      <c r="AM192">
        <f t="shared" si="112"/>
        <v>-1.2660839364450167</v>
      </c>
      <c r="AN192" s="15">
        <f t="shared" si="122"/>
        <v>5.0992651194387451</v>
      </c>
      <c r="AO192" s="15">
        <f t="shared" si="122"/>
        <v>5.0993392357905671</v>
      </c>
      <c r="AP192" s="15">
        <f t="shared" si="122"/>
        <v>5.0996898072621306</v>
      </c>
      <c r="AQ192" s="15">
        <f t="shared" si="122"/>
        <v>5.1013439498376245</v>
      </c>
      <c r="AR192" s="15">
        <f t="shared" si="122"/>
        <v>5.1090605610530107</v>
      </c>
      <c r="AS192" s="15">
        <f t="shared" si="122"/>
        <v>5.1433316502156581</v>
      </c>
      <c r="AT192" s="15">
        <f t="shared" si="122"/>
        <v>5.2721651209332308</v>
      </c>
      <c r="AU192" s="15">
        <f t="shared" si="113"/>
        <v>5.6178610906827213</v>
      </c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</row>
    <row r="193" spans="1:68" s="15" customFormat="1" x14ac:dyDescent="0.2">
      <c r="A193" s="63" t="s">
        <v>1699</v>
      </c>
      <c r="B193" s="28" t="s">
        <v>676</v>
      </c>
      <c r="C193" s="64">
        <v>41938.35</v>
      </c>
      <c r="D193" s="64" t="s">
        <v>700</v>
      </c>
      <c r="E193" s="9">
        <f t="shared" si="95"/>
        <v>1462.9987526261332</v>
      </c>
      <c r="F193" s="9">
        <f t="shared" si="96"/>
        <v>1463</v>
      </c>
      <c r="G193" s="9">
        <f t="shared" si="97"/>
        <v>-1.9320000064908527E-3</v>
      </c>
      <c r="H193" s="9"/>
      <c r="I193" s="9">
        <f t="shared" si="120"/>
        <v>-1.9320000064908527E-3</v>
      </c>
      <c r="J193" s="9"/>
      <c r="K193" s="9"/>
      <c r="L193" s="9"/>
      <c r="N193" s="9"/>
      <c r="O193" s="9"/>
      <c r="P193" s="9">
        <f t="shared" si="116"/>
        <v>3.3211880337149197E-2</v>
      </c>
      <c r="Q193" s="40">
        <f t="shared" si="99"/>
        <v>26919.85</v>
      </c>
      <c r="S193" s="35">
        <v>0.1</v>
      </c>
      <c r="T193" s="9"/>
      <c r="U193" s="9"/>
      <c r="V193" s="9"/>
      <c r="W193" s="9"/>
      <c r="X193"/>
      <c r="Y193"/>
      <c r="Z193">
        <f t="shared" si="100"/>
        <v>1463</v>
      </c>
      <c r="AA193" s="15">
        <f t="shared" si="101"/>
        <v>1.1888881799833419E-2</v>
      </c>
      <c r="AB193" s="15">
        <f t="shared" si="102"/>
        <v>1.9390998530824925E-2</v>
      </c>
      <c r="AC193" s="15">
        <f t="shared" si="103"/>
        <v>-3.5143880343640049E-2</v>
      </c>
      <c r="AD193" s="15">
        <f t="shared" si="104"/>
        <v>-1.3820881806324271E-2</v>
      </c>
      <c r="AE193" s="15">
        <f t="shared" si="105"/>
        <v>1.9101677390438527E-5</v>
      </c>
      <c r="AF193">
        <f t="shared" si="106"/>
        <v>-3.5143880343640049E-2</v>
      </c>
      <c r="AG193" s="68"/>
      <c r="AH193">
        <f t="shared" si="107"/>
        <v>-2.1322998537315778E-2</v>
      </c>
      <c r="AI193">
        <f t="shared" si="108"/>
        <v>0.87027796353169373</v>
      </c>
      <c r="AJ193">
        <f t="shared" si="109"/>
        <v>0.52685264787172914</v>
      </c>
      <c r="AK193">
        <f t="shared" si="110"/>
        <v>-0.54476801783375228</v>
      </c>
      <c r="AL193">
        <f t="shared" si="111"/>
        <v>-1.8045661999993197</v>
      </c>
      <c r="AM193">
        <f t="shared" si="112"/>
        <v>-1.2660839364450167</v>
      </c>
      <c r="AN193" s="15">
        <f t="shared" si="122"/>
        <v>5.0992651194387451</v>
      </c>
      <c r="AO193" s="15">
        <f t="shared" si="122"/>
        <v>5.0993392357905671</v>
      </c>
      <c r="AP193" s="15">
        <f t="shared" si="122"/>
        <v>5.0996898072621306</v>
      </c>
      <c r="AQ193" s="15">
        <f t="shared" si="122"/>
        <v>5.1013439498376245</v>
      </c>
      <c r="AR193" s="15">
        <f t="shared" si="122"/>
        <v>5.1090605610530107</v>
      </c>
      <c r="AS193" s="15">
        <f t="shared" si="122"/>
        <v>5.1433316502156581</v>
      </c>
      <c r="AT193" s="15">
        <f t="shared" si="122"/>
        <v>5.2721651209332308</v>
      </c>
      <c r="AU193" s="15">
        <f t="shared" si="113"/>
        <v>5.6178610906827213</v>
      </c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</row>
    <row r="194" spans="1:68" s="15" customFormat="1" x14ac:dyDescent="0.2">
      <c r="A194" s="63" t="s">
        <v>1708</v>
      </c>
      <c r="B194" s="28" t="s">
        <v>676</v>
      </c>
      <c r="C194" s="64">
        <v>41983.245999999999</v>
      </c>
      <c r="D194" s="64" t="s">
        <v>700</v>
      </c>
      <c r="E194" s="9">
        <f t="shared" si="95"/>
        <v>1491.9853452940029</v>
      </c>
      <c r="F194" s="9">
        <f t="shared" si="96"/>
        <v>1492</v>
      </c>
      <c r="G194" s="9">
        <f t="shared" si="97"/>
        <v>-2.2698000000673346E-2</v>
      </c>
      <c r="H194" s="9"/>
      <c r="I194" s="9">
        <f t="shared" si="120"/>
        <v>-2.2698000000673346E-2</v>
      </c>
      <c r="J194" s="9"/>
      <c r="K194" s="9"/>
      <c r="L194" s="9"/>
      <c r="N194" s="9"/>
      <c r="O194" s="9"/>
      <c r="P194" s="9">
        <f t="shared" si="116"/>
        <v>3.3761614784439065E-2</v>
      </c>
      <c r="Q194" s="40">
        <f t="shared" si="99"/>
        <v>26964.745999999999</v>
      </c>
      <c r="S194" s="35">
        <v>0.1</v>
      </c>
      <c r="T194" s="9"/>
      <c r="U194" s="9"/>
      <c r="V194" s="9"/>
      <c r="W194" s="9"/>
      <c r="X194"/>
      <c r="Y194"/>
      <c r="Z194">
        <f t="shared" si="100"/>
        <v>1492</v>
      </c>
      <c r="AA194" s="15">
        <f t="shared" si="101"/>
        <v>1.163732345802598E-2</v>
      </c>
      <c r="AB194" s="15">
        <f t="shared" si="102"/>
        <v>-5.7370867426026137E-4</v>
      </c>
      <c r="AC194" s="15">
        <f t="shared" si="103"/>
        <v>-5.6459614785112411E-2</v>
      </c>
      <c r="AD194" s="15">
        <f t="shared" si="104"/>
        <v>-3.4335323458699329E-2</v>
      </c>
      <c r="AE194" s="15">
        <f t="shared" si="105"/>
        <v>1.1789144370135086E-4</v>
      </c>
      <c r="AF194">
        <f t="shared" si="106"/>
        <v>-5.6459614785112411E-2</v>
      </c>
      <c r="AG194" s="68"/>
      <c r="AH194">
        <f t="shared" si="107"/>
        <v>-2.2124291326413085E-2</v>
      </c>
      <c r="AI194">
        <f t="shared" si="108"/>
        <v>0.87283236117784457</v>
      </c>
      <c r="AJ194">
        <f t="shared" si="109"/>
        <v>0.52286366888526614</v>
      </c>
      <c r="AK194">
        <f t="shared" si="110"/>
        <v>-0.54536995850193093</v>
      </c>
      <c r="AL194">
        <f t="shared" si="111"/>
        <v>-1.7998798336372275</v>
      </c>
      <c r="AM194">
        <f t="shared" si="112"/>
        <v>-1.2600027341251552</v>
      </c>
      <c r="AN194" s="15">
        <f t="shared" si="122"/>
        <v>5.1037199421273183</v>
      </c>
      <c r="AO194" s="15">
        <f t="shared" si="122"/>
        <v>5.103798124346012</v>
      </c>
      <c r="AP194" s="15">
        <f t="shared" si="122"/>
        <v>5.1041639236148413</v>
      </c>
      <c r="AQ194" s="15">
        <f t="shared" si="122"/>
        <v>5.1058711422943901</v>
      </c>
      <c r="AR194" s="15">
        <f t="shared" si="122"/>
        <v>5.1137478560541831</v>
      </c>
      <c r="AS194" s="15">
        <f t="shared" si="122"/>
        <v>5.1483481707567851</v>
      </c>
      <c r="AT194" s="15">
        <f t="shared" si="122"/>
        <v>5.2772198636383285</v>
      </c>
      <c r="AU194" s="15">
        <f t="shared" si="113"/>
        <v>5.621368486987266</v>
      </c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</row>
    <row r="195" spans="1:68" s="15" customFormat="1" x14ac:dyDescent="0.2">
      <c r="A195" s="63" t="s">
        <v>781</v>
      </c>
      <c r="B195" s="28" t="s">
        <v>676</v>
      </c>
      <c r="C195" s="64">
        <v>42212.487000000001</v>
      </c>
      <c r="D195" s="64" t="s">
        <v>700</v>
      </c>
      <c r="E195" s="9">
        <f t="shared" si="95"/>
        <v>1639.9921942287649</v>
      </c>
      <c r="F195" s="9">
        <f t="shared" si="96"/>
        <v>1640</v>
      </c>
      <c r="G195" s="9">
        <f t="shared" si="97"/>
        <v>-1.2090000003809109E-2</v>
      </c>
      <c r="H195" s="9"/>
      <c r="I195" s="9">
        <f t="shared" si="120"/>
        <v>-1.2090000003809109E-2</v>
      </c>
      <c r="J195" s="9"/>
      <c r="K195" s="9"/>
      <c r="L195" s="9"/>
      <c r="N195" s="9"/>
      <c r="O195" s="9"/>
      <c r="P195" s="9">
        <f t="shared" si="116"/>
        <v>3.6567009581010487E-2</v>
      </c>
      <c r="Q195" s="40">
        <f t="shared" si="99"/>
        <v>27193.987000000001</v>
      </c>
      <c r="S195" s="35">
        <v>0.1</v>
      </c>
      <c r="T195" s="9"/>
      <c r="U195" s="9"/>
      <c r="V195" s="9"/>
      <c r="W195" s="9"/>
      <c r="X195"/>
      <c r="Y195"/>
      <c r="Z195">
        <f t="shared" si="100"/>
        <v>1640</v>
      </c>
      <c r="AA195" s="15">
        <f t="shared" si="101"/>
        <v>1.032338914024173E-2</v>
      </c>
      <c r="AB195" s="15">
        <f t="shared" si="102"/>
        <v>1.4153620436959648E-2</v>
      </c>
      <c r="AC195" s="15">
        <f t="shared" si="103"/>
        <v>-4.8657009584819597E-2</v>
      </c>
      <c r="AD195" s="15">
        <f t="shared" si="104"/>
        <v>-2.241338914405084E-2</v>
      </c>
      <c r="AE195" s="15">
        <f t="shared" si="105"/>
        <v>5.0236001292265602E-5</v>
      </c>
      <c r="AF195">
        <f t="shared" si="106"/>
        <v>-4.8657009584819597E-2</v>
      </c>
      <c r="AG195" s="68"/>
      <c r="AH195">
        <f t="shared" si="107"/>
        <v>-2.6243620440768757E-2</v>
      </c>
      <c r="AI195">
        <f t="shared" si="108"/>
        <v>0.88615058193403984</v>
      </c>
      <c r="AJ195">
        <f t="shared" si="109"/>
        <v>0.50195110653202102</v>
      </c>
      <c r="AK195">
        <f t="shared" si="110"/>
        <v>-0.54830494253293238</v>
      </c>
      <c r="AL195">
        <f t="shared" si="111"/>
        <v>-1.7755260471941954</v>
      </c>
      <c r="AM195">
        <f t="shared" si="112"/>
        <v>-1.2289683455215021</v>
      </c>
      <c r="AN195" s="15">
        <f t="shared" si="122"/>
        <v>5.1266621251099043</v>
      </c>
      <c r="AO195" s="15">
        <f t="shared" si="122"/>
        <v>5.126763884370404</v>
      </c>
      <c r="AP195" s="15">
        <f t="shared" si="122"/>
        <v>5.1272149817398693</v>
      </c>
      <c r="AQ195" s="15">
        <f t="shared" si="122"/>
        <v>5.129209152014484</v>
      </c>
      <c r="AR195" s="15">
        <f t="shared" si="122"/>
        <v>5.1379193757687558</v>
      </c>
      <c r="AS195" s="15">
        <f t="shared" si="122"/>
        <v>5.1741575559702628</v>
      </c>
      <c r="AT195" s="15">
        <f t="shared" si="122"/>
        <v>5.3030820103670937</v>
      </c>
      <c r="AU195" s="15">
        <f t="shared" si="113"/>
        <v>5.6392683026104589</v>
      </c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</row>
    <row r="196" spans="1:68" s="15" customFormat="1" x14ac:dyDescent="0.2">
      <c r="A196" s="63" t="s">
        <v>781</v>
      </c>
      <c r="B196" s="28" t="s">
        <v>676</v>
      </c>
      <c r="C196" s="64">
        <v>42257.368000000002</v>
      </c>
      <c r="D196" s="64" t="s">
        <v>700</v>
      </c>
      <c r="E196" s="9">
        <f t="shared" si="95"/>
        <v>1668.9691023169391</v>
      </c>
      <c r="F196" s="9">
        <f t="shared" si="96"/>
        <v>1669</v>
      </c>
      <c r="G196" s="9">
        <f t="shared" si="97"/>
        <v>-4.7855999997409526E-2</v>
      </c>
      <c r="H196" s="9"/>
      <c r="I196" s="9">
        <f t="shared" si="120"/>
        <v>-4.7855999997409526E-2</v>
      </c>
      <c r="J196" s="9"/>
      <c r="K196" s="9"/>
      <c r="L196" s="9"/>
      <c r="N196" s="9"/>
      <c r="O196" s="9"/>
      <c r="P196" s="9">
        <f t="shared" si="116"/>
        <v>3.7116686608052674E-2</v>
      </c>
      <c r="Q196" s="40">
        <f t="shared" si="99"/>
        <v>27238.868000000002</v>
      </c>
      <c r="S196" s="35">
        <v>0.1</v>
      </c>
      <c r="T196" s="9"/>
      <c r="U196" s="9"/>
      <c r="V196" s="9"/>
      <c r="W196" s="9"/>
      <c r="X196"/>
      <c r="Y196"/>
      <c r="Z196">
        <f t="shared" si="100"/>
        <v>1669</v>
      </c>
      <c r="AA196" s="15">
        <f t="shared" si="101"/>
        <v>1.0060050826280184E-2</v>
      </c>
      <c r="AB196" s="15">
        <f t="shared" si="102"/>
        <v>-2.0799364215637037E-2</v>
      </c>
      <c r="AC196" s="15">
        <f t="shared" si="103"/>
        <v>-8.49726866054622E-2</v>
      </c>
      <c r="AD196" s="15">
        <f t="shared" si="104"/>
        <v>-5.791605082368971E-2</v>
      </c>
      <c r="AE196" s="15">
        <f t="shared" si="105"/>
        <v>3.3542689430122096E-4</v>
      </c>
      <c r="AF196">
        <f t="shared" si="106"/>
        <v>-8.49726866054622E-2</v>
      </c>
      <c r="AG196" s="68"/>
      <c r="AH196">
        <f t="shared" si="107"/>
        <v>-2.705663578177249E-2</v>
      </c>
      <c r="AI196">
        <f t="shared" si="108"/>
        <v>0.88881654489721007</v>
      </c>
      <c r="AJ196">
        <f t="shared" si="109"/>
        <v>0.49774201093787007</v>
      </c>
      <c r="AK196">
        <f t="shared" si="110"/>
        <v>-0.54885174620420585</v>
      </c>
      <c r="AL196">
        <f t="shared" si="111"/>
        <v>-1.7706662897071486</v>
      </c>
      <c r="AM196">
        <f t="shared" si="112"/>
        <v>-1.2228866169136126</v>
      </c>
      <c r="AN196" s="15">
        <f t="shared" si="122"/>
        <v>5.1311988594772249</v>
      </c>
      <c r="AO196" s="15">
        <f t="shared" si="122"/>
        <v>5.1313058301678529</v>
      </c>
      <c r="AP196" s="15">
        <f t="shared" si="122"/>
        <v>5.1317751811832135</v>
      </c>
      <c r="AQ196" s="15">
        <f t="shared" si="122"/>
        <v>5.1338287218777303</v>
      </c>
      <c r="AR196" s="15">
        <f t="shared" si="122"/>
        <v>5.1427051854726571</v>
      </c>
      <c r="AS196" s="15">
        <f t="shared" si="122"/>
        <v>5.1792554098611783</v>
      </c>
      <c r="AT196" s="15">
        <f t="shared" si="122"/>
        <v>5.3081622945835223</v>
      </c>
      <c r="AU196" s="15">
        <f t="shared" si="113"/>
        <v>5.6427756989150035</v>
      </c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</row>
    <row r="197" spans="1:68" x14ac:dyDescent="0.2">
      <c r="A197" s="63" t="s">
        <v>781</v>
      </c>
      <c r="B197" s="28" t="s">
        <v>676</v>
      </c>
      <c r="C197" s="64">
        <v>42257.394</v>
      </c>
      <c r="D197" s="64" t="s">
        <v>700</v>
      </c>
      <c r="E197" s="9">
        <f t="shared" si="95"/>
        <v>1668.9858889217437</v>
      </c>
      <c r="F197" s="9">
        <f t="shared" si="96"/>
        <v>1669</v>
      </c>
      <c r="G197" s="9">
        <f t="shared" si="97"/>
        <v>-2.1855999999388587E-2</v>
      </c>
      <c r="H197" s="9"/>
      <c r="I197" s="9">
        <f t="shared" si="120"/>
        <v>-2.1855999999388587E-2</v>
      </c>
      <c r="J197" s="9"/>
      <c r="K197" s="9"/>
      <c r="L197" s="9"/>
      <c r="M197" s="15"/>
      <c r="N197" s="9"/>
      <c r="O197" s="9"/>
      <c r="P197" s="9">
        <f t="shared" si="116"/>
        <v>3.7116686608052674E-2</v>
      </c>
      <c r="Q197" s="40">
        <f t="shared" si="99"/>
        <v>27238.894</v>
      </c>
      <c r="S197" s="35">
        <v>0.1</v>
      </c>
      <c r="T197" s="9"/>
      <c r="U197" s="9"/>
      <c r="V197" s="9"/>
      <c r="W197" s="9"/>
      <c r="X197" s="9"/>
      <c r="Y197" s="9"/>
      <c r="Z197">
        <f t="shared" si="100"/>
        <v>1669</v>
      </c>
      <c r="AA197" s="15">
        <f t="shared" si="101"/>
        <v>1.0060050826280184E-2</v>
      </c>
      <c r="AB197" s="15">
        <f t="shared" si="102"/>
        <v>5.2006357823839028E-3</v>
      </c>
      <c r="AC197" s="15">
        <f t="shared" si="103"/>
        <v>-5.897268660744126E-2</v>
      </c>
      <c r="AD197" s="15">
        <f t="shared" si="104"/>
        <v>-3.1916050825668771E-2</v>
      </c>
      <c r="AE197" s="15">
        <f t="shared" si="105"/>
        <v>1.0186343003066721E-4</v>
      </c>
      <c r="AF197">
        <f t="shared" si="106"/>
        <v>-5.897268660744126E-2</v>
      </c>
      <c r="AG197" s="68"/>
      <c r="AH197">
        <f t="shared" si="107"/>
        <v>-2.705663578177249E-2</v>
      </c>
      <c r="AI197">
        <f t="shared" si="108"/>
        <v>0.88881654489721007</v>
      </c>
      <c r="AJ197">
        <f t="shared" si="109"/>
        <v>0.49774201093787007</v>
      </c>
      <c r="AK197">
        <f t="shared" si="110"/>
        <v>-0.54885174620420585</v>
      </c>
      <c r="AL197">
        <f t="shared" si="111"/>
        <v>-1.7706662897071486</v>
      </c>
      <c r="AM197">
        <f t="shared" si="112"/>
        <v>-1.2228866169136126</v>
      </c>
      <c r="AN197" s="15">
        <f t="shared" si="122"/>
        <v>5.1311988594772249</v>
      </c>
      <c r="AO197" s="15">
        <f t="shared" si="122"/>
        <v>5.1313058301678529</v>
      </c>
      <c r="AP197" s="15">
        <f t="shared" si="122"/>
        <v>5.1317751811832135</v>
      </c>
      <c r="AQ197" s="15">
        <f t="shared" si="122"/>
        <v>5.1338287218777303</v>
      </c>
      <c r="AR197" s="15">
        <f t="shared" si="122"/>
        <v>5.1427051854726571</v>
      </c>
      <c r="AS197" s="15">
        <f t="shared" si="122"/>
        <v>5.1792554098611783</v>
      </c>
      <c r="AT197" s="15">
        <f t="shared" si="122"/>
        <v>5.3081622945835223</v>
      </c>
      <c r="AU197" s="15">
        <f t="shared" si="113"/>
        <v>5.6427756989150035</v>
      </c>
    </row>
    <row r="198" spans="1:68" x14ac:dyDescent="0.2">
      <c r="A198" s="63" t="s">
        <v>783</v>
      </c>
      <c r="B198" s="28" t="s">
        <v>676</v>
      </c>
      <c r="C198" s="64">
        <v>42288.383000000002</v>
      </c>
      <c r="D198" s="64" t="s">
        <v>700</v>
      </c>
      <c r="E198" s="9">
        <f t="shared" si="95"/>
        <v>1688.9935849344095</v>
      </c>
      <c r="F198" s="9">
        <f t="shared" si="96"/>
        <v>1689</v>
      </c>
      <c r="G198" s="9">
        <f t="shared" si="97"/>
        <v>-9.9360000021988526E-3</v>
      </c>
      <c r="H198" s="9"/>
      <c r="I198" s="9">
        <f t="shared" si="120"/>
        <v>-9.9360000021988526E-3</v>
      </c>
      <c r="J198" s="9"/>
      <c r="K198" s="9"/>
      <c r="L198" s="9"/>
      <c r="M198" s="15"/>
      <c r="N198" s="9"/>
      <c r="O198" s="9"/>
      <c r="P198" s="9">
        <f t="shared" si="116"/>
        <v>3.749576873152978E-2</v>
      </c>
      <c r="Q198" s="40">
        <f t="shared" si="99"/>
        <v>27269.883000000002</v>
      </c>
      <c r="S198" s="35">
        <v>0.1</v>
      </c>
      <c r="T198" s="9"/>
      <c r="U198" s="9"/>
      <c r="V198" s="9"/>
      <c r="W198" s="9"/>
      <c r="Z198">
        <f t="shared" si="100"/>
        <v>1689</v>
      </c>
      <c r="AA198" s="15">
        <f t="shared" si="101"/>
        <v>9.8773207018665737E-3</v>
      </c>
      <c r="AB198" s="15">
        <f t="shared" si="102"/>
        <v>1.7682448027464354E-2</v>
      </c>
      <c r="AC198" s="15">
        <f t="shared" si="103"/>
        <v>-4.7431768733728633E-2</v>
      </c>
      <c r="AD198" s="15">
        <f t="shared" si="104"/>
        <v>-1.9813320704065426E-2</v>
      </c>
      <c r="AE198" s="15">
        <f t="shared" si="105"/>
        <v>3.9256767732214768E-5</v>
      </c>
      <c r="AF198">
        <f t="shared" si="106"/>
        <v>-4.7431768733728633E-2</v>
      </c>
      <c r="AG198" s="68"/>
      <c r="AH198">
        <f t="shared" si="107"/>
        <v>-2.7618448029663206E-2</v>
      </c>
      <c r="AI198">
        <f t="shared" si="108"/>
        <v>0.8906660859888057</v>
      </c>
      <c r="AJ198">
        <f t="shared" si="109"/>
        <v>0.49481743904553621</v>
      </c>
      <c r="AK198">
        <f t="shared" si="110"/>
        <v>-0.54922317435355261</v>
      </c>
      <c r="AL198">
        <f t="shared" si="111"/>
        <v>-1.7672975954443</v>
      </c>
      <c r="AM198">
        <f t="shared" si="112"/>
        <v>-1.2186920459046811</v>
      </c>
      <c r="AN198" s="15">
        <f t="shared" si="122"/>
        <v>5.1343356584276041</v>
      </c>
      <c r="AO198" s="15">
        <f t="shared" si="122"/>
        <v>5.1344463431310645</v>
      </c>
      <c r="AP198" s="15">
        <f t="shared" si="122"/>
        <v>5.1349285862797078</v>
      </c>
      <c r="AQ198" s="15">
        <f t="shared" si="122"/>
        <v>5.137023669164126</v>
      </c>
      <c r="AR198" s="15">
        <f t="shared" si="122"/>
        <v>5.1460152799045806</v>
      </c>
      <c r="AS198" s="15">
        <f t="shared" si="122"/>
        <v>5.1827789017572794</v>
      </c>
      <c r="AT198" s="15">
        <f t="shared" si="122"/>
        <v>5.3116683383895245</v>
      </c>
      <c r="AU198" s="15">
        <f t="shared" si="113"/>
        <v>5.6451945929181377</v>
      </c>
    </row>
    <row r="199" spans="1:68" x14ac:dyDescent="0.2">
      <c r="A199" s="63" t="s">
        <v>783</v>
      </c>
      <c r="B199" s="28" t="s">
        <v>676</v>
      </c>
      <c r="C199" s="64">
        <v>42291.478999999999</v>
      </c>
      <c r="D199" s="64" t="s">
        <v>700</v>
      </c>
      <c r="E199" s="9">
        <f t="shared" si="95"/>
        <v>1690.9924821836</v>
      </c>
      <c r="F199" s="9">
        <f t="shared" si="96"/>
        <v>1691</v>
      </c>
      <c r="G199" s="9">
        <f t="shared" si="97"/>
        <v>-1.1644000005617272E-2</v>
      </c>
      <c r="H199" s="9"/>
      <c r="I199" s="9">
        <f t="shared" si="120"/>
        <v>-1.1644000005617272E-2</v>
      </c>
      <c r="J199" s="9"/>
      <c r="K199" s="9"/>
      <c r="L199" s="9"/>
      <c r="M199" s="15"/>
      <c r="N199" s="9"/>
      <c r="O199" s="9"/>
      <c r="P199" s="9">
        <f t="shared" si="116"/>
        <v>3.7533676697774729E-2</v>
      </c>
      <c r="Q199" s="40">
        <f t="shared" si="99"/>
        <v>27272.978999999999</v>
      </c>
      <c r="S199" s="35">
        <v>0.1</v>
      </c>
      <c r="T199" s="9"/>
      <c r="U199" s="9"/>
      <c r="V199" s="9"/>
      <c r="W199" s="9"/>
      <c r="Z199">
        <f t="shared" si="100"/>
        <v>1691</v>
      </c>
      <c r="AA199" s="15">
        <f t="shared" si="101"/>
        <v>9.8589975769745354E-3</v>
      </c>
      <c r="AB199" s="15">
        <f t="shared" si="102"/>
        <v>1.6030679115182921E-2</v>
      </c>
      <c r="AC199" s="15">
        <f t="shared" si="103"/>
        <v>-4.9177676703392001E-2</v>
      </c>
      <c r="AD199" s="15">
        <f t="shared" si="104"/>
        <v>-2.1502997582591808E-2</v>
      </c>
      <c r="AE199" s="15">
        <f t="shared" si="105"/>
        <v>4.6237890503694918E-5</v>
      </c>
      <c r="AF199">
        <f t="shared" si="106"/>
        <v>-4.9177676703392001E-2</v>
      </c>
      <c r="AG199" s="68"/>
      <c r="AH199">
        <f t="shared" si="107"/>
        <v>-2.7674679120800193E-2</v>
      </c>
      <c r="AI199">
        <f t="shared" si="108"/>
        <v>0.89085153382954474</v>
      </c>
      <c r="AJ199">
        <f t="shared" si="109"/>
        <v>0.49452399970958766</v>
      </c>
      <c r="AK199">
        <f t="shared" si="110"/>
        <v>-0.54926005892713248</v>
      </c>
      <c r="AL199">
        <f t="shared" si="111"/>
        <v>-1.7669599519858317</v>
      </c>
      <c r="AM199">
        <f t="shared" si="112"/>
        <v>-1.2182725747025924</v>
      </c>
      <c r="AN199" s="15">
        <f t="shared" si="122"/>
        <v>5.1346496997903133</v>
      </c>
      <c r="AO199" s="15">
        <f t="shared" si="122"/>
        <v>5.1347607613612398</v>
      </c>
      <c r="AP199" s="15">
        <f t="shared" si="122"/>
        <v>5.1352443074507725</v>
      </c>
      <c r="AQ199" s="15">
        <f t="shared" si="122"/>
        <v>5.1373435713077527</v>
      </c>
      <c r="AR199" s="15">
        <f t="shared" si="122"/>
        <v>5.1463467184670169</v>
      </c>
      <c r="AS199" s="15">
        <f t="shared" si="122"/>
        <v>5.1831315977536558</v>
      </c>
      <c r="AT199" s="15">
        <f t="shared" si="122"/>
        <v>5.3120190502064277</v>
      </c>
      <c r="AU199" s="15">
        <f t="shared" si="113"/>
        <v>5.6454364823184511</v>
      </c>
    </row>
    <row r="200" spans="1:68" x14ac:dyDescent="0.2">
      <c r="A200" s="63" t="s">
        <v>783</v>
      </c>
      <c r="B200" s="28" t="s">
        <v>676</v>
      </c>
      <c r="C200" s="64">
        <v>42302.319000000003</v>
      </c>
      <c r="D200" s="64" t="s">
        <v>700</v>
      </c>
      <c r="E200" s="9">
        <f t="shared" si="95"/>
        <v>1697.9912051103599</v>
      </c>
      <c r="F200" s="9">
        <f t="shared" si="96"/>
        <v>1698</v>
      </c>
      <c r="G200" s="9">
        <f t="shared" si="97"/>
        <v>-1.3621999998576939E-2</v>
      </c>
      <c r="H200" s="9"/>
      <c r="I200" s="9">
        <f t="shared" si="120"/>
        <v>-1.3621999998576939E-2</v>
      </c>
      <c r="J200" s="9"/>
      <c r="K200" s="9"/>
      <c r="L200" s="9"/>
      <c r="M200" s="15"/>
      <c r="N200" s="9"/>
      <c r="O200" s="9"/>
      <c r="P200" s="9">
        <f t="shared" si="116"/>
        <v>3.766635422725767E-2</v>
      </c>
      <c r="Q200" s="40">
        <f t="shared" si="99"/>
        <v>27283.819000000003</v>
      </c>
      <c r="S200" s="35">
        <v>0.1</v>
      </c>
      <c r="T200" s="9"/>
      <c r="U200" s="9"/>
      <c r="V200" s="9"/>
      <c r="W200" s="9"/>
      <c r="Z200">
        <f t="shared" si="100"/>
        <v>1698</v>
      </c>
      <c r="AA200" s="15">
        <f t="shared" si="101"/>
        <v>9.7947949386729682E-3</v>
      </c>
      <c r="AB200" s="15">
        <f t="shared" si="102"/>
        <v>1.4249559290007763E-2</v>
      </c>
      <c r="AC200" s="15">
        <f t="shared" si="103"/>
        <v>-5.1288354225834609E-2</v>
      </c>
      <c r="AD200" s="15">
        <f t="shared" si="104"/>
        <v>-2.3416794937249907E-2</v>
      </c>
      <c r="AE200" s="15">
        <f t="shared" si="105"/>
        <v>5.4834628513321287E-5</v>
      </c>
      <c r="AF200">
        <f t="shared" si="106"/>
        <v>-5.1288354225834609E-2</v>
      </c>
      <c r="AG200" s="68"/>
      <c r="AH200">
        <f t="shared" si="107"/>
        <v>-2.7871559288584702E-2</v>
      </c>
      <c r="AI200">
        <f t="shared" si="108"/>
        <v>0.89150131006667011</v>
      </c>
      <c r="AJ200">
        <f t="shared" si="109"/>
        <v>0.49349555108717363</v>
      </c>
      <c r="AK200">
        <f t="shared" si="110"/>
        <v>-0.5493887824507806</v>
      </c>
      <c r="AL200">
        <f t="shared" si="111"/>
        <v>-1.7657770878405452</v>
      </c>
      <c r="AM200">
        <f t="shared" si="112"/>
        <v>-1.2168044038890078</v>
      </c>
      <c r="AN200" s="15">
        <f t="shared" si="122"/>
        <v>5.1357493633729581</v>
      </c>
      <c r="AO200" s="15">
        <f t="shared" si="122"/>
        <v>5.1358617518734162</v>
      </c>
      <c r="AP200" s="15">
        <f t="shared" si="122"/>
        <v>5.1363498779957171</v>
      </c>
      <c r="AQ200" s="15">
        <f t="shared" si="122"/>
        <v>5.1384638135147283</v>
      </c>
      <c r="AR200" s="15">
        <f t="shared" si="122"/>
        <v>5.1475073686413211</v>
      </c>
      <c r="AS200" s="15">
        <f t="shared" si="122"/>
        <v>5.1843665300721131</v>
      </c>
      <c r="AT200" s="15">
        <f t="shared" si="122"/>
        <v>5.3132466951525581</v>
      </c>
      <c r="AU200" s="15">
        <f t="shared" si="113"/>
        <v>5.6462830952195482</v>
      </c>
    </row>
    <row r="201" spans="1:68" x14ac:dyDescent="0.2">
      <c r="A201" s="63" t="s">
        <v>783</v>
      </c>
      <c r="B201" s="28" t="s">
        <v>676</v>
      </c>
      <c r="C201" s="64">
        <v>42302.319000000003</v>
      </c>
      <c r="D201" s="64" t="s">
        <v>700</v>
      </c>
      <c r="E201" s="9">
        <f t="shared" si="95"/>
        <v>1697.9912051103599</v>
      </c>
      <c r="F201" s="9">
        <f t="shared" si="96"/>
        <v>1698</v>
      </c>
      <c r="G201" s="9">
        <f t="shared" si="97"/>
        <v>-1.3621999998576939E-2</v>
      </c>
      <c r="H201" s="9"/>
      <c r="I201" s="9">
        <f t="shared" si="120"/>
        <v>-1.3621999998576939E-2</v>
      </c>
      <c r="J201" s="9"/>
      <c r="K201" s="9"/>
      <c r="L201" s="9"/>
      <c r="M201" s="15"/>
      <c r="N201" s="9"/>
      <c r="O201" s="9"/>
      <c r="P201" s="9">
        <f t="shared" si="116"/>
        <v>3.766635422725767E-2</v>
      </c>
      <c r="Q201" s="40">
        <f t="shared" si="99"/>
        <v>27283.819000000003</v>
      </c>
      <c r="S201" s="35">
        <v>0.1</v>
      </c>
      <c r="T201" s="9"/>
      <c r="U201" s="9"/>
      <c r="V201" s="9"/>
      <c r="W201" s="9"/>
      <c r="Z201">
        <f t="shared" si="100"/>
        <v>1698</v>
      </c>
      <c r="AA201" s="15">
        <f t="shared" si="101"/>
        <v>9.7947949386729682E-3</v>
      </c>
      <c r="AB201" s="15">
        <f t="shared" si="102"/>
        <v>1.4249559290007763E-2</v>
      </c>
      <c r="AC201" s="15">
        <f t="shared" si="103"/>
        <v>-5.1288354225834609E-2</v>
      </c>
      <c r="AD201" s="15">
        <f t="shared" si="104"/>
        <v>-2.3416794937249907E-2</v>
      </c>
      <c r="AE201" s="15">
        <f t="shared" si="105"/>
        <v>5.4834628513321287E-5</v>
      </c>
      <c r="AF201">
        <f t="shared" si="106"/>
        <v>-5.1288354225834609E-2</v>
      </c>
      <c r="AG201" s="68"/>
      <c r="AH201">
        <f t="shared" si="107"/>
        <v>-2.7871559288584702E-2</v>
      </c>
      <c r="AI201">
        <f t="shared" si="108"/>
        <v>0.89150131006667011</v>
      </c>
      <c r="AJ201">
        <f t="shared" si="109"/>
        <v>0.49349555108717363</v>
      </c>
      <c r="AK201">
        <f t="shared" si="110"/>
        <v>-0.5493887824507806</v>
      </c>
      <c r="AL201">
        <f t="shared" si="111"/>
        <v>-1.7657770878405452</v>
      </c>
      <c r="AM201">
        <f t="shared" si="112"/>
        <v>-1.2168044038890078</v>
      </c>
      <c r="AN201" s="15">
        <f t="shared" ref="AN201:AT210" si="123">$AU201+$AB$7*SIN(AO201)</f>
        <v>5.1357493633729581</v>
      </c>
      <c r="AO201" s="15">
        <f t="shared" si="123"/>
        <v>5.1358617518734162</v>
      </c>
      <c r="AP201" s="15">
        <f t="shared" si="123"/>
        <v>5.1363498779957171</v>
      </c>
      <c r="AQ201" s="15">
        <f t="shared" si="123"/>
        <v>5.1384638135147283</v>
      </c>
      <c r="AR201" s="15">
        <f t="shared" si="123"/>
        <v>5.1475073686413211</v>
      </c>
      <c r="AS201" s="15">
        <f t="shared" si="123"/>
        <v>5.1843665300721131</v>
      </c>
      <c r="AT201" s="15">
        <f t="shared" si="123"/>
        <v>5.3132466951525581</v>
      </c>
      <c r="AU201" s="15">
        <f t="shared" si="113"/>
        <v>5.6462830952195482</v>
      </c>
    </row>
    <row r="202" spans="1:68" x14ac:dyDescent="0.2">
      <c r="A202" s="63" t="s">
        <v>1723</v>
      </c>
      <c r="B202" s="28" t="s">
        <v>676</v>
      </c>
      <c r="C202" s="64">
        <v>42455.661999999997</v>
      </c>
      <c r="D202" s="64" t="s">
        <v>700</v>
      </c>
      <c r="E202" s="9">
        <f t="shared" si="95"/>
        <v>1796.9953720621795</v>
      </c>
      <c r="F202" s="9">
        <f t="shared" si="96"/>
        <v>1797</v>
      </c>
      <c r="G202" s="9">
        <f t="shared" si="97"/>
        <v>-7.1680000037304126E-3</v>
      </c>
      <c r="H202" s="9"/>
      <c r="I202" s="9">
        <f t="shared" si="120"/>
        <v>-7.1680000037304126E-3</v>
      </c>
      <c r="J202" s="9"/>
      <c r="K202" s="9"/>
      <c r="L202" s="9"/>
      <c r="M202" s="15"/>
      <c r="N202" s="9"/>
      <c r="O202" s="9"/>
      <c r="P202" s="9">
        <f t="shared" si="116"/>
        <v>3.954273487729467E-2</v>
      </c>
      <c r="Q202" s="40">
        <f t="shared" si="99"/>
        <v>27437.161999999997</v>
      </c>
      <c r="S202" s="35">
        <v>0.1</v>
      </c>
      <c r="T202" s="9"/>
      <c r="U202" s="9"/>
      <c r="V202" s="9"/>
      <c r="W202" s="9"/>
      <c r="X202" s="9"/>
      <c r="Y202" s="9"/>
      <c r="Z202">
        <f t="shared" si="100"/>
        <v>1797</v>
      </c>
      <c r="AA202" s="15">
        <f t="shared" si="101"/>
        <v>8.8748761013941746E-3</v>
      </c>
      <c r="AB202" s="15">
        <f t="shared" si="102"/>
        <v>2.3499858772170083E-2</v>
      </c>
      <c r="AC202" s="15">
        <f t="shared" si="103"/>
        <v>-4.6710734881025083E-2</v>
      </c>
      <c r="AD202" s="15">
        <f t="shared" si="104"/>
        <v>-1.6042876105124587E-2</v>
      </c>
      <c r="AE202" s="15">
        <f t="shared" si="105"/>
        <v>2.5737387372437744E-5</v>
      </c>
      <c r="AF202">
        <f t="shared" si="106"/>
        <v>-4.6710734881025083E-2</v>
      </c>
      <c r="AG202" s="68"/>
      <c r="AH202">
        <f t="shared" si="107"/>
        <v>-3.0667858775900496E-2</v>
      </c>
      <c r="AI202">
        <f t="shared" si="108"/>
        <v>0.9008102262731883</v>
      </c>
      <c r="AJ202">
        <f t="shared" si="109"/>
        <v>0.47871238631377033</v>
      </c>
      <c r="AK202">
        <f t="shared" si="110"/>
        <v>-0.5511455241476827</v>
      </c>
      <c r="AL202">
        <f t="shared" si="111"/>
        <v>-1.7488604062758257</v>
      </c>
      <c r="AM202">
        <f t="shared" si="112"/>
        <v>-1.1960357924455864</v>
      </c>
      <c r="AN202" s="15">
        <f t="shared" si="123"/>
        <v>5.1513889551384651</v>
      </c>
      <c r="AO202" s="15">
        <f t="shared" si="123"/>
        <v>5.1515214666390285</v>
      </c>
      <c r="AP202" s="15">
        <f t="shared" si="123"/>
        <v>5.1520777061068177</v>
      </c>
      <c r="AQ202" s="15">
        <f t="shared" si="123"/>
        <v>5.1544054775004176</v>
      </c>
      <c r="AR202" s="15">
        <f t="shared" si="123"/>
        <v>5.164025232527151</v>
      </c>
      <c r="AS202" s="15">
        <f t="shared" si="123"/>
        <v>5.2019145255622652</v>
      </c>
      <c r="AT202" s="15">
        <f t="shared" si="123"/>
        <v>5.3306345347222184</v>
      </c>
      <c r="AU202" s="15">
        <f t="shared" si="113"/>
        <v>5.6582566205350631</v>
      </c>
    </row>
    <row r="203" spans="1:68" x14ac:dyDescent="0.2">
      <c r="A203" s="63" t="s">
        <v>785</v>
      </c>
      <c r="B203" s="28" t="s">
        <v>676</v>
      </c>
      <c r="C203" s="64">
        <v>42528.462</v>
      </c>
      <c r="D203" s="64" t="s">
        <v>700</v>
      </c>
      <c r="E203" s="9">
        <f t="shared" si="95"/>
        <v>1843.9978655186337</v>
      </c>
      <c r="F203" s="9">
        <f t="shared" si="96"/>
        <v>1844</v>
      </c>
      <c r="G203" s="9">
        <f t="shared" si="97"/>
        <v>-3.3059999987017363E-3</v>
      </c>
      <c r="H203" s="9"/>
      <c r="I203" s="9">
        <f t="shared" si="120"/>
        <v>-3.3059999987017363E-3</v>
      </c>
      <c r="J203" s="9"/>
      <c r="K203" s="9"/>
      <c r="L203" s="9"/>
      <c r="M203" s="15"/>
      <c r="N203" s="9"/>
      <c r="O203" s="9"/>
      <c r="P203" s="9">
        <f t="shared" si="116"/>
        <v>4.0433503471721248E-2</v>
      </c>
      <c r="Q203" s="40">
        <f t="shared" si="99"/>
        <v>27509.962</v>
      </c>
      <c r="S203" s="35">
        <v>0.1</v>
      </c>
      <c r="T203" s="9"/>
      <c r="U203" s="9"/>
      <c r="V203" s="9"/>
      <c r="W203" s="9"/>
      <c r="Z203">
        <f t="shared" si="100"/>
        <v>1844</v>
      </c>
      <c r="AA203" s="15">
        <f t="shared" si="101"/>
        <v>8.4303918835560293E-3</v>
      </c>
      <c r="AB203" s="15">
        <f t="shared" si="102"/>
        <v>2.8697111589463482E-2</v>
      </c>
      <c r="AC203" s="15">
        <f t="shared" si="103"/>
        <v>-4.3739503470422984E-2</v>
      </c>
      <c r="AD203" s="15">
        <f t="shared" si="104"/>
        <v>-1.1736391882257766E-2</v>
      </c>
      <c r="AE203" s="15">
        <f t="shared" si="105"/>
        <v>1.3774289441392599E-5</v>
      </c>
      <c r="AF203">
        <f t="shared" si="106"/>
        <v>-4.3739503470422984E-2</v>
      </c>
      <c r="AG203" s="68"/>
      <c r="AH203">
        <f t="shared" si="107"/>
        <v>-3.2003111588165219E-2</v>
      </c>
      <c r="AI203">
        <f t="shared" si="108"/>
        <v>0.9053086489206752</v>
      </c>
      <c r="AJ203">
        <f t="shared" si="109"/>
        <v>0.47153575708449214</v>
      </c>
      <c r="AK203">
        <f t="shared" si="110"/>
        <v>-0.55193618112130693</v>
      </c>
      <c r="AL203">
        <f t="shared" si="111"/>
        <v>-1.7407043509460134</v>
      </c>
      <c r="AM203">
        <f t="shared" si="112"/>
        <v>-1.1861721943092438</v>
      </c>
      <c r="AN203" s="15">
        <f t="shared" si="123"/>
        <v>5.1588715739519406</v>
      </c>
      <c r="AO203" s="15">
        <f t="shared" si="123"/>
        <v>5.1590145644199437</v>
      </c>
      <c r="AP203" s="15">
        <f t="shared" si="123"/>
        <v>5.1596053683297107</v>
      </c>
      <c r="AQ203" s="15">
        <f t="shared" si="123"/>
        <v>5.162038760841968</v>
      </c>
      <c r="AR203" s="15">
        <f t="shared" si="123"/>
        <v>5.1719348018832294</v>
      </c>
      <c r="AS203" s="15">
        <f t="shared" si="123"/>
        <v>5.2102992084586548</v>
      </c>
      <c r="AT203" s="15">
        <f t="shared" si="123"/>
        <v>5.3389058577740114</v>
      </c>
      <c r="AU203" s="15">
        <f t="shared" si="113"/>
        <v>5.6639410214424277</v>
      </c>
    </row>
    <row r="204" spans="1:68" x14ac:dyDescent="0.2">
      <c r="A204" s="63" t="s">
        <v>1728</v>
      </c>
      <c r="B204" s="28" t="s">
        <v>676</v>
      </c>
      <c r="C204" s="64">
        <v>42576.464999999997</v>
      </c>
      <c r="D204" s="64" t="s">
        <v>700</v>
      </c>
      <c r="E204" s="9">
        <f t="shared" si="95"/>
        <v>1874.9904574608031</v>
      </c>
      <c r="F204" s="9">
        <f t="shared" si="96"/>
        <v>1875</v>
      </c>
      <c r="G204" s="9">
        <f t="shared" si="97"/>
        <v>-1.4780000004975591E-2</v>
      </c>
      <c r="H204" s="9"/>
      <c r="I204" s="9">
        <f t="shared" si="120"/>
        <v>-1.4780000004975591E-2</v>
      </c>
      <c r="J204" s="9"/>
      <c r="K204" s="9"/>
      <c r="L204" s="9"/>
      <c r="M204" s="15"/>
      <c r="N204" s="9"/>
      <c r="O204" s="9"/>
      <c r="P204" s="9">
        <f t="shared" si="116"/>
        <v>4.102101816911196E-2</v>
      </c>
      <c r="Q204" s="40">
        <f t="shared" si="99"/>
        <v>27557.964999999997</v>
      </c>
      <c r="S204" s="35">
        <v>0.1</v>
      </c>
      <c r="T204" s="9"/>
      <c r="U204" s="9"/>
      <c r="V204" s="9"/>
      <c r="W204" s="9"/>
      <c r="Z204">
        <f t="shared" si="100"/>
        <v>1875</v>
      </c>
      <c r="AA204" s="15">
        <f t="shared" si="101"/>
        <v>8.1345032069768952E-3</v>
      </c>
      <c r="AB204" s="15">
        <f t="shared" si="102"/>
        <v>1.8106514957159474E-2</v>
      </c>
      <c r="AC204" s="15">
        <f t="shared" si="103"/>
        <v>-5.5801018174087551E-2</v>
      </c>
      <c r="AD204" s="15">
        <f t="shared" si="104"/>
        <v>-2.2914503211952486E-2</v>
      </c>
      <c r="AE204" s="15">
        <f t="shared" si="105"/>
        <v>5.2507445745058083E-5</v>
      </c>
      <c r="AF204">
        <f t="shared" si="106"/>
        <v>-5.5801018174087551E-2</v>
      </c>
      <c r="AG204" s="68"/>
      <c r="AH204">
        <f t="shared" si="107"/>
        <v>-3.2886514962135065E-2</v>
      </c>
      <c r="AI204">
        <f t="shared" si="108"/>
        <v>0.90830398625528586</v>
      </c>
      <c r="AJ204">
        <f t="shared" si="109"/>
        <v>0.46674529464078496</v>
      </c>
      <c r="AK204">
        <f t="shared" si="110"/>
        <v>-0.55244170829448536</v>
      </c>
      <c r="AL204">
        <f t="shared" si="111"/>
        <v>-1.7352798852471978</v>
      </c>
      <c r="AM204">
        <f t="shared" si="112"/>
        <v>-1.1796647573128569</v>
      </c>
      <c r="AN204" s="15">
        <f t="shared" si="123"/>
        <v>5.1638275770812987</v>
      </c>
      <c r="AO204" s="15">
        <f t="shared" si="123"/>
        <v>5.1639778211561236</v>
      </c>
      <c r="AP204" s="15">
        <f t="shared" si="123"/>
        <v>5.1645922250382004</v>
      </c>
      <c r="AQ204" s="15">
        <f t="shared" si="123"/>
        <v>5.1670967083901989</v>
      </c>
      <c r="AR204" s="15">
        <f t="shared" si="123"/>
        <v>5.1771757991152025</v>
      </c>
      <c r="AS204" s="15">
        <f t="shared" si="123"/>
        <v>5.2158484320790954</v>
      </c>
      <c r="AT204" s="15">
        <f t="shared" si="123"/>
        <v>5.3443671646458526</v>
      </c>
      <c r="AU204" s="15">
        <f t="shared" si="113"/>
        <v>5.6676903071472857</v>
      </c>
    </row>
    <row r="205" spans="1:68" x14ac:dyDescent="0.2">
      <c r="A205" s="63" t="s">
        <v>1728</v>
      </c>
      <c r="B205" s="28" t="s">
        <v>676</v>
      </c>
      <c r="C205" s="64">
        <v>42596.58</v>
      </c>
      <c r="D205" s="64" t="s">
        <v>700</v>
      </c>
      <c r="E205" s="9">
        <f t="shared" si="95"/>
        <v>1887.977478832737</v>
      </c>
      <c r="F205" s="9">
        <f t="shared" si="96"/>
        <v>1888</v>
      </c>
      <c r="G205" s="9">
        <f t="shared" si="97"/>
        <v>-3.4881999999925029E-2</v>
      </c>
      <c r="H205" s="9"/>
      <c r="I205" s="9">
        <f t="shared" si="120"/>
        <v>-3.4881999999925029E-2</v>
      </c>
      <c r="J205" s="9"/>
      <c r="K205" s="9"/>
      <c r="L205" s="9"/>
      <c r="M205" s="15"/>
      <c r="N205" s="9"/>
      <c r="O205" s="9"/>
      <c r="P205" s="9">
        <f t="shared" si="116"/>
        <v>4.1267392100939972E-2</v>
      </c>
      <c r="Q205" s="40">
        <f t="shared" si="99"/>
        <v>27578.080000000002</v>
      </c>
      <c r="S205" s="35">
        <v>0.1</v>
      </c>
      <c r="T205" s="9"/>
      <c r="U205" s="9"/>
      <c r="V205" s="9"/>
      <c r="W205" s="9"/>
      <c r="Z205">
        <f t="shared" si="100"/>
        <v>1888</v>
      </c>
      <c r="AA205" s="15">
        <f t="shared" si="101"/>
        <v>8.0097797308235977E-3</v>
      </c>
      <c r="AB205" s="15">
        <f t="shared" si="102"/>
        <v>-1.6243876298086546E-3</v>
      </c>
      <c r="AC205" s="15">
        <f t="shared" si="103"/>
        <v>-7.6149392100864993E-2</v>
      </c>
      <c r="AD205" s="15">
        <f t="shared" si="104"/>
        <v>-4.2891779730748626E-2</v>
      </c>
      <c r="AE205" s="15">
        <f t="shared" si="105"/>
        <v>1.8397047684710587E-4</v>
      </c>
      <c r="AF205">
        <f t="shared" si="106"/>
        <v>-7.6149392100864993E-2</v>
      </c>
      <c r="AG205" s="68"/>
      <c r="AH205">
        <f t="shared" si="107"/>
        <v>-3.3257612370116374E-2</v>
      </c>
      <c r="AI205">
        <f t="shared" si="108"/>
        <v>0.90956684224848272</v>
      </c>
      <c r="AJ205">
        <f t="shared" si="109"/>
        <v>0.46472278059560229</v>
      </c>
      <c r="AK205">
        <f t="shared" si="110"/>
        <v>-0.55264983848644089</v>
      </c>
      <c r="AL205">
        <f t="shared" si="111"/>
        <v>-1.7329943633876683</v>
      </c>
      <c r="AM205">
        <f t="shared" si="112"/>
        <v>-1.1769353982494206</v>
      </c>
      <c r="AN205" s="15">
        <f t="shared" si="123"/>
        <v>5.1659108255953878</v>
      </c>
      <c r="AO205" s="15">
        <f t="shared" si="123"/>
        <v>5.1660641943129564</v>
      </c>
      <c r="AP205" s="15">
        <f t="shared" si="123"/>
        <v>5.1666886866478734</v>
      </c>
      <c r="AQ205" s="15">
        <f t="shared" si="123"/>
        <v>5.1692233167068515</v>
      </c>
      <c r="AR205" s="15">
        <f t="shared" si="123"/>
        <v>5.1793793455516601</v>
      </c>
      <c r="AS205" s="15">
        <f t="shared" si="123"/>
        <v>5.2181799889988394</v>
      </c>
      <c r="AT205" s="15">
        <f t="shared" si="123"/>
        <v>5.3466587441173132</v>
      </c>
      <c r="AU205" s="15">
        <f t="shared" si="113"/>
        <v>5.6692625882493228</v>
      </c>
    </row>
    <row r="206" spans="1:68" x14ac:dyDescent="0.2">
      <c r="A206" s="63" t="s">
        <v>1728</v>
      </c>
      <c r="B206" s="28" t="s">
        <v>676</v>
      </c>
      <c r="C206" s="64">
        <v>42607.445</v>
      </c>
      <c r="D206" s="64" t="s">
        <v>700</v>
      </c>
      <c r="E206" s="9">
        <f t="shared" si="95"/>
        <v>1894.9923427256526</v>
      </c>
      <c r="F206" s="9">
        <f t="shared" si="96"/>
        <v>1895</v>
      </c>
      <c r="G206" s="9">
        <f t="shared" si="97"/>
        <v>-1.1859999998705462E-2</v>
      </c>
      <c r="H206" s="9"/>
      <c r="I206" s="9">
        <f t="shared" si="120"/>
        <v>-1.1859999998705462E-2</v>
      </c>
      <c r="J206" s="9"/>
      <c r="K206" s="9"/>
      <c r="L206" s="9"/>
      <c r="M206" s="15"/>
      <c r="N206" s="9"/>
      <c r="O206" s="9"/>
      <c r="P206" s="9">
        <f t="shared" si="116"/>
        <v>4.1400054204254681E-2</v>
      </c>
      <c r="Q206" s="40">
        <f t="shared" si="99"/>
        <v>27588.945</v>
      </c>
      <c r="S206" s="35">
        <v>0.1</v>
      </c>
      <c r="T206" s="9"/>
      <c r="U206" s="9"/>
      <c r="V206" s="9"/>
      <c r="W206" s="9"/>
      <c r="Z206">
        <f t="shared" si="100"/>
        <v>1895</v>
      </c>
      <c r="AA206" s="15">
        <f t="shared" si="101"/>
        <v>7.9424642865858347E-3</v>
      </c>
      <c r="AB206" s="15">
        <f t="shared" si="102"/>
        <v>2.1597589918963385E-2</v>
      </c>
      <c r="AC206" s="15">
        <f t="shared" si="103"/>
        <v>-5.3260054202960143E-2</v>
      </c>
      <c r="AD206" s="15">
        <f t="shared" si="104"/>
        <v>-1.9802464285291296E-2</v>
      </c>
      <c r="AE206" s="15">
        <f t="shared" si="105"/>
        <v>3.9213759177023735E-5</v>
      </c>
      <c r="AF206">
        <f t="shared" si="106"/>
        <v>-5.3260054202960143E-2</v>
      </c>
      <c r="AG206" s="68"/>
      <c r="AH206">
        <f t="shared" si="107"/>
        <v>-3.3457589917668847E-2</v>
      </c>
      <c r="AI206">
        <f t="shared" si="108"/>
        <v>0.91024850034933913</v>
      </c>
      <c r="AJ206">
        <f t="shared" si="109"/>
        <v>0.46363038393207739</v>
      </c>
      <c r="AK206">
        <f t="shared" si="110"/>
        <v>-0.55276095042111784</v>
      </c>
      <c r="AL206">
        <f t="shared" si="111"/>
        <v>-1.7317610517151332</v>
      </c>
      <c r="AM206">
        <f t="shared" si="112"/>
        <v>-1.1754656314916085</v>
      </c>
      <c r="AN206" s="15">
        <f t="shared" si="123"/>
        <v>5.1670337853151187</v>
      </c>
      <c r="AO206" s="15">
        <f t="shared" si="123"/>
        <v>5.1671888570626257</v>
      </c>
      <c r="AP206" s="15">
        <f t="shared" si="123"/>
        <v>5.1678188288127114</v>
      </c>
      <c r="AQ206" s="15">
        <f t="shared" si="123"/>
        <v>5.170369773137681</v>
      </c>
      <c r="AR206" s="15">
        <f t="shared" si="123"/>
        <v>5.1805672705749899</v>
      </c>
      <c r="AS206" s="15">
        <f t="shared" si="123"/>
        <v>5.2194365339729902</v>
      </c>
      <c r="AT206" s="15">
        <f t="shared" si="123"/>
        <v>5.3478930019632065</v>
      </c>
      <c r="AU206" s="15">
        <f t="shared" si="113"/>
        <v>5.6701092011504199</v>
      </c>
    </row>
    <row r="207" spans="1:68" x14ac:dyDescent="0.2">
      <c r="A207" s="63" t="s">
        <v>1728</v>
      </c>
      <c r="B207" s="28" t="s">
        <v>676</v>
      </c>
      <c r="C207" s="64">
        <v>42621.383000000002</v>
      </c>
      <c r="D207" s="64" t="s">
        <v>700</v>
      </c>
      <c r="E207" s="9">
        <f t="shared" si="95"/>
        <v>1903.991254178896</v>
      </c>
      <c r="F207" s="9">
        <f t="shared" si="96"/>
        <v>1904</v>
      </c>
      <c r="G207" s="9">
        <f t="shared" si="97"/>
        <v>-1.3546000001952052E-2</v>
      </c>
      <c r="H207" s="9"/>
      <c r="I207" s="9">
        <f t="shared" si="120"/>
        <v>-1.3546000001952052E-2</v>
      </c>
      <c r="J207" s="9"/>
      <c r="K207" s="9"/>
      <c r="L207" s="9"/>
      <c r="M207" s="15"/>
      <c r="N207" s="9"/>
      <c r="O207" s="9"/>
      <c r="P207" s="9">
        <f t="shared" si="116"/>
        <v>4.1570618960232092E-2</v>
      </c>
      <c r="Q207" s="40">
        <f t="shared" si="99"/>
        <v>27602.883000000002</v>
      </c>
      <c r="S207" s="35">
        <v>0.1</v>
      </c>
      <c r="T207" s="9"/>
      <c r="U207" s="9"/>
      <c r="V207" s="9"/>
      <c r="W207" s="9"/>
      <c r="Z207">
        <f t="shared" si="100"/>
        <v>1904</v>
      </c>
      <c r="AA207" s="15">
        <f t="shared" si="101"/>
        <v>7.8557548948017322E-3</v>
      </c>
      <c r="AB207" s="15">
        <f t="shared" si="102"/>
        <v>2.0168864063478308E-2</v>
      </c>
      <c r="AC207" s="15">
        <f t="shared" si="103"/>
        <v>-5.5116618962184144E-2</v>
      </c>
      <c r="AD207" s="15">
        <f t="shared" si="104"/>
        <v>-2.1401754896753784E-2</v>
      </c>
      <c r="AE207" s="15">
        <f t="shared" si="105"/>
        <v>4.5803511266072462E-5</v>
      </c>
      <c r="AF207">
        <f t="shared" si="106"/>
        <v>-5.5116618962184144E-2</v>
      </c>
      <c r="AG207" s="68"/>
      <c r="AH207">
        <f t="shared" si="107"/>
        <v>-3.371486406543036E-2</v>
      </c>
      <c r="AI207">
        <f t="shared" si="108"/>
        <v>0.91112662835631297</v>
      </c>
      <c r="AJ207">
        <f t="shared" si="109"/>
        <v>0.46222241616132581</v>
      </c>
      <c r="AK207">
        <f t="shared" si="110"/>
        <v>-0.55290281588420509</v>
      </c>
      <c r="AL207">
        <f t="shared" si="111"/>
        <v>-1.7301726342430175</v>
      </c>
      <c r="AM207">
        <f t="shared" si="112"/>
        <v>-1.1735758129681533</v>
      </c>
      <c r="AN207" s="15">
        <f t="shared" si="123"/>
        <v>5.1684788388254885</v>
      </c>
      <c r="AO207" s="15">
        <f t="shared" si="123"/>
        <v>5.1686361214526917</v>
      </c>
      <c r="AP207" s="15">
        <f t="shared" si="123"/>
        <v>5.1692731868286881</v>
      </c>
      <c r="AQ207" s="15">
        <f t="shared" si="123"/>
        <v>5.1718451901271356</v>
      </c>
      <c r="AR207" s="15">
        <f t="shared" si="123"/>
        <v>5.1820960443530515</v>
      </c>
      <c r="AS207" s="15">
        <f t="shared" si="123"/>
        <v>5.2210532135526506</v>
      </c>
      <c r="AT207" s="15">
        <f t="shared" si="123"/>
        <v>5.3494802442234572</v>
      </c>
      <c r="AU207" s="15">
        <f t="shared" si="113"/>
        <v>5.6711977034518304</v>
      </c>
      <c r="AV207" s="15"/>
    </row>
    <row r="208" spans="1:68" x14ac:dyDescent="0.2">
      <c r="A208" s="63" t="s">
        <v>1728</v>
      </c>
      <c r="B208" s="28" t="s">
        <v>676</v>
      </c>
      <c r="C208" s="64">
        <v>42621.391000000003</v>
      </c>
      <c r="D208" s="64" t="s">
        <v>700</v>
      </c>
      <c r="E208" s="9">
        <f t="shared" si="95"/>
        <v>1903.9964192880682</v>
      </c>
      <c r="F208" s="9">
        <f t="shared" si="96"/>
        <v>1904</v>
      </c>
      <c r="G208" s="9">
        <f t="shared" si="97"/>
        <v>-5.5460000003222376E-3</v>
      </c>
      <c r="H208" s="9"/>
      <c r="I208" s="9">
        <f t="shared" si="120"/>
        <v>-5.5460000003222376E-3</v>
      </c>
      <c r="J208" s="9"/>
      <c r="K208" s="9"/>
      <c r="L208" s="9"/>
      <c r="M208" s="15"/>
      <c r="N208" s="9"/>
      <c r="O208" s="9"/>
      <c r="P208" s="9">
        <f t="shared" si="116"/>
        <v>4.1570618960232092E-2</v>
      </c>
      <c r="Q208" s="40">
        <f t="shared" si="99"/>
        <v>27602.891000000003</v>
      </c>
      <c r="S208" s="35">
        <v>0.1</v>
      </c>
      <c r="T208" s="9"/>
      <c r="U208" s="9"/>
      <c r="V208" s="9"/>
      <c r="W208" s="9"/>
      <c r="Z208">
        <f t="shared" si="100"/>
        <v>1904</v>
      </c>
      <c r="AA208" s="15">
        <f t="shared" si="101"/>
        <v>7.8557548948017322E-3</v>
      </c>
      <c r="AB208" s="15">
        <f t="shared" si="102"/>
        <v>2.8168864065108122E-2</v>
      </c>
      <c r="AC208" s="15">
        <f t="shared" si="103"/>
        <v>-4.711661896055433E-2</v>
      </c>
      <c r="AD208" s="15">
        <f t="shared" si="104"/>
        <v>-1.340175489512397E-2</v>
      </c>
      <c r="AE208" s="15">
        <f t="shared" si="105"/>
        <v>1.7960703426897928E-5</v>
      </c>
      <c r="AF208">
        <f t="shared" si="106"/>
        <v>-4.711661896055433E-2</v>
      </c>
      <c r="AG208" s="68"/>
      <c r="AH208">
        <f t="shared" si="107"/>
        <v>-3.371486406543036E-2</v>
      </c>
      <c r="AI208">
        <f t="shared" si="108"/>
        <v>0.91112662835631297</v>
      </c>
      <c r="AJ208">
        <f t="shared" si="109"/>
        <v>0.46222241616132581</v>
      </c>
      <c r="AK208">
        <f t="shared" si="110"/>
        <v>-0.55290281588420509</v>
      </c>
      <c r="AL208">
        <f t="shared" si="111"/>
        <v>-1.7301726342430175</v>
      </c>
      <c r="AM208">
        <f t="shared" si="112"/>
        <v>-1.1735758129681533</v>
      </c>
      <c r="AN208" s="15">
        <f t="shared" si="123"/>
        <v>5.1684788388254885</v>
      </c>
      <c r="AO208" s="15">
        <f t="shared" si="123"/>
        <v>5.1686361214526917</v>
      </c>
      <c r="AP208" s="15">
        <f t="shared" si="123"/>
        <v>5.1692731868286881</v>
      </c>
      <c r="AQ208" s="15">
        <f t="shared" si="123"/>
        <v>5.1718451901271356</v>
      </c>
      <c r="AR208" s="15">
        <f t="shared" si="123"/>
        <v>5.1820960443530515</v>
      </c>
      <c r="AS208" s="15">
        <f t="shared" si="123"/>
        <v>5.2210532135526506</v>
      </c>
      <c r="AT208" s="15">
        <f t="shared" si="123"/>
        <v>5.3494802442234572</v>
      </c>
      <c r="AU208" s="15">
        <f t="shared" si="113"/>
        <v>5.6711977034518304</v>
      </c>
      <c r="AV208" s="15"/>
    </row>
    <row r="209" spans="1:48" x14ac:dyDescent="0.2">
      <c r="A209" s="63" t="s">
        <v>1728</v>
      </c>
      <c r="B209" s="28" t="s">
        <v>676</v>
      </c>
      <c r="C209" s="64">
        <v>42638.423000000003</v>
      </c>
      <c r="D209" s="64" t="s">
        <v>700</v>
      </c>
      <c r="E209" s="9">
        <f t="shared" si="95"/>
        <v>1914.9929367132092</v>
      </c>
      <c r="F209" s="9">
        <f t="shared" si="96"/>
        <v>1915</v>
      </c>
      <c r="G209" s="9">
        <f t="shared" si="97"/>
        <v>-1.0940000000118744E-2</v>
      </c>
      <c r="H209" s="9"/>
      <c r="I209" s="9">
        <f t="shared" si="120"/>
        <v>-1.0940000000118744E-2</v>
      </c>
      <c r="J209" s="9"/>
      <c r="K209" s="9"/>
      <c r="L209" s="9"/>
      <c r="M209" s="15"/>
      <c r="N209" s="9"/>
      <c r="O209" s="9"/>
      <c r="P209" s="9">
        <f t="shared" si="116"/>
        <v>4.1779085764801827E-2</v>
      </c>
      <c r="Q209" s="40">
        <f t="shared" si="99"/>
        <v>27619.923000000003</v>
      </c>
      <c r="S209" s="35">
        <v>0.1</v>
      </c>
      <c r="T209" s="9"/>
      <c r="U209" s="9"/>
      <c r="V209" s="9"/>
      <c r="W209" s="9"/>
      <c r="Z209">
        <f t="shared" si="100"/>
        <v>1915</v>
      </c>
      <c r="AA209" s="15">
        <f t="shared" si="101"/>
        <v>7.7495310662574063E-3</v>
      </c>
      <c r="AB209" s="15">
        <f t="shared" si="102"/>
        <v>2.3089554698425677E-2</v>
      </c>
      <c r="AC209" s="15">
        <f t="shared" si="103"/>
        <v>-5.271908576492057E-2</v>
      </c>
      <c r="AD209" s="15">
        <f t="shared" si="104"/>
        <v>-1.868953106637615E-2</v>
      </c>
      <c r="AE209" s="15">
        <f t="shared" si="105"/>
        <v>3.4929857148103929E-5</v>
      </c>
      <c r="AF209">
        <f t="shared" si="106"/>
        <v>-5.271908576492057E-2</v>
      </c>
      <c r="AG209" s="68"/>
      <c r="AH209">
        <f t="shared" si="107"/>
        <v>-3.402955469854442E-2</v>
      </c>
      <c r="AI209">
        <f t="shared" si="108"/>
        <v>0.91220251527820095</v>
      </c>
      <c r="AJ209">
        <f t="shared" si="109"/>
        <v>0.46049626768606733</v>
      </c>
      <c r="AK209">
        <f t="shared" si="110"/>
        <v>-0.55307468001755922</v>
      </c>
      <c r="AL209">
        <f t="shared" si="111"/>
        <v>-1.7282270492984864</v>
      </c>
      <c r="AM209">
        <f t="shared" si="112"/>
        <v>-1.1712658491277028</v>
      </c>
      <c r="AN209" s="15">
        <f t="shared" si="123"/>
        <v>5.1702469265950262</v>
      </c>
      <c r="AO209" s="15">
        <f t="shared" si="123"/>
        <v>5.1704069441216358</v>
      </c>
      <c r="AP209" s="15">
        <f t="shared" si="123"/>
        <v>5.1710527540333917</v>
      </c>
      <c r="AQ209" s="15">
        <f t="shared" si="123"/>
        <v>5.1736506232460693</v>
      </c>
      <c r="AR209" s="15">
        <f t="shared" si="123"/>
        <v>5.1839667503294686</v>
      </c>
      <c r="AS209" s="15">
        <f t="shared" si="123"/>
        <v>5.223030868090647</v>
      </c>
      <c r="AT209" s="15">
        <f t="shared" si="123"/>
        <v>5.3514207245821535</v>
      </c>
      <c r="AU209" s="15">
        <f t="shared" si="113"/>
        <v>5.6725280951535542</v>
      </c>
      <c r="AV209" s="15"/>
    </row>
    <row r="210" spans="1:48" x14ac:dyDescent="0.2">
      <c r="A210" s="10" t="s">
        <v>685</v>
      </c>
      <c r="B210" s="37"/>
      <c r="C210" s="12">
        <v>42652.363599999997</v>
      </c>
      <c r="D210" s="12">
        <v>4.0000000000000002E-4</v>
      </c>
      <c r="E210" s="9">
        <f t="shared" si="95"/>
        <v>1923.9935268269282</v>
      </c>
      <c r="F210" s="9">
        <f t="shared" si="96"/>
        <v>1924</v>
      </c>
      <c r="G210" s="9">
        <f t="shared" si="97"/>
        <v>-1.002600000356324E-2</v>
      </c>
      <c r="H210" s="9"/>
      <c r="I210" s="9"/>
      <c r="J210" s="9">
        <f>G210</f>
        <v>-1.002600000356324E-2</v>
      </c>
      <c r="K210" s="9"/>
      <c r="L210" s="9"/>
      <c r="M210" s="9"/>
      <c r="N210" s="9"/>
      <c r="O210" s="9"/>
      <c r="P210" s="9">
        <f t="shared" si="116"/>
        <v>4.194964850721123E-2</v>
      </c>
      <c r="Q210" s="40">
        <f t="shared" si="99"/>
        <v>27633.863599999997</v>
      </c>
      <c r="S210" s="35">
        <v>1</v>
      </c>
      <c r="X210" s="15"/>
      <c r="Y210" s="15"/>
      <c r="Z210">
        <f t="shared" si="100"/>
        <v>1924</v>
      </c>
      <c r="AA210" s="15">
        <f t="shared" si="101"/>
        <v>7.662419855617858E-3</v>
      </c>
      <c r="AB210" s="15">
        <f t="shared" si="102"/>
        <v>2.4261228648030132E-2</v>
      </c>
      <c r="AC210" s="15">
        <f t="shared" si="103"/>
        <v>-5.1975648510774471E-2</v>
      </c>
      <c r="AD210" s="15">
        <f t="shared" si="104"/>
        <v>-1.7688419859181098E-2</v>
      </c>
      <c r="AE210" s="15">
        <f t="shared" si="105"/>
        <v>3.1288019711467227E-4</v>
      </c>
      <c r="AF210">
        <f t="shared" si="106"/>
        <v>-5.1975648510774471E-2</v>
      </c>
      <c r="AG210" s="68"/>
      <c r="AH210">
        <f t="shared" si="107"/>
        <v>-3.4287228651593372E-2</v>
      </c>
      <c r="AI210">
        <f t="shared" si="108"/>
        <v>0.91308493493369802</v>
      </c>
      <c r="AJ210">
        <f t="shared" si="109"/>
        <v>0.4590796145298901</v>
      </c>
      <c r="AK210">
        <f t="shared" si="110"/>
        <v>-0.55321403766039823</v>
      </c>
      <c r="AL210">
        <f t="shared" si="111"/>
        <v>-1.7266317704996408</v>
      </c>
      <c r="AM210">
        <f t="shared" si="112"/>
        <v>-1.1693757226446666</v>
      </c>
      <c r="AN210" s="15">
        <f t="shared" si="123"/>
        <v>5.1716951114502168</v>
      </c>
      <c r="AO210" s="15">
        <f t="shared" si="123"/>
        <v>5.1718573935780476</v>
      </c>
      <c r="AP210" s="15">
        <f t="shared" si="123"/>
        <v>5.1725104192779972</v>
      </c>
      <c r="AQ210" s="15">
        <f t="shared" si="123"/>
        <v>5.1751295552130099</v>
      </c>
      <c r="AR210" s="15">
        <f t="shared" si="123"/>
        <v>5.1854991337413425</v>
      </c>
      <c r="AS210" s="15">
        <f t="shared" si="123"/>
        <v>5.2246503496274501</v>
      </c>
      <c r="AT210" s="15">
        <f t="shared" si="123"/>
        <v>5.3530088131121323</v>
      </c>
      <c r="AU210" s="15">
        <f t="shared" si="113"/>
        <v>5.6736165974549646</v>
      </c>
    </row>
    <row r="211" spans="1:48" x14ac:dyDescent="0.2">
      <c r="A211" s="63" t="s">
        <v>787</v>
      </c>
      <c r="B211" s="28" t="s">
        <v>676</v>
      </c>
      <c r="C211" s="64">
        <v>42669.417999999998</v>
      </c>
      <c r="D211" s="64" t="s">
        <v>700</v>
      </c>
      <c r="E211" s="9">
        <f t="shared" si="95"/>
        <v>1935.0045065577492</v>
      </c>
      <c r="F211" s="9">
        <f t="shared" si="96"/>
        <v>1935</v>
      </c>
      <c r="G211" s="9">
        <f t="shared" si="97"/>
        <v>6.9799999982933514E-3</v>
      </c>
      <c r="H211" s="9"/>
      <c r="I211" s="9">
        <f t="shared" ref="I211:I242" si="124">G211</f>
        <v>6.9799999982933514E-3</v>
      </c>
      <c r="J211" s="9"/>
      <c r="K211" s="9"/>
      <c r="L211" s="9"/>
      <c r="M211" s="15"/>
      <c r="N211" s="9"/>
      <c r="O211" s="9"/>
      <c r="P211" s="9">
        <f t="shared" si="116"/>
        <v>4.2158112850753396E-2</v>
      </c>
      <c r="Q211" s="40">
        <f t="shared" si="99"/>
        <v>27650.917999999998</v>
      </c>
      <c r="S211" s="35">
        <v>0.1</v>
      </c>
      <c r="T211" s="9"/>
      <c r="U211" s="9"/>
      <c r="V211" s="9"/>
      <c r="W211" s="9"/>
      <c r="Z211">
        <f t="shared" si="100"/>
        <v>1935</v>
      </c>
      <c r="AA211" s="15">
        <f t="shared" si="101"/>
        <v>7.5557054450444555E-3</v>
      </c>
      <c r="AB211" s="15">
        <f t="shared" si="102"/>
        <v>4.1582407404002292E-2</v>
      </c>
      <c r="AC211" s="15">
        <f t="shared" si="103"/>
        <v>-3.5178112852460044E-2</v>
      </c>
      <c r="AD211" s="15">
        <f t="shared" si="104"/>
        <v>-5.7570544675110413E-4</v>
      </c>
      <c r="AE211" s="15">
        <f t="shared" si="105"/>
        <v>3.3143676141888843E-8</v>
      </c>
      <c r="AF211">
        <f t="shared" si="106"/>
        <v>-3.5178112852460044E-2</v>
      </c>
      <c r="AG211" s="68"/>
      <c r="AH211">
        <f t="shared" si="107"/>
        <v>-3.460240740570894E-2</v>
      </c>
      <c r="AI211">
        <f t="shared" si="108"/>
        <v>0.91416608092978768</v>
      </c>
      <c r="AJ211">
        <f t="shared" si="109"/>
        <v>0.45734281429126589</v>
      </c>
      <c r="AK211">
        <f t="shared" si="110"/>
        <v>-0.55338281355409691</v>
      </c>
      <c r="AL211">
        <f t="shared" si="111"/>
        <v>-1.7246777695445366</v>
      </c>
      <c r="AM211">
        <f t="shared" si="112"/>
        <v>-1.1670653718397017</v>
      </c>
      <c r="AN211" s="15">
        <f t="shared" ref="AN211:AT220" si="125">$AU211+$AB$7*SIN(AO211)</f>
        <v>5.1734670361273452</v>
      </c>
      <c r="AO211" s="15">
        <f t="shared" si="125"/>
        <v>5.1736321192967392</v>
      </c>
      <c r="AP211" s="15">
        <f t="shared" si="125"/>
        <v>5.1742940392765338</v>
      </c>
      <c r="AQ211" s="15">
        <f t="shared" si="125"/>
        <v>5.1769392941540007</v>
      </c>
      <c r="AR211" s="15">
        <f t="shared" si="125"/>
        <v>5.1873742564199485</v>
      </c>
      <c r="AS211" s="15">
        <f t="shared" si="125"/>
        <v>5.2266314266070291</v>
      </c>
      <c r="AT211" s="15">
        <f t="shared" si="125"/>
        <v>5.3549503260148859</v>
      </c>
      <c r="AU211" s="15">
        <f t="shared" si="113"/>
        <v>5.6749469891566884</v>
      </c>
    </row>
    <row r="212" spans="1:48" x14ac:dyDescent="0.2">
      <c r="A212" s="63" t="s">
        <v>1748</v>
      </c>
      <c r="B212" s="28" t="s">
        <v>676</v>
      </c>
      <c r="C212" s="64">
        <v>42833.574999999997</v>
      </c>
      <c r="D212" s="64" t="s">
        <v>700</v>
      </c>
      <c r="E212" s="9">
        <f t="shared" si="95"/>
        <v>2040.9906098315241</v>
      </c>
      <c r="F212" s="9">
        <f t="shared" si="96"/>
        <v>2041</v>
      </c>
      <c r="G212" s="9">
        <f t="shared" si="97"/>
        <v>-1.4544000005116686E-2</v>
      </c>
      <c r="H212" s="9"/>
      <c r="I212" s="9">
        <f t="shared" si="124"/>
        <v>-1.4544000005116686E-2</v>
      </c>
      <c r="J212" s="9"/>
      <c r="K212" s="9"/>
      <c r="L212" s="9"/>
      <c r="M212" s="15"/>
      <c r="N212" s="9"/>
      <c r="O212" s="9"/>
      <c r="P212" s="9">
        <f t="shared" si="116"/>
        <v>4.4166881702923676E-2</v>
      </c>
      <c r="Q212" s="40">
        <f t="shared" si="99"/>
        <v>27815.074999999997</v>
      </c>
      <c r="S212" s="35">
        <v>0.1</v>
      </c>
      <c r="T212" s="9"/>
      <c r="U212" s="9"/>
      <c r="V212" s="9"/>
      <c r="W212" s="9"/>
      <c r="Z212">
        <f t="shared" si="100"/>
        <v>2041</v>
      </c>
      <c r="AA212" s="15">
        <f t="shared" si="101"/>
        <v>6.5136131500938832E-3</v>
      </c>
      <c r="AB212" s="15">
        <f t="shared" si="102"/>
        <v>2.3109268547713106E-2</v>
      </c>
      <c r="AC212" s="15">
        <f t="shared" si="103"/>
        <v>-5.8710881708040362E-2</v>
      </c>
      <c r="AD212" s="15">
        <f t="shared" si="104"/>
        <v>-2.1057613155210569E-2</v>
      </c>
      <c r="AE212" s="15">
        <f t="shared" si="105"/>
        <v>4.4342307179449727E-5</v>
      </c>
      <c r="AF212">
        <f t="shared" si="106"/>
        <v>-5.8710881708040362E-2</v>
      </c>
      <c r="AG212" s="68"/>
      <c r="AH212">
        <f t="shared" si="107"/>
        <v>-3.7653268552829793E-2</v>
      </c>
      <c r="AI212">
        <f t="shared" si="108"/>
        <v>0.92473445829123424</v>
      </c>
      <c r="AJ212">
        <f t="shared" si="109"/>
        <v>0.44030126866615094</v>
      </c>
      <c r="AK212">
        <f t="shared" si="110"/>
        <v>-0.55491900150498186</v>
      </c>
      <c r="AL212">
        <f t="shared" si="111"/>
        <v>-1.7056070490734176</v>
      </c>
      <c r="AM212">
        <f t="shared" si="112"/>
        <v>-1.144789671980736</v>
      </c>
      <c r="AN212" s="15">
        <f t="shared" si="125"/>
        <v>5.1906513987380691</v>
      </c>
      <c r="AO212" s="15">
        <f t="shared" si="125"/>
        <v>5.1908454017412637</v>
      </c>
      <c r="AP212" s="15">
        <f t="shared" si="125"/>
        <v>5.1915973042249233</v>
      </c>
      <c r="AQ212" s="15">
        <f t="shared" si="125"/>
        <v>5.1945012528090571</v>
      </c>
      <c r="AR212" s="15">
        <f t="shared" si="125"/>
        <v>5.2055687495069458</v>
      </c>
      <c r="AS212" s="15">
        <f t="shared" si="125"/>
        <v>5.2458179719776634</v>
      </c>
      <c r="AT212" s="15">
        <f t="shared" si="125"/>
        <v>5.3736883159167252</v>
      </c>
      <c r="AU212" s="15">
        <f t="shared" si="113"/>
        <v>5.6877671273733004</v>
      </c>
    </row>
    <row r="213" spans="1:48" x14ac:dyDescent="0.2">
      <c r="A213" s="63" t="s">
        <v>1751</v>
      </c>
      <c r="B213" s="28" t="s">
        <v>676</v>
      </c>
      <c r="C213" s="64">
        <v>42878.485999999997</v>
      </c>
      <c r="D213" s="64" t="s">
        <v>700</v>
      </c>
      <c r="E213" s="9">
        <f t="shared" ref="E213:E276" si="126">+(C213-C$7)/C$8</f>
        <v>2069.9868870790892</v>
      </c>
      <c r="F213" s="9">
        <f t="shared" ref="F213:F276" si="127">ROUND(2*E213,0)/2</f>
        <v>2070</v>
      </c>
      <c r="G213" s="9">
        <f t="shared" ref="G213:G276" si="128">+C213-(C$7+F213*C$8)</f>
        <v>-2.0310000007157214E-2</v>
      </c>
      <c r="H213" s="9"/>
      <c r="I213" s="9">
        <f t="shared" si="124"/>
        <v>-2.0310000007157214E-2</v>
      </c>
      <c r="J213" s="9"/>
      <c r="K213" s="9"/>
      <c r="L213" s="9"/>
      <c r="M213" s="15"/>
      <c r="N213" s="9"/>
      <c r="O213" s="9"/>
      <c r="P213" s="9">
        <f t="shared" si="116"/>
        <v>4.4716428642286116E-2</v>
      </c>
      <c r="Q213" s="40">
        <f t="shared" ref="Q213:Q276" si="129">+C213-15018.5</f>
        <v>27859.985999999997</v>
      </c>
      <c r="S213" s="35">
        <v>0.1</v>
      </c>
      <c r="T213" s="9"/>
      <c r="U213" s="9"/>
      <c r="V213" s="9"/>
      <c r="W213" s="9"/>
      <c r="Z213">
        <f t="shared" ref="Z213:Z276" si="130">F213</f>
        <v>2070</v>
      </c>
      <c r="AA213" s="15">
        <f t="shared" ref="AA213:AA276" si="131">AB$3+AB$4*Z213+AB$5*Z213^2+AH213</f>
        <v>6.2241965722471121E-3</v>
      </c>
      <c r="AB213" s="15">
        <f t="shared" ref="AB213:AB276" si="132">G213-AH213</f>
        <v>1.818223206288179E-2</v>
      </c>
      <c r="AC213" s="15">
        <f t="shared" ref="AC213:AC276" si="133">+G213-P213</f>
        <v>-6.502642864944333E-2</v>
      </c>
      <c r="AD213" s="15">
        <f t="shared" ref="AD213:AD276" si="134">IF(S213&lt;&gt;0,G213-AA213, -9999)</f>
        <v>-2.6534196579404326E-2</v>
      </c>
      <c r="AE213" s="15">
        <f t="shared" ref="AE213:AE276" si="135">+(G213-AA213)^2*S213</f>
        <v>7.0406358811447232E-5</v>
      </c>
      <c r="AF213">
        <f t="shared" ref="AF213:AF276" si="136">IF(S213&lt;&gt;0,G213-P213, -9999)</f>
        <v>-6.502642864944333E-2</v>
      </c>
      <c r="AG213" s="68"/>
      <c r="AH213">
        <f t="shared" ref="AH213:AH276" si="137">$AB$6*($AB$11/AI213*AJ213+$AB$12)</f>
        <v>-3.8492232070039004E-2</v>
      </c>
      <c r="AI213">
        <f t="shared" ref="AI213:AI276" si="138">1+$AB$7*COS(AL213)</f>
        <v>0.92767377312744792</v>
      </c>
      <c r="AJ213">
        <f t="shared" ref="AJ213:AJ276" si="139">SIN(AL213+RADIANS($AB$9))</f>
        <v>0.43554103899906021</v>
      </c>
      <c r="AK213">
        <f t="shared" ref="AK213:AK276" si="140">$AB$7*SIN(AL213)</f>
        <v>-0.55530974861457294</v>
      </c>
      <c r="AL213">
        <f t="shared" ref="AL213:AL276" si="141">2*ATAN(AM213)</f>
        <v>-1.7003120898705877</v>
      </c>
      <c r="AM213">
        <f t="shared" ref="AM213:AM276" si="142">SQRT((1+$AB$7)/(1-$AB$7))*TAN(AN213/2)</f>
        <v>-1.138691025054261</v>
      </c>
      <c r="AN213" s="15">
        <f t="shared" si="125"/>
        <v>5.1953877618985338</v>
      </c>
      <c r="AO213" s="15">
        <f t="shared" si="125"/>
        <v>5.1955903060466024</v>
      </c>
      <c r="AP213" s="15">
        <f t="shared" si="125"/>
        <v>5.1963681910485287</v>
      </c>
      <c r="AQ213" s="15">
        <f t="shared" si="125"/>
        <v>5.1993450776581973</v>
      </c>
      <c r="AR213" s="15">
        <f t="shared" si="125"/>
        <v>5.2105861894934842</v>
      </c>
      <c r="AS213" s="15">
        <f t="shared" si="125"/>
        <v>5.2510973774004039</v>
      </c>
      <c r="AT213" s="15">
        <f t="shared" si="125"/>
        <v>5.3788237814241846</v>
      </c>
      <c r="AU213" s="15">
        <f t="shared" ref="AU213:AU276" si="143">RADIANS($AB$9)+$AB$18*(F213-AB$15)</f>
        <v>5.6912745236778441</v>
      </c>
    </row>
    <row r="214" spans="1:48" x14ac:dyDescent="0.2">
      <c r="A214" s="63" t="s">
        <v>1754</v>
      </c>
      <c r="B214" s="28" t="s">
        <v>676</v>
      </c>
      <c r="C214" s="64">
        <v>42923.409</v>
      </c>
      <c r="D214" s="64" t="s">
        <v>700</v>
      </c>
      <c r="E214" s="9">
        <f t="shared" si="126"/>
        <v>2098.9909119904123</v>
      </c>
      <c r="F214" s="9">
        <f t="shared" si="127"/>
        <v>2099</v>
      </c>
      <c r="G214" s="9">
        <f t="shared" si="128"/>
        <v>-1.4075999999477062E-2</v>
      </c>
      <c r="H214" s="9"/>
      <c r="I214" s="9">
        <f t="shared" si="124"/>
        <v>-1.4075999999477062E-2</v>
      </c>
      <c r="J214" s="9"/>
      <c r="K214" s="9"/>
      <c r="L214" s="9"/>
      <c r="M214" s="15"/>
      <c r="N214" s="9"/>
      <c r="O214" s="9"/>
      <c r="P214" s="9">
        <f t="shared" si="116"/>
        <v>4.5265966173811352E-2</v>
      </c>
      <c r="Q214" s="40">
        <f t="shared" si="129"/>
        <v>27904.909</v>
      </c>
      <c r="S214" s="35">
        <v>0.1</v>
      </c>
      <c r="T214" s="9"/>
      <c r="U214" s="9"/>
      <c r="V214" s="9"/>
      <c r="W214" s="9"/>
      <c r="X214" s="9"/>
      <c r="Y214" s="9"/>
      <c r="Z214">
        <f t="shared" si="130"/>
        <v>2099</v>
      </c>
      <c r="AA214" s="15">
        <f t="shared" si="131"/>
        <v>5.9329390096692566E-3</v>
      </c>
      <c r="AB214" s="15">
        <f t="shared" si="132"/>
        <v>2.5257027164665033E-2</v>
      </c>
      <c r="AC214" s="15">
        <f t="shared" si="133"/>
        <v>-5.9341966173288414E-2</v>
      </c>
      <c r="AD214" s="15">
        <f t="shared" si="134"/>
        <v>-2.0008939009146319E-2</v>
      </c>
      <c r="AE214" s="15">
        <f t="shared" si="135"/>
        <v>4.0035764027173727E-5</v>
      </c>
      <c r="AF214">
        <f t="shared" si="136"/>
        <v>-5.9341966173288414E-2</v>
      </c>
      <c r="AG214" s="68"/>
      <c r="AH214">
        <f t="shared" si="137"/>
        <v>-3.9333027164142095E-2</v>
      </c>
      <c r="AI214">
        <f t="shared" si="138"/>
        <v>0.93063398322237023</v>
      </c>
      <c r="AJ214">
        <f t="shared" si="139"/>
        <v>0.43073795627692563</v>
      </c>
      <c r="AK214">
        <f t="shared" si="140"/>
        <v>-0.55568728230579978</v>
      </c>
      <c r="AL214">
        <f t="shared" si="141"/>
        <v>-1.6949831771779955</v>
      </c>
      <c r="AM214">
        <f t="shared" si="142"/>
        <v>-1.132590283812333</v>
      </c>
      <c r="AN214" s="15">
        <f t="shared" si="125"/>
        <v>5.2001393637637641</v>
      </c>
      <c r="AO214" s="15">
        <f t="shared" si="125"/>
        <v>5.2003507290871092</v>
      </c>
      <c r="AP214" s="15">
        <f t="shared" si="125"/>
        <v>5.2011551893897332</v>
      </c>
      <c r="AQ214" s="15">
        <f t="shared" si="125"/>
        <v>5.2042059183519616</v>
      </c>
      <c r="AR214" s="15">
        <f t="shared" si="125"/>
        <v>5.2156207800250245</v>
      </c>
      <c r="AS214" s="15">
        <f t="shared" si="125"/>
        <v>5.2563897309020096</v>
      </c>
      <c r="AT214" s="15">
        <f t="shared" si="125"/>
        <v>5.3839630906432561</v>
      </c>
      <c r="AU214" s="15">
        <f t="shared" si="143"/>
        <v>5.6947819199823888</v>
      </c>
    </row>
    <row r="215" spans="1:48" x14ac:dyDescent="0.2">
      <c r="A215" s="63" t="s">
        <v>788</v>
      </c>
      <c r="B215" s="28" t="s">
        <v>676</v>
      </c>
      <c r="C215" s="64">
        <v>42926.51</v>
      </c>
      <c r="D215" s="64" t="s">
        <v>700</v>
      </c>
      <c r="E215" s="9">
        <f t="shared" si="126"/>
        <v>2100.9930374328378</v>
      </c>
      <c r="F215" s="9">
        <f t="shared" si="127"/>
        <v>2101</v>
      </c>
      <c r="G215" s="9">
        <f t="shared" si="128"/>
        <v>-1.0783999998238869E-2</v>
      </c>
      <c r="H215" s="9"/>
      <c r="I215" s="9">
        <f t="shared" si="124"/>
        <v>-1.0783999998238869E-2</v>
      </c>
      <c r="J215" s="9"/>
      <c r="K215" s="9"/>
      <c r="L215" s="9"/>
      <c r="M215" s="15"/>
      <c r="N215" s="9"/>
      <c r="O215" s="9"/>
      <c r="P215" s="9">
        <f t="shared" si="116"/>
        <v>4.5303864967135385E-2</v>
      </c>
      <c r="Q215" s="40">
        <f t="shared" si="129"/>
        <v>27908.010000000002</v>
      </c>
      <c r="S215" s="35">
        <v>0.1</v>
      </c>
      <c r="T215" s="9"/>
      <c r="U215" s="9"/>
      <c r="V215" s="9"/>
      <c r="W215" s="9"/>
      <c r="X215" s="9"/>
      <c r="Y215" s="9"/>
      <c r="Z215">
        <f t="shared" si="130"/>
        <v>2101</v>
      </c>
      <c r="AA215" s="15">
        <f t="shared" si="131"/>
        <v>5.9127846100310577E-3</v>
      </c>
      <c r="AB215" s="15">
        <f t="shared" si="132"/>
        <v>2.8607080358865458E-2</v>
      </c>
      <c r="AC215" s="15">
        <f t="shared" si="133"/>
        <v>-5.6087864965374254E-2</v>
      </c>
      <c r="AD215" s="15">
        <f t="shared" si="134"/>
        <v>-1.6696784608269927E-2</v>
      </c>
      <c r="AE215" s="15">
        <f t="shared" si="135"/>
        <v>2.7878261625495956E-5</v>
      </c>
      <c r="AF215">
        <f t="shared" si="136"/>
        <v>-5.6087864965374254E-2</v>
      </c>
      <c r="AG215" s="68"/>
      <c r="AH215">
        <f t="shared" si="137"/>
        <v>-3.9391080357104327E-2</v>
      </c>
      <c r="AI215">
        <f t="shared" si="138"/>
        <v>0.93083890973500694</v>
      </c>
      <c r="AJ215">
        <f t="shared" si="139"/>
        <v>0.43040511891015665</v>
      </c>
      <c r="AK215">
        <f t="shared" si="140"/>
        <v>-0.55571282475155959</v>
      </c>
      <c r="AL215">
        <f t="shared" si="141"/>
        <v>-1.69461440537563</v>
      </c>
      <c r="AM215">
        <f t="shared" si="142"/>
        <v>-1.1321694627909114</v>
      </c>
      <c r="AN215" s="15">
        <f t="shared" si="125"/>
        <v>5.2004676250181827</v>
      </c>
      <c r="AO215" s="15">
        <f t="shared" si="125"/>
        <v>5.2006796091497369</v>
      </c>
      <c r="AP215" s="15">
        <f t="shared" si="125"/>
        <v>5.2014859241564011</v>
      </c>
      <c r="AQ215" s="15">
        <f t="shared" si="125"/>
        <v>5.2045417786592818</v>
      </c>
      <c r="AR215" s="15">
        <f t="shared" si="125"/>
        <v>5.2159686265681549</v>
      </c>
      <c r="AS215" s="15">
        <f t="shared" si="125"/>
        <v>5.2567551973646909</v>
      </c>
      <c r="AT215" s="15">
        <f t="shared" si="125"/>
        <v>5.3843176669343382</v>
      </c>
      <c r="AU215" s="15">
        <f t="shared" si="143"/>
        <v>5.6950238093827021</v>
      </c>
    </row>
    <row r="216" spans="1:48" x14ac:dyDescent="0.2">
      <c r="A216" s="9" t="s">
        <v>632</v>
      </c>
      <c r="B216" s="35"/>
      <c r="C216" s="12">
        <v>42932.705999999998</v>
      </c>
      <c r="D216" s="12"/>
      <c r="E216" s="9">
        <f t="shared" si="126"/>
        <v>2104.9934144858048</v>
      </c>
      <c r="F216" s="9">
        <f t="shared" si="127"/>
        <v>2105</v>
      </c>
      <c r="G216" s="9">
        <f t="shared" si="128"/>
        <v>-1.0200000004260801E-2</v>
      </c>
      <c r="H216" s="9"/>
      <c r="I216" s="9">
        <f t="shared" si="124"/>
        <v>-1.0200000004260801E-2</v>
      </c>
      <c r="J216" s="9"/>
      <c r="K216" s="9"/>
      <c r="L216" s="9"/>
      <c r="M216" s="9"/>
      <c r="N216" s="9"/>
      <c r="O216" s="9"/>
      <c r="P216" s="9">
        <f t="shared" si="116"/>
        <v>4.537966241954558E-2</v>
      </c>
      <c r="Q216" s="40">
        <f t="shared" si="129"/>
        <v>27914.205999999998</v>
      </c>
      <c r="S216" s="35">
        <v>0.1</v>
      </c>
      <c r="Z216">
        <f t="shared" si="130"/>
        <v>2105</v>
      </c>
      <c r="AA216" s="15">
        <f t="shared" si="131"/>
        <v>5.8724496591236255E-3</v>
      </c>
      <c r="AB216" s="15">
        <f t="shared" si="132"/>
        <v>2.9307212756161154E-2</v>
      </c>
      <c r="AC216" s="15">
        <f t="shared" si="133"/>
        <v>-5.5579662423806381E-2</v>
      </c>
      <c r="AD216" s="15">
        <f t="shared" si="134"/>
        <v>-1.6072449663384426E-2</v>
      </c>
      <c r="AE216" s="15">
        <f t="shared" si="135"/>
        <v>2.5832363818202615E-5</v>
      </c>
      <c r="AF216">
        <f t="shared" si="136"/>
        <v>-5.5579662423806381E-2</v>
      </c>
      <c r="AG216" s="68"/>
      <c r="AH216">
        <f t="shared" si="137"/>
        <v>-3.9507212760421954E-2</v>
      </c>
      <c r="AI216">
        <f t="shared" si="138"/>
        <v>0.93124906328335277</v>
      </c>
      <c r="AJ216">
        <f t="shared" si="139"/>
        <v>0.42973882616196096</v>
      </c>
      <c r="AK216">
        <f t="shared" si="140"/>
        <v>-0.55576371661038082</v>
      </c>
      <c r="AL216">
        <f t="shared" si="141"/>
        <v>-1.6938763717519498</v>
      </c>
      <c r="AM216">
        <f t="shared" si="142"/>
        <v>-1.1313277889953264</v>
      </c>
      <c r="AN216" s="15">
        <f t="shared" si="125"/>
        <v>5.2011243667208369</v>
      </c>
      <c r="AO216" s="15">
        <f t="shared" si="125"/>
        <v>5.2013375925434007</v>
      </c>
      <c r="AP216" s="15">
        <f t="shared" si="125"/>
        <v>5.2021476254606691</v>
      </c>
      <c r="AQ216" s="15">
        <f t="shared" si="125"/>
        <v>5.2052137437191313</v>
      </c>
      <c r="AR216" s="15">
        <f t="shared" si="125"/>
        <v>5.2166645651139527</v>
      </c>
      <c r="AS216" s="15">
        <f t="shared" si="125"/>
        <v>5.2574863146043436</v>
      </c>
      <c r="AT216" s="15">
        <f t="shared" si="125"/>
        <v>5.3850268740486067</v>
      </c>
      <c r="AU216" s="15">
        <f t="shared" si="143"/>
        <v>5.6955075881833288</v>
      </c>
    </row>
    <row r="217" spans="1:48" x14ac:dyDescent="0.2">
      <c r="A217" s="9" t="s">
        <v>632</v>
      </c>
      <c r="B217" s="35"/>
      <c r="C217" s="12">
        <v>42932.707000000002</v>
      </c>
      <c r="D217" s="12"/>
      <c r="E217" s="9">
        <f t="shared" si="126"/>
        <v>2104.9940601244534</v>
      </c>
      <c r="F217" s="9">
        <f t="shared" si="127"/>
        <v>2105</v>
      </c>
      <c r="G217" s="9">
        <f t="shared" si="128"/>
        <v>-9.2000000004190952E-3</v>
      </c>
      <c r="H217" s="9"/>
      <c r="I217" s="9">
        <f t="shared" si="124"/>
        <v>-9.2000000004190952E-3</v>
      </c>
      <c r="J217" s="9"/>
      <c r="K217" s="9"/>
      <c r="L217" s="9"/>
      <c r="M217" s="9"/>
      <c r="N217" s="9"/>
      <c r="O217" s="9"/>
      <c r="P217" s="9">
        <f t="shared" si="116"/>
        <v>4.537966241954558E-2</v>
      </c>
      <c r="Q217" s="40">
        <f t="shared" si="129"/>
        <v>27914.207000000002</v>
      </c>
      <c r="S217" s="35">
        <v>0.1</v>
      </c>
      <c r="Z217">
        <f t="shared" si="130"/>
        <v>2105</v>
      </c>
      <c r="AA217" s="15">
        <f t="shared" si="131"/>
        <v>5.8724496591236255E-3</v>
      </c>
      <c r="AB217" s="15">
        <f t="shared" si="132"/>
        <v>3.0307212760002859E-2</v>
      </c>
      <c r="AC217" s="15">
        <f t="shared" si="133"/>
        <v>-5.4579662419964675E-2</v>
      </c>
      <c r="AD217" s="15">
        <f t="shared" si="134"/>
        <v>-1.5072449659542721E-2</v>
      </c>
      <c r="AE217" s="15">
        <f t="shared" si="135"/>
        <v>2.2717873873944947E-5</v>
      </c>
      <c r="AF217">
        <f t="shared" si="136"/>
        <v>-5.4579662419964675E-2</v>
      </c>
      <c r="AG217" s="68"/>
      <c r="AH217">
        <f t="shared" si="137"/>
        <v>-3.9507212760421954E-2</v>
      </c>
      <c r="AI217">
        <f t="shared" si="138"/>
        <v>0.93124906328335277</v>
      </c>
      <c r="AJ217">
        <f t="shared" si="139"/>
        <v>0.42973882616196096</v>
      </c>
      <c r="AK217">
        <f t="shared" si="140"/>
        <v>-0.55576371661038082</v>
      </c>
      <c r="AL217">
        <f t="shared" si="141"/>
        <v>-1.6938763717519498</v>
      </c>
      <c r="AM217">
        <f t="shared" si="142"/>
        <v>-1.1313277889953264</v>
      </c>
      <c r="AN217" s="15">
        <f t="shared" si="125"/>
        <v>5.2011243667208369</v>
      </c>
      <c r="AO217" s="15">
        <f t="shared" si="125"/>
        <v>5.2013375925434007</v>
      </c>
      <c r="AP217" s="15">
        <f t="shared" si="125"/>
        <v>5.2021476254606691</v>
      </c>
      <c r="AQ217" s="15">
        <f t="shared" si="125"/>
        <v>5.2052137437191313</v>
      </c>
      <c r="AR217" s="15">
        <f t="shared" si="125"/>
        <v>5.2166645651139527</v>
      </c>
      <c r="AS217" s="15">
        <f t="shared" si="125"/>
        <v>5.2574863146043436</v>
      </c>
      <c r="AT217" s="15">
        <f t="shared" si="125"/>
        <v>5.3850268740486067</v>
      </c>
      <c r="AU217" s="15">
        <f t="shared" si="143"/>
        <v>5.6955075881833288</v>
      </c>
    </row>
    <row r="218" spans="1:48" x14ac:dyDescent="0.2">
      <c r="A218" s="9" t="s">
        <v>632</v>
      </c>
      <c r="B218" s="35"/>
      <c r="C218" s="12">
        <v>42935.798000000003</v>
      </c>
      <c r="D218" s="12"/>
      <c r="E218" s="9">
        <f t="shared" si="126"/>
        <v>2106.9897291804141</v>
      </c>
      <c r="F218" s="9">
        <f t="shared" si="127"/>
        <v>2107</v>
      </c>
      <c r="G218" s="9">
        <f t="shared" si="128"/>
        <v>-1.590800000121817E-2</v>
      </c>
      <c r="H218" s="9"/>
      <c r="I218" s="9">
        <f t="shared" si="124"/>
        <v>-1.590800000121817E-2</v>
      </c>
      <c r="J218" s="9"/>
      <c r="K218" s="9"/>
      <c r="L218" s="9"/>
      <c r="M218" s="9"/>
      <c r="N218" s="9"/>
      <c r="O218" s="9"/>
      <c r="P218" s="9">
        <f t="shared" si="116"/>
        <v>4.5417561078631749E-2</v>
      </c>
      <c r="Q218" s="40">
        <f t="shared" si="129"/>
        <v>27917.298000000003</v>
      </c>
      <c r="S218" s="35">
        <v>0.1</v>
      </c>
      <c r="Z218">
        <f t="shared" si="130"/>
        <v>2107</v>
      </c>
      <c r="AA218" s="15">
        <f t="shared" si="131"/>
        <v>5.852269112908412E-3</v>
      </c>
      <c r="AB218" s="15">
        <f t="shared" si="132"/>
        <v>2.3657291964505167E-2</v>
      </c>
      <c r="AC218" s="15">
        <f t="shared" si="133"/>
        <v>-6.1325561079849919E-2</v>
      </c>
      <c r="AD218" s="15">
        <f t="shared" si="134"/>
        <v>-2.1760269114126582E-2</v>
      </c>
      <c r="AE218" s="15">
        <f t="shared" si="135"/>
        <v>4.7350931191921131E-5</v>
      </c>
      <c r="AF218">
        <f t="shared" si="136"/>
        <v>-6.1325561079849919E-2</v>
      </c>
      <c r="AG218" s="68"/>
      <c r="AH218">
        <f t="shared" si="137"/>
        <v>-3.9565291965723337E-2</v>
      </c>
      <c r="AI218">
        <f t="shared" si="138"/>
        <v>0.93145429041896122</v>
      </c>
      <c r="AJ218">
        <f t="shared" si="139"/>
        <v>0.42940537050316935</v>
      </c>
      <c r="AK218">
        <f t="shared" si="140"/>
        <v>-0.55578906583166243</v>
      </c>
      <c r="AL218">
        <f t="shared" si="141"/>
        <v>-1.6935071096952699</v>
      </c>
      <c r="AM218">
        <f t="shared" si="142"/>
        <v>-1.1309069361422326</v>
      </c>
      <c r="AN218" s="15">
        <f t="shared" si="125"/>
        <v>5.2014528472434316</v>
      </c>
      <c r="AO218" s="15">
        <f t="shared" si="125"/>
        <v>5.2016666959520848</v>
      </c>
      <c r="AP218" s="15">
        <f t="shared" si="125"/>
        <v>5.2024785920776138</v>
      </c>
      <c r="AQ218" s="15">
        <f t="shared" si="125"/>
        <v>5.2055498485409686</v>
      </c>
      <c r="AR218" s="15">
        <f t="shared" si="125"/>
        <v>5.2170126571473592</v>
      </c>
      <c r="AS218" s="15">
        <f t="shared" si="125"/>
        <v>5.2578519653625557</v>
      </c>
      <c r="AT218" s="15">
        <f t="shared" si="125"/>
        <v>5.3853815048586045</v>
      </c>
      <c r="AU218" s="15">
        <f t="shared" si="143"/>
        <v>5.695749477583643</v>
      </c>
    </row>
    <row r="219" spans="1:48" x14ac:dyDescent="0.2">
      <c r="A219" s="9" t="s">
        <v>632</v>
      </c>
      <c r="B219" s="35"/>
      <c r="C219" s="12">
        <v>42949.743000000002</v>
      </c>
      <c r="D219" s="12"/>
      <c r="E219" s="9">
        <f t="shared" si="126"/>
        <v>2115.9931601041808</v>
      </c>
      <c r="F219" s="9">
        <f t="shared" si="127"/>
        <v>2116</v>
      </c>
      <c r="G219" s="9">
        <f t="shared" si="128"/>
        <v>-1.0593999999400694E-2</v>
      </c>
      <c r="H219" s="9"/>
      <c r="I219" s="9">
        <f t="shared" si="124"/>
        <v>-1.0593999999400694E-2</v>
      </c>
      <c r="J219" s="9"/>
      <c r="K219" s="9"/>
      <c r="L219" s="9"/>
      <c r="M219" s="9"/>
      <c r="N219" s="9"/>
      <c r="O219" s="9"/>
      <c r="P219" s="9">
        <f t="shared" si="116"/>
        <v>4.5588104490788289E-2</v>
      </c>
      <c r="Q219" s="40">
        <f t="shared" si="129"/>
        <v>27931.243000000002</v>
      </c>
      <c r="S219" s="35">
        <v>0.1</v>
      </c>
      <c r="X219" s="9"/>
      <c r="Y219" s="9"/>
      <c r="Z219">
        <f t="shared" si="130"/>
        <v>2116</v>
      </c>
      <c r="AA219" s="15">
        <f t="shared" si="131"/>
        <v>5.7613488998091225E-3</v>
      </c>
      <c r="AB219" s="15">
        <f t="shared" si="132"/>
        <v>2.9232755591578473E-2</v>
      </c>
      <c r="AC219" s="15">
        <f t="shared" si="133"/>
        <v>-5.6182104490188983E-2</v>
      </c>
      <c r="AD219" s="15">
        <f t="shared" si="134"/>
        <v>-1.6355348899209816E-2</v>
      </c>
      <c r="AE219" s="15">
        <f t="shared" si="135"/>
        <v>2.6749743761488376E-5</v>
      </c>
      <c r="AF219">
        <f t="shared" si="136"/>
        <v>-5.6182104490188983E-2</v>
      </c>
      <c r="AG219" s="68"/>
      <c r="AH219">
        <f t="shared" si="137"/>
        <v>-3.9826755590979167E-2</v>
      </c>
      <c r="AI219">
        <f t="shared" si="138"/>
        <v>0.93237905455599801</v>
      </c>
      <c r="AJ219">
        <f t="shared" si="139"/>
        <v>0.42790226414504173</v>
      </c>
      <c r="AK219">
        <f t="shared" si="140"/>
        <v>-0.55590233650998389</v>
      </c>
      <c r="AL219">
        <f t="shared" si="141"/>
        <v>-1.6918434035232459</v>
      </c>
      <c r="AM219">
        <f t="shared" si="142"/>
        <v>-1.1290129654505061</v>
      </c>
      <c r="AN219" s="15">
        <f t="shared" si="125"/>
        <v>5.2029319155345322</v>
      </c>
      <c r="AO219" s="15">
        <f t="shared" si="125"/>
        <v>5.2031485841161897</v>
      </c>
      <c r="AP219" s="15">
        <f t="shared" si="125"/>
        <v>5.2039688997914562</v>
      </c>
      <c r="AQ219" s="15">
        <f t="shared" si="125"/>
        <v>5.207063330218884</v>
      </c>
      <c r="AR219" s="15">
        <f t="shared" si="125"/>
        <v>5.2185800845454775</v>
      </c>
      <c r="AS219" s="15">
        <f t="shared" si="125"/>
        <v>5.2594981536249463</v>
      </c>
      <c r="AT219" s="15">
        <f t="shared" si="125"/>
        <v>5.386977568135598</v>
      </c>
      <c r="AU219" s="15">
        <f t="shared" si="143"/>
        <v>5.6968379798850535</v>
      </c>
    </row>
    <row r="220" spans="1:48" x14ac:dyDescent="0.2">
      <c r="A220" s="9" t="s">
        <v>632</v>
      </c>
      <c r="B220" s="35"/>
      <c r="C220" s="12">
        <v>42949.743999999999</v>
      </c>
      <c r="D220" s="12"/>
      <c r="E220" s="9">
        <f t="shared" si="126"/>
        <v>2115.9938057428249</v>
      </c>
      <c r="F220" s="9">
        <f t="shared" si="127"/>
        <v>2116</v>
      </c>
      <c r="G220" s="9">
        <f t="shared" si="128"/>
        <v>-9.5940000028349459E-3</v>
      </c>
      <c r="H220" s="9"/>
      <c r="I220" s="9">
        <f t="shared" si="124"/>
        <v>-9.5940000028349459E-3</v>
      </c>
      <c r="J220" s="9"/>
      <c r="K220" s="9"/>
      <c r="L220" s="9"/>
      <c r="M220" s="9"/>
      <c r="N220" s="9"/>
      <c r="O220" s="9"/>
      <c r="P220" s="9">
        <f t="shared" si="116"/>
        <v>4.5588104490788289E-2</v>
      </c>
      <c r="Q220" s="40">
        <f t="shared" si="129"/>
        <v>27931.243999999999</v>
      </c>
      <c r="S220" s="35">
        <v>0.1</v>
      </c>
      <c r="Z220">
        <f t="shared" si="130"/>
        <v>2116</v>
      </c>
      <c r="AA220" s="15">
        <f t="shared" si="131"/>
        <v>5.7613488998091225E-3</v>
      </c>
      <c r="AB220" s="15">
        <f t="shared" si="132"/>
        <v>3.0232755588144221E-2</v>
      </c>
      <c r="AC220" s="15">
        <f t="shared" si="133"/>
        <v>-5.5182104493623235E-2</v>
      </c>
      <c r="AD220" s="15">
        <f t="shared" si="134"/>
        <v>-1.5355348902644068E-2</v>
      </c>
      <c r="AE220" s="15">
        <f t="shared" si="135"/>
        <v>2.3578673992193244E-5</v>
      </c>
      <c r="AF220">
        <f t="shared" si="136"/>
        <v>-5.5182104493623235E-2</v>
      </c>
      <c r="AG220" s="68"/>
      <c r="AH220">
        <f t="shared" si="137"/>
        <v>-3.9826755590979167E-2</v>
      </c>
      <c r="AI220">
        <f t="shared" si="138"/>
        <v>0.93237905455599801</v>
      </c>
      <c r="AJ220">
        <f t="shared" si="139"/>
        <v>0.42790226414504173</v>
      </c>
      <c r="AK220">
        <f t="shared" si="140"/>
        <v>-0.55590233650998389</v>
      </c>
      <c r="AL220">
        <f t="shared" si="141"/>
        <v>-1.6918434035232459</v>
      </c>
      <c r="AM220">
        <f t="shared" si="142"/>
        <v>-1.1290129654505061</v>
      </c>
      <c r="AN220" s="15">
        <f t="shared" si="125"/>
        <v>5.2029319155345322</v>
      </c>
      <c r="AO220" s="15">
        <f t="shared" si="125"/>
        <v>5.2031485841161897</v>
      </c>
      <c r="AP220" s="15">
        <f t="shared" si="125"/>
        <v>5.2039688997914562</v>
      </c>
      <c r="AQ220" s="15">
        <f t="shared" si="125"/>
        <v>5.207063330218884</v>
      </c>
      <c r="AR220" s="15">
        <f t="shared" si="125"/>
        <v>5.2185800845454775</v>
      </c>
      <c r="AS220" s="15">
        <f t="shared" si="125"/>
        <v>5.2594981536249463</v>
      </c>
      <c r="AT220" s="15">
        <f t="shared" si="125"/>
        <v>5.386977568135598</v>
      </c>
      <c r="AU220" s="15">
        <f t="shared" si="143"/>
        <v>5.6968379798850535</v>
      </c>
    </row>
    <row r="221" spans="1:48" x14ac:dyDescent="0.2">
      <c r="A221" s="63" t="s">
        <v>1754</v>
      </c>
      <c r="B221" s="28" t="s">
        <v>676</v>
      </c>
      <c r="C221" s="64">
        <v>42971.421000000002</v>
      </c>
      <c r="D221" s="64" t="s">
        <v>700</v>
      </c>
      <c r="E221" s="9">
        <f t="shared" si="126"/>
        <v>2129.9893146804029</v>
      </c>
      <c r="F221" s="9">
        <f t="shared" si="127"/>
        <v>2130</v>
      </c>
      <c r="G221" s="9">
        <f t="shared" si="128"/>
        <v>-1.6550000000279397E-2</v>
      </c>
      <c r="H221" s="9"/>
      <c r="I221" s="9">
        <f t="shared" si="124"/>
        <v>-1.6550000000279397E-2</v>
      </c>
      <c r="J221" s="9"/>
      <c r="K221" s="9"/>
      <c r="L221" s="9"/>
      <c r="M221" s="15"/>
      <c r="N221" s="9"/>
      <c r="O221" s="9"/>
      <c r="P221" s="9">
        <f t="shared" si="116"/>
        <v>4.5853392442007077E-2</v>
      </c>
      <c r="Q221" s="40">
        <f t="shared" si="129"/>
        <v>27952.921000000002</v>
      </c>
      <c r="S221" s="35">
        <v>0.1</v>
      </c>
      <c r="T221" s="9"/>
      <c r="U221" s="9"/>
      <c r="V221" s="9"/>
      <c r="W221" s="9"/>
      <c r="X221" s="9"/>
      <c r="Y221" s="9"/>
      <c r="Z221">
        <f t="shared" si="130"/>
        <v>2130</v>
      </c>
      <c r="AA221" s="15">
        <f t="shared" si="131"/>
        <v>5.6195674115387811E-3</v>
      </c>
      <c r="AB221" s="15">
        <f t="shared" si="132"/>
        <v>2.3683825030188899E-2</v>
      </c>
      <c r="AC221" s="15">
        <f t="shared" si="133"/>
        <v>-6.2403392442286473E-2</v>
      </c>
      <c r="AD221" s="15">
        <f t="shared" si="134"/>
        <v>-2.2169567411818178E-2</v>
      </c>
      <c r="AE221" s="15">
        <f t="shared" si="135"/>
        <v>4.914897192271505E-5</v>
      </c>
      <c r="AF221">
        <f t="shared" si="136"/>
        <v>-6.2403392442286473E-2</v>
      </c>
      <c r="AG221" s="68"/>
      <c r="AH221">
        <f t="shared" si="137"/>
        <v>-4.0233825030468295E-2</v>
      </c>
      <c r="AI221">
        <f t="shared" si="138"/>
        <v>0.93382162464249208</v>
      </c>
      <c r="AJ221">
        <f t="shared" si="139"/>
        <v>0.42555576226806419</v>
      </c>
      <c r="AK221">
        <f t="shared" si="140"/>
        <v>-0.55607591445327043</v>
      </c>
      <c r="AL221">
        <f t="shared" si="141"/>
        <v>-1.6892488037170559</v>
      </c>
      <c r="AM221">
        <f t="shared" si="142"/>
        <v>-1.126066350083085</v>
      </c>
      <c r="AN221" s="15">
        <f t="shared" ref="AN221:AT230" si="144">$AU221+$AB$7*SIN(AO221)</f>
        <v>5.2052356412767322</v>
      </c>
      <c r="AO221" s="15">
        <f t="shared" si="144"/>
        <v>5.2054567515224717</v>
      </c>
      <c r="AP221" s="15">
        <f t="shared" si="144"/>
        <v>5.2062902786132721</v>
      </c>
      <c r="AQ221" s="15">
        <f t="shared" si="144"/>
        <v>5.2094209258367341</v>
      </c>
      <c r="AR221" s="15">
        <f t="shared" si="144"/>
        <v>5.2210216031065171</v>
      </c>
      <c r="AS221" s="15">
        <f t="shared" si="144"/>
        <v>5.2620613607664266</v>
      </c>
      <c r="AT221" s="15">
        <f t="shared" si="144"/>
        <v>5.3894610627473725</v>
      </c>
      <c r="AU221" s="15">
        <f t="shared" si="143"/>
        <v>5.6985312056872468</v>
      </c>
    </row>
    <row r="222" spans="1:48" x14ac:dyDescent="0.2">
      <c r="A222" s="63" t="s">
        <v>1754</v>
      </c>
      <c r="B222" s="28" t="s">
        <v>676</v>
      </c>
      <c r="C222" s="64">
        <v>42971.425000000003</v>
      </c>
      <c r="D222" s="64" t="s">
        <v>700</v>
      </c>
      <c r="E222" s="9">
        <f t="shared" si="126"/>
        <v>2129.9918972349888</v>
      </c>
      <c r="F222" s="9">
        <f t="shared" si="127"/>
        <v>2130</v>
      </c>
      <c r="G222" s="9">
        <f t="shared" si="128"/>
        <v>-1.254999999946449E-2</v>
      </c>
      <c r="H222" s="9"/>
      <c r="I222" s="9">
        <f t="shared" si="124"/>
        <v>-1.254999999946449E-2</v>
      </c>
      <c r="J222" s="9"/>
      <c r="K222" s="9"/>
      <c r="L222" s="9"/>
      <c r="M222" s="15"/>
      <c r="N222" s="9"/>
      <c r="O222" s="9"/>
      <c r="P222" s="9">
        <f t="shared" si="116"/>
        <v>4.5853392442007077E-2</v>
      </c>
      <c r="Q222" s="40">
        <f t="shared" si="129"/>
        <v>27952.925000000003</v>
      </c>
      <c r="S222" s="35">
        <v>0.1</v>
      </c>
      <c r="T222" s="9"/>
      <c r="U222" s="9"/>
      <c r="V222" s="9"/>
      <c r="W222" s="9"/>
      <c r="X222" s="9"/>
      <c r="Y222" s="9"/>
      <c r="Z222">
        <f t="shared" si="130"/>
        <v>2130</v>
      </c>
      <c r="AA222" s="15">
        <f t="shared" si="131"/>
        <v>5.6195674115387811E-3</v>
      </c>
      <c r="AB222" s="15">
        <f t="shared" si="132"/>
        <v>2.7683825031003806E-2</v>
      </c>
      <c r="AC222" s="15">
        <f t="shared" si="133"/>
        <v>-5.8403392441471566E-2</v>
      </c>
      <c r="AD222" s="15">
        <f t="shared" si="134"/>
        <v>-1.8169567411003271E-2</v>
      </c>
      <c r="AE222" s="15">
        <f t="shared" si="135"/>
        <v>3.301331799029921E-5</v>
      </c>
      <c r="AF222">
        <f t="shared" si="136"/>
        <v>-5.8403392441471566E-2</v>
      </c>
      <c r="AG222" s="68"/>
      <c r="AH222">
        <f t="shared" si="137"/>
        <v>-4.0233825030468295E-2</v>
      </c>
      <c r="AI222">
        <f t="shared" si="138"/>
        <v>0.93382162464249208</v>
      </c>
      <c r="AJ222">
        <f t="shared" si="139"/>
        <v>0.42555576226806419</v>
      </c>
      <c r="AK222">
        <f t="shared" si="140"/>
        <v>-0.55607591445327043</v>
      </c>
      <c r="AL222">
        <f t="shared" si="141"/>
        <v>-1.6892488037170559</v>
      </c>
      <c r="AM222">
        <f t="shared" si="142"/>
        <v>-1.126066350083085</v>
      </c>
      <c r="AN222" s="15">
        <f t="shared" si="144"/>
        <v>5.2052356412767322</v>
      </c>
      <c r="AO222" s="15">
        <f t="shared" si="144"/>
        <v>5.2054567515224717</v>
      </c>
      <c r="AP222" s="15">
        <f t="shared" si="144"/>
        <v>5.2062902786132721</v>
      </c>
      <c r="AQ222" s="15">
        <f t="shared" si="144"/>
        <v>5.2094209258367341</v>
      </c>
      <c r="AR222" s="15">
        <f t="shared" si="144"/>
        <v>5.2210216031065171</v>
      </c>
      <c r="AS222" s="15">
        <f t="shared" si="144"/>
        <v>5.2620613607664266</v>
      </c>
      <c r="AT222" s="15">
        <f t="shared" si="144"/>
        <v>5.3894610627473725</v>
      </c>
      <c r="AU222" s="15">
        <f t="shared" si="143"/>
        <v>5.6985312056872468</v>
      </c>
    </row>
    <row r="223" spans="1:48" x14ac:dyDescent="0.2">
      <c r="A223" s="9" t="s">
        <v>632</v>
      </c>
      <c r="B223" s="35"/>
      <c r="C223" s="12">
        <v>42983.807000000001</v>
      </c>
      <c r="D223" s="12"/>
      <c r="E223" s="9">
        <f t="shared" si="126"/>
        <v>2137.9861949544625</v>
      </c>
      <c r="F223" s="9">
        <f t="shared" si="127"/>
        <v>2138</v>
      </c>
      <c r="G223" s="9">
        <f t="shared" si="128"/>
        <v>-2.1381999998993706E-2</v>
      </c>
      <c r="H223" s="9"/>
      <c r="I223" s="9">
        <f t="shared" si="124"/>
        <v>-2.1381999998993706E-2</v>
      </c>
      <c r="J223" s="9"/>
      <c r="K223" s="9"/>
      <c r="L223" s="9"/>
      <c r="M223" s="9"/>
      <c r="N223" s="9"/>
      <c r="O223" s="9"/>
      <c r="P223" s="9">
        <f t="shared" si="116"/>
        <v>4.600498457257822E-2</v>
      </c>
      <c r="Q223" s="40">
        <f t="shared" si="129"/>
        <v>27965.307000000001</v>
      </c>
      <c r="S223" s="35">
        <v>0.1</v>
      </c>
      <c r="Z223">
        <f t="shared" si="130"/>
        <v>2138</v>
      </c>
      <c r="AA223" s="15">
        <f t="shared" si="131"/>
        <v>5.5383583841116524E-3</v>
      </c>
      <c r="AB223" s="15">
        <f t="shared" si="132"/>
        <v>1.9084626189472861E-2</v>
      </c>
      <c r="AC223" s="15">
        <f t="shared" si="133"/>
        <v>-6.7386984571571926E-2</v>
      </c>
      <c r="AD223" s="15">
        <f t="shared" si="134"/>
        <v>-2.6920358383105358E-2</v>
      </c>
      <c r="AE223" s="15">
        <f t="shared" si="135"/>
        <v>7.2470569547483099E-5</v>
      </c>
      <c r="AF223">
        <f t="shared" si="136"/>
        <v>-6.7386984571571926E-2</v>
      </c>
      <c r="AG223" s="68"/>
      <c r="AH223">
        <f t="shared" si="137"/>
        <v>-4.0466626188466567E-2</v>
      </c>
      <c r="AI223">
        <f t="shared" si="138"/>
        <v>0.93464816870149026</v>
      </c>
      <c r="AJ223">
        <f t="shared" si="139"/>
        <v>0.42421033165566224</v>
      </c>
      <c r="AK223">
        <f t="shared" si="140"/>
        <v>-0.55617365826325427</v>
      </c>
      <c r="AL223">
        <f t="shared" si="141"/>
        <v>-1.687762547525778</v>
      </c>
      <c r="AM223">
        <f t="shared" si="142"/>
        <v>-1.1243823255694563</v>
      </c>
      <c r="AN223" s="15">
        <f t="shared" si="144"/>
        <v>5.2065536742118912</v>
      </c>
      <c r="AO223" s="15">
        <f t="shared" si="144"/>
        <v>5.2067773529049735</v>
      </c>
      <c r="AP223" s="15">
        <f t="shared" si="144"/>
        <v>5.2076184919578443</v>
      </c>
      <c r="AQ223" s="15">
        <f t="shared" si="144"/>
        <v>5.2107699259495304</v>
      </c>
      <c r="AR223" s="15">
        <f t="shared" si="144"/>
        <v>5.2224185610078768</v>
      </c>
      <c r="AS223" s="15">
        <f t="shared" si="144"/>
        <v>5.2635273994547527</v>
      </c>
      <c r="AT223" s="15">
        <f t="shared" si="144"/>
        <v>5.39088060051541</v>
      </c>
      <c r="AU223" s="15">
        <f t="shared" si="143"/>
        <v>5.699498763288501</v>
      </c>
    </row>
    <row r="224" spans="1:48" x14ac:dyDescent="0.2">
      <c r="A224" s="9" t="s">
        <v>632</v>
      </c>
      <c r="B224" s="35"/>
      <c r="C224" s="12">
        <v>42983.81</v>
      </c>
      <c r="D224" s="12"/>
      <c r="E224" s="9">
        <f t="shared" si="126"/>
        <v>2137.9881318703997</v>
      </c>
      <c r="F224" s="9">
        <f t="shared" si="127"/>
        <v>2138</v>
      </c>
      <c r="G224" s="9">
        <f t="shared" si="128"/>
        <v>-1.8382000002020504E-2</v>
      </c>
      <c r="H224" s="9"/>
      <c r="I224" s="9">
        <f t="shared" si="124"/>
        <v>-1.8382000002020504E-2</v>
      </c>
      <c r="J224" s="9"/>
      <c r="K224" s="9"/>
      <c r="L224" s="9"/>
      <c r="M224" s="9"/>
      <c r="N224" s="9"/>
      <c r="O224" s="9"/>
      <c r="P224" s="9">
        <f t="shared" si="116"/>
        <v>4.600498457257822E-2</v>
      </c>
      <c r="Q224" s="40">
        <f t="shared" si="129"/>
        <v>27965.309999999998</v>
      </c>
      <c r="S224" s="35">
        <v>0.1</v>
      </c>
      <c r="X224" s="9"/>
      <c r="Y224" s="9"/>
      <c r="Z224">
        <f t="shared" si="130"/>
        <v>2138</v>
      </c>
      <c r="AA224" s="15">
        <f t="shared" si="131"/>
        <v>5.5383583841116524E-3</v>
      </c>
      <c r="AB224" s="15">
        <f t="shared" si="132"/>
        <v>2.2084626186446063E-2</v>
      </c>
      <c r="AC224" s="15">
        <f t="shared" si="133"/>
        <v>-6.4386984574598724E-2</v>
      </c>
      <c r="AD224" s="15">
        <f t="shared" si="134"/>
        <v>-2.3920358386132157E-2</v>
      </c>
      <c r="AE224" s="15">
        <f t="shared" si="135"/>
        <v>5.7218354532100299E-5</v>
      </c>
      <c r="AF224">
        <f t="shared" si="136"/>
        <v>-6.4386984574598724E-2</v>
      </c>
      <c r="AG224" s="68"/>
      <c r="AH224">
        <f t="shared" si="137"/>
        <v>-4.0466626188466567E-2</v>
      </c>
      <c r="AI224">
        <f t="shared" si="138"/>
        <v>0.93464816870149026</v>
      </c>
      <c r="AJ224">
        <f t="shared" si="139"/>
        <v>0.42421033165566224</v>
      </c>
      <c r="AK224">
        <f t="shared" si="140"/>
        <v>-0.55617365826325427</v>
      </c>
      <c r="AL224">
        <f t="shared" si="141"/>
        <v>-1.687762547525778</v>
      </c>
      <c r="AM224">
        <f t="shared" si="142"/>
        <v>-1.1243823255694563</v>
      </c>
      <c r="AN224" s="15">
        <f t="shared" si="144"/>
        <v>5.2065536742118912</v>
      </c>
      <c r="AO224" s="15">
        <f t="shared" si="144"/>
        <v>5.2067773529049735</v>
      </c>
      <c r="AP224" s="15">
        <f t="shared" si="144"/>
        <v>5.2076184919578443</v>
      </c>
      <c r="AQ224" s="15">
        <f t="shared" si="144"/>
        <v>5.2107699259495304</v>
      </c>
      <c r="AR224" s="15">
        <f t="shared" si="144"/>
        <v>5.2224185610078768</v>
      </c>
      <c r="AS224" s="15">
        <f t="shared" si="144"/>
        <v>5.2635273994547527</v>
      </c>
      <c r="AT224" s="15">
        <f t="shared" si="144"/>
        <v>5.39088060051541</v>
      </c>
      <c r="AU224" s="15">
        <f t="shared" si="143"/>
        <v>5.699498763288501</v>
      </c>
    </row>
    <row r="225" spans="1:48" x14ac:dyDescent="0.2">
      <c r="A225" s="9" t="s">
        <v>632</v>
      </c>
      <c r="B225" s="35"/>
      <c r="C225" s="12">
        <v>42983.824000000001</v>
      </c>
      <c r="D225" s="12"/>
      <c r="E225" s="9">
        <f t="shared" si="126"/>
        <v>2137.9971708114508</v>
      </c>
      <c r="F225" s="9">
        <f t="shared" si="127"/>
        <v>2138</v>
      </c>
      <c r="G225" s="9">
        <f t="shared" si="128"/>
        <v>-4.3819999991683289E-3</v>
      </c>
      <c r="H225" s="9"/>
      <c r="I225" s="9">
        <f t="shared" si="124"/>
        <v>-4.3819999991683289E-3</v>
      </c>
      <c r="J225" s="9"/>
      <c r="K225" s="9"/>
      <c r="L225" s="9"/>
      <c r="M225" s="9"/>
      <c r="N225" s="9"/>
      <c r="O225" s="9"/>
      <c r="P225" s="9">
        <f t="shared" si="116"/>
        <v>4.600498457257822E-2</v>
      </c>
      <c r="Q225" s="40">
        <f t="shared" si="129"/>
        <v>27965.324000000001</v>
      </c>
      <c r="S225" s="35">
        <v>0.1</v>
      </c>
      <c r="Z225">
        <f t="shared" si="130"/>
        <v>2138</v>
      </c>
      <c r="AA225" s="15">
        <f t="shared" si="131"/>
        <v>5.5383583841116524E-3</v>
      </c>
      <c r="AB225" s="15">
        <f t="shared" si="132"/>
        <v>3.6084626189298238E-2</v>
      </c>
      <c r="AC225" s="15">
        <f t="shared" si="133"/>
        <v>-5.0386984571746549E-2</v>
      </c>
      <c r="AD225" s="15">
        <f t="shared" si="134"/>
        <v>-9.9203583832799813E-3</v>
      </c>
      <c r="AE225" s="15">
        <f t="shared" si="135"/>
        <v>9.8413510452713408E-6</v>
      </c>
      <c r="AF225">
        <f t="shared" si="136"/>
        <v>-5.0386984571746549E-2</v>
      </c>
      <c r="AG225" s="68"/>
      <c r="AH225">
        <f t="shared" si="137"/>
        <v>-4.0466626188466567E-2</v>
      </c>
      <c r="AI225">
        <f t="shared" si="138"/>
        <v>0.93464816870149026</v>
      </c>
      <c r="AJ225">
        <f t="shared" si="139"/>
        <v>0.42421033165566224</v>
      </c>
      <c r="AK225">
        <f t="shared" si="140"/>
        <v>-0.55617365826325427</v>
      </c>
      <c r="AL225">
        <f t="shared" si="141"/>
        <v>-1.687762547525778</v>
      </c>
      <c r="AM225">
        <f t="shared" si="142"/>
        <v>-1.1243823255694563</v>
      </c>
      <c r="AN225" s="15">
        <f t="shared" si="144"/>
        <v>5.2065536742118912</v>
      </c>
      <c r="AO225" s="15">
        <f t="shared" si="144"/>
        <v>5.2067773529049735</v>
      </c>
      <c r="AP225" s="15">
        <f t="shared" si="144"/>
        <v>5.2076184919578443</v>
      </c>
      <c r="AQ225" s="15">
        <f t="shared" si="144"/>
        <v>5.2107699259495304</v>
      </c>
      <c r="AR225" s="15">
        <f t="shared" si="144"/>
        <v>5.2224185610078768</v>
      </c>
      <c r="AS225" s="15">
        <f t="shared" si="144"/>
        <v>5.2635273994547527</v>
      </c>
      <c r="AT225" s="15">
        <f t="shared" si="144"/>
        <v>5.39088060051541</v>
      </c>
      <c r="AU225" s="15">
        <f t="shared" si="143"/>
        <v>5.699498763288501</v>
      </c>
    </row>
    <row r="226" spans="1:48" x14ac:dyDescent="0.2">
      <c r="A226" s="63" t="s">
        <v>1754</v>
      </c>
      <c r="B226" s="28" t="s">
        <v>676</v>
      </c>
      <c r="C226" s="64">
        <v>43016.345999999998</v>
      </c>
      <c r="D226" s="64" t="s">
        <v>700</v>
      </c>
      <c r="E226" s="9">
        <f t="shared" si="126"/>
        <v>2158.9946308690141</v>
      </c>
      <c r="F226" s="9">
        <f t="shared" si="127"/>
        <v>2159</v>
      </c>
      <c r="G226" s="9">
        <f t="shared" si="128"/>
        <v>-8.3160000067437068E-3</v>
      </c>
      <c r="H226" s="9"/>
      <c r="I226" s="9">
        <f t="shared" si="124"/>
        <v>-8.3160000067437068E-3</v>
      </c>
      <c r="J226" s="9"/>
      <c r="K226" s="9"/>
      <c r="L226" s="9"/>
      <c r="M226" s="15"/>
      <c r="N226" s="9"/>
      <c r="O226" s="9"/>
      <c r="P226" s="9">
        <f t="shared" ref="P226:P289" si="145">+D$11+D$12*F226+D$13*F226^2</f>
        <v>4.6402910509041592E-2</v>
      </c>
      <c r="Q226" s="40">
        <f t="shared" si="129"/>
        <v>27997.845999999998</v>
      </c>
      <c r="S226" s="35">
        <v>0.1</v>
      </c>
      <c r="T226" s="9"/>
      <c r="U226" s="9"/>
      <c r="V226" s="9"/>
      <c r="W226" s="9"/>
      <c r="Z226">
        <f t="shared" si="130"/>
        <v>2159</v>
      </c>
      <c r="AA226" s="15">
        <f t="shared" si="131"/>
        <v>5.3245251077956302E-3</v>
      </c>
      <c r="AB226" s="15">
        <f t="shared" si="132"/>
        <v>3.2762385394502255E-2</v>
      </c>
      <c r="AC226" s="15">
        <f t="shared" si="133"/>
        <v>-5.4718910515785299E-2</v>
      </c>
      <c r="AD226" s="15">
        <f t="shared" si="134"/>
        <v>-1.3640525114539337E-2</v>
      </c>
      <c r="AE226" s="15">
        <f t="shared" si="135"/>
        <v>1.8606392540037839E-5</v>
      </c>
      <c r="AF226">
        <f t="shared" si="136"/>
        <v>-5.4718910515785299E-2</v>
      </c>
      <c r="AG226" s="68"/>
      <c r="AH226">
        <f t="shared" si="137"/>
        <v>-4.1078385401245962E-2</v>
      </c>
      <c r="AI226">
        <f t="shared" si="138"/>
        <v>0.93682554986212241</v>
      </c>
      <c r="AJ226">
        <f t="shared" si="139"/>
        <v>0.42066267851220596</v>
      </c>
      <c r="AK226">
        <f t="shared" si="140"/>
        <v>-0.55642518710944133</v>
      </c>
      <c r="AL226">
        <f t="shared" si="141"/>
        <v>-1.6838485071868912</v>
      </c>
      <c r="AM226">
        <f t="shared" si="142"/>
        <v>-1.1199608942492165</v>
      </c>
      <c r="AN226" s="15">
        <f t="shared" si="144"/>
        <v>5.2100191305524506</v>
      </c>
      <c r="AO226" s="15">
        <f t="shared" si="144"/>
        <v>5.210249657330591</v>
      </c>
      <c r="AP226" s="15">
        <f t="shared" si="144"/>
        <v>5.2111109947132102</v>
      </c>
      <c r="AQ226" s="15">
        <f t="shared" si="144"/>
        <v>5.2143173075158291</v>
      </c>
      <c r="AR226" s="15">
        <f t="shared" si="144"/>
        <v>5.2260918273916195</v>
      </c>
      <c r="AS226" s="15">
        <f t="shared" si="144"/>
        <v>5.2673804132304625</v>
      </c>
      <c r="AT226" s="15">
        <f t="shared" si="144"/>
        <v>5.3946082606845067</v>
      </c>
      <c r="AU226" s="15">
        <f t="shared" si="143"/>
        <v>5.7020386019917915</v>
      </c>
    </row>
    <row r="227" spans="1:48" x14ac:dyDescent="0.2">
      <c r="A227" s="63" t="s">
        <v>1784</v>
      </c>
      <c r="B227" s="28" t="s">
        <v>676</v>
      </c>
      <c r="C227" s="64">
        <v>43047.313000000002</v>
      </c>
      <c r="D227" s="64" t="s">
        <v>700</v>
      </c>
      <c r="E227" s="9">
        <f t="shared" si="126"/>
        <v>2178.9881228314612</v>
      </c>
      <c r="F227" s="9">
        <f t="shared" si="127"/>
        <v>2179</v>
      </c>
      <c r="G227" s="9">
        <f t="shared" si="128"/>
        <v>-1.8395999999484047E-2</v>
      </c>
      <c r="H227" s="9"/>
      <c r="I227" s="9">
        <f t="shared" si="124"/>
        <v>-1.8395999999484047E-2</v>
      </c>
      <c r="J227" s="9"/>
      <c r="K227" s="9"/>
      <c r="L227" s="9"/>
      <c r="M227" s="15"/>
      <c r="N227" s="9"/>
      <c r="O227" s="9"/>
      <c r="P227" s="9">
        <f t="shared" si="145"/>
        <v>4.6781883004927194E-2</v>
      </c>
      <c r="Q227" s="40">
        <f t="shared" si="129"/>
        <v>28028.813000000002</v>
      </c>
      <c r="S227" s="35">
        <v>0.1</v>
      </c>
      <c r="T227" s="9"/>
      <c r="U227" s="9"/>
      <c r="V227" s="9"/>
      <c r="W227" s="9"/>
      <c r="Z227">
        <f t="shared" si="130"/>
        <v>2179</v>
      </c>
      <c r="AA227" s="15">
        <f t="shared" si="131"/>
        <v>5.1199885256528674E-3</v>
      </c>
      <c r="AB227" s="15">
        <f t="shared" si="132"/>
        <v>2.3265894479790279E-2</v>
      </c>
      <c r="AC227" s="15">
        <f t="shared" si="133"/>
        <v>-6.5177883004411241E-2</v>
      </c>
      <c r="AD227" s="15">
        <f t="shared" si="134"/>
        <v>-2.3515988525136915E-2</v>
      </c>
      <c r="AE227" s="15">
        <f t="shared" si="135"/>
        <v>5.5300171631437106E-5</v>
      </c>
      <c r="AF227">
        <f t="shared" si="136"/>
        <v>-6.5177883004411241E-2</v>
      </c>
      <c r="AG227" s="68"/>
      <c r="AH227">
        <f t="shared" si="137"/>
        <v>-4.1661894479274326E-2</v>
      </c>
      <c r="AI227">
        <f t="shared" si="138"/>
        <v>0.93890965975609841</v>
      </c>
      <c r="AJ227">
        <f t="shared" si="139"/>
        <v>0.41726243791832629</v>
      </c>
      <c r="AK227">
        <f t="shared" si="140"/>
        <v>-0.55665785751113261</v>
      </c>
      <c r="AL227">
        <f t="shared" si="141"/>
        <v>-1.6801037597153194</v>
      </c>
      <c r="AM227">
        <f t="shared" si="142"/>
        <v>-1.1157488066742693</v>
      </c>
      <c r="AN227" s="15">
        <f t="shared" si="144"/>
        <v>5.2133271636869667</v>
      </c>
      <c r="AO227" s="15">
        <f t="shared" si="144"/>
        <v>5.2135643563938716</v>
      </c>
      <c r="AP227" s="15">
        <f t="shared" si="144"/>
        <v>5.2144452228949252</v>
      </c>
      <c r="AQ227" s="15">
        <f t="shared" si="144"/>
        <v>5.2177042188053271</v>
      </c>
      <c r="AR227" s="15">
        <f t="shared" si="144"/>
        <v>5.2295986065898026</v>
      </c>
      <c r="AS227" s="15">
        <f t="shared" si="144"/>
        <v>5.2710562195240751</v>
      </c>
      <c r="AT227" s="15">
        <f t="shared" si="144"/>
        <v>5.3981602570982155</v>
      </c>
      <c r="AU227" s="15">
        <f t="shared" si="143"/>
        <v>5.7044574959949257</v>
      </c>
    </row>
    <row r="228" spans="1:48" x14ac:dyDescent="0.2">
      <c r="A228" s="63" t="s">
        <v>1784</v>
      </c>
      <c r="B228" s="28" t="s">
        <v>676</v>
      </c>
      <c r="C228" s="64">
        <v>43061.252</v>
      </c>
      <c r="D228" s="64" t="s">
        <v>700</v>
      </c>
      <c r="E228" s="9">
        <f t="shared" si="126"/>
        <v>2187.9876799233489</v>
      </c>
      <c r="F228" s="9">
        <f t="shared" si="127"/>
        <v>2188</v>
      </c>
      <c r="G228" s="9">
        <f t="shared" si="128"/>
        <v>-1.9081999998888932E-2</v>
      </c>
      <c r="H228" s="9"/>
      <c r="I228" s="9">
        <f t="shared" si="124"/>
        <v>-1.9081999998888932E-2</v>
      </c>
      <c r="J228" s="9"/>
      <c r="K228" s="9"/>
      <c r="L228" s="9"/>
      <c r="M228" s="15"/>
      <c r="N228" s="9"/>
      <c r="O228" s="9"/>
      <c r="P228" s="9">
        <f t="shared" si="145"/>
        <v>4.6952419168238904E-2</v>
      </c>
      <c r="Q228" s="40">
        <f t="shared" si="129"/>
        <v>28042.752</v>
      </c>
      <c r="S228" s="35">
        <v>0.1</v>
      </c>
      <c r="T228" s="9"/>
      <c r="U228" s="9"/>
      <c r="V228" s="9"/>
      <c r="W228" s="9"/>
      <c r="Z228">
        <f t="shared" si="130"/>
        <v>2188</v>
      </c>
      <c r="AA228" s="15">
        <f t="shared" si="131"/>
        <v>5.0276658551935138E-3</v>
      </c>
      <c r="AB228" s="15">
        <f t="shared" si="132"/>
        <v>2.2842753314156458E-2</v>
      </c>
      <c r="AC228" s="15">
        <f t="shared" si="133"/>
        <v>-6.6034419167127836E-2</v>
      </c>
      <c r="AD228" s="15">
        <f t="shared" si="134"/>
        <v>-2.4109665854082446E-2</v>
      </c>
      <c r="AE228" s="15">
        <f t="shared" si="135"/>
        <v>5.8127598759550914E-5</v>
      </c>
      <c r="AF228">
        <f t="shared" si="136"/>
        <v>-6.6034419167127836E-2</v>
      </c>
      <c r="AG228" s="68"/>
      <c r="AH228">
        <f t="shared" si="137"/>
        <v>-4.192475331304539E-2</v>
      </c>
      <c r="AI228">
        <f t="shared" si="138"/>
        <v>0.93985083728902818</v>
      </c>
      <c r="AJ228">
        <f t="shared" si="139"/>
        <v>0.41572544067127631</v>
      </c>
      <c r="AK228">
        <f t="shared" si="140"/>
        <v>-0.55676034182147804</v>
      </c>
      <c r="AL228">
        <f t="shared" si="141"/>
        <v>-1.6784131509048574</v>
      </c>
      <c r="AM228">
        <f t="shared" si="142"/>
        <v>-1.1138529743014978</v>
      </c>
      <c r="AN228" s="15">
        <f t="shared" si="144"/>
        <v>5.2148182074276095</v>
      </c>
      <c r="AO228" s="15">
        <f t="shared" si="144"/>
        <v>5.2150584460485225</v>
      </c>
      <c r="AP228" s="15">
        <f t="shared" si="144"/>
        <v>5.2159481939416841</v>
      </c>
      <c r="AQ228" s="15">
        <f t="shared" si="144"/>
        <v>5.2192310286261447</v>
      </c>
      <c r="AR228" s="15">
        <f t="shared" si="144"/>
        <v>5.2311793444490986</v>
      </c>
      <c r="AS228" s="15">
        <f t="shared" si="144"/>
        <v>5.2727123251638712</v>
      </c>
      <c r="AT228" s="15">
        <f t="shared" si="144"/>
        <v>5.3997592405732018</v>
      </c>
      <c r="AU228" s="15">
        <f t="shared" si="143"/>
        <v>5.7055459982963361</v>
      </c>
    </row>
    <row r="229" spans="1:48" x14ac:dyDescent="0.2">
      <c r="A229" s="9" t="s">
        <v>633</v>
      </c>
      <c r="B229" s="35"/>
      <c r="C229" s="12">
        <v>43109.271999999997</v>
      </c>
      <c r="D229" s="12"/>
      <c r="E229" s="9">
        <f t="shared" si="126"/>
        <v>2218.9912477225066</v>
      </c>
      <c r="F229" s="9">
        <f t="shared" si="127"/>
        <v>2219</v>
      </c>
      <c r="G229" s="9">
        <f t="shared" si="128"/>
        <v>-1.355600000533741E-2</v>
      </c>
      <c r="H229" s="9"/>
      <c r="I229" s="9">
        <f t="shared" si="124"/>
        <v>-1.355600000533741E-2</v>
      </c>
      <c r="J229" s="9"/>
      <c r="K229" s="9"/>
      <c r="L229" s="9"/>
      <c r="M229" s="9"/>
      <c r="N229" s="9"/>
      <c r="O229" s="9"/>
      <c r="P229" s="9">
        <f t="shared" si="145"/>
        <v>4.7539814572911683E-2</v>
      </c>
      <c r="Q229" s="40">
        <f t="shared" si="129"/>
        <v>28090.771999999997</v>
      </c>
      <c r="S229" s="35">
        <v>0.1</v>
      </c>
      <c r="X229" s="9"/>
      <c r="Y229" s="9"/>
      <c r="Z229">
        <f t="shared" si="130"/>
        <v>2219</v>
      </c>
      <c r="AA229" s="15">
        <f t="shared" si="131"/>
        <v>4.7083339227543125E-3</v>
      </c>
      <c r="AB229" s="15">
        <f t="shared" si="132"/>
        <v>2.9275480644819961E-2</v>
      </c>
      <c r="AC229" s="15">
        <f t="shared" si="133"/>
        <v>-6.1095814578249093E-2</v>
      </c>
      <c r="AD229" s="15">
        <f t="shared" si="134"/>
        <v>-1.8264333928091722E-2</v>
      </c>
      <c r="AE229" s="15">
        <f t="shared" si="135"/>
        <v>3.335858938368424E-5</v>
      </c>
      <c r="AF229">
        <f t="shared" si="136"/>
        <v>-6.1095814578249093E-2</v>
      </c>
      <c r="AG229" s="68"/>
      <c r="AH229">
        <f t="shared" si="137"/>
        <v>-4.2831480650157371E-2</v>
      </c>
      <c r="AI229">
        <f t="shared" si="138"/>
        <v>0.94310855954075268</v>
      </c>
      <c r="AJ229">
        <f t="shared" si="139"/>
        <v>0.4103983906344415</v>
      </c>
      <c r="AK229">
        <f t="shared" si="140"/>
        <v>-0.55710265122549185</v>
      </c>
      <c r="AL229">
        <f t="shared" si="141"/>
        <v>-1.6725637547343124</v>
      </c>
      <c r="AM229">
        <f t="shared" si="142"/>
        <v>-1.1073209562048119</v>
      </c>
      <c r="AN229" s="15">
        <f t="shared" si="144"/>
        <v>5.2199656229115607</v>
      </c>
      <c r="AO229" s="15">
        <f t="shared" si="144"/>
        <v>5.2202165751428051</v>
      </c>
      <c r="AP229" s="15">
        <f t="shared" si="144"/>
        <v>5.2211373584236984</v>
      </c>
      <c r="AQ229" s="15">
        <f t="shared" si="144"/>
        <v>5.2245029195322026</v>
      </c>
      <c r="AR229" s="15">
        <f t="shared" si="144"/>
        <v>5.2366368969932067</v>
      </c>
      <c r="AS229" s="15">
        <f t="shared" si="144"/>
        <v>5.2784261412238598</v>
      </c>
      <c r="AT229" s="15">
        <f t="shared" si="144"/>
        <v>5.405269619762417</v>
      </c>
      <c r="AU229" s="15">
        <f t="shared" si="143"/>
        <v>5.7092952840011941</v>
      </c>
    </row>
    <row r="230" spans="1:48" x14ac:dyDescent="0.2">
      <c r="A230" s="9" t="s">
        <v>632</v>
      </c>
      <c r="B230" s="35"/>
      <c r="C230" s="12">
        <v>43330.745999999999</v>
      </c>
      <c r="D230" s="12"/>
      <c r="E230" s="9">
        <f t="shared" si="126"/>
        <v>2361.9834212908368</v>
      </c>
      <c r="F230" s="9">
        <f t="shared" si="127"/>
        <v>2362</v>
      </c>
      <c r="G230" s="9">
        <f t="shared" si="128"/>
        <v>-2.5678000005427748E-2</v>
      </c>
      <c r="H230" s="9"/>
      <c r="I230" s="9">
        <f t="shared" si="124"/>
        <v>-2.5678000005427748E-2</v>
      </c>
      <c r="J230" s="9"/>
      <c r="K230" s="9"/>
      <c r="L230" s="9"/>
      <c r="M230" s="9"/>
      <c r="N230" s="9"/>
      <c r="O230" s="9"/>
      <c r="P230" s="9">
        <f t="shared" si="145"/>
        <v>5.0249273558841831E-2</v>
      </c>
      <c r="Q230" s="40">
        <f t="shared" si="129"/>
        <v>28312.245999999999</v>
      </c>
      <c r="S230" s="35">
        <v>0.1</v>
      </c>
      <c r="Z230">
        <f t="shared" si="130"/>
        <v>2362</v>
      </c>
      <c r="AA230" s="15">
        <f t="shared" si="131"/>
        <v>3.2088534346081388E-3</v>
      </c>
      <c r="AB230" s="15">
        <f t="shared" si="132"/>
        <v>2.1362420118805944E-2</v>
      </c>
      <c r="AC230" s="15">
        <f t="shared" si="133"/>
        <v>-7.5927273564269579E-2</v>
      </c>
      <c r="AD230" s="15">
        <f t="shared" si="134"/>
        <v>-2.8886853440035887E-2</v>
      </c>
      <c r="AE230" s="15">
        <f t="shared" si="135"/>
        <v>8.3445030166611313E-5</v>
      </c>
      <c r="AF230">
        <f t="shared" si="136"/>
        <v>-7.5927273564269579E-2</v>
      </c>
      <c r="AG230" s="68"/>
      <c r="AH230">
        <f t="shared" si="137"/>
        <v>-4.7040420124233692E-2</v>
      </c>
      <c r="AI230">
        <f t="shared" si="138"/>
        <v>0.95845961845038685</v>
      </c>
      <c r="AJ230">
        <f t="shared" si="139"/>
        <v>0.38515051939904593</v>
      </c>
      <c r="AK230">
        <f t="shared" si="140"/>
        <v>-0.55845715744425073</v>
      </c>
      <c r="AL230">
        <f t="shared" si="141"/>
        <v>-1.6450437778840852</v>
      </c>
      <c r="AM230">
        <f t="shared" si="142"/>
        <v>-1.0771468742607411</v>
      </c>
      <c r="AN230" s="15">
        <f t="shared" si="144"/>
        <v>5.2439465324138954</v>
      </c>
      <c r="AO230" s="15">
        <f t="shared" si="144"/>
        <v>5.2442515042216478</v>
      </c>
      <c r="AP230" s="15">
        <f t="shared" si="144"/>
        <v>5.2453243779203937</v>
      </c>
      <c r="AQ230" s="15">
        <f t="shared" si="144"/>
        <v>5.2490832863089807</v>
      </c>
      <c r="AR230" s="15">
        <f t="shared" si="144"/>
        <v>5.2620699499376569</v>
      </c>
      <c r="AS230" s="15">
        <f t="shared" si="144"/>
        <v>5.304972100632745</v>
      </c>
      <c r="AT230" s="15">
        <f t="shared" si="144"/>
        <v>5.4307434053952592</v>
      </c>
      <c r="AU230" s="15">
        <f t="shared" si="143"/>
        <v>5.7265903761236041</v>
      </c>
    </row>
    <row r="231" spans="1:48" x14ac:dyDescent="0.2">
      <c r="A231" s="9" t="s">
        <v>632</v>
      </c>
      <c r="B231" s="35"/>
      <c r="C231" s="12">
        <v>43330.754999999997</v>
      </c>
      <c r="D231" s="12"/>
      <c r="E231" s="9">
        <f t="shared" si="126"/>
        <v>2361.989232038653</v>
      </c>
      <c r="F231" s="9">
        <f t="shared" si="127"/>
        <v>2362</v>
      </c>
      <c r="G231" s="9">
        <f t="shared" si="128"/>
        <v>-1.6678000007232185E-2</v>
      </c>
      <c r="H231" s="9"/>
      <c r="I231" s="9">
        <f t="shared" si="124"/>
        <v>-1.6678000007232185E-2</v>
      </c>
      <c r="J231" s="9"/>
      <c r="K231" s="9"/>
      <c r="L231" s="9"/>
      <c r="M231" s="9"/>
      <c r="N231" s="9"/>
      <c r="O231" s="9"/>
      <c r="P231" s="9">
        <f t="shared" si="145"/>
        <v>5.0249273558841831E-2</v>
      </c>
      <c r="Q231" s="40">
        <f t="shared" si="129"/>
        <v>28312.254999999997</v>
      </c>
      <c r="S231" s="35">
        <v>0.1</v>
      </c>
      <c r="Z231">
        <f t="shared" si="130"/>
        <v>2362</v>
      </c>
      <c r="AA231" s="15">
        <f t="shared" si="131"/>
        <v>3.2088534346081388E-3</v>
      </c>
      <c r="AB231" s="15">
        <f t="shared" si="132"/>
        <v>3.0362420117001507E-2</v>
      </c>
      <c r="AC231" s="15">
        <f t="shared" si="133"/>
        <v>-6.6927273566074016E-2</v>
      </c>
      <c r="AD231" s="15">
        <f t="shared" si="134"/>
        <v>-1.9886853441840324E-2</v>
      </c>
      <c r="AE231" s="15">
        <f t="shared" si="135"/>
        <v>3.9548693981723638E-5</v>
      </c>
      <c r="AF231">
        <f t="shared" si="136"/>
        <v>-6.6927273566074016E-2</v>
      </c>
      <c r="AG231" s="68"/>
      <c r="AH231">
        <f t="shared" si="137"/>
        <v>-4.7040420124233692E-2</v>
      </c>
      <c r="AI231">
        <f t="shared" si="138"/>
        <v>0.95845961845038685</v>
      </c>
      <c r="AJ231">
        <f t="shared" si="139"/>
        <v>0.38515051939904593</v>
      </c>
      <c r="AK231">
        <f t="shared" si="140"/>
        <v>-0.55845715744425073</v>
      </c>
      <c r="AL231">
        <f t="shared" si="141"/>
        <v>-1.6450437778840852</v>
      </c>
      <c r="AM231">
        <f t="shared" si="142"/>
        <v>-1.0771468742607411</v>
      </c>
      <c r="AN231" s="15">
        <f t="shared" ref="AN231:AT240" si="146">$AU231+$AB$7*SIN(AO231)</f>
        <v>5.2439465324138954</v>
      </c>
      <c r="AO231" s="15">
        <f t="shared" si="146"/>
        <v>5.2442515042216478</v>
      </c>
      <c r="AP231" s="15">
        <f t="shared" si="146"/>
        <v>5.2453243779203937</v>
      </c>
      <c r="AQ231" s="15">
        <f t="shared" si="146"/>
        <v>5.2490832863089807</v>
      </c>
      <c r="AR231" s="15">
        <f t="shared" si="146"/>
        <v>5.2620699499376569</v>
      </c>
      <c r="AS231" s="15">
        <f t="shared" si="146"/>
        <v>5.304972100632745</v>
      </c>
      <c r="AT231" s="15">
        <f t="shared" si="146"/>
        <v>5.4307434053952592</v>
      </c>
      <c r="AU231" s="15">
        <f t="shared" si="143"/>
        <v>5.7265903761236041</v>
      </c>
      <c r="AV231" s="15"/>
    </row>
    <row r="232" spans="1:48" x14ac:dyDescent="0.2">
      <c r="A232" s="9" t="s">
        <v>634</v>
      </c>
      <c r="B232" s="35"/>
      <c r="C232" s="12">
        <v>43397.362000000001</v>
      </c>
      <c r="D232" s="12"/>
      <c r="E232" s="9">
        <f t="shared" si="126"/>
        <v>2404.9932853580772</v>
      </c>
      <c r="F232" s="9">
        <f t="shared" si="127"/>
        <v>2405</v>
      </c>
      <c r="G232" s="9">
        <f t="shared" si="128"/>
        <v>-1.0399999999208376E-2</v>
      </c>
      <c r="H232" s="9"/>
      <c r="I232" s="9">
        <f t="shared" si="124"/>
        <v>-1.0399999999208376E-2</v>
      </c>
      <c r="J232" s="9"/>
      <c r="K232" s="9"/>
      <c r="L232" s="9"/>
      <c r="M232" s="9"/>
      <c r="N232" s="9"/>
      <c r="O232" s="9"/>
      <c r="P232" s="9">
        <f t="shared" si="145"/>
        <v>5.1063961246415247E-2</v>
      </c>
      <c r="Q232" s="40">
        <f t="shared" si="129"/>
        <v>28378.862000000001</v>
      </c>
      <c r="S232" s="35">
        <v>0.1</v>
      </c>
      <c r="X232" s="9"/>
      <c r="Y232" s="9"/>
      <c r="Z232">
        <f t="shared" si="130"/>
        <v>2405</v>
      </c>
      <c r="AA232" s="15">
        <f t="shared" si="131"/>
        <v>2.7495820104938493E-3</v>
      </c>
      <c r="AB232" s="15">
        <f t="shared" si="132"/>
        <v>3.7914379236713022E-2</v>
      </c>
      <c r="AC232" s="15">
        <f t="shared" si="133"/>
        <v>-6.1463961245623623E-2</v>
      </c>
      <c r="AD232" s="15">
        <f t="shared" si="134"/>
        <v>-1.3149582009702225E-2</v>
      </c>
      <c r="AE232" s="15">
        <f t="shared" si="135"/>
        <v>1.729115070298844E-5</v>
      </c>
      <c r="AF232">
        <f t="shared" si="136"/>
        <v>-6.1463961245623623E-2</v>
      </c>
      <c r="AG232" s="68"/>
      <c r="AH232">
        <f t="shared" si="137"/>
        <v>-4.8314379235921398E-2</v>
      </c>
      <c r="AI232">
        <f t="shared" si="138"/>
        <v>0.96318142404527063</v>
      </c>
      <c r="AJ232">
        <f t="shared" si="139"/>
        <v>0.37733640129439294</v>
      </c>
      <c r="AK232">
        <f t="shared" si="140"/>
        <v>-0.55878832527591871</v>
      </c>
      <c r="AL232">
        <f t="shared" si="141"/>
        <v>-1.6365912442998336</v>
      </c>
      <c r="AM232">
        <f t="shared" si="142"/>
        <v>-1.0680584202614329</v>
      </c>
      <c r="AN232" s="15">
        <f t="shared" si="146"/>
        <v>5.2512349668559457</v>
      </c>
      <c r="AO232" s="15">
        <f t="shared" si="146"/>
        <v>5.2515577113320999</v>
      </c>
      <c r="AP232" s="15">
        <f t="shared" si="146"/>
        <v>5.2526791844575307</v>
      </c>
      <c r="AQ232" s="15">
        <f t="shared" si="146"/>
        <v>5.2565598938119038</v>
      </c>
      <c r="AR232" s="15">
        <f t="shared" si="146"/>
        <v>5.2698009989784449</v>
      </c>
      <c r="AS232" s="15">
        <f t="shared" si="146"/>
        <v>5.313014707025415</v>
      </c>
      <c r="AT232" s="15">
        <f t="shared" si="146"/>
        <v>5.4384207725286737</v>
      </c>
      <c r="AU232" s="15">
        <f t="shared" si="143"/>
        <v>5.7317909982303421</v>
      </c>
    </row>
    <row r="233" spans="1:48" x14ac:dyDescent="0.2">
      <c r="A233" s="9" t="s">
        <v>635</v>
      </c>
      <c r="B233" s="35"/>
      <c r="C233" s="12">
        <v>43702.493999999999</v>
      </c>
      <c r="D233" s="12"/>
      <c r="E233" s="9">
        <f t="shared" si="126"/>
        <v>2601.9982968052491</v>
      </c>
      <c r="F233" s="9">
        <f t="shared" si="127"/>
        <v>2602</v>
      </c>
      <c r="G233" s="9">
        <f t="shared" si="128"/>
        <v>-2.6380000053904951E-3</v>
      </c>
      <c r="H233" s="9"/>
      <c r="I233" s="9">
        <f t="shared" si="124"/>
        <v>-2.6380000053904951E-3</v>
      </c>
      <c r="J233" s="9"/>
      <c r="K233" s="9"/>
      <c r="L233" s="9"/>
      <c r="M233" s="9"/>
      <c r="N233" s="9"/>
      <c r="O233" s="9"/>
      <c r="P233" s="9">
        <f t="shared" si="145"/>
        <v>5.4796103180420719E-2</v>
      </c>
      <c r="Q233" s="40">
        <f t="shared" si="129"/>
        <v>28683.993999999999</v>
      </c>
      <c r="S233" s="35">
        <v>0.1</v>
      </c>
      <c r="Z233">
        <f t="shared" si="130"/>
        <v>2602</v>
      </c>
      <c r="AA233" s="15">
        <f t="shared" si="131"/>
        <v>5.9735237170547434E-4</v>
      </c>
      <c r="AB233" s="15">
        <f t="shared" si="132"/>
        <v>5.1560750803324749E-2</v>
      </c>
      <c r="AC233" s="15">
        <f t="shared" si="133"/>
        <v>-5.7434103185811214E-2</v>
      </c>
      <c r="AD233" s="15">
        <f t="shared" si="134"/>
        <v>-3.2353523770959694E-3</v>
      </c>
      <c r="AE233" s="15">
        <f t="shared" si="135"/>
        <v>1.0467505003980539E-6</v>
      </c>
      <c r="AF233">
        <f t="shared" si="136"/>
        <v>-5.7434103185811214E-2</v>
      </c>
      <c r="AG233" s="68"/>
      <c r="AH233">
        <f t="shared" si="137"/>
        <v>-5.4198750808715244E-2</v>
      </c>
      <c r="AI233">
        <f t="shared" si="138"/>
        <v>0.98545702765139209</v>
      </c>
      <c r="AJ233">
        <f t="shared" si="139"/>
        <v>0.34016840963328232</v>
      </c>
      <c r="AK233">
        <f t="shared" si="140"/>
        <v>-0.55981113061037613</v>
      </c>
      <c r="AL233">
        <f t="shared" si="141"/>
        <v>-1.5967688402287581</v>
      </c>
      <c r="AM233">
        <f t="shared" si="142"/>
        <v>-1.0263157356699379</v>
      </c>
      <c r="AN233" s="15">
        <f t="shared" si="146"/>
        <v>5.2850987342382583</v>
      </c>
      <c r="AO233" s="15">
        <f t="shared" si="146"/>
        <v>5.2855123982110204</v>
      </c>
      <c r="AP233" s="15">
        <f t="shared" si="146"/>
        <v>5.2868732016637372</v>
      </c>
      <c r="AQ233" s="15">
        <f t="shared" si="146"/>
        <v>5.2913297155265484</v>
      </c>
      <c r="AR233" s="15">
        <f t="shared" si="146"/>
        <v>5.3057167816797914</v>
      </c>
      <c r="AS233" s="15">
        <f t="shared" si="146"/>
        <v>5.3502128497022312</v>
      </c>
      <c r="AT233" s="15">
        <f t="shared" si="146"/>
        <v>5.4736942451120401</v>
      </c>
      <c r="AU233" s="15">
        <f t="shared" si="143"/>
        <v>5.7556171041612139</v>
      </c>
    </row>
    <row r="234" spans="1:48" x14ac:dyDescent="0.2">
      <c r="A234" s="9" t="s">
        <v>636</v>
      </c>
      <c r="B234" s="35"/>
      <c r="C234" s="12">
        <v>43747.400999999998</v>
      </c>
      <c r="D234" s="12"/>
      <c r="E234" s="9">
        <f t="shared" si="126"/>
        <v>2630.9919914982279</v>
      </c>
      <c r="F234" s="9">
        <f t="shared" si="127"/>
        <v>2631</v>
      </c>
      <c r="G234" s="9">
        <f t="shared" si="128"/>
        <v>-1.2404000000969972E-2</v>
      </c>
      <c r="H234" s="9"/>
      <c r="I234" s="9">
        <f t="shared" si="124"/>
        <v>-1.2404000000969972E-2</v>
      </c>
      <c r="J234" s="9"/>
      <c r="K234" s="9"/>
      <c r="L234" s="9"/>
      <c r="M234" s="9"/>
      <c r="N234" s="9"/>
      <c r="O234" s="9"/>
      <c r="P234" s="9">
        <f t="shared" si="145"/>
        <v>5.5345468126794771E-2</v>
      </c>
      <c r="Q234" s="40">
        <f t="shared" si="129"/>
        <v>28728.900999999998</v>
      </c>
      <c r="S234" s="35">
        <v>0.1</v>
      </c>
      <c r="Z234">
        <f t="shared" si="130"/>
        <v>2631</v>
      </c>
      <c r="AA234" s="15">
        <f t="shared" si="131"/>
        <v>2.7401064133551756E-4</v>
      </c>
      <c r="AB234" s="15">
        <f t="shared" si="132"/>
        <v>4.2667457484489281E-2</v>
      </c>
      <c r="AC234" s="15">
        <f t="shared" si="133"/>
        <v>-6.774946812776475E-2</v>
      </c>
      <c r="AD234" s="15">
        <f t="shared" si="134"/>
        <v>-1.267801064230549E-2</v>
      </c>
      <c r="AE234" s="15">
        <f t="shared" si="135"/>
        <v>1.6073195384641128E-5</v>
      </c>
      <c r="AF234">
        <f t="shared" si="136"/>
        <v>-6.774946812776475E-2</v>
      </c>
      <c r="AG234" s="68"/>
      <c r="AH234">
        <f t="shared" si="137"/>
        <v>-5.5071457485459253E-2</v>
      </c>
      <c r="AI234">
        <f t="shared" si="138"/>
        <v>0.98882702257206223</v>
      </c>
      <c r="AJ234">
        <f t="shared" si="139"/>
        <v>0.33450180933481782</v>
      </c>
      <c r="AK234">
        <f t="shared" si="140"/>
        <v>-0.55988852870495109</v>
      </c>
      <c r="AL234">
        <f t="shared" si="141"/>
        <v>-1.5907493961447843</v>
      </c>
      <c r="AM234">
        <f t="shared" si="142"/>
        <v>-1.0201548132252114</v>
      </c>
      <c r="AN234" s="15">
        <f t="shared" si="146"/>
        <v>5.2901507630600353</v>
      </c>
      <c r="AO234" s="15">
        <f t="shared" si="146"/>
        <v>5.290579163403927</v>
      </c>
      <c r="AP234" s="15">
        <f t="shared" si="146"/>
        <v>5.2919774603777991</v>
      </c>
      <c r="AQ234" s="15">
        <f t="shared" si="146"/>
        <v>5.2965208676093578</v>
      </c>
      <c r="AR234" s="15">
        <f t="shared" si="146"/>
        <v>5.3110730756619624</v>
      </c>
      <c r="AS234" s="15">
        <f t="shared" si="146"/>
        <v>5.3557370235466841</v>
      </c>
      <c r="AT234" s="15">
        <f t="shared" si="146"/>
        <v>5.47890045717722</v>
      </c>
      <c r="AU234" s="15">
        <f t="shared" si="143"/>
        <v>5.7591245004657594</v>
      </c>
    </row>
    <row r="235" spans="1:48" x14ac:dyDescent="0.2">
      <c r="A235" s="9" t="s">
        <v>637</v>
      </c>
      <c r="B235" s="35"/>
      <c r="C235" s="12">
        <v>43764.44</v>
      </c>
      <c r="D235" s="12"/>
      <c r="E235" s="9">
        <f t="shared" si="126"/>
        <v>2641.993028393897</v>
      </c>
      <c r="F235" s="9">
        <f t="shared" si="127"/>
        <v>2642</v>
      </c>
      <c r="G235" s="9">
        <f t="shared" si="128"/>
        <v>-1.079800000297837E-2</v>
      </c>
      <c r="H235" s="9"/>
      <c r="I235" s="9">
        <f t="shared" si="124"/>
        <v>-1.079800000297837E-2</v>
      </c>
      <c r="J235" s="9"/>
      <c r="K235" s="9"/>
      <c r="L235" s="9"/>
      <c r="M235" s="9"/>
      <c r="N235" s="9"/>
      <c r="O235" s="9"/>
      <c r="P235" s="9">
        <f t="shared" si="145"/>
        <v>5.5553845473012529E-2</v>
      </c>
      <c r="Q235" s="40">
        <f t="shared" si="129"/>
        <v>28745.940000000002</v>
      </c>
      <c r="S235" s="35">
        <v>0.1</v>
      </c>
      <c r="Z235">
        <f t="shared" si="130"/>
        <v>2642</v>
      </c>
      <c r="AA235" s="15">
        <f t="shared" si="131"/>
        <v>1.5093630671917518E-4</v>
      </c>
      <c r="AB235" s="15">
        <f t="shared" si="132"/>
        <v>4.4604909163314985E-2</v>
      </c>
      <c r="AC235" s="15">
        <f t="shared" si="133"/>
        <v>-6.6351845475990906E-2</v>
      </c>
      <c r="AD235" s="15">
        <f t="shared" si="134"/>
        <v>-1.0948936309697545E-2</v>
      </c>
      <c r="AE235" s="15">
        <f t="shared" si="135"/>
        <v>1.1987920631381329E-5</v>
      </c>
      <c r="AF235">
        <f t="shared" si="136"/>
        <v>-6.6351845475990906E-2</v>
      </c>
      <c r="AG235" s="68"/>
      <c r="AH235">
        <f t="shared" si="137"/>
        <v>-5.5402909166293354E-2</v>
      </c>
      <c r="AI235">
        <f t="shared" si="138"/>
        <v>0.99011149233270446</v>
      </c>
      <c r="AJ235">
        <f t="shared" si="139"/>
        <v>0.33233898034798959</v>
      </c>
      <c r="AK235">
        <f t="shared" si="140"/>
        <v>-0.55991268731482935</v>
      </c>
      <c r="AL235">
        <f t="shared" si="141"/>
        <v>-1.5884552939792751</v>
      </c>
      <c r="AM235">
        <f t="shared" si="142"/>
        <v>-1.017816742821648</v>
      </c>
      <c r="AN235" s="15">
        <f t="shared" si="146"/>
        <v>5.2920716382620645</v>
      </c>
      <c r="AO235" s="15">
        <f t="shared" si="146"/>
        <v>5.2925057207732058</v>
      </c>
      <c r="AP235" s="15">
        <f t="shared" si="146"/>
        <v>5.2939183873322024</v>
      </c>
      <c r="AQ235" s="15">
        <f t="shared" si="146"/>
        <v>5.2984948756876395</v>
      </c>
      <c r="AR235" s="15">
        <f t="shared" si="146"/>
        <v>5.3131094360877409</v>
      </c>
      <c r="AS235" s="15">
        <f t="shared" si="146"/>
        <v>5.3578356144088666</v>
      </c>
      <c r="AT235" s="15">
        <f t="shared" si="146"/>
        <v>5.4808761301848472</v>
      </c>
      <c r="AU235" s="15">
        <f t="shared" si="143"/>
        <v>5.7604548921674823</v>
      </c>
    </row>
    <row r="236" spans="1:48" x14ac:dyDescent="0.2">
      <c r="A236" s="9" t="s">
        <v>638</v>
      </c>
      <c r="B236" s="35"/>
      <c r="C236" s="12">
        <v>43792.324999999997</v>
      </c>
      <c r="D236" s="12"/>
      <c r="E236" s="9">
        <f t="shared" si="126"/>
        <v>2659.996662048195</v>
      </c>
      <c r="F236" s="9">
        <f t="shared" si="127"/>
        <v>2660</v>
      </c>
      <c r="G236" s="9">
        <f t="shared" si="128"/>
        <v>-5.1700000040000305E-3</v>
      </c>
      <c r="H236" s="9"/>
      <c r="I236" s="9">
        <f t="shared" si="124"/>
        <v>-5.1700000040000305E-3</v>
      </c>
      <c r="J236" s="9"/>
      <c r="K236" s="9"/>
      <c r="L236" s="9"/>
      <c r="M236" s="9"/>
      <c r="N236" s="9"/>
      <c r="O236" s="9"/>
      <c r="P236" s="9">
        <f t="shared" si="145"/>
        <v>5.5894823665331626E-2</v>
      </c>
      <c r="Q236" s="40">
        <f t="shared" si="129"/>
        <v>28773.824999999997</v>
      </c>
      <c r="S236" s="35">
        <v>0.1</v>
      </c>
      <c r="Z236">
        <f t="shared" si="130"/>
        <v>2660</v>
      </c>
      <c r="AA236" s="15">
        <f t="shared" si="131"/>
        <v>-5.0962073428022225E-5</v>
      </c>
      <c r="AB236" s="15">
        <f t="shared" si="132"/>
        <v>5.0775785734759618E-2</v>
      </c>
      <c r="AC236" s="15">
        <f t="shared" si="133"/>
        <v>-6.1064823669331657E-2</v>
      </c>
      <c r="AD236" s="15">
        <f t="shared" si="134"/>
        <v>-5.1190379305720082E-3</v>
      </c>
      <c r="AE236" s="15">
        <f t="shared" si="135"/>
        <v>2.6204549334634952E-6</v>
      </c>
      <c r="AF236">
        <f t="shared" si="136"/>
        <v>-6.1064823669331657E-2</v>
      </c>
      <c r="AG236" s="68"/>
      <c r="AH236">
        <f t="shared" si="137"/>
        <v>-5.5945785738759649E-2</v>
      </c>
      <c r="AI236">
        <f t="shared" si="138"/>
        <v>0.99222072963970087</v>
      </c>
      <c r="AJ236">
        <f t="shared" si="139"/>
        <v>0.32878377898212074</v>
      </c>
      <c r="AK236">
        <f t="shared" si="140"/>
        <v>-0.55994596431500554</v>
      </c>
      <c r="AL236">
        <f t="shared" si="141"/>
        <v>-1.5846883278362767</v>
      </c>
      <c r="AM236">
        <f t="shared" si="142"/>
        <v>-1.0139893963784099</v>
      </c>
      <c r="AN236" s="15">
        <f t="shared" si="146"/>
        <v>5.2952203585186268</v>
      </c>
      <c r="AO236" s="15">
        <f t="shared" si="146"/>
        <v>5.2956638492541392</v>
      </c>
      <c r="AP236" s="15">
        <f t="shared" si="146"/>
        <v>5.297100203713712</v>
      </c>
      <c r="AQ236" s="15">
        <f t="shared" si="146"/>
        <v>5.3017309623916562</v>
      </c>
      <c r="AR236" s="15">
        <f t="shared" si="146"/>
        <v>5.3164471981371939</v>
      </c>
      <c r="AS236" s="15">
        <f t="shared" si="146"/>
        <v>5.3612734772883313</v>
      </c>
      <c r="AT236" s="15">
        <f t="shared" si="146"/>
        <v>5.4841101165070798</v>
      </c>
      <c r="AU236" s="15">
        <f t="shared" si="143"/>
        <v>5.7626318967703032</v>
      </c>
    </row>
    <row r="237" spans="1:48" x14ac:dyDescent="0.2">
      <c r="A237" s="9" t="s">
        <v>637</v>
      </c>
      <c r="B237" s="35"/>
      <c r="C237" s="12">
        <v>43806.258999999998</v>
      </c>
      <c r="D237" s="12"/>
      <c r="E237" s="9">
        <f t="shared" si="126"/>
        <v>2668.9929909468528</v>
      </c>
      <c r="F237" s="9">
        <f t="shared" si="127"/>
        <v>2669</v>
      </c>
      <c r="G237" s="9">
        <f t="shared" si="128"/>
        <v>-1.0856000000785571E-2</v>
      </c>
      <c r="H237" s="9"/>
      <c r="I237" s="9">
        <f t="shared" si="124"/>
        <v>-1.0856000000785571E-2</v>
      </c>
      <c r="J237" s="9"/>
      <c r="K237" s="9"/>
      <c r="L237" s="9"/>
      <c r="M237" s="9"/>
      <c r="N237" s="9"/>
      <c r="O237" s="9"/>
      <c r="P237" s="9">
        <f t="shared" si="145"/>
        <v>5.6065311402332771E-2</v>
      </c>
      <c r="Q237" s="40">
        <f t="shared" si="129"/>
        <v>28787.758999999998</v>
      </c>
      <c r="S237" s="35">
        <v>0.1</v>
      </c>
      <c r="Z237">
        <f t="shared" si="130"/>
        <v>2669</v>
      </c>
      <c r="AA237" s="15">
        <f t="shared" si="131"/>
        <v>-1.5214491979551742E-4</v>
      </c>
      <c r="AB237" s="15">
        <f t="shared" si="132"/>
        <v>4.5361456321342718E-2</v>
      </c>
      <c r="AC237" s="15">
        <f t="shared" si="133"/>
        <v>-6.6921311403118341E-2</v>
      </c>
      <c r="AD237" s="15">
        <f t="shared" si="134"/>
        <v>-1.0703855080990053E-2</v>
      </c>
      <c r="AE237" s="15">
        <f t="shared" si="135"/>
        <v>1.1457251359483658E-5</v>
      </c>
      <c r="AF237">
        <f t="shared" si="136"/>
        <v>-6.6921311403118341E-2</v>
      </c>
      <c r="AG237" s="68"/>
      <c r="AH237">
        <f t="shared" si="137"/>
        <v>-5.6217456322128288E-2</v>
      </c>
      <c r="AI237">
        <f t="shared" si="138"/>
        <v>0.99327879094641902</v>
      </c>
      <c r="AJ237">
        <f t="shared" si="139"/>
        <v>0.32699868857725056</v>
      </c>
      <c r="AK237">
        <f t="shared" si="140"/>
        <v>-0.5599596640373824</v>
      </c>
      <c r="AL237">
        <f t="shared" si="141"/>
        <v>-1.5827987739933069</v>
      </c>
      <c r="AM237">
        <f t="shared" si="142"/>
        <v>-1.0120750572772459</v>
      </c>
      <c r="AN237" s="15">
        <f t="shared" si="146"/>
        <v>5.2967972730682931</v>
      </c>
      <c r="AO237" s="15">
        <f t="shared" si="146"/>
        <v>5.2972455192911099</v>
      </c>
      <c r="AP237" s="15">
        <f t="shared" si="146"/>
        <v>5.2986937982556395</v>
      </c>
      <c r="AQ237" s="15">
        <f t="shared" si="146"/>
        <v>5.3033517540751971</v>
      </c>
      <c r="AR237" s="15">
        <f t="shared" si="146"/>
        <v>5.3181186574491521</v>
      </c>
      <c r="AS237" s="15">
        <f t="shared" si="146"/>
        <v>5.3629941774366472</v>
      </c>
      <c r="AT237" s="15">
        <f t="shared" si="146"/>
        <v>5.4857276049858079</v>
      </c>
      <c r="AU237" s="15">
        <f t="shared" si="143"/>
        <v>5.7637203990717136</v>
      </c>
    </row>
    <row r="238" spans="1:48" x14ac:dyDescent="0.2">
      <c r="A238" s="9" t="s">
        <v>639</v>
      </c>
      <c r="B238" s="35"/>
      <c r="C238" s="12">
        <v>44001.398000000001</v>
      </c>
      <c r="D238" s="12"/>
      <c r="E238" s="9">
        <f t="shared" si="126"/>
        <v>2794.98227076277</v>
      </c>
      <c r="F238" s="9">
        <f t="shared" si="127"/>
        <v>2795</v>
      </c>
      <c r="G238" s="9">
        <f t="shared" si="128"/>
        <v>-2.7459999997518025E-2</v>
      </c>
      <c r="H238" s="9"/>
      <c r="I238" s="9">
        <f t="shared" si="124"/>
        <v>-2.7459999997518025E-2</v>
      </c>
      <c r="J238" s="9"/>
      <c r="K238" s="9"/>
      <c r="L238" s="9"/>
      <c r="M238" s="9"/>
      <c r="N238" s="9"/>
      <c r="O238" s="9"/>
      <c r="P238" s="9">
        <f t="shared" si="145"/>
        <v>5.8452044579260419E-2</v>
      </c>
      <c r="Q238" s="40">
        <f t="shared" si="129"/>
        <v>28982.898000000001</v>
      </c>
      <c r="S238" s="35">
        <v>0.1</v>
      </c>
      <c r="Z238">
        <f t="shared" si="130"/>
        <v>2795</v>
      </c>
      <c r="AA238" s="15">
        <f t="shared" si="131"/>
        <v>-1.584773497991486E-3</v>
      </c>
      <c r="AB238" s="15">
        <f t="shared" si="132"/>
        <v>3.257681807973388E-2</v>
      </c>
      <c r="AC238" s="15">
        <f t="shared" si="133"/>
        <v>-8.5912044576778451E-2</v>
      </c>
      <c r="AD238" s="15">
        <f t="shared" si="134"/>
        <v>-2.5875226499526539E-2</v>
      </c>
      <c r="AE238" s="15">
        <f t="shared" si="135"/>
        <v>6.6952734640180048E-5</v>
      </c>
      <c r="AF238">
        <f t="shared" si="136"/>
        <v>-8.5912044576778451E-2</v>
      </c>
      <c r="AG238" s="68"/>
      <c r="AH238">
        <f t="shared" si="137"/>
        <v>-6.0036818077251905E-2</v>
      </c>
      <c r="AI238">
        <f t="shared" si="138"/>
        <v>1.0083348816895941</v>
      </c>
      <c r="AJ238">
        <f t="shared" si="139"/>
        <v>0.30147495257920476</v>
      </c>
      <c r="AK238">
        <f t="shared" si="140"/>
        <v>-0.55993796955307518</v>
      </c>
      <c r="AL238">
        <f t="shared" si="141"/>
        <v>-1.5559120599179164</v>
      </c>
      <c r="AM238">
        <f t="shared" si="142"/>
        <v>-0.98522541479144154</v>
      </c>
      <c r="AN238" s="15">
        <f t="shared" si="146"/>
        <v>5.3190551774812835</v>
      </c>
      <c r="AO238" s="15">
        <f t="shared" si="146"/>
        <v>5.3195736193182563</v>
      </c>
      <c r="AP238" s="15">
        <f t="shared" si="146"/>
        <v>5.3211943335370568</v>
      </c>
      <c r="AQ238" s="15">
        <f t="shared" si="146"/>
        <v>5.3262367832350961</v>
      </c>
      <c r="AR238" s="15">
        <f t="shared" si="146"/>
        <v>5.341699873559179</v>
      </c>
      <c r="AS238" s="15">
        <f t="shared" si="146"/>
        <v>5.3872070295331387</v>
      </c>
      <c r="AT238" s="15">
        <f t="shared" si="146"/>
        <v>5.5084067423037926</v>
      </c>
      <c r="AU238" s="15">
        <f t="shared" si="143"/>
        <v>5.7789594312914598</v>
      </c>
    </row>
    <row r="239" spans="1:48" x14ac:dyDescent="0.2">
      <c r="A239" s="9" t="s">
        <v>632</v>
      </c>
      <c r="B239" s="35"/>
      <c r="C239" s="12">
        <v>44010.696000000004</v>
      </c>
      <c r="D239" s="12"/>
      <c r="E239" s="9">
        <f t="shared" si="126"/>
        <v>2800.9854188968116</v>
      </c>
      <c r="F239" s="9">
        <f t="shared" si="127"/>
        <v>2801</v>
      </c>
      <c r="G239" s="9">
        <f t="shared" si="128"/>
        <v>-2.2583999998460058E-2</v>
      </c>
      <c r="H239" s="9"/>
      <c r="I239" s="9">
        <f t="shared" si="124"/>
        <v>-2.2583999998460058E-2</v>
      </c>
      <c r="J239" s="9"/>
      <c r="K239" s="9"/>
      <c r="L239" s="9"/>
      <c r="M239" s="9"/>
      <c r="N239" s="9"/>
      <c r="O239" s="9"/>
      <c r="P239" s="9">
        <f t="shared" si="145"/>
        <v>5.8565694110216879E-2</v>
      </c>
      <c r="Q239" s="40">
        <f t="shared" si="129"/>
        <v>28992.196000000004</v>
      </c>
      <c r="S239" s="35">
        <v>0.1</v>
      </c>
      <c r="X239" s="15"/>
      <c r="Y239" s="15"/>
      <c r="Z239">
        <f t="shared" si="130"/>
        <v>2801</v>
      </c>
      <c r="AA239" s="15">
        <f t="shared" si="131"/>
        <v>-1.6537291757907843E-3</v>
      </c>
      <c r="AB239" s="15">
        <f t="shared" si="132"/>
        <v>3.7635423287547605E-2</v>
      </c>
      <c r="AC239" s="15">
        <f t="shared" si="133"/>
        <v>-8.1149694108676937E-2</v>
      </c>
      <c r="AD239" s="15">
        <f t="shared" si="134"/>
        <v>-2.0930270822669274E-2</v>
      </c>
      <c r="AE239" s="15">
        <f t="shared" si="135"/>
        <v>4.380762367102808E-5</v>
      </c>
      <c r="AF239">
        <f t="shared" si="136"/>
        <v>-8.1149694108676937E-2</v>
      </c>
      <c r="AG239" s="68"/>
      <c r="AH239">
        <f t="shared" si="137"/>
        <v>-6.0219423286007663E-2</v>
      </c>
      <c r="AI239">
        <f t="shared" si="138"/>
        <v>1.0090632569113955</v>
      </c>
      <c r="AJ239">
        <f t="shared" si="139"/>
        <v>0.30023439292452292</v>
      </c>
      <c r="AK239">
        <f t="shared" si="140"/>
        <v>-0.55992665356648108</v>
      </c>
      <c r="AL239">
        <f t="shared" si="141"/>
        <v>-1.5546112328285446</v>
      </c>
      <c r="AM239">
        <f t="shared" si="142"/>
        <v>-0.98394448554892866</v>
      </c>
      <c r="AN239" s="15">
        <f t="shared" si="146"/>
        <v>5.3201236087954022</v>
      </c>
      <c r="AO239" s="15">
        <f t="shared" si="146"/>
        <v>5.3206455624143532</v>
      </c>
      <c r="AP239" s="15">
        <f t="shared" si="146"/>
        <v>5.3222747365568566</v>
      </c>
      <c r="AQ239" s="15">
        <f t="shared" si="146"/>
        <v>5.3273356424278111</v>
      </c>
      <c r="AR239" s="15">
        <f t="shared" si="146"/>
        <v>5.3428312175213817</v>
      </c>
      <c r="AS239" s="15">
        <f t="shared" si="146"/>
        <v>5.388365718488406</v>
      </c>
      <c r="AT239" s="15">
        <f t="shared" si="146"/>
        <v>5.5094882821211533</v>
      </c>
      <c r="AU239" s="15">
        <f t="shared" si="143"/>
        <v>5.7796850994923998</v>
      </c>
    </row>
    <row r="240" spans="1:48" x14ac:dyDescent="0.2">
      <c r="A240" s="9" t="s">
        <v>640</v>
      </c>
      <c r="B240" s="35"/>
      <c r="C240" s="12">
        <v>44083.519</v>
      </c>
      <c r="D240" s="12"/>
      <c r="E240" s="9">
        <f t="shared" si="126"/>
        <v>2848.0027620421283</v>
      </c>
      <c r="F240" s="9">
        <f t="shared" si="127"/>
        <v>2848</v>
      </c>
      <c r="G240" s="9">
        <f t="shared" si="128"/>
        <v>4.2780000003403984E-3</v>
      </c>
      <c r="H240" s="9"/>
      <c r="I240" s="9">
        <f t="shared" si="124"/>
        <v>4.2780000003403984E-3</v>
      </c>
      <c r="J240" s="9"/>
      <c r="K240" s="9"/>
      <c r="L240" s="9"/>
      <c r="M240" s="9"/>
      <c r="N240" s="9"/>
      <c r="O240" s="9"/>
      <c r="P240" s="9">
        <f t="shared" si="145"/>
        <v>5.9455934836603878E-2</v>
      </c>
      <c r="Q240" s="40">
        <f t="shared" si="129"/>
        <v>29065.019</v>
      </c>
      <c r="S240" s="35">
        <v>0.1</v>
      </c>
      <c r="Z240">
        <f t="shared" si="130"/>
        <v>2848</v>
      </c>
      <c r="AA240" s="15">
        <f t="shared" si="131"/>
        <v>-2.1961401840141642E-3</v>
      </c>
      <c r="AB240" s="15">
        <f t="shared" si="132"/>
        <v>6.5930075020958434E-2</v>
      </c>
      <c r="AC240" s="15">
        <f t="shared" si="133"/>
        <v>-5.517793483626348E-2</v>
      </c>
      <c r="AD240" s="15">
        <f t="shared" si="134"/>
        <v>6.4741401843545626E-3</v>
      </c>
      <c r="AE240" s="15">
        <f t="shared" si="135"/>
        <v>4.1914491126674531E-6</v>
      </c>
      <c r="AF240">
        <f t="shared" si="136"/>
        <v>-5.517793483626348E-2</v>
      </c>
      <c r="AG240" s="68"/>
      <c r="AH240">
        <f t="shared" si="137"/>
        <v>-6.1652075020618043E-2</v>
      </c>
      <c r="AI240">
        <f t="shared" si="138"/>
        <v>1.0148051338262722</v>
      </c>
      <c r="AJ240">
        <f t="shared" si="139"/>
        <v>0.29043619269053478</v>
      </c>
      <c r="AK240">
        <f t="shared" si="140"/>
        <v>-0.55980425865867278</v>
      </c>
      <c r="AL240">
        <f t="shared" si="141"/>
        <v>-1.5443555070562349</v>
      </c>
      <c r="AM240">
        <f t="shared" si="142"/>
        <v>-0.97390267712512602</v>
      </c>
      <c r="AN240" s="15">
        <f t="shared" si="146"/>
        <v>5.3285202169349439</v>
      </c>
      <c r="AO240" s="15">
        <f t="shared" si="146"/>
        <v>5.3290702123923213</v>
      </c>
      <c r="AP240" s="15">
        <f t="shared" si="146"/>
        <v>5.330766406849972</v>
      </c>
      <c r="AQ240" s="15">
        <f t="shared" si="146"/>
        <v>5.3359722362636557</v>
      </c>
      <c r="AR240" s="15">
        <f t="shared" si="146"/>
        <v>5.3517199595731473</v>
      </c>
      <c r="AS240" s="15">
        <f t="shared" si="146"/>
        <v>5.3974598939473903</v>
      </c>
      <c r="AT240" s="15">
        <f t="shared" si="146"/>
        <v>5.5179652518762117</v>
      </c>
      <c r="AU240" s="15">
        <f t="shared" si="143"/>
        <v>5.7853695003997654</v>
      </c>
    </row>
    <row r="241" spans="1:48" x14ac:dyDescent="0.2">
      <c r="A241" s="9" t="s">
        <v>641</v>
      </c>
      <c r="B241" s="35"/>
      <c r="C241" s="12">
        <v>44125.321000000004</v>
      </c>
      <c r="D241" s="12"/>
      <c r="E241" s="9">
        <f t="shared" si="126"/>
        <v>2874.9917487381003</v>
      </c>
      <c r="F241" s="9">
        <f t="shared" si="127"/>
        <v>2875</v>
      </c>
      <c r="G241" s="9">
        <f t="shared" si="128"/>
        <v>-1.277999999729218E-2</v>
      </c>
      <c r="H241" s="9"/>
      <c r="I241" s="9">
        <f t="shared" si="124"/>
        <v>-1.277999999729218E-2</v>
      </c>
      <c r="J241" s="9"/>
      <c r="K241" s="9"/>
      <c r="L241" s="9"/>
      <c r="M241" s="9"/>
      <c r="N241" s="9"/>
      <c r="O241" s="9"/>
      <c r="P241" s="9">
        <f t="shared" si="145"/>
        <v>5.9967338546672695E-2</v>
      </c>
      <c r="Q241" s="40">
        <f t="shared" si="129"/>
        <v>29106.821000000004</v>
      </c>
      <c r="S241" s="35">
        <v>0.1</v>
      </c>
      <c r="X241" s="9"/>
      <c r="Y241" s="9"/>
      <c r="Z241">
        <f t="shared" si="130"/>
        <v>2875</v>
      </c>
      <c r="AA241" s="15">
        <f t="shared" si="131"/>
        <v>-2.509528616057341E-3</v>
      </c>
      <c r="AB241" s="15">
        <f t="shared" si="132"/>
        <v>4.9696867165437857E-2</v>
      </c>
      <c r="AC241" s="15">
        <f t="shared" si="133"/>
        <v>-7.2747338543964868E-2</v>
      </c>
      <c r="AD241" s="15">
        <f t="shared" si="134"/>
        <v>-1.0270471381234839E-2</v>
      </c>
      <c r="AE241" s="15">
        <f t="shared" si="135"/>
        <v>1.0548258239276386E-5</v>
      </c>
      <c r="AF241">
        <f t="shared" si="136"/>
        <v>-7.2747338543964868E-2</v>
      </c>
      <c r="AG241" s="68"/>
      <c r="AH241">
        <f t="shared" si="137"/>
        <v>-6.2476867162730036E-2</v>
      </c>
      <c r="AI241">
        <f t="shared" si="138"/>
        <v>1.0181328728352397</v>
      </c>
      <c r="AJ241">
        <f t="shared" si="139"/>
        <v>0.28474238432692084</v>
      </c>
      <c r="AK241">
        <f t="shared" si="140"/>
        <v>-0.55970635061855523</v>
      </c>
      <c r="AL241">
        <f t="shared" si="141"/>
        <v>-1.5384105357795899</v>
      </c>
      <c r="AM241">
        <f t="shared" si="142"/>
        <v>-0.96812753074164681</v>
      </c>
      <c r="AN241" s="15">
        <f t="shared" ref="AN241:AT250" si="147">$AU241+$AB$7*SIN(AO241)</f>
        <v>5.3333657841878823</v>
      </c>
      <c r="AO241" s="15">
        <f t="shared" si="147"/>
        <v>5.333932315853759</v>
      </c>
      <c r="AP241" s="15">
        <f t="shared" si="147"/>
        <v>5.3356676010255377</v>
      </c>
      <c r="AQ241" s="15">
        <f t="shared" si="147"/>
        <v>5.3409569233811176</v>
      </c>
      <c r="AR241" s="15">
        <f t="shared" si="147"/>
        <v>5.3568475617180651</v>
      </c>
      <c r="AS241" s="15">
        <f t="shared" si="147"/>
        <v>5.4026984172989909</v>
      </c>
      <c r="AT241" s="15">
        <f t="shared" si="147"/>
        <v>5.5228389138246463</v>
      </c>
      <c r="AU241" s="15">
        <f t="shared" si="143"/>
        <v>5.7886350073039967</v>
      </c>
    </row>
    <row r="242" spans="1:48" x14ac:dyDescent="0.2">
      <c r="A242" s="9" t="s">
        <v>641</v>
      </c>
      <c r="B242" s="35"/>
      <c r="C242" s="12">
        <v>44156.292000000001</v>
      </c>
      <c r="D242" s="12"/>
      <c r="E242" s="9">
        <f t="shared" si="126"/>
        <v>2894.9878232551291</v>
      </c>
      <c r="F242" s="9">
        <f t="shared" si="127"/>
        <v>2895</v>
      </c>
      <c r="G242" s="9">
        <f t="shared" si="128"/>
        <v>-1.8859999996493571E-2</v>
      </c>
      <c r="H242" s="9"/>
      <c r="I242" s="9">
        <f t="shared" si="124"/>
        <v>-1.8859999996493571E-2</v>
      </c>
      <c r="J242" s="9"/>
      <c r="K242" s="9"/>
      <c r="L242" s="9"/>
      <c r="M242" s="9"/>
      <c r="N242" s="9"/>
      <c r="O242" s="9"/>
      <c r="P242" s="9">
        <f t="shared" si="145"/>
        <v>6.0346150852036838E-2</v>
      </c>
      <c r="Q242" s="40">
        <f t="shared" si="129"/>
        <v>29137.792000000001</v>
      </c>
      <c r="S242" s="35">
        <v>0.1</v>
      </c>
      <c r="X242" s="9"/>
      <c r="Y242" s="9"/>
      <c r="Z242">
        <f t="shared" si="130"/>
        <v>2895</v>
      </c>
      <c r="AA242" s="15">
        <f t="shared" si="131"/>
        <v>-2.7424988856062996E-3</v>
      </c>
      <c r="AB242" s="15">
        <f t="shared" si="132"/>
        <v>4.4228649741149567E-2</v>
      </c>
      <c r="AC242" s="15">
        <f t="shared" si="133"/>
        <v>-7.9206150848530416E-2</v>
      </c>
      <c r="AD242" s="15">
        <f t="shared" si="134"/>
        <v>-1.6117501110887271E-2</v>
      </c>
      <c r="AE242" s="15">
        <f t="shared" si="135"/>
        <v>2.5977384205945242E-5</v>
      </c>
      <c r="AF242">
        <f t="shared" si="136"/>
        <v>-7.9206150848530416E-2</v>
      </c>
      <c r="AG242" s="68"/>
      <c r="AH242">
        <f t="shared" si="137"/>
        <v>-6.3088649737643138E-2</v>
      </c>
      <c r="AI242">
        <f t="shared" si="138"/>
        <v>1.0206116741684432</v>
      </c>
      <c r="AJ242">
        <f t="shared" si="139"/>
        <v>0.28049386591436787</v>
      </c>
      <c r="AK242">
        <f t="shared" si="140"/>
        <v>-0.55962054902225844</v>
      </c>
      <c r="AL242">
        <f t="shared" si="141"/>
        <v>-1.5339814502607503</v>
      </c>
      <c r="AM242">
        <f t="shared" si="142"/>
        <v>-0.96384653275143228</v>
      </c>
      <c r="AN242" s="15">
        <f t="shared" si="147"/>
        <v>5.3369655155108555</v>
      </c>
      <c r="AO242" s="15">
        <f t="shared" si="147"/>
        <v>5.3375444967573271</v>
      </c>
      <c r="AP242" s="15">
        <f t="shared" si="147"/>
        <v>5.3393090080914405</v>
      </c>
      <c r="AQ242" s="15">
        <f t="shared" si="147"/>
        <v>5.344660265889198</v>
      </c>
      <c r="AR242" s="15">
        <f t="shared" si="147"/>
        <v>5.3606558128025572</v>
      </c>
      <c r="AS242" s="15">
        <f t="shared" si="147"/>
        <v>5.4065854621252631</v>
      </c>
      <c r="AT242" s="15">
        <f t="shared" si="147"/>
        <v>5.5264508620847002</v>
      </c>
      <c r="AU242" s="15">
        <f t="shared" si="143"/>
        <v>5.79105390130713</v>
      </c>
    </row>
    <row r="243" spans="1:48" x14ac:dyDescent="0.2">
      <c r="A243" s="9" t="s">
        <v>642</v>
      </c>
      <c r="B243" s="35"/>
      <c r="C243" s="12">
        <v>44295.686000000002</v>
      </c>
      <c r="D243" s="12"/>
      <c r="E243" s="9">
        <f t="shared" si="126"/>
        <v>2984.9859767286007</v>
      </c>
      <c r="F243" s="9">
        <f t="shared" si="127"/>
        <v>2985</v>
      </c>
      <c r="G243" s="9">
        <f t="shared" si="128"/>
        <v>-2.171999999700347E-2</v>
      </c>
      <c r="H243" s="9"/>
      <c r="I243" s="9">
        <f t="shared" ref="I243:I274" si="148">G243</f>
        <v>-2.171999999700347E-2</v>
      </c>
      <c r="J243" s="9"/>
      <c r="K243" s="9"/>
      <c r="L243" s="9"/>
      <c r="M243" s="9"/>
      <c r="N243" s="9"/>
      <c r="O243" s="9"/>
      <c r="P243" s="9">
        <f t="shared" si="145"/>
        <v>6.2050750853055267E-2</v>
      </c>
      <c r="Q243" s="40">
        <f t="shared" si="129"/>
        <v>29277.186000000002</v>
      </c>
      <c r="S243" s="35">
        <v>0.1</v>
      </c>
      <c r="X243" s="9"/>
      <c r="Y243" s="9"/>
      <c r="Z243">
        <f t="shared" si="130"/>
        <v>2985</v>
      </c>
      <c r="AA243" s="15">
        <f t="shared" si="131"/>
        <v>-3.7994240956853026E-3</v>
      </c>
      <c r="AB243" s="15">
        <f t="shared" si="132"/>
        <v>4.41301749517371E-2</v>
      </c>
      <c r="AC243" s="15">
        <f t="shared" si="133"/>
        <v>-8.3770750850058737E-2</v>
      </c>
      <c r="AD243" s="15">
        <f t="shared" si="134"/>
        <v>-1.7920575901318167E-2</v>
      </c>
      <c r="AE243" s="15">
        <f t="shared" si="135"/>
        <v>3.2114704063490544E-5</v>
      </c>
      <c r="AF243">
        <f t="shared" si="136"/>
        <v>-8.3770750850058737E-2</v>
      </c>
      <c r="AG243" s="68"/>
      <c r="AH243">
        <f t="shared" si="137"/>
        <v>-6.585017494874057E-2</v>
      </c>
      <c r="AI243">
        <f t="shared" si="138"/>
        <v>1.0319126603565874</v>
      </c>
      <c r="AJ243">
        <f t="shared" si="139"/>
        <v>0.26104606697901395</v>
      </c>
      <c r="AK243">
        <f t="shared" si="140"/>
        <v>-0.55908995886973789</v>
      </c>
      <c r="AL243">
        <f t="shared" si="141"/>
        <v>-1.5137785439252436</v>
      </c>
      <c r="AM243">
        <f t="shared" si="142"/>
        <v>-0.94454806648826195</v>
      </c>
      <c r="AN243" s="15">
        <f t="shared" si="147"/>
        <v>5.3532752983781462</v>
      </c>
      <c r="AO243" s="15">
        <f t="shared" si="147"/>
        <v>5.3539124031834566</v>
      </c>
      <c r="AP243" s="15">
        <f t="shared" si="147"/>
        <v>5.3558111530662815</v>
      </c>
      <c r="AQ243" s="15">
        <f t="shared" si="147"/>
        <v>5.361441680331561</v>
      </c>
      <c r="AR243" s="15">
        <f t="shared" si="147"/>
        <v>5.3778985936969859</v>
      </c>
      <c r="AS243" s="15">
        <f t="shared" si="147"/>
        <v>5.4241468346543744</v>
      </c>
      <c r="AT243" s="15">
        <f t="shared" si="147"/>
        <v>5.542723687289496</v>
      </c>
      <c r="AU243" s="15">
        <f t="shared" si="143"/>
        <v>5.8019389243212345</v>
      </c>
    </row>
    <row r="244" spans="1:48" x14ac:dyDescent="0.2">
      <c r="A244" s="9" t="s">
        <v>643</v>
      </c>
      <c r="B244" s="35"/>
      <c r="C244" s="12">
        <v>44461.404000000002</v>
      </c>
      <c r="D244" s="12"/>
      <c r="E244" s="9">
        <f t="shared" si="126"/>
        <v>3091.9799219293755</v>
      </c>
      <c r="F244" s="9">
        <f t="shared" si="127"/>
        <v>3092</v>
      </c>
      <c r="G244" s="9">
        <f t="shared" si="128"/>
        <v>-3.1097999999474268E-2</v>
      </c>
      <c r="H244" s="9"/>
      <c r="I244" s="9">
        <f t="shared" si="148"/>
        <v>-3.1097999999474268E-2</v>
      </c>
      <c r="J244" s="9"/>
      <c r="K244" s="9"/>
      <c r="L244" s="9"/>
      <c r="M244" s="9"/>
      <c r="N244" s="9"/>
      <c r="O244" s="9"/>
      <c r="P244" s="9">
        <f t="shared" si="145"/>
        <v>6.4077212954265994E-2</v>
      </c>
      <c r="Q244" s="40">
        <f t="shared" si="129"/>
        <v>29442.904000000002</v>
      </c>
      <c r="S244" s="35">
        <v>0.1</v>
      </c>
      <c r="X244" s="9"/>
      <c r="Y244" s="9"/>
      <c r="Z244">
        <f t="shared" si="130"/>
        <v>3092</v>
      </c>
      <c r="AA244" s="15">
        <f t="shared" si="131"/>
        <v>-5.073529686951711E-3</v>
      </c>
      <c r="AB244" s="15">
        <f t="shared" si="132"/>
        <v>3.8052742641743437E-2</v>
      </c>
      <c r="AC244" s="15">
        <f t="shared" si="133"/>
        <v>-9.5175212953740262E-2</v>
      </c>
      <c r="AD244" s="15">
        <f t="shared" si="134"/>
        <v>-2.6024470312522557E-2</v>
      </c>
      <c r="AE244" s="15">
        <f t="shared" si="135"/>
        <v>6.7727305504736794E-5</v>
      </c>
      <c r="AF244">
        <f t="shared" si="136"/>
        <v>-9.5175212953740262E-2</v>
      </c>
      <c r="AG244" s="68"/>
      <c r="AH244">
        <f t="shared" si="137"/>
        <v>-6.9150742641217705E-2</v>
      </c>
      <c r="AI244">
        <f t="shared" si="138"/>
        <v>1.0456628163470276</v>
      </c>
      <c r="AJ244">
        <f t="shared" si="139"/>
        <v>0.23720924724991471</v>
      </c>
      <c r="AK244">
        <f t="shared" si="140"/>
        <v>-0.55813520512798487</v>
      </c>
      <c r="AL244">
        <f t="shared" si="141"/>
        <v>-1.4891649526104285</v>
      </c>
      <c r="AM244">
        <f t="shared" si="142"/>
        <v>-0.92152793611187955</v>
      </c>
      <c r="AN244" s="15">
        <f t="shared" si="147"/>
        <v>5.3729062942006038</v>
      </c>
      <c r="AO244" s="15">
        <f t="shared" si="147"/>
        <v>5.3736169075342861</v>
      </c>
      <c r="AP244" s="15">
        <f t="shared" si="147"/>
        <v>5.3756805790514113</v>
      </c>
      <c r="AQ244" s="15">
        <f t="shared" si="147"/>
        <v>5.3816429966471215</v>
      </c>
      <c r="AR244" s="15">
        <f t="shared" si="147"/>
        <v>5.398623327995475</v>
      </c>
      <c r="AS244" s="15">
        <f t="shared" si="147"/>
        <v>5.4451721630313017</v>
      </c>
      <c r="AT244" s="15">
        <f t="shared" si="147"/>
        <v>5.5621101780795579</v>
      </c>
      <c r="AU244" s="15">
        <f t="shared" si="143"/>
        <v>5.8148800072380027</v>
      </c>
    </row>
    <row r="245" spans="1:48" x14ac:dyDescent="0.2">
      <c r="A245" s="9" t="s">
        <v>632</v>
      </c>
      <c r="B245" s="35"/>
      <c r="C245" s="12">
        <v>44470.713000000003</v>
      </c>
      <c r="D245" s="12"/>
      <c r="E245" s="9">
        <f t="shared" si="126"/>
        <v>3097.9901720885259</v>
      </c>
      <c r="F245" s="9">
        <f t="shared" si="127"/>
        <v>3098</v>
      </c>
      <c r="G245" s="9">
        <f t="shared" si="128"/>
        <v>-1.5222000001813285E-2</v>
      </c>
      <c r="H245" s="9"/>
      <c r="I245" s="9">
        <f t="shared" si="148"/>
        <v>-1.5222000001813285E-2</v>
      </c>
      <c r="J245" s="9"/>
      <c r="K245" s="9"/>
      <c r="L245" s="9"/>
      <c r="M245" s="9"/>
      <c r="N245" s="9"/>
      <c r="O245" s="9"/>
      <c r="P245" s="9">
        <f t="shared" si="145"/>
        <v>6.4190842550899199E-2</v>
      </c>
      <c r="Q245" s="40">
        <f t="shared" si="129"/>
        <v>29452.213000000003</v>
      </c>
      <c r="S245" s="35">
        <v>0.1</v>
      </c>
      <c r="Z245">
        <f t="shared" si="130"/>
        <v>3098</v>
      </c>
      <c r="AA245" s="15">
        <f t="shared" si="131"/>
        <v>-5.1455171021412976E-3</v>
      </c>
      <c r="AB245" s="15">
        <f t="shared" si="132"/>
        <v>5.4114359651227212E-2</v>
      </c>
      <c r="AC245" s="15">
        <f t="shared" si="133"/>
        <v>-7.9412842552712484E-2</v>
      </c>
      <c r="AD245" s="15">
        <f t="shared" si="134"/>
        <v>-1.0076482899671987E-2</v>
      </c>
      <c r="AE245" s="15">
        <f t="shared" si="135"/>
        <v>1.0153550762738199E-5</v>
      </c>
      <c r="AF245">
        <f t="shared" si="136"/>
        <v>-7.9412842552712484E-2</v>
      </c>
      <c r="AG245" s="68"/>
      <c r="AH245">
        <f t="shared" si="137"/>
        <v>-6.9336359653040497E-2</v>
      </c>
      <c r="AI245">
        <f t="shared" si="138"/>
        <v>1.0464440473244241</v>
      </c>
      <c r="AJ245">
        <f t="shared" si="139"/>
        <v>0.23584917051915313</v>
      </c>
      <c r="AK245">
        <f t="shared" si="140"/>
        <v>-0.5580707396631065</v>
      </c>
      <c r="AL245">
        <f t="shared" si="141"/>
        <v>-1.4877651556402045</v>
      </c>
      <c r="AM245">
        <f t="shared" si="142"/>
        <v>-0.92023450823742725</v>
      </c>
      <c r="AN245" s="15">
        <f t="shared" si="147"/>
        <v>5.3740149579184671</v>
      </c>
      <c r="AO245" s="15">
        <f t="shared" si="147"/>
        <v>5.3747298321712877</v>
      </c>
      <c r="AP245" s="15">
        <f t="shared" si="147"/>
        <v>5.3768029075626638</v>
      </c>
      <c r="AQ245" s="15">
        <f t="shared" si="147"/>
        <v>5.3827838903579988</v>
      </c>
      <c r="AR245" s="15">
        <f t="shared" si="147"/>
        <v>5.3997926968428924</v>
      </c>
      <c r="AS245" s="15">
        <f t="shared" si="147"/>
        <v>5.4463558280257143</v>
      </c>
      <c r="AT245" s="15">
        <f t="shared" si="147"/>
        <v>5.5631985345198185</v>
      </c>
      <c r="AU245" s="15">
        <f t="shared" si="143"/>
        <v>5.8156056754389427</v>
      </c>
    </row>
    <row r="246" spans="1:48" x14ac:dyDescent="0.2">
      <c r="A246" s="9" t="s">
        <v>644</v>
      </c>
      <c r="B246" s="35"/>
      <c r="C246" s="12">
        <v>44492.389000000003</v>
      </c>
      <c r="D246" s="12"/>
      <c r="E246" s="9">
        <f t="shared" si="126"/>
        <v>3111.9850353874549</v>
      </c>
      <c r="F246" s="9">
        <f t="shared" si="127"/>
        <v>3112</v>
      </c>
      <c r="G246" s="9">
        <f t="shared" si="128"/>
        <v>-2.3177999995823484E-2</v>
      </c>
      <c r="H246" s="9"/>
      <c r="I246" s="9">
        <f t="shared" si="148"/>
        <v>-2.3177999995823484E-2</v>
      </c>
      <c r="J246" s="9"/>
      <c r="K246" s="9"/>
      <c r="L246" s="9"/>
      <c r="M246" s="9"/>
      <c r="N246" s="9"/>
      <c r="O246" s="9"/>
      <c r="P246" s="9">
        <f t="shared" si="145"/>
        <v>6.445597671026819E-2</v>
      </c>
      <c r="Q246" s="40">
        <f t="shared" si="129"/>
        <v>29473.889000000003</v>
      </c>
      <c r="S246" s="35">
        <v>0.1</v>
      </c>
      <c r="Z246">
        <f t="shared" si="130"/>
        <v>3112</v>
      </c>
      <c r="AA246" s="15">
        <f t="shared" si="131"/>
        <v>-5.3137056781259184E-3</v>
      </c>
      <c r="AB246" s="15">
        <f t="shared" si="132"/>
        <v>4.6591682392570624E-2</v>
      </c>
      <c r="AC246" s="15">
        <f t="shared" si="133"/>
        <v>-8.7633976706091674E-2</v>
      </c>
      <c r="AD246" s="15">
        <f t="shared" si="134"/>
        <v>-1.7864294317697565E-2</v>
      </c>
      <c r="AE246" s="15">
        <f t="shared" si="135"/>
        <v>3.191330114693215E-5</v>
      </c>
      <c r="AF246">
        <f t="shared" si="136"/>
        <v>-8.7633976706091674E-2</v>
      </c>
      <c r="AG246" s="68"/>
      <c r="AH246">
        <f t="shared" si="137"/>
        <v>-6.9769682388394108E-2</v>
      </c>
      <c r="AI246">
        <f t="shared" si="138"/>
        <v>1.048271147015186</v>
      </c>
      <c r="AJ246">
        <f t="shared" si="139"/>
        <v>0.23266587484953055</v>
      </c>
      <c r="AK246">
        <f t="shared" si="140"/>
        <v>-0.55791567137501907</v>
      </c>
      <c r="AL246">
        <f t="shared" si="141"/>
        <v>-1.4844907464893156</v>
      </c>
      <c r="AM246">
        <f t="shared" si="142"/>
        <v>-0.91721541308138066</v>
      </c>
      <c r="AN246" s="15">
        <f t="shared" si="147"/>
        <v>5.3766051184899908</v>
      </c>
      <c r="AO246" s="15">
        <f t="shared" si="147"/>
        <v>5.3773299913462509</v>
      </c>
      <c r="AP246" s="15">
        <f t="shared" si="147"/>
        <v>5.3794250691762606</v>
      </c>
      <c r="AQ246" s="15">
        <f t="shared" si="147"/>
        <v>5.3854493409565078</v>
      </c>
      <c r="AR246" s="15">
        <f t="shared" si="147"/>
        <v>5.4025242102944926</v>
      </c>
      <c r="AS246" s="15">
        <f t="shared" si="147"/>
        <v>5.4491196309769361</v>
      </c>
      <c r="AT246" s="15">
        <f t="shared" si="147"/>
        <v>5.5657385494463885</v>
      </c>
      <c r="AU246" s="15">
        <f t="shared" si="143"/>
        <v>5.817298901241136</v>
      </c>
    </row>
    <row r="247" spans="1:48" x14ac:dyDescent="0.2">
      <c r="A247" s="9" t="s">
        <v>645</v>
      </c>
      <c r="B247" s="35"/>
      <c r="C247" s="12">
        <v>44732.46</v>
      </c>
      <c r="D247" s="12"/>
      <c r="E247" s="9">
        <f t="shared" si="126"/>
        <v>3266.9841508625072</v>
      </c>
      <c r="F247" s="9">
        <f t="shared" si="127"/>
        <v>3267</v>
      </c>
      <c r="G247" s="9">
        <f t="shared" si="128"/>
        <v>-2.454800000123214E-2</v>
      </c>
      <c r="H247" s="9"/>
      <c r="I247" s="9">
        <f t="shared" si="148"/>
        <v>-2.454800000123214E-2</v>
      </c>
      <c r="J247" s="9"/>
      <c r="K247" s="9"/>
      <c r="L247" s="9"/>
      <c r="M247" s="9"/>
      <c r="N247" s="9"/>
      <c r="O247" s="9"/>
      <c r="P247" s="9">
        <f t="shared" si="145"/>
        <v>6.7391244102529058E-2</v>
      </c>
      <c r="Q247" s="40">
        <f t="shared" si="129"/>
        <v>29713.96</v>
      </c>
      <c r="S247" s="35">
        <v>0.1</v>
      </c>
      <c r="Z247">
        <f t="shared" si="130"/>
        <v>3267</v>
      </c>
      <c r="AA247" s="15">
        <f t="shared" si="131"/>
        <v>-7.1953495874002432E-3</v>
      </c>
      <c r="AB247" s="15">
        <f t="shared" si="132"/>
        <v>5.0038593688697161E-2</v>
      </c>
      <c r="AC247" s="15">
        <f t="shared" si="133"/>
        <v>-9.1939244103761197E-2</v>
      </c>
      <c r="AD247" s="15">
        <f t="shared" si="134"/>
        <v>-1.7352650413831897E-2</v>
      </c>
      <c r="AE247" s="15">
        <f t="shared" si="135"/>
        <v>3.0111447638466032E-5</v>
      </c>
      <c r="AF247">
        <f t="shared" si="136"/>
        <v>-9.1939244103761197E-2</v>
      </c>
      <c r="AG247" s="68"/>
      <c r="AH247">
        <f t="shared" si="137"/>
        <v>-7.4586593689929301E-2</v>
      </c>
      <c r="AI247">
        <f t="shared" si="138"/>
        <v>1.0688970055568681</v>
      </c>
      <c r="AJ247">
        <f t="shared" si="139"/>
        <v>0.19649367701088938</v>
      </c>
      <c r="AK247">
        <f t="shared" si="140"/>
        <v>-0.5557456276258923</v>
      </c>
      <c r="AL247">
        <f t="shared" si="141"/>
        <v>-1.4474534521277065</v>
      </c>
      <c r="AM247">
        <f t="shared" si="142"/>
        <v>-0.88368305575536543</v>
      </c>
      <c r="AN247" s="15">
        <f t="shared" si="147"/>
        <v>5.4055928030491351</v>
      </c>
      <c r="AO247" s="15">
        <f t="shared" si="147"/>
        <v>5.4064335008621551</v>
      </c>
      <c r="AP247" s="15">
        <f t="shared" si="147"/>
        <v>5.4087771784644971</v>
      </c>
      <c r="AQ247" s="15">
        <f t="shared" si="147"/>
        <v>5.415276451294317</v>
      </c>
      <c r="AR247" s="15">
        <f t="shared" si="147"/>
        <v>5.4330450012866489</v>
      </c>
      <c r="AS247" s="15">
        <f t="shared" si="147"/>
        <v>5.4798966404717957</v>
      </c>
      <c r="AT247" s="15">
        <f t="shared" si="147"/>
        <v>5.5939077923764939</v>
      </c>
      <c r="AU247" s="15">
        <f t="shared" si="143"/>
        <v>5.8360453297654269</v>
      </c>
    </row>
    <row r="248" spans="1:48" x14ac:dyDescent="0.2">
      <c r="A248" s="9" t="s">
        <v>646</v>
      </c>
      <c r="B248" s="35"/>
      <c r="C248" s="12">
        <v>44746.400999999998</v>
      </c>
      <c r="D248" s="12"/>
      <c r="E248" s="9">
        <f t="shared" si="126"/>
        <v>3275.9849992316877</v>
      </c>
      <c r="F248" s="9">
        <f t="shared" si="127"/>
        <v>3276</v>
      </c>
      <c r="G248" s="9">
        <f t="shared" si="128"/>
        <v>-2.3234000007505529E-2</v>
      </c>
      <c r="H248" s="9"/>
      <c r="I248" s="9">
        <f t="shared" si="148"/>
        <v>-2.3234000007505529E-2</v>
      </c>
      <c r="J248" s="9"/>
      <c r="K248" s="9"/>
      <c r="L248" s="9"/>
      <c r="M248" s="9"/>
      <c r="N248" s="9"/>
      <c r="O248" s="9"/>
      <c r="P248" s="9">
        <f t="shared" si="145"/>
        <v>6.7561670727741177E-2</v>
      </c>
      <c r="Q248" s="40">
        <f t="shared" si="129"/>
        <v>29727.900999999998</v>
      </c>
      <c r="S248" s="35">
        <v>0.1</v>
      </c>
      <c r="X248" s="9"/>
      <c r="Y248" s="9"/>
      <c r="Z248">
        <f t="shared" si="130"/>
        <v>3276</v>
      </c>
      <c r="AA248" s="15">
        <f t="shared" si="131"/>
        <v>-7.305658141117069E-3</v>
      </c>
      <c r="AB248" s="15">
        <f t="shared" si="132"/>
        <v>5.1633328861352717E-2</v>
      </c>
      <c r="AC248" s="15">
        <f t="shared" si="133"/>
        <v>-9.0795670735246706E-2</v>
      </c>
      <c r="AD248" s="15">
        <f t="shared" si="134"/>
        <v>-1.592834186638846E-2</v>
      </c>
      <c r="AE248" s="15">
        <f t="shared" si="135"/>
        <v>2.5371207461254337E-5</v>
      </c>
      <c r="AF248">
        <f t="shared" si="136"/>
        <v>-9.0795670735246706E-2</v>
      </c>
      <c r="AG248" s="68"/>
      <c r="AH248">
        <f t="shared" si="137"/>
        <v>-7.4867328868858246E-2</v>
      </c>
      <c r="AI248">
        <f t="shared" si="138"/>
        <v>1.0701171013798727</v>
      </c>
      <c r="AJ248">
        <f t="shared" si="139"/>
        <v>0.19434028849855853</v>
      </c>
      <c r="AK248">
        <f t="shared" si="140"/>
        <v>-0.55559300939994261</v>
      </c>
      <c r="AL248">
        <f t="shared" si="141"/>
        <v>-1.4452577301539318</v>
      </c>
      <c r="AM248">
        <f t="shared" si="142"/>
        <v>-0.88172977401068409</v>
      </c>
      <c r="AN248" s="15">
        <f t="shared" si="147"/>
        <v>5.4072937170977013</v>
      </c>
      <c r="AO248" s="15">
        <f t="shared" si="147"/>
        <v>5.4081414187013523</v>
      </c>
      <c r="AP248" s="15">
        <f t="shared" si="147"/>
        <v>5.4104997752750634</v>
      </c>
      <c r="AQ248" s="15">
        <f t="shared" si="147"/>
        <v>5.4170263012969597</v>
      </c>
      <c r="AR248" s="15">
        <f t="shared" si="147"/>
        <v>5.4348328746062613</v>
      </c>
      <c r="AS248" s="15">
        <f t="shared" si="147"/>
        <v>5.481693611347664</v>
      </c>
      <c r="AT248" s="15">
        <f t="shared" si="147"/>
        <v>5.5955460717675702</v>
      </c>
      <c r="AU248" s="15">
        <f t="shared" si="143"/>
        <v>5.8371338320668364</v>
      </c>
    </row>
    <row r="249" spans="1:48" x14ac:dyDescent="0.2">
      <c r="A249" s="9" t="s">
        <v>632</v>
      </c>
      <c r="B249" s="35"/>
      <c r="C249" s="12">
        <v>44786.667999999998</v>
      </c>
      <c r="D249" s="12"/>
      <c r="E249" s="9">
        <f t="shared" si="126"/>
        <v>3301.9829306054644</v>
      </c>
      <c r="F249" s="9">
        <f t="shared" si="127"/>
        <v>3302</v>
      </c>
      <c r="G249" s="9">
        <f t="shared" si="128"/>
        <v>-2.6438000000780448E-2</v>
      </c>
      <c r="H249" s="9"/>
      <c r="I249" s="9">
        <f t="shared" si="148"/>
        <v>-2.6438000000780448E-2</v>
      </c>
      <c r="J249" s="9"/>
      <c r="K249" s="9"/>
      <c r="L249" s="9"/>
      <c r="M249" s="9"/>
      <c r="N249" s="9"/>
      <c r="O249" s="9"/>
      <c r="P249" s="9">
        <f t="shared" si="145"/>
        <v>6.8054009221834841E-2</v>
      </c>
      <c r="Q249" s="40">
        <f t="shared" si="129"/>
        <v>29768.167999999998</v>
      </c>
      <c r="S249" s="35">
        <v>0.1</v>
      </c>
      <c r="X249" s="9"/>
      <c r="Y249" s="9"/>
      <c r="Z249">
        <f t="shared" si="130"/>
        <v>3302</v>
      </c>
      <c r="AA249" s="15">
        <f t="shared" si="131"/>
        <v>-7.6249410042950883E-3</v>
      </c>
      <c r="AB249" s="15">
        <f t="shared" si="132"/>
        <v>4.9240950225349481E-2</v>
      </c>
      <c r="AC249" s="15">
        <f t="shared" si="133"/>
        <v>-9.4492009222615289E-2</v>
      </c>
      <c r="AD249" s="15">
        <f t="shared" si="134"/>
        <v>-1.881305899648536E-2</v>
      </c>
      <c r="AE249" s="15">
        <f t="shared" si="135"/>
        <v>3.5393118880523872E-5</v>
      </c>
      <c r="AF249">
        <f t="shared" si="136"/>
        <v>-9.4492009222615289E-2</v>
      </c>
      <c r="AG249" s="68"/>
      <c r="AH249">
        <f t="shared" si="137"/>
        <v>-7.5678950226129929E-2</v>
      </c>
      <c r="AI249">
        <f t="shared" si="138"/>
        <v>1.0736557112413194</v>
      </c>
      <c r="AJ249">
        <f t="shared" si="139"/>
        <v>0.18808619382071928</v>
      </c>
      <c r="AK249">
        <f t="shared" si="140"/>
        <v>-0.55513497115704702</v>
      </c>
      <c r="AL249">
        <f t="shared" si="141"/>
        <v>-1.4388860568880937</v>
      </c>
      <c r="AM249">
        <f t="shared" si="142"/>
        <v>-0.87608296005025865</v>
      </c>
      <c r="AN249" s="15">
        <f t="shared" si="147"/>
        <v>5.4122185745835765</v>
      </c>
      <c r="AO249" s="15">
        <f t="shared" si="147"/>
        <v>5.4130866731379532</v>
      </c>
      <c r="AP249" s="15">
        <f t="shared" si="147"/>
        <v>5.4154875597254035</v>
      </c>
      <c r="AQ249" s="15">
        <f t="shared" si="147"/>
        <v>5.4220925566232534</v>
      </c>
      <c r="AR249" s="15">
        <f t="shared" si="147"/>
        <v>5.4400075004804478</v>
      </c>
      <c r="AS249" s="15">
        <f t="shared" si="147"/>
        <v>5.4868909101206933</v>
      </c>
      <c r="AT249" s="15">
        <f t="shared" si="147"/>
        <v>5.6002804844954674</v>
      </c>
      <c r="AU249" s="15">
        <f t="shared" si="143"/>
        <v>5.8402783942709116</v>
      </c>
    </row>
    <row r="250" spans="1:48" x14ac:dyDescent="0.2">
      <c r="A250" s="9" t="s">
        <v>632</v>
      </c>
      <c r="B250" s="35"/>
      <c r="C250" s="12">
        <v>44803.7</v>
      </c>
      <c r="D250" s="12"/>
      <c r="E250" s="9">
        <f t="shared" si="126"/>
        <v>3312.9794480306055</v>
      </c>
      <c r="F250" s="9">
        <f t="shared" si="127"/>
        <v>3313</v>
      </c>
      <c r="G250" s="9">
        <f t="shared" si="128"/>
        <v>-3.1832000007852912E-2</v>
      </c>
      <c r="H250" s="9"/>
      <c r="I250" s="9">
        <f t="shared" si="148"/>
        <v>-3.1832000007852912E-2</v>
      </c>
      <c r="J250" s="9"/>
      <c r="K250" s="9"/>
      <c r="L250" s="9"/>
      <c r="M250" s="9"/>
      <c r="N250" s="9"/>
      <c r="O250" s="9"/>
      <c r="P250" s="9">
        <f t="shared" si="145"/>
        <v>6.8262304000577839E-2</v>
      </c>
      <c r="Q250" s="40">
        <f t="shared" si="129"/>
        <v>29785.199999999997</v>
      </c>
      <c r="S250" s="35">
        <v>0.1</v>
      </c>
      <c r="X250" s="9"/>
      <c r="Y250" s="9"/>
      <c r="Z250">
        <f t="shared" si="130"/>
        <v>3313</v>
      </c>
      <c r="AA250" s="15">
        <f t="shared" si="131"/>
        <v>-7.7602927360211071E-3</v>
      </c>
      <c r="AB250" s="15">
        <f t="shared" si="132"/>
        <v>4.4190596728746034E-2</v>
      </c>
      <c r="AC250" s="15">
        <f t="shared" si="133"/>
        <v>-0.10009430400843075</v>
      </c>
      <c r="AD250" s="15">
        <f t="shared" si="134"/>
        <v>-2.4071707271831805E-2</v>
      </c>
      <c r="AE250" s="15">
        <f t="shared" si="135"/>
        <v>5.7944709098076026E-5</v>
      </c>
      <c r="AF250">
        <f t="shared" si="136"/>
        <v>-0.10009430400843075</v>
      </c>
      <c r="AG250" s="68"/>
      <c r="AH250">
        <f t="shared" si="137"/>
        <v>-7.6022596736598946E-2</v>
      </c>
      <c r="AI250">
        <f t="shared" si="138"/>
        <v>1.0751590294672457</v>
      </c>
      <c r="AJ250">
        <f t="shared" si="139"/>
        <v>0.18542533437646783</v>
      </c>
      <c r="AK250">
        <f t="shared" si="140"/>
        <v>-0.55493343771081394</v>
      </c>
      <c r="AL250">
        <f t="shared" si="141"/>
        <v>-1.4361775439804509</v>
      </c>
      <c r="AM250">
        <f t="shared" si="142"/>
        <v>-0.87369211798229018</v>
      </c>
      <c r="AN250" s="15">
        <f t="shared" si="147"/>
        <v>5.4143071522061801</v>
      </c>
      <c r="AO250" s="15">
        <f t="shared" si="147"/>
        <v>5.4151839525144965</v>
      </c>
      <c r="AP250" s="15">
        <f t="shared" si="147"/>
        <v>5.4176028850350697</v>
      </c>
      <c r="AQ250" s="15">
        <f t="shared" si="147"/>
        <v>5.4242409581132351</v>
      </c>
      <c r="AR250" s="15">
        <f t="shared" si="147"/>
        <v>5.442201082466136</v>
      </c>
      <c r="AS250" s="15">
        <f t="shared" si="147"/>
        <v>5.489092465731142</v>
      </c>
      <c r="AT250" s="15">
        <f t="shared" si="147"/>
        <v>5.6022842205820647</v>
      </c>
      <c r="AU250" s="15">
        <f t="shared" si="143"/>
        <v>5.8416087859726353</v>
      </c>
    </row>
    <row r="251" spans="1:48" x14ac:dyDescent="0.2">
      <c r="A251" s="9" t="s">
        <v>647</v>
      </c>
      <c r="B251" s="35"/>
      <c r="C251" s="12">
        <v>45085.603999999999</v>
      </c>
      <c r="D251" s="12"/>
      <c r="E251" s="9">
        <f t="shared" si="126"/>
        <v>3494.9875649996693</v>
      </c>
      <c r="F251" s="9">
        <f t="shared" si="127"/>
        <v>3495</v>
      </c>
      <c r="G251" s="9">
        <f t="shared" si="128"/>
        <v>-1.9260000000940636E-2</v>
      </c>
      <c r="H251" s="9"/>
      <c r="I251" s="9">
        <f t="shared" si="148"/>
        <v>-1.9260000000940636E-2</v>
      </c>
      <c r="J251" s="9"/>
      <c r="K251" s="9"/>
      <c r="L251" s="9"/>
      <c r="M251" s="9"/>
      <c r="N251" s="9"/>
      <c r="O251" s="9"/>
      <c r="P251" s="9">
        <f t="shared" si="145"/>
        <v>7.1708439326020265E-2</v>
      </c>
      <c r="Q251" s="40">
        <f t="shared" si="129"/>
        <v>30067.103999999999</v>
      </c>
      <c r="S251" s="35">
        <v>0.1</v>
      </c>
      <c r="Z251">
        <f t="shared" si="130"/>
        <v>3495</v>
      </c>
      <c r="AA251" s="15">
        <f t="shared" si="131"/>
        <v>-1.0021369882989725E-2</v>
      </c>
      <c r="AB251" s="15">
        <f t="shared" si="132"/>
        <v>6.2469809208069355E-2</v>
      </c>
      <c r="AC251" s="15">
        <f t="shared" si="133"/>
        <v>-9.0968439326960901E-2</v>
      </c>
      <c r="AD251" s="15">
        <f t="shared" si="134"/>
        <v>-9.2386301179509106E-3</v>
      </c>
      <c r="AE251" s="15">
        <f t="shared" si="135"/>
        <v>8.5352286456309664E-6</v>
      </c>
      <c r="AF251">
        <f t="shared" si="136"/>
        <v>-9.0968439326960901E-2</v>
      </c>
      <c r="AG251" s="68"/>
      <c r="AH251">
        <f t="shared" si="137"/>
        <v>-8.172980920900999E-2</v>
      </c>
      <c r="AI251">
        <f t="shared" si="138"/>
        <v>1.1005684423866544</v>
      </c>
      <c r="AJ251">
        <f t="shared" si="139"/>
        <v>0.1400950020017859</v>
      </c>
      <c r="AK251">
        <f t="shared" si="140"/>
        <v>-0.55089562386710078</v>
      </c>
      <c r="AL251">
        <f t="shared" si="141"/>
        <v>-1.3902302210636679</v>
      </c>
      <c r="AM251">
        <f t="shared" si="142"/>
        <v>-0.83397205878727365</v>
      </c>
      <c r="AN251" s="15">
        <f t="shared" ref="AN251:AT260" si="149">$AU251+$AB$7*SIN(AO251)</f>
        <v>5.4493006959247374</v>
      </c>
      <c r="AO251" s="15">
        <f t="shared" si="149"/>
        <v>5.4503272496341957</v>
      </c>
      <c r="AP251" s="15">
        <f t="shared" si="149"/>
        <v>5.4530479595626868</v>
      </c>
      <c r="AQ251" s="15">
        <f t="shared" si="149"/>
        <v>5.4602199434876173</v>
      </c>
      <c r="AR251" s="15">
        <f t="shared" si="149"/>
        <v>5.4788662136814397</v>
      </c>
      <c r="AS251" s="15">
        <f t="shared" si="149"/>
        <v>5.5257480439950406</v>
      </c>
      <c r="AT251" s="15">
        <f t="shared" si="149"/>
        <v>5.6354975295959937</v>
      </c>
      <c r="AU251" s="15">
        <f t="shared" si="143"/>
        <v>5.8636207214011566</v>
      </c>
    </row>
    <row r="252" spans="1:48" x14ac:dyDescent="0.2">
      <c r="A252" s="9" t="s">
        <v>632</v>
      </c>
      <c r="B252" s="35"/>
      <c r="C252" s="12">
        <v>45122.767999999996</v>
      </c>
      <c r="D252" s="12"/>
      <c r="E252" s="9">
        <f t="shared" si="126"/>
        <v>3518.9820796537279</v>
      </c>
      <c r="F252" s="9">
        <f t="shared" si="127"/>
        <v>3519</v>
      </c>
      <c r="G252" s="9">
        <f t="shared" si="128"/>
        <v>-2.775600000313716E-2</v>
      </c>
      <c r="H252" s="9"/>
      <c r="I252" s="9">
        <f t="shared" si="148"/>
        <v>-2.775600000313716E-2</v>
      </c>
      <c r="J252" s="9"/>
      <c r="K252" s="9"/>
      <c r="L252" s="9"/>
      <c r="M252" s="9"/>
      <c r="N252" s="9"/>
      <c r="O252" s="9"/>
      <c r="P252" s="9">
        <f t="shared" si="145"/>
        <v>7.2162847100550501E-2</v>
      </c>
      <c r="Q252" s="40">
        <f t="shared" si="129"/>
        <v>30104.267999999996</v>
      </c>
      <c r="S252" s="35">
        <v>0.1</v>
      </c>
      <c r="Z252">
        <f t="shared" si="130"/>
        <v>3519</v>
      </c>
      <c r="AA252" s="15">
        <f t="shared" si="131"/>
        <v>-1.0322321248800725E-2</v>
      </c>
      <c r="AB252" s="15">
        <f t="shared" si="132"/>
        <v>5.4729168346214066E-2</v>
      </c>
      <c r="AC252" s="15">
        <f t="shared" si="133"/>
        <v>-9.9918847103687661E-2</v>
      </c>
      <c r="AD252" s="15">
        <f t="shared" si="134"/>
        <v>-1.7433678754336435E-2</v>
      </c>
      <c r="AE252" s="15">
        <f t="shared" si="135"/>
        <v>3.0393315490940161E-5</v>
      </c>
      <c r="AF252">
        <f t="shared" si="136"/>
        <v>-9.9918847103687661E-2</v>
      </c>
      <c r="AG252" s="68"/>
      <c r="AH252">
        <f t="shared" si="137"/>
        <v>-8.2485168349351226E-2</v>
      </c>
      <c r="AI252">
        <f t="shared" si="138"/>
        <v>1.1039944765620895</v>
      </c>
      <c r="AJ252">
        <f t="shared" si="139"/>
        <v>0.13393109594252733</v>
      </c>
      <c r="AK252">
        <f t="shared" si="140"/>
        <v>-0.5502591651618145</v>
      </c>
      <c r="AL252">
        <f t="shared" si="141"/>
        <v>-1.3840076206542138</v>
      </c>
      <c r="AM252">
        <f t="shared" si="142"/>
        <v>-0.82871045556108658</v>
      </c>
      <c r="AN252" s="15">
        <f t="shared" si="149"/>
        <v>5.4539777055927292</v>
      </c>
      <c r="AO252" s="15">
        <f t="shared" si="149"/>
        <v>5.4550247475753997</v>
      </c>
      <c r="AP252" s="15">
        <f t="shared" si="149"/>
        <v>5.4577855053671795</v>
      </c>
      <c r="AQ252" s="15">
        <f t="shared" si="149"/>
        <v>5.4650256268567095</v>
      </c>
      <c r="AR252" s="15">
        <f t="shared" si="149"/>
        <v>5.4837532310882517</v>
      </c>
      <c r="AS252" s="15">
        <f t="shared" si="149"/>
        <v>5.5306136616159476</v>
      </c>
      <c r="AT252" s="15">
        <f t="shared" si="149"/>
        <v>5.6398856729224338</v>
      </c>
      <c r="AU252" s="15">
        <f t="shared" si="143"/>
        <v>5.8665233942049175</v>
      </c>
      <c r="AV252" s="15"/>
    </row>
    <row r="253" spans="1:48" x14ac:dyDescent="0.2">
      <c r="A253" s="9" t="s">
        <v>648</v>
      </c>
      <c r="B253" s="35"/>
      <c r="C253" s="12">
        <v>45141.358</v>
      </c>
      <c r="D253" s="12"/>
      <c r="E253" s="9">
        <f t="shared" si="126"/>
        <v>3530.9845020899315</v>
      </c>
      <c r="F253" s="9">
        <f t="shared" si="127"/>
        <v>3531</v>
      </c>
      <c r="G253" s="9">
        <f t="shared" si="128"/>
        <v>-2.4003999998967629E-2</v>
      </c>
      <c r="H253" s="9"/>
      <c r="I253" s="9">
        <f t="shared" si="148"/>
        <v>-2.4003999998967629E-2</v>
      </c>
      <c r="J253" s="9"/>
      <c r="K253" s="9"/>
      <c r="L253" s="9"/>
      <c r="M253" s="9"/>
      <c r="N253" s="9"/>
      <c r="O253" s="9"/>
      <c r="P253" s="9">
        <f t="shared" si="145"/>
        <v>7.2390048571534013E-2</v>
      </c>
      <c r="Q253" s="40">
        <f t="shared" si="129"/>
        <v>30122.858</v>
      </c>
      <c r="S253" s="35">
        <v>0.1</v>
      </c>
      <c r="Z253">
        <f t="shared" si="130"/>
        <v>3531</v>
      </c>
      <c r="AA253" s="15">
        <f t="shared" si="131"/>
        <v>-1.0473016725436352E-2</v>
      </c>
      <c r="AB253" s="15">
        <f t="shared" si="132"/>
        <v>5.8859065298002736E-2</v>
      </c>
      <c r="AC253" s="15">
        <f t="shared" si="133"/>
        <v>-9.6394048570501642E-2</v>
      </c>
      <c r="AD253" s="15">
        <f t="shared" si="134"/>
        <v>-1.3530983273531277E-2</v>
      </c>
      <c r="AE253" s="15">
        <f t="shared" si="135"/>
        <v>1.8308750834858322E-5</v>
      </c>
      <c r="AF253">
        <f t="shared" si="136"/>
        <v>-9.6394048570501642E-2</v>
      </c>
      <c r="AG253" s="68"/>
      <c r="AH253">
        <f t="shared" si="137"/>
        <v>-8.2863065296970365E-2</v>
      </c>
      <c r="AI253">
        <f t="shared" si="138"/>
        <v>1.1057140507222076</v>
      </c>
      <c r="AJ253">
        <f t="shared" si="139"/>
        <v>0.13083265505932634</v>
      </c>
      <c r="AK253">
        <f t="shared" si="140"/>
        <v>-0.54993139524844603</v>
      </c>
      <c r="AL253">
        <f t="shared" si="141"/>
        <v>-1.3808816662573162</v>
      </c>
      <c r="AM253">
        <f t="shared" si="142"/>
        <v>-0.82607749476197267</v>
      </c>
      <c r="AN253" s="15">
        <f t="shared" si="149"/>
        <v>5.4563217526908776</v>
      </c>
      <c r="AO253" s="15">
        <f t="shared" si="149"/>
        <v>5.4573790963810351</v>
      </c>
      <c r="AP253" s="15">
        <f t="shared" si="149"/>
        <v>5.4601598819255184</v>
      </c>
      <c r="AQ253" s="15">
        <f t="shared" si="149"/>
        <v>5.4674338391935065</v>
      </c>
      <c r="AR253" s="15">
        <f t="shared" si="149"/>
        <v>5.4862012674230156</v>
      </c>
      <c r="AS253" s="15">
        <f t="shared" si="149"/>
        <v>5.5330492200980723</v>
      </c>
      <c r="AT253" s="15">
        <f t="shared" si="149"/>
        <v>5.6420804614448654</v>
      </c>
      <c r="AU253" s="15">
        <f t="shared" si="143"/>
        <v>5.8679747306067984</v>
      </c>
    </row>
    <row r="254" spans="1:48" x14ac:dyDescent="0.2">
      <c r="A254" s="9" t="s">
        <v>648</v>
      </c>
      <c r="B254" s="35"/>
      <c r="C254" s="12">
        <v>45141.358999999997</v>
      </c>
      <c r="D254" s="12"/>
      <c r="E254" s="9">
        <f t="shared" si="126"/>
        <v>3530.9851477285756</v>
      </c>
      <c r="F254" s="9">
        <f t="shared" si="127"/>
        <v>3531</v>
      </c>
      <c r="G254" s="9">
        <f t="shared" si="128"/>
        <v>-2.3004000002401881E-2</v>
      </c>
      <c r="H254" s="9"/>
      <c r="I254" s="9">
        <f t="shared" si="148"/>
        <v>-2.3004000002401881E-2</v>
      </c>
      <c r="J254" s="9"/>
      <c r="K254" s="9"/>
      <c r="L254" s="9"/>
      <c r="M254" s="9"/>
      <c r="N254" s="9"/>
      <c r="O254" s="9"/>
      <c r="P254" s="9">
        <f t="shared" si="145"/>
        <v>7.2390048571534013E-2</v>
      </c>
      <c r="Q254" s="40">
        <f t="shared" si="129"/>
        <v>30122.858999999997</v>
      </c>
      <c r="S254" s="35">
        <v>0.1</v>
      </c>
      <c r="Z254">
        <f t="shared" si="130"/>
        <v>3531</v>
      </c>
      <c r="AA254" s="15">
        <f t="shared" si="131"/>
        <v>-1.0473016725436352E-2</v>
      </c>
      <c r="AB254" s="15">
        <f t="shared" si="132"/>
        <v>5.9859065294568484E-2</v>
      </c>
      <c r="AC254" s="15">
        <f t="shared" si="133"/>
        <v>-9.5394048573935894E-2</v>
      </c>
      <c r="AD254" s="15">
        <f t="shared" si="134"/>
        <v>-1.2530983276965529E-2</v>
      </c>
      <c r="AE254" s="15">
        <f t="shared" si="135"/>
        <v>1.5702554188758977E-5</v>
      </c>
      <c r="AF254">
        <f t="shared" si="136"/>
        <v>-9.5394048573935894E-2</v>
      </c>
      <c r="AG254" s="68"/>
      <c r="AH254">
        <f t="shared" si="137"/>
        <v>-8.2863065296970365E-2</v>
      </c>
      <c r="AI254">
        <f t="shared" si="138"/>
        <v>1.1057140507222076</v>
      </c>
      <c r="AJ254">
        <f t="shared" si="139"/>
        <v>0.13083265505932634</v>
      </c>
      <c r="AK254">
        <f t="shared" si="140"/>
        <v>-0.54993139524844603</v>
      </c>
      <c r="AL254">
        <f t="shared" si="141"/>
        <v>-1.3808816662573162</v>
      </c>
      <c r="AM254">
        <f t="shared" si="142"/>
        <v>-0.82607749476197267</v>
      </c>
      <c r="AN254" s="15">
        <f t="shared" si="149"/>
        <v>5.4563217526908776</v>
      </c>
      <c r="AO254" s="15">
        <f t="shared" si="149"/>
        <v>5.4573790963810351</v>
      </c>
      <c r="AP254" s="15">
        <f t="shared" si="149"/>
        <v>5.4601598819255184</v>
      </c>
      <c r="AQ254" s="15">
        <f t="shared" si="149"/>
        <v>5.4674338391935065</v>
      </c>
      <c r="AR254" s="15">
        <f t="shared" si="149"/>
        <v>5.4862012674230156</v>
      </c>
      <c r="AS254" s="15">
        <f t="shared" si="149"/>
        <v>5.5330492200980723</v>
      </c>
      <c r="AT254" s="15">
        <f t="shared" si="149"/>
        <v>5.6420804614448654</v>
      </c>
      <c r="AU254" s="15">
        <f t="shared" si="143"/>
        <v>5.8679747306067984</v>
      </c>
      <c r="AV254" s="15"/>
    </row>
    <row r="255" spans="1:48" x14ac:dyDescent="0.2">
      <c r="A255" s="9" t="s">
        <v>648</v>
      </c>
      <c r="B255" s="35"/>
      <c r="C255" s="12">
        <v>45158.396999999997</v>
      </c>
      <c r="D255" s="12"/>
      <c r="E255" s="9">
        <f t="shared" si="126"/>
        <v>3541.9855389855957</v>
      </c>
      <c r="F255" s="9">
        <f t="shared" si="127"/>
        <v>3542</v>
      </c>
      <c r="G255" s="9">
        <f t="shared" si="128"/>
        <v>-2.2398000000976026E-2</v>
      </c>
      <c r="H255" s="9"/>
      <c r="I255" s="9">
        <f t="shared" si="148"/>
        <v>-2.2398000000976026E-2</v>
      </c>
      <c r="J255" s="9"/>
      <c r="K255" s="9"/>
      <c r="L255" s="9"/>
      <c r="M255" s="9"/>
      <c r="N255" s="9"/>
      <c r="O255" s="9"/>
      <c r="P255" s="9">
        <f t="shared" si="145"/>
        <v>7.2598315171511371E-2</v>
      </c>
      <c r="Q255" s="40">
        <f t="shared" si="129"/>
        <v>30139.896999999997</v>
      </c>
      <c r="S255" s="35">
        <v>0.1</v>
      </c>
      <c r="Z255">
        <f t="shared" si="130"/>
        <v>3542</v>
      </c>
      <c r="AA255" s="15">
        <f t="shared" si="131"/>
        <v>-1.0611279797009446E-2</v>
      </c>
      <c r="AB255" s="15">
        <f t="shared" si="132"/>
        <v>6.0811594967544791E-2</v>
      </c>
      <c r="AC255" s="15">
        <f t="shared" si="133"/>
        <v>-9.4996315172487397E-2</v>
      </c>
      <c r="AD255" s="15">
        <f t="shared" si="134"/>
        <v>-1.178672020396658E-2</v>
      </c>
      <c r="AE255" s="15">
        <f t="shared" si="135"/>
        <v>1.3892677316659398E-5</v>
      </c>
      <c r="AF255">
        <f t="shared" si="136"/>
        <v>-9.4996315172487397E-2</v>
      </c>
      <c r="AG255" s="68"/>
      <c r="AH255">
        <f t="shared" si="137"/>
        <v>-8.3209594968520817E-2</v>
      </c>
      <c r="AI255">
        <f t="shared" si="138"/>
        <v>1.1072941620453873</v>
      </c>
      <c r="AJ255">
        <f t="shared" si="139"/>
        <v>0.12798273693353338</v>
      </c>
      <c r="AK255">
        <f t="shared" si="140"/>
        <v>-0.54962529307790975</v>
      </c>
      <c r="AL255">
        <f t="shared" si="141"/>
        <v>-1.3780075802692755</v>
      </c>
      <c r="AM255">
        <f t="shared" si="142"/>
        <v>-0.82366267283562089</v>
      </c>
      <c r="AN255" s="15">
        <f t="shared" si="149"/>
        <v>5.4584737187128463</v>
      </c>
      <c r="AO255" s="15">
        <f t="shared" si="149"/>
        <v>5.4595405383536244</v>
      </c>
      <c r="AP255" s="15">
        <f t="shared" si="149"/>
        <v>5.4623396824789641</v>
      </c>
      <c r="AQ255" s="15">
        <f t="shared" si="149"/>
        <v>5.4696445149522788</v>
      </c>
      <c r="AR255" s="15">
        <f t="shared" si="149"/>
        <v>5.4884479493664431</v>
      </c>
      <c r="AS255" s="15">
        <f t="shared" si="149"/>
        <v>5.5352834206835837</v>
      </c>
      <c r="AT255" s="15">
        <f t="shared" si="149"/>
        <v>5.6440927689553178</v>
      </c>
      <c r="AU255" s="15">
        <f t="shared" si="143"/>
        <v>5.8693051223085222</v>
      </c>
    </row>
    <row r="256" spans="1:48" x14ac:dyDescent="0.2">
      <c r="A256" s="9" t="s">
        <v>649</v>
      </c>
      <c r="B256" s="35"/>
      <c r="C256" s="12">
        <v>45449.582000000002</v>
      </c>
      <c r="D256" s="12"/>
      <c r="E256" s="9">
        <f t="shared" si="126"/>
        <v>3729.9858282317123</v>
      </c>
      <c r="F256" s="9">
        <f t="shared" si="127"/>
        <v>3730</v>
      </c>
      <c r="G256" s="9">
        <f t="shared" si="128"/>
        <v>-2.1950000002107117E-2</v>
      </c>
      <c r="H256" s="9"/>
      <c r="I256" s="9">
        <f t="shared" si="148"/>
        <v>-2.1950000002107117E-2</v>
      </c>
      <c r="J256" s="9"/>
      <c r="K256" s="9"/>
      <c r="L256" s="9"/>
      <c r="M256" s="9"/>
      <c r="N256" s="9"/>
      <c r="O256" s="9"/>
      <c r="P256" s="9">
        <f t="shared" si="145"/>
        <v>7.6157571443935382E-2</v>
      </c>
      <c r="Q256" s="40">
        <f t="shared" si="129"/>
        <v>30431.082000000002</v>
      </c>
      <c r="S256" s="35">
        <v>0.1</v>
      </c>
      <c r="Z256">
        <f t="shared" si="130"/>
        <v>3730</v>
      </c>
      <c r="AA256" s="15">
        <f t="shared" si="131"/>
        <v>-1.299065916598667E-2</v>
      </c>
      <c r="AB256" s="15">
        <f t="shared" si="132"/>
        <v>6.7198230607814935E-2</v>
      </c>
      <c r="AC256" s="15">
        <f t="shared" si="133"/>
        <v>-9.8107571446042499E-2</v>
      </c>
      <c r="AD256" s="15">
        <f t="shared" si="134"/>
        <v>-8.9593408361204468E-3</v>
      </c>
      <c r="AE256" s="15">
        <f t="shared" si="135"/>
        <v>8.0269788217775429E-6</v>
      </c>
      <c r="AF256">
        <f t="shared" si="136"/>
        <v>-9.8107571446042499E-2</v>
      </c>
      <c r="AG256" s="68"/>
      <c r="AH256">
        <f t="shared" si="137"/>
        <v>-8.9148230609922052E-2</v>
      </c>
      <c r="AI256">
        <f t="shared" si="138"/>
        <v>1.1348620026947873</v>
      </c>
      <c r="AJ256">
        <f t="shared" si="139"/>
        <v>7.7828896719056642E-2</v>
      </c>
      <c r="AK256">
        <f t="shared" si="140"/>
        <v>-0.54351838996408508</v>
      </c>
      <c r="AL256">
        <f t="shared" si="141"/>
        <v>-1.3275805430806882</v>
      </c>
      <c r="AM256">
        <f t="shared" si="142"/>
        <v>-0.78219615960612721</v>
      </c>
      <c r="AN256" s="15">
        <f t="shared" si="149"/>
        <v>5.4957410396358135</v>
      </c>
      <c r="AO256" s="15">
        <f t="shared" si="149"/>
        <v>5.4969739209556661</v>
      </c>
      <c r="AP256" s="15">
        <f t="shared" si="149"/>
        <v>5.5000851089186487</v>
      </c>
      <c r="AQ256" s="15">
        <f t="shared" si="149"/>
        <v>5.5078937837145929</v>
      </c>
      <c r="AR256" s="15">
        <f t="shared" si="149"/>
        <v>5.5272352567584768</v>
      </c>
      <c r="AS256" s="15">
        <f t="shared" si="149"/>
        <v>5.5737019138560955</v>
      </c>
      <c r="AT256" s="15">
        <f t="shared" si="149"/>
        <v>5.6785455536754634</v>
      </c>
      <c r="AU256" s="15">
        <f t="shared" si="143"/>
        <v>5.8920427259379835</v>
      </c>
      <c r="AV256" s="15"/>
    </row>
    <row r="257" spans="1:48" x14ac:dyDescent="0.2">
      <c r="A257" s="9" t="s">
        <v>650</v>
      </c>
      <c r="B257" s="35"/>
      <c r="C257" s="12">
        <v>45539.413</v>
      </c>
      <c r="D257" s="12"/>
      <c r="E257" s="9">
        <f t="shared" si="126"/>
        <v>3787.9841934746587</v>
      </c>
      <c r="F257" s="9">
        <f t="shared" si="127"/>
        <v>3788</v>
      </c>
      <c r="G257" s="9">
        <f t="shared" si="128"/>
        <v>-2.4482000000716653E-2</v>
      </c>
      <c r="H257" s="9"/>
      <c r="I257" s="9">
        <f t="shared" si="148"/>
        <v>-2.4482000000716653E-2</v>
      </c>
      <c r="J257" s="9"/>
      <c r="K257" s="9"/>
      <c r="L257" s="9"/>
      <c r="M257" s="9"/>
      <c r="N257" s="9"/>
      <c r="O257" s="9"/>
      <c r="P257" s="9">
        <f t="shared" si="145"/>
        <v>7.7255560063994616E-2</v>
      </c>
      <c r="Q257" s="40">
        <f t="shared" si="129"/>
        <v>30520.913</v>
      </c>
      <c r="S257" s="35">
        <v>0.1</v>
      </c>
      <c r="X257" s="9"/>
      <c r="Y257" s="9"/>
      <c r="Z257">
        <f t="shared" si="130"/>
        <v>3788</v>
      </c>
      <c r="AA257" s="15">
        <f t="shared" si="131"/>
        <v>-1.3729850716357475E-2</v>
      </c>
      <c r="AB257" s="15">
        <f t="shared" si="132"/>
        <v>6.6503410779635438E-2</v>
      </c>
      <c r="AC257" s="15">
        <f t="shared" si="133"/>
        <v>-0.10173756006471127</v>
      </c>
      <c r="AD257" s="15">
        <f t="shared" si="134"/>
        <v>-1.0752149284359178E-2</v>
      </c>
      <c r="AE257" s="15">
        <f t="shared" si="135"/>
        <v>1.1560871423314558E-5</v>
      </c>
      <c r="AF257">
        <f t="shared" si="136"/>
        <v>-0.10173756006471127</v>
      </c>
      <c r="AG257" s="68"/>
      <c r="AH257">
        <f t="shared" si="137"/>
        <v>-9.0985410780352091E-2</v>
      </c>
      <c r="AI257">
        <f t="shared" si="138"/>
        <v>1.1435783938119672</v>
      </c>
      <c r="AJ257">
        <f t="shared" si="139"/>
        <v>6.1798576963606328E-2</v>
      </c>
      <c r="AK257">
        <f t="shared" si="140"/>
        <v>-0.54128111442241889</v>
      </c>
      <c r="AL257">
        <f t="shared" si="141"/>
        <v>-1.3115108389413725</v>
      </c>
      <c r="AM257">
        <f t="shared" si="142"/>
        <v>-0.76932594744669947</v>
      </c>
      <c r="AN257" s="15">
        <f t="shared" si="149"/>
        <v>5.5074276837406053</v>
      </c>
      <c r="AO257" s="15">
        <f t="shared" si="149"/>
        <v>5.5087129893206068</v>
      </c>
      <c r="AP257" s="15">
        <f t="shared" si="149"/>
        <v>5.5119189630298751</v>
      </c>
      <c r="AQ257" s="15">
        <f t="shared" si="149"/>
        <v>5.5198725735925498</v>
      </c>
      <c r="AR257" s="15">
        <f t="shared" si="149"/>
        <v>5.5393489482971754</v>
      </c>
      <c r="AS257" s="15">
        <f t="shared" si="149"/>
        <v>5.5856420393948492</v>
      </c>
      <c r="AT257" s="15">
        <f t="shared" si="149"/>
        <v>5.6891971658210769</v>
      </c>
      <c r="AU257" s="15">
        <f t="shared" si="143"/>
        <v>5.8990575185470728</v>
      </c>
      <c r="AV257" s="15"/>
    </row>
    <row r="258" spans="1:48" x14ac:dyDescent="0.2">
      <c r="A258" s="9" t="s">
        <v>645</v>
      </c>
      <c r="B258" s="35"/>
      <c r="C258" s="12">
        <v>45556.445</v>
      </c>
      <c r="D258" s="12"/>
      <c r="E258" s="9">
        <f t="shared" si="126"/>
        <v>3798.9807108997998</v>
      </c>
      <c r="F258" s="9">
        <f t="shared" si="127"/>
        <v>3799</v>
      </c>
      <c r="G258" s="9">
        <f t="shared" si="128"/>
        <v>-2.9876000000513159E-2</v>
      </c>
      <c r="H258" s="9"/>
      <c r="I258" s="9">
        <f t="shared" si="148"/>
        <v>-2.9876000000513159E-2</v>
      </c>
      <c r="J258" s="9"/>
      <c r="K258" s="9"/>
      <c r="L258" s="9"/>
      <c r="M258" s="9"/>
      <c r="N258" s="9"/>
      <c r="O258" s="9"/>
      <c r="P258" s="9">
        <f t="shared" si="145"/>
        <v>7.7463795039767774E-2</v>
      </c>
      <c r="Q258" s="40">
        <f t="shared" si="129"/>
        <v>30537.945</v>
      </c>
      <c r="S258" s="35">
        <v>0.1</v>
      </c>
      <c r="X258" s="9"/>
      <c r="Y258" s="9"/>
      <c r="Z258">
        <f t="shared" si="130"/>
        <v>3799</v>
      </c>
      <c r="AA258" s="15">
        <f t="shared" si="131"/>
        <v>-1.3870252557532242E-2</v>
      </c>
      <c r="AB258" s="15">
        <f t="shared" si="132"/>
        <v>6.1458047596786858E-2</v>
      </c>
      <c r="AC258" s="15">
        <f t="shared" si="133"/>
        <v>-0.10733979504028093</v>
      </c>
      <c r="AD258" s="15">
        <f t="shared" si="134"/>
        <v>-1.6005747442980917E-2</v>
      </c>
      <c r="AE258" s="15">
        <f t="shared" si="135"/>
        <v>2.5618395120849018E-5</v>
      </c>
      <c r="AF258">
        <f t="shared" si="136"/>
        <v>-0.10733979504028093</v>
      </c>
      <c r="AG258" s="68"/>
      <c r="AH258">
        <f t="shared" si="137"/>
        <v>-9.1334047597300017E-2</v>
      </c>
      <c r="AI258">
        <f t="shared" si="138"/>
        <v>1.1452425422300525</v>
      </c>
      <c r="AJ258">
        <f t="shared" si="139"/>
        <v>5.8728446411298395E-2</v>
      </c>
      <c r="AK258">
        <f t="shared" si="140"/>
        <v>-0.54083694763445245</v>
      </c>
      <c r="AL258">
        <f t="shared" si="141"/>
        <v>-1.30843511705016</v>
      </c>
      <c r="AM258">
        <f t="shared" si="142"/>
        <v>-0.76688077540567512</v>
      </c>
      <c r="AN258" s="15">
        <f t="shared" si="149"/>
        <v>5.509654343767818</v>
      </c>
      <c r="AO258" s="15">
        <f t="shared" si="149"/>
        <v>5.5109496334746275</v>
      </c>
      <c r="AP258" s="15">
        <f t="shared" si="149"/>
        <v>5.5141734588603262</v>
      </c>
      <c r="AQ258" s="15">
        <f t="shared" si="149"/>
        <v>5.5221539226649465</v>
      </c>
      <c r="AR258" s="15">
        <f t="shared" si="149"/>
        <v>5.5416541462523732</v>
      </c>
      <c r="AS258" s="15">
        <f t="shared" si="149"/>
        <v>5.5879111184355068</v>
      </c>
      <c r="AT258" s="15">
        <f t="shared" si="149"/>
        <v>5.6912184695890309</v>
      </c>
      <c r="AU258" s="15">
        <f t="shared" si="143"/>
        <v>5.9003879102487966</v>
      </c>
    </row>
    <row r="259" spans="1:48" x14ac:dyDescent="0.2">
      <c r="A259" s="9" t="s">
        <v>645</v>
      </c>
      <c r="B259" s="35"/>
      <c r="C259" s="12">
        <v>45556.447</v>
      </c>
      <c r="D259" s="12"/>
      <c r="E259" s="9">
        <f t="shared" si="126"/>
        <v>3798.9820021770925</v>
      </c>
      <c r="F259" s="9">
        <f t="shared" si="127"/>
        <v>3799</v>
      </c>
      <c r="G259" s="9">
        <f t="shared" si="128"/>
        <v>-2.7876000000105705E-2</v>
      </c>
      <c r="H259" s="9"/>
      <c r="I259" s="9">
        <f t="shared" si="148"/>
        <v>-2.7876000000105705E-2</v>
      </c>
      <c r="J259" s="9"/>
      <c r="K259" s="9"/>
      <c r="L259" s="9"/>
      <c r="M259" s="9"/>
      <c r="N259" s="9"/>
      <c r="O259" s="9"/>
      <c r="P259" s="9">
        <f t="shared" si="145"/>
        <v>7.7463795039767774E-2</v>
      </c>
      <c r="Q259" s="40">
        <f t="shared" si="129"/>
        <v>30537.947</v>
      </c>
      <c r="S259" s="35">
        <v>0.1</v>
      </c>
      <c r="Z259">
        <f t="shared" si="130"/>
        <v>3799</v>
      </c>
      <c r="AA259" s="15">
        <f t="shared" si="131"/>
        <v>-1.3870252557532242E-2</v>
      </c>
      <c r="AB259" s="15">
        <f t="shared" si="132"/>
        <v>6.3458047597194311E-2</v>
      </c>
      <c r="AC259" s="15">
        <f t="shared" si="133"/>
        <v>-0.10533979503987348</v>
      </c>
      <c r="AD259" s="15">
        <f t="shared" si="134"/>
        <v>-1.4005747442573463E-2</v>
      </c>
      <c r="AE259" s="15">
        <f t="shared" si="135"/>
        <v>1.9616096142515312E-5</v>
      </c>
      <c r="AF259">
        <f t="shared" si="136"/>
        <v>-0.10533979503987348</v>
      </c>
      <c r="AG259" s="68"/>
      <c r="AH259">
        <f t="shared" si="137"/>
        <v>-9.1334047597300017E-2</v>
      </c>
      <c r="AI259">
        <f t="shared" si="138"/>
        <v>1.1452425422300525</v>
      </c>
      <c r="AJ259">
        <f t="shared" si="139"/>
        <v>5.8728446411298395E-2</v>
      </c>
      <c r="AK259">
        <f t="shared" si="140"/>
        <v>-0.54083694763445245</v>
      </c>
      <c r="AL259">
        <f t="shared" si="141"/>
        <v>-1.30843511705016</v>
      </c>
      <c r="AM259">
        <f t="shared" si="142"/>
        <v>-0.76688077540567512</v>
      </c>
      <c r="AN259" s="15">
        <f t="shared" si="149"/>
        <v>5.509654343767818</v>
      </c>
      <c r="AO259" s="15">
        <f t="shared" si="149"/>
        <v>5.5109496334746275</v>
      </c>
      <c r="AP259" s="15">
        <f t="shared" si="149"/>
        <v>5.5141734588603262</v>
      </c>
      <c r="AQ259" s="15">
        <f t="shared" si="149"/>
        <v>5.5221539226649465</v>
      </c>
      <c r="AR259" s="15">
        <f t="shared" si="149"/>
        <v>5.5416541462523732</v>
      </c>
      <c r="AS259" s="15">
        <f t="shared" si="149"/>
        <v>5.5879111184355068</v>
      </c>
      <c r="AT259" s="15">
        <f t="shared" si="149"/>
        <v>5.6912184695890309</v>
      </c>
      <c r="AU259" s="15">
        <f t="shared" si="143"/>
        <v>5.9003879102487966</v>
      </c>
      <c r="AV259" s="15"/>
    </row>
    <row r="260" spans="1:48" x14ac:dyDescent="0.2">
      <c r="A260" s="9" t="s">
        <v>645</v>
      </c>
      <c r="B260" s="35"/>
      <c r="C260" s="12">
        <v>45556.45</v>
      </c>
      <c r="D260" s="12"/>
      <c r="E260" s="9">
        <f t="shared" si="126"/>
        <v>3798.9839390930297</v>
      </c>
      <c r="F260" s="9">
        <f t="shared" si="127"/>
        <v>3799</v>
      </c>
      <c r="G260" s="9">
        <f t="shared" si="128"/>
        <v>-2.4876000003132503E-2</v>
      </c>
      <c r="H260" s="9"/>
      <c r="I260" s="9">
        <f t="shared" si="148"/>
        <v>-2.4876000003132503E-2</v>
      </c>
      <c r="J260" s="9"/>
      <c r="K260" s="9"/>
      <c r="L260" s="9"/>
      <c r="M260" s="9"/>
      <c r="N260" s="9"/>
      <c r="O260" s="9"/>
      <c r="P260" s="9">
        <f t="shared" si="145"/>
        <v>7.7463795039767774E-2</v>
      </c>
      <c r="Q260" s="40">
        <f t="shared" si="129"/>
        <v>30537.949999999997</v>
      </c>
      <c r="S260" s="35">
        <v>0.1</v>
      </c>
      <c r="Z260">
        <f t="shared" si="130"/>
        <v>3799</v>
      </c>
      <c r="AA260" s="15">
        <f t="shared" si="131"/>
        <v>-1.3870252557532242E-2</v>
      </c>
      <c r="AB260" s="15">
        <f t="shared" si="132"/>
        <v>6.6458047594167513E-2</v>
      </c>
      <c r="AC260" s="15">
        <f t="shared" si="133"/>
        <v>-0.10233979504290028</v>
      </c>
      <c r="AD260" s="15">
        <f t="shared" si="134"/>
        <v>-1.1005747445600261E-2</v>
      </c>
      <c r="AE260" s="15">
        <f t="shared" si="135"/>
        <v>1.2112647683633668E-5</v>
      </c>
      <c r="AF260">
        <f t="shared" si="136"/>
        <v>-0.10233979504290028</v>
      </c>
      <c r="AG260" s="68"/>
      <c r="AH260">
        <f t="shared" si="137"/>
        <v>-9.1334047597300017E-2</v>
      </c>
      <c r="AI260">
        <f t="shared" si="138"/>
        <v>1.1452425422300525</v>
      </c>
      <c r="AJ260">
        <f t="shared" si="139"/>
        <v>5.8728446411298395E-2</v>
      </c>
      <c r="AK260">
        <f t="shared" si="140"/>
        <v>-0.54083694763445245</v>
      </c>
      <c r="AL260">
        <f t="shared" si="141"/>
        <v>-1.30843511705016</v>
      </c>
      <c r="AM260">
        <f t="shared" si="142"/>
        <v>-0.76688077540567512</v>
      </c>
      <c r="AN260" s="15">
        <f t="shared" si="149"/>
        <v>5.509654343767818</v>
      </c>
      <c r="AO260" s="15">
        <f t="shared" si="149"/>
        <v>5.5109496334746275</v>
      </c>
      <c r="AP260" s="15">
        <f t="shared" si="149"/>
        <v>5.5141734588603262</v>
      </c>
      <c r="AQ260" s="15">
        <f t="shared" si="149"/>
        <v>5.5221539226649465</v>
      </c>
      <c r="AR260" s="15">
        <f t="shared" si="149"/>
        <v>5.5416541462523732</v>
      </c>
      <c r="AS260" s="15">
        <f t="shared" si="149"/>
        <v>5.5879111184355068</v>
      </c>
      <c r="AT260" s="15">
        <f t="shared" si="149"/>
        <v>5.6912184695890309</v>
      </c>
      <c r="AU260" s="15">
        <f t="shared" si="143"/>
        <v>5.9003879102487966</v>
      </c>
      <c r="AV260" s="15"/>
    </row>
    <row r="261" spans="1:48" x14ac:dyDescent="0.2">
      <c r="A261" s="9" t="s">
        <v>645</v>
      </c>
      <c r="B261" s="35"/>
      <c r="C261" s="12">
        <v>45556.451000000001</v>
      </c>
      <c r="D261" s="12"/>
      <c r="E261" s="9">
        <f t="shared" si="126"/>
        <v>3798.9845847316788</v>
      </c>
      <c r="F261" s="9">
        <f t="shared" si="127"/>
        <v>3799</v>
      </c>
      <c r="G261" s="9">
        <f t="shared" si="128"/>
        <v>-2.3875999999290798E-2</v>
      </c>
      <c r="H261" s="9"/>
      <c r="I261" s="9">
        <f t="shared" si="148"/>
        <v>-2.3875999999290798E-2</v>
      </c>
      <c r="J261" s="9"/>
      <c r="K261" s="9"/>
      <c r="L261" s="9"/>
      <c r="M261" s="9"/>
      <c r="N261" s="9"/>
      <c r="O261" s="9"/>
      <c r="P261" s="9">
        <f t="shared" si="145"/>
        <v>7.7463795039767774E-2</v>
      </c>
      <c r="Q261" s="40">
        <f t="shared" si="129"/>
        <v>30537.951000000001</v>
      </c>
      <c r="S261" s="35">
        <v>0.1</v>
      </c>
      <c r="Z261">
        <f t="shared" si="130"/>
        <v>3799</v>
      </c>
      <c r="AA261" s="15">
        <f t="shared" si="131"/>
        <v>-1.3870252557532242E-2</v>
      </c>
      <c r="AB261" s="15">
        <f t="shared" si="132"/>
        <v>6.7458047598009219E-2</v>
      </c>
      <c r="AC261" s="15">
        <f t="shared" si="133"/>
        <v>-0.10133979503905857</v>
      </c>
      <c r="AD261" s="15">
        <f t="shared" si="134"/>
        <v>-1.0005747441758556E-2</v>
      </c>
      <c r="AE261" s="15">
        <f t="shared" si="135"/>
        <v>1.0011498186825788E-5</v>
      </c>
      <c r="AF261">
        <f t="shared" si="136"/>
        <v>-0.10133979503905857</v>
      </c>
      <c r="AG261" s="68"/>
      <c r="AH261">
        <f t="shared" si="137"/>
        <v>-9.1334047597300017E-2</v>
      </c>
      <c r="AI261">
        <f t="shared" si="138"/>
        <v>1.1452425422300525</v>
      </c>
      <c r="AJ261">
        <f t="shared" si="139"/>
        <v>5.8728446411298395E-2</v>
      </c>
      <c r="AK261">
        <f t="shared" si="140"/>
        <v>-0.54083694763445245</v>
      </c>
      <c r="AL261">
        <f t="shared" si="141"/>
        <v>-1.30843511705016</v>
      </c>
      <c r="AM261">
        <f t="shared" si="142"/>
        <v>-0.76688077540567512</v>
      </c>
      <c r="AN261" s="15">
        <f t="shared" ref="AN261:AT270" si="150">$AU261+$AB$7*SIN(AO261)</f>
        <v>5.509654343767818</v>
      </c>
      <c r="AO261" s="15">
        <f t="shared" si="150"/>
        <v>5.5109496334746275</v>
      </c>
      <c r="AP261" s="15">
        <f t="shared" si="150"/>
        <v>5.5141734588603262</v>
      </c>
      <c r="AQ261" s="15">
        <f t="shared" si="150"/>
        <v>5.5221539226649465</v>
      </c>
      <c r="AR261" s="15">
        <f t="shared" si="150"/>
        <v>5.5416541462523732</v>
      </c>
      <c r="AS261" s="15">
        <f t="shared" si="150"/>
        <v>5.5879111184355068</v>
      </c>
      <c r="AT261" s="15">
        <f t="shared" si="150"/>
        <v>5.6912184695890309</v>
      </c>
      <c r="AU261" s="15">
        <f t="shared" si="143"/>
        <v>5.9003879102487966</v>
      </c>
    </row>
    <row r="262" spans="1:48" x14ac:dyDescent="0.2">
      <c r="A262" s="9" t="s">
        <v>645</v>
      </c>
      <c r="B262" s="35"/>
      <c r="C262" s="12">
        <v>45556.451999999997</v>
      </c>
      <c r="D262" s="12"/>
      <c r="E262" s="9">
        <f t="shared" si="126"/>
        <v>3798.9852303703228</v>
      </c>
      <c r="F262" s="9">
        <f t="shared" si="127"/>
        <v>3799</v>
      </c>
      <c r="G262" s="9">
        <f t="shared" si="128"/>
        <v>-2.287600000272505E-2</v>
      </c>
      <c r="H262" s="9"/>
      <c r="I262" s="9">
        <f t="shared" si="148"/>
        <v>-2.287600000272505E-2</v>
      </c>
      <c r="J262" s="9"/>
      <c r="K262" s="9"/>
      <c r="L262" s="9"/>
      <c r="M262" s="9"/>
      <c r="N262" s="9"/>
      <c r="O262" s="9"/>
      <c r="P262" s="9">
        <f t="shared" si="145"/>
        <v>7.7463795039767774E-2</v>
      </c>
      <c r="Q262" s="40">
        <f t="shared" si="129"/>
        <v>30537.951999999997</v>
      </c>
      <c r="S262" s="35">
        <v>0.1</v>
      </c>
      <c r="Z262">
        <f t="shared" si="130"/>
        <v>3799</v>
      </c>
      <c r="AA262" s="15">
        <f t="shared" si="131"/>
        <v>-1.3870252557532242E-2</v>
      </c>
      <c r="AB262" s="15">
        <f t="shared" si="132"/>
        <v>6.8458047594574967E-2</v>
      </c>
      <c r="AC262" s="15">
        <f t="shared" si="133"/>
        <v>-0.10033979504249282</v>
      </c>
      <c r="AD262" s="15">
        <f t="shared" si="134"/>
        <v>-9.0057474451928077E-3</v>
      </c>
      <c r="AE262" s="15">
        <f t="shared" si="135"/>
        <v>8.1103487046596775E-6</v>
      </c>
      <c r="AF262">
        <f t="shared" si="136"/>
        <v>-0.10033979504249282</v>
      </c>
      <c r="AG262" s="68"/>
      <c r="AH262">
        <f t="shared" si="137"/>
        <v>-9.1334047597300017E-2</v>
      </c>
      <c r="AI262">
        <f t="shared" si="138"/>
        <v>1.1452425422300525</v>
      </c>
      <c r="AJ262">
        <f t="shared" si="139"/>
        <v>5.8728446411298395E-2</v>
      </c>
      <c r="AK262">
        <f t="shared" si="140"/>
        <v>-0.54083694763445245</v>
      </c>
      <c r="AL262">
        <f t="shared" si="141"/>
        <v>-1.30843511705016</v>
      </c>
      <c r="AM262">
        <f t="shared" si="142"/>
        <v>-0.76688077540567512</v>
      </c>
      <c r="AN262" s="15">
        <f t="shared" si="150"/>
        <v>5.509654343767818</v>
      </c>
      <c r="AO262" s="15">
        <f t="shared" si="150"/>
        <v>5.5109496334746275</v>
      </c>
      <c r="AP262" s="15">
        <f t="shared" si="150"/>
        <v>5.5141734588603262</v>
      </c>
      <c r="AQ262" s="15">
        <f t="shared" si="150"/>
        <v>5.5221539226649465</v>
      </c>
      <c r="AR262" s="15">
        <f t="shared" si="150"/>
        <v>5.5416541462523732</v>
      </c>
      <c r="AS262" s="15">
        <f t="shared" si="150"/>
        <v>5.5879111184355068</v>
      </c>
      <c r="AT262" s="15">
        <f t="shared" si="150"/>
        <v>5.6912184695890309</v>
      </c>
      <c r="AU262" s="15">
        <f t="shared" si="143"/>
        <v>5.9003879102487966</v>
      </c>
      <c r="AV262" s="15"/>
    </row>
    <row r="263" spans="1:48" x14ac:dyDescent="0.2">
      <c r="A263" s="9" t="s">
        <v>645</v>
      </c>
      <c r="B263" s="35"/>
      <c r="C263" s="12">
        <v>45556.453999999998</v>
      </c>
      <c r="D263" s="12"/>
      <c r="E263" s="9">
        <f t="shared" si="126"/>
        <v>3798.986521647616</v>
      </c>
      <c r="F263" s="9">
        <f t="shared" si="127"/>
        <v>3799</v>
      </c>
      <c r="G263" s="9">
        <f t="shared" si="128"/>
        <v>-2.0876000002317596E-2</v>
      </c>
      <c r="H263" s="9"/>
      <c r="I263" s="9">
        <f t="shared" si="148"/>
        <v>-2.0876000002317596E-2</v>
      </c>
      <c r="J263" s="9"/>
      <c r="K263" s="9"/>
      <c r="L263" s="9"/>
      <c r="M263" s="9"/>
      <c r="N263" s="9"/>
      <c r="O263" s="9"/>
      <c r="P263" s="9">
        <f t="shared" si="145"/>
        <v>7.7463795039767774E-2</v>
      </c>
      <c r="Q263" s="40">
        <f t="shared" si="129"/>
        <v>30537.953999999998</v>
      </c>
      <c r="S263" s="35">
        <v>0.1</v>
      </c>
      <c r="Z263">
        <f t="shared" si="130"/>
        <v>3799</v>
      </c>
      <c r="AA263" s="15">
        <f t="shared" si="131"/>
        <v>-1.3870252557532242E-2</v>
      </c>
      <c r="AB263" s="15">
        <f t="shared" si="132"/>
        <v>7.045804759498242E-2</v>
      </c>
      <c r="AC263" s="15">
        <f t="shared" si="133"/>
        <v>-9.8339795042085371E-2</v>
      </c>
      <c r="AD263" s="15">
        <f t="shared" si="134"/>
        <v>-7.0057474447853541E-3</v>
      </c>
      <c r="AE263" s="15">
        <f t="shared" si="135"/>
        <v>4.9080497260116522E-6</v>
      </c>
      <c r="AF263">
        <f t="shared" si="136"/>
        <v>-9.8339795042085371E-2</v>
      </c>
      <c r="AG263" s="68"/>
      <c r="AH263">
        <f t="shared" si="137"/>
        <v>-9.1334047597300017E-2</v>
      </c>
      <c r="AI263">
        <f t="shared" si="138"/>
        <v>1.1452425422300525</v>
      </c>
      <c r="AJ263">
        <f t="shared" si="139"/>
        <v>5.8728446411298395E-2</v>
      </c>
      <c r="AK263">
        <f t="shared" si="140"/>
        <v>-0.54083694763445245</v>
      </c>
      <c r="AL263">
        <f t="shared" si="141"/>
        <v>-1.30843511705016</v>
      </c>
      <c r="AM263">
        <f t="shared" si="142"/>
        <v>-0.76688077540567512</v>
      </c>
      <c r="AN263" s="15">
        <f t="shared" si="150"/>
        <v>5.509654343767818</v>
      </c>
      <c r="AO263" s="15">
        <f t="shared" si="150"/>
        <v>5.5109496334746275</v>
      </c>
      <c r="AP263" s="15">
        <f t="shared" si="150"/>
        <v>5.5141734588603262</v>
      </c>
      <c r="AQ263" s="15">
        <f t="shared" si="150"/>
        <v>5.5221539226649465</v>
      </c>
      <c r="AR263" s="15">
        <f t="shared" si="150"/>
        <v>5.5416541462523732</v>
      </c>
      <c r="AS263" s="15">
        <f t="shared" si="150"/>
        <v>5.5879111184355068</v>
      </c>
      <c r="AT263" s="15">
        <f t="shared" si="150"/>
        <v>5.6912184695890309</v>
      </c>
      <c r="AU263" s="15">
        <f t="shared" si="143"/>
        <v>5.9003879102487966</v>
      </c>
      <c r="AV263" s="15"/>
    </row>
    <row r="264" spans="1:48" x14ac:dyDescent="0.2">
      <c r="A264" s="9" t="s">
        <v>645</v>
      </c>
      <c r="B264" s="35"/>
      <c r="C264" s="12">
        <v>45556.457000000002</v>
      </c>
      <c r="D264" s="12"/>
      <c r="E264" s="9">
        <f t="shared" si="126"/>
        <v>3798.9884585635577</v>
      </c>
      <c r="F264" s="9">
        <f t="shared" si="127"/>
        <v>3799</v>
      </c>
      <c r="G264" s="9">
        <f t="shared" si="128"/>
        <v>-1.7875999998068437E-2</v>
      </c>
      <c r="H264" s="9"/>
      <c r="I264" s="9">
        <f t="shared" si="148"/>
        <v>-1.7875999998068437E-2</v>
      </c>
      <c r="J264" s="9"/>
      <c r="K264" s="9"/>
      <c r="L264" s="9"/>
      <c r="M264" s="9"/>
      <c r="N264" s="9"/>
      <c r="O264" s="9"/>
      <c r="P264" s="9">
        <f t="shared" si="145"/>
        <v>7.7463795039767774E-2</v>
      </c>
      <c r="Q264" s="40">
        <f t="shared" si="129"/>
        <v>30537.957000000002</v>
      </c>
      <c r="S264" s="35">
        <v>0.1</v>
      </c>
      <c r="Z264">
        <f t="shared" si="130"/>
        <v>3799</v>
      </c>
      <c r="AA264" s="15">
        <f t="shared" si="131"/>
        <v>-1.3870252557532242E-2</v>
      </c>
      <c r="AB264" s="15">
        <f t="shared" si="132"/>
        <v>7.345804759923158E-2</v>
      </c>
      <c r="AC264" s="15">
        <f t="shared" si="133"/>
        <v>-9.5339795037836211E-2</v>
      </c>
      <c r="AD264" s="15">
        <f t="shared" si="134"/>
        <v>-4.0057474405361948E-3</v>
      </c>
      <c r="AE264" s="15">
        <f t="shared" si="135"/>
        <v>1.6046012557362278E-6</v>
      </c>
      <c r="AF264">
        <f t="shared" si="136"/>
        <v>-9.5339795037836211E-2</v>
      </c>
      <c r="AG264" s="68"/>
      <c r="AH264">
        <f t="shared" si="137"/>
        <v>-9.1334047597300017E-2</v>
      </c>
      <c r="AI264">
        <f t="shared" si="138"/>
        <v>1.1452425422300525</v>
      </c>
      <c r="AJ264">
        <f t="shared" si="139"/>
        <v>5.8728446411298395E-2</v>
      </c>
      <c r="AK264">
        <f t="shared" si="140"/>
        <v>-0.54083694763445245</v>
      </c>
      <c r="AL264">
        <f t="shared" si="141"/>
        <v>-1.30843511705016</v>
      </c>
      <c r="AM264">
        <f t="shared" si="142"/>
        <v>-0.76688077540567512</v>
      </c>
      <c r="AN264" s="15">
        <f t="shared" si="150"/>
        <v>5.509654343767818</v>
      </c>
      <c r="AO264" s="15">
        <f t="shared" si="150"/>
        <v>5.5109496334746275</v>
      </c>
      <c r="AP264" s="15">
        <f t="shared" si="150"/>
        <v>5.5141734588603262</v>
      </c>
      <c r="AQ264" s="15">
        <f t="shared" si="150"/>
        <v>5.5221539226649465</v>
      </c>
      <c r="AR264" s="15">
        <f t="shared" si="150"/>
        <v>5.5416541462523732</v>
      </c>
      <c r="AS264" s="15">
        <f t="shared" si="150"/>
        <v>5.5879111184355068</v>
      </c>
      <c r="AT264" s="15">
        <f t="shared" si="150"/>
        <v>5.6912184695890309</v>
      </c>
      <c r="AU264" s="15">
        <f t="shared" si="143"/>
        <v>5.9003879102487966</v>
      </c>
      <c r="AV264" s="15"/>
    </row>
    <row r="265" spans="1:48" x14ac:dyDescent="0.2">
      <c r="A265" s="9" t="s">
        <v>645</v>
      </c>
      <c r="B265" s="35"/>
      <c r="C265" s="12">
        <v>45556.457999999999</v>
      </c>
      <c r="D265" s="12"/>
      <c r="E265" s="9">
        <f t="shared" si="126"/>
        <v>3798.9891042022018</v>
      </c>
      <c r="F265" s="9">
        <f t="shared" si="127"/>
        <v>3799</v>
      </c>
      <c r="G265" s="9">
        <f t="shared" si="128"/>
        <v>-1.6876000001502689E-2</v>
      </c>
      <c r="H265" s="9"/>
      <c r="I265" s="9">
        <f t="shared" si="148"/>
        <v>-1.6876000001502689E-2</v>
      </c>
      <c r="J265" s="9"/>
      <c r="K265" s="9"/>
      <c r="L265" s="9"/>
      <c r="M265" s="9"/>
      <c r="N265" s="9"/>
      <c r="O265" s="9"/>
      <c r="P265" s="9">
        <f t="shared" si="145"/>
        <v>7.7463795039767774E-2</v>
      </c>
      <c r="Q265" s="40">
        <f t="shared" si="129"/>
        <v>30537.957999999999</v>
      </c>
      <c r="S265" s="35">
        <v>0.1</v>
      </c>
      <c r="Z265">
        <f t="shared" si="130"/>
        <v>3799</v>
      </c>
      <c r="AA265" s="15">
        <f t="shared" si="131"/>
        <v>-1.3870252557532242E-2</v>
      </c>
      <c r="AB265" s="15">
        <f t="shared" si="132"/>
        <v>7.4458047595797328E-2</v>
      </c>
      <c r="AC265" s="15">
        <f t="shared" si="133"/>
        <v>-9.4339795041270463E-2</v>
      </c>
      <c r="AD265" s="15">
        <f t="shared" si="134"/>
        <v>-3.0057474439704468E-3</v>
      </c>
      <c r="AE265" s="15">
        <f t="shared" si="135"/>
        <v>9.0345176969348754E-7</v>
      </c>
      <c r="AF265">
        <f t="shared" si="136"/>
        <v>-9.4339795041270463E-2</v>
      </c>
      <c r="AG265" s="68"/>
      <c r="AH265">
        <f t="shared" si="137"/>
        <v>-9.1334047597300017E-2</v>
      </c>
      <c r="AI265">
        <f t="shared" si="138"/>
        <v>1.1452425422300525</v>
      </c>
      <c r="AJ265">
        <f t="shared" si="139"/>
        <v>5.8728446411298395E-2</v>
      </c>
      <c r="AK265">
        <f t="shared" si="140"/>
        <v>-0.54083694763445245</v>
      </c>
      <c r="AL265">
        <f t="shared" si="141"/>
        <v>-1.30843511705016</v>
      </c>
      <c r="AM265">
        <f t="shared" si="142"/>
        <v>-0.76688077540567512</v>
      </c>
      <c r="AN265" s="15">
        <f t="shared" si="150"/>
        <v>5.509654343767818</v>
      </c>
      <c r="AO265" s="15">
        <f t="shared" si="150"/>
        <v>5.5109496334746275</v>
      </c>
      <c r="AP265" s="15">
        <f t="shared" si="150"/>
        <v>5.5141734588603262</v>
      </c>
      <c r="AQ265" s="15">
        <f t="shared" si="150"/>
        <v>5.5221539226649465</v>
      </c>
      <c r="AR265" s="15">
        <f t="shared" si="150"/>
        <v>5.5416541462523732</v>
      </c>
      <c r="AS265" s="15">
        <f t="shared" si="150"/>
        <v>5.5879111184355068</v>
      </c>
      <c r="AT265" s="15">
        <f t="shared" si="150"/>
        <v>5.6912184695890309</v>
      </c>
      <c r="AU265" s="15">
        <f t="shared" si="143"/>
        <v>5.9003879102487966</v>
      </c>
      <c r="AV265" s="15"/>
    </row>
    <row r="266" spans="1:48" x14ac:dyDescent="0.2">
      <c r="A266" s="9" t="s">
        <v>645</v>
      </c>
      <c r="B266" s="35"/>
      <c r="C266" s="12">
        <v>45556.457999999999</v>
      </c>
      <c r="D266" s="12"/>
      <c r="E266" s="9">
        <f t="shared" si="126"/>
        <v>3798.9891042022018</v>
      </c>
      <c r="F266" s="9">
        <f t="shared" si="127"/>
        <v>3799</v>
      </c>
      <c r="G266" s="9">
        <f t="shared" si="128"/>
        <v>-1.6876000001502689E-2</v>
      </c>
      <c r="H266" s="9"/>
      <c r="I266" s="9">
        <f t="shared" si="148"/>
        <v>-1.6876000001502689E-2</v>
      </c>
      <c r="J266" s="9"/>
      <c r="K266" s="9"/>
      <c r="L266" s="9"/>
      <c r="M266" s="9"/>
      <c r="N266" s="9"/>
      <c r="O266" s="9"/>
      <c r="P266" s="9">
        <f t="shared" si="145"/>
        <v>7.7463795039767774E-2</v>
      </c>
      <c r="Q266" s="40">
        <f t="shared" si="129"/>
        <v>30537.957999999999</v>
      </c>
      <c r="S266" s="35">
        <v>0.1</v>
      </c>
      <c r="Z266">
        <f t="shared" si="130"/>
        <v>3799</v>
      </c>
      <c r="AA266" s="15">
        <f t="shared" si="131"/>
        <v>-1.3870252557532242E-2</v>
      </c>
      <c r="AB266" s="15">
        <f t="shared" si="132"/>
        <v>7.4458047595797328E-2</v>
      </c>
      <c r="AC266" s="15">
        <f t="shared" si="133"/>
        <v>-9.4339795041270463E-2</v>
      </c>
      <c r="AD266" s="15">
        <f t="shared" si="134"/>
        <v>-3.0057474439704468E-3</v>
      </c>
      <c r="AE266" s="15">
        <f t="shared" si="135"/>
        <v>9.0345176969348754E-7</v>
      </c>
      <c r="AF266">
        <f t="shared" si="136"/>
        <v>-9.4339795041270463E-2</v>
      </c>
      <c r="AG266" s="68"/>
      <c r="AH266">
        <f t="shared" si="137"/>
        <v>-9.1334047597300017E-2</v>
      </c>
      <c r="AI266">
        <f t="shared" si="138"/>
        <v>1.1452425422300525</v>
      </c>
      <c r="AJ266">
        <f t="shared" si="139"/>
        <v>5.8728446411298395E-2</v>
      </c>
      <c r="AK266">
        <f t="shared" si="140"/>
        <v>-0.54083694763445245</v>
      </c>
      <c r="AL266">
        <f t="shared" si="141"/>
        <v>-1.30843511705016</v>
      </c>
      <c r="AM266">
        <f t="shared" si="142"/>
        <v>-0.76688077540567512</v>
      </c>
      <c r="AN266" s="15">
        <f t="shared" si="150"/>
        <v>5.509654343767818</v>
      </c>
      <c r="AO266" s="15">
        <f t="shared" si="150"/>
        <v>5.5109496334746275</v>
      </c>
      <c r="AP266" s="15">
        <f t="shared" si="150"/>
        <v>5.5141734588603262</v>
      </c>
      <c r="AQ266" s="15">
        <f t="shared" si="150"/>
        <v>5.5221539226649465</v>
      </c>
      <c r="AR266" s="15">
        <f t="shared" si="150"/>
        <v>5.5416541462523732</v>
      </c>
      <c r="AS266" s="15">
        <f t="shared" si="150"/>
        <v>5.5879111184355068</v>
      </c>
      <c r="AT266" s="15">
        <f t="shared" si="150"/>
        <v>5.6912184695890309</v>
      </c>
      <c r="AU266" s="15">
        <f t="shared" si="143"/>
        <v>5.9003879102487966</v>
      </c>
    </row>
    <row r="267" spans="1:48" x14ac:dyDescent="0.2">
      <c r="A267" s="9" t="s">
        <v>645</v>
      </c>
      <c r="B267" s="35"/>
      <c r="C267" s="12">
        <v>45556.459000000003</v>
      </c>
      <c r="D267" s="12"/>
      <c r="E267" s="9">
        <f t="shared" si="126"/>
        <v>3798.9897498408509</v>
      </c>
      <c r="F267" s="9">
        <f t="shared" si="127"/>
        <v>3799</v>
      </c>
      <c r="G267" s="9">
        <f t="shared" si="128"/>
        <v>-1.5875999997660983E-2</v>
      </c>
      <c r="H267" s="9"/>
      <c r="I267" s="9">
        <f t="shared" si="148"/>
        <v>-1.5875999997660983E-2</v>
      </c>
      <c r="J267" s="9"/>
      <c r="K267" s="9"/>
      <c r="L267" s="9"/>
      <c r="M267" s="9"/>
      <c r="N267" s="9"/>
      <c r="O267" s="9"/>
      <c r="P267" s="9">
        <f t="shared" si="145"/>
        <v>7.7463795039767774E-2</v>
      </c>
      <c r="Q267" s="40">
        <f t="shared" si="129"/>
        <v>30537.959000000003</v>
      </c>
      <c r="S267" s="35">
        <v>0.1</v>
      </c>
      <c r="Z267">
        <f t="shared" si="130"/>
        <v>3799</v>
      </c>
      <c r="AA267" s="15">
        <f t="shared" si="131"/>
        <v>-1.3870252557532242E-2</v>
      </c>
      <c r="AB267" s="15">
        <f t="shared" si="132"/>
        <v>7.5458047599639033E-2</v>
      </c>
      <c r="AC267" s="15">
        <f t="shared" si="133"/>
        <v>-9.3339795037428758E-2</v>
      </c>
      <c r="AD267" s="15">
        <f t="shared" si="134"/>
        <v>-2.0057474401287412E-3</v>
      </c>
      <c r="AE267" s="15">
        <f t="shared" si="135"/>
        <v>4.0230227935829981E-7</v>
      </c>
      <c r="AF267">
        <f t="shared" si="136"/>
        <v>-9.3339795037428758E-2</v>
      </c>
      <c r="AG267" s="68"/>
      <c r="AH267">
        <f t="shared" si="137"/>
        <v>-9.1334047597300017E-2</v>
      </c>
      <c r="AI267">
        <f t="shared" si="138"/>
        <v>1.1452425422300525</v>
      </c>
      <c r="AJ267">
        <f t="shared" si="139"/>
        <v>5.8728446411298395E-2</v>
      </c>
      <c r="AK267">
        <f t="shared" si="140"/>
        <v>-0.54083694763445245</v>
      </c>
      <c r="AL267">
        <f t="shared" si="141"/>
        <v>-1.30843511705016</v>
      </c>
      <c r="AM267">
        <f t="shared" si="142"/>
        <v>-0.76688077540567512</v>
      </c>
      <c r="AN267" s="15">
        <f t="shared" si="150"/>
        <v>5.509654343767818</v>
      </c>
      <c r="AO267" s="15">
        <f t="shared" si="150"/>
        <v>5.5109496334746275</v>
      </c>
      <c r="AP267" s="15">
        <f t="shared" si="150"/>
        <v>5.5141734588603262</v>
      </c>
      <c r="AQ267" s="15">
        <f t="shared" si="150"/>
        <v>5.5221539226649465</v>
      </c>
      <c r="AR267" s="15">
        <f t="shared" si="150"/>
        <v>5.5416541462523732</v>
      </c>
      <c r="AS267" s="15">
        <f t="shared" si="150"/>
        <v>5.5879111184355068</v>
      </c>
      <c r="AT267" s="15">
        <f t="shared" si="150"/>
        <v>5.6912184695890309</v>
      </c>
      <c r="AU267" s="15">
        <f t="shared" si="143"/>
        <v>5.9003879102487966</v>
      </c>
      <c r="AV267" s="15"/>
    </row>
    <row r="268" spans="1:48" x14ac:dyDescent="0.2">
      <c r="A268" s="9" t="s">
        <v>645</v>
      </c>
      <c r="B268" s="35"/>
      <c r="C268" s="12">
        <v>45556.46</v>
      </c>
      <c r="D268" s="12"/>
      <c r="E268" s="9">
        <f t="shared" si="126"/>
        <v>3798.990395479495</v>
      </c>
      <c r="F268" s="9">
        <f t="shared" si="127"/>
        <v>3799</v>
      </c>
      <c r="G268" s="9">
        <f t="shared" si="128"/>
        <v>-1.4876000001095235E-2</v>
      </c>
      <c r="H268" s="9"/>
      <c r="I268" s="9">
        <f t="shared" si="148"/>
        <v>-1.4876000001095235E-2</v>
      </c>
      <c r="J268" s="9"/>
      <c r="K268" s="9"/>
      <c r="L268" s="9"/>
      <c r="M268" s="9"/>
      <c r="N268" s="9"/>
      <c r="O268" s="9"/>
      <c r="P268" s="9">
        <f t="shared" si="145"/>
        <v>7.7463795039767774E-2</v>
      </c>
      <c r="Q268" s="40">
        <f t="shared" si="129"/>
        <v>30537.96</v>
      </c>
      <c r="S268" s="35">
        <v>0.1</v>
      </c>
      <c r="Z268">
        <f t="shared" si="130"/>
        <v>3799</v>
      </c>
      <c r="AA268" s="15">
        <f t="shared" si="131"/>
        <v>-1.3870252557532242E-2</v>
      </c>
      <c r="AB268" s="15">
        <f t="shared" si="132"/>
        <v>7.6458047596204781E-2</v>
      </c>
      <c r="AC268" s="15">
        <f t="shared" si="133"/>
        <v>-9.233979504086301E-2</v>
      </c>
      <c r="AD268" s="15">
        <f t="shared" si="134"/>
        <v>-1.0057474435629932E-3</v>
      </c>
      <c r="AE268" s="15">
        <f t="shared" si="135"/>
        <v>1.0115279202334962E-7</v>
      </c>
      <c r="AF268">
        <f t="shared" si="136"/>
        <v>-9.233979504086301E-2</v>
      </c>
      <c r="AG268" s="68"/>
      <c r="AH268">
        <f t="shared" si="137"/>
        <v>-9.1334047597300017E-2</v>
      </c>
      <c r="AI268">
        <f t="shared" si="138"/>
        <v>1.1452425422300525</v>
      </c>
      <c r="AJ268">
        <f t="shared" si="139"/>
        <v>5.8728446411298395E-2</v>
      </c>
      <c r="AK268">
        <f t="shared" si="140"/>
        <v>-0.54083694763445245</v>
      </c>
      <c r="AL268">
        <f t="shared" si="141"/>
        <v>-1.30843511705016</v>
      </c>
      <c r="AM268">
        <f t="shared" si="142"/>
        <v>-0.76688077540567512</v>
      </c>
      <c r="AN268" s="15">
        <f t="shared" si="150"/>
        <v>5.509654343767818</v>
      </c>
      <c r="AO268" s="15">
        <f t="shared" si="150"/>
        <v>5.5109496334746275</v>
      </c>
      <c r="AP268" s="15">
        <f t="shared" si="150"/>
        <v>5.5141734588603262</v>
      </c>
      <c r="AQ268" s="15">
        <f t="shared" si="150"/>
        <v>5.5221539226649465</v>
      </c>
      <c r="AR268" s="15">
        <f t="shared" si="150"/>
        <v>5.5416541462523732</v>
      </c>
      <c r="AS268" s="15">
        <f t="shared" si="150"/>
        <v>5.5879111184355068</v>
      </c>
      <c r="AT268" s="15">
        <f t="shared" si="150"/>
        <v>5.6912184695890309</v>
      </c>
      <c r="AU268" s="15">
        <f t="shared" si="143"/>
        <v>5.9003879102487966</v>
      </c>
    </row>
    <row r="269" spans="1:48" x14ac:dyDescent="0.2">
      <c r="A269" s="9" t="s">
        <v>645</v>
      </c>
      <c r="B269" s="35"/>
      <c r="C269" s="12">
        <v>45556.462</v>
      </c>
      <c r="D269" s="12"/>
      <c r="E269" s="9">
        <f t="shared" si="126"/>
        <v>3798.9916867567877</v>
      </c>
      <c r="F269" s="9">
        <f t="shared" si="127"/>
        <v>3799</v>
      </c>
      <c r="G269" s="9">
        <f t="shared" si="128"/>
        <v>-1.2876000000687782E-2</v>
      </c>
      <c r="H269" s="9"/>
      <c r="I269" s="9">
        <f t="shared" si="148"/>
        <v>-1.2876000000687782E-2</v>
      </c>
      <c r="J269" s="9"/>
      <c r="K269" s="9"/>
      <c r="L269" s="9"/>
      <c r="M269" s="9"/>
      <c r="N269" s="9"/>
      <c r="O269" s="9"/>
      <c r="P269" s="9">
        <f t="shared" si="145"/>
        <v>7.7463795039767774E-2</v>
      </c>
      <c r="Q269" s="40">
        <f t="shared" si="129"/>
        <v>30537.962</v>
      </c>
      <c r="S269" s="35">
        <v>0.1</v>
      </c>
      <c r="Z269">
        <f t="shared" si="130"/>
        <v>3799</v>
      </c>
      <c r="AA269" s="15">
        <f t="shared" si="131"/>
        <v>-1.3870252557532242E-2</v>
      </c>
      <c r="AB269" s="15">
        <f t="shared" si="132"/>
        <v>7.8458047596612235E-2</v>
      </c>
      <c r="AC269" s="15">
        <f t="shared" si="133"/>
        <v>-9.0339795040455556E-2</v>
      </c>
      <c r="AD269" s="15">
        <f t="shared" si="134"/>
        <v>9.9425255684446046E-4</v>
      </c>
      <c r="AE269" s="15">
        <f t="shared" si="135"/>
        <v>9.8853814679174714E-8</v>
      </c>
      <c r="AF269">
        <f t="shared" si="136"/>
        <v>-9.0339795040455556E-2</v>
      </c>
      <c r="AG269" s="68"/>
      <c r="AH269">
        <f t="shared" si="137"/>
        <v>-9.1334047597300017E-2</v>
      </c>
      <c r="AI269">
        <f t="shared" si="138"/>
        <v>1.1452425422300525</v>
      </c>
      <c r="AJ269">
        <f t="shared" si="139"/>
        <v>5.8728446411298395E-2</v>
      </c>
      <c r="AK269">
        <f t="shared" si="140"/>
        <v>-0.54083694763445245</v>
      </c>
      <c r="AL269">
        <f t="shared" si="141"/>
        <v>-1.30843511705016</v>
      </c>
      <c r="AM269">
        <f t="shared" si="142"/>
        <v>-0.76688077540567512</v>
      </c>
      <c r="AN269" s="15">
        <f t="shared" si="150"/>
        <v>5.509654343767818</v>
      </c>
      <c r="AO269" s="15">
        <f t="shared" si="150"/>
        <v>5.5109496334746275</v>
      </c>
      <c r="AP269" s="15">
        <f t="shared" si="150"/>
        <v>5.5141734588603262</v>
      </c>
      <c r="AQ269" s="15">
        <f t="shared" si="150"/>
        <v>5.5221539226649465</v>
      </c>
      <c r="AR269" s="15">
        <f t="shared" si="150"/>
        <v>5.5416541462523732</v>
      </c>
      <c r="AS269" s="15">
        <f t="shared" si="150"/>
        <v>5.5879111184355068</v>
      </c>
      <c r="AT269" s="15">
        <f t="shared" si="150"/>
        <v>5.6912184695890309</v>
      </c>
      <c r="AU269" s="15">
        <f t="shared" si="143"/>
        <v>5.9003879102487966</v>
      </c>
    </row>
    <row r="270" spans="1:48" x14ac:dyDescent="0.2">
      <c r="A270" s="9" t="s">
        <v>645</v>
      </c>
      <c r="B270" s="35"/>
      <c r="C270" s="12">
        <v>45556.463000000003</v>
      </c>
      <c r="D270" s="12"/>
      <c r="E270" s="9">
        <f t="shared" si="126"/>
        <v>3798.9923323954367</v>
      </c>
      <c r="F270" s="9">
        <f t="shared" si="127"/>
        <v>3799</v>
      </c>
      <c r="G270" s="9">
        <f t="shared" si="128"/>
        <v>-1.1875999996846076E-2</v>
      </c>
      <c r="H270" s="9"/>
      <c r="I270" s="9">
        <f t="shared" si="148"/>
        <v>-1.1875999996846076E-2</v>
      </c>
      <c r="J270" s="9"/>
      <c r="K270" s="9"/>
      <c r="L270" s="9"/>
      <c r="M270" s="9"/>
      <c r="N270" s="9"/>
      <c r="O270" s="9"/>
      <c r="P270" s="9">
        <f t="shared" si="145"/>
        <v>7.7463795039767774E-2</v>
      </c>
      <c r="Q270" s="40">
        <f t="shared" si="129"/>
        <v>30537.963000000003</v>
      </c>
      <c r="S270" s="35">
        <v>0.1</v>
      </c>
      <c r="Z270">
        <f t="shared" si="130"/>
        <v>3799</v>
      </c>
      <c r="AA270" s="15">
        <f t="shared" si="131"/>
        <v>-1.3870252557532242E-2</v>
      </c>
      <c r="AB270" s="15">
        <f t="shared" si="132"/>
        <v>7.945804760045394E-2</v>
      </c>
      <c r="AC270" s="15">
        <f t="shared" si="133"/>
        <v>-8.933979503661385E-2</v>
      </c>
      <c r="AD270" s="15">
        <f t="shared" si="134"/>
        <v>1.9942525606861661E-3</v>
      </c>
      <c r="AE270" s="15">
        <f t="shared" si="135"/>
        <v>3.9770432758033313E-7</v>
      </c>
      <c r="AF270">
        <f t="shared" si="136"/>
        <v>-8.933979503661385E-2</v>
      </c>
      <c r="AG270" s="68"/>
      <c r="AH270">
        <f t="shared" si="137"/>
        <v>-9.1334047597300017E-2</v>
      </c>
      <c r="AI270">
        <f t="shared" si="138"/>
        <v>1.1452425422300525</v>
      </c>
      <c r="AJ270">
        <f t="shared" si="139"/>
        <v>5.8728446411298395E-2</v>
      </c>
      <c r="AK270">
        <f t="shared" si="140"/>
        <v>-0.54083694763445245</v>
      </c>
      <c r="AL270">
        <f t="shared" si="141"/>
        <v>-1.30843511705016</v>
      </c>
      <c r="AM270">
        <f t="shared" si="142"/>
        <v>-0.76688077540567512</v>
      </c>
      <c r="AN270" s="15">
        <f t="shared" si="150"/>
        <v>5.509654343767818</v>
      </c>
      <c r="AO270" s="15">
        <f t="shared" si="150"/>
        <v>5.5109496334746275</v>
      </c>
      <c r="AP270" s="15">
        <f t="shared" si="150"/>
        <v>5.5141734588603262</v>
      </c>
      <c r="AQ270" s="15">
        <f t="shared" si="150"/>
        <v>5.5221539226649465</v>
      </c>
      <c r="AR270" s="15">
        <f t="shared" si="150"/>
        <v>5.5416541462523732</v>
      </c>
      <c r="AS270" s="15">
        <f t="shared" si="150"/>
        <v>5.5879111184355068</v>
      </c>
      <c r="AT270" s="15">
        <f t="shared" si="150"/>
        <v>5.6912184695890309</v>
      </c>
      <c r="AU270" s="15">
        <f t="shared" si="143"/>
        <v>5.9003879102487966</v>
      </c>
    </row>
    <row r="271" spans="1:48" x14ac:dyDescent="0.2">
      <c r="A271" s="9" t="s">
        <v>645</v>
      </c>
      <c r="B271" s="35"/>
      <c r="C271" s="12">
        <v>45556.466</v>
      </c>
      <c r="D271" s="12"/>
      <c r="E271" s="9">
        <f t="shared" si="126"/>
        <v>3798.994269311374</v>
      </c>
      <c r="F271" s="9">
        <f t="shared" si="127"/>
        <v>3799</v>
      </c>
      <c r="G271" s="9">
        <f t="shared" si="128"/>
        <v>-8.8759999998728745E-3</v>
      </c>
      <c r="H271" s="9"/>
      <c r="I271" s="9">
        <f t="shared" si="148"/>
        <v>-8.8759999998728745E-3</v>
      </c>
      <c r="J271" s="9"/>
      <c r="K271" s="9"/>
      <c r="L271" s="9"/>
      <c r="M271" s="9"/>
      <c r="N271" s="9"/>
      <c r="O271" s="9"/>
      <c r="P271" s="9">
        <f t="shared" si="145"/>
        <v>7.7463795039767774E-2</v>
      </c>
      <c r="Q271" s="40">
        <f t="shared" si="129"/>
        <v>30537.966</v>
      </c>
      <c r="S271" s="35">
        <v>0.1</v>
      </c>
      <c r="Z271">
        <f t="shared" si="130"/>
        <v>3799</v>
      </c>
      <c r="AA271" s="15">
        <f t="shared" si="131"/>
        <v>-1.3870252557532242E-2</v>
      </c>
      <c r="AB271" s="15">
        <f t="shared" si="132"/>
        <v>8.2458047597427142E-2</v>
      </c>
      <c r="AC271" s="15">
        <f t="shared" si="133"/>
        <v>-8.6339795039640649E-2</v>
      </c>
      <c r="AD271" s="15">
        <f t="shared" si="134"/>
        <v>4.9942525576593677E-3</v>
      </c>
      <c r="AE271" s="15">
        <f t="shared" si="135"/>
        <v>2.4942558609687138E-6</v>
      </c>
      <c r="AF271">
        <f t="shared" si="136"/>
        <v>-8.6339795039640649E-2</v>
      </c>
      <c r="AG271" s="68"/>
      <c r="AH271">
        <f t="shared" si="137"/>
        <v>-9.1334047597300017E-2</v>
      </c>
      <c r="AI271">
        <f t="shared" si="138"/>
        <v>1.1452425422300525</v>
      </c>
      <c r="AJ271">
        <f t="shared" si="139"/>
        <v>5.8728446411298395E-2</v>
      </c>
      <c r="AK271">
        <f t="shared" si="140"/>
        <v>-0.54083694763445245</v>
      </c>
      <c r="AL271">
        <f t="shared" si="141"/>
        <v>-1.30843511705016</v>
      </c>
      <c r="AM271">
        <f t="shared" si="142"/>
        <v>-0.76688077540567512</v>
      </c>
      <c r="AN271" s="15">
        <f t="shared" ref="AN271:AT280" si="151">$AU271+$AB$7*SIN(AO271)</f>
        <v>5.509654343767818</v>
      </c>
      <c r="AO271" s="15">
        <f t="shared" si="151"/>
        <v>5.5109496334746275</v>
      </c>
      <c r="AP271" s="15">
        <f t="shared" si="151"/>
        <v>5.5141734588603262</v>
      </c>
      <c r="AQ271" s="15">
        <f t="shared" si="151"/>
        <v>5.5221539226649465</v>
      </c>
      <c r="AR271" s="15">
        <f t="shared" si="151"/>
        <v>5.5416541462523732</v>
      </c>
      <c r="AS271" s="15">
        <f t="shared" si="151"/>
        <v>5.5879111184355068</v>
      </c>
      <c r="AT271" s="15">
        <f t="shared" si="151"/>
        <v>5.6912184695890309</v>
      </c>
      <c r="AU271" s="15">
        <f t="shared" si="143"/>
        <v>5.9003879102487966</v>
      </c>
    </row>
    <row r="272" spans="1:48" x14ac:dyDescent="0.2">
      <c r="A272" s="65" t="s">
        <v>1159</v>
      </c>
      <c r="B272" s="66" t="s">
        <v>676</v>
      </c>
      <c r="C272" s="67">
        <v>45556.474000000002</v>
      </c>
      <c r="D272" s="67" t="s">
        <v>700</v>
      </c>
      <c r="E272" s="9">
        <f t="shared" si="126"/>
        <v>3798.9994344205461</v>
      </c>
      <c r="F272" s="9">
        <f t="shared" si="127"/>
        <v>3799</v>
      </c>
      <c r="G272" s="9">
        <f t="shared" si="128"/>
        <v>-8.7599999824305996E-4</v>
      </c>
      <c r="H272" s="9"/>
      <c r="I272" s="9">
        <f t="shared" si="148"/>
        <v>-8.7599999824305996E-4</v>
      </c>
      <c r="J272" s="9"/>
      <c r="K272" s="9"/>
      <c r="L272" s="9"/>
      <c r="M272" s="15"/>
      <c r="N272" s="9"/>
      <c r="O272" s="9"/>
      <c r="P272" s="9">
        <f t="shared" si="145"/>
        <v>7.7463795039767774E-2</v>
      </c>
      <c r="Q272" s="40">
        <f t="shared" si="129"/>
        <v>30537.974000000002</v>
      </c>
      <c r="S272" s="35">
        <v>0.1</v>
      </c>
      <c r="Z272">
        <f t="shared" si="130"/>
        <v>3799</v>
      </c>
      <c r="AA272" s="15">
        <f t="shared" si="131"/>
        <v>-1.3870252557532242E-2</v>
      </c>
      <c r="AB272" s="15">
        <f t="shared" si="132"/>
        <v>9.0458047599056957E-2</v>
      </c>
      <c r="AC272" s="15">
        <f t="shared" si="133"/>
        <v>-7.8339795038010834E-2</v>
      </c>
      <c r="AD272" s="15">
        <f t="shared" si="134"/>
        <v>1.2994252559289182E-2</v>
      </c>
      <c r="AE272" s="15">
        <f t="shared" si="135"/>
        <v>1.6885059957459348E-5</v>
      </c>
      <c r="AF272">
        <f t="shared" si="136"/>
        <v>-7.8339795038010834E-2</v>
      </c>
      <c r="AG272" s="68"/>
      <c r="AH272">
        <f t="shared" si="137"/>
        <v>-9.1334047597300017E-2</v>
      </c>
      <c r="AI272">
        <f t="shared" si="138"/>
        <v>1.1452425422300525</v>
      </c>
      <c r="AJ272">
        <f t="shared" si="139"/>
        <v>5.8728446411298395E-2</v>
      </c>
      <c r="AK272">
        <f t="shared" si="140"/>
        <v>-0.54083694763445245</v>
      </c>
      <c r="AL272">
        <f t="shared" si="141"/>
        <v>-1.30843511705016</v>
      </c>
      <c r="AM272">
        <f t="shared" si="142"/>
        <v>-0.76688077540567512</v>
      </c>
      <c r="AN272" s="15">
        <f t="shared" si="151"/>
        <v>5.509654343767818</v>
      </c>
      <c r="AO272" s="15">
        <f t="shared" si="151"/>
        <v>5.5109496334746275</v>
      </c>
      <c r="AP272" s="15">
        <f t="shared" si="151"/>
        <v>5.5141734588603262</v>
      </c>
      <c r="AQ272" s="15">
        <f t="shared" si="151"/>
        <v>5.5221539226649465</v>
      </c>
      <c r="AR272" s="15">
        <f t="shared" si="151"/>
        <v>5.5416541462523732</v>
      </c>
      <c r="AS272" s="15">
        <f t="shared" si="151"/>
        <v>5.5879111184355068</v>
      </c>
      <c r="AT272" s="15">
        <f t="shared" si="151"/>
        <v>5.6912184695890309</v>
      </c>
      <c r="AU272" s="15">
        <f t="shared" si="143"/>
        <v>5.9003879102487966</v>
      </c>
    </row>
    <row r="273" spans="1:48" x14ac:dyDescent="0.2">
      <c r="A273" s="9" t="s">
        <v>632</v>
      </c>
      <c r="B273" s="35"/>
      <c r="C273" s="12">
        <v>45881.716</v>
      </c>
      <c r="D273" s="12"/>
      <c r="E273" s="9">
        <f t="shared" si="126"/>
        <v>4008.9882390464168</v>
      </c>
      <c r="F273" s="9">
        <f t="shared" si="127"/>
        <v>4009</v>
      </c>
      <c r="G273" s="9">
        <f t="shared" si="128"/>
        <v>-1.821600000403123E-2</v>
      </c>
      <c r="H273" s="9"/>
      <c r="I273" s="9">
        <f t="shared" si="148"/>
        <v>-1.821600000403123E-2</v>
      </c>
      <c r="J273" s="9"/>
      <c r="K273" s="9"/>
      <c r="L273" s="9"/>
      <c r="M273" s="9"/>
      <c r="N273" s="9"/>
      <c r="O273" s="9"/>
      <c r="P273" s="9">
        <f t="shared" si="145"/>
        <v>8.1438930449325361E-2</v>
      </c>
      <c r="Q273" s="40">
        <f t="shared" si="129"/>
        <v>30863.216</v>
      </c>
      <c r="S273" s="35">
        <v>0.1</v>
      </c>
      <c r="Z273">
        <f t="shared" si="130"/>
        <v>4009</v>
      </c>
      <c r="AA273" s="15">
        <f t="shared" si="131"/>
        <v>-1.6558907791573291E-2</v>
      </c>
      <c r="AB273" s="15">
        <f t="shared" si="132"/>
        <v>7.9781838236867422E-2</v>
      </c>
      <c r="AC273" s="15">
        <f t="shared" si="133"/>
        <v>-9.9654930453356591E-2</v>
      </c>
      <c r="AD273" s="15">
        <f t="shared" si="134"/>
        <v>-1.657092212457939E-3</v>
      </c>
      <c r="AE273" s="15">
        <f t="shared" si="135"/>
        <v>2.7459546005887475E-7</v>
      </c>
      <c r="AF273">
        <f t="shared" si="136"/>
        <v>-9.9654930453356591E-2</v>
      </c>
      <c r="AG273" s="68"/>
      <c r="AH273">
        <f t="shared" si="137"/>
        <v>-9.7997838240898652E-2</v>
      </c>
      <c r="AI273">
        <f t="shared" si="138"/>
        <v>1.1776679716399179</v>
      </c>
      <c r="AJ273">
        <f t="shared" si="139"/>
        <v>-1.7198190625975144E-3</v>
      </c>
      <c r="AK273">
        <f t="shared" si="140"/>
        <v>-0.53106882026095015</v>
      </c>
      <c r="AL273">
        <f t="shared" si="141"/>
        <v>-1.2479530388576017</v>
      </c>
      <c r="AM273">
        <f t="shared" si="142"/>
        <v>-0.71992934582794088</v>
      </c>
      <c r="AN273" s="15">
        <f t="shared" si="151"/>
        <v>5.5527985677064775</v>
      </c>
      <c r="AO273" s="15">
        <f t="shared" si="151"/>
        <v>5.5542853377084551</v>
      </c>
      <c r="AP273" s="15">
        <f t="shared" si="151"/>
        <v>5.557839057400316</v>
      </c>
      <c r="AQ273" s="15">
        <f t="shared" si="151"/>
        <v>5.5662883143643906</v>
      </c>
      <c r="AR273" s="15">
        <f t="shared" si="151"/>
        <v>5.5861325932509898</v>
      </c>
      <c r="AS273" s="15">
        <f t="shared" si="151"/>
        <v>5.6315034210029085</v>
      </c>
      <c r="AT273" s="15">
        <f t="shared" si="151"/>
        <v>5.7298765770928499</v>
      </c>
      <c r="AU273" s="15">
        <f t="shared" si="143"/>
        <v>5.9257862972817055</v>
      </c>
    </row>
    <row r="274" spans="1:48" x14ac:dyDescent="0.2">
      <c r="A274" s="9" t="s">
        <v>651</v>
      </c>
      <c r="B274" s="35"/>
      <c r="C274" s="12">
        <v>45889.455999999998</v>
      </c>
      <c r="D274" s="12"/>
      <c r="E274" s="9">
        <f t="shared" si="126"/>
        <v>4013.9854821693953</v>
      </c>
      <c r="F274" s="9">
        <f t="shared" si="127"/>
        <v>4014</v>
      </c>
      <c r="G274" s="9">
        <f t="shared" si="128"/>
        <v>-2.2486000001663342E-2</v>
      </c>
      <c r="H274" s="9"/>
      <c r="I274" s="9">
        <f t="shared" si="148"/>
        <v>-2.2486000001663342E-2</v>
      </c>
      <c r="J274" s="9"/>
      <c r="K274" s="9"/>
      <c r="L274" s="9"/>
      <c r="M274" s="9"/>
      <c r="N274" s="9"/>
      <c r="O274" s="9"/>
      <c r="P274" s="9">
        <f t="shared" si="145"/>
        <v>8.1533570517767495E-2</v>
      </c>
      <c r="Q274" s="40">
        <f t="shared" si="129"/>
        <v>30870.955999999998</v>
      </c>
      <c r="S274" s="35">
        <v>0.1</v>
      </c>
      <c r="Z274">
        <f t="shared" si="130"/>
        <v>4014</v>
      </c>
      <c r="AA274" s="15">
        <f t="shared" si="131"/>
        <v>-1.6623022678412827E-2</v>
      </c>
      <c r="AB274" s="15">
        <f t="shared" si="132"/>
        <v>7.567059319451698E-2</v>
      </c>
      <c r="AC274" s="15">
        <f t="shared" si="133"/>
        <v>-0.10401957051943084</v>
      </c>
      <c r="AD274" s="15">
        <f t="shared" si="134"/>
        <v>-5.862977323250515E-3</v>
      </c>
      <c r="AE274" s="15">
        <f t="shared" si="135"/>
        <v>3.4374503092949773E-6</v>
      </c>
      <c r="AF274">
        <f t="shared" si="136"/>
        <v>-0.10401957051943084</v>
      </c>
      <c r="AG274" s="68"/>
      <c r="AH274">
        <f t="shared" si="137"/>
        <v>-9.8156593196180322E-2</v>
      </c>
      <c r="AI274">
        <f t="shared" si="138"/>
        <v>1.1784547385448376</v>
      </c>
      <c r="AJ274">
        <f t="shared" si="139"/>
        <v>-3.2016605413959678E-3</v>
      </c>
      <c r="AK274">
        <f t="shared" si="140"/>
        <v>-0.53080496068791005</v>
      </c>
      <c r="AL274">
        <f t="shared" si="141"/>
        <v>-1.246471192756746</v>
      </c>
      <c r="AM274">
        <f t="shared" si="142"/>
        <v>-0.71880500317986729</v>
      </c>
      <c r="AN274" s="15">
        <f t="shared" si="151"/>
        <v>5.5538407023506284</v>
      </c>
      <c r="AO274" s="15">
        <f t="shared" si="151"/>
        <v>5.5553320178915362</v>
      </c>
      <c r="AP274" s="15">
        <f t="shared" si="151"/>
        <v>5.5588932759481642</v>
      </c>
      <c r="AQ274" s="15">
        <f t="shared" si="151"/>
        <v>5.5673525840517533</v>
      </c>
      <c r="AR274" s="15">
        <f t="shared" si="151"/>
        <v>5.587202386938821</v>
      </c>
      <c r="AS274" s="15">
        <f t="shared" si="151"/>
        <v>5.6325475522346977</v>
      </c>
      <c r="AT274" s="15">
        <f t="shared" si="151"/>
        <v>5.7307985825406789</v>
      </c>
      <c r="AU274" s="15">
        <f t="shared" si="143"/>
        <v>5.9263910207824892</v>
      </c>
    </row>
    <row r="275" spans="1:48" x14ac:dyDescent="0.2">
      <c r="A275" s="9" t="s">
        <v>652</v>
      </c>
      <c r="B275" s="35"/>
      <c r="C275" s="12">
        <v>45889.46</v>
      </c>
      <c r="D275" s="12"/>
      <c r="E275" s="9">
        <f t="shared" si="126"/>
        <v>4013.9880647239816</v>
      </c>
      <c r="F275" s="9">
        <f t="shared" si="127"/>
        <v>4014</v>
      </c>
      <c r="G275" s="9">
        <f t="shared" si="128"/>
        <v>-1.8486000000848435E-2</v>
      </c>
      <c r="H275" s="9"/>
      <c r="I275" s="9">
        <f t="shared" ref="I275:I306" si="152">G275</f>
        <v>-1.8486000000848435E-2</v>
      </c>
      <c r="J275" s="9"/>
      <c r="K275" s="9"/>
      <c r="L275" s="9"/>
      <c r="M275" s="9"/>
      <c r="N275" s="9"/>
      <c r="O275" s="9"/>
      <c r="P275" s="9">
        <f t="shared" si="145"/>
        <v>8.1533570517767495E-2</v>
      </c>
      <c r="Q275" s="40">
        <f t="shared" si="129"/>
        <v>30870.959999999999</v>
      </c>
      <c r="S275" s="35">
        <v>0.1</v>
      </c>
      <c r="Z275">
        <f t="shared" si="130"/>
        <v>4014</v>
      </c>
      <c r="AA275" s="15">
        <f t="shared" si="131"/>
        <v>-1.6623022678412827E-2</v>
      </c>
      <c r="AB275" s="15">
        <f t="shared" si="132"/>
        <v>7.9670593195331887E-2</v>
      </c>
      <c r="AC275" s="15">
        <f t="shared" si="133"/>
        <v>-0.10001957051861593</v>
      </c>
      <c r="AD275" s="15">
        <f t="shared" si="134"/>
        <v>-1.8629773224356078E-3</v>
      </c>
      <c r="AE275" s="15">
        <f t="shared" si="135"/>
        <v>3.4706845039093465E-7</v>
      </c>
      <c r="AF275">
        <f t="shared" si="136"/>
        <v>-0.10001957051861593</v>
      </c>
      <c r="AG275" s="68"/>
      <c r="AH275">
        <f t="shared" si="137"/>
        <v>-9.8156593196180322E-2</v>
      </c>
      <c r="AI275">
        <f t="shared" si="138"/>
        <v>1.1784547385448376</v>
      </c>
      <c r="AJ275">
        <f t="shared" si="139"/>
        <v>-3.2016605413959678E-3</v>
      </c>
      <c r="AK275">
        <f t="shared" si="140"/>
        <v>-0.53080496068791005</v>
      </c>
      <c r="AL275">
        <f t="shared" si="141"/>
        <v>-1.246471192756746</v>
      </c>
      <c r="AM275">
        <f t="shared" si="142"/>
        <v>-0.71880500317986729</v>
      </c>
      <c r="AN275" s="15">
        <f t="shared" si="151"/>
        <v>5.5538407023506284</v>
      </c>
      <c r="AO275" s="15">
        <f t="shared" si="151"/>
        <v>5.5553320178915362</v>
      </c>
      <c r="AP275" s="15">
        <f t="shared" si="151"/>
        <v>5.5588932759481642</v>
      </c>
      <c r="AQ275" s="15">
        <f t="shared" si="151"/>
        <v>5.5673525840517533</v>
      </c>
      <c r="AR275" s="15">
        <f t="shared" si="151"/>
        <v>5.587202386938821</v>
      </c>
      <c r="AS275" s="15">
        <f t="shared" si="151"/>
        <v>5.6325475522346977</v>
      </c>
      <c r="AT275" s="15">
        <f t="shared" si="151"/>
        <v>5.7307985825406789</v>
      </c>
      <c r="AU275" s="15">
        <f t="shared" si="143"/>
        <v>5.9263910207824892</v>
      </c>
      <c r="AV275" s="15"/>
    </row>
    <row r="276" spans="1:48" x14ac:dyDescent="0.2">
      <c r="A276" s="9" t="s">
        <v>632</v>
      </c>
      <c r="B276" s="35"/>
      <c r="C276" s="12">
        <v>45898.750999999997</v>
      </c>
      <c r="D276" s="12"/>
      <c r="E276" s="9">
        <f t="shared" si="126"/>
        <v>4019.9866933874951</v>
      </c>
      <c r="F276" s="9">
        <f t="shared" si="127"/>
        <v>4020</v>
      </c>
      <c r="G276" s="9">
        <f t="shared" si="128"/>
        <v>-2.0610000006854534E-2</v>
      </c>
      <c r="H276" s="9"/>
      <c r="I276" s="9">
        <f t="shared" si="152"/>
        <v>-2.0610000006854534E-2</v>
      </c>
      <c r="J276" s="9"/>
      <c r="K276" s="9"/>
      <c r="L276" s="9"/>
      <c r="M276" s="9"/>
      <c r="N276" s="9"/>
      <c r="O276" s="9"/>
      <c r="P276" s="9">
        <f t="shared" si="145"/>
        <v>8.1647138230743932E-2</v>
      </c>
      <c r="Q276" s="40">
        <f t="shared" si="129"/>
        <v>30880.250999999997</v>
      </c>
      <c r="S276" s="35">
        <v>0.1</v>
      </c>
      <c r="Z276">
        <f t="shared" si="130"/>
        <v>4020</v>
      </c>
      <c r="AA276" s="15">
        <f t="shared" si="131"/>
        <v>-1.6699960836263558E-2</v>
      </c>
      <c r="AB276" s="15">
        <f t="shared" si="132"/>
        <v>7.7737099060152956E-2</v>
      </c>
      <c r="AC276" s="15">
        <f t="shared" si="133"/>
        <v>-0.10225713823759847</v>
      </c>
      <c r="AD276" s="15">
        <f t="shared" si="134"/>
        <v>-3.9100391705909759E-3</v>
      </c>
      <c r="AE276" s="15">
        <f t="shared" si="135"/>
        <v>1.5288406315555767E-6</v>
      </c>
      <c r="AF276">
        <f t="shared" si="136"/>
        <v>-0.10225713823759847</v>
      </c>
      <c r="AG276" s="68"/>
      <c r="AH276">
        <f t="shared" si="137"/>
        <v>-9.834709906700749E-2</v>
      </c>
      <c r="AI276">
        <f t="shared" si="138"/>
        <v>1.1793997325430847</v>
      </c>
      <c r="AJ276">
        <f t="shared" si="139"/>
        <v>-4.9824830706823352E-3</v>
      </c>
      <c r="AK276">
        <f t="shared" si="140"/>
        <v>-0.53048632024159648</v>
      </c>
      <c r="AL276">
        <f t="shared" si="141"/>
        <v>-1.2446903550819566</v>
      </c>
      <c r="AM276">
        <f t="shared" si="142"/>
        <v>-0.71745538562347955</v>
      </c>
      <c r="AN276" s="15">
        <f t="shared" si="151"/>
        <v>5.5550921882976176</v>
      </c>
      <c r="AO276" s="15">
        <f t="shared" si="151"/>
        <v>5.5565889555110219</v>
      </c>
      <c r="AP276" s="15">
        <f t="shared" si="151"/>
        <v>5.5601592362778636</v>
      </c>
      <c r="AQ276" s="15">
        <f t="shared" si="151"/>
        <v>5.56863053190727</v>
      </c>
      <c r="AR276" s="15">
        <f t="shared" si="151"/>
        <v>5.5884867945737575</v>
      </c>
      <c r="AS276" s="15">
        <f t="shared" si="151"/>
        <v>5.6338008844433736</v>
      </c>
      <c r="AT276" s="15">
        <f t="shared" si="151"/>
        <v>5.7319050834825713</v>
      </c>
      <c r="AU276" s="15">
        <f t="shared" si="143"/>
        <v>5.9271166889834292</v>
      </c>
    </row>
    <row r="277" spans="1:48" x14ac:dyDescent="0.2">
      <c r="A277" s="9" t="s">
        <v>653</v>
      </c>
      <c r="B277" s="35"/>
      <c r="C277" s="12">
        <v>45906.502</v>
      </c>
      <c r="D277" s="12"/>
      <c r="E277" s="9">
        <f t="shared" ref="E277:E340" si="153">+(C277-C$7)/C$8</f>
        <v>4024.9910385355874</v>
      </c>
      <c r="F277" s="9">
        <f t="shared" ref="F277:F340" si="154">ROUND(2*E277,0)/2</f>
        <v>4025</v>
      </c>
      <c r="G277" s="9">
        <f t="shared" ref="G277:G340" si="155">+C277-(C$7+F277*C$8)</f>
        <v>-1.3879999998607673E-2</v>
      </c>
      <c r="H277" s="9"/>
      <c r="I277" s="9">
        <f t="shared" si="152"/>
        <v>-1.3879999998607673E-2</v>
      </c>
      <c r="J277" s="9"/>
      <c r="K277" s="9"/>
      <c r="L277" s="9"/>
      <c r="M277" s="9"/>
      <c r="N277" s="9"/>
      <c r="O277" s="9"/>
      <c r="P277" s="9">
        <f t="shared" si="145"/>
        <v>8.1741777683929179E-2</v>
      </c>
      <c r="Q277" s="40">
        <f t="shared" ref="Q277:Q340" si="156">+C277-15018.5</f>
        <v>30888.002</v>
      </c>
      <c r="S277" s="35">
        <v>0.1</v>
      </c>
      <c r="Z277">
        <f t="shared" ref="Z277:Z340" si="157">F277</f>
        <v>4025</v>
      </c>
      <c r="AA277" s="15">
        <f t="shared" ref="AA277:AA340" si="158">AB$3+AB$4*Z277+AB$5*Z277^2+AH277</f>
        <v>-1.6764075845531565E-2</v>
      </c>
      <c r="AB277" s="15">
        <f t="shared" ref="AB277:AB340" si="159">G277-AH277</f>
        <v>8.4625853530853071E-2</v>
      </c>
      <c r="AC277" s="15">
        <f t="shared" ref="AC277:AC340" si="160">+G277-P277</f>
        <v>-9.5621777682536852E-2</v>
      </c>
      <c r="AD277" s="15">
        <f t="shared" ref="AD277:AD340" si="161">IF(S277&lt;&gt;0,G277-AA277, -9999)</f>
        <v>2.884075846923892E-3</v>
      </c>
      <c r="AE277" s="15">
        <f t="shared" ref="AE277:AE340" si="162">+(G277-AA277)^2*S277</f>
        <v>8.3178934908097649E-7</v>
      </c>
      <c r="AF277">
        <f t="shared" ref="AF277:AF340" si="163">IF(S277&lt;&gt;0,G277-P277, -9999)</f>
        <v>-9.5621777682536852E-2</v>
      </c>
      <c r="AG277" s="68"/>
      <c r="AH277">
        <f t="shared" ref="AH277:AH340" si="164">$AB$6*($AB$11/AI277*AJ277+$AB$12)</f>
        <v>-9.8505853529460743E-2</v>
      </c>
      <c r="AI277">
        <f t="shared" ref="AI277:AI340" si="165">1+$AB$7*COS(AL277)</f>
        <v>1.1801879535271984</v>
      </c>
      <c r="AJ277">
        <f t="shared" ref="AJ277:AJ340" si="166">SIN(AL277+RADIANS($AB$9))</f>
        <v>-6.468678627537988E-3</v>
      </c>
      <c r="AK277">
        <f t="shared" ref="AK277:AK340" si="167">$AB$7*SIN(AL277)</f>
        <v>-0.53021910697718189</v>
      </c>
      <c r="AL277">
        <f t="shared" ref="AL277:AL340" si="168">2*ATAN(AM277)</f>
        <v>-1.2432041350272671</v>
      </c>
      <c r="AM277">
        <f t="shared" ref="AM277:AM340" si="169">SQRT((1+$AB$7)/(1-$AB$7))*TAN(AN277/2)</f>
        <v>-0.71633036507895387</v>
      </c>
      <c r="AN277" s="15">
        <f t="shared" si="151"/>
        <v>5.5561358641451788</v>
      </c>
      <c r="AO277" s="15">
        <f t="shared" si="151"/>
        <v>5.5576371718043873</v>
      </c>
      <c r="AP277" s="15">
        <f t="shared" si="151"/>
        <v>5.5612149518158063</v>
      </c>
      <c r="AQ277" s="15">
        <f t="shared" si="151"/>
        <v>5.5696961751766985</v>
      </c>
      <c r="AR277" s="15">
        <f t="shared" si="151"/>
        <v>5.5895576798408406</v>
      </c>
      <c r="AS277" s="15">
        <f t="shared" si="151"/>
        <v>5.6348456397905284</v>
      </c>
      <c r="AT277" s="15">
        <f t="shared" si="151"/>
        <v>5.7328272461350611</v>
      </c>
      <c r="AU277" s="15">
        <f t="shared" ref="AU277:AU340" si="170">RADIANS($AB$9)+$AB$18*(F277-AB$15)</f>
        <v>5.927721412484213</v>
      </c>
    </row>
    <row r="278" spans="1:48" x14ac:dyDescent="0.2">
      <c r="A278" s="9" t="s">
        <v>651</v>
      </c>
      <c r="B278" s="35"/>
      <c r="C278" s="12">
        <v>45934.368999999999</v>
      </c>
      <c r="D278" s="12"/>
      <c r="E278" s="9">
        <f t="shared" si="153"/>
        <v>4042.9830506942535</v>
      </c>
      <c r="F278" s="9">
        <f t="shared" si="154"/>
        <v>4043</v>
      </c>
      <c r="G278" s="9">
        <f t="shared" si="155"/>
        <v>-2.6252000003296416E-2</v>
      </c>
      <c r="H278" s="9"/>
      <c r="I278" s="9">
        <f t="shared" si="152"/>
        <v>-2.6252000003296416E-2</v>
      </c>
      <c r="J278" s="9"/>
      <c r="K278" s="9"/>
      <c r="L278" s="9"/>
      <c r="M278" s="9"/>
      <c r="N278" s="9"/>
      <c r="O278" s="9"/>
      <c r="P278" s="9">
        <f t="shared" si="145"/>
        <v>8.208247739979288E-2</v>
      </c>
      <c r="Q278" s="40">
        <f t="shared" si="156"/>
        <v>30915.868999999999</v>
      </c>
      <c r="S278" s="35">
        <v>0.1</v>
      </c>
      <c r="Z278">
        <f t="shared" si="157"/>
        <v>4043</v>
      </c>
      <c r="AA278" s="15">
        <f t="shared" si="158"/>
        <v>-1.6994883916178413E-2</v>
      </c>
      <c r="AB278" s="15">
        <f t="shared" si="159"/>
        <v>7.2825361312674877E-2</v>
      </c>
      <c r="AC278" s="15">
        <f t="shared" si="160"/>
        <v>-0.1083344774030893</v>
      </c>
      <c r="AD278" s="15">
        <f t="shared" si="161"/>
        <v>-9.257116087118003E-3</v>
      </c>
      <c r="AE278" s="15">
        <f t="shared" si="162"/>
        <v>8.5694198250378936E-6</v>
      </c>
      <c r="AF278">
        <f t="shared" si="163"/>
        <v>-0.1083344774030893</v>
      </c>
      <c r="AG278" s="68"/>
      <c r="AH278">
        <f t="shared" si="164"/>
        <v>-9.9077361315971293E-2</v>
      </c>
      <c r="AI278">
        <f t="shared" si="165"/>
        <v>1.183030984462492</v>
      </c>
      <c r="AJ278">
        <f t="shared" si="166"/>
        <v>-1.1835360069084321E-2</v>
      </c>
      <c r="AK278">
        <f t="shared" si="167"/>
        <v>-0.52924442248047454</v>
      </c>
      <c r="AL278">
        <f t="shared" si="168"/>
        <v>-1.2378372223736858</v>
      </c>
      <c r="AM278">
        <f t="shared" si="169"/>
        <v>-0.71227772939149991</v>
      </c>
      <c r="AN278" s="15">
        <f t="shared" si="151"/>
        <v>5.5598989077545671</v>
      </c>
      <c r="AO278" s="15">
        <f t="shared" si="151"/>
        <v>5.561416539467726</v>
      </c>
      <c r="AP278" s="15">
        <f t="shared" si="151"/>
        <v>5.5650211653210233</v>
      </c>
      <c r="AQ278" s="15">
        <f t="shared" si="151"/>
        <v>5.5735376581637475</v>
      </c>
      <c r="AR278" s="15">
        <f t="shared" si="151"/>
        <v>5.5934169674571619</v>
      </c>
      <c r="AS278" s="15">
        <f t="shared" si="151"/>
        <v>5.6386091003884555</v>
      </c>
      <c r="AT278" s="15">
        <f t="shared" si="151"/>
        <v>5.7361476209741653</v>
      </c>
      <c r="AU278" s="15">
        <f t="shared" si="170"/>
        <v>5.9298984170870339</v>
      </c>
    </row>
    <row r="279" spans="1:48" x14ac:dyDescent="0.2">
      <c r="A279" s="9" t="s">
        <v>654</v>
      </c>
      <c r="B279" s="35"/>
      <c r="C279" s="12">
        <v>45934.375999999997</v>
      </c>
      <c r="D279" s="12"/>
      <c r="E279" s="9">
        <f t="shared" si="153"/>
        <v>4042.9875701647766</v>
      </c>
      <c r="F279" s="9">
        <f t="shared" si="154"/>
        <v>4043</v>
      </c>
      <c r="G279" s="9">
        <f t="shared" si="155"/>
        <v>-1.9252000005508307E-2</v>
      </c>
      <c r="H279" s="9"/>
      <c r="I279" s="9">
        <f t="shared" si="152"/>
        <v>-1.9252000005508307E-2</v>
      </c>
      <c r="J279" s="9"/>
      <c r="K279" s="9"/>
      <c r="L279" s="9"/>
      <c r="M279" s="9"/>
      <c r="N279" s="9"/>
      <c r="O279" s="9"/>
      <c r="P279" s="9">
        <f t="shared" si="145"/>
        <v>8.208247739979288E-2</v>
      </c>
      <c r="Q279" s="40">
        <f t="shared" si="156"/>
        <v>30915.875999999997</v>
      </c>
      <c r="S279" s="35">
        <v>0.1</v>
      </c>
      <c r="X279" s="9"/>
      <c r="Y279" s="9"/>
      <c r="Z279">
        <f t="shared" si="157"/>
        <v>4043</v>
      </c>
      <c r="AA279" s="15">
        <f t="shared" si="158"/>
        <v>-1.6994883916178413E-2</v>
      </c>
      <c r="AB279" s="15">
        <f t="shared" si="159"/>
        <v>7.9825361310462986E-2</v>
      </c>
      <c r="AC279" s="15">
        <f t="shared" si="160"/>
        <v>-0.10133447740530119</v>
      </c>
      <c r="AD279" s="15">
        <f t="shared" si="161"/>
        <v>-2.2571160893298942E-3</v>
      </c>
      <c r="AE279" s="15">
        <f t="shared" si="162"/>
        <v>5.0945730407118748E-7</v>
      </c>
      <c r="AF279">
        <f t="shared" si="163"/>
        <v>-0.10133447740530119</v>
      </c>
      <c r="AG279" s="68"/>
      <c r="AH279">
        <f t="shared" si="164"/>
        <v>-9.9077361315971293E-2</v>
      </c>
      <c r="AI279">
        <f t="shared" si="165"/>
        <v>1.183030984462492</v>
      </c>
      <c r="AJ279">
        <f t="shared" si="166"/>
        <v>-1.1835360069084321E-2</v>
      </c>
      <c r="AK279">
        <f t="shared" si="167"/>
        <v>-0.52924442248047454</v>
      </c>
      <c r="AL279">
        <f t="shared" si="168"/>
        <v>-1.2378372223736858</v>
      </c>
      <c r="AM279">
        <f t="shared" si="169"/>
        <v>-0.71227772939149991</v>
      </c>
      <c r="AN279" s="15">
        <f t="shared" si="151"/>
        <v>5.5598989077545671</v>
      </c>
      <c r="AO279" s="15">
        <f t="shared" si="151"/>
        <v>5.561416539467726</v>
      </c>
      <c r="AP279" s="15">
        <f t="shared" si="151"/>
        <v>5.5650211653210233</v>
      </c>
      <c r="AQ279" s="15">
        <f t="shared" si="151"/>
        <v>5.5735376581637475</v>
      </c>
      <c r="AR279" s="15">
        <f t="shared" si="151"/>
        <v>5.5934169674571619</v>
      </c>
      <c r="AS279" s="15">
        <f t="shared" si="151"/>
        <v>5.6386091003884555</v>
      </c>
      <c r="AT279" s="15">
        <f t="shared" si="151"/>
        <v>5.7361476209741653</v>
      </c>
      <c r="AU279" s="15">
        <f t="shared" si="170"/>
        <v>5.9298984170870339</v>
      </c>
    </row>
    <row r="280" spans="1:48" x14ac:dyDescent="0.2">
      <c r="A280" s="9" t="s">
        <v>654</v>
      </c>
      <c r="B280" s="35"/>
      <c r="C280" s="12">
        <v>45934.379000000001</v>
      </c>
      <c r="D280" s="12"/>
      <c r="E280" s="9">
        <f t="shared" si="153"/>
        <v>4042.9895070807183</v>
      </c>
      <c r="F280" s="9">
        <f t="shared" si="154"/>
        <v>4043</v>
      </c>
      <c r="G280" s="9">
        <f t="shared" si="155"/>
        <v>-1.6252000001259148E-2</v>
      </c>
      <c r="H280" s="9"/>
      <c r="I280" s="9">
        <f t="shared" si="152"/>
        <v>-1.6252000001259148E-2</v>
      </c>
      <c r="J280" s="9"/>
      <c r="K280" s="9"/>
      <c r="L280" s="9"/>
      <c r="M280" s="9"/>
      <c r="N280" s="9"/>
      <c r="O280" s="9"/>
      <c r="P280" s="9">
        <f t="shared" si="145"/>
        <v>8.208247739979288E-2</v>
      </c>
      <c r="Q280" s="40">
        <f t="shared" si="156"/>
        <v>30915.879000000001</v>
      </c>
      <c r="S280" s="35">
        <v>0.1</v>
      </c>
      <c r="X280" s="9"/>
      <c r="Y280" s="9"/>
      <c r="Z280">
        <f t="shared" si="157"/>
        <v>4043</v>
      </c>
      <c r="AA280" s="15">
        <f t="shared" si="158"/>
        <v>-1.6994883916178413E-2</v>
      </c>
      <c r="AB280" s="15">
        <f t="shared" si="159"/>
        <v>8.2825361314712145E-2</v>
      </c>
      <c r="AC280" s="15">
        <f t="shared" si="160"/>
        <v>-9.8334477401052028E-2</v>
      </c>
      <c r="AD280" s="15">
        <f t="shared" si="161"/>
        <v>7.4288391491926509E-4</v>
      </c>
      <c r="AE280" s="15">
        <f t="shared" si="162"/>
        <v>5.518765110457739E-8</v>
      </c>
      <c r="AF280">
        <f t="shared" si="163"/>
        <v>-9.8334477401052028E-2</v>
      </c>
      <c r="AG280" s="68"/>
      <c r="AH280">
        <f t="shared" si="164"/>
        <v>-9.9077361315971293E-2</v>
      </c>
      <c r="AI280">
        <f t="shared" si="165"/>
        <v>1.183030984462492</v>
      </c>
      <c r="AJ280">
        <f t="shared" si="166"/>
        <v>-1.1835360069084321E-2</v>
      </c>
      <c r="AK280">
        <f t="shared" si="167"/>
        <v>-0.52924442248047454</v>
      </c>
      <c r="AL280">
        <f t="shared" si="168"/>
        <v>-1.2378372223736858</v>
      </c>
      <c r="AM280">
        <f t="shared" si="169"/>
        <v>-0.71227772939149991</v>
      </c>
      <c r="AN280" s="15">
        <f t="shared" si="151"/>
        <v>5.5598989077545671</v>
      </c>
      <c r="AO280" s="15">
        <f t="shared" si="151"/>
        <v>5.561416539467726</v>
      </c>
      <c r="AP280" s="15">
        <f t="shared" si="151"/>
        <v>5.5650211653210233</v>
      </c>
      <c r="AQ280" s="15">
        <f t="shared" si="151"/>
        <v>5.5735376581637475</v>
      </c>
      <c r="AR280" s="15">
        <f t="shared" si="151"/>
        <v>5.5934169674571619</v>
      </c>
      <c r="AS280" s="15">
        <f t="shared" si="151"/>
        <v>5.6386091003884555</v>
      </c>
      <c r="AT280" s="15">
        <f t="shared" si="151"/>
        <v>5.7361476209741653</v>
      </c>
      <c r="AU280" s="15">
        <f t="shared" si="170"/>
        <v>5.9298984170870339</v>
      </c>
      <c r="AV280" s="15"/>
    </row>
    <row r="281" spans="1:48" x14ac:dyDescent="0.2">
      <c r="A281" s="9" t="s">
        <v>632</v>
      </c>
      <c r="B281" s="35"/>
      <c r="C281" s="12">
        <v>45943.663999999997</v>
      </c>
      <c r="D281" s="12"/>
      <c r="E281" s="9">
        <f t="shared" si="153"/>
        <v>4048.9842619123528</v>
      </c>
      <c r="F281" s="9">
        <f t="shared" si="154"/>
        <v>4049</v>
      </c>
      <c r="G281" s="9">
        <f t="shared" si="155"/>
        <v>-2.4376000008487608E-2</v>
      </c>
      <c r="H281" s="9"/>
      <c r="I281" s="9">
        <f t="shared" si="152"/>
        <v>-2.4376000008487608E-2</v>
      </c>
      <c r="J281" s="9"/>
      <c r="K281" s="9"/>
      <c r="L281" s="9"/>
      <c r="M281" s="9"/>
      <c r="N281" s="9"/>
      <c r="O281" s="9"/>
      <c r="P281" s="9">
        <f t="shared" si="145"/>
        <v>8.2196043166320246E-2</v>
      </c>
      <c r="Q281" s="40">
        <f t="shared" si="156"/>
        <v>30925.163999999997</v>
      </c>
      <c r="S281" s="35">
        <v>0.1</v>
      </c>
      <c r="Z281">
        <f t="shared" si="157"/>
        <v>4049</v>
      </c>
      <c r="AA281" s="15">
        <f t="shared" si="158"/>
        <v>-1.7071816099097498E-2</v>
      </c>
      <c r="AB281" s="15">
        <f t="shared" si="159"/>
        <v>7.4891859256930135E-2</v>
      </c>
      <c r="AC281" s="15">
        <f t="shared" si="160"/>
        <v>-0.10657204317480785</v>
      </c>
      <c r="AD281" s="15">
        <f t="shared" si="161"/>
        <v>-7.3041839093901106E-3</v>
      </c>
      <c r="AE281" s="15">
        <f t="shared" si="162"/>
        <v>5.3351102582193406E-6</v>
      </c>
      <c r="AF281">
        <f t="shared" si="163"/>
        <v>-0.10657204317480785</v>
      </c>
      <c r="AG281" s="68"/>
      <c r="AH281">
        <f t="shared" si="164"/>
        <v>-9.9267859265417743E-2</v>
      </c>
      <c r="AI281">
        <f t="shared" si="165"/>
        <v>1.1839805416268363</v>
      </c>
      <c r="AJ281">
        <f t="shared" si="166"/>
        <v>-1.362994738154666E-2</v>
      </c>
      <c r="AK281">
        <f t="shared" si="167"/>
        <v>-0.52891507853595543</v>
      </c>
      <c r="AL281">
        <f t="shared" si="168"/>
        <v>-1.2360424893328728</v>
      </c>
      <c r="AM281">
        <f t="shared" si="169"/>
        <v>-0.71092595698725569</v>
      </c>
      <c r="AN281" s="15">
        <f t="shared" ref="AN281:AT290" si="171">$AU281+$AB$7*SIN(AO281)</f>
        <v>5.5611552793923904</v>
      </c>
      <c r="AO281" s="15">
        <f t="shared" si="171"/>
        <v>5.5626783443056773</v>
      </c>
      <c r="AP281" s="15">
        <f t="shared" si="171"/>
        <v>5.566291864948508</v>
      </c>
      <c r="AQ281" s="15">
        <f t="shared" si="171"/>
        <v>5.5748199490824701</v>
      </c>
      <c r="AR281" s="15">
        <f t="shared" si="171"/>
        <v>5.5947048208685972</v>
      </c>
      <c r="AS281" s="15">
        <f t="shared" si="171"/>
        <v>5.6398643995597091</v>
      </c>
      <c r="AT281" s="15">
        <f t="shared" si="171"/>
        <v>5.7372546169109855</v>
      </c>
      <c r="AU281" s="15">
        <f t="shared" si="170"/>
        <v>5.9306240852879739</v>
      </c>
      <c r="AV281" s="15"/>
    </row>
    <row r="282" spans="1:48" x14ac:dyDescent="0.2">
      <c r="A282" s="9" t="s">
        <v>654</v>
      </c>
      <c r="B282" s="35"/>
      <c r="C282" s="12">
        <v>46253.434999999998</v>
      </c>
      <c r="D282" s="12"/>
      <c r="E282" s="9">
        <f t="shared" si="153"/>
        <v>4248.9843910400823</v>
      </c>
      <c r="F282" s="9">
        <f t="shared" si="154"/>
        <v>4249</v>
      </c>
      <c r="G282" s="9">
        <f t="shared" si="155"/>
        <v>-2.4176000006264076E-2</v>
      </c>
      <c r="H282" s="9"/>
      <c r="I282" s="9">
        <f t="shared" si="152"/>
        <v>-2.4176000006264076E-2</v>
      </c>
      <c r="J282" s="9"/>
      <c r="K282" s="9"/>
      <c r="L282" s="9"/>
      <c r="M282" s="9"/>
      <c r="N282" s="9"/>
      <c r="O282" s="9"/>
      <c r="P282" s="9">
        <f t="shared" si="145"/>
        <v>8.5981338275560412E-2</v>
      </c>
      <c r="Q282" s="40">
        <f t="shared" si="156"/>
        <v>31234.934999999998</v>
      </c>
      <c r="S282" s="35">
        <v>0.1</v>
      </c>
      <c r="X282" s="9"/>
      <c r="Y282" s="9"/>
      <c r="Z282">
        <f t="shared" si="157"/>
        <v>4249</v>
      </c>
      <c r="AA282" s="15">
        <f t="shared" si="158"/>
        <v>-1.9631030327741231E-2</v>
      </c>
      <c r="AB282" s="15">
        <f t="shared" si="159"/>
        <v>8.1436368597037567E-2</v>
      </c>
      <c r="AC282" s="15">
        <f t="shared" si="160"/>
        <v>-0.11015733828182449</v>
      </c>
      <c r="AD282" s="15">
        <f t="shared" si="161"/>
        <v>-4.5449696785228449E-3</v>
      </c>
      <c r="AE282" s="15">
        <f t="shared" si="162"/>
        <v>2.0656749378692053E-6</v>
      </c>
      <c r="AF282">
        <f t="shared" si="163"/>
        <v>-0.11015733828182449</v>
      </c>
      <c r="AG282" s="68"/>
      <c r="AH282">
        <f t="shared" si="164"/>
        <v>-0.10561236860330164</v>
      </c>
      <c r="AI282">
        <f t="shared" si="165"/>
        <v>1.2161444826860381</v>
      </c>
      <c r="AJ282">
        <f t="shared" si="166"/>
        <v>-7.5067402420322213E-2</v>
      </c>
      <c r="AK282">
        <f t="shared" si="167"/>
        <v>-0.51660580968895908</v>
      </c>
      <c r="AL282">
        <f t="shared" si="168"/>
        <v>-1.1745347747262826</v>
      </c>
      <c r="AM282">
        <f t="shared" si="169"/>
        <v>-0.66560520781017218</v>
      </c>
      <c r="AN282" s="15">
        <f t="shared" si="171"/>
        <v>5.6036189494753312</v>
      </c>
      <c r="AO282" s="15">
        <f t="shared" si="171"/>
        <v>5.6053192751553489</v>
      </c>
      <c r="AP282" s="15">
        <f t="shared" si="171"/>
        <v>5.6092113074272865</v>
      </c>
      <c r="AQ282" s="15">
        <f t="shared" si="171"/>
        <v>5.6180750085629727</v>
      </c>
      <c r="AR282" s="15">
        <f t="shared" si="171"/>
        <v>5.6380358198770359</v>
      </c>
      <c r="AS282" s="15">
        <f t="shared" si="171"/>
        <v>5.6819354531496833</v>
      </c>
      <c r="AT282" s="15">
        <f t="shared" si="171"/>
        <v>5.7742115079876219</v>
      </c>
      <c r="AU282" s="15">
        <f t="shared" si="170"/>
        <v>5.9548130253193161</v>
      </c>
    </row>
    <row r="283" spans="1:48" x14ac:dyDescent="0.2">
      <c r="A283" s="9" t="s">
        <v>654</v>
      </c>
      <c r="B283" s="35"/>
      <c r="C283" s="12">
        <v>46253.436000000002</v>
      </c>
      <c r="D283" s="12"/>
      <c r="E283" s="9">
        <f t="shared" si="153"/>
        <v>4248.9850366787314</v>
      </c>
      <c r="F283" s="9">
        <f t="shared" si="154"/>
        <v>4249</v>
      </c>
      <c r="G283" s="9">
        <f t="shared" si="155"/>
        <v>-2.317600000242237E-2</v>
      </c>
      <c r="H283" s="9"/>
      <c r="I283" s="9">
        <f t="shared" si="152"/>
        <v>-2.317600000242237E-2</v>
      </c>
      <c r="J283" s="9"/>
      <c r="K283" s="9"/>
      <c r="L283" s="9"/>
      <c r="M283" s="9"/>
      <c r="N283" s="9"/>
      <c r="O283" s="9"/>
      <c r="P283" s="9">
        <f t="shared" si="145"/>
        <v>8.5981338275560412E-2</v>
      </c>
      <c r="Q283" s="40">
        <f t="shared" si="156"/>
        <v>31234.936000000002</v>
      </c>
      <c r="S283" s="35">
        <v>0.1</v>
      </c>
      <c r="Z283">
        <f t="shared" si="157"/>
        <v>4249</v>
      </c>
      <c r="AA283" s="15">
        <f t="shared" si="158"/>
        <v>-1.9631030327741231E-2</v>
      </c>
      <c r="AB283" s="15">
        <f t="shared" si="159"/>
        <v>8.2436368600879273E-2</v>
      </c>
      <c r="AC283" s="15">
        <f t="shared" si="160"/>
        <v>-0.10915733827798278</v>
      </c>
      <c r="AD283" s="15">
        <f t="shared" si="161"/>
        <v>-3.5449696746811393E-3</v>
      </c>
      <c r="AE283" s="15">
        <f t="shared" si="162"/>
        <v>1.2566809994408904E-6</v>
      </c>
      <c r="AF283">
        <f t="shared" si="163"/>
        <v>-0.10915733827798278</v>
      </c>
      <c r="AG283" s="68"/>
      <c r="AH283">
        <f t="shared" si="164"/>
        <v>-0.10561236860330164</v>
      </c>
      <c r="AI283">
        <f t="shared" si="165"/>
        <v>1.2161444826860381</v>
      </c>
      <c r="AJ283">
        <f t="shared" si="166"/>
        <v>-7.5067402420322213E-2</v>
      </c>
      <c r="AK283">
        <f t="shared" si="167"/>
        <v>-0.51660580968895908</v>
      </c>
      <c r="AL283">
        <f t="shared" si="168"/>
        <v>-1.1745347747262826</v>
      </c>
      <c r="AM283">
        <f t="shared" si="169"/>
        <v>-0.66560520781017218</v>
      </c>
      <c r="AN283" s="15">
        <f t="shared" si="171"/>
        <v>5.6036189494753312</v>
      </c>
      <c r="AO283" s="15">
        <f t="shared" si="171"/>
        <v>5.6053192751553489</v>
      </c>
      <c r="AP283" s="15">
        <f t="shared" si="171"/>
        <v>5.6092113074272865</v>
      </c>
      <c r="AQ283" s="15">
        <f t="shared" si="171"/>
        <v>5.6180750085629727</v>
      </c>
      <c r="AR283" s="15">
        <f t="shared" si="171"/>
        <v>5.6380358198770359</v>
      </c>
      <c r="AS283" s="15">
        <f t="shared" si="171"/>
        <v>5.6819354531496833</v>
      </c>
      <c r="AT283" s="15">
        <f t="shared" si="171"/>
        <v>5.7742115079876219</v>
      </c>
      <c r="AU283" s="15">
        <f t="shared" si="170"/>
        <v>5.9548130253193161</v>
      </c>
    </row>
    <row r="284" spans="1:48" x14ac:dyDescent="0.2">
      <c r="A284" s="9" t="s">
        <v>654</v>
      </c>
      <c r="B284" s="35"/>
      <c r="C284" s="12">
        <v>46270.466</v>
      </c>
      <c r="D284" s="12"/>
      <c r="E284" s="9">
        <f t="shared" si="153"/>
        <v>4259.9802628265797</v>
      </c>
      <c r="F284" s="9">
        <f t="shared" si="154"/>
        <v>4260</v>
      </c>
      <c r="G284" s="9">
        <f t="shared" si="155"/>
        <v>-3.057000000262633E-2</v>
      </c>
      <c r="H284" s="9"/>
      <c r="I284" s="9">
        <f t="shared" si="152"/>
        <v>-3.057000000262633E-2</v>
      </c>
      <c r="J284" s="9"/>
      <c r="K284" s="9"/>
      <c r="L284" s="9"/>
      <c r="M284" s="9"/>
      <c r="N284" s="9"/>
      <c r="O284" s="9"/>
      <c r="P284" s="9">
        <f t="shared" si="145"/>
        <v>8.6189516524648221E-2</v>
      </c>
      <c r="Q284" s="40">
        <f t="shared" si="156"/>
        <v>31251.966</v>
      </c>
      <c r="S284" s="35">
        <v>0.1</v>
      </c>
      <c r="Z284">
        <f t="shared" si="157"/>
        <v>4260</v>
      </c>
      <c r="AA284" s="15">
        <f t="shared" si="158"/>
        <v>-1.9771260465180102E-2</v>
      </c>
      <c r="AB284" s="15">
        <f t="shared" si="159"/>
        <v>7.5390776987201993E-2</v>
      </c>
      <c r="AC284" s="15">
        <f t="shared" si="160"/>
        <v>-0.11675951652727455</v>
      </c>
      <c r="AD284" s="15">
        <f t="shared" si="161"/>
        <v>-1.0798739537446228E-2</v>
      </c>
      <c r="AE284" s="15">
        <f t="shared" si="162"/>
        <v>1.1661277559760437E-5</v>
      </c>
      <c r="AF284">
        <f t="shared" si="163"/>
        <v>-0.11675951652727455</v>
      </c>
      <c r="AG284" s="68"/>
      <c r="AH284">
        <f t="shared" si="164"/>
        <v>-0.10596077698982832</v>
      </c>
      <c r="AI284">
        <f t="shared" si="165"/>
        <v>1.2179407572960959</v>
      </c>
      <c r="AJ284">
        <f t="shared" si="166"/>
        <v>-7.8536733119804983E-2</v>
      </c>
      <c r="AK284">
        <f t="shared" si="167"/>
        <v>-0.51585058525623895</v>
      </c>
      <c r="AL284">
        <f t="shared" si="168"/>
        <v>-1.1710551647273373</v>
      </c>
      <c r="AM284">
        <f t="shared" si="169"/>
        <v>-0.66309751792564653</v>
      </c>
      <c r="AN284" s="15">
        <f t="shared" si="171"/>
        <v>5.6059876678069021</v>
      </c>
      <c r="AO284" s="15">
        <f t="shared" si="171"/>
        <v>5.6076974400601935</v>
      </c>
      <c r="AP284" s="15">
        <f t="shared" si="171"/>
        <v>5.6116036347797618</v>
      </c>
      <c r="AQ284" s="15">
        <f t="shared" si="171"/>
        <v>5.620482747921745</v>
      </c>
      <c r="AR284" s="15">
        <f t="shared" si="171"/>
        <v>5.640441418486537</v>
      </c>
      <c r="AS284" s="15">
        <f t="shared" si="171"/>
        <v>5.6842619328504922</v>
      </c>
      <c r="AT284" s="15">
        <f t="shared" si="171"/>
        <v>5.7762472711901767</v>
      </c>
      <c r="AU284" s="15">
        <f t="shared" si="170"/>
        <v>5.9561434170210399</v>
      </c>
    </row>
    <row r="285" spans="1:48" x14ac:dyDescent="0.2">
      <c r="A285" s="9" t="s">
        <v>654</v>
      </c>
      <c r="B285" s="35"/>
      <c r="C285" s="12">
        <v>46270.472000000002</v>
      </c>
      <c r="D285" s="12"/>
      <c r="E285" s="9">
        <f t="shared" si="153"/>
        <v>4259.9841366584587</v>
      </c>
      <c r="F285" s="9">
        <f t="shared" si="154"/>
        <v>4260</v>
      </c>
      <c r="G285" s="9">
        <f t="shared" si="155"/>
        <v>-2.4570000001403969E-2</v>
      </c>
      <c r="H285" s="9"/>
      <c r="I285" s="9">
        <f t="shared" si="152"/>
        <v>-2.4570000001403969E-2</v>
      </c>
      <c r="J285" s="9"/>
      <c r="K285" s="9"/>
      <c r="L285" s="9"/>
      <c r="M285" s="9"/>
      <c r="N285" s="9"/>
      <c r="O285" s="9"/>
      <c r="P285" s="9">
        <f t="shared" si="145"/>
        <v>8.6189516524648221E-2</v>
      </c>
      <c r="Q285" s="40">
        <f t="shared" si="156"/>
        <v>31251.972000000002</v>
      </c>
      <c r="S285" s="35">
        <v>0.1</v>
      </c>
      <c r="Z285">
        <f t="shared" si="157"/>
        <v>4260</v>
      </c>
      <c r="AA285" s="15">
        <f t="shared" si="158"/>
        <v>-1.9771260465180102E-2</v>
      </c>
      <c r="AB285" s="15">
        <f t="shared" si="159"/>
        <v>8.1390776988424354E-2</v>
      </c>
      <c r="AC285" s="15">
        <f t="shared" si="160"/>
        <v>-0.11075951652605219</v>
      </c>
      <c r="AD285" s="15">
        <f t="shared" si="161"/>
        <v>-4.7987395362238672E-3</v>
      </c>
      <c r="AE285" s="15">
        <f t="shared" si="162"/>
        <v>2.3027901136518056E-6</v>
      </c>
      <c r="AF285">
        <f t="shared" si="163"/>
        <v>-0.11075951652605219</v>
      </c>
      <c r="AG285" s="68"/>
      <c r="AH285">
        <f t="shared" si="164"/>
        <v>-0.10596077698982832</v>
      </c>
      <c r="AI285">
        <f t="shared" si="165"/>
        <v>1.2179407572960959</v>
      </c>
      <c r="AJ285">
        <f t="shared" si="166"/>
        <v>-7.8536733119804983E-2</v>
      </c>
      <c r="AK285">
        <f t="shared" si="167"/>
        <v>-0.51585058525623895</v>
      </c>
      <c r="AL285">
        <f t="shared" si="168"/>
        <v>-1.1710551647273373</v>
      </c>
      <c r="AM285">
        <f t="shared" si="169"/>
        <v>-0.66309751792564653</v>
      </c>
      <c r="AN285" s="15">
        <f t="shared" si="171"/>
        <v>5.6059876678069021</v>
      </c>
      <c r="AO285" s="15">
        <f t="shared" si="171"/>
        <v>5.6076974400601935</v>
      </c>
      <c r="AP285" s="15">
        <f t="shared" si="171"/>
        <v>5.6116036347797618</v>
      </c>
      <c r="AQ285" s="15">
        <f t="shared" si="171"/>
        <v>5.620482747921745</v>
      </c>
      <c r="AR285" s="15">
        <f t="shared" si="171"/>
        <v>5.640441418486537</v>
      </c>
      <c r="AS285" s="15">
        <f t="shared" si="171"/>
        <v>5.6842619328504922</v>
      </c>
      <c r="AT285" s="15">
        <f t="shared" si="171"/>
        <v>5.7762472711901767</v>
      </c>
      <c r="AU285" s="15">
        <f t="shared" si="170"/>
        <v>5.9561434170210399</v>
      </c>
    </row>
    <row r="286" spans="1:48" x14ac:dyDescent="0.2">
      <c r="A286" s="9" t="s">
        <v>654</v>
      </c>
      <c r="B286" s="35"/>
      <c r="C286" s="12">
        <v>46270.474000000002</v>
      </c>
      <c r="D286" s="12"/>
      <c r="E286" s="9">
        <f t="shared" si="153"/>
        <v>4259.9854279357514</v>
      </c>
      <c r="F286" s="9">
        <f t="shared" si="154"/>
        <v>4260</v>
      </c>
      <c r="G286" s="9">
        <f t="shared" si="155"/>
        <v>-2.2570000000996515E-2</v>
      </c>
      <c r="H286" s="9"/>
      <c r="I286" s="9">
        <f t="shared" si="152"/>
        <v>-2.2570000000996515E-2</v>
      </c>
      <c r="J286" s="9"/>
      <c r="K286" s="9"/>
      <c r="L286" s="9"/>
      <c r="M286" s="9"/>
      <c r="N286" s="9"/>
      <c r="O286" s="9"/>
      <c r="P286" s="9">
        <f t="shared" si="145"/>
        <v>8.6189516524648221E-2</v>
      </c>
      <c r="Q286" s="40">
        <f t="shared" si="156"/>
        <v>31251.974000000002</v>
      </c>
      <c r="S286" s="35">
        <v>0.1</v>
      </c>
      <c r="Z286">
        <f t="shared" si="157"/>
        <v>4260</v>
      </c>
      <c r="AA286" s="15">
        <f t="shared" si="158"/>
        <v>-1.9771260465180102E-2</v>
      </c>
      <c r="AB286" s="15">
        <f t="shared" si="159"/>
        <v>8.3390776988831808E-2</v>
      </c>
      <c r="AC286" s="15">
        <f t="shared" si="160"/>
        <v>-0.10875951652564474</v>
      </c>
      <c r="AD286" s="15">
        <f t="shared" si="161"/>
        <v>-2.7987395358164135E-3</v>
      </c>
      <c r="AE286" s="15">
        <f t="shared" si="162"/>
        <v>7.832942989341875E-7</v>
      </c>
      <c r="AF286">
        <f t="shared" si="163"/>
        <v>-0.10875951652564474</v>
      </c>
      <c r="AG286" s="68"/>
      <c r="AH286">
        <f t="shared" si="164"/>
        <v>-0.10596077698982832</v>
      </c>
      <c r="AI286">
        <f t="shared" si="165"/>
        <v>1.2179407572960959</v>
      </c>
      <c r="AJ286">
        <f t="shared" si="166"/>
        <v>-7.8536733119804983E-2</v>
      </c>
      <c r="AK286">
        <f t="shared" si="167"/>
        <v>-0.51585058525623895</v>
      </c>
      <c r="AL286">
        <f t="shared" si="168"/>
        <v>-1.1710551647273373</v>
      </c>
      <c r="AM286">
        <f t="shared" si="169"/>
        <v>-0.66309751792564653</v>
      </c>
      <c r="AN286" s="15">
        <f t="shared" si="171"/>
        <v>5.6059876678069021</v>
      </c>
      <c r="AO286" s="15">
        <f t="shared" si="171"/>
        <v>5.6076974400601935</v>
      </c>
      <c r="AP286" s="15">
        <f t="shared" si="171"/>
        <v>5.6116036347797618</v>
      </c>
      <c r="AQ286" s="15">
        <f t="shared" si="171"/>
        <v>5.620482747921745</v>
      </c>
      <c r="AR286" s="15">
        <f t="shared" si="171"/>
        <v>5.640441418486537</v>
      </c>
      <c r="AS286" s="15">
        <f t="shared" si="171"/>
        <v>5.6842619328504922</v>
      </c>
      <c r="AT286" s="15">
        <f t="shared" si="171"/>
        <v>5.7762472711901767</v>
      </c>
      <c r="AU286" s="15">
        <f t="shared" si="170"/>
        <v>5.9561434170210399</v>
      </c>
      <c r="AV286" s="15"/>
    </row>
    <row r="287" spans="1:48" x14ac:dyDescent="0.2">
      <c r="A287" s="9" t="s">
        <v>632</v>
      </c>
      <c r="B287" s="35"/>
      <c r="C287" s="12">
        <v>46324.680999999997</v>
      </c>
      <c r="D287" s="12"/>
      <c r="E287" s="9">
        <f t="shared" si="153"/>
        <v>4294.98356204006</v>
      </c>
      <c r="F287" s="9">
        <f t="shared" si="154"/>
        <v>4295</v>
      </c>
      <c r="G287" s="9">
        <f t="shared" si="155"/>
        <v>-2.5460000004386529E-2</v>
      </c>
      <c r="H287" s="9"/>
      <c r="I287" s="9">
        <f t="shared" si="152"/>
        <v>-2.5460000004386529E-2</v>
      </c>
      <c r="J287" s="9"/>
      <c r="K287" s="9"/>
      <c r="L287" s="9"/>
      <c r="M287" s="9"/>
      <c r="N287" s="9"/>
      <c r="O287" s="9"/>
      <c r="P287" s="9">
        <f t="shared" si="145"/>
        <v>8.6851892857531296E-2</v>
      </c>
      <c r="Q287" s="40">
        <f t="shared" si="156"/>
        <v>31306.180999999997</v>
      </c>
      <c r="S287" s="35">
        <v>0.1</v>
      </c>
      <c r="Z287">
        <f t="shared" si="157"/>
        <v>4295</v>
      </c>
      <c r="AA287" s="15">
        <f t="shared" si="158"/>
        <v>-2.0216888527088056E-2</v>
      </c>
      <c r="AB287" s="15">
        <f t="shared" si="159"/>
        <v>8.1608781380232823E-2</v>
      </c>
      <c r="AC287" s="15">
        <f t="shared" si="160"/>
        <v>-0.11231189286191783</v>
      </c>
      <c r="AD287" s="15">
        <f t="shared" si="161"/>
        <v>-5.2431114772984733E-3</v>
      </c>
      <c r="AE287" s="15">
        <f t="shared" si="162"/>
        <v>2.7490217963378981E-6</v>
      </c>
      <c r="AF287">
        <f t="shared" si="163"/>
        <v>-0.11231189286191783</v>
      </c>
      <c r="AG287" s="68"/>
      <c r="AH287">
        <f t="shared" si="164"/>
        <v>-0.10706878138461935</v>
      </c>
      <c r="AI287">
        <f t="shared" si="165"/>
        <v>1.2236736813537834</v>
      </c>
      <c r="AJ287">
        <f t="shared" si="166"/>
        <v>-8.9637202724796278E-2</v>
      </c>
      <c r="AK287">
        <f t="shared" si="167"/>
        <v>-0.51339077150806489</v>
      </c>
      <c r="AL287">
        <f t="shared" si="168"/>
        <v>-1.1599151833570052</v>
      </c>
      <c r="AM287">
        <f t="shared" si="169"/>
        <v>-0.65510783853451704</v>
      </c>
      <c r="AN287" s="15">
        <f t="shared" si="171"/>
        <v>5.6135477409779462</v>
      </c>
      <c r="AO287" s="15">
        <f t="shared" si="171"/>
        <v>5.6152872900247406</v>
      </c>
      <c r="AP287" s="15">
        <f t="shared" si="171"/>
        <v>5.6192376320561763</v>
      </c>
      <c r="AQ287" s="15">
        <f t="shared" si="171"/>
        <v>5.628163525738878</v>
      </c>
      <c r="AR287" s="15">
        <f t="shared" si="171"/>
        <v>5.6481108935140671</v>
      </c>
      <c r="AS287" s="15">
        <f t="shared" si="171"/>
        <v>5.6916728823256966</v>
      </c>
      <c r="AT287" s="15">
        <f t="shared" si="171"/>
        <v>5.7827268118367376</v>
      </c>
      <c r="AU287" s="15">
        <f t="shared" si="170"/>
        <v>5.9603764815265246</v>
      </c>
      <c r="AV287" s="15"/>
    </row>
    <row r="288" spans="1:48" x14ac:dyDescent="0.2">
      <c r="A288" s="9" t="s">
        <v>653</v>
      </c>
      <c r="B288" s="35"/>
      <c r="C288" s="12">
        <v>46360.296000000002</v>
      </c>
      <c r="D288" s="12"/>
      <c r="E288" s="9">
        <f t="shared" si="153"/>
        <v>4317.9779824308816</v>
      </c>
      <c r="F288" s="9">
        <f t="shared" si="154"/>
        <v>4318</v>
      </c>
      <c r="G288" s="9">
        <f t="shared" si="155"/>
        <v>-3.4101999997801613E-2</v>
      </c>
      <c r="H288" s="9"/>
      <c r="I288" s="9">
        <f t="shared" si="152"/>
        <v>-3.4101999997801613E-2</v>
      </c>
      <c r="J288" s="9"/>
      <c r="K288" s="9"/>
      <c r="L288" s="9"/>
      <c r="M288" s="9"/>
      <c r="N288" s="9"/>
      <c r="O288" s="9"/>
      <c r="P288" s="9">
        <f t="shared" si="145"/>
        <v>8.7287161272037769E-2</v>
      </c>
      <c r="Q288" s="40">
        <f t="shared" si="156"/>
        <v>31341.796000000002</v>
      </c>
      <c r="S288" s="35">
        <v>0.1</v>
      </c>
      <c r="Z288">
        <f t="shared" si="157"/>
        <v>4318</v>
      </c>
      <c r="AA288" s="15">
        <f t="shared" si="158"/>
        <v>-2.0509219569487203E-2</v>
      </c>
      <c r="AB288" s="15">
        <f t="shared" si="159"/>
        <v>7.3694380843723359E-2</v>
      </c>
      <c r="AC288" s="15">
        <f t="shared" si="160"/>
        <v>-0.12138916126983938</v>
      </c>
      <c r="AD288" s="15">
        <f t="shared" si="161"/>
        <v>-1.359278042831441E-2</v>
      </c>
      <c r="AE288" s="15">
        <f t="shared" si="162"/>
        <v>1.8476367977236729E-5</v>
      </c>
      <c r="AF288">
        <f t="shared" si="163"/>
        <v>-0.12138916126983938</v>
      </c>
      <c r="AG288" s="68"/>
      <c r="AH288">
        <f t="shared" si="164"/>
        <v>-0.10779638084152497</v>
      </c>
      <c r="AI288">
        <f t="shared" si="165"/>
        <v>1.227455169027744</v>
      </c>
      <c r="AJ288">
        <f t="shared" si="166"/>
        <v>-9.698263186975932E-2</v>
      </c>
      <c r="AK288">
        <f t="shared" si="167"/>
        <v>-0.51172663218026915</v>
      </c>
      <c r="AL288">
        <f t="shared" si="168"/>
        <v>-1.1525375493254217</v>
      </c>
      <c r="AM288">
        <f t="shared" si="169"/>
        <v>-0.64984859114213223</v>
      </c>
      <c r="AN288" s="15">
        <f t="shared" si="171"/>
        <v>5.6185350879292653</v>
      </c>
      <c r="AO288" s="15">
        <f t="shared" si="171"/>
        <v>5.6202939551792124</v>
      </c>
      <c r="AP288" s="15">
        <f t="shared" si="171"/>
        <v>5.6242725236235653</v>
      </c>
      <c r="AQ288" s="15">
        <f t="shared" si="171"/>
        <v>5.6332272556247611</v>
      </c>
      <c r="AR288" s="15">
        <f t="shared" si="171"/>
        <v>5.6531634514073659</v>
      </c>
      <c r="AS288" s="15">
        <f t="shared" si="171"/>
        <v>5.6965499405308204</v>
      </c>
      <c r="AT288" s="15">
        <f t="shared" si="171"/>
        <v>5.7869865314557138</v>
      </c>
      <c r="AU288" s="15">
        <f t="shared" si="170"/>
        <v>5.9631582096301292</v>
      </c>
    </row>
    <row r="289" spans="1:48" x14ac:dyDescent="0.2">
      <c r="A289" s="63" t="s">
        <v>816</v>
      </c>
      <c r="B289" s="28" t="s">
        <v>676</v>
      </c>
      <c r="C289" s="64">
        <v>46679.375</v>
      </c>
      <c r="D289" s="64" t="s">
        <v>700</v>
      </c>
      <c r="E289" s="9">
        <f t="shared" si="153"/>
        <v>4523.9877160791129</v>
      </c>
      <c r="F289" s="9">
        <f t="shared" si="154"/>
        <v>4524</v>
      </c>
      <c r="G289" s="9">
        <f t="shared" si="155"/>
        <v>-1.9026000001758803E-2</v>
      </c>
      <c r="H289" s="9"/>
      <c r="I289" s="9">
        <f t="shared" si="152"/>
        <v>-1.9026000001758803E-2</v>
      </c>
      <c r="J289" s="9"/>
      <c r="K289" s="9"/>
      <c r="L289" s="9"/>
      <c r="M289" s="15"/>
      <c r="N289" s="9"/>
      <c r="O289" s="9"/>
      <c r="P289" s="9">
        <f t="shared" si="145"/>
        <v>9.1185388433207476E-2</v>
      </c>
      <c r="Q289" s="40">
        <f t="shared" si="156"/>
        <v>31660.875</v>
      </c>
      <c r="S289" s="35">
        <v>0.1</v>
      </c>
      <c r="T289" s="9"/>
      <c r="U289" s="9"/>
      <c r="V289" s="9"/>
      <c r="W289" s="9"/>
      <c r="Z289">
        <f t="shared" si="157"/>
        <v>4524</v>
      </c>
      <c r="AA289" s="15">
        <f t="shared" si="158"/>
        <v>-2.3102711384143437E-2</v>
      </c>
      <c r="AB289" s="15">
        <f t="shared" si="159"/>
        <v>9.5262099815592111E-2</v>
      </c>
      <c r="AC289" s="15">
        <f t="shared" si="160"/>
        <v>-0.11021138843496628</v>
      </c>
      <c r="AD289" s="15">
        <f t="shared" si="161"/>
        <v>4.0767113823846346E-3</v>
      </c>
      <c r="AE289" s="15">
        <f t="shared" si="162"/>
        <v>1.6619575695264437E-6</v>
      </c>
      <c r="AF289">
        <f t="shared" si="163"/>
        <v>-0.11021138843496628</v>
      </c>
      <c r="AG289" s="68"/>
      <c r="AH289">
        <f t="shared" si="164"/>
        <v>-0.11428809981735091</v>
      </c>
      <c r="AI289">
        <f t="shared" si="165"/>
        <v>1.2617684423133613</v>
      </c>
      <c r="AJ289">
        <f t="shared" si="166"/>
        <v>-0.16452197662806892</v>
      </c>
      <c r="AK289">
        <f t="shared" si="167"/>
        <v>-0.49505280789915385</v>
      </c>
      <c r="AL289">
        <f t="shared" si="168"/>
        <v>-1.0843994942501816</v>
      </c>
      <c r="AM289">
        <f t="shared" si="169"/>
        <v>-0.60242372718223403</v>
      </c>
      <c r="AN289" s="15">
        <f t="shared" si="171"/>
        <v>5.663891524808097</v>
      </c>
      <c r="AO289" s="15">
        <f t="shared" si="171"/>
        <v>5.6658122252865555</v>
      </c>
      <c r="AP289" s="15">
        <f t="shared" si="171"/>
        <v>5.6700122719882406</v>
      </c>
      <c r="AQ289" s="15">
        <f t="shared" si="171"/>
        <v>5.6791537535561529</v>
      </c>
      <c r="AR289" s="15">
        <f t="shared" si="171"/>
        <v>5.6988546898205836</v>
      </c>
      <c r="AS289" s="15">
        <f t="shared" si="171"/>
        <v>5.7404724442853343</v>
      </c>
      <c r="AT289" s="15">
        <f t="shared" si="171"/>
        <v>5.8251982300124023</v>
      </c>
      <c r="AU289" s="15">
        <f t="shared" si="170"/>
        <v>5.9880728178624114</v>
      </c>
    </row>
    <row r="290" spans="1:48" x14ac:dyDescent="0.2">
      <c r="A290" s="63" t="s">
        <v>816</v>
      </c>
      <c r="B290" s="28" t="s">
        <v>676</v>
      </c>
      <c r="C290" s="64">
        <v>46679.375</v>
      </c>
      <c r="D290" s="64" t="s">
        <v>700</v>
      </c>
      <c r="E290" s="9">
        <f t="shared" si="153"/>
        <v>4523.9877160791129</v>
      </c>
      <c r="F290" s="9">
        <f t="shared" si="154"/>
        <v>4524</v>
      </c>
      <c r="G290" s="9">
        <f t="shared" si="155"/>
        <v>-1.9026000001758803E-2</v>
      </c>
      <c r="H290" s="9"/>
      <c r="I290" s="9">
        <f t="shared" si="152"/>
        <v>-1.9026000001758803E-2</v>
      </c>
      <c r="J290" s="9"/>
      <c r="K290" s="9"/>
      <c r="L290" s="9"/>
      <c r="M290" s="15"/>
      <c r="N290" s="9"/>
      <c r="O290" s="9"/>
      <c r="P290" s="9">
        <f t="shared" ref="P290:P353" si="172">+D$11+D$12*F290+D$13*F290^2</f>
        <v>9.1185388433207476E-2</v>
      </c>
      <c r="Q290" s="40">
        <f t="shared" si="156"/>
        <v>31660.875</v>
      </c>
      <c r="S290" s="35">
        <v>0.1</v>
      </c>
      <c r="T290" s="9"/>
      <c r="U290" s="9"/>
      <c r="V290" s="9"/>
      <c r="W290" s="9"/>
      <c r="Z290">
        <f t="shared" si="157"/>
        <v>4524</v>
      </c>
      <c r="AA290" s="15">
        <f t="shared" si="158"/>
        <v>-2.3102711384143437E-2</v>
      </c>
      <c r="AB290" s="15">
        <f t="shared" si="159"/>
        <v>9.5262099815592111E-2</v>
      </c>
      <c r="AC290" s="15">
        <f t="shared" si="160"/>
        <v>-0.11021138843496628</v>
      </c>
      <c r="AD290" s="15">
        <f t="shared" si="161"/>
        <v>4.0767113823846346E-3</v>
      </c>
      <c r="AE290" s="15">
        <f t="shared" si="162"/>
        <v>1.6619575695264437E-6</v>
      </c>
      <c r="AF290">
        <f t="shared" si="163"/>
        <v>-0.11021138843496628</v>
      </c>
      <c r="AG290" s="68"/>
      <c r="AH290">
        <f t="shared" si="164"/>
        <v>-0.11428809981735091</v>
      </c>
      <c r="AI290">
        <f t="shared" si="165"/>
        <v>1.2617684423133613</v>
      </c>
      <c r="AJ290">
        <f t="shared" si="166"/>
        <v>-0.16452197662806892</v>
      </c>
      <c r="AK290">
        <f t="shared" si="167"/>
        <v>-0.49505280789915385</v>
      </c>
      <c r="AL290">
        <f t="shared" si="168"/>
        <v>-1.0843994942501816</v>
      </c>
      <c r="AM290">
        <f t="shared" si="169"/>
        <v>-0.60242372718223403</v>
      </c>
      <c r="AN290" s="15">
        <f t="shared" si="171"/>
        <v>5.663891524808097</v>
      </c>
      <c r="AO290" s="15">
        <f t="shared" si="171"/>
        <v>5.6658122252865555</v>
      </c>
      <c r="AP290" s="15">
        <f t="shared" si="171"/>
        <v>5.6700122719882406</v>
      </c>
      <c r="AQ290" s="15">
        <f t="shared" si="171"/>
        <v>5.6791537535561529</v>
      </c>
      <c r="AR290" s="15">
        <f t="shared" si="171"/>
        <v>5.6988546898205836</v>
      </c>
      <c r="AS290" s="15">
        <f t="shared" si="171"/>
        <v>5.7404724442853343</v>
      </c>
      <c r="AT290" s="15">
        <f t="shared" si="171"/>
        <v>5.8251982300124023</v>
      </c>
      <c r="AU290" s="15">
        <f t="shared" si="170"/>
        <v>5.9880728178624114</v>
      </c>
    </row>
    <row r="291" spans="1:48" x14ac:dyDescent="0.2">
      <c r="A291" s="63" t="s">
        <v>816</v>
      </c>
      <c r="B291" s="28" t="s">
        <v>676</v>
      </c>
      <c r="C291" s="64">
        <v>46679.396000000001</v>
      </c>
      <c r="D291" s="64" t="s">
        <v>700</v>
      </c>
      <c r="E291" s="9">
        <f t="shared" si="153"/>
        <v>4524.0012744906871</v>
      </c>
      <c r="F291" s="9">
        <f t="shared" si="154"/>
        <v>4524</v>
      </c>
      <c r="G291" s="9">
        <f t="shared" si="155"/>
        <v>1.9739999988814816E-3</v>
      </c>
      <c r="H291" s="9"/>
      <c r="I291" s="9">
        <f t="shared" si="152"/>
        <v>1.9739999988814816E-3</v>
      </c>
      <c r="J291" s="9"/>
      <c r="K291" s="9"/>
      <c r="L291" s="9"/>
      <c r="M291" s="15"/>
      <c r="N291" s="9"/>
      <c r="O291" s="9"/>
      <c r="P291" s="9">
        <f t="shared" si="172"/>
        <v>9.1185388433207476E-2</v>
      </c>
      <c r="Q291" s="40">
        <f t="shared" si="156"/>
        <v>31660.896000000001</v>
      </c>
      <c r="S291" s="35">
        <v>0.1</v>
      </c>
      <c r="T291" s="9"/>
      <c r="U291" s="9"/>
      <c r="V291" s="9"/>
      <c r="W291" s="9"/>
      <c r="Z291">
        <f t="shared" si="157"/>
        <v>4524</v>
      </c>
      <c r="AA291" s="15">
        <f t="shared" si="158"/>
        <v>-2.3102711384143437E-2</v>
      </c>
      <c r="AB291" s="15">
        <f t="shared" si="159"/>
        <v>0.11626209981623239</v>
      </c>
      <c r="AC291" s="15">
        <f t="shared" si="160"/>
        <v>-8.9211388434325994E-2</v>
      </c>
      <c r="AD291" s="15">
        <f t="shared" si="161"/>
        <v>2.5076711383024919E-2</v>
      </c>
      <c r="AE291" s="15">
        <f t="shared" si="162"/>
        <v>6.288414537875316E-5</v>
      </c>
      <c r="AF291">
        <f t="shared" si="163"/>
        <v>-8.9211388434325994E-2</v>
      </c>
      <c r="AG291" s="68"/>
      <c r="AH291">
        <f t="shared" si="164"/>
        <v>-0.11428809981735091</v>
      </c>
      <c r="AI291">
        <f t="shared" si="165"/>
        <v>1.2617684423133613</v>
      </c>
      <c r="AJ291">
        <f t="shared" si="166"/>
        <v>-0.16452197662806892</v>
      </c>
      <c r="AK291">
        <f t="shared" si="167"/>
        <v>-0.49505280789915385</v>
      </c>
      <c r="AL291">
        <f t="shared" si="168"/>
        <v>-1.0843994942501816</v>
      </c>
      <c r="AM291">
        <f t="shared" si="169"/>
        <v>-0.60242372718223403</v>
      </c>
      <c r="AN291" s="15">
        <f t="shared" ref="AN291:AT300" si="173">$AU291+$AB$7*SIN(AO291)</f>
        <v>5.663891524808097</v>
      </c>
      <c r="AO291" s="15">
        <f t="shared" si="173"/>
        <v>5.6658122252865555</v>
      </c>
      <c r="AP291" s="15">
        <f t="shared" si="173"/>
        <v>5.6700122719882406</v>
      </c>
      <c r="AQ291" s="15">
        <f t="shared" si="173"/>
        <v>5.6791537535561529</v>
      </c>
      <c r="AR291" s="15">
        <f t="shared" si="173"/>
        <v>5.6988546898205836</v>
      </c>
      <c r="AS291" s="15">
        <f t="shared" si="173"/>
        <v>5.7404724442853343</v>
      </c>
      <c r="AT291" s="15">
        <f t="shared" si="173"/>
        <v>5.8251982300124023</v>
      </c>
      <c r="AU291" s="15">
        <f t="shared" si="170"/>
        <v>5.9880728178624114</v>
      </c>
    </row>
    <row r="292" spans="1:48" x14ac:dyDescent="0.2">
      <c r="A292" s="9" t="s">
        <v>655</v>
      </c>
      <c r="B292" s="35"/>
      <c r="C292" s="12">
        <v>46964.364999999998</v>
      </c>
      <c r="D292" s="12"/>
      <c r="E292" s="9">
        <f t="shared" si="153"/>
        <v>4707.9882739109025</v>
      </c>
      <c r="F292" s="9">
        <f t="shared" si="154"/>
        <v>4708</v>
      </c>
      <c r="G292" s="9">
        <f t="shared" si="155"/>
        <v>-1.8162000000302214E-2</v>
      </c>
      <c r="H292" s="9"/>
      <c r="I292" s="9">
        <f t="shared" si="152"/>
        <v>-1.8162000000302214E-2</v>
      </c>
      <c r="J292" s="9"/>
      <c r="K292" s="9"/>
      <c r="L292" s="9"/>
      <c r="M292" s="9"/>
      <c r="N292" s="9"/>
      <c r="O292" s="9"/>
      <c r="P292" s="9">
        <f t="shared" si="172"/>
        <v>9.4666898701087757E-2</v>
      </c>
      <c r="Q292" s="40">
        <f t="shared" si="156"/>
        <v>31945.864999999998</v>
      </c>
      <c r="S292" s="35">
        <v>0.1</v>
      </c>
      <c r="Z292">
        <f t="shared" si="157"/>
        <v>4708</v>
      </c>
      <c r="AA292" s="15">
        <f t="shared" si="158"/>
        <v>-2.5364197119290263E-2</v>
      </c>
      <c r="AB292" s="15">
        <f t="shared" si="159"/>
        <v>0.10186909582007581</v>
      </c>
      <c r="AC292" s="15">
        <f t="shared" si="160"/>
        <v>-0.11282889870138997</v>
      </c>
      <c r="AD292" s="15">
        <f t="shared" si="161"/>
        <v>7.202197118988049E-3</v>
      </c>
      <c r="AE292" s="15">
        <f t="shared" si="162"/>
        <v>5.187164334075976E-6</v>
      </c>
      <c r="AF292">
        <f t="shared" si="163"/>
        <v>-0.11282889870138997</v>
      </c>
      <c r="AG292" s="68"/>
      <c r="AH292">
        <f t="shared" si="164"/>
        <v>-0.12003109582037802</v>
      </c>
      <c r="AI292">
        <f t="shared" si="165"/>
        <v>1.2929353202936782</v>
      </c>
      <c r="AJ292">
        <f t="shared" si="166"/>
        <v>-0.22735370203230468</v>
      </c>
      <c r="AK292">
        <f t="shared" si="167"/>
        <v>-0.47727235214753455</v>
      </c>
      <c r="AL292">
        <f t="shared" si="168"/>
        <v>-1.0203135040288096</v>
      </c>
      <c r="AM292">
        <f t="shared" si="169"/>
        <v>-0.55956453061786993</v>
      </c>
      <c r="AN292" s="15">
        <f t="shared" si="173"/>
        <v>5.7054567797330122</v>
      </c>
      <c r="AO292" s="15">
        <f t="shared" si="173"/>
        <v>5.7074991629606799</v>
      </c>
      <c r="AP292" s="15">
        <f t="shared" si="173"/>
        <v>5.7118409734367166</v>
      </c>
      <c r="AQ292" s="15">
        <f t="shared" si="173"/>
        <v>5.7210311039833979</v>
      </c>
      <c r="AR292" s="15">
        <f t="shared" si="173"/>
        <v>5.7403110074899653</v>
      </c>
      <c r="AS292" s="15">
        <f t="shared" si="173"/>
        <v>5.7800544419051683</v>
      </c>
      <c r="AT292" s="15">
        <f t="shared" si="173"/>
        <v>5.8594147958915093</v>
      </c>
      <c r="AU292" s="15">
        <f t="shared" si="170"/>
        <v>6.0103266426912461</v>
      </c>
    </row>
    <row r="293" spans="1:48" x14ac:dyDescent="0.2">
      <c r="A293" s="9" t="s">
        <v>656</v>
      </c>
      <c r="B293" s="35"/>
      <c r="C293" s="12">
        <v>46981.402999999998</v>
      </c>
      <c r="D293" s="12"/>
      <c r="E293" s="9">
        <f t="shared" si="153"/>
        <v>4718.9886651679226</v>
      </c>
      <c r="F293" s="9">
        <f t="shared" si="154"/>
        <v>4719</v>
      </c>
      <c r="G293" s="9">
        <f t="shared" si="155"/>
        <v>-1.7556000006152317E-2</v>
      </c>
      <c r="H293" s="9"/>
      <c r="I293" s="9">
        <f t="shared" si="152"/>
        <v>-1.7556000006152317E-2</v>
      </c>
      <c r="J293" s="9"/>
      <c r="K293" s="9"/>
      <c r="L293" s="9"/>
      <c r="M293" s="9"/>
      <c r="N293" s="9"/>
      <c r="O293" s="9"/>
      <c r="P293" s="9">
        <f t="shared" si="172"/>
        <v>9.4875020469592966E-2</v>
      </c>
      <c r="Q293" s="40">
        <f t="shared" si="156"/>
        <v>31962.902999999998</v>
      </c>
      <c r="S293" s="35">
        <v>0.1</v>
      </c>
      <c r="Z293">
        <f t="shared" si="157"/>
        <v>4719</v>
      </c>
      <c r="AA293" s="15">
        <f t="shared" si="158"/>
        <v>-2.549720987047184E-2</v>
      </c>
      <c r="AB293" s="15">
        <f t="shared" si="159"/>
        <v>0.10281623033391249</v>
      </c>
      <c r="AC293" s="15">
        <f t="shared" si="160"/>
        <v>-0.11243102047574528</v>
      </c>
      <c r="AD293" s="15">
        <f t="shared" si="161"/>
        <v>7.9412098643195234E-3</v>
      </c>
      <c r="AE293" s="15">
        <f t="shared" si="162"/>
        <v>6.3062814109165703E-6</v>
      </c>
      <c r="AF293">
        <f t="shared" si="163"/>
        <v>-0.11243102047574528</v>
      </c>
      <c r="AG293" s="68"/>
      <c r="AH293">
        <f t="shared" si="164"/>
        <v>-0.12037223034006481</v>
      </c>
      <c r="AI293">
        <f t="shared" si="165"/>
        <v>1.2948087260178114</v>
      </c>
      <c r="AJ293">
        <f t="shared" si="166"/>
        <v>-0.23117900302687044</v>
      </c>
      <c r="AK293">
        <f t="shared" si="167"/>
        <v>-0.47611743831092246</v>
      </c>
      <c r="AL293">
        <f t="shared" si="168"/>
        <v>-1.0163835200250209</v>
      </c>
      <c r="AM293">
        <f t="shared" si="169"/>
        <v>-0.55698710579260235</v>
      </c>
      <c r="AN293" s="15">
        <f t="shared" si="173"/>
        <v>5.7079732282316789</v>
      </c>
      <c r="AO293" s="15">
        <f t="shared" si="173"/>
        <v>5.7100220294864776</v>
      </c>
      <c r="AP293" s="15">
        <f t="shared" si="173"/>
        <v>5.7143704022451249</v>
      </c>
      <c r="AQ293" s="15">
        <f t="shared" si="173"/>
        <v>5.7235596628194498</v>
      </c>
      <c r="AR293" s="15">
        <f t="shared" si="173"/>
        <v>5.7428079797052485</v>
      </c>
      <c r="AS293" s="15">
        <f t="shared" si="173"/>
        <v>5.7824307393133489</v>
      </c>
      <c r="AT293" s="15">
        <f t="shared" si="173"/>
        <v>5.8614627778966861</v>
      </c>
      <c r="AU293" s="15">
        <f t="shared" si="170"/>
        <v>6.0116570343929698</v>
      </c>
    </row>
    <row r="294" spans="1:48" x14ac:dyDescent="0.2">
      <c r="A294" s="9" t="s">
        <v>657</v>
      </c>
      <c r="B294" s="35"/>
      <c r="C294" s="12">
        <v>46998.428999999996</v>
      </c>
      <c r="D294" s="12"/>
      <c r="E294" s="9">
        <f t="shared" si="153"/>
        <v>4729.9813087611838</v>
      </c>
      <c r="F294" s="9">
        <f t="shared" si="154"/>
        <v>4730</v>
      </c>
      <c r="G294" s="9">
        <f t="shared" si="155"/>
        <v>-2.8950000007171184E-2</v>
      </c>
      <c r="H294" s="9"/>
      <c r="I294" s="9">
        <f t="shared" si="152"/>
        <v>-2.8950000007171184E-2</v>
      </c>
      <c r="J294" s="9"/>
      <c r="K294" s="9"/>
      <c r="L294" s="9"/>
      <c r="M294" s="9"/>
      <c r="N294" s="9"/>
      <c r="O294" s="9"/>
      <c r="P294" s="9">
        <f t="shared" si="172"/>
        <v>9.5083140884532999E-2</v>
      </c>
      <c r="Q294" s="40">
        <f t="shared" si="156"/>
        <v>31979.928999999996</v>
      </c>
      <c r="S294" s="35">
        <v>0.1</v>
      </c>
      <c r="X294" s="9"/>
      <c r="Y294" s="9"/>
      <c r="Z294">
        <f t="shared" si="157"/>
        <v>4730</v>
      </c>
      <c r="AA294" s="15">
        <f t="shared" si="158"/>
        <v>-2.5629942784602566E-2</v>
      </c>
      <c r="AB294" s="15">
        <f t="shared" si="159"/>
        <v>9.1763083661964381E-2</v>
      </c>
      <c r="AC294" s="15">
        <f t="shared" si="160"/>
        <v>-0.12403314089170418</v>
      </c>
      <c r="AD294" s="15">
        <f t="shared" si="161"/>
        <v>-3.3200572225686176E-3</v>
      </c>
      <c r="AE294" s="15">
        <f t="shared" si="162"/>
        <v>1.1022779961130044E-6</v>
      </c>
      <c r="AF294">
        <f t="shared" si="163"/>
        <v>-0.12403314089170418</v>
      </c>
      <c r="AG294" s="68"/>
      <c r="AH294">
        <f t="shared" si="164"/>
        <v>-0.12071308366913557</v>
      </c>
      <c r="AI294">
        <f t="shared" si="165"/>
        <v>1.2966829265854256</v>
      </c>
      <c r="AJ294">
        <f t="shared" si="166"/>
        <v>-0.2350116784057163</v>
      </c>
      <c r="AK294">
        <f t="shared" si="167"/>
        <v>-0.47495183026566701</v>
      </c>
      <c r="AL294">
        <f t="shared" si="168"/>
        <v>-1.0124422757781981</v>
      </c>
      <c r="AM294">
        <f t="shared" si="169"/>
        <v>-0.55440795599689863</v>
      </c>
      <c r="AN294" s="15">
        <f t="shared" si="173"/>
        <v>5.7104932373719741</v>
      </c>
      <c r="AO294" s="15">
        <f t="shared" si="173"/>
        <v>5.7125483499434022</v>
      </c>
      <c r="AP294" s="15">
        <f t="shared" si="173"/>
        <v>5.716903056019758</v>
      </c>
      <c r="AQ294" s="15">
        <f t="shared" si="173"/>
        <v>5.726091007608499</v>
      </c>
      <c r="AR294" s="15">
        <f t="shared" si="173"/>
        <v>5.7453070098326977</v>
      </c>
      <c r="AS294" s="15">
        <f t="shared" si="173"/>
        <v>5.7848081340982285</v>
      </c>
      <c r="AT294" s="15">
        <f t="shared" si="173"/>
        <v>5.8635110257369583</v>
      </c>
      <c r="AU294" s="15">
        <f t="shared" si="170"/>
        <v>6.0129874260946936</v>
      </c>
      <c r="AV294" s="15"/>
    </row>
    <row r="295" spans="1:48" x14ac:dyDescent="0.2">
      <c r="A295" s="9" t="s">
        <v>657</v>
      </c>
      <c r="B295" s="35"/>
      <c r="C295" s="12">
        <v>46998.438999999998</v>
      </c>
      <c r="D295" s="12"/>
      <c r="E295" s="9">
        <f t="shared" si="153"/>
        <v>4729.987765147649</v>
      </c>
      <c r="F295" s="9">
        <f t="shared" si="154"/>
        <v>4730</v>
      </c>
      <c r="G295" s="9">
        <f t="shared" si="155"/>
        <v>-1.8950000005133916E-2</v>
      </c>
      <c r="H295" s="9"/>
      <c r="I295" s="9">
        <f t="shared" si="152"/>
        <v>-1.8950000005133916E-2</v>
      </c>
      <c r="J295" s="9"/>
      <c r="K295" s="9"/>
      <c r="L295" s="9"/>
      <c r="M295" s="9"/>
      <c r="N295" s="9"/>
      <c r="O295" s="9"/>
      <c r="P295" s="9">
        <f t="shared" si="172"/>
        <v>9.5083140884532999E-2</v>
      </c>
      <c r="Q295" s="40">
        <f t="shared" si="156"/>
        <v>31979.938999999998</v>
      </c>
      <c r="S295" s="35">
        <v>0.1</v>
      </c>
      <c r="Z295">
        <f t="shared" si="157"/>
        <v>4730</v>
      </c>
      <c r="AA295" s="15">
        <f t="shared" si="158"/>
        <v>-2.5629942784602566E-2</v>
      </c>
      <c r="AB295" s="15">
        <f t="shared" si="159"/>
        <v>0.10176308366400165</v>
      </c>
      <c r="AC295" s="15">
        <f t="shared" si="160"/>
        <v>-0.11403314088966691</v>
      </c>
      <c r="AD295" s="15">
        <f t="shared" si="161"/>
        <v>6.6799427794686506E-3</v>
      </c>
      <c r="AE295" s="15">
        <f t="shared" si="162"/>
        <v>4.4621635536975363E-6</v>
      </c>
      <c r="AF295">
        <f t="shared" si="163"/>
        <v>-0.11403314088966691</v>
      </c>
      <c r="AG295" s="68"/>
      <c r="AH295">
        <f t="shared" si="164"/>
        <v>-0.12071308366913557</v>
      </c>
      <c r="AI295">
        <f t="shared" si="165"/>
        <v>1.2966829265854256</v>
      </c>
      <c r="AJ295">
        <f t="shared" si="166"/>
        <v>-0.2350116784057163</v>
      </c>
      <c r="AK295">
        <f t="shared" si="167"/>
        <v>-0.47495183026566701</v>
      </c>
      <c r="AL295">
        <f t="shared" si="168"/>
        <v>-1.0124422757781981</v>
      </c>
      <c r="AM295">
        <f t="shared" si="169"/>
        <v>-0.55440795599689863</v>
      </c>
      <c r="AN295" s="15">
        <f t="shared" si="173"/>
        <v>5.7104932373719741</v>
      </c>
      <c r="AO295" s="15">
        <f t="shared" si="173"/>
        <v>5.7125483499434022</v>
      </c>
      <c r="AP295" s="15">
        <f t="shared" si="173"/>
        <v>5.716903056019758</v>
      </c>
      <c r="AQ295" s="15">
        <f t="shared" si="173"/>
        <v>5.726091007608499</v>
      </c>
      <c r="AR295" s="15">
        <f t="shared" si="173"/>
        <v>5.7453070098326977</v>
      </c>
      <c r="AS295" s="15">
        <f t="shared" si="173"/>
        <v>5.7848081340982285</v>
      </c>
      <c r="AT295" s="15">
        <f t="shared" si="173"/>
        <v>5.8635110257369583</v>
      </c>
      <c r="AU295" s="15">
        <f t="shared" si="170"/>
        <v>6.0129874260946936</v>
      </c>
      <c r="AV295" s="15"/>
    </row>
    <row r="296" spans="1:48" x14ac:dyDescent="0.2">
      <c r="A296" s="9" t="s">
        <v>655</v>
      </c>
      <c r="B296" s="35"/>
      <c r="C296" s="12">
        <v>46998.442999999999</v>
      </c>
      <c r="D296" s="12"/>
      <c r="E296" s="9">
        <f t="shared" si="153"/>
        <v>4729.9903477022353</v>
      </c>
      <c r="F296" s="9">
        <f t="shared" si="154"/>
        <v>4730</v>
      </c>
      <c r="G296" s="9">
        <f t="shared" si="155"/>
        <v>-1.4950000004319008E-2</v>
      </c>
      <c r="H296" s="9"/>
      <c r="I296" s="9">
        <f t="shared" si="152"/>
        <v>-1.4950000004319008E-2</v>
      </c>
      <c r="J296" s="9"/>
      <c r="K296" s="9"/>
      <c r="L296" s="9"/>
      <c r="M296" s="9"/>
      <c r="N296" s="9"/>
      <c r="O296" s="9"/>
      <c r="P296" s="9">
        <f t="shared" si="172"/>
        <v>9.5083140884532999E-2</v>
      </c>
      <c r="Q296" s="40">
        <f t="shared" si="156"/>
        <v>31979.942999999999</v>
      </c>
      <c r="S296" s="35">
        <v>0.1</v>
      </c>
      <c r="X296" s="9"/>
      <c r="Y296" s="9"/>
      <c r="Z296">
        <f t="shared" si="157"/>
        <v>4730</v>
      </c>
      <c r="AA296" s="15">
        <f t="shared" si="158"/>
        <v>-2.5629942784602566E-2</v>
      </c>
      <c r="AB296" s="15">
        <f t="shared" si="159"/>
        <v>0.10576308366481656</v>
      </c>
      <c r="AC296" s="15">
        <f t="shared" si="160"/>
        <v>-0.11003314088885201</v>
      </c>
      <c r="AD296" s="15">
        <f t="shared" si="161"/>
        <v>1.0679942780283558E-2</v>
      </c>
      <c r="AE296" s="15">
        <f t="shared" si="162"/>
        <v>1.140611777901309E-5</v>
      </c>
      <c r="AF296">
        <f t="shared" si="163"/>
        <v>-0.11003314088885201</v>
      </c>
      <c r="AG296" s="68"/>
      <c r="AH296">
        <f t="shared" si="164"/>
        <v>-0.12071308366913557</v>
      </c>
      <c r="AI296">
        <f t="shared" si="165"/>
        <v>1.2966829265854256</v>
      </c>
      <c r="AJ296">
        <f t="shared" si="166"/>
        <v>-0.2350116784057163</v>
      </c>
      <c r="AK296">
        <f t="shared" si="167"/>
        <v>-0.47495183026566701</v>
      </c>
      <c r="AL296">
        <f t="shared" si="168"/>
        <v>-1.0124422757781981</v>
      </c>
      <c r="AM296">
        <f t="shared" si="169"/>
        <v>-0.55440795599689863</v>
      </c>
      <c r="AN296" s="15">
        <f t="shared" si="173"/>
        <v>5.7104932373719741</v>
      </c>
      <c r="AO296" s="15">
        <f t="shared" si="173"/>
        <v>5.7125483499434022</v>
      </c>
      <c r="AP296" s="15">
        <f t="shared" si="173"/>
        <v>5.716903056019758</v>
      </c>
      <c r="AQ296" s="15">
        <f t="shared" si="173"/>
        <v>5.726091007608499</v>
      </c>
      <c r="AR296" s="15">
        <f t="shared" si="173"/>
        <v>5.7453070098326977</v>
      </c>
      <c r="AS296" s="15">
        <f t="shared" si="173"/>
        <v>5.7848081340982285</v>
      </c>
      <c r="AT296" s="15">
        <f t="shared" si="173"/>
        <v>5.8635110257369583</v>
      </c>
      <c r="AU296" s="15">
        <f t="shared" si="170"/>
        <v>6.0129874260946936</v>
      </c>
      <c r="AV296" s="15"/>
    </row>
    <row r="297" spans="1:48" x14ac:dyDescent="0.2">
      <c r="A297" s="9" t="s">
        <v>657</v>
      </c>
      <c r="B297" s="35"/>
      <c r="C297" s="12">
        <v>46998.45</v>
      </c>
      <c r="D297" s="12"/>
      <c r="E297" s="9">
        <f t="shared" si="153"/>
        <v>4729.9948671727579</v>
      </c>
      <c r="F297" s="9">
        <f t="shared" si="154"/>
        <v>4730</v>
      </c>
      <c r="G297" s="9">
        <f t="shared" si="155"/>
        <v>-7.9500000065308996E-3</v>
      </c>
      <c r="H297" s="9"/>
      <c r="I297" s="9">
        <f t="shared" si="152"/>
        <v>-7.9500000065308996E-3</v>
      </c>
      <c r="J297" s="9"/>
      <c r="K297" s="9"/>
      <c r="L297" s="9"/>
      <c r="M297" s="9"/>
      <c r="N297" s="9"/>
      <c r="O297" s="9"/>
      <c r="P297" s="9">
        <f t="shared" si="172"/>
        <v>9.5083140884532999E-2</v>
      </c>
      <c r="Q297" s="40">
        <f t="shared" si="156"/>
        <v>31979.949999999997</v>
      </c>
      <c r="S297" s="35">
        <v>0.1</v>
      </c>
      <c r="Z297">
        <f t="shared" si="157"/>
        <v>4730</v>
      </c>
      <c r="AA297" s="15">
        <f t="shared" si="158"/>
        <v>-2.5629942784602566E-2</v>
      </c>
      <c r="AB297" s="15">
        <f t="shared" si="159"/>
        <v>0.11276308366260467</v>
      </c>
      <c r="AC297" s="15">
        <f t="shared" si="160"/>
        <v>-0.1030331408910639</v>
      </c>
      <c r="AD297" s="15">
        <f t="shared" si="161"/>
        <v>1.7679942778071667E-2</v>
      </c>
      <c r="AE297" s="15">
        <f t="shared" si="162"/>
        <v>3.1258037663588846E-5</v>
      </c>
      <c r="AF297">
        <f t="shared" si="163"/>
        <v>-0.1030331408910639</v>
      </c>
      <c r="AG297" s="68"/>
      <c r="AH297">
        <f t="shared" si="164"/>
        <v>-0.12071308366913557</v>
      </c>
      <c r="AI297">
        <f t="shared" si="165"/>
        <v>1.2966829265854256</v>
      </c>
      <c r="AJ297">
        <f t="shared" si="166"/>
        <v>-0.2350116784057163</v>
      </c>
      <c r="AK297">
        <f t="shared" si="167"/>
        <v>-0.47495183026566701</v>
      </c>
      <c r="AL297">
        <f t="shared" si="168"/>
        <v>-1.0124422757781981</v>
      </c>
      <c r="AM297">
        <f t="shared" si="169"/>
        <v>-0.55440795599689863</v>
      </c>
      <c r="AN297" s="15">
        <f t="shared" si="173"/>
        <v>5.7104932373719741</v>
      </c>
      <c r="AO297" s="15">
        <f t="shared" si="173"/>
        <v>5.7125483499434022</v>
      </c>
      <c r="AP297" s="15">
        <f t="shared" si="173"/>
        <v>5.716903056019758</v>
      </c>
      <c r="AQ297" s="15">
        <f t="shared" si="173"/>
        <v>5.726091007608499</v>
      </c>
      <c r="AR297" s="15">
        <f t="shared" si="173"/>
        <v>5.7453070098326977</v>
      </c>
      <c r="AS297" s="15">
        <f t="shared" si="173"/>
        <v>5.7848081340982285</v>
      </c>
      <c r="AT297" s="15">
        <f t="shared" si="173"/>
        <v>5.8635110257369583</v>
      </c>
      <c r="AU297" s="15">
        <f t="shared" si="170"/>
        <v>6.0129874260946936</v>
      </c>
    </row>
    <row r="298" spans="1:48" x14ac:dyDescent="0.2">
      <c r="A298" s="9" t="s">
        <v>657</v>
      </c>
      <c r="B298" s="35"/>
      <c r="C298" s="12">
        <v>47029.415999999997</v>
      </c>
      <c r="D298" s="12"/>
      <c r="E298" s="9">
        <f t="shared" si="153"/>
        <v>4749.9877134965564</v>
      </c>
      <c r="F298" s="9">
        <f t="shared" si="154"/>
        <v>4750</v>
      </c>
      <c r="G298" s="9">
        <f t="shared" si="155"/>
        <v>-1.9030000003112946E-2</v>
      </c>
      <c r="H298" s="9"/>
      <c r="I298" s="9">
        <f t="shared" si="152"/>
        <v>-1.9030000003112946E-2</v>
      </c>
      <c r="J298" s="9"/>
      <c r="K298" s="9"/>
      <c r="L298" s="9"/>
      <c r="M298" s="9"/>
      <c r="N298" s="9"/>
      <c r="O298" s="9"/>
      <c r="P298" s="9">
        <f t="shared" si="172"/>
        <v>9.5461538171157878E-2</v>
      </c>
      <c r="Q298" s="40">
        <f t="shared" si="156"/>
        <v>32010.915999999997</v>
      </c>
      <c r="S298" s="35">
        <v>0.1</v>
      </c>
      <c r="Z298">
        <f t="shared" si="157"/>
        <v>4750</v>
      </c>
      <c r="AA298" s="15">
        <f t="shared" si="158"/>
        <v>-2.587054040834115E-2</v>
      </c>
      <c r="AB298" s="15">
        <f t="shared" si="159"/>
        <v>0.10230207857638608</v>
      </c>
      <c r="AC298" s="15">
        <f t="shared" si="160"/>
        <v>-0.11449153817427082</v>
      </c>
      <c r="AD298" s="15">
        <f t="shared" si="161"/>
        <v>6.8405404052282043E-3</v>
      </c>
      <c r="AE298" s="15">
        <f t="shared" si="162"/>
        <v>4.6792993035559653E-6</v>
      </c>
      <c r="AF298">
        <f t="shared" si="163"/>
        <v>-0.11449153817427082</v>
      </c>
      <c r="AG298" s="68"/>
      <c r="AH298">
        <f t="shared" si="164"/>
        <v>-0.12133207857949903</v>
      </c>
      <c r="AI298">
        <f t="shared" si="165"/>
        <v>1.3000924030663141</v>
      </c>
      <c r="AJ298">
        <f t="shared" si="166"/>
        <v>-0.24199883027749458</v>
      </c>
      <c r="AK298">
        <f t="shared" si="167"/>
        <v>-0.47280498053836628</v>
      </c>
      <c r="AL298">
        <f t="shared" si="168"/>
        <v>-1.0052474727774154</v>
      </c>
      <c r="AM298">
        <f t="shared" si="169"/>
        <v>-0.54971416891111924</v>
      </c>
      <c r="AN298" s="15">
        <f t="shared" si="173"/>
        <v>5.7150841918095132</v>
      </c>
      <c r="AO298" s="15">
        <f t="shared" si="173"/>
        <v>5.7171505008691827</v>
      </c>
      <c r="AP298" s="15">
        <f t="shared" si="173"/>
        <v>5.7215161287996565</v>
      </c>
      <c r="AQ298" s="15">
        <f t="shared" si="173"/>
        <v>5.7307005695084037</v>
      </c>
      <c r="AR298" s="15">
        <f t="shared" si="173"/>
        <v>5.7498559510921607</v>
      </c>
      <c r="AS298" s="15">
        <f t="shared" si="173"/>
        <v>5.789133466299849</v>
      </c>
      <c r="AT298" s="15">
        <f t="shared" si="173"/>
        <v>5.8672357896411453</v>
      </c>
      <c r="AU298" s="15">
        <f t="shared" si="170"/>
        <v>6.0154063200978278</v>
      </c>
    </row>
    <row r="299" spans="1:48" x14ac:dyDescent="0.2">
      <c r="A299" s="9" t="s">
        <v>657</v>
      </c>
      <c r="B299" s="35"/>
      <c r="C299" s="12">
        <v>47029.42</v>
      </c>
      <c r="D299" s="12"/>
      <c r="E299" s="9">
        <f t="shared" si="153"/>
        <v>4749.9902960511426</v>
      </c>
      <c r="F299" s="9">
        <f t="shared" si="154"/>
        <v>4750</v>
      </c>
      <c r="G299" s="9">
        <f t="shared" si="155"/>
        <v>-1.5030000002298038E-2</v>
      </c>
      <c r="H299" s="9"/>
      <c r="I299" s="9">
        <f t="shared" si="152"/>
        <v>-1.5030000002298038E-2</v>
      </c>
      <c r="J299" s="9"/>
      <c r="K299" s="9"/>
      <c r="L299" s="9"/>
      <c r="M299" s="9"/>
      <c r="N299" s="9"/>
      <c r="O299" s="9"/>
      <c r="P299" s="9">
        <f t="shared" si="172"/>
        <v>9.5461538171157878E-2</v>
      </c>
      <c r="Q299" s="40">
        <f t="shared" si="156"/>
        <v>32010.92</v>
      </c>
      <c r="S299" s="35">
        <v>0.1</v>
      </c>
      <c r="Z299">
        <f t="shared" si="157"/>
        <v>4750</v>
      </c>
      <c r="AA299" s="15">
        <f t="shared" si="158"/>
        <v>-2.587054040834115E-2</v>
      </c>
      <c r="AB299" s="15">
        <f t="shared" si="159"/>
        <v>0.10630207857720099</v>
      </c>
      <c r="AC299" s="15">
        <f t="shared" si="160"/>
        <v>-0.11049153817345592</v>
      </c>
      <c r="AD299" s="15">
        <f t="shared" si="161"/>
        <v>1.0840540406043112E-2</v>
      </c>
      <c r="AE299" s="15">
        <f t="shared" si="162"/>
        <v>1.1751731629505335E-5</v>
      </c>
      <c r="AF299">
        <f t="shared" si="163"/>
        <v>-0.11049153817345592</v>
      </c>
      <c r="AG299" s="68"/>
      <c r="AH299">
        <f t="shared" si="164"/>
        <v>-0.12133207857949903</v>
      </c>
      <c r="AI299">
        <f t="shared" si="165"/>
        <v>1.3000924030663141</v>
      </c>
      <c r="AJ299">
        <f t="shared" si="166"/>
        <v>-0.24199883027749458</v>
      </c>
      <c r="AK299">
        <f t="shared" si="167"/>
        <v>-0.47280498053836628</v>
      </c>
      <c r="AL299">
        <f t="shared" si="168"/>
        <v>-1.0052474727774154</v>
      </c>
      <c r="AM299">
        <f t="shared" si="169"/>
        <v>-0.54971416891111924</v>
      </c>
      <c r="AN299" s="15">
        <f t="shared" si="173"/>
        <v>5.7150841918095132</v>
      </c>
      <c r="AO299" s="15">
        <f t="shared" si="173"/>
        <v>5.7171505008691827</v>
      </c>
      <c r="AP299" s="15">
        <f t="shared" si="173"/>
        <v>5.7215161287996565</v>
      </c>
      <c r="AQ299" s="15">
        <f t="shared" si="173"/>
        <v>5.7307005695084037</v>
      </c>
      <c r="AR299" s="15">
        <f t="shared" si="173"/>
        <v>5.7498559510921607</v>
      </c>
      <c r="AS299" s="15">
        <f t="shared" si="173"/>
        <v>5.789133466299849</v>
      </c>
      <c r="AT299" s="15">
        <f t="shared" si="173"/>
        <v>5.8672357896411453</v>
      </c>
      <c r="AU299" s="15">
        <f t="shared" si="170"/>
        <v>6.0154063200978278</v>
      </c>
    </row>
    <row r="300" spans="1:48" x14ac:dyDescent="0.2">
      <c r="A300" s="9" t="s">
        <v>658</v>
      </c>
      <c r="B300" s="35"/>
      <c r="C300" s="12">
        <v>47365.519</v>
      </c>
      <c r="D300" s="12"/>
      <c r="E300" s="9">
        <f t="shared" si="153"/>
        <v>4966.9887994607616</v>
      </c>
      <c r="F300" s="9">
        <f t="shared" si="154"/>
        <v>4967</v>
      </c>
      <c r="G300" s="9">
        <f t="shared" si="155"/>
        <v>-1.7348000001220498E-2</v>
      </c>
      <c r="H300" s="9"/>
      <c r="I300" s="9">
        <f t="shared" si="152"/>
        <v>-1.7348000001220498E-2</v>
      </c>
      <c r="J300" s="9"/>
      <c r="K300" s="9"/>
      <c r="L300" s="9"/>
      <c r="M300" s="9"/>
      <c r="N300" s="9"/>
      <c r="O300" s="9"/>
      <c r="P300" s="9">
        <f t="shared" si="172"/>
        <v>9.9566861076068242E-2</v>
      </c>
      <c r="Q300" s="40">
        <f t="shared" si="156"/>
        <v>32347.019</v>
      </c>
      <c r="S300" s="35">
        <v>0.1</v>
      </c>
      <c r="X300" s="9"/>
      <c r="Y300" s="9"/>
      <c r="Z300">
        <f t="shared" si="157"/>
        <v>4967</v>
      </c>
      <c r="AA300" s="15">
        <f t="shared" si="158"/>
        <v>-2.8410914703033946E-2</v>
      </c>
      <c r="AB300" s="15">
        <f t="shared" si="159"/>
        <v>0.11062977577788169</v>
      </c>
      <c r="AC300" s="15">
        <f t="shared" si="160"/>
        <v>-0.11691486107728874</v>
      </c>
      <c r="AD300" s="15">
        <f t="shared" si="161"/>
        <v>1.1062914701813448E-2</v>
      </c>
      <c r="AE300" s="15">
        <f t="shared" si="162"/>
        <v>1.2238808169960013E-5</v>
      </c>
      <c r="AF300">
        <f t="shared" si="163"/>
        <v>-0.11691486107728874</v>
      </c>
      <c r="AG300" s="68"/>
      <c r="AH300">
        <f t="shared" si="164"/>
        <v>-0.12797777577910219</v>
      </c>
      <c r="AI300">
        <f t="shared" si="165"/>
        <v>1.337133436762953</v>
      </c>
      <c r="AJ300">
        <f t="shared" si="166"/>
        <v>-0.31922353498670025</v>
      </c>
      <c r="AK300">
        <f t="shared" si="167"/>
        <v>-0.44714767786090542</v>
      </c>
      <c r="AL300">
        <f t="shared" si="168"/>
        <v>-0.92476281762734325</v>
      </c>
      <c r="AM300">
        <f t="shared" si="169"/>
        <v>-0.49841825032662784</v>
      </c>
      <c r="AN300" s="15">
        <f t="shared" si="173"/>
        <v>5.7656499221213489</v>
      </c>
      <c r="AO300" s="15">
        <f t="shared" si="173"/>
        <v>5.7678120713759871</v>
      </c>
      <c r="AP300" s="15">
        <f t="shared" si="173"/>
        <v>5.7722438771520297</v>
      </c>
      <c r="AQ300" s="15">
        <f t="shared" si="173"/>
        <v>5.7812937021970665</v>
      </c>
      <c r="AR300" s="15">
        <f t="shared" si="173"/>
        <v>5.7996361809111505</v>
      </c>
      <c r="AS300" s="15">
        <f t="shared" si="173"/>
        <v>5.8362877149087602</v>
      </c>
      <c r="AT300" s="15">
        <f t="shared" si="173"/>
        <v>5.9077035949926628</v>
      </c>
      <c r="AU300" s="15">
        <f t="shared" si="170"/>
        <v>6.0416513200318338</v>
      </c>
    </row>
    <row r="301" spans="1:48" x14ac:dyDescent="0.2">
      <c r="A301" s="9" t="s">
        <v>657</v>
      </c>
      <c r="B301" s="35"/>
      <c r="C301" s="12">
        <v>47712.445</v>
      </c>
      <c r="D301" s="12"/>
      <c r="E301" s="9">
        <f t="shared" si="153"/>
        <v>5190.9776324947334</v>
      </c>
      <c r="F301" s="9">
        <f t="shared" si="154"/>
        <v>5191</v>
      </c>
      <c r="G301" s="9">
        <f t="shared" si="155"/>
        <v>-3.4643999999389052E-2</v>
      </c>
      <c r="H301" s="9"/>
      <c r="I301" s="9">
        <f t="shared" si="152"/>
        <v>-3.4643999999389052E-2</v>
      </c>
      <c r="J301" s="9"/>
      <c r="K301" s="9"/>
      <c r="L301" s="9"/>
      <c r="M301" s="9"/>
      <c r="N301" s="9"/>
      <c r="O301" s="9"/>
      <c r="P301" s="9">
        <f t="shared" si="172"/>
        <v>0.10380406122904355</v>
      </c>
      <c r="Q301" s="40">
        <f t="shared" si="156"/>
        <v>32693.945</v>
      </c>
      <c r="S301" s="35">
        <v>0.1</v>
      </c>
      <c r="X301" s="9"/>
      <c r="Y301" s="9"/>
      <c r="Z301">
        <f t="shared" si="157"/>
        <v>5191</v>
      </c>
      <c r="AA301" s="15">
        <f t="shared" si="158"/>
        <v>-3.086387361113295E-2</v>
      </c>
      <c r="AB301" s="15">
        <f t="shared" si="159"/>
        <v>0.10002393484078745</v>
      </c>
      <c r="AC301" s="15">
        <f t="shared" si="160"/>
        <v>-0.13844806122843262</v>
      </c>
      <c r="AD301" s="15">
        <f t="shared" si="161"/>
        <v>-3.7801263882561026E-3</v>
      </c>
      <c r="AE301" s="15">
        <f t="shared" si="162"/>
        <v>1.4289355511190129E-6</v>
      </c>
      <c r="AF301">
        <f t="shared" si="163"/>
        <v>-0.13844806122843262</v>
      </c>
      <c r="AG301" s="68"/>
      <c r="AH301">
        <f t="shared" si="164"/>
        <v>-0.1346679348401765</v>
      </c>
      <c r="AI301">
        <f t="shared" si="165"/>
        <v>1.3750380278316396</v>
      </c>
      <c r="AJ301">
        <f t="shared" si="166"/>
        <v>-0.4010802248322678</v>
      </c>
      <c r="AK301">
        <f t="shared" si="167"/>
        <v>-0.415868341762335</v>
      </c>
      <c r="AL301">
        <f t="shared" si="168"/>
        <v>-0.8369770872145994</v>
      </c>
      <c r="AM301">
        <f t="shared" si="169"/>
        <v>-0.4447608860644276</v>
      </c>
      <c r="AN301" s="15">
        <f t="shared" ref="AN301:AT310" si="174">$AU301+$AB$7*SIN(AO301)</f>
        <v>5.8192765410729335</v>
      </c>
      <c r="AO301" s="15">
        <f t="shared" si="174"/>
        <v>5.8214797831255352</v>
      </c>
      <c r="AP301" s="15">
        <f t="shared" si="174"/>
        <v>5.8258694933699715</v>
      </c>
      <c r="AQ301" s="15">
        <f t="shared" si="174"/>
        <v>5.8345874288946344</v>
      </c>
      <c r="AR301" s="15">
        <f t="shared" si="174"/>
        <v>5.8517942428452701</v>
      </c>
      <c r="AS301" s="15">
        <f t="shared" si="174"/>
        <v>5.8853665335036531</v>
      </c>
      <c r="AT301" s="15">
        <f t="shared" si="174"/>
        <v>5.9495734723724532</v>
      </c>
      <c r="AU301" s="15">
        <f t="shared" si="170"/>
        <v>6.0687429328669369</v>
      </c>
    </row>
    <row r="302" spans="1:48" x14ac:dyDescent="0.2">
      <c r="A302" s="9" t="s">
        <v>657</v>
      </c>
      <c r="B302" s="35"/>
      <c r="C302" s="12">
        <v>47712.446000000004</v>
      </c>
      <c r="D302" s="12"/>
      <c r="E302" s="9">
        <f t="shared" si="153"/>
        <v>5190.9782781333824</v>
      </c>
      <c r="F302" s="9">
        <f t="shared" si="154"/>
        <v>5191</v>
      </c>
      <c r="G302" s="9">
        <f t="shared" si="155"/>
        <v>-3.3643999995547347E-2</v>
      </c>
      <c r="H302" s="9"/>
      <c r="I302" s="9">
        <f t="shared" si="152"/>
        <v>-3.3643999995547347E-2</v>
      </c>
      <c r="J302" s="9"/>
      <c r="K302" s="9"/>
      <c r="L302" s="9"/>
      <c r="M302" s="9"/>
      <c r="N302" s="9"/>
      <c r="O302" s="9"/>
      <c r="P302" s="9">
        <f t="shared" si="172"/>
        <v>0.10380406122904355</v>
      </c>
      <c r="Q302" s="40">
        <f t="shared" si="156"/>
        <v>32693.946000000004</v>
      </c>
      <c r="S302" s="35">
        <v>0.1</v>
      </c>
      <c r="Z302">
        <f t="shared" si="157"/>
        <v>5191</v>
      </c>
      <c r="AA302" s="15">
        <f t="shared" si="158"/>
        <v>-3.086387361113295E-2</v>
      </c>
      <c r="AB302" s="15">
        <f t="shared" si="159"/>
        <v>0.10102393484462915</v>
      </c>
      <c r="AC302" s="15">
        <f t="shared" si="160"/>
        <v>-0.13744806122459091</v>
      </c>
      <c r="AD302" s="15">
        <f t="shared" si="161"/>
        <v>-2.780126384414397E-3</v>
      </c>
      <c r="AE302" s="15">
        <f t="shared" si="162"/>
        <v>7.7291027133170682E-7</v>
      </c>
      <c r="AF302">
        <f t="shared" si="163"/>
        <v>-0.13744806122459091</v>
      </c>
      <c r="AG302" s="68"/>
      <c r="AH302">
        <f t="shared" si="164"/>
        <v>-0.1346679348401765</v>
      </c>
      <c r="AI302">
        <f t="shared" si="165"/>
        <v>1.3750380278316396</v>
      </c>
      <c r="AJ302">
        <f t="shared" si="166"/>
        <v>-0.4010802248322678</v>
      </c>
      <c r="AK302">
        <f t="shared" si="167"/>
        <v>-0.415868341762335</v>
      </c>
      <c r="AL302">
        <f t="shared" si="168"/>
        <v>-0.8369770872145994</v>
      </c>
      <c r="AM302">
        <f t="shared" si="169"/>
        <v>-0.4447608860644276</v>
      </c>
      <c r="AN302" s="15">
        <f t="shared" si="174"/>
        <v>5.8192765410729335</v>
      </c>
      <c r="AO302" s="15">
        <f t="shared" si="174"/>
        <v>5.8214797831255352</v>
      </c>
      <c r="AP302" s="15">
        <f t="shared" si="174"/>
        <v>5.8258694933699715</v>
      </c>
      <c r="AQ302" s="15">
        <f t="shared" si="174"/>
        <v>5.8345874288946344</v>
      </c>
      <c r="AR302" s="15">
        <f t="shared" si="174"/>
        <v>5.8517942428452701</v>
      </c>
      <c r="AS302" s="15">
        <f t="shared" si="174"/>
        <v>5.8853665335036531</v>
      </c>
      <c r="AT302" s="15">
        <f t="shared" si="174"/>
        <v>5.9495734723724532</v>
      </c>
      <c r="AU302" s="15">
        <f t="shared" si="170"/>
        <v>6.0687429328669369</v>
      </c>
    </row>
    <row r="303" spans="1:48" x14ac:dyDescent="0.2">
      <c r="A303" s="9" t="s">
        <v>657</v>
      </c>
      <c r="B303" s="35"/>
      <c r="C303" s="12">
        <v>47712.449000000001</v>
      </c>
      <c r="D303" s="12"/>
      <c r="E303" s="9">
        <f t="shared" si="153"/>
        <v>5190.9802150493197</v>
      </c>
      <c r="F303" s="9">
        <f t="shared" si="154"/>
        <v>5191</v>
      </c>
      <c r="G303" s="9">
        <f t="shared" si="155"/>
        <v>-3.0643999998574145E-2</v>
      </c>
      <c r="H303" s="9"/>
      <c r="I303" s="9">
        <f t="shared" si="152"/>
        <v>-3.0643999998574145E-2</v>
      </c>
      <c r="J303" s="9"/>
      <c r="K303" s="9"/>
      <c r="L303" s="9"/>
      <c r="M303" s="9"/>
      <c r="N303" s="9"/>
      <c r="O303" s="9"/>
      <c r="P303" s="9">
        <f t="shared" si="172"/>
        <v>0.10380406122904355</v>
      </c>
      <c r="Q303" s="40">
        <f t="shared" si="156"/>
        <v>32693.949000000001</v>
      </c>
      <c r="S303" s="35">
        <v>0.1</v>
      </c>
      <c r="Z303">
        <f t="shared" si="157"/>
        <v>5191</v>
      </c>
      <c r="AA303" s="15">
        <f t="shared" si="158"/>
        <v>-3.086387361113295E-2</v>
      </c>
      <c r="AB303" s="15">
        <f t="shared" si="159"/>
        <v>0.10402393484160236</v>
      </c>
      <c r="AC303" s="15">
        <f t="shared" si="160"/>
        <v>-0.13444806122761771</v>
      </c>
      <c r="AD303" s="15">
        <f t="shared" si="161"/>
        <v>2.1987361255880467E-4</v>
      </c>
      <c r="AE303" s="15">
        <f t="shared" si="162"/>
        <v>4.8344405499659345E-9</v>
      </c>
      <c r="AF303">
        <f t="shared" si="163"/>
        <v>-0.13444806122761771</v>
      </c>
      <c r="AG303" s="68"/>
      <c r="AH303">
        <f t="shared" si="164"/>
        <v>-0.1346679348401765</v>
      </c>
      <c r="AI303">
        <f t="shared" si="165"/>
        <v>1.3750380278316396</v>
      </c>
      <c r="AJ303">
        <f t="shared" si="166"/>
        <v>-0.4010802248322678</v>
      </c>
      <c r="AK303">
        <f t="shared" si="167"/>
        <v>-0.415868341762335</v>
      </c>
      <c r="AL303">
        <f t="shared" si="168"/>
        <v>-0.8369770872145994</v>
      </c>
      <c r="AM303">
        <f t="shared" si="169"/>
        <v>-0.4447608860644276</v>
      </c>
      <c r="AN303" s="15">
        <f t="shared" si="174"/>
        <v>5.8192765410729335</v>
      </c>
      <c r="AO303" s="15">
        <f t="shared" si="174"/>
        <v>5.8214797831255352</v>
      </c>
      <c r="AP303" s="15">
        <f t="shared" si="174"/>
        <v>5.8258694933699715</v>
      </c>
      <c r="AQ303" s="15">
        <f t="shared" si="174"/>
        <v>5.8345874288946344</v>
      </c>
      <c r="AR303" s="15">
        <f t="shared" si="174"/>
        <v>5.8517942428452701</v>
      </c>
      <c r="AS303" s="15">
        <f t="shared" si="174"/>
        <v>5.8853665335036531</v>
      </c>
      <c r="AT303" s="15">
        <f t="shared" si="174"/>
        <v>5.9495734723724532</v>
      </c>
      <c r="AU303" s="15">
        <f t="shared" si="170"/>
        <v>6.0687429328669369</v>
      </c>
    </row>
    <row r="304" spans="1:48" x14ac:dyDescent="0.2">
      <c r="A304" s="9" t="s">
        <v>657</v>
      </c>
      <c r="B304" s="35"/>
      <c r="C304" s="12">
        <v>47712.45</v>
      </c>
      <c r="D304" s="12"/>
      <c r="E304" s="9">
        <f t="shared" si="153"/>
        <v>5190.9808606879642</v>
      </c>
      <c r="F304" s="9">
        <f t="shared" si="154"/>
        <v>5191</v>
      </c>
      <c r="G304" s="9">
        <f t="shared" si="155"/>
        <v>-2.9644000002008397E-2</v>
      </c>
      <c r="H304" s="9"/>
      <c r="I304" s="9">
        <f t="shared" si="152"/>
        <v>-2.9644000002008397E-2</v>
      </c>
      <c r="J304" s="9"/>
      <c r="K304" s="9"/>
      <c r="L304" s="9"/>
      <c r="M304" s="9"/>
      <c r="N304" s="9"/>
      <c r="O304" s="9">
        <f t="shared" ref="O304:O335" ca="1" si="175">+C$11+C$12*F304</f>
        <v>3259.1753745993678</v>
      </c>
      <c r="P304" s="9">
        <f t="shared" si="172"/>
        <v>0.10380406122904355</v>
      </c>
      <c r="Q304" s="40">
        <f t="shared" si="156"/>
        <v>32693.949999999997</v>
      </c>
      <c r="S304" s="35">
        <v>0.1</v>
      </c>
      <c r="X304" s="15"/>
      <c r="Y304" s="15"/>
      <c r="Z304">
        <f t="shared" si="157"/>
        <v>5191</v>
      </c>
      <c r="AA304" s="15">
        <f t="shared" si="158"/>
        <v>-3.086387361113295E-2</v>
      </c>
      <c r="AB304" s="15">
        <f t="shared" si="159"/>
        <v>0.1050239348381681</v>
      </c>
      <c r="AC304" s="15">
        <f t="shared" si="160"/>
        <v>-0.13344806123105196</v>
      </c>
      <c r="AD304" s="15">
        <f t="shared" si="161"/>
        <v>1.2198736091245527E-3</v>
      </c>
      <c r="AE304" s="15">
        <f t="shared" si="162"/>
        <v>1.4880916222385619E-7</v>
      </c>
      <c r="AF304">
        <f t="shared" si="163"/>
        <v>-0.13344806123105196</v>
      </c>
      <c r="AG304" s="68"/>
      <c r="AH304">
        <f t="shared" si="164"/>
        <v>-0.1346679348401765</v>
      </c>
      <c r="AI304">
        <f t="shared" si="165"/>
        <v>1.3750380278316396</v>
      </c>
      <c r="AJ304">
        <f t="shared" si="166"/>
        <v>-0.4010802248322678</v>
      </c>
      <c r="AK304">
        <f t="shared" si="167"/>
        <v>-0.415868341762335</v>
      </c>
      <c r="AL304">
        <f t="shared" si="168"/>
        <v>-0.8369770872145994</v>
      </c>
      <c r="AM304">
        <f t="shared" si="169"/>
        <v>-0.4447608860644276</v>
      </c>
      <c r="AN304" s="15">
        <f t="shared" si="174"/>
        <v>5.8192765410729335</v>
      </c>
      <c r="AO304" s="15">
        <f t="shared" si="174"/>
        <v>5.8214797831255352</v>
      </c>
      <c r="AP304" s="15">
        <f t="shared" si="174"/>
        <v>5.8258694933699715</v>
      </c>
      <c r="AQ304" s="15">
        <f t="shared" si="174"/>
        <v>5.8345874288946344</v>
      </c>
      <c r="AR304" s="15">
        <f t="shared" si="174"/>
        <v>5.8517942428452701</v>
      </c>
      <c r="AS304" s="15">
        <f t="shared" si="174"/>
        <v>5.8853665335036531</v>
      </c>
      <c r="AT304" s="15">
        <f t="shared" si="174"/>
        <v>5.9495734723724532</v>
      </c>
      <c r="AU304" s="15">
        <f t="shared" si="170"/>
        <v>6.0687429328669369</v>
      </c>
      <c r="AV304" s="15"/>
    </row>
    <row r="305" spans="1:48" x14ac:dyDescent="0.2">
      <c r="A305" s="9" t="s">
        <v>657</v>
      </c>
      <c r="B305" s="35"/>
      <c r="C305" s="12">
        <v>47712.45</v>
      </c>
      <c r="D305" s="12"/>
      <c r="E305" s="9">
        <f t="shared" si="153"/>
        <v>5190.9808606879642</v>
      </c>
      <c r="F305" s="9">
        <f t="shared" si="154"/>
        <v>5191</v>
      </c>
      <c r="G305" s="9">
        <f t="shared" si="155"/>
        <v>-2.9644000002008397E-2</v>
      </c>
      <c r="H305" s="9"/>
      <c r="I305" s="9">
        <f t="shared" si="152"/>
        <v>-2.9644000002008397E-2</v>
      </c>
      <c r="J305" s="9"/>
      <c r="K305" s="9"/>
      <c r="L305" s="9"/>
      <c r="M305" s="9"/>
      <c r="N305" s="9"/>
      <c r="O305" s="9">
        <f t="shared" ca="1" si="175"/>
        <v>3259.1753745993678</v>
      </c>
      <c r="P305" s="9">
        <f t="shared" si="172"/>
        <v>0.10380406122904355</v>
      </c>
      <c r="Q305" s="40">
        <f t="shared" si="156"/>
        <v>32693.949999999997</v>
      </c>
      <c r="S305" s="35">
        <v>0.1</v>
      </c>
      <c r="Z305">
        <f t="shared" si="157"/>
        <v>5191</v>
      </c>
      <c r="AA305" s="15">
        <f t="shared" si="158"/>
        <v>-3.086387361113295E-2</v>
      </c>
      <c r="AB305" s="15">
        <f t="shared" si="159"/>
        <v>0.1050239348381681</v>
      </c>
      <c r="AC305" s="15">
        <f t="shared" si="160"/>
        <v>-0.13344806123105196</v>
      </c>
      <c r="AD305" s="15">
        <f t="shared" si="161"/>
        <v>1.2198736091245527E-3</v>
      </c>
      <c r="AE305" s="15">
        <f t="shared" si="162"/>
        <v>1.4880916222385619E-7</v>
      </c>
      <c r="AF305">
        <f t="shared" si="163"/>
        <v>-0.13344806123105196</v>
      </c>
      <c r="AG305" s="68"/>
      <c r="AH305">
        <f t="shared" si="164"/>
        <v>-0.1346679348401765</v>
      </c>
      <c r="AI305">
        <f t="shared" si="165"/>
        <v>1.3750380278316396</v>
      </c>
      <c r="AJ305">
        <f t="shared" si="166"/>
        <v>-0.4010802248322678</v>
      </c>
      <c r="AK305">
        <f t="shared" si="167"/>
        <v>-0.415868341762335</v>
      </c>
      <c r="AL305">
        <f t="shared" si="168"/>
        <v>-0.8369770872145994</v>
      </c>
      <c r="AM305">
        <f t="shared" si="169"/>
        <v>-0.4447608860644276</v>
      </c>
      <c r="AN305" s="15">
        <f t="shared" si="174"/>
        <v>5.8192765410729335</v>
      </c>
      <c r="AO305" s="15">
        <f t="shared" si="174"/>
        <v>5.8214797831255352</v>
      </c>
      <c r="AP305" s="15">
        <f t="shared" si="174"/>
        <v>5.8258694933699715</v>
      </c>
      <c r="AQ305" s="15">
        <f t="shared" si="174"/>
        <v>5.8345874288946344</v>
      </c>
      <c r="AR305" s="15">
        <f t="shared" si="174"/>
        <v>5.8517942428452701</v>
      </c>
      <c r="AS305" s="15">
        <f t="shared" si="174"/>
        <v>5.8853665335036531</v>
      </c>
      <c r="AT305" s="15">
        <f t="shared" si="174"/>
        <v>5.9495734723724532</v>
      </c>
      <c r="AU305" s="15">
        <f t="shared" si="170"/>
        <v>6.0687429328669369</v>
      </c>
      <c r="AV305" s="15"/>
    </row>
    <row r="306" spans="1:48" x14ac:dyDescent="0.2">
      <c r="A306" s="9" t="s">
        <v>657</v>
      </c>
      <c r="B306" s="35"/>
      <c r="C306" s="12">
        <v>47712.455999999998</v>
      </c>
      <c r="D306" s="12"/>
      <c r="E306" s="9">
        <f t="shared" si="153"/>
        <v>5190.9847345198432</v>
      </c>
      <c r="F306" s="9">
        <f t="shared" si="154"/>
        <v>5191</v>
      </c>
      <c r="G306" s="9">
        <f t="shared" si="155"/>
        <v>-2.3644000000786036E-2</v>
      </c>
      <c r="H306" s="9"/>
      <c r="I306" s="9">
        <f t="shared" si="152"/>
        <v>-2.3644000000786036E-2</v>
      </c>
      <c r="J306" s="9"/>
      <c r="K306" s="9"/>
      <c r="L306" s="9"/>
      <c r="M306" s="9"/>
      <c r="N306" s="9"/>
      <c r="O306" s="9">
        <f t="shared" ca="1" si="175"/>
        <v>3259.1753745993678</v>
      </c>
      <c r="P306" s="9">
        <f t="shared" si="172"/>
        <v>0.10380406122904355</v>
      </c>
      <c r="Q306" s="40">
        <f t="shared" si="156"/>
        <v>32693.955999999998</v>
      </c>
      <c r="S306" s="35">
        <v>0.1</v>
      </c>
      <c r="Z306">
        <f t="shared" si="157"/>
        <v>5191</v>
      </c>
      <c r="AA306" s="15">
        <f t="shared" si="158"/>
        <v>-3.086387361113295E-2</v>
      </c>
      <c r="AB306" s="15">
        <f t="shared" si="159"/>
        <v>0.11102393483939046</v>
      </c>
      <c r="AC306" s="15">
        <f t="shared" si="160"/>
        <v>-0.1274480612298296</v>
      </c>
      <c r="AD306" s="15">
        <f t="shared" si="161"/>
        <v>7.2198736103469136E-3</v>
      </c>
      <c r="AE306" s="15">
        <f t="shared" si="162"/>
        <v>5.2126574949383781E-6</v>
      </c>
      <c r="AF306">
        <f t="shared" si="163"/>
        <v>-0.1274480612298296</v>
      </c>
      <c r="AG306" s="68"/>
      <c r="AH306">
        <f t="shared" si="164"/>
        <v>-0.1346679348401765</v>
      </c>
      <c r="AI306">
        <f t="shared" si="165"/>
        <v>1.3750380278316396</v>
      </c>
      <c r="AJ306">
        <f t="shared" si="166"/>
        <v>-0.4010802248322678</v>
      </c>
      <c r="AK306">
        <f t="shared" si="167"/>
        <v>-0.415868341762335</v>
      </c>
      <c r="AL306">
        <f t="shared" si="168"/>
        <v>-0.8369770872145994</v>
      </c>
      <c r="AM306">
        <f t="shared" si="169"/>
        <v>-0.4447608860644276</v>
      </c>
      <c r="AN306" s="15">
        <f t="shared" si="174"/>
        <v>5.8192765410729335</v>
      </c>
      <c r="AO306" s="15">
        <f t="shared" si="174"/>
        <v>5.8214797831255352</v>
      </c>
      <c r="AP306" s="15">
        <f t="shared" si="174"/>
        <v>5.8258694933699715</v>
      </c>
      <c r="AQ306" s="15">
        <f t="shared" si="174"/>
        <v>5.8345874288946344</v>
      </c>
      <c r="AR306" s="15">
        <f t="shared" si="174"/>
        <v>5.8517942428452701</v>
      </c>
      <c r="AS306" s="15">
        <f t="shared" si="174"/>
        <v>5.8853665335036531</v>
      </c>
      <c r="AT306" s="15">
        <f t="shared" si="174"/>
        <v>5.9495734723724532</v>
      </c>
      <c r="AU306" s="15">
        <f t="shared" si="170"/>
        <v>6.0687429328669369</v>
      </c>
      <c r="AV306" s="15"/>
    </row>
    <row r="307" spans="1:48" x14ac:dyDescent="0.2">
      <c r="A307" s="9" t="s">
        <v>657</v>
      </c>
      <c r="B307" s="35"/>
      <c r="C307" s="12">
        <v>47712.459000000003</v>
      </c>
      <c r="D307" s="12"/>
      <c r="E307" s="9">
        <f t="shared" si="153"/>
        <v>5190.986671435785</v>
      </c>
      <c r="F307" s="9">
        <f t="shared" si="154"/>
        <v>5191</v>
      </c>
      <c r="G307" s="9">
        <f t="shared" si="155"/>
        <v>-2.0643999996536877E-2</v>
      </c>
      <c r="H307" s="9"/>
      <c r="I307" s="9">
        <f t="shared" ref="I307:I320" si="176">G307</f>
        <v>-2.0643999996536877E-2</v>
      </c>
      <c r="J307" s="9"/>
      <c r="K307" s="9"/>
      <c r="L307" s="9"/>
      <c r="M307" s="9"/>
      <c r="N307" s="9"/>
      <c r="O307" s="9">
        <f t="shared" ca="1" si="175"/>
        <v>3259.1753745993678</v>
      </c>
      <c r="P307" s="9">
        <f t="shared" si="172"/>
        <v>0.10380406122904355</v>
      </c>
      <c r="Q307" s="40">
        <f t="shared" si="156"/>
        <v>32693.959000000003</v>
      </c>
      <c r="S307" s="35">
        <v>0.1</v>
      </c>
      <c r="Z307">
        <f t="shared" si="157"/>
        <v>5191</v>
      </c>
      <c r="AA307" s="15">
        <f t="shared" si="158"/>
        <v>-3.086387361113295E-2</v>
      </c>
      <c r="AB307" s="15">
        <f t="shared" si="159"/>
        <v>0.11402393484363962</v>
      </c>
      <c r="AC307" s="15">
        <f t="shared" si="160"/>
        <v>-0.12444806122558043</v>
      </c>
      <c r="AD307" s="15">
        <f t="shared" si="161"/>
        <v>1.0219873614596073E-2</v>
      </c>
      <c r="AE307" s="15">
        <f t="shared" si="162"/>
        <v>1.0444581669831701E-5</v>
      </c>
      <c r="AF307">
        <f t="shared" si="163"/>
        <v>-0.12444806122558043</v>
      </c>
      <c r="AG307" s="68"/>
      <c r="AH307">
        <f t="shared" si="164"/>
        <v>-0.1346679348401765</v>
      </c>
      <c r="AI307">
        <f t="shared" si="165"/>
        <v>1.3750380278316396</v>
      </c>
      <c r="AJ307">
        <f t="shared" si="166"/>
        <v>-0.4010802248322678</v>
      </c>
      <c r="AK307">
        <f t="shared" si="167"/>
        <v>-0.415868341762335</v>
      </c>
      <c r="AL307">
        <f t="shared" si="168"/>
        <v>-0.8369770872145994</v>
      </c>
      <c r="AM307">
        <f t="shared" si="169"/>
        <v>-0.4447608860644276</v>
      </c>
      <c r="AN307" s="15">
        <f t="shared" si="174"/>
        <v>5.8192765410729335</v>
      </c>
      <c r="AO307" s="15">
        <f t="shared" si="174"/>
        <v>5.8214797831255352</v>
      </c>
      <c r="AP307" s="15">
        <f t="shared" si="174"/>
        <v>5.8258694933699715</v>
      </c>
      <c r="AQ307" s="15">
        <f t="shared" si="174"/>
        <v>5.8345874288946344</v>
      </c>
      <c r="AR307" s="15">
        <f t="shared" si="174"/>
        <v>5.8517942428452701</v>
      </c>
      <c r="AS307" s="15">
        <f t="shared" si="174"/>
        <v>5.8853665335036531</v>
      </c>
      <c r="AT307" s="15">
        <f t="shared" si="174"/>
        <v>5.9495734723724532</v>
      </c>
      <c r="AU307" s="15">
        <f t="shared" si="170"/>
        <v>6.0687429328669369</v>
      </c>
    </row>
    <row r="308" spans="1:48" x14ac:dyDescent="0.2">
      <c r="A308" s="9" t="s">
        <v>657</v>
      </c>
      <c r="B308" s="35"/>
      <c r="C308" s="12">
        <v>47712.459000000003</v>
      </c>
      <c r="D308" s="12"/>
      <c r="E308" s="9">
        <f t="shared" si="153"/>
        <v>5190.986671435785</v>
      </c>
      <c r="F308" s="9">
        <f t="shared" si="154"/>
        <v>5191</v>
      </c>
      <c r="G308" s="9">
        <f t="shared" si="155"/>
        <v>-2.0643999996536877E-2</v>
      </c>
      <c r="H308" s="9"/>
      <c r="I308" s="9">
        <f t="shared" si="176"/>
        <v>-2.0643999996536877E-2</v>
      </c>
      <c r="J308" s="9"/>
      <c r="K308" s="9"/>
      <c r="L308" s="9"/>
      <c r="M308" s="9"/>
      <c r="N308" s="9"/>
      <c r="O308" s="9">
        <f t="shared" ca="1" si="175"/>
        <v>3259.1753745993678</v>
      </c>
      <c r="P308" s="9">
        <f t="shared" si="172"/>
        <v>0.10380406122904355</v>
      </c>
      <c r="Q308" s="40">
        <f t="shared" si="156"/>
        <v>32693.959000000003</v>
      </c>
      <c r="S308" s="35">
        <v>0.1</v>
      </c>
      <c r="X308" s="9"/>
      <c r="Y308" s="9"/>
      <c r="Z308">
        <f t="shared" si="157"/>
        <v>5191</v>
      </c>
      <c r="AA308" s="15">
        <f t="shared" si="158"/>
        <v>-3.086387361113295E-2</v>
      </c>
      <c r="AB308" s="15">
        <f t="shared" si="159"/>
        <v>0.11402393484363962</v>
      </c>
      <c r="AC308" s="15">
        <f t="shared" si="160"/>
        <v>-0.12444806122558043</v>
      </c>
      <c r="AD308" s="15">
        <f t="shared" si="161"/>
        <v>1.0219873614596073E-2</v>
      </c>
      <c r="AE308" s="15">
        <f t="shared" si="162"/>
        <v>1.0444581669831701E-5</v>
      </c>
      <c r="AF308">
        <f t="shared" si="163"/>
        <v>-0.12444806122558043</v>
      </c>
      <c r="AG308" s="68"/>
      <c r="AH308">
        <f t="shared" si="164"/>
        <v>-0.1346679348401765</v>
      </c>
      <c r="AI308">
        <f t="shared" si="165"/>
        <v>1.3750380278316396</v>
      </c>
      <c r="AJ308">
        <f t="shared" si="166"/>
        <v>-0.4010802248322678</v>
      </c>
      <c r="AK308">
        <f t="shared" si="167"/>
        <v>-0.415868341762335</v>
      </c>
      <c r="AL308">
        <f t="shared" si="168"/>
        <v>-0.8369770872145994</v>
      </c>
      <c r="AM308">
        <f t="shared" si="169"/>
        <v>-0.4447608860644276</v>
      </c>
      <c r="AN308" s="15">
        <f t="shared" si="174"/>
        <v>5.8192765410729335</v>
      </c>
      <c r="AO308" s="15">
        <f t="shared" si="174"/>
        <v>5.8214797831255352</v>
      </c>
      <c r="AP308" s="15">
        <f t="shared" si="174"/>
        <v>5.8258694933699715</v>
      </c>
      <c r="AQ308" s="15">
        <f t="shared" si="174"/>
        <v>5.8345874288946344</v>
      </c>
      <c r="AR308" s="15">
        <f t="shared" si="174"/>
        <v>5.8517942428452701</v>
      </c>
      <c r="AS308" s="15">
        <f t="shared" si="174"/>
        <v>5.8853665335036531</v>
      </c>
      <c r="AT308" s="15">
        <f t="shared" si="174"/>
        <v>5.9495734723724532</v>
      </c>
      <c r="AU308" s="15">
        <f t="shared" si="170"/>
        <v>6.0687429328669369</v>
      </c>
    </row>
    <row r="309" spans="1:48" x14ac:dyDescent="0.2">
      <c r="A309" s="9" t="s">
        <v>657</v>
      </c>
      <c r="B309" s="35"/>
      <c r="C309" s="12">
        <v>47712.46</v>
      </c>
      <c r="D309" s="12"/>
      <c r="E309" s="9">
        <f t="shared" si="153"/>
        <v>5190.9873170744286</v>
      </c>
      <c r="F309" s="9">
        <f t="shared" si="154"/>
        <v>5191</v>
      </c>
      <c r="G309" s="9">
        <f t="shared" si="155"/>
        <v>-1.9643999999971129E-2</v>
      </c>
      <c r="H309" s="9"/>
      <c r="I309" s="9">
        <f t="shared" si="176"/>
        <v>-1.9643999999971129E-2</v>
      </c>
      <c r="J309" s="9"/>
      <c r="K309" s="9"/>
      <c r="L309" s="9"/>
      <c r="M309" s="9"/>
      <c r="N309" s="9"/>
      <c r="O309" s="9">
        <f t="shared" ca="1" si="175"/>
        <v>3259.1753745993678</v>
      </c>
      <c r="P309" s="9">
        <f t="shared" si="172"/>
        <v>0.10380406122904355</v>
      </c>
      <c r="Q309" s="40">
        <f t="shared" si="156"/>
        <v>32693.96</v>
      </c>
      <c r="S309" s="35">
        <v>0.1</v>
      </c>
      <c r="X309" s="9"/>
      <c r="Y309" s="9"/>
      <c r="Z309">
        <f t="shared" si="157"/>
        <v>5191</v>
      </c>
      <c r="AA309" s="15">
        <f t="shared" si="158"/>
        <v>-3.086387361113295E-2</v>
      </c>
      <c r="AB309" s="15">
        <f t="shared" si="159"/>
        <v>0.11502393484020537</v>
      </c>
      <c r="AC309" s="15">
        <f t="shared" si="160"/>
        <v>-0.12344806122901468</v>
      </c>
      <c r="AD309" s="15">
        <f t="shared" si="161"/>
        <v>1.1219873611161821E-2</v>
      </c>
      <c r="AE309" s="15">
        <f t="shared" si="162"/>
        <v>1.258855638504454E-5</v>
      </c>
      <c r="AF309">
        <f t="shared" si="163"/>
        <v>-0.12344806122901468</v>
      </c>
      <c r="AG309" s="68"/>
      <c r="AH309">
        <f t="shared" si="164"/>
        <v>-0.1346679348401765</v>
      </c>
      <c r="AI309">
        <f t="shared" si="165"/>
        <v>1.3750380278316396</v>
      </c>
      <c r="AJ309">
        <f t="shared" si="166"/>
        <v>-0.4010802248322678</v>
      </c>
      <c r="AK309">
        <f t="shared" si="167"/>
        <v>-0.415868341762335</v>
      </c>
      <c r="AL309">
        <f t="shared" si="168"/>
        <v>-0.8369770872145994</v>
      </c>
      <c r="AM309">
        <f t="shared" si="169"/>
        <v>-0.4447608860644276</v>
      </c>
      <c r="AN309" s="15">
        <f t="shared" si="174"/>
        <v>5.8192765410729335</v>
      </c>
      <c r="AO309" s="15">
        <f t="shared" si="174"/>
        <v>5.8214797831255352</v>
      </c>
      <c r="AP309" s="15">
        <f t="shared" si="174"/>
        <v>5.8258694933699715</v>
      </c>
      <c r="AQ309" s="15">
        <f t="shared" si="174"/>
        <v>5.8345874288946344</v>
      </c>
      <c r="AR309" s="15">
        <f t="shared" si="174"/>
        <v>5.8517942428452701</v>
      </c>
      <c r="AS309" s="15">
        <f t="shared" si="174"/>
        <v>5.8853665335036531</v>
      </c>
      <c r="AT309" s="15">
        <f t="shared" si="174"/>
        <v>5.9495734723724532</v>
      </c>
      <c r="AU309" s="15">
        <f t="shared" si="170"/>
        <v>6.0687429328669369</v>
      </c>
    </row>
    <row r="310" spans="1:48" x14ac:dyDescent="0.2">
      <c r="A310" s="9" t="s">
        <v>659</v>
      </c>
      <c r="B310" s="35"/>
      <c r="C310" s="12">
        <v>47729.495999999999</v>
      </c>
      <c r="D310" s="12"/>
      <c r="E310" s="9">
        <f t="shared" si="153"/>
        <v>5201.9864170541559</v>
      </c>
      <c r="F310" s="9">
        <f t="shared" si="154"/>
        <v>5202</v>
      </c>
      <c r="G310" s="9">
        <f t="shared" si="155"/>
        <v>-2.1038000006228685E-2</v>
      </c>
      <c r="H310" s="9"/>
      <c r="I310" s="9">
        <f t="shared" si="176"/>
        <v>-2.1038000006228685E-2</v>
      </c>
      <c r="J310" s="9"/>
      <c r="K310" s="9"/>
      <c r="L310" s="9"/>
      <c r="M310" s="9"/>
      <c r="N310" s="9"/>
      <c r="O310" s="9">
        <f t="shared" ca="1" si="175"/>
        <v>3252.5055562800344</v>
      </c>
      <c r="P310" s="9">
        <f t="shared" si="172"/>
        <v>0.10401212356373307</v>
      </c>
      <c r="Q310" s="40">
        <f t="shared" si="156"/>
        <v>32710.995999999999</v>
      </c>
      <c r="S310" s="35">
        <v>0.1</v>
      </c>
      <c r="Z310">
        <f t="shared" si="157"/>
        <v>5202</v>
      </c>
      <c r="AA310" s="15">
        <f t="shared" si="158"/>
        <v>-3.0978959472399814E-2</v>
      </c>
      <c r="AB310" s="15">
        <f t="shared" si="159"/>
        <v>0.1139530830299042</v>
      </c>
      <c r="AC310" s="15">
        <f t="shared" si="160"/>
        <v>-0.12505012356996176</v>
      </c>
      <c r="AD310" s="15">
        <f t="shared" si="161"/>
        <v>9.9409594661711287E-3</v>
      </c>
      <c r="AE310" s="15">
        <f t="shared" si="162"/>
        <v>9.8822675108057379E-6</v>
      </c>
      <c r="AF310">
        <f t="shared" si="163"/>
        <v>-0.12505012356996176</v>
      </c>
      <c r="AG310" s="68"/>
      <c r="AH310">
        <f t="shared" si="164"/>
        <v>-0.13499108303613289</v>
      </c>
      <c r="AI310">
        <f t="shared" si="165"/>
        <v>1.3768785340681966</v>
      </c>
      <c r="AJ310">
        <f t="shared" si="166"/>
        <v>-0.40513853015533974</v>
      </c>
      <c r="AK310">
        <f t="shared" si="167"/>
        <v>-0.41420112331886211</v>
      </c>
      <c r="AL310">
        <f t="shared" si="168"/>
        <v>-0.83254251083809216</v>
      </c>
      <c r="AM310">
        <f t="shared" si="169"/>
        <v>-0.4421076033413654</v>
      </c>
      <c r="AN310" s="15">
        <f t="shared" si="174"/>
        <v>5.8219466893594394</v>
      </c>
      <c r="AO310" s="15">
        <f t="shared" si="174"/>
        <v>5.8241502319660308</v>
      </c>
      <c r="AP310" s="15">
        <f t="shared" si="174"/>
        <v>5.8285347683279527</v>
      </c>
      <c r="AQ310" s="15">
        <f t="shared" si="174"/>
        <v>5.8372312234198027</v>
      </c>
      <c r="AR310" s="15">
        <f t="shared" si="174"/>
        <v>5.8543746165945398</v>
      </c>
      <c r="AS310" s="15">
        <f t="shared" si="174"/>
        <v>5.8877864909131477</v>
      </c>
      <c r="AT310" s="15">
        <f t="shared" si="174"/>
        <v>5.9516319241623163</v>
      </c>
      <c r="AU310" s="15">
        <f t="shared" si="170"/>
        <v>6.0700733245686607</v>
      </c>
    </row>
    <row r="311" spans="1:48" x14ac:dyDescent="0.2">
      <c r="A311" s="9" t="s">
        <v>660</v>
      </c>
      <c r="B311" s="35"/>
      <c r="C311" s="12">
        <v>47757.383999999998</v>
      </c>
      <c r="D311" s="12"/>
      <c r="E311" s="9">
        <f t="shared" si="153"/>
        <v>5219.9919876243966</v>
      </c>
      <c r="F311" s="9">
        <f t="shared" si="154"/>
        <v>5220</v>
      </c>
      <c r="G311" s="9">
        <f t="shared" si="155"/>
        <v>-1.2410000003001187E-2</v>
      </c>
      <c r="H311" s="9"/>
      <c r="I311" s="9">
        <f t="shared" si="176"/>
        <v>-1.2410000003001187E-2</v>
      </c>
      <c r="J311" s="9"/>
      <c r="K311" s="9"/>
      <c r="L311" s="9"/>
      <c r="M311" s="9"/>
      <c r="N311" s="9"/>
      <c r="O311" s="9">
        <f t="shared" ca="1" si="175"/>
        <v>3241.5913081211247</v>
      </c>
      <c r="P311" s="9">
        <f t="shared" si="172"/>
        <v>0.10435258628264234</v>
      </c>
      <c r="Q311" s="40">
        <f t="shared" si="156"/>
        <v>32738.883999999998</v>
      </c>
      <c r="S311" s="35">
        <v>0.1</v>
      </c>
      <c r="Z311">
        <f t="shared" si="157"/>
        <v>5220</v>
      </c>
      <c r="AA311" s="15">
        <f t="shared" si="158"/>
        <v>-3.1166085537873436E-2</v>
      </c>
      <c r="AB311" s="15">
        <f t="shared" si="159"/>
        <v>0.12310867181751459</v>
      </c>
      <c r="AC311" s="15">
        <f t="shared" si="160"/>
        <v>-0.11676258628564352</v>
      </c>
      <c r="AD311" s="15">
        <f t="shared" si="161"/>
        <v>1.8756085534872249E-2</v>
      </c>
      <c r="AE311" s="15">
        <f t="shared" si="162"/>
        <v>3.5179074459144406E-5</v>
      </c>
      <c r="AF311">
        <f t="shared" si="163"/>
        <v>-0.11676258628564352</v>
      </c>
      <c r="AG311" s="68"/>
      <c r="AH311">
        <f t="shared" si="164"/>
        <v>-0.13551867182051577</v>
      </c>
      <c r="AI311">
        <f t="shared" si="165"/>
        <v>1.3798845256111139</v>
      </c>
      <c r="AJ311">
        <f t="shared" si="166"/>
        <v>-0.41178488948393493</v>
      </c>
      <c r="AK311">
        <f t="shared" si="167"/>
        <v>-0.41144592257211526</v>
      </c>
      <c r="AL311">
        <f t="shared" si="168"/>
        <v>-0.82526100168403238</v>
      </c>
      <c r="AM311">
        <f t="shared" si="169"/>
        <v>-0.43776220520770115</v>
      </c>
      <c r="AN311" s="15">
        <f t="shared" ref="AN311:AT320" si="177">$AU311+$AB$7*SIN(AO311)</f>
        <v>5.826323323437812</v>
      </c>
      <c r="AO311" s="15">
        <f t="shared" si="177"/>
        <v>5.8285269904627182</v>
      </c>
      <c r="AP311" s="15">
        <f t="shared" si="177"/>
        <v>5.8329024132809426</v>
      </c>
      <c r="AQ311" s="15">
        <f t="shared" si="177"/>
        <v>5.8415626641467213</v>
      </c>
      <c r="AR311" s="15">
        <f t="shared" si="177"/>
        <v>5.8586007529620137</v>
      </c>
      <c r="AS311" s="15">
        <f t="shared" si="177"/>
        <v>5.8917483245668532</v>
      </c>
      <c r="AT311" s="15">
        <f t="shared" si="177"/>
        <v>5.9550007514152634</v>
      </c>
      <c r="AU311" s="15">
        <f t="shared" si="170"/>
        <v>6.0722503291714816</v>
      </c>
    </row>
    <row r="312" spans="1:48" x14ac:dyDescent="0.2">
      <c r="A312" s="9" t="s">
        <v>661</v>
      </c>
      <c r="B312" s="35"/>
      <c r="C312" s="12">
        <v>48093.478999999999</v>
      </c>
      <c r="D312" s="12"/>
      <c r="E312" s="9">
        <f t="shared" si="153"/>
        <v>5436.9879084794293</v>
      </c>
      <c r="F312" s="9">
        <f t="shared" si="154"/>
        <v>5437</v>
      </c>
      <c r="G312" s="9">
        <f t="shared" si="155"/>
        <v>-1.8728000002738554E-2</v>
      </c>
      <c r="H312" s="9"/>
      <c r="I312" s="9">
        <f t="shared" si="176"/>
        <v>-1.8728000002738554E-2</v>
      </c>
      <c r="J312" s="9"/>
      <c r="K312" s="9"/>
      <c r="L312" s="9"/>
      <c r="M312" s="9"/>
      <c r="N312" s="9"/>
      <c r="O312" s="9">
        <f t="shared" ca="1" si="175"/>
        <v>3110.0139830942712</v>
      </c>
      <c r="P312" s="9">
        <f t="shared" si="172"/>
        <v>0.10845676827754683</v>
      </c>
      <c r="Q312" s="40">
        <f t="shared" si="156"/>
        <v>33074.978999999999</v>
      </c>
      <c r="S312" s="35">
        <v>0.1</v>
      </c>
      <c r="X312" s="9"/>
      <c r="Y312" s="9"/>
      <c r="Z312">
        <f t="shared" si="157"/>
        <v>5437</v>
      </c>
      <c r="AA312" s="15">
        <f t="shared" si="158"/>
        <v>-3.3294112693156908E-2</v>
      </c>
      <c r="AB312" s="15">
        <f t="shared" si="159"/>
        <v>0.12302288096796518</v>
      </c>
      <c r="AC312" s="15">
        <f t="shared" si="160"/>
        <v>-0.12718476828028538</v>
      </c>
      <c r="AD312" s="15">
        <f t="shared" si="161"/>
        <v>1.4566112690418354E-2</v>
      </c>
      <c r="AE312" s="15">
        <f t="shared" si="162"/>
        <v>2.1217163890996664E-5</v>
      </c>
      <c r="AF312">
        <f t="shared" si="163"/>
        <v>-0.12718476828028538</v>
      </c>
      <c r="AG312" s="68"/>
      <c r="AH312">
        <f t="shared" si="164"/>
        <v>-0.14175088097070374</v>
      </c>
      <c r="AI312">
        <f t="shared" si="165"/>
        <v>1.4154031982815471</v>
      </c>
      <c r="AJ312">
        <f t="shared" si="166"/>
        <v>-0.49219906538998559</v>
      </c>
      <c r="AK312">
        <f t="shared" si="167"/>
        <v>-0.37555316914847325</v>
      </c>
      <c r="AL312">
        <f t="shared" si="168"/>
        <v>-0.73505864505991414</v>
      </c>
      <c r="AM312">
        <f t="shared" si="169"/>
        <v>-0.38502351623422804</v>
      </c>
      <c r="AN312" s="15">
        <f t="shared" si="177"/>
        <v>5.8797858577018625</v>
      </c>
      <c r="AO312" s="15">
        <f t="shared" si="177"/>
        <v>5.8819534876369204</v>
      </c>
      <c r="AP312" s="15">
        <f t="shared" si="177"/>
        <v>5.8861544591154775</v>
      </c>
      <c r="AQ312" s="15">
        <f t="shared" si="177"/>
        <v>5.8942752138224259</v>
      </c>
      <c r="AR312" s="15">
        <f t="shared" si="177"/>
        <v>5.9098975077548603</v>
      </c>
      <c r="AS312" s="15">
        <f t="shared" si="177"/>
        <v>5.9396883449246065</v>
      </c>
      <c r="AT312" s="15">
        <f t="shared" si="177"/>
        <v>5.9956559250794808</v>
      </c>
      <c r="AU312" s="15">
        <f t="shared" si="170"/>
        <v>6.0984953291054875</v>
      </c>
    </row>
    <row r="313" spans="1:48" x14ac:dyDescent="0.2">
      <c r="A313" s="9" t="s">
        <v>662</v>
      </c>
      <c r="B313" s="35"/>
      <c r="C313" s="12">
        <v>48107.421000000002</v>
      </c>
      <c r="D313" s="12"/>
      <c r="E313" s="9">
        <f t="shared" si="153"/>
        <v>5445.9894024872583</v>
      </c>
      <c r="F313" s="9">
        <f t="shared" si="154"/>
        <v>5446</v>
      </c>
      <c r="G313" s="9">
        <f t="shared" si="155"/>
        <v>-1.641399999789428E-2</v>
      </c>
      <c r="H313" s="9"/>
      <c r="I313" s="9">
        <f t="shared" si="176"/>
        <v>-1.641399999789428E-2</v>
      </c>
      <c r="J313" s="9"/>
      <c r="K313" s="9"/>
      <c r="L313" s="9"/>
      <c r="M313" s="9"/>
      <c r="N313" s="9"/>
      <c r="O313" s="9">
        <f t="shared" ca="1" si="175"/>
        <v>3104.5568590148168</v>
      </c>
      <c r="P313" s="9">
        <f t="shared" si="172"/>
        <v>0.10862697643063018</v>
      </c>
      <c r="Q313" s="40">
        <f t="shared" si="156"/>
        <v>33088.921000000002</v>
      </c>
      <c r="S313" s="35">
        <v>0.1</v>
      </c>
      <c r="X313" s="9"/>
      <c r="Z313">
        <f t="shared" si="157"/>
        <v>5446</v>
      </c>
      <c r="AA313" s="15">
        <f t="shared" si="158"/>
        <v>-3.3376827340905024E-2</v>
      </c>
      <c r="AB313" s="15">
        <f t="shared" si="159"/>
        <v>0.12558980377364093</v>
      </c>
      <c r="AC313" s="15">
        <f t="shared" si="160"/>
        <v>-0.12504097642852446</v>
      </c>
      <c r="AD313" s="15">
        <f t="shared" si="161"/>
        <v>1.6962827343010745E-2</v>
      </c>
      <c r="AE313" s="15">
        <f t="shared" si="162"/>
        <v>2.8773751146879299E-5</v>
      </c>
      <c r="AF313">
        <f t="shared" si="163"/>
        <v>-0.12504097642852446</v>
      </c>
      <c r="AG313" s="68"/>
      <c r="AH313">
        <f t="shared" si="164"/>
        <v>-0.14200380377153521</v>
      </c>
      <c r="AI313">
        <f t="shared" si="165"/>
        <v>1.416841035205552</v>
      </c>
      <c r="AJ313">
        <f t="shared" si="166"/>
        <v>-0.49553524568711743</v>
      </c>
      <c r="AK313">
        <f t="shared" si="167"/>
        <v>-0.37395661696079635</v>
      </c>
      <c r="AL313">
        <f t="shared" si="168"/>
        <v>-0.73122191020510252</v>
      </c>
      <c r="AM313">
        <f t="shared" si="169"/>
        <v>-0.38282238714726635</v>
      </c>
      <c r="AN313" s="15">
        <f t="shared" si="177"/>
        <v>5.8820305127017756</v>
      </c>
      <c r="AO313" s="15">
        <f t="shared" si="177"/>
        <v>5.8841950935213108</v>
      </c>
      <c r="AP313" s="15">
        <f t="shared" si="177"/>
        <v>5.8883862123902899</v>
      </c>
      <c r="AQ313" s="15">
        <f t="shared" si="177"/>
        <v>5.8964804972586684</v>
      </c>
      <c r="AR313" s="15">
        <f t="shared" si="177"/>
        <v>5.9120383587498688</v>
      </c>
      <c r="AS313" s="15">
        <f t="shared" si="177"/>
        <v>5.9416834167014603</v>
      </c>
      <c r="AT313" s="15">
        <f t="shared" si="177"/>
        <v>5.9973436828072089</v>
      </c>
      <c r="AU313" s="15">
        <f t="shared" si="170"/>
        <v>6.099583831406898</v>
      </c>
    </row>
    <row r="314" spans="1:48" x14ac:dyDescent="0.2">
      <c r="A314" s="9" t="s">
        <v>663</v>
      </c>
      <c r="B314" s="35"/>
      <c r="C314" s="12">
        <v>48107.423999999999</v>
      </c>
      <c r="D314" s="12"/>
      <c r="E314" s="9">
        <f t="shared" si="153"/>
        <v>5445.9913394031955</v>
      </c>
      <c r="F314" s="9">
        <f t="shared" si="154"/>
        <v>5446</v>
      </c>
      <c r="G314" s="9">
        <f t="shared" si="155"/>
        <v>-1.3414000000921078E-2</v>
      </c>
      <c r="H314" s="9"/>
      <c r="I314" s="9">
        <f t="shared" si="176"/>
        <v>-1.3414000000921078E-2</v>
      </c>
      <c r="J314" s="9"/>
      <c r="K314" s="9"/>
      <c r="L314" s="9"/>
      <c r="M314" s="9"/>
      <c r="N314" s="9"/>
      <c r="O314" s="9">
        <f t="shared" ca="1" si="175"/>
        <v>3104.5568590148168</v>
      </c>
      <c r="P314" s="9">
        <f t="shared" si="172"/>
        <v>0.10862697643063018</v>
      </c>
      <c r="Q314" s="40">
        <f t="shared" si="156"/>
        <v>33088.923999999999</v>
      </c>
      <c r="S314" s="35">
        <v>0.1</v>
      </c>
      <c r="Z314">
        <f t="shared" si="157"/>
        <v>5446</v>
      </c>
      <c r="AA314" s="15">
        <f t="shared" si="158"/>
        <v>-3.3376827340905024E-2</v>
      </c>
      <c r="AB314" s="15">
        <f t="shared" si="159"/>
        <v>0.12858980377061413</v>
      </c>
      <c r="AC314" s="15">
        <f t="shared" si="160"/>
        <v>-0.12204097643155126</v>
      </c>
      <c r="AD314" s="15">
        <f t="shared" si="161"/>
        <v>1.9962827339983946E-2</v>
      </c>
      <c r="AE314" s="15">
        <f t="shared" si="162"/>
        <v>3.985144754060105E-5</v>
      </c>
      <c r="AF314">
        <f t="shared" si="163"/>
        <v>-0.12204097643155126</v>
      </c>
      <c r="AG314" s="68"/>
      <c r="AH314">
        <f t="shared" si="164"/>
        <v>-0.14200380377153521</v>
      </c>
      <c r="AI314">
        <f t="shared" si="165"/>
        <v>1.416841035205552</v>
      </c>
      <c r="AJ314">
        <f t="shared" si="166"/>
        <v>-0.49553524568711743</v>
      </c>
      <c r="AK314">
        <f t="shared" si="167"/>
        <v>-0.37395661696079635</v>
      </c>
      <c r="AL314">
        <f t="shared" si="168"/>
        <v>-0.73122191020510252</v>
      </c>
      <c r="AM314">
        <f t="shared" si="169"/>
        <v>-0.38282238714726635</v>
      </c>
      <c r="AN314" s="15">
        <f t="shared" si="177"/>
        <v>5.8820305127017756</v>
      </c>
      <c r="AO314" s="15">
        <f t="shared" si="177"/>
        <v>5.8841950935213108</v>
      </c>
      <c r="AP314" s="15">
        <f t="shared" si="177"/>
        <v>5.8883862123902899</v>
      </c>
      <c r="AQ314" s="15">
        <f t="shared" si="177"/>
        <v>5.8964804972586684</v>
      </c>
      <c r="AR314" s="15">
        <f t="shared" si="177"/>
        <v>5.9120383587498688</v>
      </c>
      <c r="AS314" s="15">
        <f t="shared" si="177"/>
        <v>5.9416834167014603</v>
      </c>
      <c r="AT314" s="15">
        <f t="shared" si="177"/>
        <v>5.9973436828072089</v>
      </c>
      <c r="AU314" s="15">
        <f t="shared" si="170"/>
        <v>6.099583831406898</v>
      </c>
    </row>
    <row r="315" spans="1:48" x14ac:dyDescent="0.2">
      <c r="A315" s="9" t="s">
        <v>632</v>
      </c>
      <c r="B315" s="35"/>
      <c r="C315" s="12">
        <v>48161.633999999998</v>
      </c>
      <c r="D315" s="12"/>
      <c r="E315" s="9">
        <f t="shared" si="153"/>
        <v>5480.9914104234467</v>
      </c>
      <c r="F315" s="9">
        <f t="shared" si="154"/>
        <v>5481</v>
      </c>
      <c r="G315" s="9">
        <f t="shared" si="155"/>
        <v>-1.3304000000061933E-2</v>
      </c>
      <c r="H315" s="9"/>
      <c r="I315" s="9">
        <f t="shared" si="176"/>
        <v>-1.3304000000061933E-2</v>
      </c>
      <c r="J315" s="9"/>
      <c r="K315" s="9"/>
      <c r="L315" s="9"/>
      <c r="M315" s="9"/>
      <c r="N315" s="9"/>
      <c r="O315" s="9">
        <f t="shared" ca="1" si="175"/>
        <v>3083.334709816937</v>
      </c>
      <c r="P315" s="9">
        <f t="shared" si="172"/>
        <v>0.10928888841235782</v>
      </c>
      <c r="Q315" s="40">
        <f t="shared" si="156"/>
        <v>33143.133999999998</v>
      </c>
      <c r="S315" s="35">
        <v>0.1</v>
      </c>
      <c r="Z315">
        <f t="shared" si="157"/>
        <v>5481</v>
      </c>
      <c r="AA315" s="15">
        <f t="shared" si="158"/>
        <v>-3.3693931774499669E-2</v>
      </c>
      <c r="AB315" s="15">
        <f t="shared" si="159"/>
        <v>0.12967882018679555</v>
      </c>
      <c r="AC315" s="15">
        <f t="shared" si="160"/>
        <v>-0.12259288841241975</v>
      </c>
      <c r="AD315" s="15">
        <f t="shared" si="161"/>
        <v>2.0389931774437736E-2</v>
      </c>
      <c r="AE315" s="15">
        <f t="shared" si="162"/>
        <v>4.157493177662256E-5</v>
      </c>
      <c r="AF315">
        <f t="shared" si="163"/>
        <v>-0.12259288841241975</v>
      </c>
      <c r="AG315" s="68"/>
      <c r="AH315">
        <f t="shared" si="164"/>
        <v>-0.14298282018685748</v>
      </c>
      <c r="AI315">
        <f t="shared" si="165"/>
        <v>1.4224003627199209</v>
      </c>
      <c r="AJ315">
        <f t="shared" si="166"/>
        <v>-0.50850099483508182</v>
      </c>
      <c r="AK315">
        <f t="shared" si="167"/>
        <v>-0.36766551860907393</v>
      </c>
      <c r="AL315">
        <f t="shared" si="168"/>
        <v>-0.71622984586338956</v>
      </c>
      <c r="AM315">
        <f t="shared" si="169"/>
        <v>-0.37425222196695596</v>
      </c>
      <c r="AN315" s="15">
        <f t="shared" si="177"/>
        <v>5.8907798649668139</v>
      </c>
      <c r="AO315" s="15">
        <f t="shared" si="177"/>
        <v>5.8929313722869079</v>
      </c>
      <c r="AP315" s="15">
        <f t="shared" si="177"/>
        <v>5.8970821717808395</v>
      </c>
      <c r="AQ315" s="15">
        <f t="shared" si="177"/>
        <v>5.9050704453334184</v>
      </c>
      <c r="AR315" s="15">
        <f t="shared" si="177"/>
        <v>5.9203735241703335</v>
      </c>
      <c r="AS315" s="15">
        <f t="shared" si="177"/>
        <v>5.9494468976157009</v>
      </c>
      <c r="AT315" s="15">
        <f t="shared" si="177"/>
        <v>6.0039083301382439</v>
      </c>
      <c r="AU315" s="15">
        <f t="shared" si="170"/>
        <v>6.1038168959123826</v>
      </c>
    </row>
    <row r="316" spans="1:48" x14ac:dyDescent="0.2">
      <c r="A316" s="9" t="s">
        <v>664</v>
      </c>
      <c r="B316" s="35"/>
      <c r="C316" s="12">
        <v>48409.453999999998</v>
      </c>
      <c r="D316" s="12"/>
      <c r="E316" s="9">
        <f t="shared" si="153"/>
        <v>5640.9935797692979</v>
      </c>
      <c r="F316" s="9">
        <f t="shared" si="154"/>
        <v>5641</v>
      </c>
      <c r="G316" s="9">
        <f t="shared" si="155"/>
        <v>-9.9440000049071386E-3</v>
      </c>
      <c r="H316" s="9"/>
      <c r="I316" s="9">
        <f t="shared" si="176"/>
        <v>-9.9440000049071386E-3</v>
      </c>
      <c r="J316" s="9"/>
      <c r="K316" s="9"/>
      <c r="L316" s="9"/>
      <c r="M316" s="9"/>
      <c r="N316" s="9"/>
      <c r="O316" s="9">
        <f t="shared" ca="1" si="175"/>
        <v>2986.3191706266302</v>
      </c>
      <c r="P316" s="9">
        <f t="shared" si="172"/>
        <v>0.11231459724817111</v>
      </c>
      <c r="Q316" s="40">
        <f t="shared" si="156"/>
        <v>33390.953999999998</v>
      </c>
      <c r="S316" s="35">
        <v>0.1</v>
      </c>
      <c r="Z316">
        <f t="shared" si="157"/>
        <v>5641</v>
      </c>
      <c r="AA316" s="15">
        <f t="shared" si="158"/>
        <v>-3.5045184546769359E-2</v>
      </c>
      <c r="AB316" s="15">
        <f t="shared" si="159"/>
        <v>0.13741578179003333</v>
      </c>
      <c r="AC316" s="15">
        <f t="shared" si="160"/>
        <v>-0.12225859725307825</v>
      </c>
      <c r="AD316" s="15">
        <f t="shared" si="161"/>
        <v>2.510118454186222E-2</v>
      </c>
      <c r="AE316" s="15">
        <f t="shared" si="162"/>
        <v>6.3006946540462288E-5</v>
      </c>
      <c r="AF316">
        <f t="shared" si="163"/>
        <v>-0.12225859725307825</v>
      </c>
      <c r="AG316" s="68"/>
      <c r="AH316">
        <f t="shared" si="164"/>
        <v>-0.14735978179494047</v>
      </c>
      <c r="AI316">
        <f t="shared" si="165"/>
        <v>1.4470681890274288</v>
      </c>
      <c r="AJ316">
        <f t="shared" si="166"/>
        <v>-0.56744831623088121</v>
      </c>
      <c r="AK316">
        <f t="shared" si="167"/>
        <v>-0.33723883874745986</v>
      </c>
      <c r="AL316">
        <f t="shared" si="168"/>
        <v>-0.64626925086689391</v>
      </c>
      <c r="AM316">
        <f t="shared" si="169"/>
        <v>-0.33487190085226165</v>
      </c>
      <c r="AN316" s="15">
        <f t="shared" si="177"/>
        <v>5.9311748695842441</v>
      </c>
      <c r="AO316" s="15">
        <f t="shared" si="177"/>
        <v>5.933241563410089</v>
      </c>
      <c r="AP316" s="15">
        <f t="shared" si="177"/>
        <v>5.9371673922160495</v>
      </c>
      <c r="AQ316" s="15">
        <f t="shared" si="177"/>
        <v>5.9446095656093627</v>
      </c>
      <c r="AR316" s="15">
        <f t="shared" si="177"/>
        <v>5.95866472057366</v>
      </c>
      <c r="AS316" s="15">
        <f t="shared" si="177"/>
        <v>5.9850315281890678</v>
      </c>
      <c r="AT316" s="15">
        <f t="shared" si="177"/>
        <v>6.0339403105217233</v>
      </c>
      <c r="AU316" s="15">
        <f t="shared" si="170"/>
        <v>6.1231680479374564</v>
      </c>
    </row>
    <row r="317" spans="1:48" x14ac:dyDescent="0.2">
      <c r="A317" s="9" t="s">
        <v>661</v>
      </c>
      <c r="B317" s="35"/>
      <c r="C317" s="12">
        <v>48426.474999999999</v>
      </c>
      <c r="D317" s="12"/>
      <c r="E317" s="9">
        <f t="shared" si="153"/>
        <v>5651.98299516933</v>
      </c>
      <c r="F317" s="9">
        <f t="shared" si="154"/>
        <v>5652</v>
      </c>
      <c r="G317" s="9">
        <f t="shared" si="155"/>
        <v>-2.6338000003306661E-2</v>
      </c>
      <c r="H317" s="9"/>
      <c r="I317" s="9">
        <f t="shared" si="176"/>
        <v>-2.6338000003306661E-2</v>
      </c>
      <c r="J317" s="9"/>
      <c r="K317" s="9"/>
      <c r="L317" s="9"/>
      <c r="M317" s="9"/>
      <c r="N317" s="9"/>
      <c r="O317" s="9">
        <f t="shared" ca="1" si="175"/>
        <v>2979.6493523072968</v>
      </c>
      <c r="P317" s="9">
        <f t="shared" si="172"/>
        <v>0.11252260420974046</v>
      </c>
      <c r="Q317" s="40">
        <f t="shared" si="156"/>
        <v>33407.974999999999</v>
      </c>
      <c r="S317" s="35">
        <v>0.1</v>
      </c>
      <c r="Z317">
        <f t="shared" si="157"/>
        <v>5652</v>
      </c>
      <c r="AA317" s="15">
        <f t="shared" si="158"/>
        <v>-3.5131790370820273E-2</v>
      </c>
      <c r="AB317" s="15">
        <f t="shared" si="159"/>
        <v>0.12131639457725407</v>
      </c>
      <c r="AC317" s="15">
        <f t="shared" si="160"/>
        <v>-0.13886060421304713</v>
      </c>
      <c r="AD317" s="15">
        <f t="shared" si="161"/>
        <v>8.7937903675136125E-3</v>
      </c>
      <c r="AE317" s="15">
        <f t="shared" si="162"/>
        <v>7.7330749027775198E-6</v>
      </c>
      <c r="AF317">
        <f t="shared" si="163"/>
        <v>-0.13886060421304713</v>
      </c>
      <c r="AG317" s="68"/>
      <c r="AH317">
        <f t="shared" si="164"/>
        <v>-0.14765439458056073</v>
      </c>
      <c r="AI317">
        <f t="shared" si="165"/>
        <v>1.4487133431216046</v>
      </c>
      <c r="AJ317">
        <f t="shared" si="166"/>
        <v>-0.57147143418800761</v>
      </c>
      <c r="AK317">
        <f t="shared" si="167"/>
        <v>-0.33504676644407894</v>
      </c>
      <c r="AL317">
        <f t="shared" si="168"/>
        <v>-0.6413750487671428</v>
      </c>
      <c r="AM317">
        <f t="shared" si="169"/>
        <v>-0.33215260681218889</v>
      </c>
      <c r="AN317" s="15">
        <f t="shared" si="177"/>
        <v>5.9339753627462617</v>
      </c>
      <c r="AO317" s="15">
        <f t="shared" si="177"/>
        <v>5.9360346968610855</v>
      </c>
      <c r="AP317" s="15">
        <f t="shared" si="177"/>
        <v>5.9399426137583973</v>
      </c>
      <c r="AQ317" s="15">
        <f t="shared" si="177"/>
        <v>5.9473435952012288</v>
      </c>
      <c r="AR317" s="15">
        <f t="shared" si="177"/>
        <v>5.9613080793006619</v>
      </c>
      <c r="AS317" s="15">
        <f t="shared" si="177"/>
        <v>5.9874834073116903</v>
      </c>
      <c r="AT317" s="15">
        <f t="shared" si="177"/>
        <v>6.0360062823536254</v>
      </c>
      <c r="AU317" s="15">
        <f t="shared" si="170"/>
        <v>6.1244984396391802</v>
      </c>
    </row>
    <row r="318" spans="1:48" x14ac:dyDescent="0.2">
      <c r="A318" s="9" t="s">
        <v>661</v>
      </c>
      <c r="B318" s="35"/>
      <c r="C318" s="12">
        <v>48426.483999999997</v>
      </c>
      <c r="D318" s="12"/>
      <c r="E318" s="9">
        <f t="shared" si="153"/>
        <v>5651.9888059171462</v>
      </c>
      <c r="F318" s="9">
        <f t="shared" si="154"/>
        <v>5652</v>
      </c>
      <c r="G318" s="9">
        <f t="shared" si="155"/>
        <v>-1.7338000005111098E-2</v>
      </c>
      <c r="H318" s="9"/>
      <c r="I318" s="9">
        <f t="shared" si="176"/>
        <v>-1.7338000005111098E-2</v>
      </c>
      <c r="J318" s="9"/>
      <c r="K318" s="9"/>
      <c r="L318" s="9"/>
      <c r="M318" s="9"/>
      <c r="N318" s="9"/>
      <c r="O318" s="9">
        <f t="shared" ca="1" si="175"/>
        <v>2979.6493523072968</v>
      </c>
      <c r="P318" s="9">
        <f t="shared" si="172"/>
        <v>0.11252260420974046</v>
      </c>
      <c r="Q318" s="40">
        <f t="shared" si="156"/>
        <v>33407.983999999997</v>
      </c>
      <c r="S318" s="35">
        <v>0.1</v>
      </c>
      <c r="Z318">
        <f t="shared" si="157"/>
        <v>5652</v>
      </c>
      <c r="AA318" s="15">
        <f t="shared" si="158"/>
        <v>-3.5131790370820273E-2</v>
      </c>
      <c r="AB318" s="15">
        <f t="shared" si="159"/>
        <v>0.13031639457544963</v>
      </c>
      <c r="AC318" s="15">
        <f t="shared" si="160"/>
        <v>-0.12986060421485157</v>
      </c>
      <c r="AD318" s="15">
        <f t="shared" si="161"/>
        <v>1.7793790365709175E-2</v>
      </c>
      <c r="AE318" s="15">
        <f t="shared" si="162"/>
        <v>3.1661897557880464E-5</v>
      </c>
      <c r="AF318">
        <f t="shared" si="163"/>
        <v>-0.12986060421485157</v>
      </c>
      <c r="AG318" s="68"/>
      <c r="AH318">
        <f t="shared" si="164"/>
        <v>-0.14765439458056073</v>
      </c>
      <c r="AI318">
        <f t="shared" si="165"/>
        <v>1.4487133431216046</v>
      </c>
      <c r="AJ318">
        <f t="shared" si="166"/>
        <v>-0.57147143418800761</v>
      </c>
      <c r="AK318">
        <f t="shared" si="167"/>
        <v>-0.33504676644407894</v>
      </c>
      <c r="AL318">
        <f t="shared" si="168"/>
        <v>-0.6413750487671428</v>
      </c>
      <c r="AM318">
        <f t="shared" si="169"/>
        <v>-0.33215260681218889</v>
      </c>
      <c r="AN318" s="15">
        <f t="shared" si="177"/>
        <v>5.9339753627462617</v>
      </c>
      <c r="AO318" s="15">
        <f t="shared" si="177"/>
        <v>5.9360346968610855</v>
      </c>
      <c r="AP318" s="15">
        <f t="shared" si="177"/>
        <v>5.9399426137583973</v>
      </c>
      <c r="AQ318" s="15">
        <f t="shared" si="177"/>
        <v>5.9473435952012288</v>
      </c>
      <c r="AR318" s="15">
        <f t="shared" si="177"/>
        <v>5.9613080793006619</v>
      </c>
      <c r="AS318" s="15">
        <f t="shared" si="177"/>
        <v>5.9874834073116903</v>
      </c>
      <c r="AT318" s="15">
        <f t="shared" si="177"/>
        <v>6.0360062823536254</v>
      </c>
      <c r="AU318" s="15">
        <f t="shared" si="170"/>
        <v>6.1244984396391802</v>
      </c>
    </row>
    <row r="319" spans="1:48" x14ac:dyDescent="0.2">
      <c r="A319" s="9" t="s">
        <v>661</v>
      </c>
      <c r="B319" s="35"/>
      <c r="C319" s="12">
        <v>48443.517999999996</v>
      </c>
      <c r="D319" s="12"/>
      <c r="E319" s="9">
        <f t="shared" si="153"/>
        <v>5662.98661461958</v>
      </c>
      <c r="F319" s="9">
        <f t="shared" si="154"/>
        <v>5663</v>
      </c>
      <c r="G319" s="9">
        <f t="shared" si="155"/>
        <v>-2.0732000004500151E-2</v>
      </c>
      <c r="H319" s="9"/>
      <c r="I319" s="9">
        <f t="shared" si="176"/>
        <v>-2.0732000004500151E-2</v>
      </c>
      <c r="J319" s="9"/>
      <c r="K319" s="9"/>
      <c r="L319" s="9"/>
      <c r="M319" s="9"/>
      <c r="N319" s="9"/>
      <c r="O319" s="9">
        <f t="shared" ca="1" si="175"/>
        <v>2972.9795339879634</v>
      </c>
      <c r="P319" s="9">
        <f t="shared" si="172"/>
        <v>0.11273060981774462</v>
      </c>
      <c r="Q319" s="40">
        <f t="shared" si="156"/>
        <v>33425.017999999996</v>
      </c>
      <c r="S319" s="35">
        <v>0.1</v>
      </c>
      <c r="Z319">
        <f t="shared" si="157"/>
        <v>5663</v>
      </c>
      <c r="AA319" s="15">
        <f t="shared" si="158"/>
        <v>-3.5217545171898304E-2</v>
      </c>
      <c r="AB319" s="15">
        <f t="shared" si="159"/>
        <v>0.12721615498514277</v>
      </c>
      <c r="AC319" s="15">
        <f t="shared" si="160"/>
        <v>-0.13346260982224478</v>
      </c>
      <c r="AD319" s="15">
        <f t="shared" si="161"/>
        <v>1.4485545167398153E-2</v>
      </c>
      <c r="AE319" s="15">
        <f t="shared" si="162"/>
        <v>2.0983101879673201E-5</v>
      </c>
      <c r="AF319">
        <f t="shared" si="163"/>
        <v>-0.13346260982224478</v>
      </c>
      <c r="AG319" s="68"/>
      <c r="AH319">
        <f t="shared" si="164"/>
        <v>-0.14794815498964292</v>
      </c>
      <c r="AI319">
        <f t="shared" si="165"/>
        <v>1.4503512979594739</v>
      </c>
      <c r="AJ319">
        <f t="shared" si="166"/>
        <v>-0.57548958326418509</v>
      </c>
      <c r="AK319">
        <f t="shared" si="167"/>
        <v>-0.33284186699725316</v>
      </c>
      <c r="AL319">
        <f t="shared" si="168"/>
        <v>-0.63647018447668846</v>
      </c>
      <c r="AM319">
        <f t="shared" si="169"/>
        <v>-0.32943182007037292</v>
      </c>
      <c r="AN319" s="15">
        <f t="shared" si="177"/>
        <v>5.9367787784767767</v>
      </c>
      <c r="AO319" s="15">
        <f t="shared" si="177"/>
        <v>5.9388305548805604</v>
      </c>
      <c r="AP319" s="15">
        <f t="shared" si="177"/>
        <v>5.9427202470386442</v>
      </c>
      <c r="AQ319" s="15">
        <f t="shared" si="177"/>
        <v>5.9500795752186244</v>
      </c>
      <c r="AR319" s="15">
        <f t="shared" si="177"/>
        <v>5.9639527782103157</v>
      </c>
      <c r="AS319" s="15">
        <f t="shared" si="177"/>
        <v>5.9899359563359598</v>
      </c>
      <c r="AT319" s="15">
        <f t="shared" si="177"/>
        <v>6.0380724108114983</v>
      </c>
      <c r="AU319" s="15">
        <f t="shared" si="170"/>
        <v>6.1258288313409039</v>
      </c>
    </row>
    <row r="320" spans="1:48" x14ac:dyDescent="0.2">
      <c r="A320" s="9" t="s">
        <v>632</v>
      </c>
      <c r="B320" s="35"/>
      <c r="C320" s="12">
        <v>48452.807999999997</v>
      </c>
      <c r="D320" s="12"/>
      <c r="E320" s="9">
        <f t="shared" si="153"/>
        <v>5668.9845976444494</v>
      </c>
      <c r="F320" s="9">
        <f t="shared" si="154"/>
        <v>5669</v>
      </c>
      <c r="G320" s="9">
        <f t="shared" si="155"/>
        <v>-2.3856000007071998E-2</v>
      </c>
      <c r="H320" s="9"/>
      <c r="I320" s="9">
        <f t="shared" si="176"/>
        <v>-2.3856000007071998E-2</v>
      </c>
      <c r="J320" s="9"/>
      <c r="K320" s="9"/>
      <c r="L320" s="9"/>
      <c r="M320" s="9"/>
      <c r="N320" s="9"/>
      <c r="O320" s="9">
        <f t="shared" ca="1" si="175"/>
        <v>2969.3414512683266</v>
      </c>
      <c r="P320" s="9">
        <f t="shared" si="172"/>
        <v>0.11284406685159959</v>
      </c>
      <c r="Q320" s="40">
        <f t="shared" si="156"/>
        <v>33434.307999999997</v>
      </c>
      <c r="S320" s="35">
        <v>0.1</v>
      </c>
      <c r="Z320">
        <f t="shared" si="157"/>
        <v>5669</v>
      </c>
      <c r="AA320" s="15">
        <f t="shared" si="158"/>
        <v>-3.5263959127205174E-2</v>
      </c>
      <c r="AB320" s="15">
        <f t="shared" si="159"/>
        <v>0.12425202597173277</v>
      </c>
      <c r="AC320" s="15">
        <f t="shared" si="160"/>
        <v>-0.13670006685867159</v>
      </c>
      <c r="AD320" s="15">
        <f t="shared" si="161"/>
        <v>1.1407959120133176E-2</v>
      </c>
      <c r="AE320" s="15">
        <f t="shared" si="162"/>
        <v>1.3014153128662973E-5</v>
      </c>
      <c r="AF320">
        <f t="shared" si="163"/>
        <v>-0.13670006685867159</v>
      </c>
      <c r="AG320" s="68"/>
      <c r="AH320">
        <f t="shared" si="164"/>
        <v>-0.14810802597880476</v>
      </c>
      <c r="AI320">
        <f t="shared" si="165"/>
        <v>1.4512416494639027</v>
      </c>
      <c r="AJ320">
        <f t="shared" si="166"/>
        <v>-0.5776791283213133</v>
      </c>
      <c r="AK320">
        <f t="shared" si="167"/>
        <v>-0.33163379470297732</v>
      </c>
      <c r="AL320">
        <f t="shared" si="168"/>
        <v>-0.63379032418112569</v>
      </c>
      <c r="AM320">
        <f t="shared" si="169"/>
        <v>-0.32794712804678178</v>
      </c>
      <c r="AN320" s="15">
        <f t="shared" si="177"/>
        <v>5.9383091406881157</v>
      </c>
      <c r="AO320" s="15">
        <f t="shared" si="177"/>
        <v>5.9403567112108373</v>
      </c>
      <c r="AP320" s="15">
        <f t="shared" si="177"/>
        <v>5.9442363309241424</v>
      </c>
      <c r="AQ320" s="15">
        <f t="shared" si="177"/>
        <v>5.951572745293614</v>
      </c>
      <c r="AR320" s="15">
        <f t="shared" si="177"/>
        <v>5.9653959025533512</v>
      </c>
      <c r="AS320" s="15">
        <f t="shared" si="177"/>
        <v>5.9912739907857828</v>
      </c>
      <c r="AT320" s="15">
        <f t="shared" si="177"/>
        <v>6.0391994555205493</v>
      </c>
      <c r="AU320" s="15">
        <f t="shared" si="170"/>
        <v>6.1265544995418448</v>
      </c>
    </row>
    <row r="321" spans="1:48" x14ac:dyDescent="0.2">
      <c r="A321" s="65" t="s">
        <v>1067</v>
      </c>
      <c r="B321" s="66" t="s">
        <v>676</v>
      </c>
      <c r="C321" s="67">
        <v>48500.835200000001</v>
      </c>
      <c r="D321" s="67" t="s">
        <v>857</v>
      </c>
      <c r="E321" s="9">
        <f t="shared" si="153"/>
        <v>5699.992814041866</v>
      </c>
      <c r="F321" s="9">
        <f t="shared" si="154"/>
        <v>5700</v>
      </c>
      <c r="G321" s="9">
        <f t="shared" si="155"/>
        <v>-1.1129999998956919E-2</v>
      </c>
      <c r="H321" s="9">
        <f>G321</f>
        <v>-1.1129999998956919E-2</v>
      </c>
      <c r="I321" s="9"/>
      <c r="J321" s="9"/>
      <c r="K321" s="9"/>
      <c r="L321" s="9"/>
      <c r="M321" s="15"/>
      <c r="N321" s="9"/>
      <c r="O321" s="9">
        <f t="shared" ca="1" si="175"/>
        <v>2950.5446905502049</v>
      </c>
      <c r="P321" s="9">
        <f t="shared" si="172"/>
        <v>0.11343025511106557</v>
      </c>
      <c r="Q321" s="40">
        <f t="shared" si="156"/>
        <v>33482.335200000001</v>
      </c>
      <c r="S321" s="35">
        <v>0.2</v>
      </c>
      <c r="U321" s="9"/>
      <c r="V321" s="9"/>
      <c r="W321" s="9"/>
      <c r="Z321">
        <f t="shared" si="157"/>
        <v>5700</v>
      </c>
      <c r="AA321" s="15">
        <f t="shared" si="158"/>
        <v>-3.5499648703762557E-2</v>
      </c>
      <c r="AB321" s="15">
        <f t="shared" si="159"/>
        <v>0.13779990381587121</v>
      </c>
      <c r="AC321" s="15">
        <f t="shared" si="160"/>
        <v>-0.12456025511002249</v>
      </c>
      <c r="AD321" s="15">
        <f t="shared" si="161"/>
        <v>2.4369648704805638E-2</v>
      </c>
      <c r="AE321" s="15">
        <f t="shared" si="162"/>
        <v>1.1877595559912702E-4</v>
      </c>
      <c r="AF321">
        <f t="shared" si="163"/>
        <v>-0.12456025511002249</v>
      </c>
      <c r="AG321" s="68"/>
      <c r="AH321">
        <f t="shared" si="164"/>
        <v>-0.14892990381482812</v>
      </c>
      <c r="AI321">
        <f t="shared" si="165"/>
        <v>1.4558063302949318</v>
      </c>
      <c r="AJ321">
        <f t="shared" si="166"/>
        <v>-0.58896582401295694</v>
      </c>
      <c r="AK321">
        <f t="shared" si="167"/>
        <v>-0.32533150671748273</v>
      </c>
      <c r="AL321">
        <f t="shared" si="168"/>
        <v>-0.61989428623924236</v>
      </c>
      <c r="AM321">
        <f t="shared" si="169"/>
        <v>-0.32026922555505744</v>
      </c>
      <c r="AN321" s="15">
        <f t="shared" ref="AN321:AT330" si="178">$AU321+$AB$7*SIN(AO321)</f>
        <v>5.9462296954500617</v>
      </c>
      <c r="AO321" s="15">
        <f t="shared" si="178"/>
        <v>5.9482545962421529</v>
      </c>
      <c r="AP321" s="15">
        <f t="shared" si="178"/>
        <v>5.952080698041013</v>
      </c>
      <c r="AQ321" s="15">
        <f t="shared" si="178"/>
        <v>5.9592965563180496</v>
      </c>
      <c r="AR321" s="15">
        <f t="shared" si="178"/>
        <v>5.9728582878010776</v>
      </c>
      <c r="AS321" s="15">
        <f t="shared" si="178"/>
        <v>5.9981902852692626</v>
      </c>
      <c r="AT321" s="15">
        <f t="shared" si="178"/>
        <v>6.0450232479893495</v>
      </c>
      <c r="AU321" s="15">
        <f t="shared" si="170"/>
        <v>6.1303037852467028</v>
      </c>
    </row>
    <row r="322" spans="1:48" x14ac:dyDescent="0.2">
      <c r="A322" s="9" t="s">
        <v>632</v>
      </c>
      <c r="B322" s="35"/>
      <c r="C322" s="12">
        <v>48796.663</v>
      </c>
      <c r="D322" s="12"/>
      <c r="E322" s="9">
        <f t="shared" si="153"/>
        <v>5890.9906743953907</v>
      </c>
      <c r="F322" s="9">
        <f t="shared" si="154"/>
        <v>5891</v>
      </c>
      <c r="G322" s="9">
        <f t="shared" si="155"/>
        <v>-1.4444000000366941E-2</v>
      </c>
      <c r="H322" s="9"/>
      <c r="I322" s="9">
        <f t="shared" ref="I322:I355" si="179">G322</f>
        <v>-1.4444000000366941E-2</v>
      </c>
      <c r="J322" s="9"/>
      <c r="K322" s="9"/>
      <c r="L322" s="9"/>
      <c r="M322" s="9"/>
      <c r="N322" s="9"/>
      <c r="O322" s="9">
        <f t="shared" ca="1" si="175"/>
        <v>2834.7323906417764</v>
      </c>
      <c r="P322" s="9">
        <f t="shared" si="172"/>
        <v>0.11704169399657183</v>
      </c>
      <c r="Q322" s="40">
        <f t="shared" si="156"/>
        <v>33778.163</v>
      </c>
      <c r="S322" s="35">
        <v>0.1</v>
      </c>
      <c r="Z322">
        <f t="shared" si="157"/>
        <v>5891</v>
      </c>
      <c r="AA322" s="15">
        <f t="shared" si="158"/>
        <v>-3.6790517369979792E-2</v>
      </c>
      <c r="AB322" s="15">
        <f t="shared" si="159"/>
        <v>0.13938821136618468</v>
      </c>
      <c r="AC322" s="15">
        <f t="shared" si="160"/>
        <v>-0.13148569399693877</v>
      </c>
      <c r="AD322" s="15">
        <f t="shared" si="161"/>
        <v>2.2346517369612851E-2</v>
      </c>
      <c r="AE322" s="15">
        <f t="shared" si="162"/>
        <v>4.9936683855040884E-5</v>
      </c>
      <c r="AF322">
        <f t="shared" si="163"/>
        <v>-0.13148569399693877</v>
      </c>
      <c r="AG322" s="68"/>
      <c r="AH322">
        <f t="shared" si="164"/>
        <v>-0.15383221136655162</v>
      </c>
      <c r="AI322">
        <f t="shared" si="165"/>
        <v>1.48246819818513</v>
      </c>
      <c r="AJ322">
        <f t="shared" si="166"/>
        <v>-0.65727114432099765</v>
      </c>
      <c r="AK322">
        <f t="shared" si="167"/>
        <v>-0.28429639065593876</v>
      </c>
      <c r="AL322">
        <f t="shared" si="168"/>
        <v>-0.53248067348380679</v>
      </c>
      <c r="AM322">
        <f t="shared" si="169"/>
        <v>-0.27271468918752673</v>
      </c>
      <c r="AN322" s="15">
        <f t="shared" si="178"/>
        <v>5.9955162989932305</v>
      </c>
      <c r="AO322" s="15">
        <f t="shared" si="178"/>
        <v>5.9973669308901014</v>
      </c>
      <c r="AP322" s="15">
        <f t="shared" si="178"/>
        <v>6.0008096325542075</v>
      </c>
      <c r="AQ322" s="15">
        <f t="shared" si="178"/>
        <v>6.0072049362032507</v>
      </c>
      <c r="AR322" s="15">
        <f t="shared" si="178"/>
        <v>6.0190546687463149</v>
      </c>
      <c r="AS322" s="15">
        <f t="shared" si="178"/>
        <v>6.0409122489035427</v>
      </c>
      <c r="AT322" s="15">
        <f t="shared" si="178"/>
        <v>6.0809306632430431</v>
      </c>
      <c r="AU322" s="15">
        <f t="shared" si="170"/>
        <v>6.1534042229766346</v>
      </c>
      <c r="AV322" s="15"/>
    </row>
    <row r="323" spans="1:48" x14ac:dyDescent="0.2">
      <c r="A323" s="9" t="s">
        <v>632</v>
      </c>
      <c r="B323" s="35"/>
      <c r="C323" s="12">
        <v>48813.7</v>
      </c>
      <c r="D323" s="12"/>
      <c r="E323" s="9">
        <f t="shared" si="153"/>
        <v>5901.9904200137626</v>
      </c>
      <c r="F323" s="9">
        <f t="shared" si="154"/>
        <v>5902</v>
      </c>
      <c r="G323" s="9">
        <f t="shared" si="155"/>
        <v>-1.4838000002782792E-2</v>
      </c>
      <c r="H323" s="9"/>
      <c r="I323" s="9">
        <f t="shared" si="179"/>
        <v>-1.4838000002782792E-2</v>
      </c>
      <c r="J323" s="9"/>
      <c r="K323" s="9"/>
      <c r="L323" s="9"/>
      <c r="M323" s="9"/>
      <c r="N323" s="9"/>
      <c r="O323" s="9">
        <f t="shared" ca="1" si="175"/>
        <v>2828.062572322443</v>
      </c>
      <c r="P323" s="9">
        <f t="shared" si="172"/>
        <v>0.1172496701952966</v>
      </c>
      <c r="Q323" s="40">
        <f t="shared" si="156"/>
        <v>33795.199999999997</v>
      </c>
      <c r="S323" s="35">
        <v>0.1</v>
      </c>
      <c r="Z323">
        <f t="shared" si="157"/>
        <v>5902</v>
      </c>
      <c r="AA323" s="15">
        <f t="shared" si="158"/>
        <v>-3.6855921055121685E-2</v>
      </c>
      <c r="AB323" s="15">
        <f t="shared" si="159"/>
        <v>0.13926759124763549</v>
      </c>
      <c r="AC323" s="15">
        <f t="shared" si="160"/>
        <v>-0.13208767019807938</v>
      </c>
      <c r="AD323" s="15">
        <f t="shared" si="161"/>
        <v>2.2017921052338893E-2</v>
      </c>
      <c r="AE323" s="15">
        <f t="shared" si="162"/>
        <v>4.8478884746702827E-5</v>
      </c>
      <c r="AF323">
        <f t="shared" si="163"/>
        <v>-0.13208767019807938</v>
      </c>
      <c r="AG323" s="68"/>
      <c r="AH323">
        <f t="shared" si="164"/>
        <v>-0.15410559125041828</v>
      </c>
      <c r="AI323">
        <f t="shared" si="165"/>
        <v>1.4839189013606269</v>
      </c>
      <c r="AJ323">
        <f t="shared" si="166"/>
        <v>-0.66112504444050624</v>
      </c>
      <c r="AK323">
        <f t="shared" si="167"/>
        <v>-0.28181997251068613</v>
      </c>
      <c r="AL323">
        <f t="shared" si="168"/>
        <v>-0.52735557873487093</v>
      </c>
      <c r="AM323">
        <f t="shared" si="169"/>
        <v>-0.2699634733535014</v>
      </c>
      <c r="AN323" s="15">
        <f t="shared" si="178"/>
        <v>5.9983791083827471</v>
      </c>
      <c r="AO323" s="15">
        <f t="shared" si="178"/>
        <v>6.0002179096014148</v>
      </c>
      <c r="AP323" s="15">
        <f t="shared" si="178"/>
        <v>6.0036357836909309</v>
      </c>
      <c r="AQ323" s="15">
        <f t="shared" si="178"/>
        <v>6.009979898148754</v>
      </c>
      <c r="AR323" s="15">
        <f t="shared" si="178"/>
        <v>6.0217259712810787</v>
      </c>
      <c r="AS323" s="15">
        <f t="shared" si="178"/>
        <v>6.0433780180395589</v>
      </c>
      <c r="AT323" s="15">
        <f t="shared" si="178"/>
        <v>6.082999872789487</v>
      </c>
      <c r="AU323" s="15">
        <f t="shared" si="170"/>
        <v>6.1547346146783575</v>
      </c>
    </row>
    <row r="324" spans="1:48" x14ac:dyDescent="0.2">
      <c r="A324" s="9" t="s">
        <v>665</v>
      </c>
      <c r="B324" s="35"/>
      <c r="C324" s="12">
        <v>48852.419000000002</v>
      </c>
      <c r="D324" s="12"/>
      <c r="E324" s="9">
        <f t="shared" si="153"/>
        <v>5926.9889027629461</v>
      </c>
      <c r="F324" s="9">
        <f t="shared" si="154"/>
        <v>5927</v>
      </c>
      <c r="G324" s="9">
        <f t="shared" si="155"/>
        <v>-1.7187999997986481E-2</v>
      </c>
      <c r="H324" s="9"/>
      <c r="I324" s="9">
        <f t="shared" si="179"/>
        <v>-1.7187999997986481E-2</v>
      </c>
      <c r="J324" s="9"/>
      <c r="K324" s="9"/>
      <c r="L324" s="9"/>
      <c r="M324" s="9"/>
      <c r="N324" s="9"/>
      <c r="O324" s="9">
        <f t="shared" ca="1" si="175"/>
        <v>2812.9038943239575</v>
      </c>
      <c r="P324" s="9">
        <f t="shared" si="172"/>
        <v>0.11772233834029651</v>
      </c>
      <c r="Q324" s="40">
        <f t="shared" si="156"/>
        <v>33833.919000000002</v>
      </c>
      <c r="S324" s="35">
        <v>0.1</v>
      </c>
      <c r="X324" s="9"/>
      <c r="Y324" s="9"/>
      <c r="Z324">
        <f t="shared" si="157"/>
        <v>5927</v>
      </c>
      <c r="AA324" s="15">
        <f t="shared" si="158"/>
        <v>-3.7000753444680581E-2</v>
      </c>
      <c r="AB324" s="15">
        <f t="shared" si="159"/>
        <v>0.13753509178699061</v>
      </c>
      <c r="AC324" s="15">
        <f t="shared" si="160"/>
        <v>-0.13491033833828298</v>
      </c>
      <c r="AD324" s="15">
        <f t="shared" si="161"/>
        <v>1.9812753446694101E-2</v>
      </c>
      <c r="AE324" s="15">
        <f t="shared" si="162"/>
        <v>3.9254519913948903E-5</v>
      </c>
      <c r="AF324">
        <f t="shared" si="163"/>
        <v>-0.13491033833828298</v>
      </c>
      <c r="AG324" s="68"/>
      <c r="AH324">
        <f t="shared" si="164"/>
        <v>-0.15472309178497709</v>
      </c>
      <c r="AI324">
        <f t="shared" si="165"/>
        <v>1.4871783782950798</v>
      </c>
      <c r="AJ324">
        <f t="shared" si="166"/>
        <v>-0.66984539759755324</v>
      </c>
      <c r="AK324">
        <f t="shared" si="167"/>
        <v>-0.27614711246322349</v>
      </c>
      <c r="AL324">
        <f t="shared" si="168"/>
        <v>-0.51567230943126419</v>
      </c>
      <c r="AM324">
        <f t="shared" si="169"/>
        <v>-0.26370589594565635</v>
      </c>
      <c r="AN324" s="15">
        <f t="shared" si="178"/>
        <v>6.0048948628191807</v>
      </c>
      <c r="AO324" s="15">
        <f t="shared" si="178"/>
        <v>6.0067060617320687</v>
      </c>
      <c r="AP324" s="15">
        <f t="shared" si="178"/>
        <v>6.0100664288676162</v>
      </c>
      <c r="AQ324" s="15">
        <f t="shared" si="178"/>
        <v>6.0162926750350767</v>
      </c>
      <c r="AR324" s="15">
        <f t="shared" si="178"/>
        <v>6.0278012104409573</v>
      </c>
      <c r="AS324" s="15">
        <f t="shared" si="178"/>
        <v>6.0489840625619573</v>
      </c>
      <c r="AT324" s="15">
        <f t="shared" si="178"/>
        <v>6.0877030918839115</v>
      </c>
      <c r="AU324" s="15">
        <f t="shared" si="170"/>
        <v>6.1577582321822755</v>
      </c>
    </row>
    <row r="325" spans="1:48" x14ac:dyDescent="0.2">
      <c r="A325" s="9" t="s">
        <v>666</v>
      </c>
      <c r="B325" s="35"/>
      <c r="C325" s="12">
        <v>49202.457999999999</v>
      </c>
      <c r="D325" s="12"/>
      <c r="E325" s="9">
        <f t="shared" si="153"/>
        <v>6152.9876089030968</v>
      </c>
      <c r="F325" s="9">
        <f t="shared" si="154"/>
        <v>6153</v>
      </c>
      <c r="G325" s="9">
        <f t="shared" si="155"/>
        <v>-1.9192000007024035E-2</v>
      </c>
      <c r="H325" s="9"/>
      <c r="I325" s="9">
        <f t="shared" si="179"/>
        <v>-1.9192000007024035E-2</v>
      </c>
      <c r="J325" s="9"/>
      <c r="K325" s="9"/>
      <c r="L325" s="9"/>
      <c r="M325" s="9"/>
      <c r="N325" s="9"/>
      <c r="O325" s="9">
        <f t="shared" ca="1" si="175"/>
        <v>2675.8694452176492</v>
      </c>
      <c r="P325" s="9">
        <f t="shared" si="172"/>
        <v>0.12199494108871033</v>
      </c>
      <c r="Q325" s="40">
        <f t="shared" si="156"/>
        <v>34183.957999999999</v>
      </c>
      <c r="S325" s="35">
        <v>0.1</v>
      </c>
      <c r="Z325">
        <f t="shared" si="157"/>
        <v>6153</v>
      </c>
      <c r="AA325" s="15">
        <f t="shared" si="158"/>
        <v>-3.8056079988229782E-2</v>
      </c>
      <c r="AB325" s="15">
        <f t="shared" si="159"/>
        <v>0.14085902106991607</v>
      </c>
      <c r="AC325" s="15">
        <f t="shared" si="160"/>
        <v>-0.14118694109573438</v>
      </c>
      <c r="AD325" s="15">
        <f t="shared" si="161"/>
        <v>1.8864079981205747E-2</v>
      </c>
      <c r="AE325" s="15">
        <f t="shared" si="162"/>
        <v>3.5585351353732749E-5</v>
      </c>
      <c r="AF325">
        <f t="shared" si="163"/>
        <v>-0.14118694109573438</v>
      </c>
      <c r="AG325" s="68"/>
      <c r="AH325">
        <f t="shared" si="164"/>
        <v>-0.16005102107694011</v>
      </c>
      <c r="AI325">
        <f t="shared" si="165"/>
        <v>1.5140435459727177</v>
      </c>
      <c r="AJ325">
        <f t="shared" si="166"/>
        <v>-0.74579004292990769</v>
      </c>
      <c r="AK325">
        <f t="shared" si="167"/>
        <v>-0.22216937872667003</v>
      </c>
      <c r="AL325">
        <f t="shared" si="168"/>
        <v>-0.40795287536936309</v>
      </c>
      <c r="AM325">
        <f t="shared" si="169"/>
        <v>-0.2068532319380591</v>
      </c>
      <c r="AN325" s="15">
        <f t="shared" si="178"/>
        <v>6.0643495311907447</v>
      </c>
      <c r="AO325" s="15">
        <f t="shared" si="178"/>
        <v>6.0658677241804639</v>
      </c>
      <c r="AP325" s="15">
        <f t="shared" si="178"/>
        <v>6.0686432380658939</v>
      </c>
      <c r="AQ325" s="15">
        <f t="shared" si="178"/>
        <v>6.0737130280828833</v>
      </c>
      <c r="AR325" s="15">
        <f t="shared" si="178"/>
        <v>6.0829595864996362</v>
      </c>
      <c r="AS325" s="15">
        <f t="shared" si="178"/>
        <v>6.0997799830665151</v>
      </c>
      <c r="AT325" s="15">
        <f t="shared" si="178"/>
        <v>6.130247387751389</v>
      </c>
      <c r="AU325" s="15">
        <f t="shared" si="170"/>
        <v>6.1850917344176928</v>
      </c>
    </row>
    <row r="326" spans="1:48" x14ac:dyDescent="0.2">
      <c r="A326" s="9" t="s">
        <v>661</v>
      </c>
      <c r="B326" s="35"/>
      <c r="C326" s="12">
        <v>49216.394</v>
      </c>
      <c r="D326" s="12"/>
      <c r="E326" s="9">
        <f t="shared" si="153"/>
        <v>6161.9852290790477</v>
      </c>
      <c r="F326" s="9">
        <f t="shared" si="154"/>
        <v>6162</v>
      </c>
      <c r="G326" s="9">
        <f t="shared" si="155"/>
        <v>-2.2878000003402121E-2</v>
      </c>
      <c r="H326" s="9"/>
      <c r="I326" s="9">
        <f t="shared" si="179"/>
        <v>-2.2878000003402121E-2</v>
      </c>
      <c r="J326" s="9"/>
      <c r="K326" s="9"/>
      <c r="L326" s="9"/>
      <c r="M326" s="9"/>
      <c r="N326" s="9"/>
      <c r="O326" s="9">
        <f t="shared" ca="1" si="175"/>
        <v>2670.4123211381943</v>
      </c>
      <c r="P326" s="9">
        <f t="shared" si="172"/>
        <v>0.122165077156059</v>
      </c>
      <c r="Q326" s="40">
        <f t="shared" si="156"/>
        <v>34197.894</v>
      </c>
      <c r="S326" s="35">
        <v>0.1</v>
      </c>
      <c r="Z326">
        <f t="shared" si="157"/>
        <v>6162</v>
      </c>
      <c r="AA326" s="15">
        <f t="shared" si="158"/>
        <v>-3.8088140342651081E-2</v>
      </c>
      <c r="AB326" s="15">
        <f t="shared" si="159"/>
        <v>0.13737521749530796</v>
      </c>
      <c r="AC326" s="15">
        <f t="shared" si="160"/>
        <v>-0.14504307715946113</v>
      </c>
      <c r="AD326" s="15">
        <f t="shared" si="161"/>
        <v>1.5210140339248959E-2</v>
      </c>
      <c r="AE326" s="15">
        <f t="shared" si="162"/>
        <v>2.3134836913964846E-5</v>
      </c>
      <c r="AF326">
        <f t="shared" si="163"/>
        <v>-0.14504307715946113</v>
      </c>
      <c r="AG326" s="68"/>
      <c r="AH326">
        <f t="shared" si="164"/>
        <v>-0.16025321749871008</v>
      </c>
      <c r="AI326">
        <f t="shared" si="165"/>
        <v>1.5150080026086594</v>
      </c>
      <c r="AJ326">
        <f t="shared" si="166"/>
        <v>-0.74868956568898748</v>
      </c>
      <c r="AK326">
        <f t="shared" si="167"/>
        <v>-0.21992443531594882</v>
      </c>
      <c r="AL326">
        <f t="shared" si="168"/>
        <v>-0.40358975118491031</v>
      </c>
      <c r="AM326">
        <f t="shared" si="169"/>
        <v>-0.20457934711394793</v>
      </c>
      <c r="AN326" s="15">
        <f t="shared" si="178"/>
        <v>6.0667362943386269</v>
      </c>
      <c r="AO326" s="15">
        <f t="shared" si="178"/>
        <v>6.0682412693463386</v>
      </c>
      <c r="AP326" s="15">
        <f t="shared" si="178"/>
        <v>6.0709912021710855</v>
      </c>
      <c r="AQ326" s="15">
        <f t="shared" si="178"/>
        <v>6.0760117682401935</v>
      </c>
      <c r="AR326" s="15">
        <f t="shared" si="178"/>
        <v>6.0851642901133305</v>
      </c>
      <c r="AS326" s="15">
        <f t="shared" si="178"/>
        <v>6.1018068198742093</v>
      </c>
      <c r="AT326" s="15">
        <f t="shared" si="178"/>
        <v>6.1319425533577423</v>
      </c>
      <c r="AU326" s="15">
        <f t="shared" si="170"/>
        <v>6.1861802367191023</v>
      </c>
    </row>
    <row r="327" spans="1:48" x14ac:dyDescent="0.2">
      <c r="A327" s="9" t="s">
        <v>661</v>
      </c>
      <c r="B327" s="35"/>
      <c r="C327" s="12">
        <v>49216.396000000001</v>
      </c>
      <c r="D327" s="12"/>
      <c r="E327" s="9">
        <f t="shared" si="153"/>
        <v>6161.9865203563404</v>
      </c>
      <c r="F327" s="9">
        <f t="shared" si="154"/>
        <v>6162</v>
      </c>
      <c r="G327" s="9">
        <f t="shared" si="155"/>
        <v>-2.0878000002994668E-2</v>
      </c>
      <c r="H327" s="9"/>
      <c r="I327" s="9">
        <f t="shared" si="179"/>
        <v>-2.0878000002994668E-2</v>
      </c>
      <c r="J327" s="9"/>
      <c r="K327" s="9"/>
      <c r="L327" s="9"/>
      <c r="M327" s="9"/>
      <c r="N327" s="9"/>
      <c r="O327" s="9">
        <f t="shared" ca="1" si="175"/>
        <v>2670.4123211381943</v>
      </c>
      <c r="P327" s="9">
        <f t="shared" si="172"/>
        <v>0.122165077156059</v>
      </c>
      <c r="Q327" s="40">
        <f t="shared" si="156"/>
        <v>34197.896000000001</v>
      </c>
      <c r="S327" s="35">
        <v>0.1</v>
      </c>
      <c r="Z327">
        <f t="shared" si="157"/>
        <v>6162</v>
      </c>
      <c r="AA327" s="15">
        <f t="shared" si="158"/>
        <v>-3.8088140342651081E-2</v>
      </c>
      <c r="AB327" s="15">
        <f t="shared" si="159"/>
        <v>0.13937521749571541</v>
      </c>
      <c r="AC327" s="15">
        <f t="shared" si="160"/>
        <v>-0.14304307715905368</v>
      </c>
      <c r="AD327" s="15">
        <f t="shared" si="161"/>
        <v>1.7210140339656413E-2</v>
      </c>
      <c r="AE327" s="15">
        <f t="shared" si="162"/>
        <v>2.9618893051066898E-5</v>
      </c>
      <c r="AF327">
        <f t="shared" si="163"/>
        <v>-0.14304307715905368</v>
      </c>
      <c r="AG327" s="68"/>
      <c r="AH327">
        <f t="shared" si="164"/>
        <v>-0.16025321749871008</v>
      </c>
      <c r="AI327">
        <f t="shared" si="165"/>
        <v>1.5150080026086594</v>
      </c>
      <c r="AJ327">
        <f t="shared" si="166"/>
        <v>-0.74868956568898748</v>
      </c>
      <c r="AK327">
        <f t="shared" si="167"/>
        <v>-0.21992443531594882</v>
      </c>
      <c r="AL327">
        <f t="shared" si="168"/>
        <v>-0.40358975118491031</v>
      </c>
      <c r="AM327">
        <f t="shared" si="169"/>
        <v>-0.20457934711394793</v>
      </c>
      <c r="AN327" s="15">
        <f t="shared" si="178"/>
        <v>6.0667362943386269</v>
      </c>
      <c r="AO327" s="15">
        <f t="shared" si="178"/>
        <v>6.0682412693463386</v>
      </c>
      <c r="AP327" s="15">
        <f t="shared" si="178"/>
        <v>6.0709912021710855</v>
      </c>
      <c r="AQ327" s="15">
        <f t="shared" si="178"/>
        <v>6.0760117682401935</v>
      </c>
      <c r="AR327" s="15">
        <f t="shared" si="178"/>
        <v>6.0851642901133305</v>
      </c>
      <c r="AS327" s="15">
        <f t="shared" si="178"/>
        <v>6.1018068198742093</v>
      </c>
      <c r="AT327" s="15">
        <f t="shared" si="178"/>
        <v>6.1319425533577423</v>
      </c>
      <c r="AU327" s="15">
        <f t="shared" si="170"/>
        <v>6.1861802367191023</v>
      </c>
    </row>
    <row r="328" spans="1:48" x14ac:dyDescent="0.2">
      <c r="A328" s="9" t="s">
        <v>661</v>
      </c>
      <c r="B328" s="35"/>
      <c r="C328" s="12">
        <v>49216.398000000001</v>
      </c>
      <c r="D328" s="12"/>
      <c r="E328" s="9">
        <f t="shared" si="153"/>
        <v>6161.9878116336331</v>
      </c>
      <c r="F328" s="9">
        <f t="shared" si="154"/>
        <v>6162</v>
      </c>
      <c r="G328" s="9">
        <f t="shared" si="155"/>
        <v>-1.8878000002587214E-2</v>
      </c>
      <c r="H328" s="9"/>
      <c r="I328" s="9">
        <f t="shared" si="179"/>
        <v>-1.8878000002587214E-2</v>
      </c>
      <c r="J328" s="9"/>
      <c r="K328" s="9"/>
      <c r="L328" s="9"/>
      <c r="M328" s="9"/>
      <c r="N328" s="9"/>
      <c r="O328" s="9">
        <f t="shared" ca="1" si="175"/>
        <v>2670.4123211381943</v>
      </c>
      <c r="P328" s="9">
        <f t="shared" si="172"/>
        <v>0.122165077156059</v>
      </c>
      <c r="Q328" s="40">
        <f t="shared" si="156"/>
        <v>34197.898000000001</v>
      </c>
      <c r="S328" s="35">
        <v>0.1</v>
      </c>
      <c r="X328" s="15"/>
      <c r="Y328" s="9"/>
      <c r="Z328">
        <f t="shared" si="157"/>
        <v>6162</v>
      </c>
      <c r="AA328" s="15">
        <f t="shared" si="158"/>
        <v>-3.8088140342651081E-2</v>
      </c>
      <c r="AB328" s="15">
        <f t="shared" si="159"/>
        <v>0.14137521749612286</v>
      </c>
      <c r="AC328" s="15">
        <f t="shared" si="160"/>
        <v>-0.14104307715864622</v>
      </c>
      <c r="AD328" s="15">
        <f t="shared" si="161"/>
        <v>1.9210140340063867E-2</v>
      </c>
      <c r="AE328" s="15">
        <f t="shared" si="162"/>
        <v>3.6902949188494913E-5</v>
      </c>
      <c r="AF328">
        <f t="shared" si="163"/>
        <v>-0.14104307715864622</v>
      </c>
      <c r="AG328" s="68"/>
      <c r="AH328">
        <f t="shared" si="164"/>
        <v>-0.16025321749871008</v>
      </c>
      <c r="AI328">
        <f t="shared" si="165"/>
        <v>1.5150080026086594</v>
      </c>
      <c r="AJ328">
        <f t="shared" si="166"/>
        <v>-0.74868956568898748</v>
      </c>
      <c r="AK328">
        <f t="shared" si="167"/>
        <v>-0.21992443531594882</v>
      </c>
      <c r="AL328">
        <f t="shared" si="168"/>
        <v>-0.40358975118491031</v>
      </c>
      <c r="AM328">
        <f t="shared" si="169"/>
        <v>-0.20457934711394793</v>
      </c>
      <c r="AN328" s="15">
        <f t="shared" si="178"/>
        <v>6.0667362943386269</v>
      </c>
      <c r="AO328" s="15">
        <f t="shared" si="178"/>
        <v>6.0682412693463386</v>
      </c>
      <c r="AP328" s="15">
        <f t="shared" si="178"/>
        <v>6.0709912021710855</v>
      </c>
      <c r="AQ328" s="15">
        <f t="shared" si="178"/>
        <v>6.0760117682401935</v>
      </c>
      <c r="AR328" s="15">
        <f t="shared" si="178"/>
        <v>6.0851642901133305</v>
      </c>
      <c r="AS328" s="15">
        <f t="shared" si="178"/>
        <v>6.1018068198742093</v>
      </c>
      <c r="AT328" s="15">
        <f t="shared" si="178"/>
        <v>6.1319425533577423</v>
      </c>
      <c r="AU328" s="15">
        <f t="shared" si="170"/>
        <v>6.1861802367191023</v>
      </c>
    </row>
    <row r="329" spans="1:48" x14ac:dyDescent="0.2">
      <c r="A329" s="9" t="s">
        <v>661</v>
      </c>
      <c r="B329" s="35"/>
      <c r="C329" s="12">
        <v>49216.398000000001</v>
      </c>
      <c r="D329" s="12"/>
      <c r="E329" s="9">
        <f t="shared" si="153"/>
        <v>6161.9878116336331</v>
      </c>
      <c r="F329" s="9">
        <f t="shared" si="154"/>
        <v>6162</v>
      </c>
      <c r="G329" s="9">
        <f t="shared" si="155"/>
        <v>-1.8878000002587214E-2</v>
      </c>
      <c r="H329" s="9"/>
      <c r="I329" s="9">
        <f t="shared" si="179"/>
        <v>-1.8878000002587214E-2</v>
      </c>
      <c r="J329" s="9"/>
      <c r="K329" s="9"/>
      <c r="L329" s="9"/>
      <c r="M329" s="9"/>
      <c r="N329" s="9"/>
      <c r="O329" s="9">
        <f t="shared" ca="1" si="175"/>
        <v>2670.4123211381943</v>
      </c>
      <c r="P329" s="9">
        <f t="shared" si="172"/>
        <v>0.122165077156059</v>
      </c>
      <c r="Q329" s="40">
        <f t="shared" si="156"/>
        <v>34197.898000000001</v>
      </c>
      <c r="S329" s="35">
        <v>0.1</v>
      </c>
      <c r="Z329">
        <f t="shared" si="157"/>
        <v>6162</v>
      </c>
      <c r="AA329" s="15">
        <f t="shared" si="158"/>
        <v>-3.8088140342651081E-2</v>
      </c>
      <c r="AB329" s="15">
        <f t="shared" si="159"/>
        <v>0.14137521749612286</v>
      </c>
      <c r="AC329" s="15">
        <f t="shared" si="160"/>
        <v>-0.14104307715864622</v>
      </c>
      <c r="AD329" s="15">
        <f t="shared" si="161"/>
        <v>1.9210140340063867E-2</v>
      </c>
      <c r="AE329" s="15">
        <f t="shared" si="162"/>
        <v>3.6902949188494913E-5</v>
      </c>
      <c r="AF329">
        <f t="shared" si="163"/>
        <v>-0.14104307715864622</v>
      </c>
      <c r="AG329" s="68"/>
      <c r="AH329">
        <f t="shared" si="164"/>
        <v>-0.16025321749871008</v>
      </c>
      <c r="AI329">
        <f t="shared" si="165"/>
        <v>1.5150080026086594</v>
      </c>
      <c r="AJ329">
        <f t="shared" si="166"/>
        <v>-0.74868956568898748</v>
      </c>
      <c r="AK329">
        <f t="shared" si="167"/>
        <v>-0.21992443531594882</v>
      </c>
      <c r="AL329">
        <f t="shared" si="168"/>
        <v>-0.40358975118491031</v>
      </c>
      <c r="AM329">
        <f t="shared" si="169"/>
        <v>-0.20457934711394793</v>
      </c>
      <c r="AN329" s="15">
        <f t="shared" si="178"/>
        <v>6.0667362943386269</v>
      </c>
      <c r="AO329" s="15">
        <f t="shared" si="178"/>
        <v>6.0682412693463386</v>
      </c>
      <c r="AP329" s="15">
        <f t="shared" si="178"/>
        <v>6.0709912021710855</v>
      </c>
      <c r="AQ329" s="15">
        <f t="shared" si="178"/>
        <v>6.0760117682401935</v>
      </c>
      <c r="AR329" s="15">
        <f t="shared" si="178"/>
        <v>6.0851642901133305</v>
      </c>
      <c r="AS329" s="15">
        <f t="shared" si="178"/>
        <v>6.1018068198742093</v>
      </c>
      <c r="AT329" s="15">
        <f t="shared" si="178"/>
        <v>6.1319425533577423</v>
      </c>
      <c r="AU329" s="15">
        <f t="shared" si="170"/>
        <v>6.1861802367191023</v>
      </c>
    </row>
    <row r="330" spans="1:48" x14ac:dyDescent="0.2">
      <c r="A330" s="9" t="s">
        <v>661</v>
      </c>
      <c r="B330" s="35"/>
      <c r="C330" s="12">
        <v>49216.398999999998</v>
      </c>
      <c r="D330" s="12"/>
      <c r="E330" s="9">
        <f t="shared" si="153"/>
        <v>6161.9884572722776</v>
      </c>
      <c r="F330" s="9">
        <f t="shared" si="154"/>
        <v>6162</v>
      </c>
      <c r="G330" s="9">
        <f t="shared" si="155"/>
        <v>-1.7878000006021466E-2</v>
      </c>
      <c r="H330" s="9"/>
      <c r="I330" s="9">
        <f t="shared" si="179"/>
        <v>-1.7878000006021466E-2</v>
      </c>
      <c r="J330" s="9"/>
      <c r="K330" s="9"/>
      <c r="L330" s="9"/>
      <c r="M330" s="9"/>
      <c r="N330" s="9"/>
      <c r="O330" s="9">
        <f t="shared" ca="1" si="175"/>
        <v>2670.4123211381943</v>
      </c>
      <c r="P330" s="9">
        <f t="shared" si="172"/>
        <v>0.122165077156059</v>
      </c>
      <c r="Q330" s="40">
        <f t="shared" si="156"/>
        <v>34197.898999999998</v>
      </c>
      <c r="S330" s="35">
        <v>0.1</v>
      </c>
      <c r="Z330">
        <f t="shared" si="157"/>
        <v>6162</v>
      </c>
      <c r="AA330" s="15">
        <f t="shared" si="158"/>
        <v>-3.8088140342651081E-2</v>
      </c>
      <c r="AB330" s="15">
        <f t="shared" si="159"/>
        <v>0.14237521749268861</v>
      </c>
      <c r="AC330" s="15">
        <f t="shared" si="160"/>
        <v>-0.14004307716208048</v>
      </c>
      <c r="AD330" s="15">
        <f t="shared" si="161"/>
        <v>2.0210140336629615E-2</v>
      </c>
      <c r="AE330" s="15">
        <f t="shared" si="162"/>
        <v>4.0844977242626343E-5</v>
      </c>
      <c r="AF330">
        <f t="shared" si="163"/>
        <v>-0.14004307716208048</v>
      </c>
      <c r="AG330" s="68"/>
      <c r="AH330">
        <f t="shared" si="164"/>
        <v>-0.16025321749871008</v>
      </c>
      <c r="AI330">
        <f t="shared" si="165"/>
        <v>1.5150080026086594</v>
      </c>
      <c r="AJ330">
        <f t="shared" si="166"/>
        <v>-0.74868956568898748</v>
      </c>
      <c r="AK330">
        <f t="shared" si="167"/>
        <v>-0.21992443531594882</v>
      </c>
      <c r="AL330">
        <f t="shared" si="168"/>
        <v>-0.40358975118491031</v>
      </c>
      <c r="AM330">
        <f t="shared" si="169"/>
        <v>-0.20457934711394793</v>
      </c>
      <c r="AN330" s="15">
        <f t="shared" si="178"/>
        <v>6.0667362943386269</v>
      </c>
      <c r="AO330" s="15">
        <f t="shared" si="178"/>
        <v>6.0682412693463386</v>
      </c>
      <c r="AP330" s="15">
        <f t="shared" si="178"/>
        <v>6.0709912021710855</v>
      </c>
      <c r="AQ330" s="15">
        <f t="shared" si="178"/>
        <v>6.0760117682401935</v>
      </c>
      <c r="AR330" s="15">
        <f t="shared" si="178"/>
        <v>6.0851642901133305</v>
      </c>
      <c r="AS330" s="15">
        <f t="shared" si="178"/>
        <v>6.1018068198742093</v>
      </c>
      <c r="AT330" s="15">
        <f t="shared" si="178"/>
        <v>6.1319425533577423</v>
      </c>
      <c r="AU330" s="15">
        <f t="shared" si="170"/>
        <v>6.1861802367191023</v>
      </c>
    </row>
    <row r="331" spans="1:48" x14ac:dyDescent="0.2">
      <c r="A331" s="9" t="s">
        <v>661</v>
      </c>
      <c r="B331" s="35"/>
      <c r="C331" s="12">
        <v>49216.400999999998</v>
      </c>
      <c r="D331" s="12"/>
      <c r="E331" s="9">
        <f t="shared" si="153"/>
        <v>6161.9897485495703</v>
      </c>
      <c r="F331" s="9">
        <f t="shared" si="154"/>
        <v>6162</v>
      </c>
      <c r="G331" s="9">
        <f t="shared" si="155"/>
        <v>-1.5878000005614012E-2</v>
      </c>
      <c r="H331" s="9"/>
      <c r="I331" s="9">
        <f t="shared" si="179"/>
        <v>-1.5878000005614012E-2</v>
      </c>
      <c r="J331" s="9"/>
      <c r="K331" s="9"/>
      <c r="L331" s="9"/>
      <c r="M331" s="9"/>
      <c r="N331" s="9"/>
      <c r="O331" s="9">
        <f t="shared" ca="1" si="175"/>
        <v>2670.4123211381943</v>
      </c>
      <c r="P331" s="9">
        <f t="shared" si="172"/>
        <v>0.122165077156059</v>
      </c>
      <c r="Q331" s="40">
        <f t="shared" si="156"/>
        <v>34197.900999999998</v>
      </c>
      <c r="S331" s="35">
        <v>0.1</v>
      </c>
      <c r="Z331">
        <f t="shared" si="157"/>
        <v>6162</v>
      </c>
      <c r="AA331" s="15">
        <f t="shared" si="158"/>
        <v>-3.8088140342651081E-2</v>
      </c>
      <c r="AB331" s="15">
        <f t="shared" si="159"/>
        <v>0.14437521749309606</v>
      </c>
      <c r="AC331" s="15">
        <f t="shared" si="160"/>
        <v>-0.13804307716167302</v>
      </c>
      <c r="AD331" s="15">
        <f t="shared" si="161"/>
        <v>2.2210140337037068E-2</v>
      </c>
      <c r="AE331" s="15">
        <f t="shared" si="162"/>
        <v>4.932903337908811E-5</v>
      </c>
      <c r="AF331">
        <f t="shared" si="163"/>
        <v>-0.13804307716167302</v>
      </c>
      <c r="AG331" s="68"/>
      <c r="AH331">
        <f t="shared" si="164"/>
        <v>-0.16025321749871008</v>
      </c>
      <c r="AI331">
        <f t="shared" si="165"/>
        <v>1.5150080026086594</v>
      </c>
      <c r="AJ331">
        <f t="shared" si="166"/>
        <v>-0.74868956568898748</v>
      </c>
      <c r="AK331">
        <f t="shared" si="167"/>
        <v>-0.21992443531594882</v>
      </c>
      <c r="AL331">
        <f t="shared" si="168"/>
        <v>-0.40358975118491031</v>
      </c>
      <c r="AM331">
        <f t="shared" si="169"/>
        <v>-0.20457934711394793</v>
      </c>
      <c r="AN331" s="15">
        <f t="shared" ref="AN331:AT340" si="180">$AU331+$AB$7*SIN(AO331)</f>
        <v>6.0667362943386269</v>
      </c>
      <c r="AO331" s="15">
        <f t="shared" si="180"/>
        <v>6.0682412693463386</v>
      </c>
      <c r="AP331" s="15">
        <f t="shared" si="180"/>
        <v>6.0709912021710855</v>
      </c>
      <c r="AQ331" s="15">
        <f t="shared" si="180"/>
        <v>6.0760117682401935</v>
      </c>
      <c r="AR331" s="15">
        <f t="shared" si="180"/>
        <v>6.0851642901133305</v>
      </c>
      <c r="AS331" s="15">
        <f t="shared" si="180"/>
        <v>6.1018068198742093</v>
      </c>
      <c r="AT331" s="15">
        <f t="shared" si="180"/>
        <v>6.1319425533577423</v>
      </c>
      <c r="AU331" s="15">
        <f t="shared" si="170"/>
        <v>6.1861802367191023</v>
      </c>
    </row>
    <row r="332" spans="1:48" x14ac:dyDescent="0.2">
      <c r="A332" s="9" t="s">
        <v>661</v>
      </c>
      <c r="B332" s="35"/>
      <c r="C332" s="12">
        <v>49216.402000000002</v>
      </c>
      <c r="D332" s="12"/>
      <c r="E332" s="9">
        <f t="shared" si="153"/>
        <v>6161.9903941882194</v>
      </c>
      <c r="F332" s="9">
        <f t="shared" si="154"/>
        <v>6162</v>
      </c>
      <c r="G332" s="9">
        <f t="shared" si="155"/>
        <v>-1.4878000001772307E-2</v>
      </c>
      <c r="H332" s="9"/>
      <c r="I332" s="9">
        <f t="shared" si="179"/>
        <v>-1.4878000001772307E-2</v>
      </c>
      <c r="J332" s="9"/>
      <c r="K332" s="9"/>
      <c r="L332" s="9"/>
      <c r="M332" s="9"/>
      <c r="N332" s="9"/>
      <c r="O332" s="9">
        <f t="shared" ca="1" si="175"/>
        <v>2670.4123211381943</v>
      </c>
      <c r="P332" s="9">
        <f t="shared" si="172"/>
        <v>0.122165077156059</v>
      </c>
      <c r="Q332" s="40">
        <f t="shared" si="156"/>
        <v>34197.902000000002</v>
      </c>
      <c r="S332" s="35">
        <v>0.1</v>
      </c>
      <c r="Z332">
        <f t="shared" si="157"/>
        <v>6162</v>
      </c>
      <c r="AA332" s="15">
        <f t="shared" si="158"/>
        <v>-3.8088140342651081E-2</v>
      </c>
      <c r="AB332" s="15">
        <f t="shared" si="159"/>
        <v>0.14537521749693777</v>
      </c>
      <c r="AC332" s="15">
        <f t="shared" si="160"/>
        <v>-0.13704307715783132</v>
      </c>
      <c r="AD332" s="15">
        <f t="shared" si="161"/>
        <v>2.3210140340878774E-2</v>
      </c>
      <c r="AE332" s="15">
        <f t="shared" si="162"/>
        <v>5.3871061464328832E-5</v>
      </c>
      <c r="AF332">
        <f t="shared" si="163"/>
        <v>-0.13704307715783132</v>
      </c>
      <c r="AG332" s="68"/>
      <c r="AH332">
        <f t="shared" si="164"/>
        <v>-0.16025321749871008</v>
      </c>
      <c r="AI332">
        <f t="shared" si="165"/>
        <v>1.5150080026086594</v>
      </c>
      <c r="AJ332">
        <f t="shared" si="166"/>
        <v>-0.74868956568898748</v>
      </c>
      <c r="AK332">
        <f t="shared" si="167"/>
        <v>-0.21992443531594882</v>
      </c>
      <c r="AL332">
        <f t="shared" si="168"/>
        <v>-0.40358975118491031</v>
      </c>
      <c r="AM332">
        <f t="shared" si="169"/>
        <v>-0.20457934711394793</v>
      </c>
      <c r="AN332" s="15">
        <f t="shared" si="180"/>
        <v>6.0667362943386269</v>
      </c>
      <c r="AO332" s="15">
        <f t="shared" si="180"/>
        <v>6.0682412693463386</v>
      </c>
      <c r="AP332" s="15">
        <f t="shared" si="180"/>
        <v>6.0709912021710855</v>
      </c>
      <c r="AQ332" s="15">
        <f t="shared" si="180"/>
        <v>6.0760117682401935</v>
      </c>
      <c r="AR332" s="15">
        <f t="shared" si="180"/>
        <v>6.0851642901133305</v>
      </c>
      <c r="AS332" s="15">
        <f t="shared" si="180"/>
        <v>6.1018068198742093</v>
      </c>
      <c r="AT332" s="15">
        <f t="shared" si="180"/>
        <v>6.1319425533577423</v>
      </c>
      <c r="AU332" s="15">
        <f t="shared" si="170"/>
        <v>6.1861802367191023</v>
      </c>
    </row>
    <row r="333" spans="1:48" x14ac:dyDescent="0.2">
      <c r="A333" s="9" t="s">
        <v>661</v>
      </c>
      <c r="B333" s="35"/>
      <c r="C333" s="12">
        <v>49487.430999999997</v>
      </c>
      <c r="D333" s="12"/>
      <c r="E333" s="9">
        <f t="shared" si="153"/>
        <v>6336.9771908778976</v>
      </c>
      <c r="F333" s="9">
        <f t="shared" si="154"/>
        <v>6337</v>
      </c>
      <c r="G333" s="9">
        <f t="shared" si="155"/>
        <v>-3.5328000005392823E-2</v>
      </c>
      <c r="H333" s="9"/>
      <c r="I333" s="9">
        <f t="shared" si="179"/>
        <v>-3.5328000005392823E-2</v>
      </c>
      <c r="J333" s="9"/>
      <c r="K333" s="9"/>
      <c r="L333" s="9"/>
      <c r="M333" s="9"/>
      <c r="N333" s="9"/>
      <c r="O333" s="9">
        <f t="shared" ca="1" si="175"/>
        <v>2564.3015751487965</v>
      </c>
      <c r="P333" s="9">
        <f t="shared" si="172"/>
        <v>0.12547309836314499</v>
      </c>
      <c r="Q333" s="40">
        <f t="shared" si="156"/>
        <v>34468.930999999997</v>
      </c>
      <c r="S333" s="35">
        <v>0.1</v>
      </c>
      <c r="Z333">
        <f t="shared" si="157"/>
        <v>6337</v>
      </c>
      <c r="AA333" s="15">
        <f t="shared" si="158"/>
        <v>-3.854830986005453E-2</v>
      </c>
      <c r="AB333" s="15">
        <f t="shared" si="159"/>
        <v>0.1286934082178067</v>
      </c>
      <c r="AC333" s="15">
        <f t="shared" si="160"/>
        <v>-0.16080109836853781</v>
      </c>
      <c r="AD333" s="15">
        <f t="shared" si="161"/>
        <v>3.220309854661707E-3</v>
      </c>
      <c r="AE333" s="15">
        <f t="shared" si="162"/>
        <v>1.0370395560031305E-6</v>
      </c>
      <c r="AF333">
        <f t="shared" si="163"/>
        <v>-0.16080109836853781</v>
      </c>
      <c r="AG333" s="68"/>
      <c r="AH333">
        <f t="shared" si="164"/>
        <v>-0.16402140822319952</v>
      </c>
      <c r="AI333">
        <f t="shared" si="165"/>
        <v>1.5319636562832946</v>
      </c>
      <c r="AJ333">
        <f t="shared" si="166"/>
        <v>-0.80275715092898881</v>
      </c>
      <c r="AK333">
        <f t="shared" si="167"/>
        <v>-0.17497047863485124</v>
      </c>
      <c r="AL333">
        <f t="shared" si="168"/>
        <v>-0.31776820834232944</v>
      </c>
      <c r="AM333">
        <f t="shared" si="169"/>
        <v>-0.16023470893747185</v>
      </c>
      <c r="AN333" s="15">
        <f t="shared" si="180"/>
        <v>6.1133978670479063</v>
      </c>
      <c r="AO333" s="15">
        <f t="shared" si="180"/>
        <v>6.1146244916370893</v>
      </c>
      <c r="AP333" s="15">
        <f t="shared" si="180"/>
        <v>6.1168459649672506</v>
      </c>
      <c r="AQ333" s="15">
        <f t="shared" si="180"/>
        <v>6.1208670548973245</v>
      </c>
      <c r="AR333" s="15">
        <f t="shared" si="180"/>
        <v>6.1281389499287826</v>
      </c>
      <c r="AS333" s="15">
        <f t="shared" si="180"/>
        <v>6.1412690419282177</v>
      </c>
      <c r="AT333" s="15">
        <f t="shared" si="180"/>
        <v>6.16491600116436</v>
      </c>
      <c r="AU333" s="15">
        <f t="shared" si="170"/>
        <v>6.2073455592465265</v>
      </c>
    </row>
    <row r="334" spans="1:48" x14ac:dyDescent="0.2">
      <c r="A334" s="9" t="s">
        <v>667</v>
      </c>
      <c r="B334" s="35"/>
      <c r="C334" s="12">
        <v>49504.49</v>
      </c>
      <c r="D334" s="12"/>
      <c r="E334" s="9">
        <f t="shared" si="153"/>
        <v>6347.9911405464918</v>
      </c>
      <c r="F334" s="9">
        <f t="shared" si="154"/>
        <v>6348</v>
      </c>
      <c r="G334" s="9">
        <f t="shared" si="155"/>
        <v>-1.3722000003326684E-2</v>
      </c>
      <c r="H334" s="9"/>
      <c r="I334" s="9">
        <f t="shared" si="179"/>
        <v>-1.3722000003326684E-2</v>
      </c>
      <c r="J334" s="9"/>
      <c r="K334" s="9"/>
      <c r="L334" s="9"/>
      <c r="M334" s="9"/>
      <c r="N334" s="9"/>
      <c r="O334" s="9">
        <f t="shared" ca="1" si="175"/>
        <v>2557.631756829463</v>
      </c>
      <c r="P334" s="9">
        <f t="shared" si="172"/>
        <v>0.12568101968095508</v>
      </c>
      <c r="Q334" s="40">
        <f t="shared" si="156"/>
        <v>34485.99</v>
      </c>
      <c r="S334" s="35">
        <v>0.1</v>
      </c>
      <c r="Z334">
        <f t="shared" si="157"/>
        <v>6348</v>
      </c>
      <c r="AA334" s="15">
        <f t="shared" si="158"/>
        <v>-3.8566531798767789E-2</v>
      </c>
      <c r="AB334" s="15">
        <f t="shared" si="159"/>
        <v>0.15052555147639618</v>
      </c>
      <c r="AC334" s="15">
        <f t="shared" si="160"/>
        <v>-0.13940301968428176</v>
      </c>
      <c r="AD334" s="15">
        <f t="shared" si="161"/>
        <v>2.4844531795441105E-2</v>
      </c>
      <c r="AE334" s="15">
        <f t="shared" si="162"/>
        <v>6.1725076013468397E-5</v>
      </c>
      <c r="AF334">
        <f t="shared" si="163"/>
        <v>-0.13940301968428176</v>
      </c>
      <c r="AG334" s="68"/>
      <c r="AH334">
        <f t="shared" si="164"/>
        <v>-0.16424755147972286</v>
      </c>
      <c r="AI334">
        <f t="shared" si="165"/>
        <v>1.5329097653814339</v>
      </c>
      <c r="AJ334">
        <f t="shared" si="166"/>
        <v>-0.80599654320299774</v>
      </c>
      <c r="AK334">
        <f t="shared" si="167"/>
        <v>-0.17206737622543461</v>
      </c>
      <c r="AL334">
        <f t="shared" si="168"/>
        <v>-0.31231573829649734</v>
      </c>
      <c r="AM334">
        <f t="shared" si="169"/>
        <v>-0.15743969143269737</v>
      </c>
      <c r="AN334" s="15">
        <f t="shared" si="180"/>
        <v>6.1163456738620319</v>
      </c>
      <c r="AO334" s="15">
        <f t="shared" si="180"/>
        <v>6.1175535299783048</v>
      </c>
      <c r="AP334" s="15">
        <f t="shared" si="180"/>
        <v>6.1197399459737234</v>
      </c>
      <c r="AQ334" s="15">
        <f t="shared" si="180"/>
        <v>6.1236957177957931</v>
      </c>
      <c r="AR334" s="15">
        <f t="shared" si="180"/>
        <v>6.1308463484480189</v>
      </c>
      <c r="AS334" s="15">
        <f t="shared" si="180"/>
        <v>6.143752515943194</v>
      </c>
      <c r="AT334" s="15">
        <f t="shared" si="180"/>
        <v>6.1669893080238234</v>
      </c>
      <c r="AU334" s="15">
        <f t="shared" si="170"/>
        <v>6.2086759509482512</v>
      </c>
    </row>
    <row r="335" spans="1:48" x14ac:dyDescent="0.2">
      <c r="A335" s="9" t="s">
        <v>661</v>
      </c>
      <c r="B335" s="35"/>
      <c r="C335" s="12">
        <v>49535.436999999998</v>
      </c>
      <c r="D335" s="12"/>
      <c r="E335" s="9">
        <f t="shared" si="153"/>
        <v>6367.9717197360087</v>
      </c>
      <c r="F335" s="9">
        <f t="shared" si="154"/>
        <v>6368</v>
      </c>
      <c r="G335" s="9">
        <f t="shared" si="155"/>
        <v>-4.3802000007417519E-2</v>
      </c>
      <c r="H335" s="9"/>
      <c r="I335" s="9">
        <f t="shared" si="179"/>
        <v>-4.3802000007417519E-2</v>
      </c>
      <c r="J335" s="9"/>
      <c r="K335" s="9"/>
      <c r="L335" s="9"/>
      <c r="M335" s="9"/>
      <c r="N335" s="9"/>
      <c r="O335" s="9">
        <f t="shared" ca="1" si="175"/>
        <v>2545.5048144306747</v>
      </c>
      <c r="P335" s="9">
        <f t="shared" si="172"/>
        <v>0.12605905497279821</v>
      </c>
      <c r="Q335" s="40">
        <f t="shared" si="156"/>
        <v>34516.936999999998</v>
      </c>
      <c r="S335" s="35">
        <v>0.1</v>
      </c>
      <c r="X335" s="15"/>
      <c r="Y335" s="15"/>
      <c r="Z335">
        <f t="shared" si="157"/>
        <v>6368</v>
      </c>
      <c r="AA335" s="15">
        <f t="shared" si="158"/>
        <v>-3.8596316242149209E-2</v>
      </c>
      <c r="AB335" s="15">
        <f t="shared" si="159"/>
        <v>0.1208533712075299</v>
      </c>
      <c r="AC335" s="15">
        <f t="shared" si="160"/>
        <v>-0.16986105498021573</v>
      </c>
      <c r="AD335" s="15">
        <f t="shared" si="161"/>
        <v>-5.2056837652683097E-3</v>
      </c>
      <c r="AE335" s="15">
        <f t="shared" si="162"/>
        <v>2.7099143463978046E-6</v>
      </c>
      <c r="AF335">
        <f t="shared" si="163"/>
        <v>-0.16986105498021573</v>
      </c>
      <c r="AG335" s="68"/>
      <c r="AH335">
        <f t="shared" si="164"/>
        <v>-0.16465537121494742</v>
      </c>
      <c r="AI335">
        <f t="shared" si="165"/>
        <v>1.5345920341514621</v>
      </c>
      <c r="AJ335">
        <f t="shared" si="166"/>
        <v>-0.81183427196446845</v>
      </c>
      <c r="AK335">
        <f t="shared" si="167"/>
        <v>-0.16676737397285554</v>
      </c>
      <c r="AL335">
        <f t="shared" si="168"/>
        <v>-0.30238609001413258</v>
      </c>
      <c r="AM335">
        <f t="shared" si="169"/>
        <v>-0.15235573507725661</v>
      </c>
      <c r="AN335" s="15">
        <f t="shared" si="180"/>
        <v>6.1217093985032189</v>
      </c>
      <c r="AO335" s="15">
        <f t="shared" si="180"/>
        <v>6.1228827736660794</v>
      </c>
      <c r="AP335" s="15">
        <f t="shared" si="180"/>
        <v>6.1250049367763886</v>
      </c>
      <c r="AQ335" s="15">
        <f t="shared" si="180"/>
        <v>6.1288412582700422</v>
      </c>
      <c r="AR335" s="15">
        <f t="shared" si="180"/>
        <v>6.135770568014868</v>
      </c>
      <c r="AS335" s="15">
        <f t="shared" si="180"/>
        <v>6.1482687394545925</v>
      </c>
      <c r="AT335" s="15">
        <f t="shared" si="180"/>
        <v>6.1707591449710124</v>
      </c>
      <c r="AU335" s="15">
        <f t="shared" si="170"/>
        <v>6.2110948449513845</v>
      </c>
    </row>
    <row r="336" spans="1:48" x14ac:dyDescent="0.2">
      <c r="A336" s="9" t="s">
        <v>661</v>
      </c>
      <c r="B336" s="35"/>
      <c r="C336" s="12">
        <v>49535.445</v>
      </c>
      <c r="D336" s="12"/>
      <c r="E336" s="9">
        <f t="shared" si="153"/>
        <v>6367.9768848451813</v>
      </c>
      <c r="F336" s="9">
        <f t="shared" si="154"/>
        <v>6368</v>
      </c>
      <c r="G336" s="9">
        <f t="shared" si="155"/>
        <v>-3.5802000005787704E-2</v>
      </c>
      <c r="H336" s="9"/>
      <c r="I336" s="9">
        <f t="shared" si="179"/>
        <v>-3.5802000005787704E-2</v>
      </c>
      <c r="J336" s="9"/>
      <c r="K336" s="9"/>
      <c r="L336" s="9"/>
      <c r="M336" s="9"/>
      <c r="N336" s="9"/>
      <c r="O336" s="9">
        <f t="shared" ref="O336:O367" ca="1" si="181">+C$11+C$12*F336</f>
        <v>2545.5048144306747</v>
      </c>
      <c r="P336" s="9">
        <f t="shared" si="172"/>
        <v>0.12605905497279821</v>
      </c>
      <c r="Q336" s="40">
        <f t="shared" si="156"/>
        <v>34516.945</v>
      </c>
      <c r="S336" s="35">
        <v>0.1</v>
      </c>
      <c r="Z336">
        <f t="shared" si="157"/>
        <v>6368</v>
      </c>
      <c r="AA336" s="15">
        <f t="shared" si="158"/>
        <v>-3.8596316242149209E-2</v>
      </c>
      <c r="AB336" s="15">
        <f t="shared" si="159"/>
        <v>0.12885337120915971</v>
      </c>
      <c r="AC336" s="15">
        <f t="shared" si="160"/>
        <v>-0.16186105497858591</v>
      </c>
      <c r="AD336" s="15">
        <f t="shared" si="161"/>
        <v>2.7943162363615048E-3</v>
      </c>
      <c r="AE336" s="15">
        <f t="shared" si="162"/>
        <v>7.8082032287935258E-7</v>
      </c>
      <c r="AF336">
        <f t="shared" si="163"/>
        <v>-0.16186105497858591</v>
      </c>
      <c r="AG336" s="68"/>
      <c r="AH336">
        <f t="shared" si="164"/>
        <v>-0.16465537121494742</v>
      </c>
      <c r="AI336">
        <f t="shared" si="165"/>
        <v>1.5345920341514621</v>
      </c>
      <c r="AJ336">
        <f t="shared" si="166"/>
        <v>-0.81183427196446845</v>
      </c>
      <c r="AK336">
        <f t="shared" si="167"/>
        <v>-0.16676737397285554</v>
      </c>
      <c r="AL336">
        <f t="shared" si="168"/>
        <v>-0.30238609001413258</v>
      </c>
      <c r="AM336">
        <f t="shared" si="169"/>
        <v>-0.15235573507725661</v>
      </c>
      <c r="AN336" s="15">
        <f t="shared" si="180"/>
        <v>6.1217093985032189</v>
      </c>
      <c r="AO336" s="15">
        <f t="shared" si="180"/>
        <v>6.1228827736660794</v>
      </c>
      <c r="AP336" s="15">
        <f t="shared" si="180"/>
        <v>6.1250049367763886</v>
      </c>
      <c r="AQ336" s="15">
        <f t="shared" si="180"/>
        <v>6.1288412582700422</v>
      </c>
      <c r="AR336" s="15">
        <f t="shared" si="180"/>
        <v>6.135770568014868</v>
      </c>
      <c r="AS336" s="15">
        <f t="shared" si="180"/>
        <v>6.1482687394545925</v>
      </c>
      <c r="AT336" s="15">
        <f t="shared" si="180"/>
        <v>6.1707591449710124</v>
      </c>
      <c r="AU336" s="15">
        <f t="shared" si="170"/>
        <v>6.2110948449513845</v>
      </c>
      <c r="AV336" s="15"/>
    </row>
    <row r="337" spans="1:47" x14ac:dyDescent="0.2">
      <c r="A337" s="9" t="s">
        <v>661</v>
      </c>
      <c r="B337" s="35"/>
      <c r="C337" s="12">
        <v>49535.446000000004</v>
      </c>
      <c r="D337" s="12"/>
      <c r="E337" s="9">
        <f t="shared" si="153"/>
        <v>6367.9775304838304</v>
      </c>
      <c r="F337" s="9">
        <f t="shared" si="154"/>
        <v>6368</v>
      </c>
      <c r="G337" s="9">
        <f t="shared" si="155"/>
        <v>-3.4802000001945999E-2</v>
      </c>
      <c r="H337" s="9"/>
      <c r="I337" s="9">
        <f t="shared" si="179"/>
        <v>-3.4802000001945999E-2</v>
      </c>
      <c r="J337" s="9"/>
      <c r="K337" s="9"/>
      <c r="L337" s="9"/>
      <c r="M337" s="9"/>
      <c r="N337" s="9"/>
      <c r="O337" s="9">
        <f t="shared" ca="1" si="181"/>
        <v>2545.5048144306747</v>
      </c>
      <c r="P337" s="9">
        <f t="shared" si="172"/>
        <v>0.12605905497279821</v>
      </c>
      <c r="Q337" s="40">
        <f t="shared" si="156"/>
        <v>34516.946000000004</v>
      </c>
      <c r="S337" s="35">
        <v>0.1</v>
      </c>
      <c r="Z337">
        <f t="shared" si="157"/>
        <v>6368</v>
      </c>
      <c r="AA337" s="15">
        <f t="shared" si="158"/>
        <v>-3.8596316242149209E-2</v>
      </c>
      <c r="AB337" s="15">
        <f t="shared" si="159"/>
        <v>0.12985337121300142</v>
      </c>
      <c r="AC337" s="15">
        <f t="shared" si="160"/>
        <v>-0.16086105497474421</v>
      </c>
      <c r="AD337" s="15">
        <f t="shared" si="161"/>
        <v>3.7943162402032105E-3</v>
      </c>
      <c r="AE337" s="15">
        <f t="shared" si="162"/>
        <v>1.4396835730669829E-6</v>
      </c>
      <c r="AF337">
        <f t="shared" si="163"/>
        <v>-0.16086105497474421</v>
      </c>
      <c r="AG337" s="68"/>
      <c r="AH337">
        <f t="shared" si="164"/>
        <v>-0.16465537121494742</v>
      </c>
      <c r="AI337">
        <f t="shared" si="165"/>
        <v>1.5345920341514621</v>
      </c>
      <c r="AJ337">
        <f t="shared" si="166"/>
        <v>-0.81183427196446845</v>
      </c>
      <c r="AK337">
        <f t="shared" si="167"/>
        <v>-0.16676737397285554</v>
      </c>
      <c r="AL337">
        <f t="shared" si="168"/>
        <v>-0.30238609001413258</v>
      </c>
      <c r="AM337">
        <f t="shared" si="169"/>
        <v>-0.15235573507725661</v>
      </c>
      <c r="AN337" s="15">
        <f t="shared" si="180"/>
        <v>6.1217093985032189</v>
      </c>
      <c r="AO337" s="15">
        <f t="shared" si="180"/>
        <v>6.1228827736660794</v>
      </c>
      <c r="AP337" s="15">
        <f t="shared" si="180"/>
        <v>6.1250049367763886</v>
      </c>
      <c r="AQ337" s="15">
        <f t="shared" si="180"/>
        <v>6.1288412582700422</v>
      </c>
      <c r="AR337" s="15">
        <f t="shared" si="180"/>
        <v>6.135770568014868</v>
      </c>
      <c r="AS337" s="15">
        <f t="shared" si="180"/>
        <v>6.1482687394545925</v>
      </c>
      <c r="AT337" s="15">
        <f t="shared" si="180"/>
        <v>6.1707591449710124</v>
      </c>
      <c r="AU337" s="15">
        <f t="shared" si="170"/>
        <v>6.2110948449513845</v>
      </c>
    </row>
    <row r="338" spans="1:47" x14ac:dyDescent="0.2">
      <c r="A338" s="9" t="s">
        <v>661</v>
      </c>
      <c r="B338" s="35"/>
      <c r="C338" s="12">
        <v>49535.447</v>
      </c>
      <c r="D338" s="12"/>
      <c r="E338" s="9">
        <f t="shared" si="153"/>
        <v>6367.978176122474</v>
      </c>
      <c r="F338" s="9">
        <f t="shared" si="154"/>
        <v>6368</v>
      </c>
      <c r="G338" s="9">
        <f t="shared" si="155"/>
        <v>-3.3802000005380251E-2</v>
      </c>
      <c r="H338" s="9"/>
      <c r="I338" s="9">
        <f t="shared" si="179"/>
        <v>-3.3802000005380251E-2</v>
      </c>
      <c r="J338" s="9"/>
      <c r="K338" s="9"/>
      <c r="L338" s="9"/>
      <c r="M338" s="9"/>
      <c r="N338" s="9"/>
      <c r="O338" s="9">
        <f t="shared" ca="1" si="181"/>
        <v>2545.5048144306747</v>
      </c>
      <c r="P338" s="9">
        <f t="shared" si="172"/>
        <v>0.12605905497279821</v>
      </c>
      <c r="Q338" s="40">
        <f t="shared" si="156"/>
        <v>34516.947</v>
      </c>
      <c r="S338" s="35">
        <v>0.1</v>
      </c>
      <c r="Z338">
        <f t="shared" si="157"/>
        <v>6368</v>
      </c>
      <c r="AA338" s="15">
        <f t="shared" si="158"/>
        <v>-3.8596316242149209E-2</v>
      </c>
      <c r="AB338" s="15">
        <f t="shared" si="159"/>
        <v>0.13085337120956717</v>
      </c>
      <c r="AC338" s="15">
        <f t="shared" si="160"/>
        <v>-0.15986105497817846</v>
      </c>
      <c r="AD338" s="15">
        <f t="shared" si="161"/>
        <v>4.7943162367689585E-3</v>
      </c>
      <c r="AE338" s="15">
        <f t="shared" si="162"/>
        <v>2.2985468178146466E-6</v>
      </c>
      <c r="AF338">
        <f t="shared" si="163"/>
        <v>-0.15986105497817846</v>
      </c>
      <c r="AG338" s="68"/>
      <c r="AH338">
        <f t="shared" si="164"/>
        <v>-0.16465537121494742</v>
      </c>
      <c r="AI338">
        <f t="shared" si="165"/>
        <v>1.5345920341514621</v>
      </c>
      <c r="AJ338">
        <f t="shared" si="166"/>
        <v>-0.81183427196446845</v>
      </c>
      <c r="AK338">
        <f t="shared" si="167"/>
        <v>-0.16676737397285554</v>
      </c>
      <c r="AL338">
        <f t="shared" si="168"/>
        <v>-0.30238609001413258</v>
      </c>
      <c r="AM338">
        <f t="shared" si="169"/>
        <v>-0.15235573507725661</v>
      </c>
      <c r="AN338" s="15">
        <f t="shared" si="180"/>
        <v>6.1217093985032189</v>
      </c>
      <c r="AO338" s="15">
        <f t="shared" si="180"/>
        <v>6.1228827736660794</v>
      </c>
      <c r="AP338" s="15">
        <f t="shared" si="180"/>
        <v>6.1250049367763886</v>
      </c>
      <c r="AQ338" s="15">
        <f t="shared" si="180"/>
        <v>6.1288412582700422</v>
      </c>
      <c r="AR338" s="15">
        <f t="shared" si="180"/>
        <v>6.135770568014868</v>
      </c>
      <c r="AS338" s="15">
        <f t="shared" si="180"/>
        <v>6.1482687394545925</v>
      </c>
      <c r="AT338" s="15">
        <f t="shared" si="180"/>
        <v>6.1707591449710124</v>
      </c>
      <c r="AU338" s="15">
        <f t="shared" si="170"/>
        <v>6.2110948449513845</v>
      </c>
    </row>
    <row r="339" spans="1:47" x14ac:dyDescent="0.2">
      <c r="A339" s="9" t="s">
        <v>661</v>
      </c>
      <c r="B339" s="35"/>
      <c r="C339" s="12">
        <v>49535.453000000001</v>
      </c>
      <c r="D339" s="12"/>
      <c r="E339" s="9">
        <f t="shared" si="153"/>
        <v>6367.982049954353</v>
      </c>
      <c r="F339" s="9">
        <f t="shared" si="154"/>
        <v>6368</v>
      </c>
      <c r="G339" s="9">
        <f t="shared" si="155"/>
        <v>-2.780200000415789E-2</v>
      </c>
      <c r="H339" s="9"/>
      <c r="I339" s="9">
        <f t="shared" si="179"/>
        <v>-2.780200000415789E-2</v>
      </c>
      <c r="J339" s="9"/>
      <c r="K339" s="9"/>
      <c r="L339" s="9"/>
      <c r="M339" s="9"/>
      <c r="N339" s="9"/>
      <c r="O339" s="9">
        <f t="shared" ca="1" si="181"/>
        <v>2545.5048144306747</v>
      </c>
      <c r="P339" s="9">
        <f t="shared" si="172"/>
        <v>0.12605905497279821</v>
      </c>
      <c r="Q339" s="40">
        <f t="shared" si="156"/>
        <v>34516.953000000001</v>
      </c>
      <c r="S339" s="35">
        <v>0.1</v>
      </c>
      <c r="X339" s="9"/>
      <c r="Y339" s="9"/>
      <c r="Z339">
        <f t="shared" si="157"/>
        <v>6368</v>
      </c>
      <c r="AA339" s="15">
        <f t="shared" si="158"/>
        <v>-3.8596316242149209E-2</v>
      </c>
      <c r="AB339" s="15">
        <f t="shared" si="159"/>
        <v>0.13685337121078953</v>
      </c>
      <c r="AC339" s="15">
        <f t="shared" si="160"/>
        <v>-0.1538610549769561</v>
      </c>
      <c r="AD339" s="15">
        <f t="shared" si="161"/>
        <v>1.0794316237991319E-2</v>
      </c>
      <c r="AE339" s="15">
        <f t="shared" si="162"/>
        <v>1.1651726304576307E-5</v>
      </c>
      <c r="AF339">
        <f t="shared" si="163"/>
        <v>-0.1538610549769561</v>
      </c>
      <c r="AG339" s="68"/>
      <c r="AH339">
        <f t="shared" si="164"/>
        <v>-0.16465537121494742</v>
      </c>
      <c r="AI339">
        <f t="shared" si="165"/>
        <v>1.5345920341514621</v>
      </c>
      <c r="AJ339">
        <f t="shared" si="166"/>
        <v>-0.81183427196446845</v>
      </c>
      <c r="AK339">
        <f t="shared" si="167"/>
        <v>-0.16676737397285554</v>
      </c>
      <c r="AL339">
        <f t="shared" si="168"/>
        <v>-0.30238609001413258</v>
      </c>
      <c r="AM339">
        <f t="shared" si="169"/>
        <v>-0.15235573507725661</v>
      </c>
      <c r="AN339" s="15">
        <f t="shared" si="180"/>
        <v>6.1217093985032189</v>
      </c>
      <c r="AO339" s="15">
        <f t="shared" si="180"/>
        <v>6.1228827736660794</v>
      </c>
      <c r="AP339" s="15">
        <f t="shared" si="180"/>
        <v>6.1250049367763886</v>
      </c>
      <c r="AQ339" s="15">
        <f t="shared" si="180"/>
        <v>6.1288412582700422</v>
      </c>
      <c r="AR339" s="15">
        <f t="shared" si="180"/>
        <v>6.135770568014868</v>
      </c>
      <c r="AS339" s="15">
        <f t="shared" si="180"/>
        <v>6.1482687394545925</v>
      </c>
      <c r="AT339" s="15">
        <f t="shared" si="180"/>
        <v>6.1707591449710124</v>
      </c>
      <c r="AU339" s="15">
        <f t="shared" si="170"/>
        <v>6.2110948449513845</v>
      </c>
    </row>
    <row r="340" spans="1:47" x14ac:dyDescent="0.2">
      <c r="A340" s="9" t="s">
        <v>661</v>
      </c>
      <c r="B340" s="35"/>
      <c r="C340" s="12">
        <v>49535.455000000002</v>
      </c>
      <c r="D340" s="12"/>
      <c r="E340" s="9">
        <f t="shared" si="153"/>
        <v>6367.9833412316466</v>
      </c>
      <c r="F340" s="9">
        <f t="shared" si="154"/>
        <v>6368</v>
      </c>
      <c r="G340" s="9">
        <f t="shared" si="155"/>
        <v>-2.5802000003750436E-2</v>
      </c>
      <c r="H340" s="9"/>
      <c r="I340" s="9">
        <f t="shared" si="179"/>
        <v>-2.5802000003750436E-2</v>
      </c>
      <c r="J340" s="9"/>
      <c r="K340" s="9"/>
      <c r="L340" s="9"/>
      <c r="M340" s="9"/>
      <c r="N340" s="9"/>
      <c r="O340" s="9">
        <f t="shared" ca="1" si="181"/>
        <v>2545.5048144306747</v>
      </c>
      <c r="P340" s="9">
        <f t="shared" si="172"/>
        <v>0.12605905497279821</v>
      </c>
      <c r="Q340" s="40">
        <f t="shared" si="156"/>
        <v>34516.955000000002</v>
      </c>
      <c r="S340" s="35">
        <v>0.1</v>
      </c>
      <c r="Z340">
        <f t="shared" si="157"/>
        <v>6368</v>
      </c>
      <c r="AA340" s="15">
        <f t="shared" si="158"/>
        <v>-3.8596316242149209E-2</v>
      </c>
      <c r="AB340" s="15">
        <f t="shared" si="159"/>
        <v>0.13885337121119698</v>
      </c>
      <c r="AC340" s="15">
        <f t="shared" si="160"/>
        <v>-0.15186105497654864</v>
      </c>
      <c r="AD340" s="15">
        <f t="shared" si="161"/>
        <v>1.2794316238398773E-2</v>
      </c>
      <c r="AE340" s="15">
        <f t="shared" si="162"/>
        <v>1.6369452800815453E-5</v>
      </c>
      <c r="AF340">
        <f t="shared" si="163"/>
        <v>-0.15186105497654864</v>
      </c>
      <c r="AG340" s="68"/>
      <c r="AH340">
        <f t="shared" si="164"/>
        <v>-0.16465537121494742</v>
      </c>
      <c r="AI340">
        <f t="shared" si="165"/>
        <v>1.5345920341514621</v>
      </c>
      <c r="AJ340">
        <f t="shared" si="166"/>
        <v>-0.81183427196446845</v>
      </c>
      <c r="AK340">
        <f t="shared" si="167"/>
        <v>-0.16676737397285554</v>
      </c>
      <c r="AL340">
        <f t="shared" si="168"/>
        <v>-0.30238609001413258</v>
      </c>
      <c r="AM340">
        <f t="shared" si="169"/>
        <v>-0.15235573507725661</v>
      </c>
      <c r="AN340" s="15">
        <f t="shared" si="180"/>
        <v>6.1217093985032189</v>
      </c>
      <c r="AO340" s="15">
        <f t="shared" si="180"/>
        <v>6.1228827736660794</v>
      </c>
      <c r="AP340" s="15">
        <f t="shared" si="180"/>
        <v>6.1250049367763886</v>
      </c>
      <c r="AQ340" s="15">
        <f t="shared" si="180"/>
        <v>6.1288412582700422</v>
      </c>
      <c r="AR340" s="15">
        <f t="shared" si="180"/>
        <v>6.135770568014868</v>
      </c>
      <c r="AS340" s="15">
        <f t="shared" si="180"/>
        <v>6.1482687394545925</v>
      </c>
      <c r="AT340" s="15">
        <f t="shared" si="180"/>
        <v>6.1707591449710124</v>
      </c>
      <c r="AU340" s="15">
        <f t="shared" si="170"/>
        <v>6.2110948449513845</v>
      </c>
    </row>
    <row r="341" spans="1:47" x14ac:dyDescent="0.2">
      <c r="A341" s="9" t="s">
        <v>661</v>
      </c>
      <c r="B341" s="35"/>
      <c r="C341" s="12">
        <v>49535.455999999998</v>
      </c>
      <c r="D341" s="12"/>
      <c r="E341" s="9">
        <f t="shared" ref="E341:E404" si="182">+(C341-C$7)/C$8</f>
        <v>6367.9839868702902</v>
      </c>
      <c r="F341" s="9">
        <f t="shared" ref="F341:F404" si="183">ROUND(2*E341,0)/2</f>
        <v>6368</v>
      </c>
      <c r="G341" s="9">
        <f t="shared" ref="G341:G404" si="184">+C341-(C$7+F341*C$8)</f>
        <v>-2.4802000007184688E-2</v>
      </c>
      <c r="H341" s="9"/>
      <c r="I341" s="9">
        <f t="shared" si="179"/>
        <v>-2.4802000007184688E-2</v>
      </c>
      <c r="J341" s="9"/>
      <c r="K341" s="9"/>
      <c r="L341" s="9"/>
      <c r="M341" s="9"/>
      <c r="N341" s="9"/>
      <c r="O341" s="9">
        <f t="shared" ca="1" si="181"/>
        <v>2545.5048144306747</v>
      </c>
      <c r="P341" s="9">
        <f t="shared" si="172"/>
        <v>0.12605905497279821</v>
      </c>
      <c r="Q341" s="40">
        <f t="shared" ref="Q341:Q404" si="185">+C341-15018.5</f>
        <v>34516.955999999998</v>
      </c>
      <c r="S341" s="35">
        <v>0.1</v>
      </c>
      <c r="Z341">
        <f t="shared" ref="Z341:Z404" si="186">F341</f>
        <v>6368</v>
      </c>
      <c r="AA341" s="15">
        <f t="shared" ref="AA341:AA404" si="187">AB$3+AB$4*Z341+AB$5*Z341^2+AH341</f>
        <v>-3.8596316242149209E-2</v>
      </c>
      <c r="AB341" s="15">
        <f t="shared" ref="AB341:AB404" si="188">G341-AH341</f>
        <v>0.13985337120776273</v>
      </c>
      <c r="AC341" s="15">
        <f t="shared" ref="AC341:AC404" si="189">+G341-P341</f>
        <v>-0.15086105497998289</v>
      </c>
      <c r="AD341" s="15">
        <f t="shared" ref="AD341:AD404" si="190">IF(S341&lt;&gt;0,G341-AA341, -9999)</f>
        <v>1.3794316234964521E-2</v>
      </c>
      <c r="AE341" s="15">
        <f t="shared" ref="AE341:AE404" si="191">+(G341-AA341)^2*S341</f>
        <v>1.9028316039020578E-5</v>
      </c>
      <c r="AF341">
        <f t="shared" ref="AF341:AF404" si="192">IF(S341&lt;&gt;0,G341-P341, -9999)</f>
        <v>-0.15086105497998289</v>
      </c>
      <c r="AG341" s="68"/>
      <c r="AH341">
        <f t="shared" ref="AH341:AH404" si="193">$AB$6*($AB$11/AI341*AJ341+$AB$12)</f>
        <v>-0.16465537121494742</v>
      </c>
      <c r="AI341">
        <f t="shared" ref="AI341:AI404" si="194">1+$AB$7*COS(AL341)</f>
        <v>1.5345920341514621</v>
      </c>
      <c r="AJ341">
        <f t="shared" ref="AJ341:AJ404" si="195">SIN(AL341+RADIANS($AB$9))</f>
        <v>-0.81183427196446845</v>
      </c>
      <c r="AK341">
        <f t="shared" ref="AK341:AK404" si="196">$AB$7*SIN(AL341)</f>
        <v>-0.16676737397285554</v>
      </c>
      <c r="AL341">
        <f t="shared" ref="AL341:AL404" si="197">2*ATAN(AM341)</f>
        <v>-0.30238609001413258</v>
      </c>
      <c r="AM341">
        <f t="shared" ref="AM341:AM404" si="198">SQRT((1+$AB$7)/(1-$AB$7))*TAN(AN341/2)</f>
        <v>-0.15235573507725661</v>
      </c>
      <c r="AN341" s="15">
        <f t="shared" ref="AN341:AT350" si="199">$AU341+$AB$7*SIN(AO341)</f>
        <v>6.1217093985032189</v>
      </c>
      <c r="AO341" s="15">
        <f t="shared" si="199"/>
        <v>6.1228827736660794</v>
      </c>
      <c r="AP341" s="15">
        <f t="shared" si="199"/>
        <v>6.1250049367763886</v>
      </c>
      <c r="AQ341" s="15">
        <f t="shared" si="199"/>
        <v>6.1288412582700422</v>
      </c>
      <c r="AR341" s="15">
        <f t="shared" si="199"/>
        <v>6.135770568014868</v>
      </c>
      <c r="AS341" s="15">
        <f t="shared" si="199"/>
        <v>6.1482687394545925</v>
      </c>
      <c r="AT341" s="15">
        <f t="shared" si="199"/>
        <v>6.1707591449710124</v>
      </c>
      <c r="AU341" s="15">
        <f t="shared" ref="AU341:AU404" si="200">RADIANS($AB$9)+$AB$18*(F341-AB$15)</f>
        <v>6.2110948449513845</v>
      </c>
    </row>
    <row r="342" spans="1:47" x14ac:dyDescent="0.2">
      <c r="A342" s="9" t="s">
        <v>661</v>
      </c>
      <c r="B342" s="35"/>
      <c r="C342" s="12">
        <v>49535.46</v>
      </c>
      <c r="D342" s="12"/>
      <c r="E342" s="9">
        <f t="shared" si="182"/>
        <v>6367.9865694248765</v>
      </c>
      <c r="F342" s="9">
        <f t="shared" si="183"/>
        <v>6368</v>
      </c>
      <c r="G342" s="9">
        <f t="shared" si="184"/>
        <v>-2.0802000006369781E-2</v>
      </c>
      <c r="H342" s="9"/>
      <c r="I342" s="9">
        <f t="shared" si="179"/>
        <v>-2.0802000006369781E-2</v>
      </c>
      <c r="J342" s="9"/>
      <c r="K342" s="9"/>
      <c r="L342" s="9"/>
      <c r="M342" s="9"/>
      <c r="N342" s="9"/>
      <c r="O342" s="9">
        <f t="shared" ca="1" si="181"/>
        <v>2545.5048144306747</v>
      </c>
      <c r="P342" s="9">
        <f t="shared" si="172"/>
        <v>0.12605905497279821</v>
      </c>
      <c r="Q342" s="40">
        <f t="shared" si="185"/>
        <v>34516.959999999999</v>
      </c>
      <c r="S342" s="35">
        <v>0.1</v>
      </c>
      <c r="X342" s="9"/>
      <c r="Y342" s="9"/>
      <c r="Z342">
        <f t="shared" si="186"/>
        <v>6368</v>
      </c>
      <c r="AA342" s="15">
        <f t="shared" si="187"/>
        <v>-3.8596316242149209E-2</v>
      </c>
      <c r="AB342" s="15">
        <f t="shared" si="188"/>
        <v>0.14385337120857764</v>
      </c>
      <c r="AC342" s="15">
        <f t="shared" si="189"/>
        <v>-0.14686105497916799</v>
      </c>
      <c r="AD342" s="15">
        <f t="shared" si="190"/>
        <v>1.7794316235779428E-2</v>
      </c>
      <c r="AE342" s="15">
        <f t="shared" si="191"/>
        <v>3.1663769029892337E-5</v>
      </c>
      <c r="AF342">
        <f t="shared" si="192"/>
        <v>-0.14686105497916799</v>
      </c>
      <c r="AG342" s="68"/>
      <c r="AH342">
        <f t="shared" si="193"/>
        <v>-0.16465537121494742</v>
      </c>
      <c r="AI342">
        <f t="shared" si="194"/>
        <v>1.5345920341514621</v>
      </c>
      <c r="AJ342">
        <f t="shared" si="195"/>
        <v>-0.81183427196446845</v>
      </c>
      <c r="AK342">
        <f t="shared" si="196"/>
        <v>-0.16676737397285554</v>
      </c>
      <c r="AL342">
        <f t="shared" si="197"/>
        <v>-0.30238609001413258</v>
      </c>
      <c r="AM342">
        <f t="shared" si="198"/>
        <v>-0.15235573507725661</v>
      </c>
      <c r="AN342" s="15">
        <f t="shared" si="199"/>
        <v>6.1217093985032189</v>
      </c>
      <c r="AO342" s="15">
        <f t="shared" si="199"/>
        <v>6.1228827736660794</v>
      </c>
      <c r="AP342" s="15">
        <f t="shared" si="199"/>
        <v>6.1250049367763886</v>
      </c>
      <c r="AQ342" s="15">
        <f t="shared" si="199"/>
        <v>6.1288412582700422</v>
      </c>
      <c r="AR342" s="15">
        <f t="shared" si="199"/>
        <v>6.135770568014868</v>
      </c>
      <c r="AS342" s="15">
        <f t="shared" si="199"/>
        <v>6.1482687394545925</v>
      </c>
      <c r="AT342" s="15">
        <f t="shared" si="199"/>
        <v>6.1707591449710124</v>
      </c>
      <c r="AU342" s="15">
        <f t="shared" si="200"/>
        <v>6.2110948449513845</v>
      </c>
    </row>
    <row r="343" spans="1:47" x14ac:dyDescent="0.2">
      <c r="A343" s="9" t="s">
        <v>661</v>
      </c>
      <c r="B343" s="35"/>
      <c r="C343" s="12">
        <v>49535.468999999997</v>
      </c>
      <c r="D343" s="12"/>
      <c r="E343" s="9">
        <f t="shared" si="182"/>
        <v>6367.9923801726927</v>
      </c>
      <c r="F343" s="9">
        <f t="shared" si="183"/>
        <v>6368</v>
      </c>
      <c r="G343" s="9">
        <f t="shared" si="184"/>
        <v>-1.1802000008174218E-2</v>
      </c>
      <c r="H343" s="9"/>
      <c r="I343" s="9">
        <f t="shared" si="179"/>
        <v>-1.1802000008174218E-2</v>
      </c>
      <c r="J343" s="9"/>
      <c r="K343" s="9"/>
      <c r="L343" s="9"/>
      <c r="M343" s="9"/>
      <c r="N343" s="9"/>
      <c r="O343" s="9">
        <f t="shared" ca="1" si="181"/>
        <v>2545.5048144306747</v>
      </c>
      <c r="P343" s="9">
        <f t="shared" si="172"/>
        <v>0.12605905497279821</v>
      </c>
      <c r="Q343" s="40">
        <f t="shared" si="185"/>
        <v>34516.968999999997</v>
      </c>
      <c r="S343" s="35">
        <v>0.1</v>
      </c>
      <c r="Z343">
        <f t="shared" si="186"/>
        <v>6368</v>
      </c>
      <c r="AA343" s="15">
        <f t="shared" si="187"/>
        <v>-3.8596316242149209E-2</v>
      </c>
      <c r="AB343" s="15">
        <f t="shared" si="188"/>
        <v>0.1528533712067732</v>
      </c>
      <c r="AC343" s="15">
        <f t="shared" si="189"/>
        <v>-0.13786105498097243</v>
      </c>
      <c r="AD343" s="15">
        <f t="shared" si="190"/>
        <v>2.6794316233974991E-2</v>
      </c>
      <c r="AE343" s="15">
        <f t="shared" si="191"/>
        <v>7.1793538244625568E-5</v>
      </c>
      <c r="AF343">
        <f t="shared" si="192"/>
        <v>-0.13786105498097243</v>
      </c>
      <c r="AG343" s="68"/>
      <c r="AH343">
        <f t="shared" si="193"/>
        <v>-0.16465537121494742</v>
      </c>
      <c r="AI343">
        <f t="shared" si="194"/>
        <v>1.5345920341514621</v>
      </c>
      <c r="AJ343">
        <f t="shared" si="195"/>
        <v>-0.81183427196446845</v>
      </c>
      <c r="AK343">
        <f t="shared" si="196"/>
        <v>-0.16676737397285554</v>
      </c>
      <c r="AL343">
        <f t="shared" si="197"/>
        <v>-0.30238609001413258</v>
      </c>
      <c r="AM343">
        <f t="shared" si="198"/>
        <v>-0.15235573507725661</v>
      </c>
      <c r="AN343" s="15">
        <f t="shared" si="199"/>
        <v>6.1217093985032189</v>
      </c>
      <c r="AO343" s="15">
        <f t="shared" si="199"/>
        <v>6.1228827736660794</v>
      </c>
      <c r="AP343" s="15">
        <f t="shared" si="199"/>
        <v>6.1250049367763886</v>
      </c>
      <c r="AQ343" s="15">
        <f t="shared" si="199"/>
        <v>6.1288412582700422</v>
      </c>
      <c r="AR343" s="15">
        <f t="shared" si="199"/>
        <v>6.135770568014868</v>
      </c>
      <c r="AS343" s="15">
        <f t="shared" si="199"/>
        <v>6.1482687394545925</v>
      </c>
      <c r="AT343" s="15">
        <f t="shared" si="199"/>
        <v>6.1707591449710124</v>
      </c>
      <c r="AU343" s="15">
        <f t="shared" si="200"/>
        <v>6.2110948449513845</v>
      </c>
    </row>
    <row r="344" spans="1:47" x14ac:dyDescent="0.2">
      <c r="A344" s="9" t="s">
        <v>661</v>
      </c>
      <c r="B344" s="35"/>
      <c r="C344" s="12">
        <v>49535.470999999998</v>
      </c>
      <c r="D344" s="12"/>
      <c r="E344" s="9">
        <f t="shared" si="182"/>
        <v>6367.9936714499854</v>
      </c>
      <c r="F344" s="9">
        <f t="shared" si="183"/>
        <v>6368</v>
      </c>
      <c r="G344" s="9">
        <f t="shared" si="184"/>
        <v>-9.8020000077667646E-3</v>
      </c>
      <c r="H344" s="9"/>
      <c r="I344" s="9">
        <f t="shared" si="179"/>
        <v>-9.8020000077667646E-3</v>
      </c>
      <c r="J344" s="9"/>
      <c r="K344" s="9"/>
      <c r="L344" s="9"/>
      <c r="M344" s="9"/>
      <c r="N344" s="9"/>
      <c r="O344" s="9">
        <f t="shared" ca="1" si="181"/>
        <v>2545.5048144306747</v>
      </c>
      <c r="P344" s="9">
        <f t="shared" si="172"/>
        <v>0.12605905497279821</v>
      </c>
      <c r="Q344" s="40">
        <f t="shared" si="185"/>
        <v>34516.970999999998</v>
      </c>
      <c r="S344" s="35">
        <v>0.1</v>
      </c>
      <c r="Z344">
        <f t="shared" si="186"/>
        <v>6368</v>
      </c>
      <c r="AA344" s="15">
        <f t="shared" si="187"/>
        <v>-3.8596316242149209E-2</v>
      </c>
      <c r="AB344" s="15">
        <f t="shared" si="188"/>
        <v>0.15485337120718065</v>
      </c>
      <c r="AC344" s="15">
        <f t="shared" si="189"/>
        <v>-0.13586105498056497</v>
      </c>
      <c r="AD344" s="15">
        <f t="shared" si="190"/>
        <v>2.8794316234382444E-2</v>
      </c>
      <c r="AE344" s="15">
        <f t="shared" si="191"/>
        <v>8.2911264740562039E-5</v>
      </c>
      <c r="AF344">
        <f t="shared" si="192"/>
        <v>-0.13586105498056497</v>
      </c>
      <c r="AG344" s="68"/>
      <c r="AH344">
        <f t="shared" si="193"/>
        <v>-0.16465537121494742</v>
      </c>
      <c r="AI344">
        <f t="shared" si="194"/>
        <v>1.5345920341514621</v>
      </c>
      <c r="AJ344">
        <f t="shared" si="195"/>
        <v>-0.81183427196446845</v>
      </c>
      <c r="AK344">
        <f t="shared" si="196"/>
        <v>-0.16676737397285554</v>
      </c>
      <c r="AL344">
        <f t="shared" si="197"/>
        <v>-0.30238609001413258</v>
      </c>
      <c r="AM344">
        <f t="shared" si="198"/>
        <v>-0.15235573507725661</v>
      </c>
      <c r="AN344" s="15">
        <f t="shared" si="199"/>
        <v>6.1217093985032189</v>
      </c>
      <c r="AO344" s="15">
        <f t="shared" si="199"/>
        <v>6.1228827736660794</v>
      </c>
      <c r="AP344" s="15">
        <f t="shared" si="199"/>
        <v>6.1250049367763886</v>
      </c>
      <c r="AQ344" s="15">
        <f t="shared" si="199"/>
        <v>6.1288412582700422</v>
      </c>
      <c r="AR344" s="15">
        <f t="shared" si="199"/>
        <v>6.135770568014868</v>
      </c>
      <c r="AS344" s="15">
        <f t="shared" si="199"/>
        <v>6.1482687394545925</v>
      </c>
      <c r="AT344" s="15">
        <f t="shared" si="199"/>
        <v>6.1707591449710124</v>
      </c>
      <c r="AU344" s="15">
        <f t="shared" si="200"/>
        <v>6.2110948449513845</v>
      </c>
    </row>
    <row r="345" spans="1:47" x14ac:dyDescent="0.2">
      <c r="A345" s="9" t="s">
        <v>668</v>
      </c>
      <c r="B345" s="35"/>
      <c r="C345" s="12">
        <v>49535.472000000002</v>
      </c>
      <c r="D345" s="12"/>
      <c r="E345" s="9">
        <f t="shared" si="182"/>
        <v>6367.9943170886345</v>
      </c>
      <c r="F345" s="9">
        <f t="shared" si="183"/>
        <v>6368</v>
      </c>
      <c r="G345" s="9">
        <f t="shared" si="184"/>
        <v>-8.802000003925059E-3</v>
      </c>
      <c r="H345" s="9"/>
      <c r="I345" s="9">
        <f t="shared" si="179"/>
        <v>-8.802000003925059E-3</v>
      </c>
      <c r="J345" s="9"/>
      <c r="K345" s="9"/>
      <c r="L345" s="9"/>
      <c r="M345" s="9"/>
      <c r="N345" s="9"/>
      <c r="O345" s="9">
        <f t="shared" ca="1" si="181"/>
        <v>2545.5048144306747</v>
      </c>
      <c r="P345" s="9">
        <f t="shared" si="172"/>
        <v>0.12605905497279821</v>
      </c>
      <c r="Q345" s="40">
        <f t="shared" si="185"/>
        <v>34516.972000000002</v>
      </c>
      <c r="S345" s="35">
        <v>0.1</v>
      </c>
      <c r="Z345">
        <f t="shared" si="186"/>
        <v>6368</v>
      </c>
      <c r="AA345" s="15">
        <f t="shared" si="187"/>
        <v>-3.8596316242149209E-2</v>
      </c>
      <c r="AB345" s="15">
        <f t="shared" si="188"/>
        <v>0.15585337121102236</v>
      </c>
      <c r="AC345" s="15">
        <f t="shared" si="189"/>
        <v>-0.13486105497672327</v>
      </c>
      <c r="AD345" s="15">
        <f t="shared" si="190"/>
        <v>2.979431623822415E-2</v>
      </c>
      <c r="AE345" s="15">
        <f t="shared" si="191"/>
        <v>8.8770128010330735E-5</v>
      </c>
      <c r="AF345">
        <f t="shared" si="192"/>
        <v>-0.13486105497672327</v>
      </c>
      <c r="AG345" s="68"/>
      <c r="AH345">
        <f t="shared" si="193"/>
        <v>-0.16465537121494742</v>
      </c>
      <c r="AI345">
        <f t="shared" si="194"/>
        <v>1.5345920341514621</v>
      </c>
      <c r="AJ345">
        <f t="shared" si="195"/>
        <v>-0.81183427196446845</v>
      </c>
      <c r="AK345">
        <f t="shared" si="196"/>
        <v>-0.16676737397285554</v>
      </c>
      <c r="AL345">
        <f t="shared" si="197"/>
        <v>-0.30238609001413258</v>
      </c>
      <c r="AM345">
        <f t="shared" si="198"/>
        <v>-0.15235573507725661</v>
      </c>
      <c r="AN345" s="15">
        <f t="shared" si="199"/>
        <v>6.1217093985032189</v>
      </c>
      <c r="AO345" s="15">
        <f t="shared" si="199"/>
        <v>6.1228827736660794</v>
      </c>
      <c r="AP345" s="15">
        <f t="shared" si="199"/>
        <v>6.1250049367763886</v>
      </c>
      <c r="AQ345" s="15">
        <f t="shared" si="199"/>
        <v>6.1288412582700422</v>
      </c>
      <c r="AR345" s="15">
        <f t="shared" si="199"/>
        <v>6.135770568014868</v>
      </c>
      <c r="AS345" s="15">
        <f t="shared" si="199"/>
        <v>6.1482687394545925</v>
      </c>
      <c r="AT345" s="15">
        <f t="shared" si="199"/>
        <v>6.1707591449710124</v>
      </c>
      <c r="AU345" s="15">
        <f t="shared" si="200"/>
        <v>6.2110948449513845</v>
      </c>
    </row>
    <row r="346" spans="1:47" x14ac:dyDescent="0.2">
      <c r="A346" s="9" t="s">
        <v>661</v>
      </c>
      <c r="B346" s="35"/>
      <c r="C346" s="12">
        <v>49566.417999999998</v>
      </c>
      <c r="D346" s="12"/>
      <c r="E346" s="9">
        <f t="shared" si="182"/>
        <v>6387.9742506395023</v>
      </c>
      <c r="F346" s="9">
        <f t="shared" si="183"/>
        <v>6388</v>
      </c>
      <c r="G346" s="9">
        <f t="shared" si="184"/>
        <v>-3.9882000004581641E-2</v>
      </c>
      <c r="H346" s="9"/>
      <c r="I346" s="9">
        <f t="shared" si="179"/>
        <v>-3.9882000004581641E-2</v>
      </c>
      <c r="J346" s="9"/>
      <c r="K346" s="9"/>
      <c r="L346" s="9"/>
      <c r="M346" s="9"/>
      <c r="N346" s="9"/>
      <c r="O346" s="9">
        <f t="shared" ca="1" si="181"/>
        <v>2533.3778720318865</v>
      </c>
      <c r="P346" s="9">
        <f t="shared" si="172"/>
        <v>0.12643708579004578</v>
      </c>
      <c r="Q346" s="40">
        <f t="shared" si="185"/>
        <v>34547.917999999998</v>
      </c>
      <c r="S346" s="35">
        <v>0.1</v>
      </c>
      <c r="Z346">
        <f t="shared" si="186"/>
        <v>6388</v>
      </c>
      <c r="AA346" s="15">
        <f t="shared" si="187"/>
        <v>-3.862175103407281E-2</v>
      </c>
      <c r="AB346" s="15">
        <f t="shared" si="188"/>
        <v>0.12517683681953695</v>
      </c>
      <c r="AC346" s="15">
        <f t="shared" si="189"/>
        <v>-0.16631908579462742</v>
      </c>
      <c r="AD346" s="15">
        <f t="shared" si="190"/>
        <v>-1.2602489705088316E-3</v>
      </c>
      <c r="AE346" s="15">
        <f t="shared" si="191"/>
        <v>1.5882274676685699E-7</v>
      </c>
      <c r="AF346">
        <f t="shared" si="192"/>
        <v>-0.16631908579462742</v>
      </c>
      <c r="AG346" s="68"/>
      <c r="AH346">
        <f t="shared" si="193"/>
        <v>-0.16505883682411859</v>
      </c>
      <c r="AI346">
        <f t="shared" si="194"/>
        <v>1.5362248598206956</v>
      </c>
      <c r="AJ346">
        <f t="shared" si="195"/>
        <v>-0.81760360474211125</v>
      </c>
      <c r="AK346">
        <f t="shared" si="196"/>
        <v>-0.16144008086678938</v>
      </c>
      <c r="AL346">
        <f t="shared" si="197"/>
        <v>-0.29243621121454594</v>
      </c>
      <c r="AM346">
        <f t="shared" si="198"/>
        <v>-0.14726912952256474</v>
      </c>
      <c r="AN346" s="15">
        <f t="shared" si="199"/>
        <v>6.1270782487950441</v>
      </c>
      <c r="AO346" s="15">
        <f t="shared" si="199"/>
        <v>6.1282166930932656</v>
      </c>
      <c r="AP346" s="15">
        <f t="shared" si="199"/>
        <v>6.1302739576306857</v>
      </c>
      <c r="AQ346" s="15">
        <f t="shared" si="199"/>
        <v>6.1339899600961507</v>
      </c>
      <c r="AR346" s="15">
        <f t="shared" si="199"/>
        <v>6.1406968926222909</v>
      </c>
      <c r="AS346" s="15">
        <f t="shared" si="199"/>
        <v>6.1527859872128161</v>
      </c>
      <c r="AT346" s="15">
        <f t="shared" si="199"/>
        <v>6.1745292179242144</v>
      </c>
      <c r="AU346" s="15">
        <f t="shared" si="200"/>
        <v>6.2135137389545196</v>
      </c>
    </row>
    <row r="347" spans="1:47" x14ac:dyDescent="0.2">
      <c r="A347" s="9" t="s">
        <v>661</v>
      </c>
      <c r="B347" s="35"/>
      <c r="C347" s="12">
        <v>49566.425000000003</v>
      </c>
      <c r="D347" s="12"/>
      <c r="E347" s="9">
        <f t="shared" si="182"/>
        <v>6387.9787701100304</v>
      </c>
      <c r="F347" s="9">
        <f t="shared" si="183"/>
        <v>6388</v>
      </c>
      <c r="G347" s="9">
        <f t="shared" si="184"/>
        <v>-3.2881999999517575E-2</v>
      </c>
      <c r="H347" s="9"/>
      <c r="I347" s="9">
        <f t="shared" si="179"/>
        <v>-3.2881999999517575E-2</v>
      </c>
      <c r="J347" s="9"/>
      <c r="K347" s="9"/>
      <c r="L347" s="9"/>
      <c r="M347" s="9"/>
      <c r="N347" s="9"/>
      <c r="O347" s="9">
        <f t="shared" ca="1" si="181"/>
        <v>2533.3778720318865</v>
      </c>
      <c r="P347" s="9">
        <f t="shared" si="172"/>
        <v>0.12643708579004578</v>
      </c>
      <c r="Q347" s="40">
        <f t="shared" si="185"/>
        <v>34547.925000000003</v>
      </c>
      <c r="S347" s="35">
        <v>0.1</v>
      </c>
      <c r="Z347">
        <f t="shared" si="186"/>
        <v>6388</v>
      </c>
      <c r="AA347" s="15">
        <f t="shared" si="187"/>
        <v>-3.862175103407281E-2</v>
      </c>
      <c r="AB347" s="15">
        <f t="shared" si="188"/>
        <v>0.13217683682460102</v>
      </c>
      <c r="AC347" s="15">
        <f t="shared" si="189"/>
        <v>-0.15931908578956336</v>
      </c>
      <c r="AD347" s="15">
        <f t="shared" si="190"/>
        <v>5.7397510345552349E-3</v>
      </c>
      <c r="AE347" s="15">
        <f t="shared" si="191"/>
        <v>3.2944741938677889E-6</v>
      </c>
      <c r="AF347">
        <f t="shared" si="192"/>
        <v>-0.15931908578956336</v>
      </c>
      <c r="AG347" s="68"/>
      <c r="AH347">
        <f t="shared" si="193"/>
        <v>-0.16505883682411859</v>
      </c>
      <c r="AI347">
        <f t="shared" si="194"/>
        <v>1.5362248598206956</v>
      </c>
      <c r="AJ347">
        <f t="shared" si="195"/>
        <v>-0.81760360474211125</v>
      </c>
      <c r="AK347">
        <f t="shared" si="196"/>
        <v>-0.16144008086678938</v>
      </c>
      <c r="AL347">
        <f t="shared" si="197"/>
        <v>-0.29243621121454594</v>
      </c>
      <c r="AM347">
        <f t="shared" si="198"/>
        <v>-0.14726912952256474</v>
      </c>
      <c r="AN347" s="15">
        <f t="shared" si="199"/>
        <v>6.1270782487950441</v>
      </c>
      <c r="AO347" s="15">
        <f t="shared" si="199"/>
        <v>6.1282166930932656</v>
      </c>
      <c r="AP347" s="15">
        <f t="shared" si="199"/>
        <v>6.1302739576306857</v>
      </c>
      <c r="AQ347" s="15">
        <f t="shared" si="199"/>
        <v>6.1339899600961507</v>
      </c>
      <c r="AR347" s="15">
        <f t="shared" si="199"/>
        <v>6.1406968926222909</v>
      </c>
      <c r="AS347" s="15">
        <f t="shared" si="199"/>
        <v>6.1527859872128161</v>
      </c>
      <c r="AT347" s="15">
        <f t="shared" si="199"/>
        <v>6.1745292179242144</v>
      </c>
      <c r="AU347" s="15">
        <f t="shared" si="200"/>
        <v>6.2135137389545196</v>
      </c>
    </row>
    <row r="348" spans="1:47" x14ac:dyDescent="0.2">
      <c r="A348" s="9" t="s">
        <v>661</v>
      </c>
      <c r="B348" s="35"/>
      <c r="C348" s="12">
        <v>49566.425999999999</v>
      </c>
      <c r="D348" s="12"/>
      <c r="E348" s="9">
        <f t="shared" si="182"/>
        <v>6387.9794157486749</v>
      </c>
      <c r="F348" s="9">
        <f t="shared" si="183"/>
        <v>6388</v>
      </c>
      <c r="G348" s="9">
        <f t="shared" si="184"/>
        <v>-3.1882000002951827E-2</v>
      </c>
      <c r="H348" s="9"/>
      <c r="I348" s="9">
        <f t="shared" si="179"/>
        <v>-3.1882000002951827E-2</v>
      </c>
      <c r="J348" s="9"/>
      <c r="K348" s="9"/>
      <c r="L348" s="9"/>
      <c r="M348" s="9"/>
      <c r="N348" s="9"/>
      <c r="O348" s="9">
        <f t="shared" ca="1" si="181"/>
        <v>2533.3778720318865</v>
      </c>
      <c r="P348" s="9">
        <f t="shared" si="172"/>
        <v>0.12643708579004578</v>
      </c>
      <c r="Q348" s="40">
        <f t="shared" si="185"/>
        <v>34547.925999999999</v>
      </c>
      <c r="S348" s="35">
        <v>0.1</v>
      </c>
      <c r="X348" s="9"/>
      <c r="Y348" s="9"/>
      <c r="Z348">
        <f t="shared" si="186"/>
        <v>6388</v>
      </c>
      <c r="AA348" s="15">
        <f t="shared" si="187"/>
        <v>-3.862175103407281E-2</v>
      </c>
      <c r="AB348" s="15">
        <f t="shared" si="188"/>
        <v>0.13317683682116677</v>
      </c>
      <c r="AC348" s="15">
        <f t="shared" si="189"/>
        <v>-0.15831908579299761</v>
      </c>
      <c r="AD348" s="15">
        <f t="shared" si="190"/>
        <v>6.7397510311209829E-3</v>
      </c>
      <c r="AE348" s="15">
        <f t="shared" si="191"/>
        <v>4.5424243961496359E-6</v>
      </c>
      <c r="AF348">
        <f t="shared" si="192"/>
        <v>-0.15831908579299761</v>
      </c>
      <c r="AG348" s="68"/>
      <c r="AH348">
        <f t="shared" si="193"/>
        <v>-0.16505883682411859</v>
      </c>
      <c r="AI348">
        <f t="shared" si="194"/>
        <v>1.5362248598206956</v>
      </c>
      <c r="AJ348">
        <f t="shared" si="195"/>
        <v>-0.81760360474211125</v>
      </c>
      <c r="AK348">
        <f t="shared" si="196"/>
        <v>-0.16144008086678938</v>
      </c>
      <c r="AL348">
        <f t="shared" si="197"/>
        <v>-0.29243621121454594</v>
      </c>
      <c r="AM348">
        <f t="shared" si="198"/>
        <v>-0.14726912952256474</v>
      </c>
      <c r="AN348" s="15">
        <f t="shared" si="199"/>
        <v>6.1270782487950441</v>
      </c>
      <c r="AO348" s="15">
        <f t="shared" si="199"/>
        <v>6.1282166930932656</v>
      </c>
      <c r="AP348" s="15">
        <f t="shared" si="199"/>
        <v>6.1302739576306857</v>
      </c>
      <c r="AQ348" s="15">
        <f t="shared" si="199"/>
        <v>6.1339899600961507</v>
      </c>
      <c r="AR348" s="15">
        <f t="shared" si="199"/>
        <v>6.1406968926222909</v>
      </c>
      <c r="AS348" s="15">
        <f t="shared" si="199"/>
        <v>6.1527859872128161</v>
      </c>
      <c r="AT348" s="15">
        <f t="shared" si="199"/>
        <v>6.1745292179242144</v>
      </c>
      <c r="AU348" s="15">
        <f t="shared" si="200"/>
        <v>6.2135137389545196</v>
      </c>
    </row>
    <row r="349" spans="1:47" x14ac:dyDescent="0.2">
      <c r="A349" s="9" t="s">
        <v>661</v>
      </c>
      <c r="B349" s="35"/>
      <c r="C349" s="12">
        <v>49566.442000000003</v>
      </c>
      <c r="D349" s="12"/>
      <c r="E349" s="9">
        <f t="shared" si="182"/>
        <v>6387.9897459670192</v>
      </c>
      <c r="F349" s="9">
        <f t="shared" si="183"/>
        <v>6388</v>
      </c>
      <c r="G349" s="9">
        <f t="shared" si="184"/>
        <v>-1.5881999999692198E-2</v>
      </c>
      <c r="H349" s="9"/>
      <c r="I349" s="9">
        <f t="shared" si="179"/>
        <v>-1.5881999999692198E-2</v>
      </c>
      <c r="J349" s="9"/>
      <c r="K349" s="9"/>
      <c r="L349" s="9"/>
      <c r="M349" s="9"/>
      <c r="N349" s="9"/>
      <c r="O349" s="9">
        <f t="shared" ca="1" si="181"/>
        <v>2533.3778720318865</v>
      </c>
      <c r="P349" s="9">
        <f t="shared" si="172"/>
        <v>0.12643708579004578</v>
      </c>
      <c r="Q349" s="40">
        <f t="shared" si="185"/>
        <v>34547.942000000003</v>
      </c>
      <c r="S349" s="35">
        <v>0.1</v>
      </c>
      <c r="X349" s="9"/>
      <c r="Y349" s="9"/>
      <c r="Z349">
        <f t="shared" si="186"/>
        <v>6388</v>
      </c>
      <c r="AA349" s="15">
        <f t="shared" si="187"/>
        <v>-3.862175103407281E-2</v>
      </c>
      <c r="AB349" s="15">
        <f t="shared" si="188"/>
        <v>0.1491768368244264</v>
      </c>
      <c r="AC349" s="15">
        <f t="shared" si="189"/>
        <v>-0.14231908578973798</v>
      </c>
      <c r="AD349" s="15">
        <f t="shared" si="190"/>
        <v>2.2739751034380612E-2</v>
      </c>
      <c r="AE349" s="15">
        <f t="shared" si="191"/>
        <v>5.1709627710561415E-5</v>
      </c>
      <c r="AF349">
        <f t="shared" si="192"/>
        <v>-0.14231908578973798</v>
      </c>
      <c r="AG349" s="68"/>
      <c r="AH349">
        <f t="shared" si="193"/>
        <v>-0.16505883682411859</v>
      </c>
      <c r="AI349">
        <f t="shared" si="194"/>
        <v>1.5362248598206956</v>
      </c>
      <c r="AJ349">
        <f t="shared" si="195"/>
        <v>-0.81760360474211125</v>
      </c>
      <c r="AK349">
        <f t="shared" si="196"/>
        <v>-0.16144008086678938</v>
      </c>
      <c r="AL349">
        <f t="shared" si="197"/>
        <v>-0.29243621121454594</v>
      </c>
      <c r="AM349">
        <f t="shared" si="198"/>
        <v>-0.14726912952256474</v>
      </c>
      <c r="AN349" s="15">
        <f t="shared" si="199"/>
        <v>6.1270782487950441</v>
      </c>
      <c r="AO349" s="15">
        <f t="shared" si="199"/>
        <v>6.1282166930932656</v>
      </c>
      <c r="AP349" s="15">
        <f t="shared" si="199"/>
        <v>6.1302739576306857</v>
      </c>
      <c r="AQ349" s="15">
        <f t="shared" si="199"/>
        <v>6.1339899600961507</v>
      </c>
      <c r="AR349" s="15">
        <f t="shared" si="199"/>
        <v>6.1406968926222909</v>
      </c>
      <c r="AS349" s="15">
        <f t="shared" si="199"/>
        <v>6.1527859872128161</v>
      </c>
      <c r="AT349" s="15">
        <f t="shared" si="199"/>
        <v>6.1745292179242144</v>
      </c>
      <c r="AU349" s="15">
        <f t="shared" si="200"/>
        <v>6.2135137389545196</v>
      </c>
    </row>
    <row r="350" spans="1:47" x14ac:dyDescent="0.2">
      <c r="A350" s="9" t="s">
        <v>661</v>
      </c>
      <c r="B350" s="35"/>
      <c r="C350" s="12">
        <v>49569.514999999999</v>
      </c>
      <c r="D350" s="12"/>
      <c r="E350" s="9">
        <f t="shared" si="182"/>
        <v>6389.9737935273424</v>
      </c>
      <c r="F350" s="9">
        <f t="shared" si="183"/>
        <v>6390</v>
      </c>
      <c r="G350" s="9">
        <f t="shared" si="184"/>
        <v>-4.0590000004158355E-2</v>
      </c>
      <c r="H350" s="9"/>
      <c r="I350" s="9">
        <f t="shared" si="179"/>
        <v>-4.0590000004158355E-2</v>
      </c>
      <c r="J350" s="9"/>
      <c r="K350" s="9"/>
      <c r="L350" s="9"/>
      <c r="M350" s="9"/>
      <c r="N350" s="9"/>
      <c r="O350" s="9">
        <f t="shared" ca="1" si="181"/>
        <v>2532.1651777920074</v>
      </c>
      <c r="P350" s="9">
        <f t="shared" si="172"/>
        <v>0.12647488862566778</v>
      </c>
      <c r="Q350" s="40">
        <f t="shared" si="185"/>
        <v>34551.014999999999</v>
      </c>
      <c r="S350" s="35">
        <v>0.1</v>
      </c>
      <c r="X350" s="9"/>
      <c r="Y350" s="9"/>
      <c r="Z350">
        <f t="shared" si="186"/>
        <v>6390</v>
      </c>
      <c r="AA350" s="15">
        <f t="shared" si="187"/>
        <v>-3.8624053856167462E-2</v>
      </c>
      <c r="AB350" s="15">
        <f t="shared" si="188"/>
        <v>0.12450894247767688</v>
      </c>
      <c r="AC350" s="15">
        <f t="shared" si="189"/>
        <v>-0.16706488862982613</v>
      </c>
      <c r="AD350" s="15">
        <f t="shared" si="190"/>
        <v>-1.9659461479908935E-3</v>
      </c>
      <c r="AE350" s="15">
        <f t="shared" si="191"/>
        <v>3.8649442568002328E-7</v>
      </c>
      <c r="AF350">
        <f t="shared" si="192"/>
        <v>-0.16706488862982613</v>
      </c>
      <c r="AG350" s="68"/>
      <c r="AH350">
        <f t="shared" si="193"/>
        <v>-0.16509894248183524</v>
      </c>
      <c r="AI350">
        <f t="shared" si="194"/>
        <v>1.536385400643288</v>
      </c>
      <c r="AJ350">
        <f t="shared" si="195"/>
        <v>-0.81817672215978532</v>
      </c>
      <c r="AK350">
        <f t="shared" si="196"/>
        <v>-0.16090587924852112</v>
      </c>
      <c r="AL350">
        <f t="shared" si="197"/>
        <v>-0.29144013352670262</v>
      </c>
      <c r="AM350">
        <f t="shared" si="198"/>
        <v>-0.1467603263908038</v>
      </c>
      <c r="AN350" s="15">
        <f t="shared" si="199"/>
        <v>6.127615409650109</v>
      </c>
      <c r="AO350" s="15">
        <f t="shared" si="199"/>
        <v>6.1287503365788645</v>
      </c>
      <c r="AP350" s="15">
        <f t="shared" si="199"/>
        <v>6.1308010764484209</v>
      </c>
      <c r="AQ350" s="15">
        <f t="shared" si="199"/>
        <v>6.1345050002280894</v>
      </c>
      <c r="AR350" s="15">
        <f t="shared" si="199"/>
        <v>6.1411896382027953</v>
      </c>
      <c r="AS350" s="15">
        <f t="shared" si="199"/>
        <v>6.1532377670110652</v>
      </c>
      <c r="AT350" s="15">
        <f t="shared" si="199"/>
        <v>6.1749062378955015</v>
      </c>
      <c r="AU350" s="15">
        <f t="shared" si="200"/>
        <v>6.2137556283548321</v>
      </c>
    </row>
    <row r="351" spans="1:47" x14ac:dyDescent="0.2">
      <c r="A351" s="9" t="s">
        <v>661</v>
      </c>
      <c r="B351" s="35"/>
      <c r="C351" s="12">
        <v>49569.519</v>
      </c>
      <c r="D351" s="12"/>
      <c r="E351" s="9">
        <f t="shared" si="182"/>
        <v>6389.9763760819278</v>
      </c>
      <c r="F351" s="9">
        <f t="shared" si="183"/>
        <v>6390</v>
      </c>
      <c r="G351" s="9">
        <f t="shared" si="184"/>
        <v>-3.6590000003343448E-2</v>
      </c>
      <c r="H351" s="9"/>
      <c r="I351" s="9">
        <f t="shared" si="179"/>
        <v>-3.6590000003343448E-2</v>
      </c>
      <c r="J351" s="9"/>
      <c r="K351" s="9"/>
      <c r="L351" s="9"/>
      <c r="M351" s="9"/>
      <c r="N351" s="9"/>
      <c r="O351" s="9">
        <f t="shared" ca="1" si="181"/>
        <v>2532.1651777920074</v>
      </c>
      <c r="P351" s="9">
        <f t="shared" si="172"/>
        <v>0.12647488862566778</v>
      </c>
      <c r="Q351" s="40">
        <f t="shared" si="185"/>
        <v>34551.019</v>
      </c>
      <c r="S351" s="35">
        <v>0.1</v>
      </c>
      <c r="X351" s="9"/>
      <c r="Y351" s="9"/>
      <c r="Z351">
        <f t="shared" si="186"/>
        <v>6390</v>
      </c>
      <c r="AA351" s="15">
        <f t="shared" si="187"/>
        <v>-3.8624053856167462E-2</v>
      </c>
      <c r="AB351" s="15">
        <f t="shared" si="188"/>
        <v>0.12850894247849179</v>
      </c>
      <c r="AC351" s="15">
        <f t="shared" si="189"/>
        <v>-0.16306488862901122</v>
      </c>
      <c r="AD351" s="15">
        <f t="shared" si="190"/>
        <v>2.0340538528240137E-3</v>
      </c>
      <c r="AE351" s="15">
        <f t="shared" si="191"/>
        <v>4.1373750761882147E-7</v>
      </c>
      <c r="AF351">
        <f t="shared" si="192"/>
        <v>-0.16306488862901122</v>
      </c>
      <c r="AG351" s="68"/>
      <c r="AH351">
        <f t="shared" si="193"/>
        <v>-0.16509894248183524</v>
      </c>
      <c r="AI351">
        <f t="shared" si="194"/>
        <v>1.536385400643288</v>
      </c>
      <c r="AJ351">
        <f t="shared" si="195"/>
        <v>-0.81817672215978532</v>
      </c>
      <c r="AK351">
        <f t="shared" si="196"/>
        <v>-0.16090587924852112</v>
      </c>
      <c r="AL351">
        <f t="shared" si="197"/>
        <v>-0.29144013352670262</v>
      </c>
      <c r="AM351">
        <f t="shared" si="198"/>
        <v>-0.1467603263908038</v>
      </c>
      <c r="AN351" s="15">
        <f t="shared" ref="AN351:AT360" si="201">$AU351+$AB$7*SIN(AO351)</f>
        <v>6.127615409650109</v>
      </c>
      <c r="AO351" s="15">
        <f t="shared" si="201"/>
        <v>6.1287503365788645</v>
      </c>
      <c r="AP351" s="15">
        <f t="shared" si="201"/>
        <v>6.1308010764484209</v>
      </c>
      <c r="AQ351" s="15">
        <f t="shared" si="201"/>
        <v>6.1345050002280894</v>
      </c>
      <c r="AR351" s="15">
        <f t="shared" si="201"/>
        <v>6.1411896382027953</v>
      </c>
      <c r="AS351" s="15">
        <f t="shared" si="201"/>
        <v>6.1532377670110652</v>
      </c>
      <c r="AT351" s="15">
        <f t="shared" si="201"/>
        <v>6.1749062378955015</v>
      </c>
      <c r="AU351" s="15">
        <f t="shared" si="200"/>
        <v>6.2137556283548321</v>
      </c>
    </row>
    <row r="352" spans="1:47" x14ac:dyDescent="0.2">
      <c r="A352" s="9" t="s">
        <v>661</v>
      </c>
      <c r="B352" s="35"/>
      <c r="C352" s="12">
        <v>49569.538</v>
      </c>
      <c r="D352" s="12"/>
      <c r="E352" s="9">
        <f t="shared" si="182"/>
        <v>6389.9886432162093</v>
      </c>
      <c r="F352" s="9">
        <f t="shared" si="183"/>
        <v>6390</v>
      </c>
      <c r="G352" s="9">
        <f t="shared" si="184"/>
        <v>-1.7590000003110617E-2</v>
      </c>
      <c r="H352" s="9"/>
      <c r="I352" s="9">
        <f t="shared" si="179"/>
        <v>-1.7590000003110617E-2</v>
      </c>
      <c r="J352" s="9"/>
      <c r="K352" s="9"/>
      <c r="L352" s="9"/>
      <c r="M352" s="9"/>
      <c r="N352" s="9"/>
      <c r="O352" s="9">
        <f t="shared" ca="1" si="181"/>
        <v>2532.1651777920074</v>
      </c>
      <c r="P352" s="9">
        <f t="shared" si="172"/>
        <v>0.12647488862566778</v>
      </c>
      <c r="Q352" s="40">
        <f t="shared" si="185"/>
        <v>34551.038</v>
      </c>
      <c r="S352" s="35">
        <v>0.1</v>
      </c>
      <c r="X352" s="9"/>
      <c r="Y352" s="9"/>
      <c r="Z352">
        <f t="shared" si="186"/>
        <v>6390</v>
      </c>
      <c r="AA352" s="15">
        <f t="shared" si="187"/>
        <v>-3.8624053856167462E-2</v>
      </c>
      <c r="AB352" s="15">
        <f t="shared" si="188"/>
        <v>0.14750894247872462</v>
      </c>
      <c r="AC352" s="15">
        <f t="shared" si="189"/>
        <v>-0.14406488862877839</v>
      </c>
      <c r="AD352" s="15">
        <f t="shared" si="190"/>
        <v>2.1034053853056844E-2</v>
      </c>
      <c r="AE352" s="15">
        <f t="shared" si="191"/>
        <v>4.4243142149329549E-5</v>
      </c>
      <c r="AF352">
        <f t="shared" si="192"/>
        <v>-0.14406488862877839</v>
      </c>
      <c r="AG352" s="68"/>
      <c r="AH352">
        <f t="shared" si="193"/>
        <v>-0.16509894248183524</v>
      </c>
      <c r="AI352">
        <f t="shared" si="194"/>
        <v>1.536385400643288</v>
      </c>
      <c r="AJ352">
        <f t="shared" si="195"/>
        <v>-0.81817672215978532</v>
      </c>
      <c r="AK352">
        <f t="shared" si="196"/>
        <v>-0.16090587924852112</v>
      </c>
      <c r="AL352">
        <f t="shared" si="197"/>
        <v>-0.29144013352670262</v>
      </c>
      <c r="AM352">
        <f t="shared" si="198"/>
        <v>-0.1467603263908038</v>
      </c>
      <c r="AN352" s="15">
        <f t="shared" si="201"/>
        <v>6.127615409650109</v>
      </c>
      <c r="AO352" s="15">
        <f t="shared" si="201"/>
        <v>6.1287503365788645</v>
      </c>
      <c r="AP352" s="15">
        <f t="shared" si="201"/>
        <v>6.1308010764484209</v>
      </c>
      <c r="AQ352" s="15">
        <f t="shared" si="201"/>
        <v>6.1345050002280894</v>
      </c>
      <c r="AR352" s="15">
        <f t="shared" si="201"/>
        <v>6.1411896382027953</v>
      </c>
      <c r="AS352" s="15">
        <f t="shared" si="201"/>
        <v>6.1532377670110652</v>
      </c>
      <c r="AT352" s="15">
        <f t="shared" si="201"/>
        <v>6.1749062378955015</v>
      </c>
      <c r="AU352" s="15">
        <f t="shared" si="200"/>
        <v>6.2137556283548321</v>
      </c>
    </row>
    <row r="353" spans="1:64" x14ac:dyDescent="0.2">
      <c r="A353" s="9" t="s">
        <v>661</v>
      </c>
      <c r="B353" s="35"/>
      <c r="C353" s="12">
        <v>49569.538</v>
      </c>
      <c r="D353" s="12"/>
      <c r="E353" s="9">
        <f t="shared" si="182"/>
        <v>6389.9886432162093</v>
      </c>
      <c r="F353" s="9">
        <f t="shared" si="183"/>
        <v>6390</v>
      </c>
      <c r="G353" s="9">
        <f t="shared" si="184"/>
        <v>-1.7590000003110617E-2</v>
      </c>
      <c r="H353" s="9"/>
      <c r="I353" s="9">
        <f t="shared" si="179"/>
        <v>-1.7590000003110617E-2</v>
      </c>
      <c r="J353" s="9"/>
      <c r="K353" s="9"/>
      <c r="L353" s="9"/>
      <c r="M353" s="9"/>
      <c r="N353" s="9"/>
      <c r="O353" s="9">
        <f t="shared" ca="1" si="181"/>
        <v>2532.1651777920074</v>
      </c>
      <c r="P353" s="9">
        <f t="shared" si="172"/>
        <v>0.12647488862566778</v>
      </c>
      <c r="Q353" s="40">
        <f t="shared" si="185"/>
        <v>34551.038</v>
      </c>
      <c r="S353" s="35">
        <v>0.1</v>
      </c>
      <c r="X353" s="9"/>
      <c r="Y353" s="9"/>
      <c r="Z353">
        <f t="shared" si="186"/>
        <v>6390</v>
      </c>
      <c r="AA353" s="15">
        <f t="shared" si="187"/>
        <v>-3.8624053856167462E-2</v>
      </c>
      <c r="AB353" s="15">
        <f t="shared" si="188"/>
        <v>0.14750894247872462</v>
      </c>
      <c r="AC353" s="15">
        <f t="shared" si="189"/>
        <v>-0.14406488862877839</v>
      </c>
      <c r="AD353" s="15">
        <f t="shared" si="190"/>
        <v>2.1034053853056844E-2</v>
      </c>
      <c r="AE353" s="15">
        <f t="shared" si="191"/>
        <v>4.4243142149329549E-5</v>
      </c>
      <c r="AF353">
        <f t="shared" si="192"/>
        <v>-0.14406488862877839</v>
      </c>
      <c r="AG353" s="68"/>
      <c r="AH353">
        <f t="shared" si="193"/>
        <v>-0.16509894248183524</v>
      </c>
      <c r="AI353">
        <f t="shared" si="194"/>
        <v>1.536385400643288</v>
      </c>
      <c r="AJ353">
        <f t="shared" si="195"/>
        <v>-0.81817672215978532</v>
      </c>
      <c r="AK353">
        <f t="shared" si="196"/>
        <v>-0.16090587924852112</v>
      </c>
      <c r="AL353">
        <f t="shared" si="197"/>
        <v>-0.29144013352670262</v>
      </c>
      <c r="AM353">
        <f t="shared" si="198"/>
        <v>-0.1467603263908038</v>
      </c>
      <c r="AN353" s="15">
        <f t="shared" si="201"/>
        <v>6.127615409650109</v>
      </c>
      <c r="AO353" s="15">
        <f t="shared" si="201"/>
        <v>6.1287503365788645</v>
      </c>
      <c r="AP353" s="15">
        <f t="shared" si="201"/>
        <v>6.1308010764484209</v>
      </c>
      <c r="AQ353" s="15">
        <f t="shared" si="201"/>
        <v>6.1345050002280894</v>
      </c>
      <c r="AR353" s="15">
        <f t="shared" si="201"/>
        <v>6.1411896382027953</v>
      </c>
      <c r="AS353" s="15">
        <f t="shared" si="201"/>
        <v>6.1532377670110652</v>
      </c>
      <c r="AT353" s="15">
        <f t="shared" si="201"/>
        <v>6.1749062378955015</v>
      </c>
      <c r="AU353" s="15">
        <f t="shared" si="200"/>
        <v>6.2137556283548321</v>
      </c>
    </row>
    <row r="354" spans="1:64" x14ac:dyDescent="0.2">
      <c r="A354" s="12" t="s">
        <v>699</v>
      </c>
      <c r="B354" s="35"/>
      <c r="C354" s="12">
        <v>49580.387000000002</v>
      </c>
      <c r="D354" s="12" t="s">
        <v>700</v>
      </c>
      <c r="E354" s="9">
        <f t="shared" si="182"/>
        <v>6396.9931768907854</v>
      </c>
      <c r="F354" s="9">
        <f t="shared" si="183"/>
        <v>6397</v>
      </c>
      <c r="G354" s="9">
        <f t="shared" si="184"/>
        <v>-1.0567999997874722E-2</v>
      </c>
      <c r="H354" s="9"/>
      <c r="I354" s="9">
        <f t="shared" si="179"/>
        <v>-1.0567999997874722E-2</v>
      </c>
      <c r="J354" s="9"/>
      <c r="K354" s="9"/>
      <c r="L354" s="9"/>
      <c r="M354" s="9"/>
      <c r="N354" s="9"/>
      <c r="O354" s="9">
        <f t="shared" ca="1" si="181"/>
        <v>2527.9207479524316</v>
      </c>
      <c r="P354" s="9">
        <f t="shared" ref="P354:P417" si="202">+D$11+D$12*F354+D$13*F354^2</f>
        <v>0.12660719819797039</v>
      </c>
      <c r="Q354" s="40">
        <f t="shared" si="185"/>
        <v>34561.887000000002</v>
      </c>
      <c r="S354" s="35">
        <v>0.1</v>
      </c>
      <c r="X354" s="9"/>
      <c r="Y354" s="9"/>
      <c r="Z354">
        <f t="shared" si="186"/>
        <v>6397</v>
      </c>
      <c r="AA354" s="15">
        <f t="shared" si="187"/>
        <v>-3.8631767758281838E-2</v>
      </c>
      <c r="AB354" s="15">
        <f t="shared" si="188"/>
        <v>0.15467096595837751</v>
      </c>
      <c r="AC354" s="15">
        <f t="shared" si="189"/>
        <v>-0.13717519819584512</v>
      </c>
      <c r="AD354" s="15">
        <f t="shared" si="190"/>
        <v>2.8063767760407116E-2</v>
      </c>
      <c r="AE354" s="15">
        <f t="shared" si="191"/>
        <v>7.8757506091006591E-5</v>
      </c>
      <c r="AF354">
        <f t="shared" si="192"/>
        <v>-0.13717519819584512</v>
      </c>
      <c r="AG354" s="68"/>
      <c r="AH354">
        <f t="shared" si="193"/>
        <v>-0.16523896595625223</v>
      </c>
      <c r="AI354">
        <f t="shared" si="194"/>
        <v>1.5369433460506587</v>
      </c>
      <c r="AJ354">
        <f t="shared" si="195"/>
        <v>-0.82017711638171953</v>
      </c>
      <c r="AK354">
        <f t="shared" si="196"/>
        <v>-0.15903409424372647</v>
      </c>
      <c r="AL354">
        <f t="shared" si="197"/>
        <v>-0.28795232401248527</v>
      </c>
      <c r="AM354">
        <f t="shared" si="198"/>
        <v>-0.14497931439786677</v>
      </c>
      <c r="AN354" s="15">
        <f t="shared" si="201"/>
        <v>6.1294958615277562</v>
      </c>
      <c r="AO354" s="15">
        <f t="shared" si="201"/>
        <v>6.130618443358304</v>
      </c>
      <c r="AP354" s="15">
        <f t="shared" si="201"/>
        <v>6.132646297749953</v>
      </c>
      <c r="AQ354" s="15">
        <f t="shared" si="201"/>
        <v>6.1363078801363642</v>
      </c>
      <c r="AR354" s="15">
        <f t="shared" si="201"/>
        <v>6.1429144070704504</v>
      </c>
      <c r="AS354" s="15">
        <f t="shared" si="201"/>
        <v>6.1548190737900743</v>
      </c>
      <c r="AT354" s="15">
        <f t="shared" si="201"/>
        <v>6.1762258256437601</v>
      </c>
      <c r="AU354" s="15">
        <f t="shared" si="200"/>
        <v>6.2146022412559301</v>
      </c>
      <c r="AV354" s="15"/>
    </row>
    <row r="355" spans="1:64" x14ac:dyDescent="0.2">
      <c r="A355" s="9" t="s">
        <v>632</v>
      </c>
      <c r="B355" s="35"/>
      <c r="C355" s="12">
        <v>49843.695</v>
      </c>
      <c r="D355" s="12"/>
      <c r="E355" s="9">
        <f t="shared" si="182"/>
        <v>6566.9949975917671</v>
      </c>
      <c r="F355" s="9">
        <f t="shared" si="183"/>
        <v>6567</v>
      </c>
      <c r="G355" s="9">
        <f t="shared" si="184"/>
        <v>-7.7480000036302954E-3</v>
      </c>
      <c r="H355" s="9"/>
      <c r="I355" s="9">
        <f t="shared" si="179"/>
        <v>-7.7480000036302954E-3</v>
      </c>
      <c r="J355" s="9"/>
      <c r="K355" s="9"/>
      <c r="L355" s="9"/>
      <c r="M355" s="9"/>
      <c r="N355" s="9"/>
      <c r="O355" s="9">
        <f t="shared" ca="1" si="181"/>
        <v>2424.8417375627309</v>
      </c>
      <c r="P355" s="9">
        <f t="shared" si="202"/>
        <v>0.12982026236745042</v>
      </c>
      <c r="Q355" s="40">
        <f t="shared" si="185"/>
        <v>34825.195</v>
      </c>
      <c r="S355" s="35">
        <v>0.1</v>
      </c>
      <c r="X355" s="9"/>
      <c r="Y355" s="9"/>
      <c r="Z355">
        <f t="shared" si="186"/>
        <v>6567</v>
      </c>
      <c r="AA355" s="15">
        <f t="shared" si="187"/>
        <v>-3.8649892933933866E-2</v>
      </c>
      <c r="AB355" s="15">
        <f t="shared" si="188"/>
        <v>0.16072215529775399</v>
      </c>
      <c r="AC355" s="15">
        <f t="shared" si="189"/>
        <v>-0.13756826237108072</v>
      </c>
      <c r="AD355" s="15">
        <f t="shared" si="190"/>
        <v>3.0901892930303571E-2</v>
      </c>
      <c r="AE355" s="15">
        <f t="shared" si="191"/>
        <v>9.549269866759459E-5</v>
      </c>
      <c r="AF355">
        <f t="shared" si="192"/>
        <v>-0.13756826237108072</v>
      </c>
      <c r="AG355" s="68"/>
      <c r="AH355">
        <f t="shared" si="193"/>
        <v>-0.16847015530138429</v>
      </c>
      <c r="AI355">
        <f t="shared" si="194"/>
        <v>1.5485480428628093</v>
      </c>
      <c r="AJ355">
        <f t="shared" si="195"/>
        <v>-0.86597137969375382</v>
      </c>
      <c r="AK355">
        <f t="shared" si="196"/>
        <v>-0.11267228883528355</v>
      </c>
      <c r="AL355">
        <f t="shared" si="197"/>
        <v>-0.20258334564454583</v>
      </c>
      <c r="AM355">
        <f t="shared" si="198"/>
        <v>-0.10163951807114195</v>
      </c>
      <c r="AN355" s="15">
        <f t="shared" si="201"/>
        <v>6.1753315312944945</v>
      </c>
      <c r="AO355" s="15">
        <f t="shared" si="201"/>
        <v>6.1761393641378763</v>
      </c>
      <c r="AP355" s="15">
        <f t="shared" si="201"/>
        <v>6.1775901148810144</v>
      </c>
      <c r="AQ355" s="15">
        <f t="shared" si="201"/>
        <v>6.1801948951875429</v>
      </c>
      <c r="AR355" s="15">
        <f t="shared" si="201"/>
        <v>6.1848699543602237</v>
      </c>
      <c r="AS355" s="15">
        <f t="shared" si="201"/>
        <v>6.1932554150406718</v>
      </c>
      <c r="AT355" s="15">
        <f t="shared" si="201"/>
        <v>6.2082805940490662</v>
      </c>
      <c r="AU355" s="15">
        <f t="shared" si="200"/>
        <v>6.2351628402825705</v>
      </c>
    </row>
    <row r="356" spans="1:64" x14ac:dyDescent="0.2">
      <c r="A356" s="11" t="s">
        <v>669</v>
      </c>
      <c r="B356" s="36"/>
      <c r="C356" s="12">
        <v>49899.447500000002</v>
      </c>
      <c r="D356" s="12"/>
      <c r="E356" s="9">
        <f t="shared" si="182"/>
        <v>6602.9909662240598</v>
      </c>
      <c r="F356" s="9">
        <f t="shared" si="183"/>
        <v>6603</v>
      </c>
      <c r="G356" s="9">
        <f t="shared" si="184"/>
        <v>-1.3992000000143889E-2</v>
      </c>
      <c r="H356" s="9"/>
      <c r="I356" s="9"/>
      <c r="J356" s="9">
        <f t="shared" ref="J356:J371" si="203">G356</f>
        <v>-1.3992000000143889E-2</v>
      </c>
      <c r="K356" s="9"/>
      <c r="L356" s="9"/>
      <c r="M356" s="9"/>
      <c r="N356" s="9"/>
      <c r="O356" s="9">
        <f t="shared" ca="1" si="181"/>
        <v>2403.013241244912</v>
      </c>
      <c r="P356" s="9">
        <f t="shared" si="202"/>
        <v>0.13050063447678056</v>
      </c>
      <c r="Q356" s="40">
        <f t="shared" si="185"/>
        <v>34880.947500000002</v>
      </c>
      <c r="S356" s="35">
        <v>1</v>
      </c>
      <c r="X356" s="9"/>
      <c r="Y356" s="9"/>
      <c r="Z356">
        <f t="shared" si="186"/>
        <v>6603</v>
      </c>
      <c r="AA356" s="15">
        <f t="shared" si="187"/>
        <v>-3.8610914827917592E-2</v>
      </c>
      <c r="AB356" s="15">
        <f t="shared" si="188"/>
        <v>0.15511954930455427</v>
      </c>
      <c r="AC356" s="15">
        <f t="shared" si="189"/>
        <v>-0.14449263447692445</v>
      </c>
      <c r="AD356" s="15">
        <f t="shared" si="190"/>
        <v>2.4618914827773702E-2</v>
      </c>
      <c r="AE356" s="15">
        <f t="shared" si="191"/>
        <v>6.0609096729717584E-4</v>
      </c>
      <c r="AF356">
        <f t="shared" si="192"/>
        <v>-0.14449263447692445</v>
      </c>
      <c r="AG356" s="68"/>
      <c r="AH356">
        <f t="shared" si="193"/>
        <v>-0.16911154930469816</v>
      </c>
      <c r="AI356">
        <f t="shared" si="194"/>
        <v>1.5505098801990438</v>
      </c>
      <c r="AJ356">
        <f t="shared" si="195"/>
        <v>-0.87493936364411984</v>
      </c>
      <c r="AK356">
        <f t="shared" si="196"/>
        <v>-0.10265900741403251</v>
      </c>
      <c r="AL356">
        <f t="shared" si="197"/>
        <v>-0.18436227800216506</v>
      </c>
      <c r="AM356">
        <f t="shared" si="198"/>
        <v>-9.2443128372376365E-2</v>
      </c>
      <c r="AN356" s="15">
        <f t="shared" si="201"/>
        <v>6.1850737652901424</v>
      </c>
      <c r="AO356" s="15">
        <f t="shared" si="201"/>
        <v>6.1858117103712926</v>
      </c>
      <c r="AP356" s="15">
        <f t="shared" si="201"/>
        <v>6.1871356562410122</v>
      </c>
      <c r="AQ356" s="15">
        <f t="shared" si="201"/>
        <v>6.1895105233639285</v>
      </c>
      <c r="AR356" s="15">
        <f t="shared" si="201"/>
        <v>6.1937691932965953</v>
      </c>
      <c r="AS356" s="15">
        <f t="shared" si="201"/>
        <v>6.2014019261486055</v>
      </c>
      <c r="AT356" s="15">
        <f t="shared" si="201"/>
        <v>6.2150702845750558</v>
      </c>
      <c r="AU356" s="15">
        <f t="shared" si="200"/>
        <v>6.2395168494882114</v>
      </c>
    </row>
    <row r="357" spans="1:64" x14ac:dyDescent="0.2">
      <c r="A357" s="63" t="s">
        <v>846</v>
      </c>
      <c r="B357" s="28" t="s">
        <v>676</v>
      </c>
      <c r="C357" s="64">
        <v>49899.448100000001</v>
      </c>
      <c r="D357" s="64" t="s">
        <v>700</v>
      </c>
      <c r="E357" s="9">
        <f t="shared" si="182"/>
        <v>6602.9913536072472</v>
      </c>
      <c r="F357" s="9">
        <f t="shared" si="183"/>
        <v>6603</v>
      </c>
      <c r="G357" s="9">
        <f t="shared" si="184"/>
        <v>-1.3392000000749249E-2</v>
      </c>
      <c r="H357" s="9"/>
      <c r="I357" s="9"/>
      <c r="J357" s="9">
        <f t="shared" si="203"/>
        <v>-1.3392000000749249E-2</v>
      </c>
      <c r="K357" s="9"/>
      <c r="L357" s="9"/>
      <c r="M357" s="15"/>
      <c r="N357" s="9"/>
      <c r="O357" s="9">
        <f t="shared" ca="1" si="181"/>
        <v>2403.013241244912</v>
      </c>
      <c r="P357" s="9">
        <f t="shared" si="202"/>
        <v>0.13050063447678056</v>
      </c>
      <c r="Q357" s="40">
        <f t="shared" si="185"/>
        <v>34880.948100000001</v>
      </c>
      <c r="S357" s="35">
        <v>1</v>
      </c>
      <c r="T357" s="9"/>
      <c r="U357" s="9"/>
      <c r="V357" s="9"/>
      <c r="W357" s="9"/>
      <c r="X357" s="9"/>
      <c r="Y357" s="9"/>
      <c r="Z357">
        <f t="shared" si="186"/>
        <v>6603</v>
      </c>
      <c r="AA357" s="15">
        <f t="shared" si="187"/>
        <v>-3.8610914827917592E-2</v>
      </c>
      <c r="AB357" s="15">
        <f t="shared" si="188"/>
        <v>0.15571954930394891</v>
      </c>
      <c r="AC357" s="15">
        <f t="shared" si="189"/>
        <v>-0.14389263447752981</v>
      </c>
      <c r="AD357" s="15">
        <f t="shared" si="190"/>
        <v>2.5218914827168343E-2</v>
      </c>
      <c r="AE357" s="15">
        <f t="shared" si="191"/>
        <v>6.3599366505997124E-4</v>
      </c>
      <c r="AF357">
        <f t="shared" si="192"/>
        <v>-0.14389263447752981</v>
      </c>
      <c r="AG357" s="68"/>
      <c r="AH357">
        <f t="shared" si="193"/>
        <v>-0.16911154930469816</v>
      </c>
      <c r="AI357">
        <f t="shared" si="194"/>
        <v>1.5505098801990438</v>
      </c>
      <c r="AJ357">
        <f t="shared" si="195"/>
        <v>-0.87493936364411984</v>
      </c>
      <c r="AK357">
        <f t="shared" si="196"/>
        <v>-0.10265900741403251</v>
      </c>
      <c r="AL357">
        <f t="shared" si="197"/>
        <v>-0.18436227800216506</v>
      </c>
      <c r="AM357">
        <f t="shared" si="198"/>
        <v>-9.2443128372376365E-2</v>
      </c>
      <c r="AN357" s="15">
        <f t="shared" si="201"/>
        <v>6.1850737652901424</v>
      </c>
      <c r="AO357" s="15">
        <f t="shared" si="201"/>
        <v>6.1858117103712926</v>
      </c>
      <c r="AP357" s="15">
        <f t="shared" si="201"/>
        <v>6.1871356562410122</v>
      </c>
      <c r="AQ357" s="15">
        <f t="shared" si="201"/>
        <v>6.1895105233639285</v>
      </c>
      <c r="AR357" s="15">
        <f t="shared" si="201"/>
        <v>6.1937691932965953</v>
      </c>
      <c r="AS357" s="15">
        <f t="shared" si="201"/>
        <v>6.2014019261486055</v>
      </c>
      <c r="AT357" s="15">
        <f t="shared" si="201"/>
        <v>6.2150702845750558</v>
      </c>
      <c r="AU357" s="15">
        <f t="shared" si="200"/>
        <v>6.2395168494882114</v>
      </c>
    </row>
    <row r="358" spans="1:64" x14ac:dyDescent="0.2">
      <c r="A358" s="63" t="s">
        <v>846</v>
      </c>
      <c r="B358" s="28" t="s">
        <v>676</v>
      </c>
      <c r="C358" s="64">
        <v>49899.450900000003</v>
      </c>
      <c r="D358" s="64" t="s">
        <v>700</v>
      </c>
      <c r="E358" s="9">
        <f t="shared" si="182"/>
        <v>6602.9931613954586</v>
      </c>
      <c r="F358" s="9">
        <f t="shared" si="183"/>
        <v>6603</v>
      </c>
      <c r="G358" s="9">
        <f t="shared" si="184"/>
        <v>-1.0591999998723622E-2</v>
      </c>
      <c r="H358" s="9"/>
      <c r="I358" s="9"/>
      <c r="J358" s="9">
        <f t="shared" si="203"/>
        <v>-1.0591999998723622E-2</v>
      </c>
      <c r="K358" s="9"/>
      <c r="L358" s="9"/>
      <c r="M358" s="15"/>
      <c r="N358" s="9"/>
      <c r="O358" s="9">
        <f t="shared" ca="1" si="181"/>
        <v>2403.013241244912</v>
      </c>
      <c r="P358" s="9">
        <f t="shared" si="202"/>
        <v>0.13050063447678056</v>
      </c>
      <c r="Q358" s="40">
        <f t="shared" si="185"/>
        <v>34880.950900000003</v>
      </c>
      <c r="S358" s="35">
        <v>1</v>
      </c>
      <c r="T358" s="9"/>
      <c r="U358" s="9"/>
      <c r="V358" s="9"/>
      <c r="W358" s="9"/>
      <c r="X358" s="9"/>
      <c r="Y358" s="9"/>
      <c r="Z358">
        <f t="shared" si="186"/>
        <v>6603</v>
      </c>
      <c r="AA358" s="15">
        <f t="shared" si="187"/>
        <v>-3.8610914827917592E-2</v>
      </c>
      <c r="AB358" s="15">
        <f t="shared" si="188"/>
        <v>0.15851954930597453</v>
      </c>
      <c r="AC358" s="15">
        <f t="shared" si="189"/>
        <v>-0.14109263447550419</v>
      </c>
      <c r="AD358" s="15">
        <f t="shared" si="190"/>
        <v>2.8018914829193969E-2</v>
      </c>
      <c r="AE358" s="15">
        <f t="shared" si="191"/>
        <v>7.8505958820562576E-4</v>
      </c>
      <c r="AF358">
        <f t="shared" si="192"/>
        <v>-0.14109263447550419</v>
      </c>
      <c r="AG358" s="68"/>
      <c r="AH358">
        <f t="shared" si="193"/>
        <v>-0.16911154930469816</v>
      </c>
      <c r="AI358">
        <f t="shared" si="194"/>
        <v>1.5505098801990438</v>
      </c>
      <c r="AJ358">
        <f t="shared" si="195"/>
        <v>-0.87493936364411984</v>
      </c>
      <c r="AK358">
        <f t="shared" si="196"/>
        <v>-0.10265900741403251</v>
      </c>
      <c r="AL358">
        <f t="shared" si="197"/>
        <v>-0.18436227800216506</v>
      </c>
      <c r="AM358">
        <f t="shared" si="198"/>
        <v>-9.2443128372376365E-2</v>
      </c>
      <c r="AN358" s="15">
        <f t="shared" si="201"/>
        <v>6.1850737652901424</v>
      </c>
      <c r="AO358" s="15">
        <f t="shared" si="201"/>
        <v>6.1858117103712926</v>
      </c>
      <c r="AP358" s="15">
        <f t="shared" si="201"/>
        <v>6.1871356562410122</v>
      </c>
      <c r="AQ358" s="15">
        <f t="shared" si="201"/>
        <v>6.1895105233639285</v>
      </c>
      <c r="AR358" s="15">
        <f t="shared" si="201"/>
        <v>6.1937691932965953</v>
      </c>
      <c r="AS358" s="15">
        <f t="shared" si="201"/>
        <v>6.2014019261486055</v>
      </c>
      <c r="AT358" s="15">
        <f t="shared" si="201"/>
        <v>6.2150702845750558</v>
      </c>
      <c r="AU358" s="15">
        <f t="shared" si="200"/>
        <v>6.2395168494882114</v>
      </c>
    </row>
    <row r="359" spans="1:64" x14ac:dyDescent="0.2">
      <c r="A359" s="63" t="s">
        <v>846</v>
      </c>
      <c r="B359" s="28" t="s">
        <v>676</v>
      </c>
      <c r="C359" s="64">
        <v>49930.422100000003</v>
      </c>
      <c r="D359" s="64" t="s">
        <v>700</v>
      </c>
      <c r="E359" s="9">
        <f t="shared" si="182"/>
        <v>6622.9893650402182</v>
      </c>
      <c r="F359" s="9">
        <f t="shared" si="183"/>
        <v>6623</v>
      </c>
      <c r="G359" s="9">
        <f t="shared" si="184"/>
        <v>-1.6471999995701481E-2</v>
      </c>
      <c r="H359" s="9"/>
      <c r="I359" s="9"/>
      <c r="J359" s="9">
        <f t="shared" si="203"/>
        <v>-1.6471999995701481E-2</v>
      </c>
      <c r="K359" s="9"/>
      <c r="L359" s="9"/>
      <c r="M359" s="15"/>
      <c r="N359" s="9"/>
      <c r="O359" s="9">
        <f t="shared" ca="1" si="181"/>
        <v>2390.8862988461237</v>
      </c>
      <c r="P359" s="9">
        <f t="shared" si="202"/>
        <v>0.13087861271753015</v>
      </c>
      <c r="Q359" s="40">
        <f t="shared" si="185"/>
        <v>34911.922100000003</v>
      </c>
      <c r="S359" s="35">
        <v>1</v>
      </c>
      <c r="T359" s="9"/>
      <c r="U359" s="9"/>
      <c r="V359" s="9"/>
      <c r="W359" s="9"/>
      <c r="X359" s="9"/>
      <c r="Y359" s="9"/>
      <c r="Z359">
        <f t="shared" si="186"/>
        <v>6623</v>
      </c>
      <c r="AA359" s="15">
        <f t="shared" si="187"/>
        <v>-3.8582625226660699E-2</v>
      </c>
      <c r="AB359" s="15">
        <f t="shared" si="188"/>
        <v>0.15298923794848937</v>
      </c>
      <c r="AC359" s="15">
        <f t="shared" si="189"/>
        <v>-0.14735061271323163</v>
      </c>
      <c r="AD359" s="15">
        <f t="shared" si="190"/>
        <v>2.2110625230959219E-2</v>
      </c>
      <c r="AE359" s="15">
        <f t="shared" si="191"/>
        <v>4.8887974810393037E-4</v>
      </c>
      <c r="AF359">
        <f t="shared" si="192"/>
        <v>-0.14735061271323163</v>
      </c>
      <c r="AG359" s="68"/>
      <c r="AH359">
        <f t="shared" si="193"/>
        <v>-0.16946123794419085</v>
      </c>
      <c r="AI359">
        <f t="shared" si="194"/>
        <v>1.5515226145127476</v>
      </c>
      <c r="AJ359">
        <f t="shared" si="195"/>
        <v>-0.87980486341013642</v>
      </c>
      <c r="AK359">
        <f t="shared" si="196"/>
        <v>-9.707113721917128E-2</v>
      </c>
      <c r="AL359">
        <f t="shared" si="197"/>
        <v>-0.17422133872102016</v>
      </c>
      <c r="AM359">
        <f t="shared" si="198"/>
        <v>-8.7331679942223975E-2</v>
      </c>
      <c r="AN359" s="15">
        <f t="shared" si="201"/>
        <v>6.1904906446791452</v>
      </c>
      <c r="AO359" s="15">
        <f t="shared" si="201"/>
        <v>6.1911893499760158</v>
      </c>
      <c r="AP359" s="15">
        <f t="shared" si="201"/>
        <v>6.1924422643564672</v>
      </c>
      <c r="AQ359" s="15">
        <f t="shared" si="201"/>
        <v>6.1946886269758652</v>
      </c>
      <c r="AR359" s="15">
        <f t="shared" si="201"/>
        <v>6.1987150396810975</v>
      </c>
      <c r="AS359" s="15">
        <f t="shared" si="201"/>
        <v>6.2059286496451929</v>
      </c>
      <c r="AT359" s="15">
        <f t="shared" si="201"/>
        <v>6.2188425380763883</v>
      </c>
      <c r="AU359" s="15">
        <f t="shared" si="200"/>
        <v>6.2419357434913465</v>
      </c>
    </row>
    <row r="360" spans="1:64" x14ac:dyDescent="0.2">
      <c r="A360" s="63" t="s">
        <v>846</v>
      </c>
      <c r="B360" s="28" t="s">
        <v>676</v>
      </c>
      <c r="C360" s="64">
        <v>49930.4228</v>
      </c>
      <c r="D360" s="64" t="s">
        <v>700</v>
      </c>
      <c r="E360" s="9">
        <f t="shared" si="182"/>
        <v>6622.9898169872686</v>
      </c>
      <c r="F360" s="9">
        <f t="shared" si="183"/>
        <v>6623</v>
      </c>
      <c r="G360" s="9">
        <f t="shared" si="184"/>
        <v>-1.5771999998833053E-2</v>
      </c>
      <c r="H360" s="9"/>
      <c r="I360" s="9"/>
      <c r="J360" s="9">
        <f t="shared" si="203"/>
        <v>-1.5771999998833053E-2</v>
      </c>
      <c r="K360" s="9"/>
      <c r="L360" s="9"/>
      <c r="M360" s="15"/>
      <c r="N360" s="9"/>
      <c r="O360" s="9">
        <f t="shared" ca="1" si="181"/>
        <v>2390.8862988461237</v>
      </c>
      <c r="P360" s="9">
        <f t="shared" si="202"/>
        <v>0.13087861271753015</v>
      </c>
      <c r="Q360" s="40">
        <f t="shared" si="185"/>
        <v>34911.9228</v>
      </c>
      <c r="S360" s="35">
        <v>1</v>
      </c>
      <c r="T360" s="9"/>
      <c r="U360" s="9"/>
      <c r="V360" s="9"/>
      <c r="W360" s="9"/>
      <c r="X360" s="9"/>
      <c r="Y360" s="9"/>
      <c r="Z360">
        <f t="shared" si="186"/>
        <v>6623</v>
      </c>
      <c r="AA360" s="15">
        <f t="shared" si="187"/>
        <v>-3.8582625226660699E-2</v>
      </c>
      <c r="AB360" s="15">
        <f t="shared" si="188"/>
        <v>0.1536892379453578</v>
      </c>
      <c r="AC360" s="15">
        <f t="shared" si="189"/>
        <v>-0.1466506127163632</v>
      </c>
      <c r="AD360" s="15">
        <f t="shared" si="190"/>
        <v>2.2810625227827647E-2</v>
      </c>
      <c r="AE360" s="15">
        <f t="shared" si="191"/>
        <v>5.2032462328440712E-4</v>
      </c>
      <c r="AF360">
        <f t="shared" si="192"/>
        <v>-0.1466506127163632</v>
      </c>
      <c r="AG360" s="68"/>
      <c r="AH360">
        <f t="shared" si="193"/>
        <v>-0.16946123794419085</v>
      </c>
      <c r="AI360">
        <f t="shared" si="194"/>
        <v>1.5515226145127476</v>
      </c>
      <c r="AJ360">
        <f t="shared" si="195"/>
        <v>-0.87980486341013642</v>
      </c>
      <c r="AK360">
        <f t="shared" si="196"/>
        <v>-9.707113721917128E-2</v>
      </c>
      <c r="AL360">
        <f t="shared" si="197"/>
        <v>-0.17422133872102016</v>
      </c>
      <c r="AM360">
        <f t="shared" si="198"/>
        <v>-8.7331679942223975E-2</v>
      </c>
      <c r="AN360" s="15">
        <f t="shared" si="201"/>
        <v>6.1904906446791452</v>
      </c>
      <c r="AO360" s="15">
        <f t="shared" si="201"/>
        <v>6.1911893499760158</v>
      </c>
      <c r="AP360" s="15">
        <f t="shared" si="201"/>
        <v>6.1924422643564672</v>
      </c>
      <c r="AQ360" s="15">
        <f t="shared" si="201"/>
        <v>6.1946886269758652</v>
      </c>
      <c r="AR360" s="15">
        <f t="shared" si="201"/>
        <v>6.1987150396810975</v>
      </c>
      <c r="AS360" s="15">
        <f t="shared" si="201"/>
        <v>6.2059286496451929</v>
      </c>
      <c r="AT360" s="15">
        <f t="shared" si="201"/>
        <v>6.2188425380763883</v>
      </c>
      <c r="AU360" s="15">
        <f t="shared" si="200"/>
        <v>6.2419357434913465</v>
      </c>
    </row>
    <row r="361" spans="1:64" x14ac:dyDescent="0.2">
      <c r="A361" s="63" t="s">
        <v>846</v>
      </c>
      <c r="B361" s="28" t="s">
        <v>676</v>
      </c>
      <c r="C361" s="64">
        <v>49930.4228</v>
      </c>
      <c r="D361" s="64" t="s">
        <v>700</v>
      </c>
      <c r="E361" s="9">
        <f t="shared" si="182"/>
        <v>6622.9898169872686</v>
      </c>
      <c r="F361" s="9">
        <f t="shared" si="183"/>
        <v>6623</v>
      </c>
      <c r="G361" s="9">
        <f t="shared" si="184"/>
        <v>-1.5771999998833053E-2</v>
      </c>
      <c r="H361" s="9"/>
      <c r="I361" s="9"/>
      <c r="J361" s="9">
        <f t="shared" si="203"/>
        <v>-1.5771999998833053E-2</v>
      </c>
      <c r="K361" s="9"/>
      <c r="L361" s="9"/>
      <c r="M361" s="15"/>
      <c r="N361" s="9"/>
      <c r="O361" s="9">
        <f t="shared" ca="1" si="181"/>
        <v>2390.8862988461237</v>
      </c>
      <c r="P361" s="9">
        <f t="shared" si="202"/>
        <v>0.13087861271753015</v>
      </c>
      <c r="Q361" s="40">
        <f t="shared" si="185"/>
        <v>34911.9228</v>
      </c>
      <c r="S361" s="35">
        <v>1</v>
      </c>
      <c r="T361" s="9"/>
      <c r="U361" s="9"/>
      <c r="V361" s="9"/>
      <c r="W361" s="9"/>
      <c r="X361" s="9"/>
      <c r="Y361" s="9"/>
      <c r="Z361">
        <f t="shared" si="186"/>
        <v>6623</v>
      </c>
      <c r="AA361" s="15">
        <f t="shared" si="187"/>
        <v>-3.8582625226660699E-2</v>
      </c>
      <c r="AB361" s="15">
        <f t="shared" si="188"/>
        <v>0.1536892379453578</v>
      </c>
      <c r="AC361" s="15">
        <f t="shared" si="189"/>
        <v>-0.1466506127163632</v>
      </c>
      <c r="AD361" s="15">
        <f t="shared" si="190"/>
        <v>2.2810625227827647E-2</v>
      </c>
      <c r="AE361" s="15">
        <f t="shared" si="191"/>
        <v>5.2032462328440712E-4</v>
      </c>
      <c r="AF361">
        <f t="shared" si="192"/>
        <v>-0.1466506127163632</v>
      </c>
      <c r="AG361" s="68"/>
      <c r="AH361">
        <f t="shared" si="193"/>
        <v>-0.16946123794419085</v>
      </c>
      <c r="AI361">
        <f t="shared" si="194"/>
        <v>1.5515226145127476</v>
      </c>
      <c r="AJ361">
        <f t="shared" si="195"/>
        <v>-0.87980486341013642</v>
      </c>
      <c r="AK361">
        <f t="shared" si="196"/>
        <v>-9.707113721917128E-2</v>
      </c>
      <c r="AL361">
        <f t="shared" si="197"/>
        <v>-0.17422133872102016</v>
      </c>
      <c r="AM361">
        <f t="shared" si="198"/>
        <v>-8.7331679942223975E-2</v>
      </c>
      <c r="AN361" s="15">
        <f t="shared" ref="AN361:AT370" si="204">$AU361+$AB$7*SIN(AO361)</f>
        <v>6.1904906446791452</v>
      </c>
      <c r="AO361" s="15">
        <f t="shared" si="204"/>
        <v>6.1911893499760158</v>
      </c>
      <c r="AP361" s="15">
        <f t="shared" si="204"/>
        <v>6.1924422643564672</v>
      </c>
      <c r="AQ361" s="15">
        <f t="shared" si="204"/>
        <v>6.1946886269758652</v>
      </c>
      <c r="AR361" s="15">
        <f t="shared" si="204"/>
        <v>6.1987150396810975</v>
      </c>
      <c r="AS361" s="15">
        <f t="shared" si="204"/>
        <v>6.2059286496451929</v>
      </c>
      <c r="AT361" s="15">
        <f t="shared" si="204"/>
        <v>6.2188425380763883</v>
      </c>
      <c r="AU361" s="15">
        <f t="shared" si="200"/>
        <v>6.2419357434913465</v>
      </c>
    </row>
    <row r="362" spans="1:64" x14ac:dyDescent="0.2">
      <c r="A362" s="63" t="s">
        <v>846</v>
      </c>
      <c r="B362" s="28" t="s">
        <v>676</v>
      </c>
      <c r="C362" s="64">
        <v>49930.423499999997</v>
      </c>
      <c r="D362" s="64" t="s">
        <v>700</v>
      </c>
      <c r="E362" s="9">
        <f t="shared" si="182"/>
        <v>6622.9902689343189</v>
      </c>
      <c r="F362" s="9">
        <f t="shared" si="183"/>
        <v>6623</v>
      </c>
      <c r="G362" s="9">
        <f t="shared" si="184"/>
        <v>-1.5072000001964625E-2</v>
      </c>
      <c r="H362" s="9"/>
      <c r="I362" s="9"/>
      <c r="J362" s="9">
        <f t="shared" si="203"/>
        <v>-1.5072000001964625E-2</v>
      </c>
      <c r="K362" s="9"/>
      <c r="L362" s="9"/>
      <c r="M362" s="15"/>
      <c r="N362" s="9"/>
      <c r="O362" s="9">
        <f t="shared" ca="1" si="181"/>
        <v>2390.8862988461237</v>
      </c>
      <c r="P362" s="9">
        <f t="shared" si="202"/>
        <v>0.13087861271753015</v>
      </c>
      <c r="Q362" s="40">
        <f t="shared" si="185"/>
        <v>34911.923499999997</v>
      </c>
      <c r="S362" s="35">
        <v>1</v>
      </c>
      <c r="T362" s="9"/>
      <c r="U362" s="9"/>
      <c r="V362" s="9"/>
      <c r="W362" s="9"/>
      <c r="X362" s="9"/>
      <c r="Y362" s="9"/>
      <c r="Z362">
        <f t="shared" si="186"/>
        <v>6623</v>
      </c>
      <c r="AA362" s="15">
        <f t="shared" si="187"/>
        <v>-3.8582625226660699E-2</v>
      </c>
      <c r="AB362" s="15">
        <f t="shared" si="188"/>
        <v>0.15438923794222623</v>
      </c>
      <c r="AC362" s="15">
        <f t="shared" si="189"/>
        <v>-0.14595061271949478</v>
      </c>
      <c r="AD362" s="15">
        <f t="shared" si="190"/>
        <v>2.3510625224696075E-2</v>
      </c>
      <c r="AE362" s="15">
        <f t="shared" si="191"/>
        <v>5.5274949845611531E-4</v>
      </c>
      <c r="AF362">
        <f t="shared" si="192"/>
        <v>-0.14595061271949478</v>
      </c>
      <c r="AG362" s="68"/>
      <c r="AH362">
        <f t="shared" si="193"/>
        <v>-0.16946123794419085</v>
      </c>
      <c r="AI362">
        <f t="shared" si="194"/>
        <v>1.5515226145127476</v>
      </c>
      <c r="AJ362">
        <f t="shared" si="195"/>
        <v>-0.87980486341013642</v>
      </c>
      <c r="AK362">
        <f t="shared" si="196"/>
        <v>-9.707113721917128E-2</v>
      </c>
      <c r="AL362">
        <f t="shared" si="197"/>
        <v>-0.17422133872102016</v>
      </c>
      <c r="AM362">
        <f t="shared" si="198"/>
        <v>-8.7331679942223975E-2</v>
      </c>
      <c r="AN362" s="15">
        <f t="shared" si="204"/>
        <v>6.1904906446791452</v>
      </c>
      <c r="AO362" s="15">
        <f t="shared" si="204"/>
        <v>6.1911893499760158</v>
      </c>
      <c r="AP362" s="15">
        <f t="shared" si="204"/>
        <v>6.1924422643564672</v>
      </c>
      <c r="AQ362" s="15">
        <f t="shared" si="204"/>
        <v>6.1946886269758652</v>
      </c>
      <c r="AR362" s="15">
        <f t="shared" si="204"/>
        <v>6.1987150396810975</v>
      </c>
      <c r="AS362" s="15">
        <f t="shared" si="204"/>
        <v>6.2059286496451929</v>
      </c>
      <c r="AT362" s="15">
        <f t="shared" si="204"/>
        <v>6.2188425380763883</v>
      </c>
      <c r="AU362" s="15">
        <f t="shared" si="200"/>
        <v>6.2419357434913465</v>
      </c>
    </row>
    <row r="363" spans="1:64" x14ac:dyDescent="0.2">
      <c r="A363" s="63" t="s">
        <v>846</v>
      </c>
      <c r="B363" s="28" t="s">
        <v>676</v>
      </c>
      <c r="C363" s="64">
        <v>49930.427000000003</v>
      </c>
      <c r="D363" s="64" t="s">
        <v>700</v>
      </c>
      <c r="E363" s="9">
        <f t="shared" si="182"/>
        <v>6622.9925286695852</v>
      </c>
      <c r="F363" s="9">
        <f t="shared" si="183"/>
        <v>6623</v>
      </c>
      <c r="G363" s="9">
        <f t="shared" si="184"/>
        <v>-1.1571999995794613E-2</v>
      </c>
      <c r="H363" s="9"/>
      <c r="I363" s="9"/>
      <c r="J363" s="9">
        <f t="shared" si="203"/>
        <v>-1.1571999995794613E-2</v>
      </c>
      <c r="K363" s="9"/>
      <c r="L363" s="9"/>
      <c r="M363" s="15"/>
      <c r="N363" s="9"/>
      <c r="O363" s="9">
        <f t="shared" ca="1" si="181"/>
        <v>2390.8862988461237</v>
      </c>
      <c r="P363" s="9">
        <f t="shared" si="202"/>
        <v>0.13087861271753015</v>
      </c>
      <c r="Q363" s="40">
        <f t="shared" si="185"/>
        <v>34911.927000000003</v>
      </c>
      <c r="S363" s="35">
        <v>1</v>
      </c>
      <c r="T363" s="9"/>
      <c r="U363" s="9"/>
      <c r="V363" s="9"/>
      <c r="W363" s="9"/>
      <c r="X363" s="9"/>
      <c r="Y363" s="9"/>
      <c r="Z363">
        <f t="shared" si="186"/>
        <v>6623</v>
      </c>
      <c r="AA363" s="15">
        <f t="shared" si="187"/>
        <v>-3.8582625226660699E-2</v>
      </c>
      <c r="AB363" s="15">
        <f t="shared" si="188"/>
        <v>0.15788923794839624</v>
      </c>
      <c r="AC363" s="15">
        <f t="shared" si="189"/>
        <v>-0.14245061271332476</v>
      </c>
      <c r="AD363" s="15">
        <f t="shared" si="190"/>
        <v>2.7010625230866087E-2</v>
      </c>
      <c r="AE363" s="15">
        <f t="shared" si="191"/>
        <v>7.2957387536229964E-4</v>
      </c>
      <c r="AF363">
        <f t="shared" si="192"/>
        <v>-0.14245061271332476</v>
      </c>
      <c r="AG363" s="68"/>
      <c r="AH363">
        <f t="shared" si="193"/>
        <v>-0.16946123794419085</v>
      </c>
      <c r="AI363">
        <f t="shared" si="194"/>
        <v>1.5515226145127476</v>
      </c>
      <c r="AJ363">
        <f t="shared" si="195"/>
        <v>-0.87980486341013642</v>
      </c>
      <c r="AK363">
        <f t="shared" si="196"/>
        <v>-9.707113721917128E-2</v>
      </c>
      <c r="AL363">
        <f t="shared" si="197"/>
        <v>-0.17422133872102016</v>
      </c>
      <c r="AM363">
        <f t="shared" si="198"/>
        <v>-8.7331679942223975E-2</v>
      </c>
      <c r="AN363" s="15">
        <f t="shared" si="204"/>
        <v>6.1904906446791452</v>
      </c>
      <c r="AO363" s="15">
        <f t="shared" si="204"/>
        <v>6.1911893499760158</v>
      </c>
      <c r="AP363" s="15">
        <f t="shared" si="204"/>
        <v>6.1924422643564672</v>
      </c>
      <c r="AQ363" s="15">
        <f t="shared" si="204"/>
        <v>6.1946886269758652</v>
      </c>
      <c r="AR363" s="15">
        <f t="shared" si="204"/>
        <v>6.1987150396810975</v>
      </c>
      <c r="AS363" s="15">
        <f t="shared" si="204"/>
        <v>6.2059286496451929</v>
      </c>
      <c r="AT363" s="15">
        <f t="shared" si="204"/>
        <v>6.2188425380763883</v>
      </c>
      <c r="AU363" s="15">
        <f t="shared" si="200"/>
        <v>6.2419357434913465</v>
      </c>
    </row>
    <row r="364" spans="1:64" x14ac:dyDescent="0.2">
      <c r="A364" s="63" t="s">
        <v>846</v>
      </c>
      <c r="B364" s="28" t="s">
        <v>676</v>
      </c>
      <c r="C364" s="64">
        <v>49930.428399999997</v>
      </c>
      <c r="D364" s="64" t="s">
        <v>700</v>
      </c>
      <c r="E364" s="9">
        <f t="shared" si="182"/>
        <v>6622.9934325636859</v>
      </c>
      <c r="F364" s="9">
        <f t="shared" si="183"/>
        <v>6623</v>
      </c>
      <c r="G364" s="9">
        <f t="shared" si="184"/>
        <v>-1.0172000002057757E-2</v>
      </c>
      <c r="H364" s="9"/>
      <c r="I364" s="9"/>
      <c r="J364" s="9">
        <f t="shared" si="203"/>
        <v>-1.0172000002057757E-2</v>
      </c>
      <c r="K364" s="9"/>
      <c r="L364" s="9"/>
      <c r="M364" s="15"/>
      <c r="N364" s="9"/>
      <c r="O364" s="9">
        <f t="shared" ca="1" si="181"/>
        <v>2390.8862988461237</v>
      </c>
      <c r="P364" s="9">
        <f t="shared" si="202"/>
        <v>0.13087861271753015</v>
      </c>
      <c r="Q364" s="40">
        <f t="shared" si="185"/>
        <v>34911.928399999997</v>
      </c>
      <c r="S364" s="35">
        <v>1</v>
      </c>
      <c r="T364" s="9"/>
      <c r="U364" s="9"/>
      <c r="V364" s="9"/>
      <c r="W364" s="9"/>
      <c r="X364" s="9"/>
      <c r="Y364" s="9"/>
      <c r="Z364">
        <f t="shared" si="186"/>
        <v>6623</v>
      </c>
      <c r="AA364" s="15">
        <f t="shared" si="187"/>
        <v>-3.8582625226660699E-2</v>
      </c>
      <c r="AB364" s="15">
        <f t="shared" si="188"/>
        <v>0.15928923794213309</v>
      </c>
      <c r="AC364" s="15">
        <f t="shared" si="189"/>
        <v>-0.14105061271958791</v>
      </c>
      <c r="AD364" s="15">
        <f t="shared" si="190"/>
        <v>2.8410625224602942E-2</v>
      </c>
      <c r="AE364" s="15">
        <f t="shared" si="191"/>
        <v>8.0716362565284503E-4</v>
      </c>
      <c r="AF364">
        <f t="shared" si="192"/>
        <v>-0.14105061271958791</v>
      </c>
      <c r="AG364" s="68"/>
      <c r="AH364">
        <f t="shared" si="193"/>
        <v>-0.16946123794419085</v>
      </c>
      <c r="AI364">
        <f t="shared" si="194"/>
        <v>1.5515226145127476</v>
      </c>
      <c r="AJ364">
        <f t="shared" si="195"/>
        <v>-0.87980486341013642</v>
      </c>
      <c r="AK364">
        <f t="shared" si="196"/>
        <v>-9.707113721917128E-2</v>
      </c>
      <c r="AL364">
        <f t="shared" si="197"/>
        <v>-0.17422133872102016</v>
      </c>
      <c r="AM364">
        <f t="shared" si="198"/>
        <v>-8.7331679942223975E-2</v>
      </c>
      <c r="AN364" s="15">
        <f t="shared" si="204"/>
        <v>6.1904906446791452</v>
      </c>
      <c r="AO364" s="15">
        <f t="shared" si="204"/>
        <v>6.1911893499760158</v>
      </c>
      <c r="AP364" s="15">
        <f t="shared" si="204"/>
        <v>6.1924422643564672</v>
      </c>
      <c r="AQ364" s="15">
        <f t="shared" si="204"/>
        <v>6.1946886269758652</v>
      </c>
      <c r="AR364" s="15">
        <f t="shared" si="204"/>
        <v>6.1987150396810975</v>
      </c>
      <c r="AS364" s="15">
        <f t="shared" si="204"/>
        <v>6.2059286496451929</v>
      </c>
      <c r="AT364" s="15">
        <f t="shared" si="204"/>
        <v>6.2188425380763883</v>
      </c>
      <c r="AU364" s="15">
        <f t="shared" si="200"/>
        <v>6.2419357434913465</v>
      </c>
    </row>
    <row r="365" spans="1:64" x14ac:dyDescent="0.2">
      <c r="A365" s="63" t="s">
        <v>846</v>
      </c>
      <c r="B365" s="28" t="s">
        <v>676</v>
      </c>
      <c r="C365" s="64">
        <v>49930.428399999997</v>
      </c>
      <c r="D365" s="64" t="s">
        <v>700</v>
      </c>
      <c r="E365" s="9">
        <f t="shared" si="182"/>
        <v>6622.9934325636859</v>
      </c>
      <c r="F365" s="9">
        <f t="shared" si="183"/>
        <v>6623</v>
      </c>
      <c r="G365" s="9">
        <f t="shared" si="184"/>
        <v>-1.0172000002057757E-2</v>
      </c>
      <c r="H365" s="9"/>
      <c r="I365" s="9"/>
      <c r="J365" s="9">
        <f t="shared" si="203"/>
        <v>-1.0172000002057757E-2</v>
      </c>
      <c r="K365" s="9"/>
      <c r="L365" s="9"/>
      <c r="M365" s="15"/>
      <c r="N365" s="9"/>
      <c r="O365" s="9">
        <f t="shared" ca="1" si="181"/>
        <v>2390.8862988461237</v>
      </c>
      <c r="P365" s="9">
        <f t="shared" si="202"/>
        <v>0.13087861271753015</v>
      </c>
      <c r="Q365" s="40">
        <f t="shared" si="185"/>
        <v>34911.928399999997</v>
      </c>
      <c r="S365" s="35">
        <v>1</v>
      </c>
      <c r="T365" s="9"/>
      <c r="U365" s="9"/>
      <c r="V365" s="9"/>
      <c r="W365" s="9"/>
      <c r="X365" s="9"/>
      <c r="Y365" s="9"/>
      <c r="Z365">
        <f t="shared" si="186"/>
        <v>6623</v>
      </c>
      <c r="AA365" s="15">
        <f t="shared" si="187"/>
        <v>-3.8582625226660699E-2</v>
      </c>
      <c r="AB365" s="15">
        <f t="shared" si="188"/>
        <v>0.15928923794213309</v>
      </c>
      <c r="AC365" s="15">
        <f t="shared" si="189"/>
        <v>-0.14105061271958791</v>
      </c>
      <c r="AD365" s="15">
        <f t="shared" si="190"/>
        <v>2.8410625224602942E-2</v>
      </c>
      <c r="AE365" s="15">
        <f t="shared" si="191"/>
        <v>8.0716362565284503E-4</v>
      </c>
      <c r="AF365">
        <f t="shared" si="192"/>
        <v>-0.14105061271958791</v>
      </c>
      <c r="AG365" s="68"/>
      <c r="AH365">
        <f t="shared" si="193"/>
        <v>-0.16946123794419085</v>
      </c>
      <c r="AI365">
        <f t="shared" si="194"/>
        <v>1.5515226145127476</v>
      </c>
      <c r="AJ365">
        <f t="shared" si="195"/>
        <v>-0.87980486341013642</v>
      </c>
      <c r="AK365">
        <f t="shared" si="196"/>
        <v>-9.707113721917128E-2</v>
      </c>
      <c r="AL365">
        <f t="shared" si="197"/>
        <v>-0.17422133872102016</v>
      </c>
      <c r="AM365">
        <f t="shared" si="198"/>
        <v>-8.7331679942223975E-2</v>
      </c>
      <c r="AN365" s="15">
        <f t="shared" si="204"/>
        <v>6.1904906446791452</v>
      </c>
      <c r="AO365" s="15">
        <f t="shared" si="204"/>
        <v>6.1911893499760158</v>
      </c>
      <c r="AP365" s="15">
        <f t="shared" si="204"/>
        <v>6.1924422643564672</v>
      </c>
      <c r="AQ365" s="15">
        <f t="shared" si="204"/>
        <v>6.1946886269758652</v>
      </c>
      <c r="AR365" s="15">
        <f t="shared" si="204"/>
        <v>6.1987150396810975</v>
      </c>
      <c r="AS365" s="15">
        <f t="shared" si="204"/>
        <v>6.2059286496451929</v>
      </c>
      <c r="AT365" s="15">
        <f t="shared" si="204"/>
        <v>6.2188425380763883</v>
      </c>
      <c r="AU365" s="15">
        <f t="shared" si="200"/>
        <v>6.2419357434913465</v>
      </c>
    </row>
    <row r="366" spans="1:64" x14ac:dyDescent="0.2">
      <c r="A366" s="63" t="s">
        <v>846</v>
      </c>
      <c r="B366" s="28" t="s">
        <v>676</v>
      </c>
      <c r="C366" s="64">
        <v>49930.428399999997</v>
      </c>
      <c r="D366" s="64" t="s">
        <v>700</v>
      </c>
      <c r="E366" s="9">
        <f t="shared" si="182"/>
        <v>6622.9934325636859</v>
      </c>
      <c r="F366" s="9">
        <f t="shared" si="183"/>
        <v>6623</v>
      </c>
      <c r="G366" s="9">
        <f t="shared" si="184"/>
        <v>-1.0172000002057757E-2</v>
      </c>
      <c r="H366" s="9"/>
      <c r="I366" s="9"/>
      <c r="J366" s="9">
        <f t="shared" si="203"/>
        <v>-1.0172000002057757E-2</v>
      </c>
      <c r="K366" s="9"/>
      <c r="L366" s="9"/>
      <c r="M366" s="15"/>
      <c r="N366" s="9"/>
      <c r="O366" s="9">
        <f t="shared" ca="1" si="181"/>
        <v>2390.8862988461237</v>
      </c>
      <c r="P366" s="9">
        <f t="shared" si="202"/>
        <v>0.13087861271753015</v>
      </c>
      <c r="Q366" s="40">
        <f t="shared" si="185"/>
        <v>34911.928399999997</v>
      </c>
      <c r="S366" s="35">
        <v>1</v>
      </c>
      <c r="T366" s="9"/>
      <c r="U366" s="9"/>
      <c r="V366" s="9"/>
      <c r="W366" s="9"/>
      <c r="X366" s="9"/>
      <c r="Y366" s="9"/>
      <c r="Z366">
        <f t="shared" si="186"/>
        <v>6623</v>
      </c>
      <c r="AA366" s="15">
        <f t="shared" si="187"/>
        <v>-3.8582625226660699E-2</v>
      </c>
      <c r="AB366" s="15">
        <f t="shared" si="188"/>
        <v>0.15928923794213309</v>
      </c>
      <c r="AC366" s="15">
        <f t="shared" si="189"/>
        <v>-0.14105061271958791</v>
      </c>
      <c r="AD366" s="15">
        <f t="shared" si="190"/>
        <v>2.8410625224602942E-2</v>
      </c>
      <c r="AE366" s="15">
        <f t="shared" si="191"/>
        <v>8.0716362565284503E-4</v>
      </c>
      <c r="AF366">
        <f t="shared" si="192"/>
        <v>-0.14105061271958791</v>
      </c>
      <c r="AG366" s="68"/>
      <c r="AH366">
        <f t="shared" si="193"/>
        <v>-0.16946123794419085</v>
      </c>
      <c r="AI366">
        <f t="shared" si="194"/>
        <v>1.5515226145127476</v>
      </c>
      <c r="AJ366">
        <f t="shared" si="195"/>
        <v>-0.87980486341013642</v>
      </c>
      <c r="AK366">
        <f t="shared" si="196"/>
        <v>-9.707113721917128E-2</v>
      </c>
      <c r="AL366">
        <f t="shared" si="197"/>
        <v>-0.17422133872102016</v>
      </c>
      <c r="AM366">
        <f t="shared" si="198"/>
        <v>-8.7331679942223975E-2</v>
      </c>
      <c r="AN366" s="15">
        <f t="shared" si="204"/>
        <v>6.1904906446791452</v>
      </c>
      <c r="AO366" s="15">
        <f t="shared" si="204"/>
        <v>6.1911893499760158</v>
      </c>
      <c r="AP366" s="15">
        <f t="shared" si="204"/>
        <v>6.1924422643564672</v>
      </c>
      <c r="AQ366" s="15">
        <f t="shared" si="204"/>
        <v>6.1946886269758652</v>
      </c>
      <c r="AR366" s="15">
        <f t="shared" si="204"/>
        <v>6.1987150396810975</v>
      </c>
      <c r="AS366" s="15">
        <f t="shared" si="204"/>
        <v>6.2059286496451929</v>
      </c>
      <c r="AT366" s="15">
        <f t="shared" si="204"/>
        <v>6.2188425380763883</v>
      </c>
      <c r="AU366" s="15">
        <f t="shared" si="200"/>
        <v>6.2419357434913465</v>
      </c>
    </row>
    <row r="367" spans="1:64" x14ac:dyDescent="0.2">
      <c r="A367" s="63" t="s">
        <v>846</v>
      </c>
      <c r="B367" s="28" t="s">
        <v>676</v>
      </c>
      <c r="C367" s="64">
        <v>49930.429799999998</v>
      </c>
      <c r="D367" s="64" t="s">
        <v>700</v>
      </c>
      <c r="E367" s="9">
        <f t="shared" si="182"/>
        <v>6622.9943364577921</v>
      </c>
      <c r="F367" s="9">
        <f t="shared" si="183"/>
        <v>6623</v>
      </c>
      <c r="G367" s="9">
        <f t="shared" si="184"/>
        <v>-8.7720000010449439E-3</v>
      </c>
      <c r="H367" s="9"/>
      <c r="I367" s="9"/>
      <c r="J367" s="9">
        <f t="shared" si="203"/>
        <v>-8.7720000010449439E-3</v>
      </c>
      <c r="K367" s="9"/>
      <c r="L367" s="9"/>
      <c r="M367" s="15"/>
      <c r="N367" s="9"/>
      <c r="O367" s="9">
        <f t="shared" ca="1" si="181"/>
        <v>2390.8862988461237</v>
      </c>
      <c r="P367" s="9">
        <f t="shared" si="202"/>
        <v>0.13087861271753015</v>
      </c>
      <c r="Q367" s="40">
        <f t="shared" si="185"/>
        <v>34911.929799999998</v>
      </c>
      <c r="S367" s="35">
        <v>1</v>
      </c>
      <c r="T367" s="9"/>
      <c r="U367" s="9"/>
      <c r="V367" s="9"/>
      <c r="W367" s="9"/>
      <c r="X367" s="9"/>
      <c r="Y367" s="9"/>
      <c r="Z367">
        <f t="shared" si="186"/>
        <v>6623</v>
      </c>
      <c r="AA367" s="15">
        <f t="shared" si="187"/>
        <v>-3.8582625226660699E-2</v>
      </c>
      <c r="AB367" s="15">
        <f t="shared" si="188"/>
        <v>0.16068923794314591</v>
      </c>
      <c r="AC367" s="15">
        <f t="shared" si="189"/>
        <v>-0.1396506127185751</v>
      </c>
      <c r="AD367" s="15">
        <f t="shared" si="190"/>
        <v>2.9810625225615756E-2</v>
      </c>
      <c r="AE367" s="15">
        <f t="shared" si="191"/>
        <v>8.8867337634211836E-4</v>
      </c>
      <c r="AF367">
        <f t="shared" si="192"/>
        <v>-0.1396506127185751</v>
      </c>
      <c r="AG367" s="68"/>
      <c r="AH367">
        <f t="shared" si="193"/>
        <v>-0.16946123794419085</v>
      </c>
      <c r="AI367">
        <f t="shared" si="194"/>
        <v>1.5515226145127476</v>
      </c>
      <c r="AJ367">
        <f t="shared" si="195"/>
        <v>-0.87980486341013642</v>
      </c>
      <c r="AK367">
        <f t="shared" si="196"/>
        <v>-9.707113721917128E-2</v>
      </c>
      <c r="AL367">
        <f t="shared" si="197"/>
        <v>-0.17422133872102016</v>
      </c>
      <c r="AM367">
        <f t="shared" si="198"/>
        <v>-8.7331679942223975E-2</v>
      </c>
      <c r="AN367" s="15">
        <f t="shared" si="204"/>
        <v>6.1904906446791452</v>
      </c>
      <c r="AO367" s="15">
        <f t="shared" si="204"/>
        <v>6.1911893499760158</v>
      </c>
      <c r="AP367" s="15">
        <f t="shared" si="204"/>
        <v>6.1924422643564672</v>
      </c>
      <c r="AQ367" s="15">
        <f t="shared" si="204"/>
        <v>6.1946886269758652</v>
      </c>
      <c r="AR367" s="15">
        <f t="shared" si="204"/>
        <v>6.1987150396810975</v>
      </c>
      <c r="AS367" s="15">
        <f t="shared" si="204"/>
        <v>6.2059286496451929</v>
      </c>
      <c r="AT367" s="15">
        <f t="shared" si="204"/>
        <v>6.2188425380763883</v>
      </c>
      <c r="AU367" s="15">
        <f t="shared" si="200"/>
        <v>6.2419357434913465</v>
      </c>
    </row>
    <row r="368" spans="1:64" x14ac:dyDescent="0.2">
      <c r="A368" s="63" t="s">
        <v>846</v>
      </c>
      <c r="B368" s="28" t="s">
        <v>676</v>
      </c>
      <c r="C368" s="64">
        <v>49930.431199999999</v>
      </c>
      <c r="D368" s="64" t="s">
        <v>700</v>
      </c>
      <c r="E368" s="9">
        <f t="shared" si="182"/>
        <v>6622.9952403518973</v>
      </c>
      <c r="F368" s="9">
        <f t="shared" si="183"/>
        <v>6623</v>
      </c>
      <c r="G368" s="9">
        <f t="shared" si="184"/>
        <v>-7.3720000000321306E-3</v>
      </c>
      <c r="H368" s="9"/>
      <c r="I368" s="9"/>
      <c r="J368" s="9">
        <f t="shared" si="203"/>
        <v>-7.3720000000321306E-3</v>
      </c>
      <c r="K368" s="9"/>
      <c r="L368" s="9"/>
      <c r="M368" s="15"/>
      <c r="N368" s="9"/>
      <c r="O368" s="9">
        <f t="shared" ref="O368:O399" ca="1" si="205">+C$11+C$12*F368</f>
        <v>2390.8862988461237</v>
      </c>
      <c r="P368" s="9">
        <f t="shared" si="202"/>
        <v>0.13087861271753015</v>
      </c>
      <c r="Q368" s="40">
        <f t="shared" si="185"/>
        <v>34911.931199999999</v>
      </c>
      <c r="S368" s="35">
        <v>1</v>
      </c>
      <c r="T368" s="9"/>
      <c r="U368" s="9"/>
      <c r="V368" s="9"/>
      <c r="W368" s="9"/>
      <c r="X368" s="9"/>
      <c r="Y368" s="9"/>
      <c r="Z368">
        <f t="shared" si="186"/>
        <v>6623</v>
      </c>
      <c r="AA368" s="15">
        <f t="shared" si="187"/>
        <v>-3.8582625226660699E-2</v>
      </c>
      <c r="AB368" s="15">
        <f t="shared" si="188"/>
        <v>0.16208923794415872</v>
      </c>
      <c r="AC368" s="15">
        <f t="shared" si="189"/>
        <v>-0.13825061271756228</v>
      </c>
      <c r="AD368" s="15">
        <f t="shared" si="190"/>
        <v>3.1210625226628569E-2</v>
      </c>
      <c r="AE368" s="15">
        <f t="shared" si="191"/>
        <v>9.7410312703706363E-4</v>
      </c>
      <c r="AF368">
        <f t="shared" si="192"/>
        <v>-0.13825061271756228</v>
      </c>
      <c r="AG368" s="68"/>
      <c r="AH368">
        <f t="shared" si="193"/>
        <v>-0.16946123794419085</v>
      </c>
      <c r="AI368">
        <f t="shared" si="194"/>
        <v>1.5515226145127476</v>
      </c>
      <c r="AJ368">
        <f t="shared" si="195"/>
        <v>-0.87980486341013642</v>
      </c>
      <c r="AK368">
        <f t="shared" si="196"/>
        <v>-9.707113721917128E-2</v>
      </c>
      <c r="AL368">
        <f t="shared" si="197"/>
        <v>-0.17422133872102016</v>
      </c>
      <c r="AM368">
        <f t="shared" si="198"/>
        <v>-8.7331679942223975E-2</v>
      </c>
      <c r="AN368" s="15">
        <f t="shared" si="204"/>
        <v>6.1904906446791452</v>
      </c>
      <c r="AO368" s="15">
        <f t="shared" si="204"/>
        <v>6.1911893499760158</v>
      </c>
      <c r="AP368" s="15">
        <f t="shared" si="204"/>
        <v>6.1924422643564672</v>
      </c>
      <c r="AQ368" s="15">
        <f t="shared" si="204"/>
        <v>6.1946886269758652</v>
      </c>
      <c r="AR368" s="15">
        <f t="shared" si="204"/>
        <v>6.1987150396810975</v>
      </c>
      <c r="AS368" s="15">
        <f t="shared" si="204"/>
        <v>6.2059286496451929</v>
      </c>
      <c r="AT368" s="15">
        <f t="shared" si="204"/>
        <v>6.2188425380763883</v>
      </c>
      <c r="AU368" s="15">
        <f t="shared" si="200"/>
        <v>6.2419357434913465</v>
      </c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</row>
    <row r="369" spans="1:47" x14ac:dyDescent="0.2">
      <c r="A369" s="63" t="s">
        <v>846</v>
      </c>
      <c r="B369" s="28" t="s">
        <v>676</v>
      </c>
      <c r="C369" s="64">
        <v>49930.433199999999</v>
      </c>
      <c r="D369" s="64" t="s">
        <v>700</v>
      </c>
      <c r="E369" s="9">
        <f t="shared" si="182"/>
        <v>6622.99653162919</v>
      </c>
      <c r="F369" s="9">
        <f t="shared" si="183"/>
        <v>6623</v>
      </c>
      <c r="G369" s="9">
        <f t="shared" si="184"/>
        <v>-5.371999999624677E-3</v>
      </c>
      <c r="H369" s="9"/>
      <c r="I369" s="9"/>
      <c r="J369" s="9">
        <f t="shared" si="203"/>
        <v>-5.371999999624677E-3</v>
      </c>
      <c r="K369" s="9"/>
      <c r="L369" s="9"/>
      <c r="M369" s="15"/>
      <c r="N369" s="9"/>
      <c r="O369" s="9">
        <f t="shared" ca="1" si="205"/>
        <v>2390.8862988461237</v>
      </c>
      <c r="P369" s="9">
        <f t="shared" si="202"/>
        <v>0.13087861271753015</v>
      </c>
      <c r="Q369" s="40">
        <f t="shared" si="185"/>
        <v>34911.933199999999</v>
      </c>
      <c r="S369" s="35">
        <v>1</v>
      </c>
      <c r="T369" s="9"/>
      <c r="U369" s="9"/>
      <c r="V369" s="9"/>
      <c r="W369" s="9"/>
      <c r="X369" s="9"/>
      <c r="Y369" s="9"/>
      <c r="Z369">
        <f t="shared" si="186"/>
        <v>6623</v>
      </c>
      <c r="AA369" s="15">
        <f t="shared" si="187"/>
        <v>-3.8582625226660699E-2</v>
      </c>
      <c r="AB369" s="15">
        <f t="shared" si="188"/>
        <v>0.16408923794456617</v>
      </c>
      <c r="AC369" s="15">
        <f t="shared" si="189"/>
        <v>-0.13625061271715483</v>
      </c>
      <c r="AD369" s="15">
        <f t="shared" si="190"/>
        <v>3.3210625227036022E-2</v>
      </c>
      <c r="AE369" s="15">
        <f t="shared" si="191"/>
        <v>1.1029456279706416E-3</v>
      </c>
      <c r="AF369">
        <f t="shared" si="192"/>
        <v>-0.13625061271715483</v>
      </c>
      <c r="AG369" s="68"/>
      <c r="AH369">
        <f t="shared" si="193"/>
        <v>-0.16946123794419085</v>
      </c>
      <c r="AI369">
        <f t="shared" si="194"/>
        <v>1.5515226145127476</v>
      </c>
      <c r="AJ369">
        <f t="shared" si="195"/>
        <v>-0.87980486341013642</v>
      </c>
      <c r="AK369">
        <f t="shared" si="196"/>
        <v>-9.707113721917128E-2</v>
      </c>
      <c r="AL369">
        <f t="shared" si="197"/>
        <v>-0.17422133872102016</v>
      </c>
      <c r="AM369">
        <f t="shared" si="198"/>
        <v>-8.7331679942223975E-2</v>
      </c>
      <c r="AN369" s="15">
        <f t="shared" si="204"/>
        <v>6.1904906446791452</v>
      </c>
      <c r="AO369" s="15">
        <f t="shared" si="204"/>
        <v>6.1911893499760158</v>
      </c>
      <c r="AP369" s="15">
        <f t="shared" si="204"/>
        <v>6.1924422643564672</v>
      </c>
      <c r="AQ369" s="15">
        <f t="shared" si="204"/>
        <v>6.1946886269758652</v>
      </c>
      <c r="AR369" s="15">
        <f t="shared" si="204"/>
        <v>6.1987150396810975</v>
      </c>
      <c r="AS369" s="15">
        <f t="shared" si="204"/>
        <v>6.2059286496451929</v>
      </c>
      <c r="AT369" s="15">
        <f t="shared" si="204"/>
        <v>6.2188425380763883</v>
      </c>
      <c r="AU369" s="15">
        <f t="shared" si="200"/>
        <v>6.2419357434913465</v>
      </c>
    </row>
    <row r="370" spans="1:47" x14ac:dyDescent="0.2">
      <c r="A370" s="63" t="s">
        <v>846</v>
      </c>
      <c r="B370" s="28" t="s">
        <v>676</v>
      </c>
      <c r="C370" s="64">
        <v>49930.4395</v>
      </c>
      <c r="D370" s="64" t="s">
        <v>700</v>
      </c>
      <c r="E370" s="9">
        <f t="shared" si="182"/>
        <v>6623.0005991526632</v>
      </c>
      <c r="F370" s="9">
        <f t="shared" si="183"/>
        <v>6623</v>
      </c>
      <c r="G370" s="9">
        <f t="shared" si="184"/>
        <v>9.2800000129500404E-4</v>
      </c>
      <c r="H370" s="9"/>
      <c r="I370" s="9"/>
      <c r="J370" s="9">
        <f t="shared" si="203"/>
        <v>9.2800000129500404E-4</v>
      </c>
      <c r="K370" s="9"/>
      <c r="L370" s="9"/>
      <c r="M370" s="15"/>
      <c r="N370" s="9"/>
      <c r="O370" s="9">
        <f t="shared" ca="1" si="205"/>
        <v>2390.8862988461237</v>
      </c>
      <c r="P370" s="9">
        <f t="shared" si="202"/>
        <v>0.13087861271753015</v>
      </c>
      <c r="Q370" s="40">
        <f t="shared" si="185"/>
        <v>34911.9395</v>
      </c>
      <c r="S370" s="35">
        <v>1</v>
      </c>
      <c r="T370" s="9"/>
      <c r="U370" s="9"/>
      <c r="V370" s="9"/>
      <c r="W370" s="9"/>
      <c r="X370" s="9"/>
      <c r="Y370" s="9"/>
      <c r="Z370">
        <f t="shared" si="186"/>
        <v>6623</v>
      </c>
      <c r="AA370" s="15">
        <f t="shared" si="187"/>
        <v>-3.8582625226660699E-2</v>
      </c>
      <c r="AB370" s="15">
        <f t="shared" si="188"/>
        <v>0.17038923794548586</v>
      </c>
      <c r="AC370" s="15">
        <f t="shared" si="189"/>
        <v>-0.12995061271623515</v>
      </c>
      <c r="AD370" s="15">
        <f t="shared" si="190"/>
        <v>3.9510625227955704E-2</v>
      </c>
      <c r="AE370" s="15">
        <f t="shared" si="191"/>
        <v>1.5610895059039696E-3</v>
      </c>
      <c r="AF370">
        <f t="shared" si="192"/>
        <v>-0.12995061271623515</v>
      </c>
      <c r="AG370" s="68"/>
      <c r="AH370">
        <f t="shared" si="193"/>
        <v>-0.16946123794419085</v>
      </c>
      <c r="AI370">
        <f t="shared" si="194"/>
        <v>1.5515226145127476</v>
      </c>
      <c r="AJ370">
        <f t="shared" si="195"/>
        <v>-0.87980486341013642</v>
      </c>
      <c r="AK370">
        <f t="shared" si="196"/>
        <v>-9.707113721917128E-2</v>
      </c>
      <c r="AL370">
        <f t="shared" si="197"/>
        <v>-0.17422133872102016</v>
      </c>
      <c r="AM370">
        <f t="shared" si="198"/>
        <v>-8.7331679942223975E-2</v>
      </c>
      <c r="AN370" s="15">
        <f t="shared" si="204"/>
        <v>6.1904906446791452</v>
      </c>
      <c r="AO370" s="15">
        <f t="shared" si="204"/>
        <v>6.1911893499760158</v>
      </c>
      <c r="AP370" s="15">
        <f t="shared" si="204"/>
        <v>6.1924422643564672</v>
      </c>
      <c r="AQ370" s="15">
        <f t="shared" si="204"/>
        <v>6.1946886269758652</v>
      </c>
      <c r="AR370" s="15">
        <f t="shared" si="204"/>
        <v>6.1987150396810975</v>
      </c>
      <c r="AS370" s="15">
        <f t="shared" si="204"/>
        <v>6.2059286496451929</v>
      </c>
      <c r="AT370" s="15">
        <f t="shared" si="204"/>
        <v>6.2188425380763883</v>
      </c>
      <c r="AU370" s="15">
        <f t="shared" si="200"/>
        <v>6.2419357434913465</v>
      </c>
    </row>
    <row r="371" spans="1:47" x14ac:dyDescent="0.2">
      <c r="A371" s="63" t="s">
        <v>846</v>
      </c>
      <c r="B371" s="28" t="s">
        <v>676</v>
      </c>
      <c r="C371" s="64">
        <v>50311.442900000002</v>
      </c>
      <c r="D371" s="64" t="s">
        <v>700</v>
      </c>
      <c r="E371" s="9">
        <f t="shared" si="182"/>
        <v>6868.9911185947803</v>
      </c>
      <c r="F371" s="9">
        <f t="shared" si="183"/>
        <v>6869</v>
      </c>
      <c r="G371" s="9">
        <f t="shared" si="184"/>
        <v>-1.3756000000284985E-2</v>
      </c>
      <c r="H371" s="9"/>
      <c r="I371" s="9"/>
      <c r="J371" s="9">
        <f t="shared" si="203"/>
        <v>-1.3756000000284985E-2</v>
      </c>
      <c r="K371" s="9"/>
      <c r="L371" s="9"/>
      <c r="M371" s="15"/>
      <c r="N371" s="9"/>
      <c r="O371" s="9">
        <f t="shared" ca="1" si="205"/>
        <v>2241.7249073410276</v>
      </c>
      <c r="P371" s="9">
        <f t="shared" si="202"/>
        <v>0.13552737907920548</v>
      </c>
      <c r="Q371" s="40">
        <f t="shared" si="185"/>
        <v>35292.942900000002</v>
      </c>
      <c r="S371" s="35">
        <v>1</v>
      </c>
      <c r="T371" s="9"/>
      <c r="U371" s="9"/>
      <c r="V371" s="9"/>
      <c r="W371" s="9"/>
      <c r="X371" s="9"/>
      <c r="Y371" s="9"/>
      <c r="Z371">
        <f t="shared" si="186"/>
        <v>6869</v>
      </c>
      <c r="AA371" s="15">
        <f t="shared" si="187"/>
        <v>-3.783547540264251E-2</v>
      </c>
      <c r="AB371" s="15">
        <f t="shared" si="188"/>
        <v>0.159606854481563</v>
      </c>
      <c r="AC371" s="15">
        <f t="shared" si="189"/>
        <v>-0.14928337907949046</v>
      </c>
      <c r="AD371" s="15">
        <f t="shared" si="190"/>
        <v>2.4079475402357525E-2</v>
      </c>
      <c r="AE371" s="15">
        <f t="shared" si="191"/>
        <v>5.7982113565274111E-4</v>
      </c>
      <c r="AF371">
        <f t="shared" si="192"/>
        <v>-0.14928337907949046</v>
      </c>
      <c r="AG371" s="68"/>
      <c r="AH371">
        <f t="shared" si="193"/>
        <v>-0.17336285448184799</v>
      </c>
      <c r="AI371">
        <f t="shared" si="194"/>
        <v>1.559335725237357</v>
      </c>
      <c r="AJ371">
        <f t="shared" si="195"/>
        <v>-0.93238675571810181</v>
      </c>
      <c r="AK371">
        <f t="shared" si="196"/>
        <v>-2.726804857704318E-2</v>
      </c>
      <c r="AL371">
        <f t="shared" si="197"/>
        <v>-4.8712206297638602E-2</v>
      </c>
      <c r="AM371">
        <f t="shared" si="198"/>
        <v>-2.4360920465806579E-2</v>
      </c>
      <c r="AN371" s="15">
        <f t="shared" ref="AN371:AT380" si="206">$AU371+$AB$7*SIN(AO371)</f>
        <v>6.2573113116386283</v>
      </c>
      <c r="AO371" s="15">
        <f t="shared" si="206"/>
        <v>6.2575095788759434</v>
      </c>
      <c r="AP371" s="15">
        <f t="shared" si="206"/>
        <v>6.2578637426448909</v>
      </c>
      <c r="AQ371" s="15">
        <f t="shared" si="206"/>
        <v>6.2584963757276713</v>
      </c>
      <c r="AR371" s="15">
        <f t="shared" si="206"/>
        <v>6.2596264065236102</v>
      </c>
      <c r="AS371" s="15">
        <f t="shared" si="206"/>
        <v>6.2616448321530465</v>
      </c>
      <c r="AT371" s="15">
        <f t="shared" si="206"/>
        <v>6.2652498678006019</v>
      </c>
      <c r="AU371" s="15">
        <f t="shared" si="200"/>
        <v>6.2716881397298962</v>
      </c>
    </row>
    <row r="372" spans="1:47" x14ac:dyDescent="0.2">
      <c r="A372" s="63" t="s">
        <v>419</v>
      </c>
      <c r="B372" s="28" t="s">
        <v>676</v>
      </c>
      <c r="C372" s="64">
        <v>50320.74</v>
      </c>
      <c r="D372" s="64" t="s">
        <v>700</v>
      </c>
      <c r="E372" s="9">
        <f t="shared" si="182"/>
        <v>6874.9936856540362</v>
      </c>
      <c r="F372" s="9">
        <f t="shared" si="183"/>
        <v>6875</v>
      </c>
      <c r="G372" s="9">
        <f t="shared" si="184"/>
        <v>-9.780000000318978E-3</v>
      </c>
      <c r="H372" s="9"/>
      <c r="I372" s="9"/>
      <c r="J372" s="9"/>
      <c r="K372" s="9">
        <f>G372</f>
        <v>-9.780000000318978E-3</v>
      </c>
      <c r="L372" s="9"/>
      <c r="M372" s="15"/>
      <c r="N372" s="9"/>
      <c r="O372" s="9">
        <f t="shared" ca="1" si="205"/>
        <v>2238.0868246213904</v>
      </c>
      <c r="P372" s="9">
        <f t="shared" si="202"/>
        <v>0.13564075516762655</v>
      </c>
      <c r="Q372" s="40">
        <f t="shared" si="185"/>
        <v>35302.239999999998</v>
      </c>
      <c r="S372" s="35">
        <v>1</v>
      </c>
      <c r="T372" s="9"/>
      <c r="U372" s="9"/>
      <c r="V372" s="9"/>
      <c r="W372" s="9"/>
      <c r="X372" s="9"/>
      <c r="Y372" s="9"/>
      <c r="Z372">
        <f t="shared" si="186"/>
        <v>6875</v>
      </c>
      <c r="AA372" s="15">
        <f t="shared" si="187"/>
        <v>-3.7807812514208033E-2</v>
      </c>
      <c r="AB372" s="15">
        <f t="shared" si="188"/>
        <v>0.16366856768151561</v>
      </c>
      <c r="AC372" s="15">
        <f t="shared" si="189"/>
        <v>-0.14542075516794553</v>
      </c>
      <c r="AD372" s="15">
        <f t="shared" si="190"/>
        <v>2.8027812513889055E-2</v>
      </c>
      <c r="AE372" s="15">
        <f t="shared" si="191"/>
        <v>7.8555827431371595E-4</v>
      </c>
      <c r="AF372">
        <f t="shared" si="192"/>
        <v>-0.14542075516794553</v>
      </c>
      <c r="AG372" s="68"/>
      <c r="AH372">
        <f t="shared" si="193"/>
        <v>-0.17344856768183459</v>
      </c>
      <c r="AI372">
        <f t="shared" si="194"/>
        <v>1.5594168811517539</v>
      </c>
      <c r="AJ372">
        <f t="shared" si="195"/>
        <v>-0.93349315761796126</v>
      </c>
      <c r="AK372">
        <f t="shared" si="196"/>
        <v>-2.5549032906247809E-2</v>
      </c>
      <c r="AL372">
        <f t="shared" si="197"/>
        <v>-4.5639115235095173E-2</v>
      </c>
      <c r="AM372">
        <f t="shared" si="198"/>
        <v>-2.2823519402316618E-2</v>
      </c>
      <c r="AN372" s="15">
        <f t="shared" si="206"/>
        <v>6.2589440365317923</v>
      </c>
      <c r="AO372" s="15">
        <f t="shared" si="206"/>
        <v>6.2591298240180118</v>
      </c>
      <c r="AP372" s="15">
        <f t="shared" si="206"/>
        <v>6.2594616820807696</v>
      </c>
      <c r="AQ372" s="15">
        <f t="shared" si="206"/>
        <v>6.2600544484311582</v>
      </c>
      <c r="AR372" s="15">
        <f t="shared" si="206"/>
        <v>6.2611132302358907</v>
      </c>
      <c r="AS372" s="15">
        <f t="shared" si="206"/>
        <v>6.2630043343243873</v>
      </c>
      <c r="AT372" s="15">
        <f t="shared" si="206"/>
        <v>6.2663818849956234</v>
      </c>
      <c r="AU372" s="15">
        <f t="shared" si="200"/>
        <v>6.2724138079308371</v>
      </c>
    </row>
    <row r="373" spans="1:47" x14ac:dyDescent="0.2">
      <c r="A373" s="63" t="s">
        <v>846</v>
      </c>
      <c r="B373" s="28" t="s">
        <v>676</v>
      </c>
      <c r="C373" s="64">
        <v>50579.380499999999</v>
      </c>
      <c r="D373" s="64" t="s">
        <v>700</v>
      </c>
      <c r="E373" s="9">
        <f t="shared" si="182"/>
        <v>7041.9819879730421</v>
      </c>
      <c r="F373" s="9">
        <f t="shared" si="183"/>
        <v>7042</v>
      </c>
      <c r="G373" s="9">
        <f t="shared" si="184"/>
        <v>-2.7898000000277534E-2</v>
      </c>
      <c r="H373" s="9"/>
      <c r="I373" s="9"/>
      <c r="J373" s="9">
        <f>G373</f>
        <v>-2.7898000000277534E-2</v>
      </c>
      <c r="K373" s="9"/>
      <c r="L373" s="9"/>
      <c r="M373" s="15"/>
      <c r="N373" s="9"/>
      <c r="O373" s="9">
        <f t="shared" ca="1" si="205"/>
        <v>2136.8268555915083</v>
      </c>
      <c r="P373" s="9">
        <f t="shared" si="202"/>
        <v>0.13879622803425426</v>
      </c>
      <c r="Q373" s="40">
        <f t="shared" si="185"/>
        <v>35560.880499999999</v>
      </c>
      <c r="S373" s="35">
        <v>1</v>
      </c>
      <c r="T373" s="9"/>
      <c r="U373" s="9"/>
      <c r="V373" s="9"/>
      <c r="W373" s="9"/>
      <c r="X373" s="9"/>
      <c r="Y373" s="9"/>
      <c r="Z373">
        <f t="shared" si="186"/>
        <v>7042</v>
      </c>
      <c r="AA373" s="15">
        <f t="shared" si="187"/>
        <v>-3.6852210227369148E-2</v>
      </c>
      <c r="AB373" s="15">
        <f t="shared" si="188"/>
        <v>0.14775043826134587</v>
      </c>
      <c r="AC373" s="15">
        <f t="shared" si="189"/>
        <v>-0.16669422803453179</v>
      </c>
      <c r="AD373" s="15">
        <f t="shared" si="190"/>
        <v>8.9542102270916135E-3</v>
      </c>
      <c r="AE373" s="15">
        <f t="shared" si="191"/>
        <v>8.0177880790952043E-5</v>
      </c>
      <c r="AF373">
        <f t="shared" si="192"/>
        <v>-0.16669422803453179</v>
      </c>
      <c r="AG373" s="68"/>
      <c r="AH373">
        <f t="shared" si="193"/>
        <v>-0.17564843826162341</v>
      </c>
      <c r="AI373">
        <f t="shared" si="194"/>
        <v>1.5595533686048961</v>
      </c>
      <c r="AJ373">
        <f t="shared" si="195"/>
        <v>-0.96072812623568093</v>
      </c>
      <c r="AK373">
        <f t="shared" si="196"/>
        <v>2.2361298775191912E-2</v>
      </c>
      <c r="AL373">
        <f t="shared" si="197"/>
        <v>3.9941509765773223E-2</v>
      </c>
      <c r="AM373">
        <f t="shared" si="198"/>
        <v>1.9973410292228315E-2</v>
      </c>
      <c r="AN373" s="15">
        <f t="shared" si="206"/>
        <v>6.30439966890994</v>
      </c>
      <c r="AO373" s="15">
        <f t="shared" si="206"/>
        <v>6.3042370336020195</v>
      </c>
      <c r="AP373" s="15">
        <f t="shared" si="206"/>
        <v>6.3039465499281331</v>
      </c>
      <c r="AQ373" s="15">
        <f t="shared" si="206"/>
        <v>6.3034277200413369</v>
      </c>
      <c r="AR373" s="15">
        <f t="shared" si="206"/>
        <v>6.3025010568124777</v>
      </c>
      <c r="AS373" s="15">
        <f t="shared" si="206"/>
        <v>6.3008460180075936</v>
      </c>
      <c r="AT373" s="15">
        <f t="shared" si="206"/>
        <v>6.2978902034638855</v>
      </c>
      <c r="AU373" s="15">
        <f t="shared" si="200"/>
        <v>6.2926115728570071</v>
      </c>
    </row>
    <row r="374" spans="1:47" x14ac:dyDescent="0.2">
      <c r="A374" s="63" t="s">
        <v>419</v>
      </c>
      <c r="B374" s="28" t="s">
        <v>676</v>
      </c>
      <c r="C374" s="64">
        <v>50602.625999999997</v>
      </c>
      <c r="D374" s="64" t="s">
        <v>700</v>
      </c>
      <c r="E374" s="9">
        <f t="shared" si="182"/>
        <v>7056.9901811274631</v>
      </c>
      <c r="F374" s="9">
        <f t="shared" si="183"/>
        <v>7057</v>
      </c>
      <c r="G374" s="9">
        <f t="shared" si="184"/>
        <v>-1.5208000004349742E-2</v>
      </c>
      <c r="H374" s="9"/>
      <c r="I374" s="9"/>
      <c r="J374" s="9"/>
      <c r="K374" s="9">
        <f>G374</f>
        <v>-1.5208000004349742E-2</v>
      </c>
      <c r="L374" s="9"/>
      <c r="M374" s="15"/>
      <c r="N374" s="9"/>
      <c r="O374" s="9">
        <f t="shared" ca="1" si="205"/>
        <v>2127.7316487924172</v>
      </c>
      <c r="P374" s="9">
        <f t="shared" si="202"/>
        <v>0.13907963847128019</v>
      </c>
      <c r="Q374" s="40">
        <f t="shared" si="185"/>
        <v>35584.125999999997</v>
      </c>
      <c r="S374" s="35">
        <v>1</v>
      </c>
      <c r="T374" s="9"/>
      <c r="U374" s="9"/>
      <c r="V374" s="9"/>
      <c r="W374" s="9"/>
      <c r="X374" s="9"/>
      <c r="Y374" s="9"/>
      <c r="Z374">
        <f t="shared" si="186"/>
        <v>7057</v>
      </c>
      <c r="AA374" s="15">
        <f t="shared" si="187"/>
        <v>-3.674865812722683E-2</v>
      </c>
      <c r="AB374" s="15">
        <f t="shared" si="188"/>
        <v>0.16062029659415727</v>
      </c>
      <c r="AC374" s="15">
        <f t="shared" si="189"/>
        <v>-0.15428763847562993</v>
      </c>
      <c r="AD374" s="15">
        <f t="shared" si="190"/>
        <v>2.1540658122877088E-2</v>
      </c>
      <c r="AE374" s="15">
        <f t="shared" si="191"/>
        <v>4.6399995236667065E-4</v>
      </c>
      <c r="AF374">
        <f t="shared" si="192"/>
        <v>-0.15428763847562993</v>
      </c>
      <c r="AG374" s="68"/>
      <c r="AH374">
        <f t="shared" si="193"/>
        <v>-0.17582829659850702</v>
      </c>
      <c r="AI374">
        <f t="shared" si="194"/>
        <v>1.5593650400140477</v>
      </c>
      <c r="AJ374">
        <f t="shared" si="195"/>
        <v>-0.96283185541937844</v>
      </c>
      <c r="AK374">
        <f t="shared" si="196"/>
        <v>2.6659932672136909E-2</v>
      </c>
      <c r="AL374">
        <f t="shared" si="197"/>
        <v>4.7625023980619366E-2</v>
      </c>
      <c r="AM374">
        <f t="shared" si="198"/>
        <v>2.381701385975243E-2</v>
      </c>
      <c r="AN374" s="15">
        <f t="shared" si="206"/>
        <v>6.3084816759790208</v>
      </c>
      <c r="AO374" s="15">
        <f t="shared" si="206"/>
        <v>6.3082878231089374</v>
      </c>
      <c r="AP374" s="15">
        <f t="shared" si="206"/>
        <v>6.3079415496733864</v>
      </c>
      <c r="AQ374" s="15">
        <f t="shared" si="206"/>
        <v>6.3073230194183489</v>
      </c>
      <c r="AR374" s="15">
        <f t="shared" si="206"/>
        <v>6.3062181937751882</v>
      </c>
      <c r="AS374" s="15">
        <f t="shared" si="206"/>
        <v>6.3042448109739917</v>
      </c>
      <c r="AT374" s="15">
        <f t="shared" si="206"/>
        <v>6.3007202550688728</v>
      </c>
      <c r="AU374" s="15">
        <f t="shared" si="200"/>
        <v>6.2944257433593584</v>
      </c>
    </row>
    <row r="375" spans="1:47" x14ac:dyDescent="0.2">
      <c r="A375" s="10" t="s">
        <v>670</v>
      </c>
      <c r="B375" s="37" t="s">
        <v>676</v>
      </c>
      <c r="C375" s="12">
        <v>50627.4058</v>
      </c>
      <c r="D375" s="12">
        <v>5.4999999999999997E-3</v>
      </c>
      <c r="E375" s="9">
        <f t="shared" si="182"/>
        <v>7072.988977657028</v>
      </c>
      <c r="F375" s="9">
        <f t="shared" si="183"/>
        <v>7073</v>
      </c>
      <c r="G375" s="9">
        <f t="shared" si="184"/>
        <v>-1.7072000002372079E-2</v>
      </c>
      <c r="H375" s="9"/>
      <c r="I375" s="9"/>
      <c r="J375" s="9">
        <f t="shared" ref="J375:J380" si="207">G375</f>
        <v>-1.7072000002372079E-2</v>
      </c>
      <c r="K375" s="9"/>
      <c r="L375" s="9"/>
      <c r="M375" s="9"/>
      <c r="N375" s="9"/>
      <c r="O375" s="9">
        <f t="shared" ca="1" si="205"/>
        <v>2118.0300948733866</v>
      </c>
      <c r="P375" s="9">
        <f t="shared" si="202"/>
        <v>0.13938194016319194</v>
      </c>
      <c r="Q375" s="40">
        <f t="shared" si="185"/>
        <v>35608.9058</v>
      </c>
      <c r="S375" s="35">
        <v>1</v>
      </c>
      <c r="X375" s="9"/>
      <c r="Y375" s="9"/>
      <c r="Z375">
        <f t="shared" si="186"/>
        <v>7073</v>
      </c>
      <c r="AA375" s="15">
        <f t="shared" si="187"/>
        <v>-3.6634953738398923E-2</v>
      </c>
      <c r="AB375" s="15">
        <f t="shared" si="188"/>
        <v>0.15894489389921879</v>
      </c>
      <c r="AC375" s="15">
        <f t="shared" si="189"/>
        <v>-0.15645394016556402</v>
      </c>
      <c r="AD375" s="15">
        <f t="shared" si="190"/>
        <v>1.9562953736026845E-2</v>
      </c>
      <c r="AE375" s="15">
        <f t="shared" si="191"/>
        <v>3.8270915887792667E-4</v>
      </c>
      <c r="AF375">
        <f t="shared" si="192"/>
        <v>-0.15645394016556402</v>
      </c>
      <c r="AG375" s="68"/>
      <c r="AH375">
        <f t="shared" si="193"/>
        <v>-0.17601689390159087</v>
      </c>
      <c r="AI375">
        <f t="shared" si="194"/>
        <v>1.5591278234418806</v>
      </c>
      <c r="AJ375">
        <f t="shared" si="195"/>
        <v>-0.96501262956797507</v>
      </c>
      <c r="AK375">
        <f t="shared" si="196"/>
        <v>3.1242231884828938E-2</v>
      </c>
      <c r="AL375">
        <f t="shared" si="197"/>
        <v>5.5818681224101586E-2</v>
      </c>
      <c r="AM375">
        <f t="shared" si="198"/>
        <v>2.791658935682912E-2</v>
      </c>
      <c r="AN375" s="15">
        <f t="shared" si="206"/>
        <v>6.3128352987961129</v>
      </c>
      <c r="AO375" s="15">
        <f t="shared" si="206"/>
        <v>6.3126081955348683</v>
      </c>
      <c r="AP375" s="15">
        <f t="shared" si="206"/>
        <v>6.3122024808047827</v>
      </c>
      <c r="AQ375" s="15">
        <f t="shared" si="206"/>
        <v>6.3114776926593814</v>
      </c>
      <c r="AR375" s="15">
        <f t="shared" si="206"/>
        <v>6.3101829332975701</v>
      </c>
      <c r="AS375" s="15">
        <f t="shared" si="206"/>
        <v>6.3078700903151663</v>
      </c>
      <c r="AT375" s="15">
        <f t="shared" si="206"/>
        <v>6.303738953864686</v>
      </c>
      <c r="AU375" s="15">
        <f t="shared" si="200"/>
        <v>6.2963608585618651</v>
      </c>
    </row>
    <row r="376" spans="1:47" x14ac:dyDescent="0.2">
      <c r="A376" s="63" t="s">
        <v>846</v>
      </c>
      <c r="B376" s="28" t="s">
        <v>676</v>
      </c>
      <c r="C376" s="64">
        <v>50644.447099999998</v>
      </c>
      <c r="D376" s="64" t="s">
        <v>700</v>
      </c>
      <c r="E376" s="9">
        <f t="shared" si="182"/>
        <v>7083.9914995215795</v>
      </c>
      <c r="F376" s="9">
        <f t="shared" si="183"/>
        <v>7084</v>
      </c>
      <c r="G376" s="9">
        <f t="shared" si="184"/>
        <v>-1.3166000004275702E-2</v>
      </c>
      <c r="H376" s="9"/>
      <c r="I376" s="9"/>
      <c r="J376" s="9">
        <f t="shared" si="207"/>
        <v>-1.3166000004275702E-2</v>
      </c>
      <c r="K376" s="9"/>
      <c r="L376" s="9"/>
      <c r="M376" s="15"/>
      <c r="N376" s="9"/>
      <c r="O376" s="9">
        <f t="shared" ca="1" si="205"/>
        <v>2111.3602765540527</v>
      </c>
      <c r="P376" s="9">
        <f t="shared" si="202"/>
        <v>0.13958977091518765</v>
      </c>
      <c r="Q376" s="40">
        <f t="shared" si="185"/>
        <v>35625.947099999998</v>
      </c>
      <c r="S376" s="35">
        <v>1</v>
      </c>
      <c r="T376" s="9"/>
      <c r="U376" s="9"/>
      <c r="V376" s="9"/>
      <c r="W376" s="9"/>
      <c r="X376" s="9"/>
      <c r="Y376" s="9"/>
      <c r="Z376">
        <f t="shared" si="186"/>
        <v>7084</v>
      </c>
      <c r="AA376" s="15">
        <f t="shared" si="187"/>
        <v>-3.6554833449422508E-2</v>
      </c>
      <c r="AB376" s="15">
        <f t="shared" si="188"/>
        <v>0.16297860436033446</v>
      </c>
      <c r="AC376" s="15">
        <f t="shared" si="189"/>
        <v>-0.15275577091946335</v>
      </c>
      <c r="AD376" s="15">
        <f t="shared" si="190"/>
        <v>2.3388833445146806E-2</v>
      </c>
      <c r="AE376" s="15">
        <f t="shared" si="191"/>
        <v>5.4703752992481779E-4</v>
      </c>
      <c r="AF376">
        <f t="shared" si="192"/>
        <v>-0.15275577091946335</v>
      </c>
      <c r="AG376" s="68"/>
      <c r="AH376">
        <f t="shared" si="193"/>
        <v>-0.17614460436461016</v>
      </c>
      <c r="AI376">
        <f t="shared" si="194"/>
        <v>1.5589430108592772</v>
      </c>
      <c r="AJ376">
        <f t="shared" si="195"/>
        <v>-0.96647396949723974</v>
      </c>
      <c r="AK376">
        <f t="shared" si="196"/>
        <v>3.4390559919341014E-2</v>
      </c>
      <c r="AL376">
        <f t="shared" si="197"/>
        <v>6.1450381143065981E-2</v>
      </c>
      <c r="AM376">
        <f t="shared" si="198"/>
        <v>3.0734862799608749E-2</v>
      </c>
      <c r="AN376" s="15">
        <f t="shared" si="206"/>
        <v>6.3158280578318768</v>
      </c>
      <c r="AO376" s="15">
        <f t="shared" si="206"/>
        <v>6.3155781281910537</v>
      </c>
      <c r="AP376" s="15">
        <f t="shared" si="206"/>
        <v>6.3151315942226471</v>
      </c>
      <c r="AQ376" s="15">
        <f t="shared" si="206"/>
        <v>6.3143338151578483</v>
      </c>
      <c r="AR376" s="15">
        <f t="shared" si="206"/>
        <v>6.3129085494732857</v>
      </c>
      <c r="AS376" s="15">
        <f t="shared" si="206"/>
        <v>6.3103624011198418</v>
      </c>
      <c r="AT376" s="15">
        <f t="shared" si="206"/>
        <v>6.305814293505283</v>
      </c>
      <c r="AU376" s="15">
        <f t="shared" si="200"/>
        <v>6.2976912502635898</v>
      </c>
    </row>
    <row r="377" spans="1:47" x14ac:dyDescent="0.2">
      <c r="A377" s="10" t="s">
        <v>670</v>
      </c>
      <c r="B377" s="37" t="s">
        <v>676</v>
      </c>
      <c r="C377" s="12">
        <v>50675.420599999998</v>
      </c>
      <c r="D377" s="12">
        <v>1.1000000000000001E-3</v>
      </c>
      <c r="E377" s="9">
        <f t="shared" si="182"/>
        <v>7103.989188135225</v>
      </c>
      <c r="F377" s="9">
        <f t="shared" si="183"/>
        <v>7104</v>
      </c>
      <c r="G377" s="9">
        <f t="shared" si="184"/>
        <v>-1.6746000001148786E-2</v>
      </c>
      <c r="H377" s="9"/>
      <c r="I377" s="9"/>
      <c r="J377" s="9">
        <f t="shared" si="207"/>
        <v>-1.6746000001148786E-2</v>
      </c>
      <c r="K377" s="9"/>
      <c r="L377" s="9"/>
      <c r="M377" s="9"/>
      <c r="N377" s="9"/>
      <c r="O377" s="9">
        <f t="shared" ca="1" si="205"/>
        <v>2099.2333341552639</v>
      </c>
      <c r="P377" s="9">
        <f t="shared" si="202"/>
        <v>0.13996764154191377</v>
      </c>
      <c r="Q377" s="40">
        <f t="shared" si="185"/>
        <v>35656.920599999998</v>
      </c>
      <c r="S377" s="35">
        <v>1</v>
      </c>
      <c r="X377" s="9"/>
      <c r="Y377" s="9"/>
      <c r="Z377">
        <f t="shared" si="186"/>
        <v>7104</v>
      </c>
      <c r="AA377" s="15">
        <f t="shared" si="187"/>
        <v>-3.6405085591407343E-2</v>
      </c>
      <c r="AB377" s="15">
        <f t="shared" si="188"/>
        <v>0.15962672713217232</v>
      </c>
      <c r="AC377" s="15">
        <f t="shared" si="189"/>
        <v>-0.15671364154306255</v>
      </c>
      <c r="AD377" s="15">
        <f t="shared" si="190"/>
        <v>1.9659085590258557E-2</v>
      </c>
      <c r="AE377" s="15">
        <f t="shared" si="191"/>
        <v>3.8647964624511163E-4</v>
      </c>
      <c r="AF377">
        <f t="shared" si="192"/>
        <v>-0.15671364154306255</v>
      </c>
      <c r="AG377" s="68"/>
      <c r="AH377">
        <f t="shared" si="193"/>
        <v>-0.17637272713332111</v>
      </c>
      <c r="AI377">
        <f t="shared" si="194"/>
        <v>1.5585617131483964</v>
      </c>
      <c r="AJ377">
        <f t="shared" si="195"/>
        <v>-0.96905153833269941</v>
      </c>
      <c r="AK377">
        <f t="shared" si="196"/>
        <v>4.0110006291802849E-2</v>
      </c>
      <c r="AL377">
        <f t="shared" si="197"/>
        <v>7.1686394130087178E-2</v>
      </c>
      <c r="AM377">
        <f t="shared" si="198"/>
        <v>3.5858554624497115E-2</v>
      </c>
      <c r="AN377" s="15">
        <f t="shared" si="206"/>
        <v>6.3212685850074033</v>
      </c>
      <c r="AO377" s="15">
        <f t="shared" si="206"/>
        <v>6.3209772323556832</v>
      </c>
      <c r="AP377" s="15">
        <f t="shared" si="206"/>
        <v>6.3204565931086956</v>
      </c>
      <c r="AQ377" s="15">
        <f t="shared" si="206"/>
        <v>6.319526250042002</v>
      </c>
      <c r="AR377" s="15">
        <f t="shared" si="206"/>
        <v>6.317863874976152</v>
      </c>
      <c r="AS377" s="15">
        <f t="shared" si="206"/>
        <v>6.3148937108573708</v>
      </c>
      <c r="AT377" s="15">
        <f t="shared" si="206"/>
        <v>6.3095876005506666</v>
      </c>
      <c r="AU377" s="15">
        <f t="shared" si="200"/>
        <v>6.300110144266724</v>
      </c>
    </row>
    <row r="378" spans="1:47" x14ac:dyDescent="0.2">
      <c r="A378" s="9" t="s">
        <v>671</v>
      </c>
      <c r="B378" s="35"/>
      <c r="C378" s="12">
        <v>50720.337</v>
      </c>
      <c r="D378" s="12">
        <v>8.0000000000000002E-3</v>
      </c>
      <c r="E378" s="9">
        <f t="shared" si="182"/>
        <v>7132.9889518314822</v>
      </c>
      <c r="F378" s="9">
        <f t="shared" si="183"/>
        <v>7133</v>
      </c>
      <c r="G378" s="9">
        <f t="shared" si="184"/>
        <v>-1.7112000001361594E-2</v>
      </c>
      <c r="H378" s="9"/>
      <c r="I378" s="9"/>
      <c r="J378" s="9">
        <f t="shared" si="207"/>
        <v>-1.7112000001361594E-2</v>
      </c>
      <c r="K378" s="9"/>
      <c r="L378" s="9"/>
      <c r="M378" s="9"/>
      <c r="N378" s="9"/>
      <c r="O378" s="9">
        <f t="shared" ca="1" si="205"/>
        <v>2081.6492676770213</v>
      </c>
      <c r="P378" s="9">
        <f t="shared" si="202"/>
        <v>0.14051554600266622</v>
      </c>
      <c r="Q378" s="40">
        <f t="shared" si="185"/>
        <v>35701.837</v>
      </c>
      <c r="S378" s="35">
        <v>1</v>
      </c>
      <c r="X378" s="9"/>
      <c r="Y378" s="9"/>
      <c r="Z378">
        <f t="shared" si="186"/>
        <v>7133</v>
      </c>
      <c r="AA378" s="15">
        <f t="shared" si="187"/>
        <v>-3.6178593479900767E-2</v>
      </c>
      <c r="AB378" s="15">
        <f t="shared" si="188"/>
        <v>0.15958213948120539</v>
      </c>
      <c r="AC378" s="15">
        <f t="shared" si="189"/>
        <v>-0.15762754600402781</v>
      </c>
      <c r="AD378" s="15">
        <f t="shared" si="190"/>
        <v>1.9066593478539173E-2</v>
      </c>
      <c r="AE378" s="15">
        <f t="shared" si="191"/>
        <v>3.6353498687587252E-4</v>
      </c>
      <c r="AF378">
        <f t="shared" si="192"/>
        <v>-0.15762754600402781</v>
      </c>
      <c r="AG378" s="68"/>
      <c r="AH378">
        <f t="shared" si="193"/>
        <v>-0.17669413948256699</v>
      </c>
      <c r="AI378">
        <f t="shared" si="194"/>
        <v>1.5579053347999818</v>
      </c>
      <c r="AJ378">
        <f t="shared" si="195"/>
        <v>-0.97260646709366594</v>
      </c>
      <c r="AK378">
        <f t="shared" si="196"/>
        <v>4.8390468087425677E-2</v>
      </c>
      <c r="AL378">
        <f t="shared" si="197"/>
        <v>8.651945165434477E-2</v>
      </c>
      <c r="AM378">
        <f t="shared" si="198"/>
        <v>4.3286731515673284E-2</v>
      </c>
      <c r="AN378" s="15">
        <f t="shared" si="206"/>
        <v>6.3291550781232004</v>
      </c>
      <c r="AO378" s="15">
        <f t="shared" si="206"/>
        <v>6.3288038736087548</v>
      </c>
      <c r="AP378" s="15">
        <f t="shared" si="206"/>
        <v>6.3281760785111887</v>
      </c>
      <c r="AQ378" s="15">
        <f t="shared" si="206"/>
        <v>6.3270539083800781</v>
      </c>
      <c r="AR378" s="15">
        <f t="shared" si="206"/>
        <v>6.3250481903670082</v>
      </c>
      <c r="AS378" s="15">
        <f t="shared" si="206"/>
        <v>6.321463671775585</v>
      </c>
      <c r="AT378" s="15">
        <f t="shared" si="206"/>
        <v>6.315058795156661</v>
      </c>
      <c r="AU378" s="15">
        <f t="shared" si="200"/>
        <v>6.3036175405712687</v>
      </c>
    </row>
    <row r="379" spans="1:47" x14ac:dyDescent="0.2">
      <c r="A379" s="9" t="s">
        <v>675</v>
      </c>
      <c r="B379" s="35" t="s">
        <v>676</v>
      </c>
      <c r="C379" s="12">
        <v>50943.3753</v>
      </c>
      <c r="D379" s="12">
        <v>2.0000000000000001E-4</v>
      </c>
      <c r="E379" s="9">
        <f t="shared" si="182"/>
        <v>7276.9910979343422</v>
      </c>
      <c r="F379" s="9">
        <f t="shared" si="183"/>
        <v>7277</v>
      </c>
      <c r="G379" s="9">
        <f t="shared" si="184"/>
        <v>-1.3788000003842171E-2</v>
      </c>
      <c r="H379" s="9"/>
      <c r="I379" s="9"/>
      <c r="J379" s="9">
        <f t="shared" si="207"/>
        <v>-1.3788000003842171E-2</v>
      </c>
      <c r="K379" s="9"/>
      <c r="L379" s="9"/>
      <c r="M379" s="9"/>
      <c r="N379" s="9"/>
      <c r="O379" s="9">
        <f t="shared" ca="1" si="205"/>
        <v>1994.3352824057456</v>
      </c>
      <c r="P379" s="9">
        <f t="shared" si="202"/>
        <v>0.14323603571025514</v>
      </c>
      <c r="Q379" s="40">
        <f t="shared" si="185"/>
        <v>35924.8753</v>
      </c>
      <c r="S379" s="35">
        <v>1</v>
      </c>
      <c r="X379" s="9"/>
      <c r="Y379" s="9"/>
      <c r="Z379">
        <f t="shared" si="186"/>
        <v>7277</v>
      </c>
      <c r="AA379" s="15">
        <f t="shared" si="187"/>
        <v>-3.4889039757591833E-2</v>
      </c>
      <c r="AB379" s="15">
        <f t="shared" si="188"/>
        <v>0.16433707546400481</v>
      </c>
      <c r="AC379" s="15">
        <f t="shared" si="189"/>
        <v>-0.15702403571409732</v>
      </c>
      <c r="AD379" s="15">
        <f t="shared" si="190"/>
        <v>2.1101039753749662E-2</v>
      </c>
      <c r="AE379" s="15">
        <f t="shared" si="191"/>
        <v>4.4525387868932361E-4</v>
      </c>
      <c r="AF379">
        <f t="shared" si="192"/>
        <v>-0.15702403571409732</v>
      </c>
      <c r="AG379" s="68"/>
      <c r="AH379">
        <f t="shared" si="193"/>
        <v>-0.17812507546784698</v>
      </c>
      <c r="AI379">
        <f t="shared" si="194"/>
        <v>1.552852496738498</v>
      </c>
      <c r="AJ379">
        <f t="shared" si="195"/>
        <v>-0.98703828527748172</v>
      </c>
      <c r="AK379">
        <f t="shared" si="196"/>
        <v>8.9185855661137001E-2</v>
      </c>
      <c r="AL379">
        <f t="shared" si="197"/>
        <v>0.15994150303084037</v>
      </c>
      <c r="AM379">
        <f t="shared" si="198"/>
        <v>8.0141668300623123E-2</v>
      </c>
      <c r="AN379" s="15">
        <f t="shared" si="206"/>
        <v>6.3682580379998166</v>
      </c>
      <c r="AO379" s="15">
        <f t="shared" si="206"/>
        <v>6.3676149730013947</v>
      </c>
      <c r="AP379" s="15">
        <f t="shared" si="206"/>
        <v>6.3664625935332682</v>
      </c>
      <c r="AQ379" s="15">
        <f t="shared" si="206"/>
        <v>6.3643977932413938</v>
      </c>
      <c r="AR379" s="15">
        <f t="shared" si="206"/>
        <v>6.36069900546575</v>
      </c>
      <c r="AS379" s="15">
        <f t="shared" si="206"/>
        <v>6.35407579003967</v>
      </c>
      <c r="AT379" s="15">
        <f t="shared" si="206"/>
        <v>6.3422235487923357</v>
      </c>
      <c r="AU379" s="15">
        <f t="shared" si="200"/>
        <v>6.3210335773938349</v>
      </c>
    </row>
    <row r="380" spans="1:47" x14ac:dyDescent="0.2">
      <c r="A380" s="9" t="s">
        <v>675</v>
      </c>
      <c r="B380" s="35" t="s">
        <v>676</v>
      </c>
      <c r="C380" s="12">
        <v>50970.487300000001</v>
      </c>
      <c r="D380" s="12">
        <v>2.0000000000000001E-4</v>
      </c>
      <c r="E380" s="9">
        <f t="shared" si="182"/>
        <v>7294.4956529149931</v>
      </c>
      <c r="F380" s="9">
        <f t="shared" si="183"/>
        <v>7294.5</v>
      </c>
      <c r="G380" s="9">
        <f t="shared" si="184"/>
        <v>-6.7330000019865111E-3</v>
      </c>
      <c r="H380" s="9"/>
      <c r="I380" s="9"/>
      <c r="J380" s="9">
        <f t="shared" si="207"/>
        <v>-6.7330000019865111E-3</v>
      </c>
      <c r="K380" s="9"/>
      <c r="L380" s="9"/>
      <c r="M380" s="9"/>
      <c r="N380" s="9"/>
      <c r="O380" s="9">
        <f t="shared" ca="1" si="205"/>
        <v>1983.7242078068057</v>
      </c>
      <c r="P380" s="9">
        <f t="shared" si="202"/>
        <v>0.14356663497097855</v>
      </c>
      <c r="Q380" s="40">
        <f t="shared" si="185"/>
        <v>35951.987300000001</v>
      </c>
      <c r="S380" s="35">
        <v>1</v>
      </c>
      <c r="Z380">
        <f t="shared" si="186"/>
        <v>7294.5</v>
      </c>
      <c r="AA380" s="15">
        <f t="shared" si="187"/>
        <v>-3.4713545315310818E-2</v>
      </c>
      <c r="AB380" s="15">
        <f t="shared" si="188"/>
        <v>0.17154718028430285</v>
      </c>
      <c r="AC380" s="15">
        <f t="shared" si="189"/>
        <v>-0.15029963497296506</v>
      </c>
      <c r="AD380" s="15">
        <f t="shared" si="190"/>
        <v>2.7980545313324307E-2</v>
      </c>
      <c r="AE380" s="15">
        <f t="shared" si="191"/>
        <v>7.8291091603099482E-4</v>
      </c>
      <c r="AF380">
        <f t="shared" si="192"/>
        <v>-0.15029963497296506</v>
      </c>
      <c r="AG380" s="68"/>
      <c r="AH380">
        <f t="shared" si="193"/>
        <v>-0.17828018028628936</v>
      </c>
      <c r="AI380">
        <f t="shared" si="194"/>
        <v>1.5520379245950071</v>
      </c>
      <c r="AJ380">
        <f t="shared" si="195"/>
        <v>-0.98842577095287687</v>
      </c>
      <c r="AK380">
        <f t="shared" si="196"/>
        <v>9.4096385737376526E-2</v>
      </c>
      <c r="AL380">
        <f t="shared" si="197"/>
        <v>0.16883016320987587</v>
      </c>
      <c r="AM380">
        <f t="shared" si="198"/>
        <v>8.4616166100311238E-2</v>
      </c>
      <c r="AN380" s="15">
        <f t="shared" si="206"/>
        <v>6.3730016335286903</v>
      </c>
      <c r="AO380" s="15">
        <f t="shared" si="206"/>
        <v>6.3723238831706785</v>
      </c>
      <c r="AP380" s="15">
        <f t="shared" si="206"/>
        <v>6.371108856170606</v>
      </c>
      <c r="AQ380" s="15">
        <f t="shared" si="206"/>
        <v>6.3689309588856986</v>
      </c>
      <c r="AR380" s="15">
        <f t="shared" si="206"/>
        <v>6.3650281604339769</v>
      </c>
      <c r="AS380" s="15">
        <f t="shared" si="206"/>
        <v>6.3580374185327448</v>
      </c>
      <c r="AT380" s="15">
        <f t="shared" si="206"/>
        <v>6.3455244419251322</v>
      </c>
      <c r="AU380" s="15">
        <f t="shared" si="200"/>
        <v>6.3231501096465772</v>
      </c>
    </row>
    <row r="381" spans="1:47" x14ac:dyDescent="0.2">
      <c r="A381" s="63" t="s">
        <v>419</v>
      </c>
      <c r="B381" s="28" t="s">
        <v>676</v>
      </c>
      <c r="C381" s="64">
        <v>51020.813999999998</v>
      </c>
      <c r="D381" s="64" t="s">
        <v>700</v>
      </c>
      <c r="E381" s="9">
        <f t="shared" si="182"/>
        <v>7326.9885153797559</v>
      </c>
      <c r="F381" s="9">
        <f t="shared" si="183"/>
        <v>7327</v>
      </c>
      <c r="G381" s="9">
        <f t="shared" si="184"/>
        <v>-1.7788000004657079E-2</v>
      </c>
      <c r="H381" s="9"/>
      <c r="I381" s="9"/>
      <c r="J381" s="9"/>
      <c r="K381" s="9">
        <f>G381</f>
        <v>-1.7788000004657079E-2</v>
      </c>
      <c r="L381" s="9"/>
      <c r="M381" s="15"/>
      <c r="N381" s="9"/>
      <c r="O381" s="9">
        <f t="shared" ca="1" si="205"/>
        <v>1964.0179264087747</v>
      </c>
      <c r="P381" s="9">
        <f t="shared" si="202"/>
        <v>0.14418059593758553</v>
      </c>
      <c r="Q381" s="40">
        <f t="shared" si="185"/>
        <v>36002.313999999998</v>
      </c>
      <c r="S381" s="35">
        <v>1</v>
      </c>
      <c r="T381" s="9"/>
      <c r="U381" s="9"/>
      <c r="V381" s="9"/>
      <c r="W381" s="9"/>
      <c r="Z381">
        <f t="shared" si="186"/>
        <v>7327</v>
      </c>
      <c r="AA381" s="15">
        <f t="shared" si="187"/>
        <v>-3.4376805442416919E-2</v>
      </c>
      <c r="AB381" s="15">
        <f t="shared" si="188"/>
        <v>0.16076940137534537</v>
      </c>
      <c r="AC381" s="15">
        <f t="shared" si="189"/>
        <v>-0.16196859594224261</v>
      </c>
      <c r="AD381" s="15">
        <f t="shared" si="190"/>
        <v>1.658880543775984E-2</v>
      </c>
      <c r="AE381" s="15">
        <f t="shared" si="191"/>
        <v>2.7518846585185047E-4</v>
      </c>
      <c r="AF381">
        <f t="shared" si="192"/>
        <v>-0.16196859594224261</v>
      </c>
      <c r="AG381" s="68"/>
      <c r="AH381">
        <f t="shared" si="193"/>
        <v>-0.17855740138000245</v>
      </c>
      <c r="AI381">
        <f t="shared" si="194"/>
        <v>1.5504119792277355</v>
      </c>
      <c r="AJ381">
        <f t="shared" si="195"/>
        <v>-0.99079199288316411</v>
      </c>
      <c r="AK381">
        <f t="shared" si="196"/>
        <v>0.10318262025460898</v>
      </c>
      <c r="AL381">
        <f t="shared" si="197"/>
        <v>0.18531350409802499</v>
      </c>
      <c r="AM381">
        <f t="shared" si="198"/>
        <v>9.2922827009097986E-2</v>
      </c>
      <c r="AN381" s="15">
        <f t="shared" ref="AN381:AT390" si="208">$AU381+$AB$7*SIN(AO381)</f>
        <v>6.3818051390569632</v>
      </c>
      <c r="AO381" s="15">
        <f t="shared" si="208"/>
        <v>6.3810635254852928</v>
      </c>
      <c r="AP381" s="15">
        <f t="shared" si="208"/>
        <v>6.3797329331047159</v>
      </c>
      <c r="AQ381" s="15">
        <f t="shared" si="208"/>
        <v>6.3773460315837687</v>
      </c>
      <c r="AR381" s="15">
        <f t="shared" si="208"/>
        <v>6.373065594082493</v>
      </c>
      <c r="AS381" s="15">
        <f t="shared" si="208"/>
        <v>6.3653935540403852</v>
      </c>
      <c r="AT381" s="15">
        <f t="shared" si="208"/>
        <v>6.3516544020899603</v>
      </c>
      <c r="AU381" s="15">
        <f t="shared" si="200"/>
        <v>6.32708081240167</v>
      </c>
    </row>
    <row r="382" spans="1:47" x14ac:dyDescent="0.2">
      <c r="A382" s="63" t="s">
        <v>419</v>
      </c>
      <c r="B382" s="28" t="s">
        <v>676</v>
      </c>
      <c r="C382" s="64">
        <v>51048.696000000004</v>
      </c>
      <c r="D382" s="64" t="s">
        <v>700</v>
      </c>
      <c r="E382" s="9">
        <f t="shared" si="182"/>
        <v>7344.9902121181221</v>
      </c>
      <c r="F382" s="9">
        <f t="shared" si="183"/>
        <v>7345</v>
      </c>
      <c r="G382" s="9">
        <f t="shared" si="184"/>
        <v>-1.5159999995375983E-2</v>
      </c>
      <c r="H382" s="9"/>
      <c r="I382" s="9"/>
      <c r="J382" s="9"/>
      <c r="K382" s="9">
        <f>G382</f>
        <v>-1.5159999995375983E-2</v>
      </c>
      <c r="L382" s="9"/>
      <c r="M382" s="15"/>
      <c r="N382" s="9"/>
      <c r="O382" s="9">
        <f t="shared" ca="1" si="205"/>
        <v>1953.103678249865</v>
      </c>
      <c r="P382" s="9">
        <f t="shared" si="202"/>
        <v>0.14452063077329325</v>
      </c>
      <c r="Q382" s="40">
        <f t="shared" si="185"/>
        <v>36030.196000000004</v>
      </c>
      <c r="S382" s="35">
        <v>1</v>
      </c>
      <c r="T382" s="9"/>
      <c r="U382" s="9"/>
      <c r="V382" s="9"/>
      <c r="W382" s="9"/>
      <c r="Z382">
        <f t="shared" si="186"/>
        <v>7345</v>
      </c>
      <c r="AA382" s="15">
        <f t="shared" si="187"/>
        <v>-3.4184247947505186E-2</v>
      </c>
      <c r="AB382" s="15">
        <f t="shared" si="188"/>
        <v>0.16354487872542245</v>
      </c>
      <c r="AC382" s="15">
        <f t="shared" si="189"/>
        <v>-0.15968063076866923</v>
      </c>
      <c r="AD382" s="15">
        <f t="shared" si="190"/>
        <v>1.9024247952129203E-2</v>
      </c>
      <c r="AE382" s="15">
        <f t="shared" si="191"/>
        <v>3.6192201014409215E-4</v>
      </c>
      <c r="AF382">
        <f t="shared" si="192"/>
        <v>-0.15968063076866923</v>
      </c>
      <c r="AG382" s="68"/>
      <c r="AH382">
        <f t="shared" si="193"/>
        <v>-0.17870487872079843</v>
      </c>
      <c r="AI382">
        <f t="shared" si="194"/>
        <v>1.5494486349012526</v>
      </c>
      <c r="AJ382">
        <f t="shared" si="195"/>
        <v>-0.9919849029682235</v>
      </c>
      <c r="AK382">
        <f t="shared" si="196"/>
        <v>0.10819518291102485</v>
      </c>
      <c r="AL382">
        <f t="shared" si="197"/>
        <v>0.19442834626654831</v>
      </c>
      <c r="AM382">
        <f t="shared" si="198"/>
        <v>9.752157919474555E-2</v>
      </c>
      <c r="AN382" s="15">
        <f t="shared" si="208"/>
        <v>6.3866773329934974</v>
      </c>
      <c r="AO382" s="15">
        <f t="shared" si="208"/>
        <v>6.3859006774216605</v>
      </c>
      <c r="AP382" s="15">
        <f t="shared" si="208"/>
        <v>6.3845065437633997</v>
      </c>
      <c r="AQ382" s="15">
        <f t="shared" si="208"/>
        <v>6.3820045013890425</v>
      </c>
      <c r="AR382" s="15">
        <f t="shared" si="208"/>
        <v>6.3775156480288668</v>
      </c>
      <c r="AS382" s="15">
        <f t="shared" si="208"/>
        <v>6.3694670201199974</v>
      </c>
      <c r="AT382" s="15">
        <f t="shared" si="208"/>
        <v>6.3550492957534397</v>
      </c>
      <c r="AU382" s="15">
        <f t="shared" si="200"/>
        <v>6.3292578170044909</v>
      </c>
    </row>
    <row r="383" spans="1:47" x14ac:dyDescent="0.2">
      <c r="A383" s="63" t="s">
        <v>455</v>
      </c>
      <c r="B383" s="28" t="s">
        <v>676</v>
      </c>
      <c r="C383" s="64">
        <v>51053.343000000001</v>
      </c>
      <c r="D383" s="64" t="s">
        <v>700</v>
      </c>
      <c r="E383" s="9">
        <f t="shared" si="182"/>
        <v>7347.9904949078473</v>
      </c>
      <c r="F383" s="9">
        <f t="shared" si="183"/>
        <v>7348</v>
      </c>
      <c r="G383" s="9">
        <f t="shared" si="184"/>
        <v>-1.4721999999892432E-2</v>
      </c>
      <c r="H383" s="9"/>
      <c r="I383" s="9">
        <f>G383</f>
        <v>-1.4721999999892432E-2</v>
      </c>
      <c r="J383" s="9"/>
      <c r="K383" s="9"/>
      <c r="L383" s="9"/>
      <c r="M383" s="15"/>
      <c r="N383" s="9"/>
      <c r="O383" s="9">
        <f t="shared" ca="1" si="205"/>
        <v>1951.2846368900464</v>
      </c>
      <c r="P383" s="9">
        <f t="shared" si="202"/>
        <v>0.14457730289353682</v>
      </c>
      <c r="Q383" s="40">
        <f t="shared" si="185"/>
        <v>36034.843000000001</v>
      </c>
      <c r="S383" s="35">
        <v>0.1</v>
      </c>
      <c r="Z383">
        <f t="shared" si="186"/>
        <v>7348</v>
      </c>
      <c r="AA383" s="15">
        <f t="shared" si="187"/>
        <v>-3.4151735296045482E-2</v>
      </c>
      <c r="AB383" s="15">
        <f t="shared" si="188"/>
        <v>0.16400703818968987</v>
      </c>
      <c r="AC383" s="15">
        <f t="shared" si="189"/>
        <v>-0.15929930289342925</v>
      </c>
      <c r="AD383" s="15">
        <f t="shared" si="190"/>
        <v>1.942973529615305E-2</v>
      </c>
      <c r="AE383" s="15">
        <f t="shared" si="191"/>
        <v>3.7751461367857565E-5</v>
      </c>
      <c r="AF383">
        <f t="shared" si="192"/>
        <v>-0.15929930289342925</v>
      </c>
      <c r="AG383" s="68"/>
      <c r="AH383">
        <f t="shared" si="193"/>
        <v>-0.1787290381895823</v>
      </c>
      <c r="AI383">
        <f t="shared" si="194"/>
        <v>1.5492837511963207</v>
      </c>
      <c r="AJ383">
        <f t="shared" si="195"/>
        <v>-0.99217558099717407</v>
      </c>
      <c r="AK383">
        <f t="shared" si="196"/>
        <v>0.10902917348901939</v>
      </c>
      <c r="AL383">
        <f t="shared" si="197"/>
        <v>0.19594644189816571</v>
      </c>
      <c r="AM383">
        <f t="shared" si="198"/>
        <v>9.8287902776395611E-2</v>
      </c>
      <c r="AN383" s="15">
        <f t="shared" si="208"/>
        <v>6.3874891042383011</v>
      </c>
      <c r="AO383" s="15">
        <f t="shared" si="208"/>
        <v>6.386706632136562</v>
      </c>
      <c r="AP383" s="15">
        <f t="shared" si="208"/>
        <v>6.3853019419387946</v>
      </c>
      <c r="AQ383" s="15">
        <f t="shared" si="208"/>
        <v>6.382780754099973</v>
      </c>
      <c r="AR383" s="15">
        <f t="shared" si="208"/>
        <v>6.3782572183939683</v>
      </c>
      <c r="AS383" s="15">
        <f t="shared" si="208"/>
        <v>6.3701458801179793</v>
      </c>
      <c r="AT383" s="15">
        <f t="shared" si="208"/>
        <v>6.3556150996359548</v>
      </c>
      <c r="AU383" s="15">
        <f t="shared" si="200"/>
        <v>6.3296206511049613</v>
      </c>
    </row>
    <row r="384" spans="1:47" x14ac:dyDescent="0.2">
      <c r="A384" s="65" t="s">
        <v>1057</v>
      </c>
      <c r="B384" s="66" t="s">
        <v>676</v>
      </c>
      <c r="C384" s="67">
        <v>51277.909</v>
      </c>
      <c r="D384" s="67" t="s">
        <v>1077</v>
      </c>
      <c r="E384" s="9">
        <f t="shared" si="182"/>
        <v>7492.9789831707822</v>
      </c>
      <c r="F384" s="9">
        <f t="shared" si="183"/>
        <v>7493</v>
      </c>
      <c r="G384" s="9">
        <f t="shared" si="184"/>
        <v>-3.2552000004216097E-2</v>
      </c>
      <c r="H384" s="9"/>
      <c r="I384" s="9"/>
      <c r="J384" s="9"/>
      <c r="K384" s="9">
        <f>G384</f>
        <v>-3.2552000004216097E-2</v>
      </c>
      <c r="L384" s="9"/>
      <c r="M384" s="15"/>
      <c r="N384" s="9"/>
      <c r="O384" s="9">
        <f t="shared" ca="1" si="205"/>
        <v>1863.3643044988312</v>
      </c>
      <c r="P384" s="9">
        <f t="shared" si="202"/>
        <v>0.14731633534094896</v>
      </c>
      <c r="Q384" s="40">
        <f t="shared" si="185"/>
        <v>36259.409</v>
      </c>
      <c r="S384" s="35">
        <v>1</v>
      </c>
      <c r="Z384">
        <f t="shared" si="186"/>
        <v>7493</v>
      </c>
      <c r="AA384" s="15">
        <f t="shared" si="187"/>
        <v>-3.2437413296952683E-2</v>
      </c>
      <c r="AB384" s="15">
        <f t="shared" si="188"/>
        <v>0.14720174863368554</v>
      </c>
      <c r="AC384" s="15">
        <f t="shared" si="189"/>
        <v>-0.17986833534516505</v>
      </c>
      <c r="AD384" s="15">
        <f t="shared" si="190"/>
        <v>-1.1458670726341436E-4</v>
      </c>
      <c r="AE384" s="15">
        <f t="shared" si="191"/>
        <v>1.3130113481471416E-8</v>
      </c>
      <c r="AF384">
        <f t="shared" si="192"/>
        <v>-0.17986833534516505</v>
      </c>
      <c r="AG384" s="68"/>
      <c r="AH384">
        <f t="shared" si="193"/>
        <v>-0.17975374863790164</v>
      </c>
      <c r="AI384">
        <f t="shared" si="194"/>
        <v>1.5398732426561934</v>
      </c>
      <c r="AJ384">
        <f t="shared" si="195"/>
        <v>-0.99863752028927355</v>
      </c>
      <c r="AK384">
        <f t="shared" si="196"/>
        <v>0.1487846828940633</v>
      </c>
      <c r="AL384">
        <f t="shared" si="197"/>
        <v>0.26891639542147761</v>
      </c>
      <c r="AM384">
        <f t="shared" si="198"/>
        <v>0.13527439083320941</v>
      </c>
      <c r="AN384" s="15">
        <f t="shared" si="208"/>
        <v>6.4266232713145142</v>
      </c>
      <c r="AO384" s="15">
        <f t="shared" si="208"/>
        <v>6.4255688378570941</v>
      </c>
      <c r="AP384" s="15">
        <f t="shared" si="208"/>
        <v>6.423666930278511</v>
      </c>
      <c r="AQ384" s="15">
        <f t="shared" si="208"/>
        <v>6.4202377009246252</v>
      </c>
      <c r="AR384" s="15">
        <f t="shared" si="208"/>
        <v>6.4140587059041891</v>
      </c>
      <c r="AS384" s="15">
        <f t="shared" si="208"/>
        <v>6.4029375239430975</v>
      </c>
      <c r="AT384" s="15">
        <f t="shared" si="208"/>
        <v>6.382957704830436</v>
      </c>
      <c r="AU384" s="15">
        <f t="shared" si="200"/>
        <v>6.3471576326276837</v>
      </c>
    </row>
    <row r="385" spans="1:64" x14ac:dyDescent="0.2">
      <c r="A385" s="63" t="s">
        <v>846</v>
      </c>
      <c r="B385" s="28" t="s">
        <v>676</v>
      </c>
      <c r="C385" s="64">
        <v>51375.488700000002</v>
      </c>
      <c r="D385" s="64" t="s">
        <v>700</v>
      </c>
      <c r="E385" s="9">
        <f t="shared" si="182"/>
        <v>7555.9802085929341</v>
      </c>
      <c r="F385" s="9">
        <f t="shared" si="183"/>
        <v>7556</v>
      </c>
      <c r="G385" s="9">
        <f t="shared" si="184"/>
        <v>-3.0654000001959503E-2</v>
      </c>
      <c r="H385" s="9"/>
      <c r="I385" s="9"/>
      <c r="J385" s="9">
        <f>G385</f>
        <v>-3.0654000001959503E-2</v>
      </c>
      <c r="K385" s="9"/>
      <c r="L385" s="9"/>
      <c r="M385" s="15"/>
      <c r="N385" s="9"/>
      <c r="O385" s="9">
        <f t="shared" ca="1" si="205"/>
        <v>1825.1644359426482</v>
      </c>
      <c r="P385" s="9">
        <f t="shared" si="202"/>
        <v>0.14850632442077671</v>
      </c>
      <c r="Q385" s="40">
        <f t="shared" si="185"/>
        <v>36356.988700000002</v>
      </c>
      <c r="S385" s="35">
        <v>1</v>
      </c>
      <c r="T385" s="9"/>
      <c r="U385" s="9"/>
      <c r="V385" s="9"/>
      <c r="W385" s="9"/>
      <c r="Z385">
        <f t="shared" si="186"/>
        <v>7556</v>
      </c>
      <c r="AA385" s="15">
        <f t="shared" si="187"/>
        <v>-3.160554066274221E-2</v>
      </c>
      <c r="AB385" s="15">
        <f t="shared" si="188"/>
        <v>0.14945786508155942</v>
      </c>
      <c r="AC385" s="15">
        <f t="shared" si="189"/>
        <v>-0.17916032442273622</v>
      </c>
      <c r="AD385" s="15">
        <f t="shared" si="190"/>
        <v>9.5154066078270705E-4</v>
      </c>
      <c r="AE385" s="15">
        <f t="shared" si="191"/>
        <v>9.0542962912279072E-7</v>
      </c>
      <c r="AF385">
        <f t="shared" si="192"/>
        <v>-0.17916032442273622</v>
      </c>
      <c r="AG385" s="68"/>
      <c r="AH385">
        <f t="shared" si="193"/>
        <v>-0.18011186508351892</v>
      </c>
      <c r="AI385">
        <f t="shared" si="194"/>
        <v>1.534932682739147</v>
      </c>
      <c r="AJ385">
        <f t="shared" si="195"/>
        <v>-0.99978396290673666</v>
      </c>
      <c r="AK385">
        <f t="shared" si="196"/>
        <v>0.16567143669775736</v>
      </c>
      <c r="AL385">
        <f t="shared" si="197"/>
        <v>0.30033669952467074</v>
      </c>
      <c r="AM385">
        <f t="shared" si="198"/>
        <v>0.15130741762434569</v>
      </c>
      <c r="AN385" s="15">
        <f t="shared" si="208"/>
        <v>6.4435549177635352</v>
      </c>
      <c r="AO385" s="15">
        <f t="shared" si="208"/>
        <v>6.4423887066827517</v>
      </c>
      <c r="AP385" s="15">
        <f t="shared" si="208"/>
        <v>6.4402798692583776</v>
      </c>
      <c r="AQ385" s="15">
        <f t="shared" si="208"/>
        <v>6.4364682795943651</v>
      </c>
      <c r="AR385" s="15">
        <f t="shared" si="208"/>
        <v>6.4295847244090103</v>
      </c>
      <c r="AS385" s="15">
        <f t="shared" si="208"/>
        <v>6.4171707910729729</v>
      </c>
      <c r="AT385" s="15">
        <f t="shared" si="208"/>
        <v>6.3948343414034783</v>
      </c>
      <c r="AU385" s="15">
        <f t="shared" si="200"/>
        <v>6.3547771487375568</v>
      </c>
    </row>
    <row r="386" spans="1:64" x14ac:dyDescent="0.2">
      <c r="A386" s="63" t="s">
        <v>846</v>
      </c>
      <c r="B386" s="28" t="s">
        <v>676</v>
      </c>
      <c r="C386" s="64">
        <v>51375.508800000003</v>
      </c>
      <c r="D386" s="64" t="s">
        <v>700</v>
      </c>
      <c r="E386" s="9">
        <f t="shared" si="182"/>
        <v>7555.9931859297276</v>
      </c>
      <c r="F386" s="9">
        <f t="shared" si="183"/>
        <v>7556</v>
      </c>
      <c r="G386" s="9">
        <f t="shared" si="184"/>
        <v>-1.0554000000411179E-2</v>
      </c>
      <c r="H386" s="9"/>
      <c r="I386" s="9"/>
      <c r="J386" s="9">
        <f>G386</f>
        <v>-1.0554000000411179E-2</v>
      </c>
      <c r="K386" s="9"/>
      <c r="L386" s="9"/>
      <c r="M386" s="15"/>
      <c r="N386" s="9"/>
      <c r="O386" s="9">
        <f t="shared" ca="1" si="205"/>
        <v>1825.1644359426482</v>
      </c>
      <c r="P386" s="9">
        <f t="shared" si="202"/>
        <v>0.14850632442077671</v>
      </c>
      <c r="Q386" s="40">
        <f t="shared" si="185"/>
        <v>36357.008800000003</v>
      </c>
      <c r="S386" s="35">
        <v>1</v>
      </c>
      <c r="T386" s="9"/>
      <c r="U386" s="9"/>
      <c r="V386" s="9"/>
      <c r="W386" s="9"/>
      <c r="Z386">
        <f t="shared" si="186"/>
        <v>7556</v>
      </c>
      <c r="AA386" s="15">
        <f t="shared" si="187"/>
        <v>-3.160554066274221E-2</v>
      </c>
      <c r="AB386" s="15">
        <f t="shared" si="188"/>
        <v>0.16955786508310774</v>
      </c>
      <c r="AC386" s="15">
        <f t="shared" si="189"/>
        <v>-0.15906032442118789</v>
      </c>
      <c r="AD386" s="15">
        <f t="shared" si="190"/>
        <v>2.1051540662331031E-2</v>
      </c>
      <c r="AE386" s="15">
        <f t="shared" si="191"/>
        <v>4.4316736425777684E-4</v>
      </c>
      <c r="AF386">
        <f t="shared" si="192"/>
        <v>-0.15906032442118789</v>
      </c>
      <c r="AG386" s="68"/>
      <c r="AH386">
        <f t="shared" si="193"/>
        <v>-0.18011186508351892</v>
      </c>
      <c r="AI386">
        <f t="shared" si="194"/>
        <v>1.534932682739147</v>
      </c>
      <c r="AJ386">
        <f t="shared" si="195"/>
        <v>-0.99978396290673666</v>
      </c>
      <c r="AK386">
        <f t="shared" si="196"/>
        <v>0.16567143669775736</v>
      </c>
      <c r="AL386">
        <f t="shared" si="197"/>
        <v>0.30033669952467074</v>
      </c>
      <c r="AM386">
        <f t="shared" si="198"/>
        <v>0.15130741762434569</v>
      </c>
      <c r="AN386" s="15">
        <f t="shared" si="208"/>
        <v>6.4435549177635352</v>
      </c>
      <c r="AO386" s="15">
        <f t="shared" si="208"/>
        <v>6.4423887066827517</v>
      </c>
      <c r="AP386" s="15">
        <f t="shared" si="208"/>
        <v>6.4402798692583776</v>
      </c>
      <c r="AQ386" s="15">
        <f t="shared" si="208"/>
        <v>6.4364682795943651</v>
      </c>
      <c r="AR386" s="15">
        <f t="shared" si="208"/>
        <v>6.4295847244090103</v>
      </c>
      <c r="AS386" s="15">
        <f t="shared" si="208"/>
        <v>6.4171707910729729</v>
      </c>
      <c r="AT386" s="15">
        <f t="shared" si="208"/>
        <v>6.3948343414034783</v>
      </c>
      <c r="AU386" s="15">
        <f t="shared" si="200"/>
        <v>6.3547771487375568</v>
      </c>
    </row>
    <row r="387" spans="1:64" x14ac:dyDescent="0.2">
      <c r="A387" s="63" t="s">
        <v>419</v>
      </c>
      <c r="B387" s="28" t="s">
        <v>676</v>
      </c>
      <c r="C387" s="64">
        <v>51384.800999999999</v>
      </c>
      <c r="D387" s="64" t="s">
        <v>700</v>
      </c>
      <c r="E387" s="9">
        <f t="shared" si="182"/>
        <v>7561.9925893596155</v>
      </c>
      <c r="F387" s="9">
        <f t="shared" si="183"/>
        <v>7562</v>
      </c>
      <c r="G387" s="9">
        <f t="shared" si="184"/>
        <v>-1.147800000035204E-2</v>
      </c>
      <c r="H387" s="9"/>
      <c r="I387" s="9"/>
      <c r="J387" s="9"/>
      <c r="K387" s="9">
        <f>G387</f>
        <v>-1.147800000035204E-2</v>
      </c>
      <c r="L387" s="9"/>
      <c r="M387" s="15"/>
      <c r="N387" s="9"/>
      <c r="O387" s="9">
        <f t="shared" ca="1" si="205"/>
        <v>1821.5263532230119</v>
      </c>
      <c r="P387" s="9">
        <f t="shared" si="202"/>
        <v>0.1486196543984904</v>
      </c>
      <c r="Q387" s="40">
        <f t="shared" si="185"/>
        <v>36366.300999999999</v>
      </c>
      <c r="S387" s="35">
        <v>1</v>
      </c>
      <c r="T387" s="9"/>
      <c r="U387" s="9"/>
      <c r="V387" s="9"/>
      <c r="W387" s="9"/>
      <c r="Z387">
        <f t="shared" si="186"/>
        <v>7562</v>
      </c>
      <c r="AA387" s="15">
        <f t="shared" si="187"/>
        <v>-3.1523576155373045E-2</v>
      </c>
      <c r="AB387" s="15">
        <f t="shared" si="188"/>
        <v>0.1686652305535114</v>
      </c>
      <c r="AC387" s="15">
        <f t="shared" si="189"/>
        <v>-0.16009765439884244</v>
      </c>
      <c r="AD387" s="15">
        <f t="shared" si="190"/>
        <v>2.0045576155021005E-2</v>
      </c>
      <c r="AE387" s="15">
        <f t="shared" si="191"/>
        <v>4.018251233867467E-4</v>
      </c>
      <c r="AF387">
        <f t="shared" si="192"/>
        <v>-0.16009765439884244</v>
      </c>
      <c r="AG387" s="68"/>
      <c r="AH387">
        <f t="shared" si="193"/>
        <v>-0.18014323055386344</v>
      </c>
      <c r="AI387">
        <f t="shared" si="194"/>
        <v>1.5344362229369515</v>
      </c>
      <c r="AJ387">
        <f t="shared" si="195"/>
        <v>-0.99984150460941834</v>
      </c>
      <c r="AK387">
        <f t="shared" si="196"/>
        <v>0.16726602647544808</v>
      </c>
      <c r="AL387">
        <f t="shared" si="197"/>
        <v>0.30331899793891498</v>
      </c>
      <c r="AM387">
        <f t="shared" si="198"/>
        <v>0.15283305045092974</v>
      </c>
      <c r="AN387" s="15">
        <f t="shared" si="208"/>
        <v>6.4451648979567162</v>
      </c>
      <c r="AO387" s="15">
        <f t="shared" si="208"/>
        <v>6.4439882669489803</v>
      </c>
      <c r="AP387" s="15">
        <f t="shared" si="208"/>
        <v>6.4418600450531818</v>
      </c>
      <c r="AQ387" s="15">
        <f t="shared" si="208"/>
        <v>6.4380124741084845</v>
      </c>
      <c r="AR387" s="15">
        <f t="shared" si="208"/>
        <v>6.431062344824614</v>
      </c>
      <c r="AS387" s="15">
        <f t="shared" si="208"/>
        <v>6.4185258306604887</v>
      </c>
      <c r="AT387" s="15">
        <f t="shared" si="208"/>
        <v>6.395965332245682</v>
      </c>
      <c r="AU387" s="15">
        <f t="shared" si="200"/>
        <v>6.3555028169384968</v>
      </c>
    </row>
    <row r="388" spans="1:64" x14ac:dyDescent="0.2">
      <c r="A388" s="12" t="s">
        <v>701</v>
      </c>
      <c r="B388" s="35" t="s">
        <v>676</v>
      </c>
      <c r="C388" s="12">
        <v>51691.472099999999</v>
      </c>
      <c r="D388" s="12" t="s">
        <v>700</v>
      </c>
      <c r="E388" s="9">
        <f t="shared" si="182"/>
        <v>7759.9913032474315</v>
      </c>
      <c r="F388" s="9">
        <f t="shared" si="183"/>
        <v>7760</v>
      </c>
      <c r="G388" s="9">
        <f t="shared" si="184"/>
        <v>-1.3470000005327165E-2</v>
      </c>
      <c r="H388" s="9"/>
      <c r="I388" s="9"/>
      <c r="J388" s="9"/>
      <c r="K388" s="9">
        <f>G388</f>
        <v>-1.3470000005327165E-2</v>
      </c>
      <c r="L388" s="9"/>
      <c r="M388" s="9"/>
      <c r="N388" s="9"/>
      <c r="O388" s="9">
        <f t="shared" ca="1" si="205"/>
        <v>1701.4696234750072</v>
      </c>
      <c r="P388" s="9">
        <f t="shared" si="202"/>
        <v>0.15235931774071276</v>
      </c>
      <c r="Q388" s="40">
        <f t="shared" si="185"/>
        <v>36672.972099999999</v>
      </c>
      <c r="S388" s="35">
        <v>1</v>
      </c>
      <c r="Z388">
        <f t="shared" si="186"/>
        <v>7760</v>
      </c>
      <c r="AA388" s="15">
        <f t="shared" si="187"/>
        <v>-2.8553819782438067E-2</v>
      </c>
      <c r="AB388" s="15">
        <f t="shared" si="188"/>
        <v>0.16744313751782366</v>
      </c>
      <c r="AC388" s="15">
        <f t="shared" si="189"/>
        <v>-0.16582931774603993</v>
      </c>
      <c r="AD388" s="15">
        <f t="shared" si="190"/>
        <v>1.5083819777110902E-2</v>
      </c>
      <c r="AE388" s="15">
        <f t="shared" si="191"/>
        <v>2.2752161906836198E-4</v>
      </c>
      <c r="AF388">
        <f t="shared" si="192"/>
        <v>-0.16582931774603993</v>
      </c>
      <c r="AG388" s="68"/>
      <c r="AH388">
        <f t="shared" si="193"/>
        <v>-0.18091313752315083</v>
      </c>
      <c r="AI388">
        <f t="shared" si="194"/>
        <v>1.5156591759603664</v>
      </c>
      <c r="AJ388">
        <f t="shared" si="195"/>
        <v>-0.99684193245179853</v>
      </c>
      <c r="AK388">
        <f t="shared" si="196"/>
        <v>0.21839325595786152</v>
      </c>
      <c r="AL388">
        <f t="shared" si="197"/>
        <v>0.40061851417755046</v>
      </c>
      <c r="AM388">
        <f t="shared" si="198"/>
        <v>0.20303202058670339</v>
      </c>
      <c r="AN388" s="15">
        <f t="shared" si="208"/>
        <v>6.4980098280051193</v>
      </c>
      <c r="AO388" s="15">
        <f t="shared" si="208"/>
        <v>6.4965139095831139</v>
      </c>
      <c r="AP388" s="15">
        <f t="shared" si="208"/>
        <v>6.4937814738156661</v>
      </c>
      <c r="AQ388" s="15">
        <f t="shared" si="208"/>
        <v>6.4887945240725395</v>
      </c>
      <c r="AR388" s="15">
        <f t="shared" si="208"/>
        <v>6.4797061352963192</v>
      </c>
      <c r="AS388" s="15">
        <f t="shared" si="208"/>
        <v>6.4631847746624098</v>
      </c>
      <c r="AT388" s="15">
        <f t="shared" si="208"/>
        <v>6.4332748000213975</v>
      </c>
      <c r="AU388" s="15">
        <f t="shared" si="200"/>
        <v>6.3794498675695248</v>
      </c>
    </row>
    <row r="389" spans="1:64" x14ac:dyDescent="0.2">
      <c r="A389" s="12" t="s">
        <v>686</v>
      </c>
      <c r="B389" s="35" t="s">
        <v>676</v>
      </c>
      <c r="C389" s="12">
        <v>51784.402900000001</v>
      </c>
      <c r="D389" s="12">
        <v>2.9999999999999997E-4</v>
      </c>
      <c r="E389" s="9">
        <f t="shared" si="182"/>
        <v>7819.9910191664285</v>
      </c>
      <c r="F389" s="9">
        <f t="shared" si="183"/>
        <v>7820</v>
      </c>
      <c r="G389" s="9">
        <f t="shared" si="184"/>
        <v>-1.3910000001487788E-2</v>
      </c>
      <c r="H389" s="9"/>
      <c r="I389" s="9"/>
      <c r="J389" s="9">
        <f>G389</f>
        <v>-1.3910000001487788E-2</v>
      </c>
      <c r="K389" s="9"/>
      <c r="L389" s="9"/>
      <c r="M389" s="9"/>
      <c r="N389" s="9"/>
      <c r="O389" s="9">
        <f t="shared" ca="1" si="205"/>
        <v>1665.0887962786419</v>
      </c>
      <c r="P389" s="9">
        <f t="shared" si="202"/>
        <v>0.15349246247311338</v>
      </c>
      <c r="Q389" s="40">
        <f t="shared" si="185"/>
        <v>36765.902900000001</v>
      </c>
      <c r="S389" s="35">
        <v>1</v>
      </c>
      <c r="Z389">
        <f t="shared" si="186"/>
        <v>7820</v>
      </c>
      <c r="AA389" s="15">
        <f t="shared" si="187"/>
        <v>-2.7553480078463644E-2</v>
      </c>
      <c r="AB389" s="15">
        <f t="shared" si="188"/>
        <v>0.16713594255008923</v>
      </c>
      <c r="AC389" s="15">
        <f t="shared" si="189"/>
        <v>-0.16740246247460117</v>
      </c>
      <c r="AD389" s="15">
        <f t="shared" si="190"/>
        <v>1.3643480076975856E-2</v>
      </c>
      <c r="AE389" s="15">
        <f t="shared" si="191"/>
        <v>1.8614454861083711E-4</v>
      </c>
      <c r="AF389">
        <f t="shared" si="192"/>
        <v>-0.16740246247460117</v>
      </c>
      <c r="AG389" s="68"/>
      <c r="AH389">
        <f t="shared" si="193"/>
        <v>-0.18104594255157702</v>
      </c>
      <c r="AI389">
        <f t="shared" si="194"/>
        <v>1.5091073263374799</v>
      </c>
      <c r="AJ389">
        <f t="shared" si="195"/>
        <v>-0.99411901673912983</v>
      </c>
      <c r="AK389">
        <f t="shared" si="196"/>
        <v>0.23325893395431374</v>
      </c>
      <c r="AL389">
        <f t="shared" si="197"/>
        <v>0.42962928948660201</v>
      </c>
      <c r="AM389">
        <f t="shared" si="198"/>
        <v>0.21818102655175522</v>
      </c>
      <c r="AN389" s="15">
        <f t="shared" si="208"/>
        <v>6.513901751762238</v>
      </c>
      <c r="AO389" s="15">
        <f t="shared" si="208"/>
        <v>6.5123193549861824</v>
      </c>
      <c r="AP389" s="15">
        <f t="shared" si="208"/>
        <v>6.5094187871256848</v>
      </c>
      <c r="AQ389" s="15">
        <f t="shared" si="208"/>
        <v>6.504106987381455</v>
      </c>
      <c r="AR389" s="15">
        <f t="shared" si="208"/>
        <v>6.4943957925372393</v>
      </c>
      <c r="AS389" s="15">
        <f t="shared" si="208"/>
        <v>6.4766929228607655</v>
      </c>
      <c r="AT389" s="15">
        <f t="shared" si="208"/>
        <v>6.4445749567274992</v>
      </c>
      <c r="AU389" s="15">
        <f t="shared" si="200"/>
        <v>6.3867065495789284</v>
      </c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</row>
    <row r="390" spans="1:64" x14ac:dyDescent="0.2">
      <c r="A390" s="12" t="s">
        <v>686</v>
      </c>
      <c r="B390" s="35" t="s">
        <v>676</v>
      </c>
      <c r="C390" s="12">
        <v>51784.402900000001</v>
      </c>
      <c r="D390" s="12">
        <v>2.9999999999999997E-4</v>
      </c>
      <c r="E390" s="9">
        <f t="shared" si="182"/>
        <v>7819.9910191664285</v>
      </c>
      <c r="F390" s="9">
        <f t="shared" si="183"/>
        <v>7820</v>
      </c>
      <c r="G390" s="9">
        <f t="shared" si="184"/>
        <v>-1.3910000001487788E-2</v>
      </c>
      <c r="H390" s="9"/>
      <c r="I390" s="9"/>
      <c r="J390" s="9">
        <f>G390</f>
        <v>-1.3910000001487788E-2</v>
      </c>
      <c r="K390" s="9"/>
      <c r="L390" s="9"/>
      <c r="M390" s="9"/>
      <c r="N390" s="9"/>
      <c r="O390" s="9">
        <f t="shared" ca="1" si="205"/>
        <v>1665.0887962786419</v>
      </c>
      <c r="P390" s="9">
        <f t="shared" si="202"/>
        <v>0.15349246247311338</v>
      </c>
      <c r="Q390" s="40">
        <f t="shared" si="185"/>
        <v>36765.902900000001</v>
      </c>
      <c r="S390" s="35">
        <v>1</v>
      </c>
      <c r="Z390">
        <f t="shared" si="186"/>
        <v>7820</v>
      </c>
      <c r="AA390" s="15">
        <f t="shared" si="187"/>
        <v>-2.7553480078463644E-2</v>
      </c>
      <c r="AB390" s="15">
        <f t="shared" si="188"/>
        <v>0.16713594255008923</v>
      </c>
      <c r="AC390" s="15">
        <f t="shared" si="189"/>
        <v>-0.16740246247460117</v>
      </c>
      <c r="AD390" s="15">
        <f t="shared" si="190"/>
        <v>1.3643480076975856E-2</v>
      </c>
      <c r="AE390" s="15">
        <f t="shared" si="191"/>
        <v>1.8614454861083711E-4</v>
      </c>
      <c r="AF390">
        <f t="shared" si="192"/>
        <v>-0.16740246247460117</v>
      </c>
      <c r="AG390" s="68"/>
      <c r="AH390">
        <f t="shared" si="193"/>
        <v>-0.18104594255157702</v>
      </c>
      <c r="AI390">
        <f t="shared" si="194"/>
        <v>1.5091073263374799</v>
      </c>
      <c r="AJ390">
        <f t="shared" si="195"/>
        <v>-0.99411901673912983</v>
      </c>
      <c r="AK390">
        <f t="shared" si="196"/>
        <v>0.23325893395431374</v>
      </c>
      <c r="AL390">
        <f t="shared" si="197"/>
        <v>0.42962928948660201</v>
      </c>
      <c r="AM390">
        <f t="shared" si="198"/>
        <v>0.21818102655175522</v>
      </c>
      <c r="AN390" s="15">
        <f t="shared" si="208"/>
        <v>6.513901751762238</v>
      </c>
      <c r="AO390" s="15">
        <f t="shared" si="208"/>
        <v>6.5123193549861824</v>
      </c>
      <c r="AP390" s="15">
        <f t="shared" si="208"/>
        <v>6.5094187871256848</v>
      </c>
      <c r="AQ390" s="15">
        <f t="shared" si="208"/>
        <v>6.504106987381455</v>
      </c>
      <c r="AR390" s="15">
        <f t="shared" si="208"/>
        <v>6.4943957925372393</v>
      </c>
      <c r="AS390" s="15">
        <f t="shared" si="208"/>
        <v>6.4766929228607655</v>
      </c>
      <c r="AT390" s="15">
        <f t="shared" si="208"/>
        <v>6.4445749567274992</v>
      </c>
      <c r="AU390" s="15">
        <f t="shared" si="200"/>
        <v>6.3867065495789284</v>
      </c>
    </row>
    <row r="391" spans="1:64" x14ac:dyDescent="0.2">
      <c r="A391" s="63" t="s">
        <v>475</v>
      </c>
      <c r="B391" s="28" t="s">
        <v>676</v>
      </c>
      <c r="C391" s="64">
        <v>51798.332000000002</v>
      </c>
      <c r="D391" s="64" t="s">
        <v>700</v>
      </c>
      <c r="E391" s="9">
        <f t="shared" si="182"/>
        <v>7828.9841844357188</v>
      </c>
      <c r="F391" s="9">
        <f t="shared" si="183"/>
        <v>7829</v>
      </c>
      <c r="G391" s="9">
        <f t="shared" si="184"/>
        <v>-2.4495999998180196E-2</v>
      </c>
      <c r="H391" s="9"/>
      <c r="I391" s="9">
        <f>G391</f>
        <v>-2.4495999998180196E-2</v>
      </c>
      <c r="J391" s="9"/>
      <c r="K391" s="9"/>
      <c r="L391" s="9"/>
      <c r="M391" s="15"/>
      <c r="N391" s="9"/>
      <c r="O391" s="9">
        <f t="shared" ca="1" si="205"/>
        <v>1659.6316721991871</v>
      </c>
      <c r="P391" s="9">
        <f t="shared" si="202"/>
        <v>0.1536624307095687</v>
      </c>
      <c r="Q391" s="40">
        <f t="shared" si="185"/>
        <v>36779.832000000002</v>
      </c>
      <c r="S391" s="35">
        <v>0.1</v>
      </c>
      <c r="Z391">
        <f t="shared" si="186"/>
        <v>7829</v>
      </c>
      <c r="AA391" s="15">
        <f t="shared" si="187"/>
        <v>-2.7399454788989169E-2</v>
      </c>
      <c r="AB391" s="15">
        <f t="shared" si="188"/>
        <v>0.15656588550037767</v>
      </c>
      <c r="AC391" s="15">
        <f t="shared" si="189"/>
        <v>-0.17815843070774889</v>
      </c>
      <c r="AD391" s="15">
        <f t="shared" si="190"/>
        <v>2.9034547908089736E-3</v>
      </c>
      <c r="AE391" s="15">
        <f t="shared" si="191"/>
        <v>8.4300497222715809E-7</v>
      </c>
      <c r="AF391">
        <f t="shared" si="192"/>
        <v>-0.17815843070774889</v>
      </c>
      <c r="AG391" s="68"/>
      <c r="AH391">
        <f t="shared" si="193"/>
        <v>-0.18106188549855787</v>
      </c>
      <c r="AI391">
        <f t="shared" si="194"/>
        <v>1.508092346954788</v>
      </c>
      <c r="AJ391">
        <f t="shared" si="195"/>
        <v>-0.99364069502884789</v>
      </c>
      <c r="AK391">
        <f t="shared" si="196"/>
        <v>0.23546160401639896</v>
      </c>
      <c r="AL391">
        <f t="shared" si="197"/>
        <v>0.43396013362095565</v>
      </c>
      <c r="AM391">
        <f t="shared" si="198"/>
        <v>0.22045060493853158</v>
      </c>
      <c r="AN391" s="15">
        <f t="shared" ref="AN391:AT400" si="209">$AU391+$AB$7*SIN(AO391)</f>
        <v>6.5162801628592222</v>
      </c>
      <c r="AO391" s="15">
        <f t="shared" si="209"/>
        <v>6.5146852373890427</v>
      </c>
      <c r="AP391" s="15">
        <f t="shared" si="209"/>
        <v>6.5117601008698722</v>
      </c>
      <c r="AQ391" s="15">
        <f t="shared" si="209"/>
        <v>6.5064004699874065</v>
      </c>
      <c r="AR391" s="15">
        <f t="shared" si="209"/>
        <v>6.4965969675157824</v>
      </c>
      <c r="AS391" s="15">
        <f t="shared" si="209"/>
        <v>6.4787180311610841</v>
      </c>
      <c r="AT391" s="15">
        <f t="shared" si="209"/>
        <v>6.4462697226047583</v>
      </c>
      <c r="AU391" s="15">
        <f t="shared" si="200"/>
        <v>6.3877950518803388</v>
      </c>
      <c r="AV391" s="15"/>
    </row>
    <row r="392" spans="1:64" x14ac:dyDescent="0.2">
      <c r="A392" s="63" t="s">
        <v>475</v>
      </c>
      <c r="B392" s="28" t="s">
        <v>676</v>
      </c>
      <c r="C392" s="64">
        <v>52055.453999999998</v>
      </c>
      <c r="D392" s="64" t="s">
        <v>700</v>
      </c>
      <c r="E392" s="9">
        <f t="shared" si="182"/>
        <v>7994.9920844701928</v>
      </c>
      <c r="F392" s="9">
        <f t="shared" si="183"/>
        <v>7995</v>
      </c>
      <c r="G392" s="9">
        <f t="shared" si="184"/>
        <v>-1.2260000003152527E-2</v>
      </c>
      <c r="H392" s="9"/>
      <c r="I392" s="9">
        <f>G392</f>
        <v>-1.2260000003152527E-2</v>
      </c>
      <c r="J392" s="9"/>
      <c r="K392" s="9"/>
      <c r="L392" s="9"/>
      <c r="M392" s="15"/>
      <c r="N392" s="9"/>
      <c r="O392" s="9">
        <f t="shared" ca="1" si="205"/>
        <v>1558.9780502892445</v>
      </c>
      <c r="P392" s="9">
        <f t="shared" si="202"/>
        <v>0.15679723792043665</v>
      </c>
      <c r="Q392" s="40">
        <f t="shared" si="185"/>
        <v>37036.953999999998</v>
      </c>
      <c r="S392" s="35">
        <v>0.1</v>
      </c>
      <c r="Z392">
        <f t="shared" si="186"/>
        <v>7995</v>
      </c>
      <c r="AA392" s="15">
        <f t="shared" si="187"/>
        <v>-2.4375364054744719E-2</v>
      </c>
      <c r="AB392" s="15">
        <f t="shared" si="188"/>
        <v>0.16891260197202884</v>
      </c>
      <c r="AC392" s="15">
        <f t="shared" si="189"/>
        <v>-0.16905723792358918</v>
      </c>
      <c r="AD392" s="15">
        <f t="shared" si="190"/>
        <v>1.2115364051592192E-2</v>
      </c>
      <c r="AE392" s="15">
        <f t="shared" si="191"/>
        <v>1.4678204610261238E-5</v>
      </c>
      <c r="AF392">
        <f t="shared" si="192"/>
        <v>-0.16905723792358918</v>
      </c>
      <c r="AG392" s="68"/>
      <c r="AH392">
        <f t="shared" si="193"/>
        <v>-0.18117260197518137</v>
      </c>
      <c r="AI392">
        <f t="shared" si="194"/>
        <v>1.4879685698928369</v>
      </c>
      <c r="AJ392">
        <f t="shared" si="195"/>
        <v>-0.98168554933200891</v>
      </c>
      <c r="AK392">
        <f t="shared" si="196"/>
        <v>0.27474838452070954</v>
      </c>
      <c r="AL392">
        <f t="shared" si="197"/>
        <v>0.51280355824284107</v>
      </c>
      <c r="AM392">
        <f t="shared" si="198"/>
        <v>0.26217235174219466</v>
      </c>
      <c r="AN392" s="15">
        <f t="shared" si="209"/>
        <v>6.5598780229476183</v>
      </c>
      <c r="AO392" s="15">
        <f t="shared" si="209"/>
        <v>6.5580737346721909</v>
      </c>
      <c r="AP392" s="15">
        <f t="shared" si="209"/>
        <v>6.5547276788115481</v>
      </c>
      <c r="AQ392" s="15">
        <f t="shared" si="209"/>
        <v>6.5485306206553133</v>
      </c>
      <c r="AR392" s="15">
        <f t="shared" si="209"/>
        <v>6.5370806685478406</v>
      </c>
      <c r="AS392" s="15">
        <f t="shared" si="209"/>
        <v>6.5160131600595674</v>
      </c>
      <c r="AT392" s="15">
        <f t="shared" si="209"/>
        <v>6.477515565228269</v>
      </c>
      <c r="AU392" s="15">
        <f t="shared" si="200"/>
        <v>6.4078718721063517</v>
      </c>
    </row>
    <row r="393" spans="1:64" x14ac:dyDescent="0.2">
      <c r="A393" s="63" t="s">
        <v>419</v>
      </c>
      <c r="B393" s="28" t="s">
        <v>676</v>
      </c>
      <c r="C393" s="64">
        <v>52126.7022</v>
      </c>
      <c r="D393" s="64" t="s">
        <v>700</v>
      </c>
      <c r="E393" s="9">
        <f t="shared" si="182"/>
        <v>8040.9926758751944</v>
      </c>
      <c r="F393" s="9">
        <f t="shared" si="183"/>
        <v>8041</v>
      </c>
      <c r="G393" s="9">
        <f t="shared" si="184"/>
        <v>-1.1343999998643994E-2</v>
      </c>
      <c r="H393" s="9"/>
      <c r="I393" s="9"/>
      <c r="J393" s="9"/>
      <c r="K393" s="9">
        <f>G393</f>
        <v>-1.1343999998643994E-2</v>
      </c>
      <c r="L393" s="9"/>
      <c r="M393" s="15"/>
      <c r="N393" s="9"/>
      <c r="O393" s="9">
        <f t="shared" ca="1" si="205"/>
        <v>1531.0860827720307</v>
      </c>
      <c r="P393" s="9">
        <f t="shared" si="202"/>
        <v>0.15766586489138126</v>
      </c>
      <c r="Q393" s="40">
        <f t="shared" si="185"/>
        <v>37108.2022</v>
      </c>
      <c r="S393" s="35">
        <v>1</v>
      </c>
      <c r="T393" s="9"/>
      <c r="U393" s="9"/>
      <c r="V393" s="9"/>
      <c r="W393" s="9"/>
      <c r="Z393">
        <f t="shared" si="186"/>
        <v>8041</v>
      </c>
      <c r="AA393" s="15">
        <f t="shared" si="187"/>
        <v>-2.3476831416976346E-2</v>
      </c>
      <c r="AB393" s="15">
        <f t="shared" si="188"/>
        <v>0.16979869630971361</v>
      </c>
      <c r="AC393" s="15">
        <f t="shared" si="189"/>
        <v>-0.16900986489002526</v>
      </c>
      <c r="AD393" s="15">
        <f t="shared" si="190"/>
        <v>1.2132831418332352E-2</v>
      </c>
      <c r="AE393" s="15">
        <f t="shared" si="191"/>
        <v>1.4720559822567261E-4</v>
      </c>
      <c r="AF393">
        <f t="shared" si="192"/>
        <v>-0.16900986489002526</v>
      </c>
      <c r="AG393" s="68"/>
      <c r="AH393">
        <f t="shared" si="193"/>
        <v>-0.18114269630835761</v>
      </c>
      <c r="AI393">
        <f t="shared" si="194"/>
        <v>1.4819544818216941</v>
      </c>
      <c r="AJ393">
        <f t="shared" si="195"/>
        <v>-0.97736699925222192</v>
      </c>
      <c r="AK393">
        <f t="shared" si="196"/>
        <v>0.28516640309121671</v>
      </c>
      <c r="AL393">
        <f t="shared" si="197"/>
        <v>0.53428488696262577</v>
      </c>
      <c r="AM393">
        <f t="shared" si="198"/>
        <v>0.27368412734560904</v>
      </c>
      <c r="AN393" s="15">
        <f t="shared" si="209"/>
        <v>6.5718627932877576</v>
      </c>
      <c r="AO393" s="15">
        <f t="shared" si="209"/>
        <v>6.5700080372774909</v>
      </c>
      <c r="AP393" s="15">
        <f t="shared" si="209"/>
        <v>6.5665566540542724</v>
      </c>
      <c r="AQ393" s="15">
        <f t="shared" si="209"/>
        <v>6.5601434060025401</v>
      </c>
      <c r="AR393" s="15">
        <f t="shared" si="209"/>
        <v>6.5482572616164649</v>
      </c>
      <c r="AS393" s="15">
        <f t="shared" si="209"/>
        <v>6.526327369330402</v>
      </c>
      <c r="AT393" s="15">
        <f t="shared" si="209"/>
        <v>6.4861692763104433</v>
      </c>
      <c r="AU393" s="15">
        <f t="shared" si="200"/>
        <v>6.413435328313561</v>
      </c>
    </row>
    <row r="394" spans="1:64" x14ac:dyDescent="0.2">
      <c r="A394" s="12" t="s">
        <v>701</v>
      </c>
      <c r="B394" s="35" t="s">
        <v>702</v>
      </c>
      <c r="C394" s="12">
        <v>52141.412799999998</v>
      </c>
      <c r="D394" s="12" t="s">
        <v>700</v>
      </c>
      <c r="E394" s="9">
        <f t="shared" si="182"/>
        <v>8050.490407746629</v>
      </c>
      <c r="F394" s="9">
        <f t="shared" si="183"/>
        <v>8050.5</v>
      </c>
      <c r="G394" s="9">
        <f t="shared" si="184"/>
        <v>-1.4857000001939014E-2</v>
      </c>
      <c r="H394" s="9"/>
      <c r="I394" s="9"/>
      <c r="J394" s="9"/>
      <c r="K394" s="9">
        <f>G394</f>
        <v>-1.4857000001939014E-2</v>
      </c>
      <c r="L394" s="9"/>
      <c r="M394" s="9"/>
      <c r="N394" s="9"/>
      <c r="O394" s="9">
        <f t="shared" ca="1" si="205"/>
        <v>1525.3257851326071</v>
      </c>
      <c r="P394" s="9">
        <f t="shared" si="202"/>
        <v>0.15784525229503821</v>
      </c>
      <c r="Q394" s="40">
        <f t="shared" si="185"/>
        <v>37122.912799999998</v>
      </c>
      <c r="S394" s="35">
        <v>1</v>
      </c>
      <c r="Z394">
        <f t="shared" si="186"/>
        <v>8050.5</v>
      </c>
      <c r="AA394" s="15">
        <f t="shared" si="187"/>
        <v>-2.3288048361334274E-2</v>
      </c>
      <c r="AB394" s="15">
        <f t="shared" si="188"/>
        <v>0.16627630065443347</v>
      </c>
      <c r="AC394" s="15">
        <f t="shared" si="189"/>
        <v>-0.17270225229697722</v>
      </c>
      <c r="AD394" s="15">
        <f t="shared" si="190"/>
        <v>8.4310483593952601E-3</v>
      </c>
      <c r="AE394" s="15">
        <f t="shared" si="191"/>
        <v>7.1082576438461506E-5</v>
      </c>
      <c r="AF394">
        <f t="shared" si="192"/>
        <v>-0.17270225229697722</v>
      </c>
      <c r="AG394" s="68"/>
      <c r="AH394">
        <f t="shared" si="193"/>
        <v>-0.18113330065637248</v>
      </c>
      <c r="AI394">
        <f t="shared" si="194"/>
        <v>1.4806906131419377</v>
      </c>
      <c r="AJ394">
        <f t="shared" si="195"/>
        <v>-0.97642335523760004</v>
      </c>
      <c r="AK394">
        <f t="shared" si="196"/>
        <v>0.28729172357940991</v>
      </c>
      <c r="AL394">
        <f t="shared" si="197"/>
        <v>0.5387004645127309</v>
      </c>
      <c r="AM394">
        <f t="shared" si="198"/>
        <v>0.27605872480395555</v>
      </c>
      <c r="AN394" s="15">
        <f t="shared" si="209"/>
        <v>6.5743323915890155</v>
      </c>
      <c r="AO394" s="15">
        <f t="shared" si="209"/>
        <v>6.5724676323066227</v>
      </c>
      <c r="AP394" s="15">
        <f t="shared" si="209"/>
        <v>6.5689951318325228</v>
      </c>
      <c r="AQ394" s="15">
        <f t="shared" si="209"/>
        <v>6.5625381356097199</v>
      </c>
      <c r="AR394" s="15">
        <f t="shared" si="209"/>
        <v>6.5505630553918559</v>
      </c>
      <c r="AS394" s="15">
        <f t="shared" si="209"/>
        <v>6.5284562841591409</v>
      </c>
      <c r="AT394" s="15">
        <f t="shared" si="209"/>
        <v>6.487956178447285</v>
      </c>
      <c r="AU394" s="15">
        <f t="shared" si="200"/>
        <v>6.41458430296505</v>
      </c>
    </row>
    <row r="395" spans="1:64" x14ac:dyDescent="0.2">
      <c r="A395" s="63" t="s">
        <v>490</v>
      </c>
      <c r="B395" s="28" t="s">
        <v>676</v>
      </c>
      <c r="C395" s="64">
        <v>52402.394999999997</v>
      </c>
      <c r="D395" s="64" t="s">
        <v>700</v>
      </c>
      <c r="E395" s="9">
        <f t="shared" si="182"/>
        <v>8218.9906020838607</v>
      </c>
      <c r="F395" s="9">
        <f t="shared" si="183"/>
        <v>8219</v>
      </c>
      <c r="G395" s="9">
        <f t="shared" si="184"/>
        <v>-1.4556000001903158E-2</v>
      </c>
      <c r="H395" s="9"/>
      <c r="I395" s="9">
        <f>G395</f>
        <v>-1.4556000001903158E-2</v>
      </c>
      <c r="J395" s="9"/>
      <c r="K395" s="9"/>
      <c r="L395" s="9"/>
      <c r="M395" s="15"/>
      <c r="N395" s="9"/>
      <c r="O395" s="9">
        <f t="shared" ca="1" si="205"/>
        <v>1423.1562954228148</v>
      </c>
      <c r="P395" s="9">
        <f t="shared" si="202"/>
        <v>0.16102685059119318</v>
      </c>
      <c r="Q395" s="40">
        <f t="shared" si="185"/>
        <v>37383.894999999997</v>
      </c>
      <c r="S395" s="35">
        <v>0.1</v>
      </c>
      <c r="Z395">
        <f t="shared" si="186"/>
        <v>8219</v>
      </c>
      <c r="AA395" s="15">
        <f t="shared" si="187"/>
        <v>-1.9760248587959828E-2</v>
      </c>
      <c r="AB395" s="15">
        <f t="shared" si="188"/>
        <v>0.16623109917724985</v>
      </c>
      <c r="AC395" s="15">
        <f t="shared" si="189"/>
        <v>-0.17558285059309633</v>
      </c>
      <c r="AD395" s="15">
        <f t="shared" si="190"/>
        <v>5.2042485860566701E-3</v>
      </c>
      <c r="AE395" s="15">
        <f t="shared" si="191"/>
        <v>2.708420334547285E-6</v>
      </c>
      <c r="AF395">
        <f t="shared" si="192"/>
        <v>-0.17558285059309633</v>
      </c>
      <c r="AG395" s="68"/>
      <c r="AH395">
        <f t="shared" si="193"/>
        <v>-0.180787099179153</v>
      </c>
      <c r="AI395">
        <f t="shared" si="194"/>
        <v>1.4571380491960473</v>
      </c>
      <c r="AJ395">
        <f t="shared" si="195"/>
        <v>-0.95689931818224239</v>
      </c>
      <c r="AK395">
        <f t="shared" si="196"/>
        <v>0.32345757678130282</v>
      </c>
      <c r="AL395">
        <f t="shared" si="197"/>
        <v>0.6157890475270047</v>
      </c>
      <c r="AM395">
        <f t="shared" si="198"/>
        <v>0.3180075477826888</v>
      </c>
      <c r="AN395" s="15">
        <f t="shared" si="209"/>
        <v>6.6178057156094692</v>
      </c>
      <c r="AO395" s="15">
        <f t="shared" si="209"/>
        <v>6.6157877859069787</v>
      </c>
      <c r="AP395" s="15">
        <f t="shared" si="209"/>
        <v>6.6119779034697999</v>
      </c>
      <c r="AQ395" s="15">
        <f t="shared" si="209"/>
        <v>6.6047982107098715</v>
      </c>
      <c r="AR395" s="15">
        <f t="shared" si="209"/>
        <v>6.5913143161957093</v>
      </c>
      <c r="AS395" s="15">
        <f t="shared" si="209"/>
        <v>6.5661440107286433</v>
      </c>
      <c r="AT395" s="15">
        <f t="shared" si="209"/>
        <v>6.519633304320525</v>
      </c>
      <c r="AU395" s="15">
        <f t="shared" si="200"/>
        <v>6.4349634849414556</v>
      </c>
    </row>
    <row r="396" spans="1:64" x14ac:dyDescent="0.2">
      <c r="A396" s="63" t="s">
        <v>419</v>
      </c>
      <c r="B396" s="28" t="s">
        <v>676</v>
      </c>
      <c r="C396" s="64">
        <v>52775.676399999997</v>
      </c>
      <c r="D396" s="64" t="s">
        <v>700</v>
      </c>
      <c r="E396" s="9">
        <f t="shared" si="182"/>
        <v>8459.9954998986323</v>
      </c>
      <c r="F396" s="9">
        <f t="shared" si="183"/>
        <v>8460</v>
      </c>
      <c r="G396" s="9">
        <f t="shared" si="184"/>
        <v>-6.9700000021839514E-3</v>
      </c>
      <c r="H396" s="9"/>
      <c r="I396" s="9"/>
      <c r="J396" s="9"/>
      <c r="K396" s="9">
        <f>G396</f>
        <v>-6.9700000021839514E-3</v>
      </c>
      <c r="L396" s="9"/>
      <c r="M396" s="15"/>
      <c r="N396" s="9"/>
      <c r="O396" s="9">
        <f t="shared" ca="1" si="205"/>
        <v>1277.0266395174158</v>
      </c>
      <c r="P396" s="9">
        <f t="shared" si="202"/>
        <v>0.16557683384520017</v>
      </c>
      <c r="Q396" s="40">
        <f t="shared" si="185"/>
        <v>37757.176399999997</v>
      </c>
      <c r="S396" s="35">
        <v>1</v>
      </c>
      <c r="T396" s="9"/>
      <c r="U396" s="9"/>
      <c r="V396" s="9"/>
      <c r="W396" s="9"/>
      <c r="Z396">
        <f t="shared" si="186"/>
        <v>8460</v>
      </c>
      <c r="AA396" s="15">
        <f t="shared" si="187"/>
        <v>-1.4148607102403093E-2</v>
      </c>
      <c r="AB396" s="15">
        <f t="shared" si="188"/>
        <v>0.17275544094541931</v>
      </c>
      <c r="AC396" s="15">
        <f t="shared" si="189"/>
        <v>-0.17254683384738412</v>
      </c>
      <c r="AD396" s="15">
        <f t="shared" si="190"/>
        <v>7.1786071002191421E-3</v>
      </c>
      <c r="AE396" s="15">
        <f t="shared" si="191"/>
        <v>5.1532399899316678E-5</v>
      </c>
      <c r="AF396">
        <f t="shared" si="192"/>
        <v>-0.17254683384738412</v>
      </c>
      <c r="AG396" s="68"/>
      <c r="AH396">
        <f t="shared" si="193"/>
        <v>-0.17972544094760326</v>
      </c>
      <c r="AI396">
        <f t="shared" si="194"/>
        <v>1.4203610559151434</v>
      </c>
      <c r="AJ396">
        <f t="shared" si="195"/>
        <v>-0.92081334008310001</v>
      </c>
      <c r="AK396">
        <f t="shared" si="196"/>
        <v>0.36999538195753984</v>
      </c>
      <c r="AL396">
        <f t="shared" si="197"/>
        <v>0.72175894902693682</v>
      </c>
      <c r="AM396">
        <f t="shared" si="198"/>
        <v>0.37740726207464254</v>
      </c>
      <c r="AN396" s="15">
        <f t="shared" si="209"/>
        <v>6.678813544236065</v>
      </c>
      <c r="AO396" s="15">
        <f t="shared" si="209"/>
        <v>6.6766570012697519</v>
      </c>
      <c r="AP396" s="15">
        <f t="shared" si="209"/>
        <v>6.6724909964677384</v>
      </c>
      <c r="AQ396" s="15">
        <f t="shared" si="209"/>
        <v>6.6644631513865793</v>
      </c>
      <c r="AR396" s="15">
        <f t="shared" si="209"/>
        <v>6.6490655559077787</v>
      </c>
      <c r="AS396" s="15">
        <f t="shared" si="209"/>
        <v>6.6197809700167003</v>
      </c>
      <c r="AT396" s="15">
        <f t="shared" si="209"/>
        <v>6.5648777753726293</v>
      </c>
      <c r="AU396" s="15">
        <f t="shared" si="200"/>
        <v>6.4641111576792225</v>
      </c>
    </row>
    <row r="397" spans="1:64" x14ac:dyDescent="0.2">
      <c r="A397" s="63" t="s">
        <v>498</v>
      </c>
      <c r="B397" s="28" t="s">
        <v>676</v>
      </c>
      <c r="C397" s="64">
        <v>52800.455999999998</v>
      </c>
      <c r="D397" s="64" t="s">
        <v>700</v>
      </c>
      <c r="E397" s="9">
        <f t="shared" si="182"/>
        <v>8475.9941673004669</v>
      </c>
      <c r="F397" s="9">
        <f t="shared" si="183"/>
        <v>8476</v>
      </c>
      <c r="G397" s="9">
        <f t="shared" si="184"/>
        <v>-9.0340000024298206E-3</v>
      </c>
      <c r="H397" s="9"/>
      <c r="I397" s="9">
        <f>G397</f>
        <v>-9.0340000024298206E-3</v>
      </c>
      <c r="J397" s="9"/>
      <c r="K397" s="9"/>
      <c r="L397" s="9"/>
      <c r="M397" s="15"/>
      <c r="N397" s="9"/>
      <c r="O397" s="9">
        <f t="shared" ca="1" si="205"/>
        <v>1267.3250855983852</v>
      </c>
      <c r="P397" s="9">
        <f t="shared" si="202"/>
        <v>0.16587888442280843</v>
      </c>
      <c r="Q397" s="40">
        <f t="shared" si="185"/>
        <v>37781.955999999998</v>
      </c>
      <c r="S397" s="35">
        <v>0.1</v>
      </c>
      <c r="Z397">
        <f t="shared" si="186"/>
        <v>8476</v>
      </c>
      <c r="AA397" s="15">
        <f t="shared" si="187"/>
        <v>-1.3753571797155195E-2</v>
      </c>
      <c r="AB397" s="15">
        <f t="shared" si="188"/>
        <v>0.17059845621753381</v>
      </c>
      <c r="AC397" s="15">
        <f t="shared" si="189"/>
        <v>-0.17491288442523825</v>
      </c>
      <c r="AD397" s="15">
        <f t="shared" si="190"/>
        <v>4.7195717947253746E-3</v>
      </c>
      <c r="AE397" s="15">
        <f t="shared" si="191"/>
        <v>2.2274357925567296E-6</v>
      </c>
      <c r="AF397">
        <f t="shared" si="192"/>
        <v>-0.17491288442523825</v>
      </c>
      <c r="AG397" s="68"/>
      <c r="AH397">
        <f t="shared" si="193"/>
        <v>-0.17963245621996363</v>
      </c>
      <c r="AI397">
        <f t="shared" si="194"/>
        <v>1.4178172966643592</v>
      </c>
      <c r="AJ397">
        <f t="shared" si="195"/>
        <v>-0.91812081921455568</v>
      </c>
      <c r="AK397">
        <f t="shared" si="196"/>
        <v>0.37286553421855317</v>
      </c>
      <c r="AL397">
        <f t="shared" si="197"/>
        <v>0.72860747007051674</v>
      </c>
      <c r="AM397">
        <f t="shared" si="198"/>
        <v>0.38132433890310002</v>
      </c>
      <c r="AN397" s="15">
        <f t="shared" si="209"/>
        <v>6.6828118440743385</v>
      </c>
      <c r="AO397" s="15">
        <f t="shared" si="209"/>
        <v>6.6806494104605196</v>
      </c>
      <c r="AP397" s="15">
        <f t="shared" si="209"/>
        <v>6.6764651147287033</v>
      </c>
      <c r="AQ397" s="15">
        <f t="shared" si="209"/>
        <v>6.6683890223668074</v>
      </c>
      <c r="AR397" s="15">
        <f t="shared" si="209"/>
        <v>6.6528752484619673</v>
      </c>
      <c r="AS397" s="15">
        <f t="shared" si="209"/>
        <v>6.6233296522757339</v>
      </c>
      <c r="AT397" s="15">
        <f t="shared" si="209"/>
        <v>6.5678786776582827</v>
      </c>
      <c r="AU397" s="15">
        <f t="shared" si="200"/>
        <v>6.4660462728817301</v>
      </c>
    </row>
    <row r="398" spans="1:64" x14ac:dyDescent="0.2">
      <c r="A398" s="63" t="s">
        <v>419</v>
      </c>
      <c r="B398" s="28" t="s">
        <v>676</v>
      </c>
      <c r="C398" s="64">
        <v>52902.683599999997</v>
      </c>
      <c r="D398" s="64" t="s">
        <v>700</v>
      </c>
      <c r="E398" s="9">
        <f t="shared" si="182"/>
        <v>8541.9962565871247</v>
      </c>
      <c r="F398" s="9">
        <f t="shared" si="183"/>
        <v>8542</v>
      </c>
      <c r="G398" s="9">
        <f t="shared" si="184"/>
        <v>-5.7980000055977143E-3</v>
      </c>
      <c r="H398" s="9"/>
      <c r="I398" s="9"/>
      <c r="J398" s="9"/>
      <c r="K398" s="9">
        <f>G398</f>
        <v>-5.7980000055977143E-3</v>
      </c>
      <c r="L398" s="9"/>
      <c r="M398" s="15"/>
      <c r="N398" s="9"/>
      <c r="O398" s="9">
        <f t="shared" ca="1" si="205"/>
        <v>1227.3061756823836</v>
      </c>
      <c r="P398" s="9">
        <f t="shared" si="202"/>
        <v>0.16712481278480348</v>
      </c>
      <c r="Q398" s="40">
        <f t="shared" si="185"/>
        <v>37884.183599999997</v>
      </c>
      <c r="S398" s="35">
        <v>1</v>
      </c>
      <c r="T398" s="9"/>
      <c r="U398" s="9"/>
      <c r="V398" s="9"/>
      <c r="W398" s="9"/>
      <c r="Z398">
        <f t="shared" si="186"/>
        <v>8542</v>
      </c>
      <c r="AA398" s="15">
        <f t="shared" si="187"/>
        <v>-1.2095636329012144E-2</v>
      </c>
      <c r="AB398" s="15">
        <f t="shared" si="188"/>
        <v>0.17342244910821791</v>
      </c>
      <c r="AC398" s="15">
        <f t="shared" si="189"/>
        <v>-0.1729228127904012</v>
      </c>
      <c r="AD398" s="15">
        <f t="shared" si="190"/>
        <v>6.2976363234144295E-3</v>
      </c>
      <c r="AE398" s="15">
        <f t="shared" si="191"/>
        <v>3.9660223261988815E-5</v>
      </c>
      <c r="AF398">
        <f t="shared" si="192"/>
        <v>-0.1729228127904012</v>
      </c>
      <c r="AG398" s="68"/>
      <c r="AH398">
        <f t="shared" si="193"/>
        <v>-0.17922044911381563</v>
      </c>
      <c r="AI398">
        <f t="shared" si="194"/>
        <v>1.4072153241668894</v>
      </c>
      <c r="AJ398">
        <f t="shared" si="195"/>
        <v>-0.90666671003004573</v>
      </c>
      <c r="AK398">
        <f t="shared" si="196"/>
        <v>0.38441602433256494</v>
      </c>
      <c r="AL398">
        <f t="shared" si="197"/>
        <v>0.75660572195714004</v>
      </c>
      <c r="AM398">
        <f t="shared" si="198"/>
        <v>0.39744616811533823</v>
      </c>
      <c r="AN398" s="15">
        <f t="shared" si="209"/>
        <v>6.699233609166833</v>
      </c>
      <c r="AO398" s="15">
        <f t="shared" si="209"/>
        <v>6.6970511230210432</v>
      </c>
      <c r="AP398" s="15">
        <f t="shared" si="209"/>
        <v>6.6927984072299358</v>
      </c>
      <c r="AQ398" s="15">
        <f t="shared" si="209"/>
        <v>6.6845341224356849</v>
      </c>
      <c r="AR398" s="15">
        <f t="shared" si="209"/>
        <v>6.6685560096455063</v>
      </c>
      <c r="AS398" s="15">
        <f t="shared" si="209"/>
        <v>6.6379506531391836</v>
      </c>
      <c r="AT398" s="15">
        <f t="shared" si="209"/>
        <v>6.5802533249029649</v>
      </c>
      <c r="AU398" s="15">
        <f t="shared" si="200"/>
        <v>6.4740286230920727</v>
      </c>
    </row>
    <row r="399" spans="1:64" x14ac:dyDescent="0.2">
      <c r="A399" s="8" t="s">
        <v>689</v>
      </c>
      <c r="B399" s="38"/>
      <c r="C399" s="12">
        <v>53164.442000000003</v>
      </c>
      <c r="D399" s="12">
        <v>2.9999999999999997E-4</v>
      </c>
      <c r="E399" s="9">
        <f t="shared" si="182"/>
        <v>8710.997595641682</v>
      </c>
      <c r="F399" s="9">
        <f t="shared" si="183"/>
        <v>8711</v>
      </c>
      <c r="G399" s="9">
        <f t="shared" si="184"/>
        <v>-3.7240000019664876E-3</v>
      </c>
      <c r="H399" s="9"/>
      <c r="I399" s="9"/>
      <c r="J399" s="9">
        <f>G399</f>
        <v>-3.7240000019664876E-3</v>
      </c>
      <c r="K399" s="9"/>
      <c r="L399" s="9"/>
      <c r="M399" s="9"/>
      <c r="N399" s="9"/>
      <c r="O399" s="9">
        <f t="shared" ca="1" si="205"/>
        <v>1124.8335124126224</v>
      </c>
      <c r="P399" s="9">
        <f t="shared" si="202"/>
        <v>0.17031492236390516</v>
      </c>
      <c r="Q399" s="40">
        <f t="shared" si="185"/>
        <v>38145.942000000003</v>
      </c>
      <c r="S399" s="35">
        <v>1</v>
      </c>
      <c r="Z399">
        <f t="shared" si="186"/>
        <v>8711</v>
      </c>
      <c r="AA399" s="15">
        <f t="shared" si="187"/>
        <v>-7.6487471675254215E-3</v>
      </c>
      <c r="AB399" s="15">
        <f t="shared" si="188"/>
        <v>0.1742396695294641</v>
      </c>
      <c r="AC399" s="15">
        <f t="shared" si="189"/>
        <v>-0.17403892236587165</v>
      </c>
      <c r="AD399" s="15">
        <f t="shared" si="190"/>
        <v>3.9247471655589339E-3</v>
      </c>
      <c r="AE399" s="15">
        <f t="shared" si="191"/>
        <v>1.5403640313562885E-5</v>
      </c>
      <c r="AF399">
        <f t="shared" si="192"/>
        <v>-0.17403892236587165</v>
      </c>
      <c r="AG399" s="68"/>
      <c r="AH399">
        <f t="shared" si="193"/>
        <v>-0.17796366953143058</v>
      </c>
      <c r="AI399">
        <f t="shared" si="194"/>
        <v>1.379404513361667</v>
      </c>
      <c r="AJ399">
        <f t="shared" si="195"/>
        <v>-0.87502757266259112</v>
      </c>
      <c r="AK399">
        <f t="shared" si="196"/>
        <v>0.41188859566731961</v>
      </c>
      <c r="AL399">
        <f t="shared" si="197"/>
        <v>0.82642702153241132</v>
      </c>
      <c r="AM399">
        <f t="shared" si="198"/>
        <v>0.43845711810918681</v>
      </c>
      <c r="AN399" s="15">
        <f t="shared" si="209"/>
        <v>6.7407474994099115</v>
      </c>
      <c r="AO399" s="15">
        <f t="shared" si="209"/>
        <v>6.7385438214845612</v>
      </c>
      <c r="AP399" s="15">
        <f t="shared" si="209"/>
        <v>6.7341668877802423</v>
      </c>
      <c r="AQ399" s="15">
        <f t="shared" si="209"/>
        <v>6.7255007617737093</v>
      </c>
      <c r="AR399" s="15">
        <f t="shared" si="209"/>
        <v>6.7084457132498674</v>
      </c>
      <c r="AS399" s="15">
        <f t="shared" si="209"/>
        <v>6.6752557432799602</v>
      </c>
      <c r="AT399" s="15">
        <f t="shared" si="209"/>
        <v>6.6119084044154555</v>
      </c>
      <c r="AU399" s="15">
        <f t="shared" si="200"/>
        <v>6.4944682774185569</v>
      </c>
    </row>
    <row r="400" spans="1:64" x14ac:dyDescent="0.2">
      <c r="A400" s="63" t="s">
        <v>419</v>
      </c>
      <c r="B400" s="28" t="s">
        <v>676</v>
      </c>
      <c r="C400" s="64">
        <v>53204.712500000001</v>
      </c>
      <c r="D400" s="64" t="s">
        <v>700</v>
      </c>
      <c r="E400" s="9">
        <f t="shared" si="182"/>
        <v>8736.9977867507205</v>
      </c>
      <c r="F400" s="9">
        <f t="shared" si="183"/>
        <v>8737</v>
      </c>
      <c r="G400" s="9">
        <f t="shared" si="184"/>
        <v>-3.4280000036233105E-3</v>
      </c>
      <c r="H400" s="9"/>
      <c r="I400" s="9"/>
      <c r="J400" s="9"/>
      <c r="K400" s="9">
        <f>G400</f>
        <v>-3.4280000036233105E-3</v>
      </c>
      <c r="L400" s="9"/>
      <c r="M400" s="15"/>
      <c r="N400" s="9"/>
      <c r="O400" s="9">
        <f t="shared" ref="O400:O431" ca="1" si="210">+C$11+C$12*F400</f>
        <v>1109.0684872941974</v>
      </c>
      <c r="P400" s="9">
        <f t="shared" si="202"/>
        <v>0.17080568009524827</v>
      </c>
      <c r="Q400" s="40">
        <f t="shared" si="185"/>
        <v>38186.212500000001</v>
      </c>
      <c r="S400" s="35">
        <v>1</v>
      </c>
      <c r="T400" s="9"/>
      <c r="U400" s="9"/>
      <c r="V400" s="9"/>
      <c r="W400" s="9"/>
      <c r="Z400">
        <f t="shared" si="186"/>
        <v>8737</v>
      </c>
      <c r="AA400" s="15">
        <f t="shared" si="187"/>
        <v>-6.9398147467696347E-3</v>
      </c>
      <c r="AB400" s="15">
        <f t="shared" si="188"/>
        <v>0.17431749483839459</v>
      </c>
      <c r="AC400" s="15">
        <f t="shared" si="189"/>
        <v>-0.17423368009887158</v>
      </c>
      <c r="AD400" s="15">
        <f t="shared" si="190"/>
        <v>3.5118147431463242E-3</v>
      </c>
      <c r="AE400" s="15">
        <f t="shared" si="191"/>
        <v>1.2332842790179884E-5</v>
      </c>
      <c r="AF400">
        <f t="shared" si="192"/>
        <v>-0.17423368009887158</v>
      </c>
      <c r="AG400" s="68"/>
      <c r="AH400">
        <f t="shared" si="193"/>
        <v>-0.1777454948420179</v>
      </c>
      <c r="AI400">
        <f t="shared" si="194"/>
        <v>1.3750585747727841</v>
      </c>
      <c r="AJ400">
        <f t="shared" si="195"/>
        <v>-0.86989633908009989</v>
      </c>
      <c r="AK400">
        <f t="shared" si="196"/>
        <v>0.41584981121723252</v>
      </c>
      <c r="AL400">
        <f t="shared" si="197"/>
        <v>0.83692767879164587</v>
      </c>
      <c r="AM400">
        <f t="shared" si="198"/>
        <v>0.44473129538251915</v>
      </c>
      <c r="AN400" s="15">
        <f t="shared" si="209"/>
        <v>6.747064303776976</v>
      </c>
      <c r="AO400" s="15">
        <f t="shared" si="209"/>
        <v>6.7448610574375056</v>
      </c>
      <c r="AP400" s="15">
        <f t="shared" si="209"/>
        <v>6.7404714032630899</v>
      </c>
      <c r="AQ400" s="15">
        <f t="shared" si="209"/>
        <v>6.731753704679428</v>
      </c>
      <c r="AR400" s="15">
        <f t="shared" si="209"/>
        <v>6.7145475943455244</v>
      </c>
      <c r="AS400" s="15">
        <f t="shared" si="209"/>
        <v>6.6809770886662196</v>
      </c>
      <c r="AT400" s="15">
        <f t="shared" si="209"/>
        <v>6.6167741790289556</v>
      </c>
      <c r="AU400" s="15">
        <f t="shared" si="200"/>
        <v>6.4976128396226311</v>
      </c>
    </row>
    <row r="401" spans="1:64" x14ac:dyDescent="0.2">
      <c r="A401" s="63" t="s">
        <v>419</v>
      </c>
      <c r="B401" s="28" t="s">
        <v>676</v>
      </c>
      <c r="C401" s="64">
        <v>53540.8171</v>
      </c>
      <c r="D401" s="64" t="s">
        <v>700</v>
      </c>
      <c r="E401" s="9">
        <f t="shared" si="182"/>
        <v>8953.9999057367568</v>
      </c>
      <c r="F401" s="9">
        <f t="shared" si="183"/>
        <v>8954</v>
      </c>
      <c r="G401" s="9">
        <f t="shared" si="184"/>
        <v>-1.4599999849451706E-4</v>
      </c>
      <c r="H401" s="9"/>
      <c r="I401" s="9"/>
      <c r="J401" s="9"/>
      <c r="K401" s="9">
        <f>G401</f>
        <v>-1.4599999849451706E-4</v>
      </c>
      <c r="L401" s="9"/>
      <c r="M401" s="15"/>
      <c r="N401" s="9"/>
      <c r="O401" s="9">
        <f t="shared" ca="1" si="210"/>
        <v>977.49116226734441</v>
      </c>
      <c r="P401" s="9">
        <f t="shared" si="202"/>
        <v>0.17490132468485364</v>
      </c>
      <c r="Q401" s="40">
        <f t="shared" si="185"/>
        <v>38522.3171</v>
      </c>
      <c r="S401" s="35">
        <v>1</v>
      </c>
      <c r="T401" s="9"/>
      <c r="U401" s="9"/>
      <c r="V401" s="9"/>
      <c r="W401" s="9"/>
      <c r="Z401">
        <f t="shared" si="186"/>
        <v>8954</v>
      </c>
      <c r="AA401" s="15">
        <f t="shared" si="187"/>
        <v>-7.8069396855351414E-4</v>
      </c>
      <c r="AB401" s="15">
        <f t="shared" si="188"/>
        <v>0.17553601865491264</v>
      </c>
      <c r="AC401" s="15">
        <f t="shared" si="189"/>
        <v>-0.17504732468334816</v>
      </c>
      <c r="AD401" s="15">
        <f t="shared" si="190"/>
        <v>6.3469397005899708E-4</v>
      </c>
      <c r="AE401" s="15">
        <f t="shared" si="191"/>
        <v>4.028364356292511E-7</v>
      </c>
      <c r="AF401">
        <f t="shared" si="192"/>
        <v>-0.17504732468334816</v>
      </c>
      <c r="AG401" s="68"/>
      <c r="AH401">
        <f t="shared" si="193"/>
        <v>-0.17568201865340716</v>
      </c>
      <c r="AI401">
        <f t="shared" si="194"/>
        <v>1.3383473287212326</v>
      </c>
      <c r="AJ401">
        <f t="shared" si="195"/>
        <v>-0.82481476719286206</v>
      </c>
      <c r="AK401">
        <f t="shared" si="196"/>
        <v>0.44622985685317629</v>
      </c>
      <c r="AL401">
        <f t="shared" si="197"/>
        <v>0.92204528519774065</v>
      </c>
      <c r="AM401">
        <f t="shared" si="198"/>
        <v>0.49672308536651366</v>
      </c>
      <c r="AN401" s="15">
        <f t="shared" ref="AN401:AT410" si="211">$AU401+$AB$7*SIN(AO401)</f>
        <v>6.7990376636314034</v>
      </c>
      <c r="AO401" s="15">
        <f t="shared" si="211"/>
        <v>6.7968732401134213</v>
      </c>
      <c r="AP401" s="15">
        <f t="shared" si="211"/>
        <v>6.7924409762661373</v>
      </c>
      <c r="AQ401" s="15">
        <f t="shared" si="211"/>
        <v>6.7833986391655579</v>
      </c>
      <c r="AR401" s="15">
        <f t="shared" si="211"/>
        <v>6.7650876570064211</v>
      </c>
      <c r="AS401" s="15">
        <f t="shared" si="211"/>
        <v>6.728528396633374</v>
      </c>
      <c r="AT401" s="15">
        <f t="shared" si="211"/>
        <v>6.6573371037174605</v>
      </c>
      <c r="AU401" s="15">
        <f t="shared" si="200"/>
        <v>6.5238578395566371</v>
      </c>
    </row>
    <row r="402" spans="1:64" x14ac:dyDescent="0.2">
      <c r="A402" s="39" t="s">
        <v>691</v>
      </c>
      <c r="B402" s="38"/>
      <c r="C402" s="12">
        <v>53621.358200000002</v>
      </c>
      <c r="D402" s="12">
        <v>6.9999999999999999E-4</v>
      </c>
      <c r="E402" s="9">
        <f t="shared" si="182"/>
        <v>9006.0003525187021</v>
      </c>
      <c r="F402" s="9">
        <f t="shared" si="183"/>
        <v>9006</v>
      </c>
      <c r="G402" s="9">
        <f t="shared" si="184"/>
        <v>5.4600000294158235E-4</v>
      </c>
      <c r="H402" s="9"/>
      <c r="I402" s="9"/>
      <c r="J402" s="9">
        <f>G402</f>
        <v>5.4600000294158235E-4</v>
      </c>
      <c r="K402" s="9"/>
      <c r="L402" s="9"/>
      <c r="M402" s="9"/>
      <c r="N402" s="9"/>
      <c r="O402" s="9">
        <f t="shared" ca="1" si="210"/>
        <v>945.96111203049441</v>
      </c>
      <c r="P402" s="9">
        <f t="shared" si="202"/>
        <v>0.17588269123299927</v>
      </c>
      <c r="Q402" s="40">
        <f t="shared" si="185"/>
        <v>38602.858200000002</v>
      </c>
      <c r="S402" s="35">
        <v>1</v>
      </c>
      <c r="Z402">
        <f t="shared" si="186"/>
        <v>9006</v>
      </c>
      <c r="AA402" s="15">
        <f t="shared" si="187"/>
        <v>7.5650414817809986E-4</v>
      </c>
      <c r="AB402" s="15">
        <f t="shared" si="188"/>
        <v>0.17567218708776275</v>
      </c>
      <c r="AC402" s="15">
        <f t="shared" si="189"/>
        <v>-0.17533669123005768</v>
      </c>
      <c r="AD402" s="15">
        <f t="shared" si="190"/>
        <v>-2.105041452365175E-4</v>
      </c>
      <c r="AE402" s="15">
        <f t="shared" si="191"/>
        <v>4.4311995161756858E-8</v>
      </c>
      <c r="AF402">
        <f t="shared" si="192"/>
        <v>-0.17533669123005768</v>
      </c>
      <c r="AG402" s="68"/>
      <c r="AH402">
        <f t="shared" si="193"/>
        <v>-0.17512618708482117</v>
      </c>
      <c r="AI402">
        <f t="shared" si="194"/>
        <v>1.3294786752477319</v>
      </c>
      <c r="AJ402">
        <f t="shared" si="195"/>
        <v>-0.81350050935232698</v>
      </c>
      <c r="AK402">
        <f t="shared" si="196"/>
        <v>0.45281762615538684</v>
      </c>
      <c r="AL402">
        <f t="shared" si="197"/>
        <v>0.94177364436278976</v>
      </c>
      <c r="AM402">
        <f t="shared" si="198"/>
        <v>0.50908204857105865</v>
      </c>
      <c r="AN402" s="15">
        <f t="shared" si="211"/>
        <v>6.8112908819404856</v>
      </c>
      <c r="AO402" s="15">
        <f t="shared" si="211"/>
        <v>6.8091444123342937</v>
      </c>
      <c r="AP402" s="15">
        <f t="shared" si="211"/>
        <v>6.8047180868505981</v>
      </c>
      <c r="AQ402" s="15">
        <f t="shared" si="211"/>
        <v>6.7956256381053555</v>
      </c>
      <c r="AR402" s="15">
        <f t="shared" si="211"/>
        <v>6.7770917382342351</v>
      </c>
      <c r="AS402" s="15">
        <f t="shared" si="211"/>
        <v>6.7398675798186405</v>
      </c>
      <c r="AT402" s="15">
        <f t="shared" si="211"/>
        <v>6.6670439666374932</v>
      </c>
      <c r="AU402" s="15">
        <f t="shared" si="200"/>
        <v>6.5301469639647864</v>
      </c>
    </row>
    <row r="403" spans="1:64" x14ac:dyDescent="0.2">
      <c r="A403" s="63" t="s">
        <v>863</v>
      </c>
      <c r="B403" s="28" t="s">
        <v>676</v>
      </c>
      <c r="C403" s="64">
        <v>53932.681700000001</v>
      </c>
      <c r="D403" s="64" t="s">
        <v>700</v>
      </c>
      <c r="E403" s="9">
        <f t="shared" si="182"/>
        <v>9207.0028356449347</v>
      </c>
      <c r="F403" s="9">
        <f t="shared" si="183"/>
        <v>9207</v>
      </c>
      <c r="G403" s="9">
        <f t="shared" si="184"/>
        <v>4.3920000025536865E-3</v>
      </c>
      <c r="H403" s="9"/>
      <c r="I403" s="9"/>
      <c r="J403" s="9"/>
      <c r="K403" s="9">
        <f t="shared" ref="K403:K408" si="212">G403</f>
        <v>4.3920000025536865E-3</v>
      </c>
      <c r="L403" s="9"/>
      <c r="M403" s="15"/>
      <c r="N403" s="9"/>
      <c r="O403" s="9">
        <f t="shared" ca="1" si="210"/>
        <v>824.085340922672</v>
      </c>
      <c r="P403" s="9">
        <f t="shared" si="202"/>
        <v>0.17967576595699375</v>
      </c>
      <c r="Q403" s="40">
        <f t="shared" si="185"/>
        <v>38914.181700000001</v>
      </c>
      <c r="S403" s="35">
        <v>1</v>
      </c>
      <c r="T403" s="9"/>
      <c r="U403" s="9"/>
      <c r="V403" s="9"/>
      <c r="W403" s="9"/>
      <c r="Z403">
        <f t="shared" si="186"/>
        <v>9207</v>
      </c>
      <c r="AA403" s="15">
        <f t="shared" si="187"/>
        <v>6.9039525784422573E-3</v>
      </c>
      <c r="AB403" s="15">
        <f t="shared" si="188"/>
        <v>0.17716381338110518</v>
      </c>
      <c r="AC403" s="15">
        <f t="shared" si="189"/>
        <v>-0.17528376595444006</v>
      </c>
      <c r="AD403" s="15">
        <f t="shared" si="190"/>
        <v>-2.5119525758885708E-3</v>
      </c>
      <c r="AE403" s="15">
        <f t="shared" si="191"/>
        <v>6.3099057435132263E-6</v>
      </c>
      <c r="AF403">
        <f t="shared" si="192"/>
        <v>-0.17528376595444006</v>
      </c>
      <c r="AG403" s="68"/>
      <c r="AH403">
        <f t="shared" si="193"/>
        <v>-0.17277181337855149</v>
      </c>
      <c r="AI403">
        <f t="shared" si="194"/>
        <v>1.2951703383314179</v>
      </c>
      <c r="AJ403">
        <f t="shared" si="195"/>
        <v>-0.76837356111434818</v>
      </c>
      <c r="AK403">
        <f t="shared" si="196"/>
        <v>0.47589334032881392</v>
      </c>
      <c r="AL403">
        <f t="shared" si="197"/>
        <v>1.015623838928275</v>
      </c>
      <c r="AM403">
        <f t="shared" si="198"/>
        <v>0.55648953079612473</v>
      </c>
      <c r="AN403" s="15">
        <f t="shared" si="211"/>
        <v>6.8579113666238953</v>
      </c>
      <c r="AO403" s="15">
        <f t="shared" si="211"/>
        <v>6.8558613390887162</v>
      </c>
      <c r="AP403" s="15">
        <f t="shared" si="211"/>
        <v>6.8515117262706493</v>
      </c>
      <c r="AQ403" s="15">
        <f t="shared" si="211"/>
        <v>6.842322684052732</v>
      </c>
      <c r="AR403" s="15">
        <f t="shared" si="211"/>
        <v>6.8230805463570974</v>
      </c>
      <c r="AS403" s="15">
        <f t="shared" si="211"/>
        <v>6.7834811845026293</v>
      </c>
      <c r="AT403" s="15">
        <f t="shared" si="211"/>
        <v>6.7045125981414957</v>
      </c>
      <c r="AU403" s="15">
        <f t="shared" si="200"/>
        <v>6.5544568486962849</v>
      </c>
    </row>
    <row r="404" spans="1:64" x14ac:dyDescent="0.2">
      <c r="A404" s="63" t="s">
        <v>863</v>
      </c>
      <c r="B404" s="28" t="s">
        <v>676</v>
      </c>
      <c r="C404" s="64">
        <v>54282.725400000003</v>
      </c>
      <c r="D404" s="64" t="s">
        <v>700</v>
      </c>
      <c r="E404" s="9">
        <f t="shared" si="182"/>
        <v>9433.0045762867267</v>
      </c>
      <c r="F404" s="9">
        <f t="shared" si="183"/>
        <v>9433</v>
      </c>
      <c r="G404" s="9">
        <f t="shared" si="184"/>
        <v>7.0880000057513826E-3</v>
      </c>
      <c r="H404" s="9"/>
      <c r="I404" s="9"/>
      <c r="J404" s="9"/>
      <c r="K404" s="9">
        <f t="shared" si="212"/>
        <v>7.0880000057513826E-3</v>
      </c>
      <c r="L404" s="9"/>
      <c r="M404" s="15"/>
      <c r="N404" s="9"/>
      <c r="O404" s="9">
        <f t="shared" ca="1" si="210"/>
        <v>687.05089181636322</v>
      </c>
      <c r="P404" s="9">
        <f t="shared" si="202"/>
        <v>0.18394007638489432</v>
      </c>
      <c r="Q404" s="40">
        <f t="shared" si="185"/>
        <v>39264.225400000003</v>
      </c>
      <c r="S404" s="35">
        <v>1</v>
      </c>
      <c r="T404" s="9"/>
      <c r="U404" s="9"/>
      <c r="V404" s="9"/>
      <c r="W404" s="9"/>
      <c r="Z404">
        <f t="shared" si="186"/>
        <v>9433</v>
      </c>
      <c r="AA404" s="15">
        <f t="shared" si="187"/>
        <v>1.417364827196449E-2</v>
      </c>
      <c r="AB404" s="15">
        <f t="shared" si="188"/>
        <v>0.17685442811868121</v>
      </c>
      <c r="AC404" s="15">
        <f t="shared" si="189"/>
        <v>-0.17685207637914294</v>
      </c>
      <c r="AD404" s="15">
        <f t="shared" si="190"/>
        <v>-7.0856482662131071E-3</v>
      </c>
      <c r="AE404" s="15">
        <f t="shared" si="191"/>
        <v>5.0206411352488808E-5</v>
      </c>
      <c r="AF404">
        <f t="shared" si="192"/>
        <v>-0.17685207637914294</v>
      </c>
      <c r="AG404" s="68"/>
      <c r="AH404">
        <f t="shared" si="193"/>
        <v>-0.16976642811292983</v>
      </c>
      <c r="AI404">
        <f t="shared" si="194"/>
        <v>1.2569152186694585</v>
      </c>
      <c r="AJ404">
        <f t="shared" si="195"/>
        <v>-0.71578108400554108</v>
      </c>
      <c r="AK404">
        <f t="shared" si="196"/>
        <v>0.49758875631993971</v>
      </c>
      <c r="AL404">
        <f t="shared" si="197"/>
        <v>1.0941778173598604</v>
      </c>
      <c r="AM404">
        <f t="shared" si="198"/>
        <v>0.60910697334098107</v>
      </c>
      <c r="AN404" s="15">
        <f t="shared" si="211"/>
        <v>6.9089120253458445</v>
      </c>
      <c r="AO404" s="15">
        <f t="shared" si="211"/>
        <v>6.9070125982843038</v>
      </c>
      <c r="AP404" s="15">
        <f t="shared" si="211"/>
        <v>6.9028399082418526</v>
      </c>
      <c r="AQ404" s="15">
        <f t="shared" si="211"/>
        <v>6.8937165128278748</v>
      </c>
      <c r="AR404" s="15">
        <f t="shared" si="211"/>
        <v>6.8739677346813632</v>
      </c>
      <c r="AS404" s="15">
        <f t="shared" si="211"/>
        <v>6.8320808436995613</v>
      </c>
      <c r="AT404" s="15">
        <f t="shared" si="211"/>
        <v>6.7465352204306628</v>
      </c>
      <c r="AU404" s="15">
        <f t="shared" si="200"/>
        <v>6.5817903509317013</v>
      </c>
    </row>
    <row r="405" spans="1:64" x14ac:dyDescent="0.2">
      <c r="A405" s="39" t="s">
        <v>717</v>
      </c>
      <c r="B405" s="35" t="s">
        <v>676</v>
      </c>
      <c r="C405" s="12">
        <v>54615.732499999998</v>
      </c>
      <c r="D405" s="12">
        <v>2.0000000000000001E-4</v>
      </c>
      <c r="E405" s="9">
        <f t="shared" ref="E405:E427" si="213">+(C405-C$7)/C$8</f>
        <v>9648.0068295656001</v>
      </c>
      <c r="F405" s="9">
        <f t="shared" ref="F405:F468" si="214">ROUND(2*E405,0)/2</f>
        <v>9648</v>
      </c>
      <c r="G405" s="9">
        <f t="shared" ref="G405:G468" si="215">+C405-(C$7+F405*C$8)</f>
        <v>1.0578000001260079E-2</v>
      </c>
      <c r="H405" s="9"/>
      <c r="I405" s="9"/>
      <c r="J405" s="9"/>
      <c r="K405" s="9">
        <f t="shared" si="212"/>
        <v>1.0578000001260079E-2</v>
      </c>
      <c r="L405" s="15"/>
      <c r="M405" s="9"/>
      <c r="N405" s="9"/>
      <c r="O405" s="9">
        <f t="shared" ca="1" si="210"/>
        <v>556.68626102938924</v>
      </c>
      <c r="P405" s="9">
        <f t="shared" si="202"/>
        <v>0.18799630155698957</v>
      </c>
      <c r="Q405" s="40">
        <f t="shared" ref="Q405:Q454" si="216">+C405-15018.5</f>
        <v>39597.232499999998</v>
      </c>
      <c r="S405" s="35">
        <v>1</v>
      </c>
      <c r="Z405">
        <f t="shared" ref="Z405:Z454" si="217">F405</f>
        <v>9648</v>
      </c>
      <c r="AA405" s="15">
        <f t="shared" ref="AA405:AA468" si="218">AB$3+AB$4*Z405+AB$5*Z405^2+AH405</f>
        <v>2.1399760296520937E-2</v>
      </c>
      <c r="AB405" s="15">
        <f t="shared" ref="AB405:AB454" si="219">G405-AH405</f>
        <v>0.17717454126172871</v>
      </c>
      <c r="AC405" s="15">
        <f t="shared" ref="AC405:AC454" si="220">+G405-P405</f>
        <v>-0.17741830155572949</v>
      </c>
      <c r="AD405" s="15">
        <f t="shared" ref="AD405:AD454" si="221">IF(S405&lt;&gt;0,G405-AA405, -9999)</f>
        <v>-1.0821760295260857E-2</v>
      </c>
      <c r="AE405" s="15">
        <f t="shared" ref="AE405:AE454" si="222">+(G405-AA405)^2*S405</f>
        <v>1.1711049588808435E-4</v>
      </c>
      <c r="AF405">
        <f t="shared" ref="AF405:AF454" si="223">IF(S405&lt;&gt;0,G405-P405, -9999)</f>
        <v>-0.17741830155572949</v>
      </c>
      <c r="AG405" s="68"/>
      <c r="AH405">
        <f t="shared" ref="AH405:AH468" si="224">$AB$6*($AB$11/AI405*AJ405+$AB$12)</f>
        <v>-0.16659654126046863</v>
      </c>
      <c r="AI405">
        <f t="shared" ref="AI405:AI454" si="225">1+$AB$7*COS(AL405)</f>
        <v>1.22123359609675</v>
      </c>
      <c r="AJ405">
        <f t="shared" ref="AJ405:AJ454" si="226">SIN(AL405+RADIANS($AB$9))</f>
        <v>-0.66482283410705867</v>
      </c>
      <c r="AK405">
        <f t="shared" ref="AK405:AK468" si="227">$AB$7*SIN(AL405)</f>
        <v>0.51444698070656425</v>
      </c>
      <c r="AL405">
        <f t="shared" ref="AL405:AL468" si="228">2*ATAN(AM405)</f>
        <v>1.164663171388757</v>
      </c>
      <c r="AM405">
        <f t="shared" ref="AM405:AM468" si="229">SQRT((1+$AB$7)/(1-$AB$7))*TAN(AN405/2)</f>
        <v>0.65850596195155664</v>
      </c>
      <c r="AN405" s="15">
        <f t="shared" si="211"/>
        <v>6.9560407237925128</v>
      </c>
      <c r="AO405" s="15">
        <f t="shared" si="211"/>
        <v>6.9543137779583502</v>
      </c>
      <c r="AP405" s="15">
        <f t="shared" si="211"/>
        <v>6.9503820285885105</v>
      </c>
      <c r="AQ405" s="15">
        <f t="shared" si="211"/>
        <v>6.9414755965779111</v>
      </c>
      <c r="AR405" s="15">
        <f t="shared" si="211"/>
        <v>6.9215225868733459</v>
      </c>
      <c r="AS405" s="15">
        <f t="shared" si="211"/>
        <v>6.8778494473603233</v>
      </c>
      <c r="AT405" s="15">
        <f t="shared" si="211"/>
        <v>6.786398421412505</v>
      </c>
      <c r="AU405" s="15">
        <f t="shared" ref="AU405:AU454" si="230">RADIANS($AB$9)+$AB$18*(F405-AB$15)</f>
        <v>6.6077934614653948</v>
      </c>
    </row>
    <row r="406" spans="1:64" x14ac:dyDescent="0.2">
      <c r="A406" s="39" t="s">
        <v>717</v>
      </c>
      <c r="B406" s="35" t="s">
        <v>676</v>
      </c>
      <c r="C406" s="12">
        <v>54629.671900000001</v>
      </c>
      <c r="D406" s="12">
        <v>1E-4</v>
      </c>
      <c r="E406" s="9">
        <f t="shared" si="213"/>
        <v>9657.0066449129481</v>
      </c>
      <c r="F406" s="9">
        <f t="shared" si="214"/>
        <v>9657</v>
      </c>
      <c r="G406" s="9">
        <f t="shared" si="215"/>
        <v>1.0291999999026302E-2</v>
      </c>
      <c r="H406" s="9"/>
      <c r="I406" s="9"/>
      <c r="J406" s="9"/>
      <c r="K406" s="9">
        <f t="shared" si="212"/>
        <v>1.0291999999026302E-2</v>
      </c>
      <c r="L406" s="15"/>
      <c r="M406" s="9"/>
      <c r="N406" s="9"/>
      <c r="O406" s="9">
        <f t="shared" ca="1" si="210"/>
        <v>551.2291369499344</v>
      </c>
      <c r="P406" s="9">
        <f t="shared" si="202"/>
        <v>0.18816608575332899</v>
      </c>
      <c r="Q406" s="40">
        <f t="shared" si="216"/>
        <v>39611.171900000001</v>
      </c>
      <c r="S406" s="35">
        <v>1</v>
      </c>
      <c r="Z406">
        <f t="shared" si="217"/>
        <v>9657</v>
      </c>
      <c r="AA406" s="15">
        <f t="shared" si="218"/>
        <v>2.1708260882392111E-2</v>
      </c>
      <c r="AB406" s="15">
        <f t="shared" si="219"/>
        <v>0.17674982486996318</v>
      </c>
      <c r="AC406" s="15">
        <f t="shared" si="220"/>
        <v>-0.17787408575430269</v>
      </c>
      <c r="AD406" s="15">
        <f t="shared" si="221"/>
        <v>-1.1416260883365809E-2</v>
      </c>
      <c r="AE406" s="15">
        <f t="shared" si="222"/>
        <v>1.3033101255706828E-4</v>
      </c>
      <c r="AF406">
        <f t="shared" si="223"/>
        <v>-0.17787408575430269</v>
      </c>
      <c r="AG406" s="68"/>
      <c r="AH406">
        <f t="shared" si="224"/>
        <v>-0.16645782487093688</v>
      </c>
      <c r="AI406">
        <f t="shared" si="225"/>
        <v>1.2197597694513802</v>
      </c>
      <c r="AJ406">
        <f t="shared" si="226"/>
        <v>-0.66268136066252448</v>
      </c>
      <c r="AK406">
        <f t="shared" si="227"/>
        <v>0.51507828893351382</v>
      </c>
      <c r="AL406">
        <f t="shared" si="228"/>
        <v>1.1675262883651567</v>
      </c>
      <c r="AM406">
        <f t="shared" si="229"/>
        <v>0.66056022522925262</v>
      </c>
      <c r="AN406" s="15">
        <f t="shared" si="211"/>
        <v>6.9579842532401202</v>
      </c>
      <c r="AO406" s="15">
        <f t="shared" si="211"/>
        <v>6.9562649708166004</v>
      </c>
      <c r="AP406" s="15">
        <f t="shared" si="211"/>
        <v>6.95234459380874</v>
      </c>
      <c r="AQ406" s="15">
        <f t="shared" si="211"/>
        <v>6.9434502396848101</v>
      </c>
      <c r="AR406" s="15">
        <f t="shared" si="211"/>
        <v>6.9234944186836538</v>
      </c>
      <c r="AS406" s="15">
        <f t="shared" si="211"/>
        <v>6.8797549432099858</v>
      </c>
      <c r="AT406" s="15">
        <f t="shared" si="211"/>
        <v>6.7880645452128761</v>
      </c>
      <c r="AU406" s="15">
        <f t="shared" si="230"/>
        <v>6.6088819637668053</v>
      </c>
    </row>
    <row r="407" spans="1:64" x14ac:dyDescent="0.2">
      <c r="A407" s="39" t="s">
        <v>717</v>
      </c>
      <c r="B407" s="35" t="s">
        <v>676</v>
      </c>
      <c r="C407" s="12">
        <v>54663.747499999998</v>
      </c>
      <c r="D407" s="12">
        <v>1E-4</v>
      </c>
      <c r="E407" s="9">
        <f t="shared" si="213"/>
        <v>9679.0071691715275</v>
      </c>
      <c r="F407" s="9">
        <f t="shared" si="214"/>
        <v>9679</v>
      </c>
      <c r="G407" s="9">
        <f t="shared" si="215"/>
        <v>1.1103999997430947E-2</v>
      </c>
      <c r="H407" s="9"/>
      <c r="I407" s="9"/>
      <c r="J407" s="9"/>
      <c r="K407" s="9">
        <f t="shared" si="212"/>
        <v>1.1103999997430947E-2</v>
      </c>
      <c r="L407" s="15"/>
      <c r="M407" s="9"/>
      <c r="N407" s="9"/>
      <c r="O407" s="9">
        <f t="shared" ca="1" si="210"/>
        <v>537.88950031126751</v>
      </c>
      <c r="P407" s="9">
        <f t="shared" si="202"/>
        <v>0.18858110997423264</v>
      </c>
      <c r="Q407" s="40">
        <f t="shared" si="216"/>
        <v>39645.247499999998</v>
      </c>
      <c r="S407" s="35">
        <v>1</v>
      </c>
      <c r="Z407">
        <f t="shared" si="217"/>
        <v>9679</v>
      </c>
      <c r="AA407" s="15">
        <f t="shared" si="218"/>
        <v>2.2464303568456467E-2</v>
      </c>
      <c r="AB407" s="15">
        <f t="shared" si="219"/>
        <v>0.17722080640320712</v>
      </c>
      <c r="AC407" s="15">
        <f t="shared" si="220"/>
        <v>-0.17747710997680169</v>
      </c>
      <c r="AD407" s="15">
        <f t="shared" si="221"/>
        <v>-1.1360303571025521E-2</v>
      </c>
      <c r="AE407" s="15">
        <f t="shared" si="222"/>
        <v>1.2905649722585519E-4</v>
      </c>
      <c r="AF407">
        <f t="shared" si="223"/>
        <v>-0.17747710997680169</v>
      </c>
      <c r="AG407" s="68"/>
      <c r="AH407">
        <f t="shared" si="224"/>
        <v>-0.16611680640577617</v>
      </c>
      <c r="AI407">
        <f t="shared" si="225"/>
        <v>1.2161645072027227</v>
      </c>
      <c r="AJ407">
        <f t="shared" si="226"/>
        <v>-0.65744567060715564</v>
      </c>
      <c r="AK407">
        <f t="shared" si="227"/>
        <v>0.51659743110647016</v>
      </c>
      <c r="AL407">
        <f t="shared" si="228"/>
        <v>1.1744960127172388</v>
      </c>
      <c r="AM407">
        <f t="shared" si="229"/>
        <v>0.66557724079431857</v>
      </c>
      <c r="AN407" s="15">
        <f t="shared" si="211"/>
        <v>6.962725258668133</v>
      </c>
      <c r="AO407" s="15">
        <f t="shared" si="211"/>
        <v>6.9610248273806716</v>
      </c>
      <c r="AP407" s="15">
        <f t="shared" si="211"/>
        <v>6.9571326363712576</v>
      </c>
      <c r="AQ407" s="15">
        <f t="shared" si="211"/>
        <v>6.9482687614490493</v>
      </c>
      <c r="AR407" s="15">
        <f t="shared" si="211"/>
        <v>6.9283079703093087</v>
      </c>
      <c r="AS407" s="15">
        <f t="shared" si="211"/>
        <v>6.8844092140585369</v>
      </c>
      <c r="AT407" s="15">
        <f t="shared" si="211"/>
        <v>6.7921363971278179</v>
      </c>
      <c r="AU407" s="15">
        <f t="shared" si="230"/>
        <v>6.6115427471702528</v>
      </c>
    </row>
    <row r="408" spans="1:64" x14ac:dyDescent="0.2">
      <c r="A408" s="65" t="s">
        <v>1110</v>
      </c>
      <c r="B408" s="66" t="s">
        <v>676</v>
      </c>
      <c r="C408" s="67">
        <v>54671.491199999997</v>
      </c>
      <c r="D408" s="67" t="s">
        <v>857</v>
      </c>
      <c r="E408" s="9">
        <f t="shared" si="213"/>
        <v>9684.0068011574986</v>
      </c>
      <c r="F408" s="9">
        <f t="shared" si="214"/>
        <v>9684</v>
      </c>
      <c r="G408" s="9">
        <f t="shared" si="215"/>
        <v>1.0533999993640464E-2</v>
      </c>
      <c r="H408" s="9"/>
      <c r="I408" s="9"/>
      <c r="J408" s="9"/>
      <c r="K408" s="9">
        <f t="shared" si="212"/>
        <v>1.0533999993640464E-2</v>
      </c>
      <c r="L408" s="9"/>
      <c r="M408" s="15"/>
      <c r="N408" s="9"/>
      <c r="O408" s="9">
        <f t="shared" ca="1" si="210"/>
        <v>534.85776471156987</v>
      </c>
      <c r="P408" s="9">
        <f t="shared" si="202"/>
        <v>0.18867543290571365</v>
      </c>
      <c r="Q408" s="40">
        <f t="shared" si="216"/>
        <v>39652.991199999997</v>
      </c>
      <c r="S408" s="35">
        <v>1</v>
      </c>
      <c r="Z408">
        <f t="shared" si="217"/>
        <v>9684</v>
      </c>
      <c r="AA408" s="15">
        <f t="shared" si="218"/>
        <v>2.2636510584425201E-2</v>
      </c>
      <c r="AB408" s="15">
        <f t="shared" si="219"/>
        <v>0.17657292231492891</v>
      </c>
      <c r="AC408" s="15">
        <f t="shared" si="220"/>
        <v>-0.17814143291207318</v>
      </c>
      <c r="AD408" s="15">
        <f t="shared" si="221"/>
        <v>-1.2102510590784737E-2</v>
      </c>
      <c r="AE408" s="15">
        <f t="shared" si="222"/>
        <v>1.4647076260005672E-4</v>
      </c>
      <c r="AF408">
        <f t="shared" si="223"/>
        <v>-0.17814143291207318</v>
      </c>
      <c r="AG408" s="68"/>
      <c r="AH408">
        <f t="shared" si="224"/>
        <v>-0.16603892232128845</v>
      </c>
      <c r="AI408">
        <f t="shared" si="225"/>
        <v>1.2153488906367114</v>
      </c>
      <c r="AJ408">
        <f t="shared" si="226"/>
        <v>-0.65625559727721705</v>
      </c>
      <c r="AK408">
        <f t="shared" si="227"/>
        <v>0.51693796078595133</v>
      </c>
      <c r="AL408">
        <f t="shared" si="228"/>
        <v>1.1760743164755774</v>
      </c>
      <c r="AM408">
        <f t="shared" si="229"/>
        <v>0.66671658014683588</v>
      </c>
      <c r="AN408" s="15">
        <f t="shared" si="211"/>
        <v>6.9638008135036982</v>
      </c>
      <c r="AO408" s="15">
        <f t="shared" si="211"/>
        <v>6.9621046891044385</v>
      </c>
      <c r="AP408" s="15">
        <f t="shared" si="211"/>
        <v>6.958218979189148</v>
      </c>
      <c r="AQ408" s="15">
        <f t="shared" si="211"/>
        <v>6.9493622187582869</v>
      </c>
      <c r="AR408" s="15">
        <f t="shared" si="211"/>
        <v>6.9294006732673488</v>
      </c>
      <c r="AS408" s="15">
        <f t="shared" si="211"/>
        <v>6.8854662861497475</v>
      </c>
      <c r="AT408" s="15">
        <f t="shared" si="211"/>
        <v>6.7930616400646278</v>
      </c>
      <c r="AU408" s="15">
        <f t="shared" si="230"/>
        <v>6.6121474706710357</v>
      </c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</row>
    <row r="409" spans="1:64" x14ac:dyDescent="0.2">
      <c r="A409" s="63" t="s">
        <v>536</v>
      </c>
      <c r="B409" s="28" t="s">
        <v>676</v>
      </c>
      <c r="C409" s="64">
        <v>54671.492100000003</v>
      </c>
      <c r="D409" s="64" t="s">
        <v>700</v>
      </c>
      <c r="E409" s="9">
        <f t="shared" si="213"/>
        <v>9684.0073822322847</v>
      </c>
      <c r="F409" s="9">
        <f t="shared" si="214"/>
        <v>9684</v>
      </c>
      <c r="G409" s="9">
        <f t="shared" si="215"/>
        <v>1.1434000000008382E-2</v>
      </c>
      <c r="H409" s="9"/>
      <c r="I409" s="9">
        <f>G409</f>
        <v>1.1434000000008382E-2</v>
      </c>
      <c r="J409" s="9"/>
      <c r="K409" s="9"/>
      <c r="L409" s="9"/>
      <c r="M409" s="15"/>
      <c r="N409" s="9"/>
      <c r="O409" s="9">
        <f t="shared" ca="1" si="210"/>
        <v>534.85776471156987</v>
      </c>
      <c r="P409" s="9">
        <f t="shared" si="202"/>
        <v>0.18867543290571365</v>
      </c>
      <c r="Q409" s="40">
        <f t="shared" si="216"/>
        <v>39652.992100000003</v>
      </c>
      <c r="S409" s="35">
        <v>0.1</v>
      </c>
      <c r="Z409">
        <f t="shared" si="217"/>
        <v>9684</v>
      </c>
      <c r="AA409" s="15">
        <f t="shared" si="218"/>
        <v>2.2636510584425201E-2</v>
      </c>
      <c r="AB409" s="15">
        <f t="shared" si="219"/>
        <v>0.17747292232129683</v>
      </c>
      <c r="AC409" s="15">
        <f t="shared" si="220"/>
        <v>-0.17724143290570527</v>
      </c>
      <c r="AD409" s="15">
        <f t="shared" si="221"/>
        <v>-1.1202510584416819E-2</v>
      </c>
      <c r="AE409" s="15">
        <f t="shared" si="222"/>
        <v>1.2549624339397088E-5</v>
      </c>
      <c r="AF409">
        <f t="shared" si="223"/>
        <v>-0.17724143290570527</v>
      </c>
      <c r="AG409" s="68"/>
      <c r="AH409">
        <f t="shared" si="224"/>
        <v>-0.16603892232128845</v>
      </c>
      <c r="AI409">
        <f t="shared" si="225"/>
        <v>1.2153488906367114</v>
      </c>
      <c r="AJ409">
        <f t="shared" si="226"/>
        <v>-0.65625559727721705</v>
      </c>
      <c r="AK409">
        <f t="shared" si="227"/>
        <v>0.51693796078595133</v>
      </c>
      <c r="AL409">
        <f t="shared" si="228"/>
        <v>1.1760743164755774</v>
      </c>
      <c r="AM409">
        <f t="shared" si="229"/>
        <v>0.66671658014683588</v>
      </c>
      <c r="AN409" s="15">
        <f t="shared" si="211"/>
        <v>6.9638008135036982</v>
      </c>
      <c r="AO409" s="15">
        <f t="shared" si="211"/>
        <v>6.9621046891044385</v>
      </c>
      <c r="AP409" s="15">
        <f t="shared" si="211"/>
        <v>6.958218979189148</v>
      </c>
      <c r="AQ409" s="15">
        <f t="shared" si="211"/>
        <v>6.9493622187582869</v>
      </c>
      <c r="AR409" s="15">
        <f t="shared" si="211"/>
        <v>6.9294006732673488</v>
      </c>
      <c r="AS409" s="15">
        <f t="shared" si="211"/>
        <v>6.8854662861497475</v>
      </c>
      <c r="AT409" s="15">
        <f t="shared" si="211"/>
        <v>6.7930616400646278</v>
      </c>
      <c r="AU409" s="15">
        <f t="shared" si="230"/>
        <v>6.6121474706710357</v>
      </c>
      <c r="AV409" s="15"/>
    </row>
    <row r="410" spans="1:64" x14ac:dyDescent="0.2">
      <c r="A410" s="10" t="s">
        <v>705</v>
      </c>
      <c r="B410" s="37" t="s">
        <v>676</v>
      </c>
      <c r="C410" s="10">
        <v>54937.897799999999</v>
      </c>
      <c r="D410" s="10">
        <v>1E-4</v>
      </c>
      <c r="E410" s="9">
        <f t="shared" si="213"/>
        <v>9856.009197768155</v>
      </c>
      <c r="F410" s="9">
        <f t="shared" si="214"/>
        <v>9856</v>
      </c>
      <c r="G410" s="9">
        <f t="shared" si="215"/>
        <v>1.424599999882048E-2</v>
      </c>
      <c r="H410" s="9"/>
      <c r="I410" s="9"/>
      <c r="J410" s="9"/>
      <c r="K410" s="9">
        <f>G410</f>
        <v>1.424599999882048E-2</v>
      </c>
      <c r="L410" s="9"/>
      <c r="M410" s="9"/>
      <c r="N410" s="9"/>
      <c r="O410" s="9">
        <f t="shared" ca="1" si="210"/>
        <v>430.56606008199014</v>
      </c>
      <c r="P410" s="9">
        <f t="shared" si="202"/>
        <v>0.19191997146792586</v>
      </c>
      <c r="Q410" s="40">
        <f t="shared" si="216"/>
        <v>39919.397799999999</v>
      </c>
      <c r="S410" s="35">
        <v>1</v>
      </c>
      <c r="Z410">
        <f t="shared" si="217"/>
        <v>9856</v>
      </c>
      <c r="AA410" s="15">
        <f t="shared" si="218"/>
        <v>2.864235011874236E-2</v>
      </c>
      <c r="AB410" s="15">
        <f t="shared" si="219"/>
        <v>0.17752362134800398</v>
      </c>
      <c r="AC410" s="15">
        <f t="shared" si="220"/>
        <v>-0.17767397146910538</v>
      </c>
      <c r="AD410" s="15">
        <f t="shared" si="221"/>
        <v>-1.439635011992188E-2</v>
      </c>
      <c r="AE410" s="15">
        <f t="shared" si="222"/>
        <v>2.0725489677537472E-4</v>
      </c>
      <c r="AF410">
        <f t="shared" si="223"/>
        <v>-0.17767397146910538</v>
      </c>
      <c r="AG410" s="68"/>
      <c r="AH410">
        <f t="shared" si="224"/>
        <v>-0.1632776213491835</v>
      </c>
      <c r="AI410">
        <f t="shared" si="225"/>
        <v>1.1876486430474458</v>
      </c>
      <c r="AJ410">
        <f t="shared" si="226"/>
        <v>-0.61534289008519005</v>
      </c>
      <c r="AK410">
        <f t="shared" si="227"/>
        <v>0.52762485419325378</v>
      </c>
      <c r="AL410">
        <f t="shared" si="228"/>
        <v>1.2290989057174391</v>
      </c>
      <c r="AM410">
        <f t="shared" si="229"/>
        <v>0.70571231433341985</v>
      </c>
      <c r="AN410" s="15">
        <f t="shared" si="211"/>
        <v>7.0003640633644588</v>
      </c>
      <c r="AO410" s="15">
        <f t="shared" si="211"/>
        <v>6.9988201032103303</v>
      </c>
      <c r="AP410" s="15">
        <f t="shared" si="211"/>
        <v>6.9951725644291942</v>
      </c>
      <c r="AQ410" s="15">
        <f t="shared" si="211"/>
        <v>6.9866005946297296</v>
      </c>
      <c r="AR410" s="15">
        <f t="shared" si="211"/>
        <v>6.9666960381379379</v>
      </c>
      <c r="AS410" s="15">
        <f t="shared" si="211"/>
        <v>6.921664777595991</v>
      </c>
      <c r="AT410" s="15">
        <f t="shared" si="211"/>
        <v>6.82484892139935</v>
      </c>
      <c r="AU410" s="15">
        <f t="shared" si="230"/>
        <v>6.6329499590979903</v>
      </c>
      <c r="AV410" s="15"/>
      <c r="AX410" s="15"/>
    </row>
    <row r="411" spans="1:64" x14ac:dyDescent="0.2">
      <c r="A411" s="10" t="s">
        <v>712</v>
      </c>
      <c r="B411" s="37" t="s">
        <v>676</v>
      </c>
      <c r="C411" s="10">
        <v>54987.461600000002</v>
      </c>
      <c r="D411" s="10">
        <v>2E-3</v>
      </c>
      <c r="E411" s="9">
        <f t="shared" si="213"/>
        <v>9888.009502509598</v>
      </c>
      <c r="F411" s="9">
        <f t="shared" si="214"/>
        <v>9888</v>
      </c>
      <c r="G411" s="9">
        <f t="shared" si="215"/>
        <v>1.4717999998538289E-2</v>
      </c>
      <c r="H411" s="9"/>
      <c r="I411" s="9"/>
      <c r="J411" s="9">
        <f>G411</f>
        <v>1.4717999998538289E-2</v>
      </c>
      <c r="K411" s="9"/>
      <c r="L411" s="9"/>
      <c r="M411" s="9"/>
      <c r="N411" s="9"/>
      <c r="O411" s="9">
        <f t="shared" ca="1" si="210"/>
        <v>411.16295224392888</v>
      </c>
      <c r="P411" s="9">
        <f t="shared" si="202"/>
        <v>0.19252357003656778</v>
      </c>
      <c r="Q411" s="40">
        <f t="shared" si="216"/>
        <v>39968.961600000002</v>
      </c>
      <c r="S411" s="35">
        <v>1</v>
      </c>
      <c r="Z411">
        <f t="shared" si="217"/>
        <v>9888</v>
      </c>
      <c r="AA411" s="15">
        <f t="shared" si="218"/>
        <v>2.9776494126315306E-2</v>
      </c>
      <c r="AB411" s="15">
        <f t="shared" si="219"/>
        <v>0.17746507590879076</v>
      </c>
      <c r="AC411" s="15">
        <f t="shared" si="220"/>
        <v>-0.17780557003802949</v>
      </c>
      <c r="AD411" s="15">
        <f t="shared" si="221"/>
        <v>-1.5058494127777017E-2</v>
      </c>
      <c r="AE411" s="15">
        <f t="shared" si="222"/>
        <v>2.2675824539629489E-4</v>
      </c>
      <c r="AF411">
        <f t="shared" si="223"/>
        <v>-0.17780557003802949</v>
      </c>
      <c r="AG411" s="68"/>
      <c r="AH411">
        <f t="shared" si="224"/>
        <v>-0.16274707591025248</v>
      </c>
      <c r="AI411">
        <f t="shared" si="225"/>
        <v>1.1825759594153913</v>
      </c>
      <c r="AJ411">
        <f t="shared" si="226"/>
        <v>-0.6077489857789824</v>
      </c>
      <c r="AK411">
        <f t="shared" si="227"/>
        <v>0.52940156690696472</v>
      </c>
      <c r="AL411">
        <f t="shared" si="228"/>
        <v>1.2386968582172844</v>
      </c>
      <c r="AM411">
        <f t="shared" si="229"/>
        <v>0.71292580939968386</v>
      </c>
      <c r="AN411" s="15">
        <f t="shared" ref="AN411:AT420" si="231">$AU411+$AB$7*SIN(AO411)</f>
        <v>7.0070738370177397</v>
      </c>
      <c r="AO411" s="15">
        <f t="shared" si="231"/>
        <v>7.0055588122877657</v>
      </c>
      <c r="AP411" s="15">
        <f t="shared" si="231"/>
        <v>7.0019584615606618</v>
      </c>
      <c r="AQ411" s="15">
        <f t="shared" si="231"/>
        <v>6.9934475567418426</v>
      </c>
      <c r="AR411" s="15">
        <f t="shared" si="231"/>
        <v>6.9735709811089857</v>
      </c>
      <c r="AS411" s="15">
        <f t="shared" si="231"/>
        <v>6.928363345413695</v>
      </c>
      <c r="AT411" s="15">
        <f t="shared" si="231"/>
        <v>6.8307538141215867</v>
      </c>
      <c r="AU411" s="15">
        <f t="shared" si="230"/>
        <v>6.6368201895030046</v>
      </c>
    </row>
    <row r="412" spans="1:64" x14ac:dyDescent="0.2">
      <c r="A412" s="39" t="s">
        <v>715</v>
      </c>
      <c r="B412" s="35" t="s">
        <v>676</v>
      </c>
      <c r="C412" s="12">
        <v>54996.758399999999</v>
      </c>
      <c r="D412" s="12">
        <v>2.9999999999999997E-4</v>
      </c>
      <c r="E412" s="9">
        <f t="shared" si="213"/>
        <v>9894.0118758772605</v>
      </c>
      <c r="F412" s="9">
        <f t="shared" si="214"/>
        <v>9894</v>
      </c>
      <c r="G412" s="9">
        <f t="shared" si="215"/>
        <v>1.8393999998806976E-2</v>
      </c>
      <c r="H412" s="9"/>
      <c r="I412" s="9"/>
      <c r="J412" s="9"/>
      <c r="K412" s="9">
        <f t="shared" ref="K412:K425" si="232">G412</f>
        <v>1.8393999998806976E-2</v>
      </c>
      <c r="L412" s="15"/>
      <c r="M412" s="9"/>
      <c r="N412" s="9"/>
      <c r="O412" s="9">
        <f t="shared" ca="1" si="210"/>
        <v>407.52486952429263</v>
      </c>
      <c r="P412" s="9">
        <f t="shared" si="202"/>
        <v>0.19263674349292842</v>
      </c>
      <c r="Q412" s="40">
        <f t="shared" si="216"/>
        <v>39978.258399999999</v>
      </c>
      <c r="S412" s="35">
        <v>1</v>
      </c>
      <c r="Z412">
        <f t="shared" si="217"/>
        <v>9894</v>
      </c>
      <c r="AA412" s="15">
        <f t="shared" si="218"/>
        <v>2.9989705167429492E-2</v>
      </c>
      <c r="AB412" s="15">
        <f t="shared" si="219"/>
        <v>0.1810410383243059</v>
      </c>
      <c r="AC412" s="15">
        <f t="shared" si="220"/>
        <v>-0.17424274349412144</v>
      </c>
      <c r="AD412" s="15">
        <f t="shared" si="221"/>
        <v>-1.1595705168622517E-2</v>
      </c>
      <c r="AE412" s="15">
        <f t="shared" si="222"/>
        <v>1.3446037835761895E-4</v>
      </c>
      <c r="AF412">
        <f t="shared" si="223"/>
        <v>-0.17424274349412144</v>
      </c>
      <c r="AG412" s="68"/>
      <c r="AH412">
        <f t="shared" si="224"/>
        <v>-0.16264703832549893</v>
      </c>
      <c r="AI412">
        <f t="shared" si="225"/>
        <v>1.1816277911150062</v>
      </c>
      <c r="AJ412">
        <f t="shared" si="226"/>
        <v>-0.6063261500934003</v>
      </c>
      <c r="AK412">
        <f t="shared" si="227"/>
        <v>0.52972761443470529</v>
      </c>
      <c r="AL412">
        <f t="shared" si="228"/>
        <v>1.2404873254497764</v>
      </c>
      <c r="AM412">
        <f t="shared" si="229"/>
        <v>0.71427692001439436</v>
      </c>
      <c r="AN412" s="15">
        <f t="shared" si="231"/>
        <v>7.0083287109967731</v>
      </c>
      <c r="AO412" s="15">
        <f t="shared" si="231"/>
        <v>7.0068191256256931</v>
      </c>
      <c r="AP412" s="15">
        <f t="shared" si="231"/>
        <v>7.0032277097316609</v>
      </c>
      <c r="AQ412" s="15">
        <f t="shared" si="231"/>
        <v>6.9947285187305726</v>
      </c>
      <c r="AR412" s="15">
        <f t="shared" si="231"/>
        <v>6.9748577813448689</v>
      </c>
      <c r="AS412" s="15">
        <f t="shared" si="231"/>
        <v>6.929618044070291</v>
      </c>
      <c r="AT412" s="15">
        <f t="shared" si="231"/>
        <v>6.8318606590318325</v>
      </c>
      <c r="AU412" s="15">
        <f t="shared" si="230"/>
        <v>6.6375458577039446</v>
      </c>
    </row>
    <row r="413" spans="1:64" x14ac:dyDescent="0.2">
      <c r="A413" s="39" t="s">
        <v>708</v>
      </c>
      <c r="B413" s="35" t="s">
        <v>702</v>
      </c>
      <c r="C413" s="12">
        <v>55025.40539</v>
      </c>
      <c r="D413" s="12">
        <v>1.1000000000000001E-3</v>
      </c>
      <c r="E413" s="9">
        <f t="shared" si="213"/>
        <v>9912.5074797237176</v>
      </c>
      <c r="F413" s="9">
        <f t="shared" si="214"/>
        <v>9912.5</v>
      </c>
      <c r="G413" s="9">
        <f t="shared" si="215"/>
        <v>1.1585000000195578E-2</v>
      </c>
      <c r="H413" s="9"/>
      <c r="I413" s="9"/>
      <c r="J413" s="9"/>
      <c r="K413" s="9">
        <f t="shared" si="232"/>
        <v>1.1585000000195578E-2</v>
      </c>
      <c r="L413" s="15"/>
      <c r="M413" s="9"/>
      <c r="N413" s="9"/>
      <c r="O413" s="9">
        <f t="shared" ca="1" si="210"/>
        <v>396.30744780541318</v>
      </c>
      <c r="P413" s="9">
        <f t="shared" si="202"/>
        <v>0.19298569244823563</v>
      </c>
      <c r="Q413" s="40">
        <f t="shared" si="216"/>
        <v>40006.90539</v>
      </c>
      <c r="S413" s="35">
        <v>1</v>
      </c>
      <c r="Z413">
        <f t="shared" si="217"/>
        <v>9912.5</v>
      </c>
      <c r="AA413" s="15">
        <f t="shared" si="218"/>
        <v>3.0648203154251569E-2</v>
      </c>
      <c r="AB413" s="15">
        <f t="shared" si="219"/>
        <v>0.17392248929417964</v>
      </c>
      <c r="AC413" s="15">
        <f t="shared" si="220"/>
        <v>-0.18140069244804005</v>
      </c>
      <c r="AD413" s="15">
        <f t="shared" si="221"/>
        <v>-1.9063203154055991E-2</v>
      </c>
      <c r="AE413" s="15">
        <f t="shared" si="222"/>
        <v>3.6340571449281026E-4</v>
      </c>
      <c r="AF413">
        <f t="shared" si="223"/>
        <v>-0.18140069244804005</v>
      </c>
      <c r="AG413" s="68"/>
      <c r="AH413">
        <f t="shared" si="224"/>
        <v>-0.16233748929398406</v>
      </c>
      <c r="AI413">
        <f t="shared" si="225"/>
        <v>1.178710220798354</v>
      </c>
      <c r="AJ413">
        <f t="shared" si="226"/>
        <v>-0.60194130287779812</v>
      </c>
      <c r="AK413">
        <f t="shared" si="227"/>
        <v>0.53071900001997641</v>
      </c>
      <c r="AL413">
        <f t="shared" si="228"/>
        <v>1.2459898428145117</v>
      </c>
      <c r="AM413">
        <f t="shared" si="229"/>
        <v>0.71844003924354383</v>
      </c>
      <c r="AN413" s="15">
        <f t="shared" si="231"/>
        <v>7.0121915437773543</v>
      </c>
      <c r="AO413" s="15">
        <f t="shared" si="231"/>
        <v>7.0106987534895797</v>
      </c>
      <c r="AP413" s="15">
        <f t="shared" si="231"/>
        <v>7.0071350526932283</v>
      </c>
      <c r="AQ413" s="15">
        <f t="shared" si="231"/>
        <v>6.9986724945658532</v>
      </c>
      <c r="AR413" s="15">
        <f t="shared" si="231"/>
        <v>6.9788209264074306</v>
      </c>
      <c r="AS413" s="15">
        <f t="shared" si="231"/>
        <v>6.9334841353584507</v>
      </c>
      <c r="AT413" s="15">
        <f t="shared" si="231"/>
        <v>6.8352727858107052</v>
      </c>
      <c r="AU413" s="15">
        <f t="shared" si="230"/>
        <v>6.639783334656844</v>
      </c>
    </row>
    <row r="414" spans="1:64" x14ac:dyDescent="0.2">
      <c r="A414" s="63" t="s">
        <v>554</v>
      </c>
      <c r="B414" s="28" t="s">
        <v>702</v>
      </c>
      <c r="C414" s="64">
        <v>55025.409</v>
      </c>
      <c r="D414" s="64" t="s">
        <v>700</v>
      </c>
      <c r="E414" s="9">
        <f t="shared" si="213"/>
        <v>9912.5098104792305</v>
      </c>
      <c r="F414" s="9">
        <f t="shared" si="214"/>
        <v>9912.5</v>
      </c>
      <c r="G414" s="9">
        <f t="shared" si="215"/>
        <v>1.5194999999948777E-2</v>
      </c>
      <c r="H414" s="9"/>
      <c r="I414" s="9"/>
      <c r="J414" s="9"/>
      <c r="K414" s="9">
        <f t="shared" si="232"/>
        <v>1.5194999999948777E-2</v>
      </c>
      <c r="L414" s="9"/>
      <c r="M414" s="15"/>
      <c r="N414" s="9"/>
      <c r="O414" s="9">
        <f t="shared" ca="1" si="210"/>
        <v>396.30744780541318</v>
      </c>
      <c r="P414" s="9">
        <f t="shared" si="202"/>
        <v>0.19298569244823563</v>
      </c>
      <c r="Q414" s="40">
        <f t="shared" si="216"/>
        <v>40006.909</v>
      </c>
      <c r="S414" s="35">
        <v>1</v>
      </c>
      <c r="Z414">
        <f t="shared" si="217"/>
        <v>9912.5</v>
      </c>
      <c r="AA414" s="15">
        <f t="shared" si="218"/>
        <v>3.0648203154251569E-2</v>
      </c>
      <c r="AB414" s="15">
        <f t="shared" si="219"/>
        <v>0.17753248929393284</v>
      </c>
      <c r="AC414" s="15">
        <f t="shared" si="220"/>
        <v>-0.17779069244828685</v>
      </c>
      <c r="AD414" s="15">
        <f t="shared" si="221"/>
        <v>-1.5453203154302791E-2</v>
      </c>
      <c r="AE414" s="15">
        <f t="shared" si="222"/>
        <v>2.3880148772815376E-4</v>
      </c>
      <c r="AF414">
        <f t="shared" si="223"/>
        <v>-0.17779069244828685</v>
      </c>
      <c r="AG414" s="68"/>
      <c r="AH414">
        <f t="shared" si="224"/>
        <v>-0.16233748929398406</v>
      </c>
      <c r="AI414">
        <f t="shared" si="225"/>
        <v>1.178710220798354</v>
      </c>
      <c r="AJ414">
        <f t="shared" si="226"/>
        <v>-0.60194130287779812</v>
      </c>
      <c r="AK414">
        <f t="shared" si="227"/>
        <v>0.53071900001997641</v>
      </c>
      <c r="AL414">
        <f t="shared" si="228"/>
        <v>1.2459898428145117</v>
      </c>
      <c r="AM414">
        <f t="shared" si="229"/>
        <v>0.71844003924354383</v>
      </c>
      <c r="AN414" s="15">
        <f t="shared" si="231"/>
        <v>7.0121915437773543</v>
      </c>
      <c r="AO414" s="15">
        <f t="shared" si="231"/>
        <v>7.0106987534895797</v>
      </c>
      <c r="AP414" s="15">
        <f t="shared" si="231"/>
        <v>7.0071350526932283</v>
      </c>
      <c r="AQ414" s="15">
        <f t="shared" si="231"/>
        <v>6.9986724945658532</v>
      </c>
      <c r="AR414" s="15">
        <f t="shared" si="231"/>
        <v>6.9788209264074306</v>
      </c>
      <c r="AS414" s="15">
        <f t="shared" si="231"/>
        <v>6.9334841353584507</v>
      </c>
      <c r="AT414" s="15">
        <f t="shared" si="231"/>
        <v>6.8352727858107052</v>
      </c>
      <c r="AU414" s="15">
        <f t="shared" si="230"/>
        <v>6.639783334656844</v>
      </c>
      <c r="AV414" s="15"/>
    </row>
    <row r="415" spans="1:64" x14ac:dyDescent="0.2">
      <c r="A415" s="39" t="s">
        <v>708</v>
      </c>
      <c r="B415" s="35" t="s">
        <v>702</v>
      </c>
      <c r="C415" s="12">
        <v>55025.409090000001</v>
      </c>
      <c r="D415" s="12">
        <v>6.9999999999999999E-4</v>
      </c>
      <c r="E415" s="9">
        <f t="shared" si="213"/>
        <v>9912.5098685867106</v>
      </c>
      <c r="F415" s="9">
        <f t="shared" si="214"/>
        <v>9912.5</v>
      </c>
      <c r="G415" s="9">
        <f t="shared" si="215"/>
        <v>1.5285000001313165E-2</v>
      </c>
      <c r="H415" s="9"/>
      <c r="I415" s="9"/>
      <c r="J415" s="9"/>
      <c r="K415" s="9">
        <f t="shared" si="232"/>
        <v>1.5285000001313165E-2</v>
      </c>
      <c r="L415" s="15"/>
      <c r="M415" s="9"/>
      <c r="N415" s="9"/>
      <c r="O415" s="9">
        <f t="shared" ca="1" si="210"/>
        <v>396.30744780541318</v>
      </c>
      <c r="P415" s="9">
        <f t="shared" si="202"/>
        <v>0.19298569244823563</v>
      </c>
      <c r="Q415" s="40">
        <f t="shared" si="216"/>
        <v>40006.909090000001</v>
      </c>
      <c r="S415" s="35">
        <v>1</v>
      </c>
      <c r="Z415">
        <f t="shared" si="217"/>
        <v>9912.5</v>
      </c>
      <c r="AA415" s="15">
        <f t="shared" si="218"/>
        <v>3.0648203154251569E-2</v>
      </c>
      <c r="AB415" s="15">
        <f t="shared" si="219"/>
        <v>0.17762248929529723</v>
      </c>
      <c r="AC415" s="15">
        <f t="shared" si="220"/>
        <v>-0.17770069244692246</v>
      </c>
      <c r="AD415" s="15">
        <f t="shared" si="221"/>
        <v>-1.5363203152938404E-2</v>
      </c>
      <c r="AE415" s="15">
        <f t="shared" si="222"/>
        <v>2.3602801111845652E-4</v>
      </c>
      <c r="AF415">
        <f t="shared" si="223"/>
        <v>-0.17770069244692246</v>
      </c>
      <c r="AG415" s="68"/>
      <c r="AH415">
        <f t="shared" si="224"/>
        <v>-0.16233748929398406</v>
      </c>
      <c r="AI415">
        <f t="shared" si="225"/>
        <v>1.178710220798354</v>
      </c>
      <c r="AJ415">
        <f t="shared" si="226"/>
        <v>-0.60194130287779812</v>
      </c>
      <c r="AK415">
        <f t="shared" si="227"/>
        <v>0.53071900001997641</v>
      </c>
      <c r="AL415">
        <f t="shared" si="228"/>
        <v>1.2459898428145117</v>
      </c>
      <c r="AM415">
        <f t="shared" si="229"/>
        <v>0.71844003924354383</v>
      </c>
      <c r="AN415" s="15">
        <f t="shared" si="231"/>
        <v>7.0121915437773543</v>
      </c>
      <c r="AO415" s="15">
        <f t="shared" si="231"/>
        <v>7.0106987534895797</v>
      </c>
      <c r="AP415" s="15">
        <f t="shared" si="231"/>
        <v>7.0071350526932283</v>
      </c>
      <c r="AQ415" s="15">
        <f t="shared" si="231"/>
        <v>6.9986724945658532</v>
      </c>
      <c r="AR415" s="15">
        <f t="shared" si="231"/>
        <v>6.9788209264074306</v>
      </c>
      <c r="AS415" s="15">
        <f t="shared" si="231"/>
        <v>6.9334841353584507</v>
      </c>
      <c r="AT415" s="15">
        <f t="shared" si="231"/>
        <v>6.8352727858107052</v>
      </c>
      <c r="AU415" s="15">
        <f t="shared" si="230"/>
        <v>6.639783334656844</v>
      </c>
    </row>
    <row r="416" spans="1:64" x14ac:dyDescent="0.2">
      <c r="A416" s="63" t="s">
        <v>554</v>
      </c>
      <c r="B416" s="28" t="s">
        <v>702</v>
      </c>
      <c r="C416" s="64">
        <v>55025.412499999999</v>
      </c>
      <c r="D416" s="64" t="s">
        <v>700</v>
      </c>
      <c r="E416" s="9">
        <f t="shared" si="213"/>
        <v>9912.5120702144923</v>
      </c>
      <c r="F416" s="9">
        <f t="shared" si="214"/>
        <v>9912.5</v>
      </c>
      <c r="G416" s="9">
        <f t="shared" si="215"/>
        <v>1.8694999998842832E-2</v>
      </c>
      <c r="H416" s="9"/>
      <c r="I416" s="9"/>
      <c r="J416" s="9"/>
      <c r="K416" s="9">
        <f t="shared" si="232"/>
        <v>1.8694999998842832E-2</v>
      </c>
      <c r="L416" s="9"/>
      <c r="M416" s="15"/>
      <c r="N416" s="9"/>
      <c r="O416" s="9">
        <f t="shared" ca="1" si="210"/>
        <v>396.30744780541318</v>
      </c>
      <c r="P416" s="9">
        <f t="shared" si="202"/>
        <v>0.19298569244823563</v>
      </c>
      <c r="Q416" s="40">
        <f t="shared" si="216"/>
        <v>40006.912499999999</v>
      </c>
      <c r="S416" s="35">
        <v>1</v>
      </c>
      <c r="Z416">
        <f t="shared" si="217"/>
        <v>9912.5</v>
      </c>
      <c r="AA416" s="15">
        <f t="shared" si="218"/>
        <v>3.0648203154251569E-2</v>
      </c>
      <c r="AB416" s="15">
        <f t="shared" si="219"/>
        <v>0.18103248929282689</v>
      </c>
      <c r="AC416" s="15">
        <f t="shared" si="220"/>
        <v>-0.1742906924493928</v>
      </c>
      <c r="AD416" s="15">
        <f t="shared" si="221"/>
        <v>-1.1953203155408737E-2</v>
      </c>
      <c r="AE416" s="15">
        <f t="shared" si="222"/>
        <v>1.428790656744734E-4</v>
      </c>
      <c r="AF416">
        <f t="shared" si="223"/>
        <v>-0.1742906924493928</v>
      </c>
      <c r="AG416" s="68"/>
      <c r="AH416">
        <f t="shared" si="224"/>
        <v>-0.16233748929398406</v>
      </c>
      <c r="AI416">
        <f t="shared" si="225"/>
        <v>1.178710220798354</v>
      </c>
      <c r="AJ416">
        <f t="shared" si="226"/>
        <v>-0.60194130287779812</v>
      </c>
      <c r="AK416">
        <f t="shared" si="227"/>
        <v>0.53071900001997641</v>
      </c>
      <c r="AL416">
        <f t="shared" si="228"/>
        <v>1.2459898428145117</v>
      </c>
      <c r="AM416">
        <f t="shared" si="229"/>
        <v>0.71844003924354383</v>
      </c>
      <c r="AN416" s="15">
        <f t="shared" si="231"/>
        <v>7.0121915437773543</v>
      </c>
      <c r="AO416" s="15">
        <f t="shared" si="231"/>
        <v>7.0106987534895797</v>
      </c>
      <c r="AP416" s="15">
        <f t="shared" si="231"/>
        <v>7.0071350526932283</v>
      </c>
      <c r="AQ416" s="15">
        <f t="shared" si="231"/>
        <v>6.9986724945658532</v>
      </c>
      <c r="AR416" s="15">
        <f t="shared" si="231"/>
        <v>6.9788209264074306</v>
      </c>
      <c r="AS416" s="15">
        <f t="shared" si="231"/>
        <v>6.9334841353584507</v>
      </c>
      <c r="AT416" s="15">
        <f t="shared" si="231"/>
        <v>6.8352727858107052</v>
      </c>
      <c r="AU416" s="15">
        <f t="shared" si="230"/>
        <v>6.639783334656844</v>
      </c>
    </row>
    <row r="417" spans="1:68" x14ac:dyDescent="0.2">
      <c r="A417" s="39" t="s">
        <v>708</v>
      </c>
      <c r="B417" s="35" t="s">
        <v>702</v>
      </c>
      <c r="C417" s="12">
        <v>55025.41259</v>
      </c>
      <c r="D417" s="12">
        <v>1.1000000000000001E-3</v>
      </c>
      <c r="E417" s="9">
        <f t="shared" si="213"/>
        <v>9912.5121283219705</v>
      </c>
      <c r="F417" s="9">
        <f t="shared" si="214"/>
        <v>9912.5</v>
      </c>
      <c r="G417" s="9">
        <f t="shared" si="215"/>
        <v>1.8785000000207219E-2</v>
      </c>
      <c r="H417" s="9"/>
      <c r="I417" s="9"/>
      <c r="J417" s="9"/>
      <c r="K417" s="9">
        <f t="shared" si="232"/>
        <v>1.8785000000207219E-2</v>
      </c>
      <c r="L417" s="15"/>
      <c r="M417" s="9"/>
      <c r="N417" s="9"/>
      <c r="O417" s="9">
        <f t="shared" ca="1" si="210"/>
        <v>396.30744780541318</v>
      </c>
      <c r="P417" s="9">
        <f t="shared" si="202"/>
        <v>0.19298569244823563</v>
      </c>
      <c r="Q417" s="40">
        <f t="shared" si="216"/>
        <v>40006.91259</v>
      </c>
      <c r="S417" s="35">
        <v>1</v>
      </c>
      <c r="Z417">
        <f t="shared" si="217"/>
        <v>9912.5</v>
      </c>
      <c r="AA417" s="15">
        <f t="shared" si="218"/>
        <v>3.0648203154251569E-2</v>
      </c>
      <c r="AB417" s="15">
        <f t="shared" si="219"/>
        <v>0.18112248929419128</v>
      </c>
      <c r="AC417" s="15">
        <f t="shared" si="220"/>
        <v>-0.17420069244802841</v>
      </c>
      <c r="AD417" s="15">
        <f t="shared" si="221"/>
        <v>-1.1863203154044349E-2</v>
      </c>
      <c r="AE417" s="15">
        <f t="shared" si="222"/>
        <v>1.4073558907412779E-4</v>
      </c>
      <c r="AF417">
        <f t="shared" si="223"/>
        <v>-0.17420069244802841</v>
      </c>
      <c r="AG417" s="68"/>
      <c r="AH417">
        <f t="shared" si="224"/>
        <v>-0.16233748929398406</v>
      </c>
      <c r="AI417">
        <f t="shared" si="225"/>
        <v>1.178710220798354</v>
      </c>
      <c r="AJ417">
        <f t="shared" si="226"/>
        <v>-0.60194130287779812</v>
      </c>
      <c r="AK417">
        <f t="shared" si="227"/>
        <v>0.53071900001997641</v>
      </c>
      <c r="AL417">
        <f t="shared" si="228"/>
        <v>1.2459898428145117</v>
      </c>
      <c r="AM417">
        <f t="shared" si="229"/>
        <v>0.71844003924354383</v>
      </c>
      <c r="AN417" s="15">
        <f t="shared" si="231"/>
        <v>7.0121915437773543</v>
      </c>
      <c r="AO417" s="15">
        <f t="shared" si="231"/>
        <v>7.0106987534895797</v>
      </c>
      <c r="AP417" s="15">
        <f t="shared" si="231"/>
        <v>7.0071350526932283</v>
      </c>
      <c r="AQ417" s="15">
        <f t="shared" si="231"/>
        <v>6.9986724945658532</v>
      </c>
      <c r="AR417" s="15">
        <f t="shared" si="231"/>
        <v>6.9788209264074306</v>
      </c>
      <c r="AS417" s="15">
        <f t="shared" si="231"/>
        <v>6.9334841353584507</v>
      </c>
      <c r="AT417" s="15">
        <f t="shared" si="231"/>
        <v>6.8352727858107052</v>
      </c>
      <c r="AU417" s="15">
        <f t="shared" si="230"/>
        <v>6.639783334656844</v>
      </c>
    </row>
    <row r="418" spans="1:68" x14ac:dyDescent="0.2">
      <c r="A418" s="39" t="s">
        <v>716</v>
      </c>
      <c r="B418" s="35" t="s">
        <v>676</v>
      </c>
      <c r="C418" s="12">
        <v>55346.801200000002</v>
      </c>
      <c r="D418" s="12">
        <v>2.9999999999999997E-4</v>
      </c>
      <c r="E418" s="9">
        <f t="shared" si="213"/>
        <v>10120.01303544427</v>
      </c>
      <c r="F418" s="9">
        <f t="shared" si="214"/>
        <v>10120</v>
      </c>
      <c r="G418" s="9">
        <f t="shared" si="215"/>
        <v>2.0190000002912711E-2</v>
      </c>
      <c r="H418" s="9"/>
      <c r="I418" s="9"/>
      <c r="J418" s="9"/>
      <c r="K418" s="9">
        <f t="shared" si="232"/>
        <v>2.0190000002912711E-2</v>
      </c>
      <c r="L418" s="15"/>
      <c r="M418" s="9"/>
      <c r="N418" s="9"/>
      <c r="O418" s="9">
        <f t="shared" ca="1" si="210"/>
        <v>270.49042041798475</v>
      </c>
      <c r="P418" s="9">
        <f t="shared" ref="P418:P454" si="233">+D$11+D$12*F418+D$13*F418^2</f>
        <v>0.1968993170841849</v>
      </c>
      <c r="Q418" s="40">
        <f t="shared" si="216"/>
        <v>40328.301200000002</v>
      </c>
      <c r="S418" s="35">
        <v>1</v>
      </c>
      <c r="Z418">
        <f t="shared" si="217"/>
        <v>10120</v>
      </c>
      <c r="AA418" s="15">
        <f t="shared" si="218"/>
        <v>3.8141795947185281E-2</v>
      </c>
      <c r="AB418" s="15">
        <f t="shared" si="219"/>
        <v>0.17894752113991233</v>
      </c>
      <c r="AC418" s="15">
        <f t="shared" si="220"/>
        <v>-0.17670931708127219</v>
      </c>
      <c r="AD418" s="15">
        <f t="shared" si="221"/>
        <v>-1.7951795944272569E-2</v>
      </c>
      <c r="AE418" s="15">
        <f t="shared" si="222"/>
        <v>3.2226697762480108E-4</v>
      </c>
      <c r="AF418">
        <f t="shared" si="223"/>
        <v>-0.17670931708127219</v>
      </c>
      <c r="AG418" s="68"/>
      <c r="AH418">
        <f t="shared" si="224"/>
        <v>-0.15875752113699962</v>
      </c>
      <c r="AI418">
        <f t="shared" si="225"/>
        <v>1.1466253347819468</v>
      </c>
      <c r="AJ418">
        <f t="shared" si="226"/>
        <v>-0.5530680796089914</v>
      </c>
      <c r="AK418">
        <f t="shared" si="227"/>
        <v>0.54046370016873668</v>
      </c>
      <c r="AL418">
        <f t="shared" si="228"/>
        <v>1.3058774716794617</v>
      </c>
      <c r="AM418">
        <f t="shared" si="229"/>
        <v>0.76485185793050448</v>
      </c>
      <c r="AN418" s="15">
        <f t="shared" si="231"/>
        <v>7.0548671322422809</v>
      </c>
      <c r="AO418" s="15">
        <f t="shared" si="231"/>
        <v>7.0535635540062334</v>
      </c>
      <c r="AP418" s="15">
        <f t="shared" si="231"/>
        <v>7.0503249572931237</v>
      </c>
      <c r="AQ418" s="15">
        <f t="shared" si="231"/>
        <v>7.042322382159937</v>
      </c>
      <c r="AR418" s="15">
        <f t="shared" si="231"/>
        <v>7.0228028054704366</v>
      </c>
      <c r="AS418" s="15">
        <f t="shared" si="231"/>
        <v>6.9765765635360575</v>
      </c>
      <c r="AT418" s="15">
        <f t="shared" si="231"/>
        <v>6.8734755201946003</v>
      </c>
      <c r="AU418" s="15">
        <f t="shared" si="230"/>
        <v>6.664879359939361</v>
      </c>
    </row>
    <row r="419" spans="1:68" x14ac:dyDescent="0.2">
      <c r="A419" s="39" t="s">
        <v>719</v>
      </c>
      <c r="B419" s="35" t="s">
        <v>676</v>
      </c>
      <c r="C419" s="12">
        <v>55642.6345</v>
      </c>
      <c r="D419" s="12">
        <v>1E-4</v>
      </c>
      <c r="E419" s="9">
        <f t="shared" si="213"/>
        <v>10311.01444681035</v>
      </c>
      <c r="F419" s="9">
        <f t="shared" si="214"/>
        <v>10311</v>
      </c>
      <c r="G419" s="9">
        <f t="shared" si="215"/>
        <v>2.2376000000804197E-2</v>
      </c>
      <c r="H419" s="9"/>
      <c r="I419" s="9"/>
      <c r="J419" s="9"/>
      <c r="K419" s="9">
        <f t="shared" si="232"/>
        <v>2.2376000000804197E-2</v>
      </c>
      <c r="L419" s="15"/>
      <c r="M419" s="9"/>
      <c r="N419" s="9"/>
      <c r="O419" s="9">
        <f t="shared" ca="1" si="210"/>
        <v>154.67812050955581</v>
      </c>
      <c r="P419" s="9">
        <f t="shared" si="233"/>
        <v>0.20050131211200764</v>
      </c>
      <c r="Q419" s="40">
        <f t="shared" si="216"/>
        <v>40624.1345</v>
      </c>
      <c r="S419" s="35">
        <v>1</v>
      </c>
      <c r="Z419">
        <f t="shared" si="217"/>
        <v>10311</v>
      </c>
      <c r="AA419" s="15">
        <f t="shared" si="218"/>
        <v>4.5198328426052981E-2</v>
      </c>
      <c r="AB419" s="15">
        <f t="shared" si="219"/>
        <v>0.17767898368675886</v>
      </c>
      <c r="AC419" s="15">
        <f t="shared" si="220"/>
        <v>-0.17812531211120344</v>
      </c>
      <c r="AD419" s="15">
        <f t="shared" si="221"/>
        <v>-2.2822328425248783E-2</v>
      </c>
      <c r="AE419" s="15">
        <f t="shared" si="222"/>
        <v>5.2085867474991861E-4</v>
      </c>
      <c r="AF419">
        <f t="shared" si="223"/>
        <v>-0.17812531211120344</v>
      </c>
      <c r="AG419" s="68"/>
      <c r="AH419">
        <f t="shared" si="224"/>
        <v>-0.15530298368595466</v>
      </c>
      <c r="AI419">
        <f t="shared" si="225"/>
        <v>1.1181830157712114</v>
      </c>
      <c r="AJ419">
        <f t="shared" si="226"/>
        <v>-0.50877683646658634</v>
      </c>
      <c r="AK419">
        <f t="shared" si="227"/>
        <v>0.54738722563028608</v>
      </c>
      <c r="AL419">
        <f t="shared" si="228"/>
        <v>1.3581564008934379</v>
      </c>
      <c r="AM419">
        <f t="shared" si="229"/>
        <v>0.80713791543100211</v>
      </c>
      <c r="AN419" s="15">
        <f t="shared" si="231"/>
        <v>7.0931165761342738</v>
      </c>
      <c r="AO419" s="15">
        <f t="shared" si="231"/>
        <v>7.0919842613752362</v>
      </c>
      <c r="AP419" s="15">
        <f t="shared" si="231"/>
        <v>7.0890598783192882</v>
      </c>
      <c r="AQ419" s="15">
        <f t="shared" si="231"/>
        <v>7.0815480326059816</v>
      </c>
      <c r="AR419" s="15">
        <f t="shared" si="231"/>
        <v>7.0625117510436226</v>
      </c>
      <c r="AS419" s="15">
        <f t="shared" si="231"/>
        <v>7.0157883031941974</v>
      </c>
      <c r="AT419" s="15">
        <f t="shared" si="231"/>
        <v>6.9085245236193913</v>
      </c>
      <c r="AU419" s="15">
        <f t="shared" si="230"/>
        <v>6.6879797976692927</v>
      </c>
    </row>
    <row r="420" spans="1:68" x14ac:dyDescent="0.2">
      <c r="A420" s="39" t="s">
        <v>719</v>
      </c>
      <c r="B420" s="35" t="s">
        <v>676</v>
      </c>
      <c r="C420" s="12">
        <v>55642.634610000001</v>
      </c>
      <c r="D420" s="12">
        <v>1E-4</v>
      </c>
      <c r="E420" s="9">
        <f t="shared" si="213"/>
        <v>10311.014517830603</v>
      </c>
      <c r="F420" s="9">
        <f t="shared" si="214"/>
        <v>10311</v>
      </c>
      <c r="G420" s="9">
        <f t="shared" si="215"/>
        <v>2.2486000001663342E-2</v>
      </c>
      <c r="H420" s="9"/>
      <c r="I420" s="9"/>
      <c r="J420" s="9"/>
      <c r="K420" s="9">
        <f t="shared" si="232"/>
        <v>2.2486000001663342E-2</v>
      </c>
      <c r="L420" s="15"/>
      <c r="M420" s="9"/>
      <c r="N420" s="9"/>
      <c r="O420" s="9">
        <f t="shared" ca="1" si="210"/>
        <v>154.67812050955581</v>
      </c>
      <c r="P420" s="9">
        <f t="shared" si="233"/>
        <v>0.20050131211200764</v>
      </c>
      <c r="Q420" s="40">
        <f t="shared" si="216"/>
        <v>40624.134610000001</v>
      </c>
      <c r="S420" s="35">
        <v>1</v>
      </c>
      <c r="Z420">
        <f t="shared" si="217"/>
        <v>10311</v>
      </c>
      <c r="AA420" s="15">
        <f t="shared" si="218"/>
        <v>4.5198328426052981E-2</v>
      </c>
      <c r="AB420" s="15">
        <f t="shared" si="219"/>
        <v>0.177788983687618</v>
      </c>
      <c r="AC420" s="15">
        <f t="shared" si="220"/>
        <v>-0.1780153121103443</v>
      </c>
      <c r="AD420" s="15">
        <f t="shared" si="221"/>
        <v>-2.2712328424389638E-2</v>
      </c>
      <c r="AE420" s="15">
        <f t="shared" si="222"/>
        <v>5.1584986245733751E-4</v>
      </c>
      <c r="AF420">
        <f t="shared" si="223"/>
        <v>-0.1780153121103443</v>
      </c>
      <c r="AG420" s="68"/>
      <c r="AH420">
        <f t="shared" si="224"/>
        <v>-0.15530298368595466</v>
      </c>
      <c r="AI420">
        <f t="shared" si="225"/>
        <v>1.1181830157712114</v>
      </c>
      <c r="AJ420">
        <f t="shared" si="226"/>
        <v>-0.50877683646658634</v>
      </c>
      <c r="AK420">
        <f t="shared" si="227"/>
        <v>0.54738722563028608</v>
      </c>
      <c r="AL420">
        <f t="shared" si="228"/>
        <v>1.3581564008934379</v>
      </c>
      <c r="AM420">
        <f t="shared" si="229"/>
        <v>0.80713791543100211</v>
      </c>
      <c r="AN420" s="15">
        <f t="shared" si="231"/>
        <v>7.0931165761342738</v>
      </c>
      <c r="AO420" s="15">
        <f t="shared" si="231"/>
        <v>7.0919842613752362</v>
      </c>
      <c r="AP420" s="15">
        <f t="shared" si="231"/>
        <v>7.0890598783192882</v>
      </c>
      <c r="AQ420" s="15">
        <f t="shared" si="231"/>
        <v>7.0815480326059816</v>
      </c>
      <c r="AR420" s="15">
        <f t="shared" si="231"/>
        <v>7.0625117510436226</v>
      </c>
      <c r="AS420" s="15">
        <f t="shared" si="231"/>
        <v>7.0157883031941974</v>
      </c>
      <c r="AT420" s="15">
        <f t="shared" si="231"/>
        <v>6.9085245236193913</v>
      </c>
      <c r="AU420" s="15">
        <f t="shared" si="230"/>
        <v>6.6879797976692927</v>
      </c>
    </row>
    <row r="421" spans="1:68" x14ac:dyDescent="0.2">
      <c r="A421" s="39" t="s">
        <v>719</v>
      </c>
      <c r="B421" s="35" t="s">
        <v>676</v>
      </c>
      <c r="C421" s="12">
        <v>55642.634689999999</v>
      </c>
      <c r="D421" s="12">
        <v>1E-4</v>
      </c>
      <c r="E421" s="9">
        <f t="shared" si="213"/>
        <v>10311.014569481693</v>
      </c>
      <c r="F421" s="9">
        <f t="shared" si="214"/>
        <v>10311</v>
      </c>
      <c r="G421" s="9">
        <f t="shared" si="215"/>
        <v>2.2565999999642372E-2</v>
      </c>
      <c r="H421" s="9"/>
      <c r="I421" s="9"/>
      <c r="J421" s="9"/>
      <c r="K421" s="9">
        <f t="shared" si="232"/>
        <v>2.2565999999642372E-2</v>
      </c>
      <c r="L421" s="15"/>
      <c r="M421" s="9"/>
      <c r="N421" s="9"/>
      <c r="O421" s="9">
        <f t="shared" ca="1" si="210"/>
        <v>154.67812050955581</v>
      </c>
      <c r="P421" s="9">
        <f t="shared" si="233"/>
        <v>0.20050131211200764</v>
      </c>
      <c r="Q421" s="40">
        <f t="shared" si="216"/>
        <v>40624.134689999999</v>
      </c>
      <c r="S421" s="35">
        <v>1</v>
      </c>
      <c r="Z421">
        <f t="shared" si="217"/>
        <v>10311</v>
      </c>
      <c r="AA421" s="15">
        <f t="shared" si="218"/>
        <v>4.5198328426052981E-2</v>
      </c>
      <c r="AB421" s="15">
        <f t="shared" si="219"/>
        <v>0.17786898368559703</v>
      </c>
      <c r="AC421" s="15">
        <f t="shared" si="220"/>
        <v>-0.17793531211236527</v>
      </c>
      <c r="AD421" s="15">
        <f t="shared" si="221"/>
        <v>-2.2632328426410608E-2</v>
      </c>
      <c r="AE421" s="15">
        <f t="shared" si="222"/>
        <v>5.1222229000091369E-4</v>
      </c>
      <c r="AF421">
        <f t="shared" si="223"/>
        <v>-0.17793531211236527</v>
      </c>
      <c r="AG421" s="68"/>
      <c r="AH421">
        <f t="shared" si="224"/>
        <v>-0.15530298368595466</v>
      </c>
      <c r="AI421">
        <f t="shared" si="225"/>
        <v>1.1181830157712114</v>
      </c>
      <c r="AJ421">
        <f t="shared" si="226"/>
        <v>-0.50877683646658634</v>
      </c>
      <c r="AK421">
        <f t="shared" si="227"/>
        <v>0.54738722563028608</v>
      </c>
      <c r="AL421">
        <f t="shared" si="228"/>
        <v>1.3581564008934379</v>
      </c>
      <c r="AM421">
        <f t="shared" si="229"/>
        <v>0.80713791543100211</v>
      </c>
      <c r="AN421" s="15">
        <f t="shared" ref="AN421:AT430" si="234">$AU421+$AB$7*SIN(AO421)</f>
        <v>7.0931165761342738</v>
      </c>
      <c r="AO421" s="15">
        <f t="shared" si="234"/>
        <v>7.0919842613752362</v>
      </c>
      <c r="AP421" s="15">
        <f t="shared" si="234"/>
        <v>7.0890598783192882</v>
      </c>
      <c r="AQ421" s="15">
        <f t="shared" si="234"/>
        <v>7.0815480326059816</v>
      </c>
      <c r="AR421" s="15">
        <f t="shared" si="234"/>
        <v>7.0625117510436226</v>
      </c>
      <c r="AS421" s="15">
        <f t="shared" si="234"/>
        <v>7.0157883031941974</v>
      </c>
      <c r="AT421" s="15">
        <f t="shared" si="234"/>
        <v>6.9085245236193913</v>
      </c>
      <c r="AU421" s="15">
        <f t="shared" si="230"/>
        <v>6.6879797976692927</v>
      </c>
    </row>
    <row r="422" spans="1:68" x14ac:dyDescent="0.2">
      <c r="A422" s="39" t="s">
        <v>719</v>
      </c>
      <c r="B422" s="35" t="s">
        <v>676</v>
      </c>
      <c r="C422" s="12">
        <v>55642.634810000003</v>
      </c>
      <c r="D422" s="12">
        <v>1E-4</v>
      </c>
      <c r="E422" s="9">
        <f t="shared" si="213"/>
        <v>10311.014646958332</v>
      </c>
      <c r="F422" s="9">
        <f t="shared" si="214"/>
        <v>10311</v>
      </c>
      <c r="G422" s="9">
        <f t="shared" si="215"/>
        <v>2.2686000003886875E-2</v>
      </c>
      <c r="H422" s="9"/>
      <c r="I422" s="9"/>
      <c r="J422" s="9"/>
      <c r="K422" s="9">
        <f t="shared" si="232"/>
        <v>2.2686000003886875E-2</v>
      </c>
      <c r="L422" s="15"/>
      <c r="M422" s="9"/>
      <c r="N422" s="9"/>
      <c r="O422" s="9">
        <f t="shared" ca="1" si="210"/>
        <v>154.67812050955581</v>
      </c>
      <c r="P422" s="9">
        <f t="shared" si="233"/>
        <v>0.20050131211200764</v>
      </c>
      <c r="Q422" s="40">
        <f t="shared" si="216"/>
        <v>40624.134810000003</v>
      </c>
      <c r="S422" s="35">
        <v>1</v>
      </c>
      <c r="Z422">
        <f t="shared" si="217"/>
        <v>10311</v>
      </c>
      <c r="AA422" s="15">
        <f t="shared" si="218"/>
        <v>4.5198328426052981E-2</v>
      </c>
      <c r="AB422" s="15">
        <f t="shared" si="219"/>
        <v>0.17798898368984153</v>
      </c>
      <c r="AC422" s="15">
        <f t="shared" si="220"/>
        <v>-0.17781531210812077</v>
      </c>
      <c r="AD422" s="15">
        <f t="shared" si="221"/>
        <v>-2.2512328422166106E-2</v>
      </c>
      <c r="AE422" s="15">
        <f t="shared" si="222"/>
        <v>5.0680493098746791E-4</v>
      </c>
      <c r="AF422">
        <f t="shared" si="223"/>
        <v>-0.17781531210812077</v>
      </c>
      <c r="AG422" s="68"/>
      <c r="AH422">
        <f t="shared" si="224"/>
        <v>-0.15530298368595466</v>
      </c>
      <c r="AI422">
        <f t="shared" si="225"/>
        <v>1.1181830157712114</v>
      </c>
      <c r="AJ422">
        <f t="shared" si="226"/>
        <v>-0.50877683646658634</v>
      </c>
      <c r="AK422">
        <f t="shared" si="227"/>
        <v>0.54738722563028608</v>
      </c>
      <c r="AL422">
        <f t="shared" si="228"/>
        <v>1.3581564008934379</v>
      </c>
      <c r="AM422">
        <f t="shared" si="229"/>
        <v>0.80713791543100211</v>
      </c>
      <c r="AN422" s="15">
        <f t="shared" si="234"/>
        <v>7.0931165761342738</v>
      </c>
      <c r="AO422" s="15">
        <f t="shared" si="234"/>
        <v>7.0919842613752362</v>
      </c>
      <c r="AP422" s="15">
        <f t="shared" si="234"/>
        <v>7.0890598783192882</v>
      </c>
      <c r="AQ422" s="15">
        <f t="shared" si="234"/>
        <v>7.0815480326059816</v>
      </c>
      <c r="AR422" s="15">
        <f t="shared" si="234"/>
        <v>7.0625117510436226</v>
      </c>
      <c r="AS422" s="15">
        <f t="shared" si="234"/>
        <v>7.0157883031941974</v>
      </c>
      <c r="AT422" s="15">
        <f t="shared" si="234"/>
        <v>6.9085245236193913</v>
      </c>
      <c r="AU422" s="15">
        <f t="shared" si="230"/>
        <v>6.6879797976692927</v>
      </c>
    </row>
    <row r="423" spans="1:68" x14ac:dyDescent="0.2">
      <c r="A423" s="12" t="s">
        <v>718</v>
      </c>
      <c r="B423" s="35" t="s">
        <v>702</v>
      </c>
      <c r="C423" s="12">
        <v>55648.830300000001</v>
      </c>
      <c r="D423" s="12">
        <v>2.0000000000000001E-4</v>
      </c>
      <c r="E423" s="9">
        <f t="shared" si="213"/>
        <v>10315.014694735592</v>
      </c>
      <c r="F423" s="9">
        <f t="shared" si="214"/>
        <v>10315</v>
      </c>
      <c r="G423" s="9">
        <f t="shared" si="215"/>
        <v>2.275999999983469E-2</v>
      </c>
      <c r="H423" s="9"/>
      <c r="I423" s="9"/>
      <c r="J423" s="9"/>
      <c r="K423" s="9">
        <f t="shared" si="232"/>
        <v>2.275999999983469E-2</v>
      </c>
      <c r="L423" s="15"/>
      <c r="M423" s="9"/>
      <c r="N423" s="9"/>
      <c r="O423" s="9">
        <f t="shared" ca="1" si="210"/>
        <v>152.25273202979861</v>
      </c>
      <c r="P423" s="9">
        <f t="shared" si="233"/>
        <v>0.20057674220012139</v>
      </c>
      <c r="Q423" s="40">
        <f t="shared" si="216"/>
        <v>40630.330300000001</v>
      </c>
      <c r="S423" s="35">
        <v>1</v>
      </c>
      <c r="Z423">
        <f t="shared" si="217"/>
        <v>10315</v>
      </c>
      <c r="AA423" s="15">
        <f t="shared" si="218"/>
        <v>4.534758626752497E-2</v>
      </c>
      <c r="AB423" s="15">
        <f t="shared" si="219"/>
        <v>0.17798915593243111</v>
      </c>
      <c r="AC423" s="15">
        <f t="shared" si="220"/>
        <v>-0.1778167422002867</v>
      </c>
      <c r="AD423" s="15">
        <f t="shared" si="221"/>
        <v>-2.2587586267690279E-2</v>
      </c>
      <c r="AE423" s="15">
        <f t="shared" si="222"/>
        <v>5.1019905340035047E-4</v>
      </c>
      <c r="AF423">
        <f t="shared" si="223"/>
        <v>-0.1778167422002867</v>
      </c>
      <c r="AG423" s="68"/>
      <c r="AH423">
        <f t="shared" si="224"/>
        <v>-0.15522915593259642</v>
      </c>
      <c r="AI423">
        <f t="shared" si="225"/>
        <v>1.1175989415234824</v>
      </c>
      <c r="AJ423">
        <f t="shared" si="226"/>
        <v>-0.50785805505390635</v>
      </c>
      <c r="AK423">
        <f t="shared" si="227"/>
        <v>0.5475130034552208</v>
      </c>
      <c r="AL423">
        <f t="shared" si="228"/>
        <v>1.3592233002817298</v>
      </c>
      <c r="AM423">
        <f t="shared" si="229"/>
        <v>0.80801927202574675</v>
      </c>
      <c r="AN423" s="15">
        <f t="shared" si="234"/>
        <v>7.0939072778072063</v>
      </c>
      <c r="AO423" s="15">
        <f t="shared" si="234"/>
        <v>7.0927784826001767</v>
      </c>
      <c r="AP423" s="15">
        <f t="shared" si="234"/>
        <v>7.0898607569814693</v>
      </c>
      <c r="AQ423" s="15">
        <f t="shared" si="234"/>
        <v>7.0823597560248386</v>
      </c>
      <c r="AR423" s="15">
        <f t="shared" si="234"/>
        <v>7.0633352883287595</v>
      </c>
      <c r="AS423" s="15">
        <f t="shared" si="234"/>
        <v>7.0166046942594322</v>
      </c>
      <c r="AT423" s="15">
        <f t="shared" si="234"/>
        <v>6.909257298197014</v>
      </c>
      <c r="AU423" s="15">
        <f t="shared" si="230"/>
        <v>6.6884635764699194</v>
      </c>
    </row>
    <row r="424" spans="1:68" x14ac:dyDescent="0.2">
      <c r="A424" s="63" t="s">
        <v>879</v>
      </c>
      <c r="B424" s="28" t="s">
        <v>702</v>
      </c>
      <c r="C424" s="64">
        <v>56089.479700000004</v>
      </c>
      <c r="D424" s="64" t="s">
        <v>700</v>
      </c>
      <c r="E424" s="9">
        <f t="shared" si="213"/>
        <v>10599.514976879682</v>
      </c>
      <c r="F424" s="9">
        <f t="shared" si="214"/>
        <v>10599.5</v>
      </c>
      <c r="G424" s="9">
        <f t="shared" si="215"/>
        <v>2.3197000002255663E-2</v>
      </c>
      <c r="H424" s="9"/>
      <c r="I424" s="9"/>
      <c r="J424" s="9"/>
      <c r="K424" s="9">
        <f t="shared" si="232"/>
        <v>2.3197000002255663E-2</v>
      </c>
      <c r="L424" s="9"/>
      <c r="M424" s="15"/>
      <c r="N424" s="9"/>
      <c r="O424" s="9">
        <f t="shared" ca="1" si="210"/>
        <v>-20.253023592965292</v>
      </c>
      <c r="P424" s="9">
        <f t="shared" si="233"/>
        <v>0.20594124813349599</v>
      </c>
      <c r="Q424" s="40">
        <f t="shared" si="216"/>
        <v>41070.979700000004</v>
      </c>
      <c r="S424" s="35">
        <v>1</v>
      </c>
      <c r="Z424">
        <f t="shared" si="217"/>
        <v>10599.5</v>
      </c>
      <c r="AA424" s="15">
        <f t="shared" si="218"/>
        <v>5.6101765314207186E-2</v>
      </c>
      <c r="AB424" s="15">
        <f t="shared" si="219"/>
        <v>0.17303648282154446</v>
      </c>
      <c r="AC424" s="15">
        <f t="shared" si="220"/>
        <v>-0.18274424813124032</v>
      </c>
      <c r="AD424" s="15">
        <f t="shared" si="221"/>
        <v>-3.2904765311951523E-2</v>
      </c>
      <c r="AE424" s="15">
        <f t="shared" si="222"/>
        <v>1.0827235802346083E-3</v>
      </c>
      <c r="AF424">
        <f t="shared" si="223"/>
        <v>-0.18274424813124032</v>
      </c>
      <c r="AG424" s="68"/>
      <c r="AH424">
        <f t="shared" si="224"/>
        <v>-0.1498394828192888</v>
      </c>
      <c r="AI424">
        <f t="shared" si="225"/>
        <v>1.0773004648399347</v>
      </c>
      <c r="AJ424">
        <f t="shared" si="226"/>
        <v>-0.44359159912278284</v>
      </c>
      <c r="AK424">
        <f t="shared" si="227"/>
        <v>0.5546391963569921</v>
      </c>
      <c r="AL424">
        <f t="shared" si="228"/>
        <v>1.4323176205321493</v>
      </c>
      <c r="AM424">
        <f t="shared" si="229"/>
        <v>0.8702946678319089</v>
      </c>
      <c r="AN424" s="15">
        <f t="shared" si="234"/>
        <v>7.1490920530991602</v>
      </c>
      <c r="AO424" s="15">
        <f t="shared" si="234"/>
        <v>7.1482028214768834</v>
      </c>
      <c r="AP424" s="15">
        <f t="shared" si="234"/>
        <v>7.1457582092724437</v>
      </c>
      <c r="AQ424" s="15">
        <f t="shared" si="234"/>
        <v>7.1390732932283063</v>
      </c>
      <c r="AR424" s="15">
        <f t="shared" si="234"/>
        <v>7.1210496952212319</v>
      </c>
      <c r="AS424" s="15">
        <f t="shared" si="234"/>
        <v>7.0741486470032608</v>
      </c>
      <c r="AT424" s="15">
        <f t="shared" si="234"/>
        <v>6.9612398660366468</v>
      </c>
      <c r="AU424" s="15">
        <f t="shared" si="230"/>
        <v>6.7228723436645037</v>
      </c>
    </row>
    <row r="425" spans="1:68" x14ac:dyDescent="0.2">
      <c r="A425" s="63" t="s">
        <v>879</v>
      </c>
      <c r="B425" s="28" t="s">
        <v>676</v>
      </c>
      <c r="C425" s="64">
        <v>56093.356800000001</v>
      </c>
      <c r="D425" s="64" t="s">
        <v>700</v>
      </c>
      <c r="E425" s="9">
        <f t="shared" si="213"/>
        <v>10602.01818247556</v>
      </c>
      <c r="F425" s="9">
        <f t="shared" si="214"/>
        <v>10602</v>
      </c>
      <c r="G425" s="9">
        <f t="shared" si="215"/>
        <v>2.8161999995063525E-2</v>
      </c>
      <c r="H425" s="9"/>
      <c r="I425" s="9"/>
      <c r="J425" s="9"/>
      <c r="K425" s="9">
        <f t="shared" si="232"/>
        <v>2.8161999995063525E-2</v>
      </c>
      <c r="L425" s="9"/>
      <c r="M425" s="15"/>
      <c r="N425" s="9"/>
      <c r="O425" s="9">
        <f t="shared" ca="1" si="210"/>
        <v>-21.768891392814112</v>
      </c>
      <c r="P425" s="9">
        <f t="shared" si="233"/>
        <v>0.20598838389128662</v>
      </c>
      <c r="Q425" s="40">
        <f t="shared" si="216"/>
        <v>41074.856800000001</v>
      </c>
      <c r="S425" s="35">
        <v>1</v>
      </c>
      <c r="Z425">
        <f t="shared" si="217"/>
        <v>10602</v>
      </c>
      <c r="AA425" s="15">
        <f t="shared" si="218"/>
        <v>5.6197388829588302E-2</v>
      </c>
      <c r="AB425" s="15">
        <f t="shared" si="219"/>
        <v>0.17795299505676185</v>
      </c>
      <c r="AC425" s="15">
        <f t="shared" si="220"/>
        <v>-0.1778263838962231</v>
      </c>
      <c r="AD425" s="15">
        <f t="shared" si="221"/>
        <v>-2.8035388834524777E-2</v>
      </c>
      <c r="AE425" s="15">
        <f t="shared" si="222"/>
        <v>7.8598302710299658E-4</v>
      </c>
      <c r="AF425">
        <f t="shared" si="223"/>
        <v>-0.1778263838962231</v>
      </c>
      <c r="AG425" s="68"/>
      <c r="AH425">
        <f t="shared" si="224"/>
        <v>-0.14979099506169832</v>
      </c>
      <c r="AI425">
        <f t="shared" si="225"/>
        <v>1.0769572839839676</v>
      </c>
      <c r="AJ425">
        <f t="shared" si="226"/>
        <v>-0.4430369998746303</v>
      </c>
      <c r="AK425">
        <f t="shared" si="227"/>
        <v>0.55468691749653787</v>
      </c>
      <c r="AL425">
        <f t="shared" si="228"/>
        <v>1.4329363400245212</v>
      </c>
      <c r="AM425">
        <f t="shared" si="229"/>
        <v>0.870838487044446</v>
      </c>
      <c r="AN425" s="15">
        <f t="shared" si="234"/>
        <v>7.1495679520752571</v>
      </c>
      <c r="AO425" s="15">
        <f t="shared" si="234"/>
        <v>7.1486807154422953</v>
      </c>
      <c r="AP425" s="15">
        <f t="shared" si="234"/>
        <v>7.1462402163995682</v>
      </c>
      <c r="AQ425" s="15">
        <f t="shared" si="234"/>
        <v>7.1395627855272679</v>
      </c>
      <c r="AR425" s="15">
        <f t="shared" si="234"/>
        <v>7.121549289682223</v>
      </c>
      <c r="AS425" s="15">
        <f t="shared" si="234"/>
        <v>7.0746496569903146</v>
      </c>
      <c r="AT425" s="15">
        <f t="shared" si="234"/>
        <v>6.9616954343384778</v>
      </c>
      <c r="AU425" s="15">
        <f t="shared" si="230"/>
        <v>6.7231747054148956</v>
      </c>
    </row>
    <row r="426" spans="1:68" x14ac:dyDescent="0.2">
      <c r="A426" s="12" t="s">
        <v>720</v>
      </c>
      <c r="B426" s="35" t="s">
        <v>676</v>
      </c>
      <c r="C426" s="12">
        <v>56460.440699999999</v>
      </c>
      <c r="D426" s="12">
        <v>5.9999999999999995E-4</v>
      </c>
      <c r="E426" s="9">
        <f t="shared" si="213"/>
        <v>10839.02173477939</v>
      </c>
      <c r="F426" s="9">
        <f t="shared" si="214"/>
        <v>10839</v>
      </c>
      <c r="G426" s="9">
        <f t="shared" si="215"/>
        <v>3.3663999995042104E-2</v>
      </c>
      <c r="H426" s="9"/>
      <c r="I426" s="9"/>
      <c r="J426" s="9">
        <f>G426</f>
        <v>3.3663999995042104E-2</v>
      </c>
      <c r="K426" s="9"/>
      <c r="L426" s="9"/>
      <c r="M426" s="15"/>
      <c r="N426" s="9"/>
      <c r="O426" s="9">
        <f t="shared" ca="1" si="210"/>
        <v>-165.47315881845589</v>
      </c>
      <c r="P426" s="9">
        <f t="shared" si="233"/>
        <v>0.21045653624889307</v>
      </c>
      <c r="Q426" s="40">
        <f t="shared" si="216"/>
        <v>41441.940699999999</v>
      </c>
      <c r="S426" s="35">
        <v>1</v>
      </c>
      <c r="Z426">
        <f t="shared" si="217"/>
        <v>10839</v>
      </c>
      <c r="AA426" s="15">
        <f t="shared" si="218"/>
        <v>6.5340034199766639E-2</v>
      </c>
      <c r="AB426" s="15">
        <f t="shared" si="219"/>
        <v>0.17878050204416854</v>
      </c>
      <c r="AC426" s="15">
        <f t="shared" si="220"/>
        <v>-0.17679253625385097</v>
      </c>
      <c r="AD426" s="15">
        <f t="shared" si="221"/>
        <v>-3.1676034204724535E-2</v>
      </c>
      <c r="AE426" s="15">
        <f t="shared" si="222"/>
        <v>1.0033711429388787E-3</v>
      </c>
      <c r="AF426">
        <f t="shared" si="223"/>
        <v>-0.17679253625385097</v>
      </c>
      <c r="AG426" s="68"/>
      <c r="AH426">
        <f t="shared" si="224"/>
        <v>-0.14511650204912643</v>
      </c>
      <c r="AI426">
        <f t="shared" si="225"/>
        <v>1.0452885645087742</v>
      </c>
      <c r="AJ426">
        <f t="shared" si="226"/>
        <v>-0.39133728162042009</v>
      </c>
      <c r="AK426">
        <f t="shared" si="227"/>
        <v>0.55816569755291723</v>
      </c>
      <c r="AL426">
        <f t="shared" si="228"/>
        <v>1.4898354740143489</v>
      </c>
      <c r="AM426">
        <f t="shared" si="229"/>
        <v>0.92214809643050211</v>
      </c>
      <c r="AN426" s="15">
        <f t="shared" si="234"/>
        <v>7.1939956783108014</v>
      </c>
      <c r="AO426" s="15">
        <f t="shared" si="234"/>
        <v>7.1932871031222207</v>
      </c>
      <c r="AP426" s="15">
        <f t="shared" si="234"/>
        <v>7.191227935654342</v>
      </c>
      <c r="AQ426" s="15">
        <f t="shared" si="234"/>
        <v>7.1852744234856996</v>
      </c>
      <c r="AR426" s="15">
        <f t="shared" si="234"/>
        <v>7.1683077816089202</v>
      </c>
      <c r="AS426" s="15">
        <f t="shared" si="234"/>
        <v>7.121765899515859</v>
      </c>
      <c r="AT426" s="15">
        <f t="shared" si="234"/>
        <v>7.0047823074697195</v>
      </c>
      <c r="AU426" s="15">
        <f t="shared" si="230"/>
        <v>6.7518385993520358</v>
      </c>
    </row>
    <row r="427" spans="1:68" x14ac:dyDescent="0.2">
      <c r="A427" s="43" t="s">
        <v>721</v>
      </c>
      <c r="B427" s="44" t="s">
        <v>676</v>
      </c>
      <c r="C427" s="45">
        <v>56494.516499999998</v>
      </c>
      <c r="D427" s="46">
        <v>1.6000000000000001E-3</v>
      </c>
      <c r="E427" s="9">
        <f t="shared" si="213"/>
        <v>10861.0223881657</v>
      </c>
      <c r="F427" s="9">
        <f t="shared" si="214"/>
        <v>10861</v>
      </c>
      <c r="G427" s="9">
        <f t="shared" si="215"/>
        <v>3.4675999995670281E-2</v>
      </c>
      <c r="H427" s="9"/>
      <c r="I427" s="9"/>
      <c r="J427" s="9">
        <f>G427</f>
        <v>3.4675999995670281E-2</v>
      </c>
      <c r="K427" s="9"/>
      <c r="L427" s="9"/>
      <c r="M427" s="15"/>
      <c r="N427" s="9"/>
      <c r="O427" s="9">
        <f t="shared" ca="1" si="210"/>
        <v>-178.81279545712277</v>
      </c>
      <c r="P427" s="9">
        <f t="shared" si="233"/>
        <v>0.21087126957633862</v>
      </c>
      <c r="Q427" s="40">
        <f t="shared" si="216"/>
        <v>41476.016499999998</v>
      </c>
      <c r="S427" s="35">
        <v>1</v>
      </c>
      <c r="Z427">
        <f t="shared" si="217"/>
        <v>10861</v>
      </c>
      <c r="AA427" s="15">
        <f t="shared" si="218"/>
        <v>6.619597978558725E-2</v>
      </c>
      <c r="AB427" s="15">
        <f t="shared" si="219"/>
        <v>0.17935128978642165</v>
      </c>
      <c r="AC427" s="15">
        <f t="shared" si="220"/>
        <v>-0.17619526958066833</v>
      </c>
      <c r="AD427" s="15">
        <f t="shared" si="221"/>
        <v>-3.1519979789916969E-2</v>
      </c>
      <c r="AE427" s="15">
        <f t="shared" si="222"/>
        <v>9.9350912595677415E-4</v>
      </c>
      <c r="AF427">
        <f t="shared" si="223"/>
        <v>-0.17619526958066833</v>
      </c>
      <c r="AG427" s="68"/>
      <c r="AH427">
        <f t="shared" si="224"/>
        <v>-0.14467528979075137</v>
      </c>
      <c r="AI427">
        <f t="shared" si="225"/>
        <v>1.0424352469856386</v>
      </c>
      <c r="AJ427">
        <f t="shared" si="226"/>
        <v>-0.38662888345937896</v>
      </c>
      <c r="AK427">
        <f t="shared" si="227"/>
        <v>0.55838987259196227</v>
      </c>
      <c r="AL427">
        <f t="shared" si="228"/>
        <v>1.4949463908166212</v>
      </c>
      <c r="AM427">
        <f t="shared" si="229"/>
        <v>0.92688778650641224</v>
      </c>
      <c r="AN427" s="15">
        <f t="shared" si="234"/>
        <v>7.1980521143316682</v>
      </c>
      <c r="AO427" s="15">
        <f t="shared" si="234"/>
        <v>7.1973590118206383</v>
      </c>
      <c r="AP427" s="15">
        <f t="shared" si="234"/>
        <v>7.1953341616682946</v>
      </c>
      <c r="AQ427" s="15">
        <f t="shared" si="234"/>
        <v>7.1894487903254483</v>
      </c>
      <c r="AR427" s="15">
        <f t="shared" si="234"/>
        <v>7.1725875460284119</v>
      </c>
      <c r="AS427" s="15">
        <f t="shared" si="234"/>
        <v>7.1261009057007056</v>
      </c>
      <c r="AT427" s="15">
        <f t="shared" si="234"/>
        <v>7.0087715727499091</v>
      </c>
      <c r="AU427" s="15">
        <f t="shared" si="230"/>
        <v>6.7544993827554833</v>
      </c>
    </row>
    <row r="428" spans="1:68" x14ac:dyDescent="0.2">
      <c r="A428" s="65" t="s">
        <v>1057</v>
      </c>
      <c r="B428" s="66" t="s">
        <v>676</v>
      </c>
      <c r="C428" s="67">
        <v>56793.447999999997</v>
      </c>
      <c r="D428" s="67" t="s">
        <v>1077</v>
      </c>
      <c r="E428" s="9">
        <v>0.01</v>
      </c>
      <c r="F428" s="9">
        <f t="shared" si="214"/>
        <v>0</v>
      </c>
      <c r="G428" s="9">
        <f t="shared" si="215"/>
        <v>17121.069469999995</v>
      </c>
      <c r="H428" s="9"/>
      <c r="I428" s="9"/>
      <c r="J428" s="9"/>
      <c r="K428" s="9">
        <f t="shared" ref="K428:K454" si="235">G428</f>
        <v>17121.069469999995</v>
      </c>
      <c r="L428" s="9"/>
      <c r="M428" s="15"/>
      <c r="N428" s="9"/>
      <c r="O428" s="9">
        <f t="shared" ca="1" si="210"/>
        <v>6406.7232742048782</v>
      </c>
      <c r="P428" s="9">
        <f t="shared" si="233"/>
        <v>5.4665163777443673E-3</v>
      </c>
      <c r="Q428" s="40">
        <f t="shared" si="216"/>
        <v>41774.947999999997</v>
      </c>
      <c r="S428" s="35">
        <v>1</v>
      </c>
      <c r="Z428">
        <f t="shared" si="217"/>
        <v>0</v>
      </c>
      <c r="AA428" s="15">
        <f t="shared" si="218"/>
        <v>2.2039573812171927E-2</v>
      </c>
      <c r="AB428" s="15">
        <f t="shared" si="219"/>
        <v>17121.052896942561</v>
      </c>
      <c r="AC428" s="15">
        <f t="shared" si="220"/>
        <v>17121.064003483618</v>
      </c>
      <c r="AD428" s="15">
        <f t="shared" si="221"/>
        <v>17121.047430426184</v>
      </c>
      <c r="AE428" s="15">
        <f t="shared" si="222"/>
        <v>293130265.11490303</v>
      </c>
      <c r="AF428">
        <f t="shared" si="223"/>
        <v>17121.064003483618</v>
      </c>
      <c r="AG428" s="68"/>
      <c r="AH428">
        <f t="shared" si="224"/>
        <v>1.6573057434427559E-2</v>
      </c>
      <c r="AI428">
        <f t="shared" si="225"/>
        <v>0.76162928080866332</v>
      </c>
      <c r="AJ428">
        <f t="shared" si="226"/>
        <v>0.68951327082939062</v>
      </c>
      <c r="AK428">
        <f t="shared" si="227"/>
        <v>-0.50673405276555561</v>
      </c>
      <c r="AL428">
        <f t="shared" si="228"/>
        <v>-2.0104896719429726</v>
      </c>
      <c r="AM428">
        <f t="shared" si="229"/>
        <v>-1.5755221399354211</v>
      </c>
      <c r="AN428" s="15">
        <f t="shared" si="234"/>
        <v>4.8896989925214704</v>
      </c>
      <c r="AO428" s="15">
        <f t="shared" si="234"/>
        <v>4.8897006263661531</v>
      </c>
      <c r="AP428" s="15">
        <f t="shared" si="234"/>
        <v>4.8897171666701889</v>
      </c>
      <c r="AQ428" s="15">
        <f t="shared" si="234"/>
        <v>4.8898845273478999</v>
      </c>
      <c r="AR428" s="15">
        <f t="shared" si="234"/>
        <v>4.8915692418599184</v>
      </c>
      <c r="AS428" s="15">
        <f t="shared" si="234"/>
        <v>4.9077291418636433</v>
      </c>
      <c r="AT428" s="15">
        <f t="shared" si="234"/>
        <v>5.0230728182317028</v>
      </c>
      <c r="AU428" s="15">
        <f t="shared" si="230"/>
        <v>5.4409189943534546</v>
      </c>
    </row>
    <row r="429" spans="1:68" s="9" customFormat="1" x14ac:dyDescent="0.2">
      <c r="A429" s="169" t="s">
        <v>1901</v>
      </c>
      <c r="B429" s="170" t="s">
        <v>676</v>
      </c>
      <c r="C429" s="171">
        <v>56793.447999999997</v>
      </c>
      <c r="D429" s="171">
        <v>8.0000000000000002E-3</v>
      </c>
      <c r="E429" s="9">
        <f t="shared" ref="E429:E454" si="236">+(C429-C$7)/C$8</f>
        <v>11054.024117185994</v>
      </c>
      <c r="F429" s="9">
        <f t="shared" si="214"/>
        <v>11054</v>
      </c>
      <c r="G429" s="9">
        <f t="shared" si="215"/>
        <v>3.7353999992774334E-2</v>
      </c>
      <c r="K429" s="9">
        <f t="shared" si="235"/>
        <v>3.7353999992774334E-2</v>
      </c>
      <c r="M429" s="15"/>
      <c r="O429" s="9">
        <f t="shared" ca="1" si="210"/>
        <v>-295.83778960543077</v>
      </c>
      <c r="P429" s="9">
        <f t="shared" si="233"/>
        <v>0.21450937985724999</v>
      </c>
      <c r="Q429" s="40">
        <f t="shared" si="216"/>
        <v>41774.947999999997</v>
      </c>
      <c r="R429"/>
      <c r="S429" s="35">
        <v>1</v>
      </c>
      <c r="T429"/>
      <c r="U429"/>
      <c r="V429"/>
      <c r="W429"/>
      <c r="X429"/>
      <c r="Y429"/>
      <c r="Z429">
        <f t="shared" si="217"/>
        <v>11054</v>
      </c>
      <c r="AA429" s="15">
        <f t="shared" si="218"/>
        <v>7.3751685890544177E-2</v>
      </c>
      <c r="AB429" s="15">
        <f t="shared" si="219"/>
        <v>0.17811169395948015</v>
      </c>
      <c r="AC429" s="15">
        <f t="shared" si="220"/>
        <v>-0.17715537986447566</v>
      </c>
      <c r="AD429" s="15">
        <f t="shared" si="221"/>
        <v>-3.6397685897769844E-2</v>
      </c>
      <c r="AE429" s="15">
        <f t="shared" si="222"/>
        <v>1.3247915387127138E-3</v>
      </c>
      <c r="AF429">
        <f t="shared" si="223"/>
        <v>-0.17715537986447566</v>
      </c>
      <c r="AG429" s="68"/>
      <c r="AH429">
        <f t="shared" si="224"/>
        <v>-0.14075769396670582</v>
      </c>
      <c r="AI429">
        <f t="shared" si="225"/>
        <v>1.0180244116316923</v>
      </c>
      <c r="AJ429">
        <f t="shared" si="226"/>
        <v>-0.34601038603715151</v>
      </c>
      <c r="AK429">
        <f t="shared" si="227"/>
        <v>0.55970985392909722</v>
      </c>
      <c r="AL429">
        <f t="shared" si="228"/>
        <v>1.538604317507543</v>
      </c>
      <c r="AM429">
        <f t="shared" si="229"/>
        <v>0.96831525220380332</v>
      </c>
      <c r="AN429" s="15">
        <f t="shared" si="234"/>
        <v>7.233162525974425</v>
      </c>
      <c r="AO429" s="15">
        <f t="shared" si="234"/>
        <v>7.2325965364948601</v>
      </c>
      <c r="AP429" s="15">
        <f t="shared" si="234"/>
        <v>7.2308625280840779</v>
      </c>
      <c r="AQ429" s="15">
        <f t="shared" si="234"/>
        <v>7.2255759208757606</v>
      </c>
      <c r="AR429" s="15">
        <f t="shared" si="234"/>
        <v>7.2096899031008475</v>
      </c>
      <c r="AS429" s="15">
        <f t="shared" si="234"/>
        <v>7.1638425695832764</v>
      </c>
      <c r="AT429" s="15">
        <f t="shared" si="234"/>
        <v>7.0436901001721548</v>
      </c>
      <c r="AU429" s="15">
        <f t="shared" si="230"/>
        <v>6.7778417098857293</v>
      </c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</row>
    <row r="430" spans="1:68" s="9" customFormat="1" x14ac:dyDescent="0.2">
      <c r="A430" s="166" t="s">
        <v>1897</v>
      </c>
      <c r="B430" s="164" t="s">
        <v>676</v>
      </c>
      <c r="C430" s="166">
        <v>56810.488700000002</v>
      </c>
      <c r="D430" s="166">
        <v>1.5E-3</v>
      </c>
      <c r="E430" s="9">
        <f t="shared" si="236"/>
        <v>11065.026251667363</v>
      </c>
      <c r="F430" s="9">
        <f t="shared" si="214"/>
        <v>11065</v>
      </c>
      <c r="G430" s="9">
        <f t="shared" si="215"/>
        <v>4.0659999998752028E-2</v>
      </c>
      <c r="K430" s="9">
        <f t="shared" si="235"/>
        <v>4.0659999998752028E-2</v>
      </c>
      <c r="M430" s="15"/>
      <c r="O430" s="9">
        <f t="shared" ca="1" si="210"/>
        <v>-302.50760792476376</v>
      </c>
      <c r="P430" s="9">
        <f t="shared" si="233"/>
        <v>0.21471672074170903</v>
      </c>
      <c r="Q430" s="40">
        <f t="shared" si="216"/>
        <v>41791.988700000002</v>
      </c>
      <c r="R430"/>
      <c r="S430" s="35">
        <v>1</v>
      </c>
      <c r="T430"/>
      <c r="U430"/>
      <c r="V430"/>
      <c r="W430"/>
      <c r="X430"/>
      <c r="Y430"/>
      <c r="Z430">
        <f t="shared" si="217"/>
        <v>11065</v>
      </c>
      <c r="AA430" s="15">
        <f t="shared" si="218"/>
        <v>7.4184693878387054E-2</v>
      </c>
      <c r="AB430" s="15">
        <f t="shared" si="219"/>
        <v>0.181192026862074</v>
      </c>
      <c r="AC430" s="15">
        <f t="shared" si="220"/>
        <v>-0.174056720742957</v>
      </c>
      <c r="AD430" s="15">
        <f t="shared" si="221"/>
        <v>-3.3524693879635026E-2</v>
      </c>
      <c r="AE430" s="15">
        <f t="shared" si="222"/>
        <v>1.1239050997232383E-3</v>
      </c>
      <c r="AF430">
        <f t="shared" si="223"/>
        <v>-0.174056720742957</v>
      </c>
      <c r="AG430" s="68"/>
      <c r="AH430">
        <f t="shared" si="224"/>
        <v>-0.14053202686332197</v>
      </c>
      <c r="AI430">
        <f t="shared" si="225"/>
        <v>1.016666367840384</v>
      </c>
      <c r="AJ430">
        <f t="shared" si="226"/>
        <v>-0.34373299429687176</v>
      </c>
      <c r="AK430">
        <f t="shared" si="227"/>
        <v>0.55975193807883239</v>
      </c>
      <c r="AL430">
        <f t="shared" si="228"/>
        <v>1.5410305604303638</v>
      </c>
      <c r="AM430">
        <f t="shared" si="229"/>
        <v>0.9706686037111959</v>
      </c>
      <c r="AN430" s="15">
        <f t="shared" si="234"/>
        <v>7.2351383786460124</v>
      </c>
      <c r="AO430" s="15">
        <f t="shared" si="234"/>
        <v>7.2345791596001936</v>
      </c>
      <c r="AP430" s="15">
        <f t="shared" si="234"/>
        <v>7.2328611225086039</v>
      </c>
      <c r="AQ430" s="15">
        <f t="shared" si="234"/>
        <v>7.2276085471689058</v>
      </c>
      <c r="AR430" s="15">
        <f t="shared" si="234"/>
        <v>7.2117805975222273</v>
      </c>
      <c r="AS430" s="15">
        <f t="shared" si="234"/>
        <v>7.1659778942446684</v>
      </c>
      <c r="AT430" s="15">
        <f t="shared" si="234"/>
        <v>7.045675971694239</v>
      </c>
      <c r="AU430" s="15">
        <f t="shared" si="230"/>
        <v>6.7791721015874522</v>
      </c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</row>
    <row r="431" spans="1:68" s="9" customFormat="1" x14ac:dyDescent="0.2">
      <c r="A431" s="173" t="s">
        <v>1906</v>
      </c>
      <c r="B431" s="174" t="s">
        <v>676</v>
      </c>
      <c r="C431" s="175">
        <v>57093.934300000001</v>
      </c>
      <c r="D431" s="175">
        <v>2.0000000000000001E-4</v>
      </c>
      <c r="E431" s="9">
        <f t="shared" si="236"/>
        <v>11248.029685173682</v>
      </c>
      <c r="F431" s="9">
        <f t="shared" si="214"/>
        <v>11248</v>
      </c>
      <c r="G431" s="9">
        <f t="shared" si="215"/>
        <v>4.5978000001923647E-2</v>
      </c>
      <c r="K431" s="9">
        <f t="shared" si="235"/>
        <v>4.5978000001923647E-2</v>
      </c>
      <c r="M431" s="15"/>
      <c r="O431" s="9">
        <f t="shared" ca="1" si="210"/>
        <v>-413.46913087367739</v>
      </c>
      <c r="P431" s="9">
        <f t="shared" si="233"/>
        <v>0.21816592052088982</v>
      </c>
      <c r="Q431" s="40">
        <f t="shared" si="216"/>
        <v>42075.434300000001</v>
      </c>
      <c r="R431"/>
      <c r="S431" s="35">
        <v>1</v>
      </c>
      <c r="T431"/>
      <c r="U431"/>
      <c r="V431"/>
      <c r="W431"/>
      <c r="X431"/>
      <c r="Y431"/>
      <c r="Z431">
        <f t="shared" si="217"/>
        <v>11248</v>
      </c>
      <c r="AA431" s="15">
        <f t="shared" si="218"/>
        <v>8.1421942583398604E-2</v>
      </c>
      <c r="AB431" s="15">
        <f t="shared" si="219"/>
        <v>0.18272197793941486</v>
      </c>
      <c r="AC431" s="15">
        <f t="shared" si="220"/>
        <v>-0.17218792051896617</v>
      </c>
      <c r="AD431" s="15">
        <f t="shared" si="221"/>
        <v>-3.5443942581474958E-2</v>
      </c>
      <c r="AE431" s="15">
        <f t="shared" si="222"/>
        <v>1.2562730657188937E-3</v>
      </c>
      <c r="AF431">
        <f t="shared" si="223"/>
        <v>-0.17218792051896617</v>
      </c>
      <c r="AG431" s="68"/>
      <c r="AH431">
        <f t="shared" si="224"/>
        <v>-0.13674397793749121</v>
      </c>
      <c r="AI431">
        <f t="shared" si="225"/>
        <v>0.99458958222684779</v>
      </c>
      <c r="AJ431">
        <f t="shared" si="226"/>
        <v>-0.30645048586964213</v>
      </c>
      <c r="AK431">
        <f t="shared" si="227"/>
        <v>0.55997386312177111</v>
      </c>
      <c r="AL431">
        <f t="shared" si="228"/>
        <v>1.5804579374166721</v>
      </c>
      <c r="AM431">
        <f t="shared" si="229"/>
        <v>1.0097085864348618</v>
      </c>
      <c r="AN431" s="15">
        <f t="shared" ref="AN431:AT440" si="237">$AU431+$AB$7*SIN(AO431)</f>
        <v>7.2676221395807454</v>
      </c>
      <c r="AO431" s="15">
        <f t="shared" si="237"/>
        <v>7.2671679688427302</v>
      </c>
      <c r="AP431" s="15">
        <f t="shared" si="237"/>
        <v>7.2657048791371199</v>
      </c>
      <c r="AQ431" s="15">
        <f t="shared" si="237"/>
        <v>7.2610132563712639</v>
      </c>
      <c r="AR431" s="15">
        <f t="shared" si="237"/>
        <v>7.2461838957591356</v>
      </c>
      <c r="AS431" s="15">
        <f t="shared" si="237"/>
        <v>7.2012482703459826</v>
      </c>
      <c r="AT431" s="15">
        <f t="shared" si="237"/>
        <v>7.0786435693478031</v>
      </c>
      <c r="AU431" s="15">
        <f t="shared" si="230"/>
        <v>6.8013049817161306</v>
      </c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</row>
    <row r="432" spans="1:68" s="9" customFormat="1" x14ac:dyDescent="0.2">
      <c r="A432" s="165" t="s">
        <v>1905</v>
      </c>
      <c r="B432" s="168"/>
      <c r="C432" s="165">
        <v>57198.486599999997</v>
      </c>
      <c r="D432" s="165">
        <v>1.7500000000000002E-2</v>
      </c>
      <c r="E432" s="9">
        <f t="shared" si="236"/>
        <v>11315.53269062158</v>
      </c>
      <c r="F432" s="9">
        <f t="shared" si="214"/>
        <v>11315.5</v>
      </c>
      <c r="G432" s="9">
        <f t="shared" si="215"/>
        <v>5.0632999998924788E-2</v>
      </c>
      <c r="K432" s="9">
        <f t="shared" si="235"/>
        <v>5.0632999998924788E-2</v>
      </c>
      <c r="M432" s="15"/>
      <c r="O432" s="9">
        <f t="shared" ref="O432:O454" ca="1" si="238">+C$11+C$12*F432</f>
        <v>-454.39756146958734</v>
      </c>
      <c r="P432" s="9">
        <f t="shared" si="233"/>
        <v>0.21943807176630709</v>
      </c>
      <c r="Q432" s="40">
        <f t="shared" si="216"/>
        <v>42179.986599999997</v>
      </c>
      <c r="R432"/>
      <c r="S432" s="35">
        <v>1</v>
      </c>
      <c r="T432"/>
      <c r="U432"/>
      <c r="V432"/>
      <c r="W432"/>
      <c r="X432"/>
      <c r="Y432"/>
      <c r="Z432">
        <f t="shared" si="217"/>
        <v>11315.5</v>
      </c>
      <c r="AA432" s="15">
        <f t="shared" si="218"/>
        <v>8.4106219679833422E-2</v>
      </c>
      <c r="AB432" s="15">
        <f t="shared" si="219"/>
        <v>0.18596485208539845</v>
      </c>
      <c r="AC432" s="15">
        <f t="shared" si="220"/>
        <v>-0.1688050717673823</v>
      </c>
      <c r="AD432" s="15">
        <f t="shared" si="221"/>
        <v>-3.3473219680908634E-2</v>
      </c>
      <c r="AE432" s="15">
        <f t="shared" si="222"/>
        <v>1.120456435806369E-3</v>
      </c>
      <c r="AF432">
        <f t="shared" si="223"/>
        <v>-0.1688050717673823</v>
      </c>
      <c r="AG432" s="68"/>
      <c r="AH432">
        <f t="shared" si="224"/>
        <v>-0.13533185208647366</v>
      </c>
      <c r="AI432">
        <f t="shared" si="225"/>
        <v>0.98668871493014365</v>
      </c>
      <c r="AJ432">
        <f t="shared" si="226"/>
        <v>-0.2929885601270783</v>
      </c>
      <c r="AK432">
        <f t="shared" si="227"/>
        <v>0.55984177201222585</v>
      </c>
      <c r="AL432">
        <f t="shared" si="228"/>
        <v>1.5945687177103764</v>
      </c>
      <c r="AM432">
        <f t="shared" si="229"/>
        <v>1.0240594998997974</v>
      </c>
      <c r="AN432" s="15">
        <f t="shared" si="237"/>
        <v>7.2794233499142571</v>
      </c>
      <c r="AO432" s="15">
        <f t="shared" si="237"/>
        <v>7.2790043289675443</v>
      </c>
      <c r="AP432" s="15">
        <f t="shared" si="237"/>
        <v>7.2776298575001199</v>
      </c>
      <c r="AQ432" s="15">
        <f t="shared" si="237"/>
        <v>7.2731415697305879</v>
      </c>
      <c r="AR432" s="15">
        <f t="shared" si="237"/>
        <v>7.2586938871047817</v>
      </c>
      <c r="AS432" s="15">
        <f t="shared" si="237"/>
        <v>7.2141356845322564</v>
      </c>
      <c r="AT432" s="15">
        <f t="shared" si="237"/>
        <v>7.090769732284909</v>
      </c>
      <c r="AU432" s="15">
        <f t="shared" si="230"/>
        <v>6.809468748976709</v>
      </c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</row>
    <row r="433" spans="1:68" s="9" customFormat="1" x14ac:dyDescent="0.2">
      <c r="A433" s="165" t="s">
        <v>1905</v>
      </c>
      <c r="B433" s="168"/>
      <c r="C433" s="165">
        <v>57205.453000000001</v>
      </c>
      <c r="D433" s="165">
        <v>8.0000000000000004E-4</v>
      </c>
      <c r="E433" s="9">
        <f t="shared" si="236"/>
        <v>11320.030467687722</v>
      </c>
      <c r="F433" s="9">
        <f t="shared" si="214"/>
        <v>11320</v>
      </c>
      <c r="G433" s="9">
        <f t="shared" si="215"/>
        <v>4.7190000004775357E-2</v>
      </c>
      <c r="K433" s="9">
        <f t="shared" si="235"/>
        <v>4.7190000004775357E-2</v>
      </c>
      <c r="M433" s="15"/>
      <c r="O433" s="9">
        <f t="shared" ca="1" si="238"/>
        <v>-457.12612350931522</v>
      </c>
      <c r="P433" s="9">
        <f t="shared" si="233"/>
        <v>0.2195228800371237</v>
      </c>
      <c r="Q433" s="40">
        <f t="shared" si="216"/>
        <v>42186.953000000001</v>
      </c>
      <c r="R433"/>
      <c r="S433" s="35">
        <v>1</v>
      </c>
      <c r="T433"/>
      <c r="U433"/>
      <c r="V433"/>
      <c r="W433"/>
      <c r="X433"/>
      <c r="Y433"/>
      <c r="Z433">
        <f t="shared" si="217"/>
        <v>11320</v>
      </c>
      <c r="AA433" s="15">
        <f t="shared" si="218"/>
        <v>8.4285433742801924E-2</v>
      </c>
      <c r="AB433" s="15">
        <f t="shared" si="219"/>
        <v>0.18242744629909713</v>
      </c>
      <c r="AC433" s="15">
        <f t="shared" si="220"/>
        <v>-0.17233288003234834</v>
      </c>
      <c r="AD433" s="15">
        <f t="shared" si="221"/>
        <v>-3.7095433738026568E-2</v>
      </c>
      <c r="AE433" s="15">
        <f t="shared" si="222"/>
        <v>1.3760712042123198E-3</v>
      </c>
      <c r="AF433">
        <f t="shared" si="223"/>
        <v>-0.17233288003234834</v>
      </c>
      <c r="AG433" s="68"/>
      <c r="AH433">
        <f t="shared" si="224"/>
        <v>-0.13523744629432177</v>
      </c>
      <c r="AI433">
        <f t="shared" si="225"/>
        <v>0.98616656031895422</v>
      </c>
      <c r="AJ433">
        <f t="shared" si="226"/>
        <v>-0.29209667021081254</v>
      </c>
      <c r="AK433">
        <f t="shared" si="227"/>
        <v>0.5598291131645361</v>
      </c>
      <c r="AL433">
        <f t="shared" si="228"/>
        <v>1.5955014106655112</v>
      </c>
      <c r="AM433">
        <f t="shared" si="229"/>
        <v>1.025015359485947</v>
      </c>
      <c r="AN433" s="15">
        <f t="shared" si="237"/>
        <v>7.2802067112145217</v>
      </c>
      <c r="AO433" s="15">
        <f t="shared" si="237"/>
        <v>7.2797899653647695</v>
      </c>
      <c r="AP433" s="15">
        <f t="shared" si="237"/>
        <v>7.2784212932745822</v>
      </c>
      <c r="AQ433" s="15">
        <f t="shared" si="237"/>
        <v>7.2739464735062773</v>
      </c>
      <c r="AR433" s="15">
        <f t="shared" si="237"/>
        <v>7.2595244519307078</v>
      </c>
      <c r="AS433" s="15">
        <f t="shared" si="237"/>
        <v>7.2149924807579655</v>
      </c>
      <c r="AT433" s="15">
        <f t="shared" si="237"/>
        <v>7.0915774794733988</v>
      </c>
      <c r="AU433" s="15">
        <f t="shared" si="230"/>
        <v>6.8100130001274142</v>
      </c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</row>
    <row r="434" spans="1:68" x14ac:dyDescent="0.2">
      <c r="A434" s="173" t="s">
        <v>1907</v>
      </c>
      <c r="B434" s="174" t="s">
        <v>676</v>
      </c>
      <c r="C434" s="175">
        <v>57575.635999999999</v>
      </c>
      <c r="D434" s="175">
        <v>1E-4</v>
      </c>
      <c r="E434" s="9">
        <f t="shared" si="236"/>
        <v>11559.034918720548</v>
      </c>
      <c r="F434" s="9">
        <f t="shared" si="214"/>
        <v>11559</v>
      </c>
      <c r="G434" s="9">
        <f t="shared" si="215"/>
        <v>5.4083999995782506E-2</v>
      </c>
      <c r="H434" s="9"/>
      <c r="I434" s="9"/>
      <c r="J434" s="9"/>
      <c r="K434" s="9">
        <f t="shared" si="235"/>
        <v>5.4083999995782506E-2</v>
      </c>
      <c r="L434" s="9"/>
      <c r="M434" s="15"/>
      <c r="N434" s="9"/>
      <c r="O434" s="9">
        <f t="shared" ca="1" si="238"/>
        <v>-602.04308517483605</v>
      </c>
      <c r="P434" s="9">
        <f t="shared" si="233"/>
        <v>0.22402681602435454</v>
      </c>
      <c r="Q434" s="40">
        <f t="shared" si="216"/>
        <v>42557.135999999999</v>
      </c>
      <c r="S434" s="35">
        <v>1</v>
      </c>
      <c r="Z434">
        <f t="shared" si="217"/>
        <v>11559</v>
      </c>
      <c r="AA434" s="15">
        <f t="shared" si="218"/>
        <v>9.3846457149988294E-2</v>
      </c>
      <c r="AB434" s="15">
        <f t="shared" si="219"/>
        <v>0.18426435887014875</v>
      </c>
      <c r="AC434" s="15">
        <f t="shared" si="220"/>
        <v>-0.16994281602857203</v>
      </c>
      <c r="AD434" s="15">
        <f t="shared" si="221"/>
        <v>-3.9762457154205788E-2</v>
      </c>
      <c r="AE434" s="15">
        <f t="shared" si="222"/>
        <v>1.581052998940051E-3</v>
      </c>
      <c r="AF434">
        <f t="shared" si="223"/>
        <v>-0.16994281602857203</v>
      </c>
      <c r="AG434" s="68"/>
      <c r="AH434">
        <f t="shared" si="224"/>
        <v>-0.13018035887436624</v>
      </c>
      <c r="AI434">
        <f t="shared" si="225"/>
        <v>0.95923834223849147</v>
      </c>
      <c r="AJ434">
        <f t="shared" si="226"/>
        <v>-0.24572772518836805</v>
      </c>
      <c r="AK434">
        <f t="shared" si="227"/>
        <v>0.5585145362983257</v>
      </c>
      <c r="AL434">
        <f t="shared" si="228"/>
        <v>1.6436494298154627</v>
      </c>
      <c r="AM434">
        <f t="shared" si="229"/>
        <v>1.0756419371699522</v>
      </c>
      <c r="AN434" s="15">
        <f t="shared" si="237"/>
        <v>7.3212192966644141</v>
      </c>
      <c r="AO434" s="15">
        <f t="shared" si="237"/>
        <v>7.3209114308271159</v>
      </c>
      <c r="AP434" s="15">
        <f t="shared" si="237"/>
        <v>7.3198305981865932</v>
      </c>
      <c r="AQ434" s="15">
        <f t="shared" si="237"/>
        <v>7.3160516207184978</v>
      </c>
      <c r="AR434" s="15">
        <f t="shared" si="237"/>
        <v>7.303022730647335</v>
      </c>
      <c r="AS434" s="15">
        <f t="shared" si="237"/>
        <v>7.260068215935048</v>
      </c>
      <c r="AT434" s="15">
        <f t="shared" si="237"/>
        <v>7.1343560459884916</v>
      </c>
      <c r="AU434" s="15">
        <f t="shared" si="230"/>
        <v>6.8389187834648677</v>
      </c>
    </row>
    <row r="435" spans="1:68" x14ac:dyDescent="0.2">
      <c r="A435" s="173" t="s">
        <v>1908</v>
      </c>
      <c r="B435" s="174" t="s">
        <v>676</v>
      </c>
      <c r="C435" s="175">
        <v>57609.7114</v>
      </c>
      <c r="D435" s="175">
        <v>2.9999999999999997E-4</v>
      </c>
      <c r="E435" s="9">
        <f t="shared" si="236"/>
        <v>11581.035313851402</v>
      </c>
      <c r="F435" s="9">
        <f t="shared" si="214"/>
        <v>11581</v>
      </c>
      <c r="G435" s="9">
        <f t="shared" si="215"/>
        <v>5.4695999999239575E-2</v>
      </c>
      <c r="H435" s="9"/>
      <c r="I435" s="9"/>
      <c r="J435" s="9"/>
      <c r="K435" s="9">
        <f t="shared" si="235"/>
        <v>5.4695999999239575E-2</v>
      </c>
      <c r="L435" s="9"/>
      <c r="M435" s="15"/>
      <c r="N435" s="9"/>
      <c r="O435" s="9">
        <f t="shared" ca="1" si="238"/>
        <v>-615.38272181350294</v>
      </c>
      <c r="P435" s="9">
        <f t="shared" si="233"/>
        <v>0.22444137215781546</v>
      </c>
      <c r="Q435" s="40">
        <f t="shared" si="216"/>
        <v>42591.2114</v>
      </c>
      <c r="S435" s="35">
        <v>1</v>
      </c>
      <c r="Z435">
        <f t="shared" si="217"/>
        <v>11581</v>
      </c>
      <c r="AA435" s="15">
        <f t="shared" si="218"/>
        <v>9.473042297433884E-2</v>
      </c>
      <c r="AB435" s="15">
        <f t="shared" si="219"/>
        <v>0.18440694918271619</v>
      </c>
      <c r="AC435" s="15">
        <f t="shared" si="220"/>
        <v>-0.16974537215857588</v>
      </c>
      <c r="AD435" s="15">
        <f t="shared" si="221"/>
        <v>-4.0034422975099265E-2</v>
      </c>
      <c r="AE435" s="15">
        <f t="shared" si="222"/>
        <v>1.602755022949156E-3</v>
      </c>
      <c r="AF435">
        <f t="shared" si="223"/>
        <v>-0.16974537215857588</v>
      </c>
      <c r="AG435" s="68"/>
      <c r="AH435">
        <f t="shared" si="224"/>
        <v>-0.12971094918347661</v>
      </c>
      <c r="AI435">
        <f t="shared" si="225"/>
        <v>0.95683744910959567</v>
      </c>
      <c r="AJ435">
        <f t="shared" si="226"/>
        <v>-0.24155789151998039</v>
      </c>
      <c r="AK435">
        <f t="shared" si="227"/>
        <v>0.55833412415921102</v>
      </c>
      <c r="AL435">
        <f t="shared" si="228"/>
        <v>1.6479488295740077</v>
      </c>
      <c r="AM435">
        <f t="shared" si="229"/>
        <v>1.0802896057959916</v>
      </c>
      <c r="AN435" s="15">
        <f t="shared" si="237"/>
        <v>7.3249373364575172</v>
      </c>
      <c r="AO435" s="15">
        <f t="shared" si="237"/>
        <v>7.3246383460054592</v>
      </c>
      <c r="AP435" s="15">
        <f t="shared" si="237"/>
        <v>7.3235819790887176</v>
      </c>
      <c r="AQ435" s="15">
        <f t="shared" si="237"/>
        <v>7.3198648495935936</v>
      </c>
      <c r="AR435" s="15">
        <f t="shared" si="237"/>
        <v>7.3069664782056742</v>
      </c>
      <c r="AS435" s="15">
        <f t="shared" si="237"/>
        <v>7.2641746603291919</v>
      </c>
      <c r="AT435" s="15">
        <f t="shared" si="237"/>
        <v>7.1382815903962804</v>
      </c>
      <c r="AU435" s="15">
        <f t="shared" si="230"/>
        <v>6.8415795668683153</v>
      </c>
    </row>
    <row r="436" spans="1:68" x14ac:dyDescent="0.2">
      <c r="A436" s="176" t="s">
        <v>1909</v>
      </c>
      <c r="B436" s="177" t="s">
        <v>676</v>
      </c>
      <c r="C436" s="178">
        <v>57866.825700000001</v>
      </c>
      <c r="D436" s="178">
        <v>1E-4</v>
      </c>
      <c r="E436" s="9">
        <f t="shared" si="236"/>
        <v>11747.038242468303</v>
      </c>
      <c r="F436" s="9">
        <f t="shared" si="214"/>
        <v>11747</v>
      </c>
      <c r="G436" s="9">
        <f t="shared" si="215"/>
        <v>5.9231999999610707E-2</v>
      </c>
      <c r="H436" s="9"/>
      <c r="I436" s="9"/>
      <c r="J436" s="9"/>
      <c r="K436" s="9">
        <f t="shared" si="235"/>
        <v>5.9231999999610707E-2</v>
      </c>
      <c r="L436" s="9"/>
      <c r="M436" s="15"/>
      <c r="N436" s="9"/>
      <c r="O436" s="9">
        <f t="shared" ca="1" si="238"/>
        <v>-716.0363437234455</v>
      </c>
      <c r="P436" s="9">
        <f t="shared" si="233"/>
        <v>0.22756921206541086</v>
      </c>
      <c r="Q436" s="40">
        <f t="shared" si="216"/>
        <v>42848.325700000001</v>
      </c>
      <c r="S436" s="35">
        <v>1</v>
      </c>
      <c r="Z436">
        <f t="shared" si="217"/>
        <v>11747</v>
      </c>
      <c r="AA436" s="15">
        <f t="shared" si="218"/>
        <v>0.10141853769792319</v>
      </c>
      <c r="AB436" s="15">
        <f t="shared" si="219"/>
        <v>0.18538267436709838</v>
      </c>
      <c r="AC436" s="15">
        <f t="shared" si="220"/>
        <v>-0.16833721206580016</v>
      </c>
      <c r="AD436" s="15">
        <f t="shared" si="221"/>
        <v>-4.2186537698312487E-2</v>
      </c>
      <c r="AE436" s="15">
        <f t="shared" si="222"/>
        <v>1.7797039629711406E-3</v>
      </c>
      <c r="AF436">
        <f t="shared" si="223"/>
        <v>-0.16833721206580016</v>
      </c>
      <c r="AG436" s="68"/>
      <c r="AH436">
        <f t="shared" si="224"/>
        <v>-0.12615067436748767</v>
      </c>
      <c r="AI436">
        <f t="shared" si="225"/>
        <v>0.93913145691230104</v>
      </c>
      <c r="AJ436">
        <f t="shared" si="226"/>
        <v>-0.21062520776534713</v>
      </c>
      <c r="AK436">
        <f t="shared" si="227"/>
        <v>0.55668215389248921</v>
      </c>
      <c r="AL436">
        <f t="shared" si="228"/>
        <v>1.679705324105359</v>
      </c>
      <c r="AM436">
        <f t="shared" si="229"/>
        <v>1.1153016829197762</v>
      </c>
      <c r="AN436" s="15">
        <f t="shared" si="237"/>
        <v>7.352691913151391</v>
      </c>
      <c r="AO436" s="15">
        <f t="shared" si="237"/>
        <v>7.3524540046405189</v>
      </c>
      <c r="AP436" s="15">
        <f t="shared" si="237"/>
        <v>7.351571048619185</v>
      </c>
      <c r="AQ436" s="15">
        <f t="shared" si="237"/>
        <v>7.3483064374681835</v>
      </c>
      <c r="AR436" s="15">
        <f t="shared" si="237"/>
        <v>7.3363993295249994</v>
      </c>
      <c r="AS436" s="15">
        <f t="shared" si="237"/>
        <v>7.2949239015418366</v>
      </c>
      <c r="AT436" s="15">
        <f t="shared" si="237"/>
        <v>7.1678332579346034</v>
      </c>
      <c r="AU436" s="15">
        <f t="shared" si="230"/>
        <v>6.861656387094329</v>
      </c>
    </row>
    <row r="437" spans="1:68" x14ac:dyDescent="0.2">
      <c r="A437" s="180" t="s">
        <v>0</v>
      </c>
      <c r="B437" s="181" t="s">
        <v>676</v>
      </c>
      <c r="C437" s="181">
        <v>57902.450299999997</v>
      </c>
      <c r="D437" s="181">
        <v>4.0000000000000002E-4</v>
      </c>
      <c r="E437" s="9">
        <f t="shared" si="236"/>
        <v>11770.038860990122</v>
      </c>
      <c r="F437" s="9">
        <f t="shared" si="214"/>
        <v>11770</v>
      </c>
      <c r="G437" s="9">
        <f t="shared" si="215"/>
        <v>6.0189999996509869E-2</v>
      </c>
      <c r="H437" s="9"/>
      <c r="I437" s="9"/>
      <c r="J437" s="9"/>
      <c r="K437" s="9">
        <f t="shared" si="235"/>
        <v>6.0189999996509869E-2</v>
      </c>
      <c r="L437" s="9"/>
      <c r="M437" s="15"/>
      <c r="N437" s="9"/>
      <c r="O437" s="9">
        <f t="shared" ca="1" si="238"/>
        <v>-729.98232748205282</v>
      </c>
      <c r="P437" s="9">
        <f t="shared" si="233"/>
        <v>0.22800256316046089</v>
      </c>
      <c r="Q437" s="40">
        <f t="shared" si="216"/>
        <v>42883.950299999997</v>
      </c>
      <c r="S437" s="35">
        <v>1</v>
      </c>
      <c r="Z437">
        <f t="shared" si="217"/>
        <v>11770</v>
      </c>
      <c r="AA437" s="15">
        <f t="shared" si="218"/>
        <v>0.10234755453692371</v>
      </c>
      <c r="AB437" s="15">
        <f t="shared" si="219"/>
        <v>0.18584500862004705</v>
      </c>
      <c r="AC437" s="15">
        <f t="shared" si="220"/>
        <v>-0.16781256316395102</v>
      </c>
      <c r="AD437" s="15">
        <f t="shared" si="221"/>
        <v>-4.2157554540413839E-2</v>
      </c>
      <c r="AE437" s="15">
        <f t="shared" si="222"/>
        <v>1.7772594048279674E-3</v>
      </c>
      <c r="AF437">
        <f t="shared" si="223"/>
        <v>-0.16781256316395102</v>
      </c>
      <c r="AG437" s="68"/>
      <c r="AH437">
        <f t="shared" si="224"/>
        <v>-0.12565500862353718</v>
      </c>
      <c r="AI437">
        <f t="shared" si="225"/>
        <v>0.93673436504244334</v>
      </c>
      <c r="AJ437">
        <f t="shared" si="226"/>
        <v>-0.20641282716864337</v>
      </c>
      <c r="AK437">
        <f t="shared" si="227"/>
        <v>0.55641482675555765</v>
      </c>
      <c r="AL437">
        <f t="shared" si="228"/>
        <v>1.6840123848662321</v>
      </c>
      <c r="AM437">
        <f t="shared" si="229"/>
        <v>1.1201456269449264</v>
      </c>
      <c r="AN437" s="15">
        <f t="shared" si="237"/>
        <v>7.3564964179984162</v>
      </c>
      <c r="AO437" s="15">
        <f t="shared" si="237"/>
        <v>7.3562661803885714</v>
      </c>
      <c r="AP437" s="15">
        <f t="shared" si="237"/>
        <v>7.3554056930946379</v>
      </c>
      <c r="AQ437" s="15">
        <f t="shared" si="237"/>
        <v>7.3522016819099267</v>
      </c>
      <c r="AR437" s="15">
        <f t="shared" si="237"/>
        <v>7.3404324205950626</v>
      </c>
      <c r="AS437" s="15">
        <f t="shared" si="237"/>
        <v>7.2991512974455874</v>
      </c>
      <c r="AT437" s="15">
        <f t="shared" si="237"/>
        <v>7.1719181179933402</v>
      </c>
      <c r="AU437" s="15">
        <f t="shared" si="230"/>
        <v>6.8644381151979328</v>
      </c>
    </row>
    <row r="438" spans="1:68" x14ac:dyDescent="0.2">
      <c r="A438" s="180" t="s">
        <v>0</v>
      </c>
      <c r="B438" s="181" t="s">
        <v>676</v>
      </c>
      <c r="C438" s="181">
        <v>57919.4833</v>
      </c>
      <c r="D438" s="181">
        <v>4.0000000000000002E-4</v>
      </c>
      <c r="E438" s="9">
        <f t="shared" si="236"/>
        <v>11781.036024053912</v>
      </c>
      <c r="F438" s="9">
        <f t="shared" si="214"/>
        <v>11781</v>
      </c>
      <c r="G438" s="9">
        <f t="shared" si="215"/>
        <v>5.5795999993279111E-2</v>
      </c>
      <c r="H438" s="9"/>
      <c r="I438" s="9"/>
      <c r="J438" s="9"/>
      <c r="K438" s="9">
        <f t="shared" si="235"/>
        <v>5.5795999993279111E-2</v>
      </c>
      <c r="L438" s="9"/>
      <c r="M438" s="15"/>
      <c r="N438" s="9"/>
      <c r="O438" s="9">
        <f t="shared" ca="1" si="238"/>
        <v>-736.65214580138581</v>
      </c>
      <c r="P438" s="9">
        <f t="shared" si="233"/>
        <v>0.22820981594013312</v>
      </c>
      <c r="Q438" s="40">
        <f t="shared" si="216"/>
        <v>42900.9833</v>
      </c>
      <c r="S438" s="35">
        <v>1</v>
      </c>
      <c r="Z438">
        <f t="shared" si="217"/>
        <v>11781</v>
      </c>
      <c r="AA438" s="15">
        <f t="shared" si="218"/>
        <v>0.10279205467562252</v>
      </c>
      <c r="AB438" s="15">
        <f t="shared" si="219"/>
        <v>0.18121376125778971</v>
      </c>
      <c r="AC438" s="15">
        <f t="shared" si="220"/>
        <v>-0.17241381594685401</v>
      </c>
      <c r="AD438" s="15">
        <f t="shared" si="221"/>
        <v>-4.6996054682343413E-2</v>
      </c>
      <c r="AE438" s="15">
        <f t="shared" si="222"/>
        <v>2.2086291557058121E-3</v>
      </c>
      <c r="AF438">
        <f t="shared" si="223"/>
        <v>-0.17241381594685401</v>
      </c>
      <c r="AG438" s="68"/>
      <c r="AH438">
        <f t="shared" si="224"/>
        <v>-0.1254177612645106</v>
      </c>
      <c r="AI438">
        <f t="shared" si="225"/>
        <v>0.93559268341660295</v>
      </c>
      <c r="AJ438">
        <f t="shared" si="226"/>
        <v>-0.20440449163225774</v>
      </c>
      <c r="AK438">
        <f t="shared" si="227"/>
        <v>0.55628382824824785</v>
      </c>
      <c r="AL438">
        <f t="shared" si="228"/>
        <v>1.6860644790609407</v>
      </c>
      <c r="AM438">
        <f t="shared" si="229"/>
        <v>1.1224617450226297</v>
      </c>
      <c r="AN438" s="15">
        <f t="shared" si="237"/>
        <v>7.3583124950797796</v>
      </c>
      <c r="AO438" s="15">
        <f t="shared" si="237"/>
        <v>7.3580858603811379</v>
      </c>
      <c r="AP438" s="15">
        <f t="shared" si="237"/>
        <v>7.3572359854914176</v>
      </c>
      <c r="AQ438" s="15">
        <f t="shared" si="237"/>
        <v>7.3540607668942322</v>
      </c>
      <c r="AR438" s="15">
        <f t="shared" si="237"/>
        <v>7.3423574440378987</v>
      </c>
      <c r="AS438" s="15">
        <f t="shared" si="237"/>
        <v>7.3011702368371818</v>
      </c>
      <c r="AT438" s="15">
        <f t="shared" si="237"/>
        <v>7.1738709062668002</v>
      </c>
      <c r="AU438" s="15">
        <f t="shared" si="230"/>
        <v>6.8657685068996575</v>
      </c>
    </row>
    <row r="439" spans="1:68" x14ac:dyDescent="0.2">
      <c r="A439" s="180" t="s">
        <v>0</v>
      </c>
      <c r="B439" s="181" t="s">
        <v>676</v>
      </c>
      <c r="C439" s="181">
        <v>57919.4833</v>
      </c>
      <c r="D439" s="181">
        <v>4.0000000000000002E-4</v>
      </c>
      <c r="E439" s="9">
        <f t="shared" si="236"/>
        <v>11781.036024053912</v>
      </c>
      <c r="F439" s="9">
        <f t="shared" si="214"/>
        <v>11781</v>
      </c>
      <c r="G439" s="9">
        <f t="shared" si="215"/>
        <v>5.5795999993279111E-2</v>
      </c>
      <c r="H439" s="9"/>
      <c r="I439" s="9"/>
      <c r="J439" s="9"/>
      <c r="K439" s="9">
        <f t="shared" si="235"/>
        <v>5.5795999993279111E-2</v>
      </c>
      <c r="L439" s="9"/>
      <c r="M439" s="15"/>
      <c r="N439" s="9"/>
      <c r="O439" s="9">
        <f t="shared" ca="1" si="238"/>
        <v>-736.65214580138581</v>
      </c>
      <c r="P439" s="9">
        <f t="shared" si="233"/>
        <v>0.22820981594013312</v>
      </c>
      <c r="Q439" s="40">
        <f t="shared" si="216"/>
        <v>42900.9833</v>
      </c>
      <c r="S439" s="35">
        <v>1</v>
      </c>
      <c r="Z439">
        <f t="shared" si="217"/>
        <v>11781</v>
      </c>
      <c r="AA439" s="15">
        <f t="shared" si="218"/>
        <v>0.10279205467562252</v>
      </c>
      <c r="AB439" s="15">
        <f t="shared" si="219"/>
        <v>0.18121376125778971</v>
      </c>
      <c r="AC439" s="15">
        <f t="shared" si="220"/>
        <v>-0.17241381594685401</v>
      </c>
      <c r="AD439" s="15">
        <f t="shared" si="221"/>
        <v>-4.6996054682343413E-2</v>
      </c>
      <c r="AE439" s="15">
        <f t="shared" si="222"/>
        <v>2.2086291557058121E-3</v>
      </c>
      <c r="AF439">
        <f t="shared" si="223"/>
        <v>-0.17241381594685401</v>
      </c>
      <c r="AG439" s="68"/>
      <c r="AH439">
        <f t="shared" si="224"/>
        <v>-0.1254177612645106</v>
      </c>
      <c r="AI439">
        <f t="shared" si="225"/>
        <v>0.93559268341660295</v>
      </c>
      <c r="AJ439">
        <f t="shared" si="226"/>
        <v>-0.20440449163225774</v>
      </c>
      <c r="AK439">
        <f t="shared" si="227"/>
        <v>0.55628382824824785</v>
      </c>
      <c r="AL439">
        <f t="shared" si="228"/>
        <v>1.6860644790609407</v>
      </c>
      <c r="AM439">
        <f t="shared" si="229"/>
        <v>1.1224617450226297</v>
      </c>
      <c r="AN439" s="15">
        <f t="shared" si="237"/>
        <v>7.3583124950797796</v>
      </c>
      <c r="AO439" s="15">
        <f t="shared" si="237"/>
        <v>7.3580858603811379</v>
      </c>
      <c r="AP439" s="15">
        <f t="shared" si="237"/>
        <v>7.3572359854914176</v>
      </c>
      <c r="AQ439" s="15">
        <f t="shared" si="237"/>
        <v>7.3540607668942322</v>
      </c>
      <c r="AR439" s="15">
        <f t="shared" si="237"/>
        <v>7.3423574440378987</v>
      </c>
      <c r="AS439" s="15">
        <f t="shared" si="237"/>
        <v>7.3011702368371818</v>
      </c>
      <c r="AT439" s="15">
        <f t="shared" si="237"/>
        <v>7.1738709062668002</v>
      </c>
      <c r="AU439" s="15">
        <f t="shared" si="230"/>
        <v>6.8657685068996575</v>
      </c>
    </row>
    <row r="440" spans="1:68" x14ac:dyDescent="0.2">
      <c r="A440" s="180" t="s">
        <v>0</v>
      </c>
      <c r="B440" s="181" t="s">
        <v>676</v>
      </c>
      <c r="C440" s="181">
        <v>57919.488799999999</v>
      </c>
      <c r="D440" s="181">
        <v>6.9999999999999999E-4</v>
      </c>
      <c r="E440" s="9">
        <f t="shared" si="236"/>
        <v>11781.039575066467</v>
      </c>
      <c r="F440" s="9">
        <f t="shared" si="214"/>
        <v>11781</v>
      </c>
      <c r="G440" s="9">
        <f t="shared" si="215"/>
        <v>6.1295999992580619E-2</v>
      </c>
      <c r="H440" s="9"/>
      <c r="I440" s="9"/>
      <c r="J440" s="9"/>
      <c r="K440" s="9">
        <f t="shared" si="235"/>
        <v>6.1295999992580619E-2</v>
      </c>
      <c r="L440" s="9"/>
      <c r="M440" s="15"/>
      <c r="N440" s="9"/>
      <c r="O440" s="9">
        <f t="shared" ca="1" si="238"/>
        <v>-736.65214580138581</v>
      </c>
      <c r="P440" s="9">
        <f t="shared" si="233"/>
        <v>0.22820981594013312</v>
      </c>
      <c r="Q440" s="40">
        <f t="shared" si="216"/>
        <v>42900.988799999999</v>
      </c>
      <c r="S440" s="35">
        <v>1</v>
      </c>
      <c r="Z440">
        <f t="shared" si="217"/>
        <v>11781</v>
      </c>
      <c r="AA440" s="15">
        <f t="shared" si="218"/>
        <v>0.10279205467562252</v>
      </c>
      <c r="AB440" s="15">
        <f t="shared" si="219"/>
        <v>0.18671376125709122</v>
      </c>
      <c r="AC440" s="15">
        <f t="shared" si="220"/>
        <v>-0.1669138159475525</v>
      </c>
      <c r="AD440" s="15">
        <f t="shared" si="221"/>
        <v>-4.1496054683041905E-2</v>
      </c>
      <c r="AE440" s="15">
        <f t="shared" si="222"/>
        <v>1.7219225542580039E-3</v>
      </c>
      <c r="AF440">
        <f t="shared" si="223"/>
        <v>-0.1669138159475525</v>
      </c>
      <c r="AG440" s="68"/>
      <c r="AH440">
        <f t="shared" si="224"/>
        <v>-0.1254177612645106</v>
      </c>
      <c r="AI440">
        <f t="shared" si="225"/>
        <v>0.93559268341660295</v>
      </c>
      <c r="AJ440">
        <f t="shared" si="226"/>
        <v>-0.20440449163225774</v>
      </c>
      <c r="AK440">
        <f t="shared" si="227"/>
        <v>0.55628382824824785</v>
      </c>
      <c r="AL440">
        <f t="shared" si="228"/>
        <v>1.6860644790609407</v>
      </c>
      <c r="AM440">
        <f t="shared" si="229"/>
        <v>1.1224617450226297</v>
      </c>
      <c r="AN440" s="15">
        <f t="shared" si="237"/>
        <v>7.3583124950797796</v>
      </c>
      <c r="AO440" s="15">
        <f t="shared" si="237"/>
        <v>7.3580858603811379</v>
      </c>
      <c r="AP440" s="15">
        <f t="shared" si="237"/>
        <v>7.3572359854914176</v>
      </c>
      <c r="AQ440" s="15">
        <f t="shared" si="237"/>
        <v>7.3540607668942322</v>
      </c>
      <c r="AR440" s="15">
        <f t="shared" si="237"/>
        <v>7.3423574440378987</v>
      </c>
      <c r="AS440" s="15">
        <f t="shared" si="237"/>
        <v>7.3011702368371818</v>
      </c>
      <c r="AT440" s="15">
        <f t="shared" si="237"/>
        <v>7.1738709062668002</v>
      </c>
      <c r="AU440" s="15">
        <f t="shared" si="230"/>
        <v>6.8657685068996575</v>
      </c>
    </row>
    <row r="441" spans="1:68" x14ac:dyDescent="0.2">
      <c r="A441" s="176" t="s">
        <v>1909</v>
      </c>
      <c r="B441" s="177" t="s">
        <v>676</v>
      </c>
      <c r="C441" s="178">
        <v>57925.683799999999</v>
      </c>
      <c r="D441" s="178">
        <v>1E-4</v>
      </c>
      <c r="E441" s="9">
        <f t="shared" si="236"/>
        <v>11785.03930648079</v>
      </c>
      <c r="F441" s="9">
        <f t="shared" si="214"/>
        <v>11785</v>
      </c>
      <c r="G441" s="9">
        <f t="shared" si="215"/>
        <v>6.0879999997268897E-2</v>
      </c>
      <c r="H441" s="9"/>
      <c r="I441" s="9"/>
      <c r="J441" s="9"/>
      <c r="K441" s="9">
        <f t="shared" si="235"/>
        <v>6.0879999997268897E-2</v>
      </c>
      <c r="L441" s="9"/>
      <c r="M441" s="15"/>
      <c r="N441" s="9"/>
      <c r="O441" s="9">
        <f t="shared" ca="1" si="238"/>
        <v>-739.07753428114393</v>
      </c>
      <c r="P441" s="9">
        <f t="shared" si="233"/>
        <v>0.22828518025169198</v>
      </c>
      <c r="Q441" s="40">
        <f t="shared" si="216"/>
        <v>42907.183799999999</v>
      </c>
      <c r="S441" s="35">
        <v>1</v>
      </c>
      <c r="Z441">
        <f t="shared" si="217"/>
        <v>11785</v>
      </c>
      <c r="AA441" s="15">
        <f t="shared" si="218"/>
        <v>0.10295372077990866</v>
      </c>
      <c r="AB441" s="15">
        <f t="shared" si="219"/>
        <v>0.18621145946905221</v>
      </c>
      <c r="AC441" s="15">
        <f t="shared" si="220"/>
        <v>-0.16740518025442308</v>
      </c>
      <c r="AD441" s="15">
        <f t="shared" si="221"/>
        <v>-4.2073720782639767E-2</v>
      </c>
      <c r="AE441" s="15">
        <f t="shared" si="222"/>
        <v>1.7701979804955336E-3</v>
      </c>
      <c r="AF441">
        <f t="shared" si="223"/>
        <v>-0.16740518025442308</v>
      </c>
      <c r="AG441" s="68"/>
      <c r="AH441">
        <f t="shared" si="224"/>
        <v>-0.12533145947178331</v>
      </c>
      <c r="AI441">
        <f t="shared" si="225"/>
        <v>0.93517828670951764</v>
      </c>
      <c r="AJ441">
        <f t="shared" si="226"/>
        <v>-0.20367519415095331</v>
      </c>
      <c r="AK441">
        <f t="shared" si="227"/>
        <v>0.55623569238775616</v>
      </c>
      <c r="AL441">
        <f t="shared" si="228"/>
        <v>1.6868094487989695</v>
      </c>
      <c r="AM441">
        <f t="shared" si="229"/>
        <v>1.1233038833022502</v>
      </c>
      <c r="AN441" s="15">
        <f t="shared" ref="AN441:AT450" si="239">$AU441+$AB$7*SIN(AO441)</f>
        <v>7.3589723320586335</v>
      </c>
      <c r="AO441" s="15">
        <f t="shared" si="239"/>
        <v>7.3587469970320747</v>
      </c>
      <c r="AP441" s="15">
        <f t="shared" si="239"/>
        <v>7.3579009598083864</v>
      </c>
      <c r="AQ441" s="15">
        <f t="shared" si="239"/>
        <v>7.3547361804968654</v>
      </c>
      <c r="AR441" s="15">
        <f t="shared" si="239"/>
        <v>7.343056836217837</v>
      </c>
      <c r="AS441" s="15">
        <f t="shared" si="239"/>
        <v>7.3019039375431998</v>
      </c>
      <c r="AT441" s="15">
        <f t="shared" si="239"/>
        <v>7.1745808759472887</v>
      </c>
      <c r="AU441" s="15">
        <f t="shared" si="230"/>
        <v>6.8662522857002841</v>
      </c>
    </row>
    <row r="442" spans="1:68" x14ac:dyDescent="0.2">
      <c r="A442" s="176" t="s">
        <v>1909</v>
      </c>
      <c r="B442" s="177" t="s">
        <v>676</v>
      </c>
      <c r="C442" s="178">
        <v>57967.503499999999</v>
      </c>
      <c r="D442" s="178">
        <v>1E-4</v>
      </c>
      <c r="E442" s="9">
        <f t="shared" si="236"/>
        <v>11812.039720980802</v>
      </c>
      <c r="F442" s="9">
        <f t="shared" si="214"/>
        <v>11812</v>
      </c>
      <c r="G442" s="9">
        <f t="shared" si="215"/>
        <v>6.1521999996330123E-2</v>
      </c>
      <c r="H442" s="9"/>
      <c r="I442" s="9"/>
      <c r="J442" s="9"/>
      <c r="K442" s="9">
        <f t="shared" si="235"/>
        <v>6.1521999996330123E-2</v>
      </c>
      <c r="L442" s="9"/>
      <c r="M442" s="15"/>
      <c r="N442" s="9"/>
      <c r="O442" s="9">
        <f t="shared" ca="1" si="238"/>
        <v>-755.44890651950755</v>
      </c>
      <c r="P442" s="9">
        <f t="shared" si="233"/>
        <v>0.22879388467316875</v>
      </c>
      <c r="Q442" s="40">
        <f t="shared" si="216"/>
        <v>42949.003499999999</v>
      </c>
      <c r="S442" s="35">
        <v>1</v>
      </c>
      <c r="Z442">
        <f t="shared" si="217"/>
        <v>11812</v>
      </c>
      <c r="AA442" s="15">
        <f t="shared" si="218"/>
        <v>0.10404537462473336</v>
      </c>
      <c r="AB442" s="15">
        <f t="shared" si="219"/>
        <v>0.18627051004476552</v>
      </c>
      <c r="AC442" s="15">
        <f t="shared" si="220"/>
        <v>-0.16727188467683862</v>
      </c>
      <c r="AD442" s="15">
        <f t="shared" si="221"/>
        <v>-4.2523374628403235E-2</v>
      </c>
      <c r="AE442" s="15">
        <f t="shared" si="222"/>
        <v>1.8082373897875279E-3</v>
      </c>
      <c r="AF442">
        <f t="shared" si="223"/>
        <v>-0.16727188467683862</v>
      </c>
      <c r="AG442" s="68"/>
      <c r="AH442">
        <f t="shared" si="224"/>
        <v>-0.12474851004843539</v>
      </c>
      <c r="AI442">
        <f t="shared" si="225"/>
        <v>0.9323916778925132</v>
      </c>
      <c r="AJ442">
        <f t="shared" si="226"/>
        <v>-0.19876645353375602</v>
      </c>
      <c r="AK442">
        <f t="shared" si="227"/>
        <v>0.55590387188956547</v>
      </c>
      <c r="AL442">
        <f t="shared" si="228"/>
        <v>1.6918206957232367</v>
      </c>
      <c r="AM442">
        <f t="shared" si="229"/>
        <v>1.1289871394027025</v>
      </c>
      <c r="AN442" s="15">
        <f t="shared" si="239"/>
        <v>7.3634185212831298</v>
      </c>
      <c r="AO442" s="15">
        <f t="shared" si="239"/>
        <v>7.36320181406077</v>
      </c>
      <c r="AP442" s="15">
        <f t="shared" si="239"/>
        <v>7.3623813831865856</v>
      </c>
      <c r="AQ442" s="15">
        <f t="shared" si="239"/>
        <v>7.3592866361919862</v>
      </c>
      <c r="AR442" s="15">
        <f t="shared" si="239"/>
        <v>7.3477691462765877</v>
      </c>
      <c r="AS442" s="15">
        <f t="shared" si="239"/>
        <v>7.3068500061544093</v>
      </c>
      <c r="AT442" s="15">
        <f t="shared" si="239"/>
        <v>7.1793712811559942</v>
      </c>
      <c r="AU442" s="15">
        <f t="shared" si="230"/>
        <v>6.8695177926045154</v>
      </c>
    </row>
    <row r="443" spans="1:68" x14ac:dyDescent="0.2">
      <c r="A443" s="176" t="s">
        <v>1910</v>
      </c>
      <c r="B443" s="179" t="s">
        <v>676</v>
      </c>
      <c r="C443" s="176">
        <v>58001.579400000002</v>
      </c>
      <c r="D443" s="176">
        <v>1E-4</v>
      </c>
      <c r="E443" s="9">
        <f t="shared" si="236"/>
        <v>11834.040438930979</v>
      </c>
      <c r="F443" s="9">
        <f t="shared" si="214"/>
        <v>11834</v>
      </c>
      <c r="G443" s="9">
        <f t="shared" si="215"/>
        <v>6.2634000001708046E-2</v>
      </c>
      <c r="H443" s="9"/>
      <c r="I443" s="9"/>
      <c r="J443" s="9"/>
      <c r="K443" s="9">
        <f t="shared" si="235"/>
        <v>6.2634000001708046E-2</v>
      </c>
      <c r="L443" s="9"/>
      <c r="M443" s="15"/>
      <c r="N443" s="9"/>
      <c r="O443" s="9">
        <f t="shared" ca="1" si="238"/>
        <v>-768.78854315817534</v>
      </c>
      <c r="P443" s="9">
        <f t="shared" si="233"/>
        <v>0.22920837854263226</v>
      </c>
      <c r="Q443" s="40">
        <f t="shared" si="216"/>
        <v>42983.079400000002</v>
      </c>
      <c r="S443" s="35">
        <v>1</v>
      </c>
      <c r="Z443">
        <f t="shared" si="217"/>
        <v>11834</v>
      </c>
      <c r="AA443" s="15">
        <f t="shared" si="218"/>
        <v>0.1049353848386564</v>
      </c>
      <c r="AB443" s="15">
        <f t="shared" si="219"/>
        <v>0.18690699370568392</v>
      </c>
      <c r="AC443" s="15">
        <f t="shared" si="220"/>
        <v>-0.16657437854092422</v>
      </c>
      <c r="AD443" s="15">
        <f t="shared" si="221"/>
        <v>-4.2301384836948355E-2</v>
      </c>
      <c r="AE443" s="15">
        <f t="shared" si="222"/>
        <v>1.7894071591236043E-3</v>
      </c>
      <c r="AF443">
        <f t="shared" si="223"/>
        <v>-0.16657437854092422</v>
      </c>
      <c r="AG443" s="68"/>
      <c r="AH443">
        <f t="shared" si="224"/>
        <v>-0.12427299370397586</v>
      </c>
      <c r="AI443">
        <f t="shared" si="225"/>
        <v>0.93013466047064708</v>
      </c>
      <c r="AJ443">
        <f t="shared" si="226"/>
        <v>-0.19478475711585388</v>
      </c>
      <c r="AK443">
        <f t="shared" si="227"/>
        <v>0.55562472437108879</v>
      </c>
      <c r="AL443">
        <f t="shared" si="228"/>
        <v>1.6958817955950058</v>
      </c>
      <c r="AM443">
        <f t="shared" si="229"/>
        <v>1.1336164715173487</v>
      </c>
      <c r="AN443" s="15">
        <f t="shared" si="239"/>
        <v>7.3670314561870374</v>
      </c>
      <c r="AO443" s="15">
        <f t="shared" si="239"/>
        <v>7.3668215942331994</v>
      </c>
      <c r="AP443" s="15">
        <f t="shared" si="239"/>
        <v>7.3660216450129976</v>
      </c>
      <c r="AQ443" s="15">
        <f t="shared" si="239"/>
        <v>7.3629833976575547</v>
      </c>
      <c r="AR443" s="15">
        <f t="shared" si="239"/>
        <v>7.3515977645575958</v>
      </c>
      <c r="AS443" s="15">
        <f t="shared" si="239"/>
        <v>7.3108718676235043</v>
      </c>
      <c r="AT443" s="15">
        <f t="shared" si="239"/>
        <v>7.183272132058228</v>
      </c>
      <c r="AU443" s="15">
        <f t="shared" si="230"/>
        <v>6.872178576007963</v>
      </c>
    </row>
    <row r="444" spans="1:68" ht="25.5" x14ac:dyDescent="0.2">
      <c r="A444" s="182" t="s">
        <v>1913</v>
      </c>
      <c r="B444" s="183" t="s">
        <v>676</v>
      </c>
      <c r="C444" s="184">
        <v>59006.8099</v>
      </c>
      <c r="D444" s="182">
        <v>1E-4</v>
      </c>
      <c r="E444" s="9">
        <f t="shared" si="236"/>
        <v>12483.056098250707</v>
      </c>
      <c r="F444" s="9">
        <f t="shared" si="214"/>
        <v>12483</v>
      </c>
      <c r="G444" s="9">
        <f t="shared" si="215"/>
        <v>8.6887999997998122E-2</v>
      </c>
      <c r="H444" s="9"/>
      <c r="I444" s="9"/>
      <c r="J444" s="9"/>
      <c r="K444" s="9">
        <f t="shared" si="235"/>
        <v>8.6887999997998122E-2</v>
      </c>
      <c r="L444" s="9"/>
      <c r="M444" s="15"/>
      <c r="N444" s="9"/>
      <c r="O444" s="9">
        <f t="shared" ca="1" si="238"/>
        <v>-1162.3078239988563</v>
      </c>
      <c r="P444" s="9">
        <f t="shared" si="233"/>
        <v>0.24143351195130022</v>
      </c>
      <c r="Q444" s="40">
        <f t="shared" si="216"/>
        <v>43988.3099</v>
      </c>
      <c r="S444" s="35">
        <v>1</v>
      </c>
      <c r="Z444">
        <f t="shared" si="217"/>
        <v>12483</v>
      </c>
      <c r="AA444" s="15">
        <f t="shared" si="218"/>
        <v>0.13134783263623395</v>
      </c>
      <c r="AB444" s="15">
        <f t="shared" si="219"/>
        <v>0.19697367931306442</v>
      </c>
      <c r="AC444" s="15">
        <f t="shared" si="220"/>
        <v>-0.1545455119533021</v>
      </c>
      <c r="AD444" s="15">
        <f t="shared" si="221"/>
        <v>-4.445983263823583E-2</v>
      </c>
      <c r="AE444" s="15">
        <f t="shared" si="222"/>
        <v>1.9766767182199398E-3</v>
      </c>
      <c r="AF444">
        <f t="shared" si="223"/>
        <v>-0.1545455119533021</v>
      </c>
      <c r="AG444" s="68"/>
      <c r="AH444">
        <f t="shared" si="224"/>
        <v>-0.11008567931506628</v>
      </c>
      <c r="AI444">
        <f t="shared" si="225"/>
        <v>0.8687121436316384</v>
      </c>
      <c r="AJ444">
        <f t="shared" si="226"/>
        <v>-8.4377873771898843E-2</v>
      </c>
      <c r="AK444">
        <f t="shared" si="227"/>
        <v>0.5443927798659719</v>
      </c>
      <c r="AL444">
        <f t="shared" si="228"/>
        <v>1.8074414757613839</v>
      </c>
      <c r="AM444">
        <f t="shared" si="229"/>
        <v>1.2698328889272834</v>
      </c>
      <c r="AN444" s="15">
        <f t="shared" si="239"/>
        <v>7.469845183424118</v>
      </c>
      <c r="AO444" s="15">
        <f t="shared" si="239"/>
        <v>7.4697734887819083</v>
      </c>
      <c r="AP444" s="15">
        <f t="shared" si="239"/>
        <v>7.4694320705972492</v>
      </c>
      <c r="AQ444" s="15">
        <f t="shared" si="239"/>
        <v>7.4678101330079549</v>
      </c>
      <c r="AR444" s="15">
        <f t="shared" si="239"/>
        <v>7.4601916477987622</v>
      </c>
      <c r="AS444" s="15">
        <f t="shared" si="239"/>
        <v>7.4261247737044354</v>
      </c>
      <c r="AT444" s="15">
        <f t="shared" si="239"/>
        <v>7.2973194126784202</v>
      </c>
      <c r="AU444" s="15">
        <f t="shared" si="230"/>
        <v>6.9506716864096676</v>
      </c>
    </row>
    <row r="445" spans="1:68" ht="12" customHeight="1" x14ac:dyDescent="0.2">
      <c r="A445" s="182" t="s">
        <v>1913</v>
      </c>
      <c r="B445" s="183" t="s">
        <v>676</v>
      </c>
      <c r="C445" s="184">
        <v>59042.433700000001</v>
      </c>
      <c r="D445" s="182">
        <v>1E-4</v>
      </c>
      <c r="E445" s="9">
        <f t="shared" si="236"/>
        <v>12506.056200261613</v>
      </c>
      <c r="F445" s="9">
        <f t="shared" si="214"/>
        <v>12506</v>
      </c>
      <c r="G445" s="9">
        <f t="shared" si="215"/>
        <v>8.7046000000555068E-2</v>
      </c>
      <c r="H445" s="9"/>
      <c r="I445" s="9"/>
      <c r="J445" s="9"/>
      <c r="K445" s="9">
        <f t="shared" si="235"/>
        <v>8.7046000000555068E-2</v>
      </c>
      <c r="L445" s="9"/>
      <c r="M445" s="15"/>
      <c r="N445" s="9"/>
      <c r="O445" s="9">
        <f t="shared" ca="1" si="238"/>
        <v>-1176.2538077574627</v>
      </c>
      <c r="P445" s="9">
        <f t="shared" si="233"/>
        <v>0.24186667368146567</v>
      </c>
      <c r="Q445" s="40">
        <f t="shared" si="216"/>
        <v>44023.933700000001</v>
      </c>
      <c r="S445" s="35">
        <v>1</v>
      </c>
      <c r="Z445">
        <f t="shared" si="217"/>
        <v>12506</v>
      </c>
      <c r="AA445" s="15">
        <f t="shared" si="218"/>
        <v>0.13228783098067665</v>
      </c>
      <c r="AB445" s="15">
        <f t="shared" si="219"/>
        <v>0.19662484270134409</v>
      </c>
      <c r="AC445" s="15">
        <f t="shared" si="220"/>
        <v>-0.1548206736809106</v>
      </c>
      <c r="AD445" s="15">
        <f t="shared" si="221"/>
        <v>-4.5241830980121578E-2</v>
      </c>
      <c r="AE445" s="15">
        <f t="shared" si="222"/>
        <v>2.0468232704338885E-3</v>
      </c>
      <c r="AF445">
        <f t="shared" si="223"/>
        <v>-0.1548206736809106</v>
      </c>
      <c r="AG445" s="68"/>
      <c r="AH445">
        <f t="shared" si="224"/>
        <v>-0.10957884270078902</v>
      </c>
      <c r="AI445">
        <f t="shared" si="225"/>
        <v>0.86670751413169322</v>
      </c>
      <c r="AJ445">
        <f t="shared" si="226"/>
        <v>-8.0706480357906063E-2</v>
      </c>
      <c r="AK445">
        <f t="shared" si="227"/>
        <v>0.54390542671593867</v>
      </c>
      <c r="AL445">
        <f t="shared" si="228"/>
        <v>1.8111254425650594</v>
      </c>
      <c r="AM445">
        <f t="shared" si="229"/>
        <v>1.2746563130549302</v>
      </c>
      <c r="AN445" s="15">
        <f t="shared" si="239"/>
        <v>7.4733626509504649</v>
      </c>
      <c r="AO445" s="15">
        <f t="shared" si="239"/>
        <v>7.4732939791575514</v>
      </c>
      <c r="AP445" s="15">
        <f t="shared" si="239"/>
        <v>7.4729640781509659</v>
      </c>
      <c r="AQ445" s="15">
        <f t="shared" si="239"/>
        <v>7.471382997584735</v>
      </c>
      <c r="AR445" s="15">
        <f t="shared" si="239"/>
        <v>7.4638900991026018</v>
      </c>
      <c r="AS445" s="15">
        <f t="shared" si="239"/>
        <v>7.4300873353838268</v>
      </c>
      <c r="AT445" s="15">
        <f t="shared" si="239"/>
        <v>7.3013232378225315</v>
      </c>
      <c r="AU445" s="15">
        <f t="shared" si="230"/>
        <v>6.9534534145132714</v>
      </c>
    </row>
    <row r="446" spans="1:68" ht="12" customHeight="1" x14ac:dyDescent="0.2">
      <c r="A446" s="182" t="s">
        <v>1913</v>
      </c>
      <c r="B446" s="183" t="s">
        <v>676</v>
      </c>
      <c r="C446" s="184">
        <v>59059.472000000002</v>
      </c>
      <c r="D446" s="182">
        <v>1E-4</v>
      </c>
      <c r="E446" s="9">
        <f t="shared" si="236"/>
        <v>12517.056785210227</v>
      </c>
      <c r="F446" s="9">
        <f t="shared" si="214"/>
        <v>12517</v>
      </c>
      <c r="G446" s="9">
        <f t="shared" si="215"/>
        <v>8.7952000001678243E-2</v>
      </c>
      <c r="H446" s="9"/>
      <c r="I446" s="9"/>
      <c r="J446" s="9"/>
      <c r="K446" s="9">
        <f t="shared" si="235"/>
        <v>8.7952000001678243E-2</v>
      </c>
      <c r="L446" s="9"/>
      <c r="M446" s="15"/>
      <c r="N446" s="9"/>
      <c r="O446" s="9">
        <f t="shared" ca="1" si="238"/>
        <v>-1182.9236260767966</v>
      </c>
      <c r="P446" s="9">
        <f t="shared" si="233"/>
        <v>0.24207383589532352</v>
      </c>
      <c r="Q446" s="40">
        <f t="shared" si="216"/>
        <v>44040.972000000002</v>
      </c>
      <c r="S446" s="35">
        <v>1</v>
      </c>
      <c r="Z446">
        <f t="shared" si="217"/>
        <v>12517</v>
      </c>
      <c r="AA446" s="15">
        <f t="shared" si="218"/>
        <v>0.13273745661891057</v>
      </c>
      <c r="AB446" s="15">
        <f t="shared" si="219"/>
        <v>0.19728837927809117</v>
      </c>
      <c r="AC446" s="15">
        <f t="shared" si="220"/>
        <v>-0.15412183589364528</v>
      </c>
      <c r="AD446" s="15">
        <f t="shared" si="221"/>
        <v>-4.4785456617232322E-2</v>
      </c>
      <c r="AE446" s="15">
        <f t="shared" si="222"/>
        <v>2.0057371244139983E-3</v>
      </c>
      <c r="AF446">
        <f t="shared" si="223"/>
        <v>-0.15412183589364528</v>
      </c>
      <c r="AG446" s="68"/>
      <c r="AH446">
        <f t="shared" si="224"/>
        <v>-0.10933637927641295</v>
      </c>
      <c r="AI446">
        <f t="shared" si="225"/>
        <v>0.86575268731524879</v>
      </c>
      <c r="AJ446">
        <f t="shared" si="226"/>
        <v>-7.8956204451475984E-2</v>
      </c>
      <c r="AK446">
        <f t="shared" si="227"/>
        <v>0.54367054273422122</v>
      </c>
      <c r="AL446">
        <f t="shared" si="228"/>
        <v>1.8128813227940186</v>
      </c>
      <c r="AM446">
        <f t="shared" si="229"/>
        <v>1.2769632674841114</v>
      </c>
      <c r="AN446" s="15">
        <f t="shared" si="239"/>
        <v>7.4750420361304801</v>
      </c>
      <c r="AO446" s="15">
        <f t="shared" si="239"/>
        <v>7.4749747737935444</v>
      </c>
      <c r="AP446" s="15">
        <f t="shared" si="239"/>
        <v>7.4746502790441154</v>
      </c>
      <c r="AQ446" s="15">
        <f t="shared" si="239"/>
        <v>7.4730885097909869</v>
      </c>
      <c r="AR446" s="15">
        <f t="shared" si="239"/>
        <v>7.4656554081304858</v>
      </c>
      <c r="AS446" s="15">
        <f t="shared" si="239"/>
        <v>7.4319794950715981</v>
      </c>
      <c r="AT446" s="15">
        <f t="shared" si="239"/>
        <v>7.3032371597477841</v>
      </c>
      <c r="AU446" s="15">
        <f t="shared" si="230"/>
        <v>6.954783806214996</v>
      </c>
    </row>
    <row r="447" spans="1:68" ht="12" customHeight="1" x14ac:dyDescent="0.2">
      <c r="A447" s="65" t="s">
        <v>1911</v>
      </c>
      <c r="B447" s="66" t="s">
        <v>676</v>
      </c>
      <c r="C447" s="67">
        <v>59096.6446</v>
      </c>
      <c r="D447" s="67">
        <v>1E-4</v>
      </c>
      <c r="E447" s="9">
        <f t="shared" si="236"/>
        <v>12541.056852356645</v>
      </c>
      <c r="F447" s="9">
        <f t="shared" si="214"/>
        <v>12541</v>
      </c>
      <c r="G447" s="9">
        <f t="shared" si="215"/>
        <v>8.8055999993230216E-2</v>
      </c>
      <c r="H447" s="9"/>
      <c r="I447" s="9"/>
      <c r="J447" s="9"/>
      <c r="K447" s="9">
        <f t="shared" si="235"/>
        <v>8.8055999993230216E-2</v>
      </c>
      <c r="L447" s="9"/>
      <c r="M447" s="15"/>
      <c r="N447" s="9"/>
      <c r="O447" s="9">
        <f t="shared" ca="1" si="238"/>
        <v>-1197.4759569553426</v>
      </c>
      <c r="P447" s="9">
        <f t="shared" si="233"/>
        <v>0.24252582148177895</v>
      </c>
      <c r="Q447" s="40">
        <f t="shared" si="216"/>
        <v>44078.1446</v>
      </c>
      <c r="S447" s="35">
        <v>1</v>
      </c>
      <c r="Z447">
        <f t="shared" si="217"/>
        <v>12541</v>
      </c>
      <c r="AA447" s="15">
        <f t="shared" si="218"/>
        <v>0.13371858952163451</v>
      </c>
      <c r="AB447" s="15">
        <f t="shared" si="219"/>
        <v>0.19686323195337463</v>
      </c>
      <c r="AC447" s="15">
        <f t="shared" si="220"/>
        <v>-0.15446982148854874</v>
      </c>
      <c r="AD447" s="15">
        <f t="shared" si="221"/>
        <v>-4.5662589528404296E-2</v>
      </c>
      <c r="AE447" s="15">
        <f t="shared" si="222"/>
        <v>2.0850720824395377E-3</v>
      </c>
      <c r="AF447">
        <f t="shared" si="223"/>
        <v>-0.15446982148854874</v>
      </c>
      <c r="AG447" s="68"/>
      <c r="AH447">
        <f t="shared" si="224"/>
        <v>-0.10880723196014443</v>
      </c>
      <c r="AI447">
        <f t="shared" si="225"/>
        <v>0.86367816098688088</v>
      </c>
      <c r="AJ447">
        <f t="shared" si="226"/>
        <v>-7.5149969466741268E-2</v>
      </c>
      <c r="AK447">
        <f t="shared" si="227"/>
        <v>0.54315408146131172</v>
      </c>
      <c r="AL447">
        <f t="shared" si="228"/>
        <v>1.816698909850248</v>
      </c>
      <c r="AM447">
        <f t="shared" si="229"/>
        <v>1.2819968822469716</v>
      </c>
      <c r="AN447" s="15">
        <f t="shared" si="239"/>
        <v>7.4786997074089632</v>
      </c>
      <c r="AO447" s="15">
        <f t="shared" si="239"/>
        <v>7.4786354404665811</v>
      </c>
      <c r="AP447" s="15">
        <f t="shared" si="239"/>
        <v>7.4783225148724481</v>
      </c>
      <c r="AQ447" s="15">
        <f t="shared" si="239"/>
        <v>7.4768023657738443</v>
      </c>
      <c r="AR447" s="15">
        <f t="shared" si="239"/>
        <v>7.4694991193195222</v>
      </c>
      <c r="AS447" s="15">
        <f t="shared" si="239"/>
        <v>7.436101149679974</v>
      </c>
      <c r="AT447" s="15">
        <f t="shared" si="239"/>
        <v>7.3074108472342552</v>
      </c>
      <c r="AU447" s="15">
        <f t="shared" si="230"/>
        <v>6.9576864790187569</v>
      </c>
    </row>
    <row r="448" spans="1:68" ht="12" customHeight="1" x14ac:dyDescent="0.2">
      <c r="A448" s="65" t="s">
        <v>1912</v>
      </c>
      <c r="B448" s="66" t="s">
        <v>676</v>
      </c>
      <c r="C448" s="67">
        <v>59353.756999999998</v>
      </c>
      <c r="D448" s="67">
        <v>4.0000000000000002E-4</v>
      </c>
      <c r="E448" s="9">
        <f t="shared" si="236"/>
        <v>12707.058554260115</v>
      </c>
      <c r="F448" s="9">
        <f t="shared" si="214"/>
        <v>12707</v>
      </c>
      <c r="G448" s="9">
        <f t="shared" si="215"/>
        <v>9.069199999794364E-2</v>
      </c>
      <c r="H448" s="9"/>
      <c r="I448" s="9"/>
      <c r="J448" s="9"/>
      <c r="K448" s="9">
        <f t="shared" si="235"/>
        <v>9.069199999794364E-2</v>
      </c>
      <c r="L448" s="9"/>
      <c r="M448" s="15"/>
      <c r="N448" s="9"/>
      <c r="O448" s="9">
        <f t="shared" ca="1" si="238"/>
        <v>-1298.129578865286</v>
      </c>
      <c r="P448" s="9">
        <f t="shared" si="233"/>
        <v>0.24565187871049868</v>
      </c>
      <c r="Q448" s="40">
        <f t="shared" si="216"/>
        <v>44335.256999999998</v>
      </c>
      <c r="S448" s="35">
        <v>1</v>
      </c>
      <c r="Z448">
        <f t="shared" si="217"/>
        <v>12707</v>
      </c>
      <c r="AA448" s="15">
        <f t="shared" si="218"/>
        <v>0.14050894331943481</v>
      </c>
      <c r="AB448" s="15">
        <f t="shared" si="219"/>
        <v>0.19583493538900748</v>
      </c>
      <c r="AC448" s="15">
        <f t="shared" si="220"/>
        <v>-0.15495987871255504</v>
      </c>
      <c r="AD448" s="15">
        <f t="shared" si="221"/>
        <v>-4.9816943321491169E-2</v>
      </c>
      <c r="AE448" s="15">
        <f t="shared" si="222"/>
        <v>2.4817278418966635E-3</v>
      </c>
      <c r="AF448">
        <f t="shared" si="223"/>
        <v>-0.15495987871255504</v>
      </c>
      <c r="AG448" s="68"/>
      <c r="AH448">
        <f t="shared" si="224"/>
        <v>-0.10514293539106385</v>
      </c>
      <c r="AI448">
        <f t="shared" si="225"/>
        <v>0.84965111993435383</v>
      </c>
      <c r="AJ448">
        <f t="shared" si="226"/>
        <v>-4.9288590828072527E-2</v>
      </c>
      <c r="AK448">
        <f t="shared" si="227"/>
        <v>0.53943972254831773</v>
      </c>
      <c r="AL448">
        <f t="shared" si="228"/>
        <v>1.8426112254807654</v>
      </c>
      <c r="AM448">
        <f t="shared" si="229"/>
        <v>1.3168271641360636</v>
      </c>
      <c r="AN448" s="15">
        <f t="shared" si="239"/>
        <v>7.5037606724694594</v>
      </c>
      <c r="AO448" s="15">
        <f t="shared" si="239"/>
        <v>7.5037143366256176</v>
      </c>
      <c r="AP448" s="15">
        <f t="shared" si="239"/>
        <v>7.503473288805858</v>
      </c>
      <c r="AQ448" s="15">
        <f t="shared" si="239"/>
        <v>7.5022218672761563</v>
      </c>
      <c r="AR448" s="15">
        <f t="shared" si="239"/>
        <v>7.495792348655093</v>
      </c>
      <c r="AS448" s="15">
        <f t="shared" si="239"/>
        <v>7.4643574460771491</v>
      </c>
      <c r="AT448" s="15">
        <f t="shared" si="239"/>
        <v>7.3361976035908762</v>
      </c>
      <c r="AU448" s="15">
        <f t="shared" si="230"/>
        <v>6.9777632992447707</v>
      </c>
    </row>
    <row r="449" spans="1:47" ht="12" customHeight="1" x14ac:dyDescent="0.2">
      <c r="A449" s="65" t="s">
        <v>1912</v>
      </c>
      <c r="B449" s="66" t="s">
        <v>676</v>
      </c>
      <c r="C449" s="67">
        <v>59370.7984</v>
      </c>
      <c r="D449" s="67">
        <v>1E-4</v>
      </c>
      <c r="E449" s="9">
        <f t="shared" si="236"/>
        <v>12718.061140688535</v>
      </c>
      <c r="F449" s="9">
        <f t="shared" si="214"/>
        <v>12718</v>
      </c>
      <c r="G449" s="9">
        <f t="shared" si="215"/>
        <v>9.4698000000789762E-2</v>
      </c>
      <c r="H449" s="9"/>
      <c r="I449" s="9"/>
      <c r="J449" s="9"/>
      <c r="K449" s="9">
        <f t="shared" si="235"/>
        <v>9.4698000000789762E-2</v>
      </c>
      <c r="L449" s="9"/>
      <c r="M449" s="15"/>
      <c r="N449" s="9"/>
      <c r="O449" s="9">
        <f t="shared" ca="1" si="238"/>
        <v>-1304.799397184619</v>
      </c>
      <c r="P449" s="9">
        <f t="shared" si="233"/>
        <v>0.24585901619102951</v>
      </c>
      <c r="Q449" s="40">
        <f t="shared" si="216"/>
        <v>44352.2984</v>
      </c>
      <c r="S449" s="35">
        <v>1</v>
      </c>
      <c r="Z449">
        <f t="shared" si="217"/>
        <v>12718</v>
      </c>
      <c r="AA449" s="15">
        <f t="shared" si="218"/>
        <v>0.14095911968838984</v>
      </c>
      <c r="AB449" s="15">
        <f t="shared" si="219"/>
        <v>0.19959789650342943</v>
      </c>
      <c r="AC449" s="15">
        <f t="shared" si="220"/>
        <v>-0.15116101619023975</v>
      </c>
      <c r="AD449" s="15">
        <f t="shared" si="221"/>
        <v>-4.6261119687600077E-2</v>
      </c>
      <c r="AE449" s="15">
        <f t="shared" si="222"/>
        <v>2.1400911947504595E-3</v>
      </c>
      <c r="AF449">
        <f t="shared" si="223"/>
        <v>-0.15116101619023975</v>
      </c>
      <c r="AG449" s="68"/>
      <c r="AH449">
        <f t="shared" si="224"/>
        <v>-0.10489989650263967</v>
      </c>
      <c r="AI449">
        <f t="shared" si="225"/>
        <v>0.84874110741568798</v>
      </c>
      <c r="AJ449">
        <f t="shared" si="226"/>
        <v>-4.7603216064140773E-2</v>
      </c>
      <c r="AK449">
        <f t="shared" si="227"/>
        <v>0.53918526260847266</v>
      </c>
      <c r="AL449">
        <f t="shared" si="228"/>
        <v>1.8442985817264954</v>
      </c>
      <c r="AM449">
        <f t="shared" si="229"/>
        <v>1.3191363746541975</v>
      </c>
      <c r="AN449" s="15">
        <f t="shared" si="239"/>
        <v>7.5054068909875173</v>
      </c>
      <c r="AO449" s="15">
        <f t="shared" si="239"/>
        <v>7.5053615838351257</v>
      </c>
      <c r="AP449" s="15">
        <f t="shared" si="239"/>
        <v>7.5051248185995112</v>
      </c>
      <c r="AQ449" s="15">
        <f t="shared" si="239"/>
        <v>7.5038900337209986</v>
      </c>
      <c r="AR449" s="15">
        <f t="shared" si="239"/>
        <v>7.4975168158462022</v>
      </c>
      <c r="AS449" s="15">
        <f t="shared" si="239"/>
        <v>7.4662142801902052</v>
      </c>
      <c r="AT449" s="15">
        <f t="shared" si="239"/>
        <v>7.3381000940805974</v>
      </c>
      <c r="AU449" s="15">
        <f t="shared" si="230"/>
        <v>6.9790936909464945</v>
      </c>
    </row>
    <row r="450" spans="1:47" ht="12" customHeight="1" x14ac:dyDescent="0.2">
      <c r="A450" s="65" t="s">
        <v>1912</v>
      </c>
      <c r="B450" s="66" t="s">
        <v>676</v>
      </c>
      <c r="C450" s="67">
        <v>59423.4611</v>
      </c>
      <c r="D450" s="67">
        <v>1E-4</v>
      </c>
      <c r="E450" s="9">
        <f t="shared" si="236"/>
        <v>12752.062215031243</v>
      </c>
      <c r="F450" s="9">
        <f t="shared" si="214"/>
        <v>12752</v>
      </c>
      <c r="G450" s="9">
        <f t="shared" si="215"/>
        <v>9.6361999996588565E-2</v>
      </c>
      <c r="H450" s="9"/>
      <c r="I450" s="9"/>
      <c r="J450" s="9"/>
      <c r="K450" s="9">
        <f t="shared" si="235"/>
        <v>9.6361999996588565E-2</v>
      </c>
      <c r="L450" s="9"/>
      <c r="M450" s="15"/>
      <c r="N450" s="9"/>
      <c r="O450" s="9">
        <f t="shared" ca="1" si="238"/>
        <v>-1325.4151992625593</v>
      </c>
      <c r="P450" s="9">
        <f t="shared" si="233"/>
        <v>0.24649925075500626</v>
      </c>
      <c r="Q450" s="40">
        <f t="shared" si="216"/>
        <v>44404.9611</v>
      </c>
      <c r="S450" s="35">
        <v>1</v>
      </c>
      <c r="Z450">
        <f t="shared" si="217"/>
        <v>12752</v>
      </c>
      <c r="AA450" s="15">
        <f t="shared" si="218"/>
        <v>0.14235070538387568</v>
      </c>
      <c r="AB450" s="15">
        <f t="shared" si="219"/>
        <v>0.20051054536771915</v>
      </c>
      <c r="AC450" s="15">
        <f t="shared" si="220"/>
        <v>-0.15013725075841769</v>
      </c>
      <c r="AD450" s="15">
        <f t="shared" si="221"/>
        <v>-4.598870538728711E-2</v>
      </c>
      <c r="AE450" s="15">
        <f t="shared" si="222"/>
        <v>2.1149610231986906E-3</v>
      </c>
      <c r="AF450">
        <f t="shared" si="223"/>
        <v>-0.15013725075841769</v>
      </c>
      <c r="AG450" s="68"/>
      <c r="AH450">
        <f t="shared" si="224"/>
        <v>-0.10414854537113058</v>
      </c>
      <c r="AI450">
        <f t="shared" si="225"/>
        <v>0.84594335373998519</v>
      </c>
      <c r="AJ450">
        <f t="shared" si="226"/>
        <v>-4.2415824835222923E-2</v>
      </c>
      <c r="AK450">
        <f t="shared" si="227"/>
        <v>0.53839256100276567</v>
      </c>
      <c r="AL450">
        <f t="shared" si="228"/>
        <v>1.8494912412781523</v>
      </c>
      <c r="AM450">
        <f t="shared" si="229"/>
        <v>1.3262750973566049</v>
      </c>
      <c r="AN450" s="15">
        <f t="shared" si="239"/>
        <v>7.5104840434583773</v>
      </c>
      <c r="AO450" s="15">
        <f t="shared" si="239"/>
        <v>7.5104418005562215</v>
      </c>
      <c r="AP450" s="15">
        <f t="shared" si="239"/>
        <v>7.5102179134181712</v>
      </c>
      <c r="AQ450" s="15">
        <f t="shared" si="239"/>
        <v>7.5090336425927084</v>
      </c>
      <c r="AR450" s="15">
        <f t="shared" si="239"/>
        <v>7.5028331220059927</v>
      </c>
      <c r="AS450" s="15">
        <f t="shared" si="239"/>
        <v>7.4719413308070424</v>
      </c>
      <c r="AT450" s="15">
        <f t="shared" si="239"/>
        <v>7.3439764974474384</v>
      </c>
      <c r="AU450" s="15">
        <f t="shared" si="230"/>
        <v>6.9832058107518229</v>
      </c>
    </row>
    <row r="451" spans="1:47" ht="12" customHeight="1" x14ac:dyDescent="0.2">
      <c r="A451" s="182" t="s">
        <v>1915</v>
      </c>
      <c r="B451" s="183" t="s">
        <v>676</v>
      </c>
      <c r="C451" s="184">
        <v>59734.787799999998</v>
      </c>
      <c r="D451" s="182">
        <v>1E-4</v>
      </c>
      <c r="E451" s="9">
        <f t="shared" si="236"/>
        <v>12953.066764201143</v>
      </c>
      <c r="F451" s="9">
        <f t="shared" si="214"/>
        <v>12953</v>
      </c>
      <c r="G451" s="9">
        <f t="shared" si="215"/>
        <v>0.1034079999953974</v>
      </c>
      <c r="H451" s="9"/>
      <c r="I451" s="9"/>
      <c r="J451" s="9"/>
      <c r="K451" s="9">
        <f t="shared" si="235"/>
        <v>0.1034079999953974</v>
      </c>
      <c r="L451" s="9"/>
      <c r="M451" s="15"/>
      <c r="N451" s="9"/>
      <c r="O451" s="9">
        <f t="shared" ca="1" si="238"/>
        <v>-1447.2909703703817</v>
      </c>
      <c r="P451" s="9">
        <f t="shared" si="233"/>
        <v>0.25028390265690764</v>
      </c>
      <c r="Q451" s="40">
        <f t="shared" si="216"/>
        <v>44716.287799999998</v>
      </c>
      <c r="S451" s="35">
        <v>1</v>
      </c>
      <c r="Z451">
        <f t="shared" si="217"/>
        <v>12953</v>
      </c>
      <c r="AA451" s="15">
        <f t="shared" si="218"/>
        <v>0.15058026559997134</v>
      </c>
      <c r="AB451" s="15">
        <f t="shared" si="219"/>
        <v>0.2031116370523337</v>
      </c>
      <c r="AC451" s="15">
        <f t="shared" si="220"/>
        <v>-0.14687590266151024</v>
      </c>
      <c r="AD451" s="15">
        <f t="shared" si="221"/>
        <v>-4.7172265604573937E-2</v>
      </c>
      <c r="AE451" s="15">
        <f t="shared" si="222"/>
        <v>2.2252226422684695E-3</v>
      </c>
      <c r="AF451">
        <f t="shared" si="223"/>
        <v>-0.14687590266151024</v>
      </c>
      <c r="AG451" s="68"/>
      <c r="AH451">
        <f t="shared" si="224"/>
        <v>-9.9703637056936315E-2</v>
      </c>
      <c r="AI451">
        <f t="shared" si="225"/>
        <v>0.82985649081401425</v>
      </c>
      <c r="AJ451">
        <f t="shared" si="226"/>
        <v>-1.2415434780353314E-2</v>
      </c>
      <c r="AK451">
        <f t="shared" si="227"/>
        <v>0.5335271186002436</v>
      </c>
      <c r="AL451">
        <f t="shared" si="228"/>
        <v>1.8795040410605364</v>
      </c>
      <c r="AM451">
        <f t="shared" si="229"/>
        <v>1.3685218309082077</v>
      </c>
      <c r="AN451" s="15">
        <f t="shared" ref="AN451:AT460" si="240">$AU451+$AB$7*SIN(AO451)</f>
        <v>7.5401612245629313</v>
      </c>
      <c r="AO451" s="15">
        <f t="shared" si="240"/>
        <v>7.5401338736476724</v>
      </c>
      <c r="AP451" s="15">
        <f t="shared" si="240"/>
        <v>7.5399757079663079</v>
      </c>
      <c r="AQ451" s="15">
        <f t="shared" si="240"/>
        <v>7.5390625691889683</v>
      </c>
      <c r="AR451" s="15">
        <f t="shared" si="240"/>
        <v>7.5338399703003471</v>
      </c>
      <c r="AS451" s="15">
        <f t="shared" si="240"/>
        <v>7.5054194816449771</v>
      </c>
      <c r="AT451" s="15">
        <f t="shared" si="240"/>
        <v>7.3785907859196866</v>
      </c>
      <c r="AU451" s="15">
        <f t="shared" si="230"/>
        <v>7.0075156954833213</v>
      </c>
    </row>
    <row r="452" spans="1:47" ht="12" customHeight="1" x14ac:dyDescent="0.2">
      <c r="A452" s="182" t="s">
        <v>1915</v>
      </c>
      <c r="B452" s="183" t="s">
        <v>676</v>
      </c>
      <c r="C452" s="184">
        <v>59745.630400000002</v>
      </c>
      <c r="D452" s="182">
        <v>5.9999999999999995E-4</v>
      </c>
      <c r="E452" s="9">
        <f t="shared" si="236"/>
        <v>12960.067165788383</v>
      </c>
      <c r="F452" s="9">
        <f t="shared" si="214"/>
        <v>12960</v>
      </c>
      <c r="G452" s="9">
        <f t="shared" si="215"/>
        <v>0.10403000000223983</v>
      </c>
      <c r="H452" s="9"/>
      <c r="I452" s="9"/>
      <c r="J452" s="9"/>
      <c r="K452" s="9">
        <f t="shared" si="235"/>
        <v>0.10403000000223983</v>
      </c>
      <c r="L452" s="9"/>
      <c r="M452" s="15"/>
      <c r="N452" s="9"/>
      <c r="O452" s="9">
        <f t="shared" ca="1" si="238"/>
        <v>-1451.5354002099575</v>
      </c>
      <c r="P452" s="9">
        <f t="shared" si="233"/>
        <v>0.25041569831072236</v>
      </c>
      <c r="Q452" s="40">
        <f t="shared" si="216"/>
        <v>44727.130400000002</v>
      </c>
      <c r="S452" s="35">
        <v>1</v>
      </c>
      <c r="Z452">
        <f t="shared" si="217"/>
        <v>12960</v>
      </c>
      <c r="AA452" s="15">
        <f t="shared" si="218"/>
        <v>0.15086691863237739</v>
      </c>
      <c r="AB452" s="15">
        <f t="shared" si="219"/>
        <v>0.2035787796805848</v>
      </c>
      <c r="AC452" s="15">
        <f t="shared" si="220"/>
        <v>-0.14638569830848253</v>
      </c>
      <c r="AD452" s="15">
        <f t="shared" si="221"/>
        <v>-4.6836918630137558E-2</v>
      </c>
      <c r="AE452" s="15">
        <f t="shared" si="222"/>
        <v>2.1936969467661266E-3</v>
      </c>
      <c r="AF452">
        <f t="shared" si="223"/>
        <v>-0.14638569830848253</v>
      </c>
      <c r="AG452" s="68"/>
      <c r="AH452">
        <f t="shared" si="224"/>
        <v>-9.9548779678344954E-2</v>
      </c>
      <c r="AI452">
        <f t="shared" si="225"/>
        <v>0.82930989055449911</v>
      </c>
      <c r="AJ452">
        <f t="shared" si="226"/>
        <v>-1.1390836586242114E-2</v>
      </c>
      <c r="AK452">
        <f t="shared" si="227"/>
        <v>0.53335249745124758</v>
      </c>
      <c r="AL452">
        <f t="shared" si="228"/>
        <v>1.8805287118921206</v>
      </c>
      <c r="AM452">
        <f t="shared" si="229"/>
        <v>1.3699947275718749</v>
      </c>
      <c r="AN452" s="15">
        <f t="shared" si="240"/>
        <v>7.5411845484009383</v>
      </c>
      <c r="AO452" s="15">
        <f t="shared" si="240"/>
        <v>7.5411576265608957</v>
      </c>
      <c r="AP452" s="15">
        <f t="shared" si="240"/>
        <v>7.5410014491168784</v>
      </c>
      <c r="AQ452" s="15">
        <f t="shared" si="240"/>
        <v>7.5400969240271243</v>
      </c>
      <c r="AR452" s="15">
        <f t="shared" si="240"/>
        <v>7.5349069953116388</v>
      </c>
      <c r="AS452" s="15">
        <f t="shared" si="240"/>
        <v>7.5065736989242637</v>
      </c>
      <c r="AT452" s="15">
        <f t="shared" si="240"/>
        <v>7.3797923422260459</v>
      </c>
      <c r="AU452" s="15">
        <f t="shared" si="230"/>
        <v>7.0083623083844184</v>
      </c>
    </row>
    <row r="453" spans="1:47" ht="12" customHeight="1" x14ac:dyDescent="0.2">
      <c r="A453" s="182" t="s">
        <v>1915</v>
      </c>
      <c r="B453" s="183" t="s">
        <v>676</v>
      </c>
      <c r="C453" s="184">
        <v>59762.667999999998</v>
      </c>
      <c r="D453" s="182">
        <v>1E-4</v>
      </c>
      <c r="E453" s="9">
        <f t="shared" si="236"/>
        <v>12971.067298789942</v>
      </c>
      <c r="F453" s="9">
        <f t="shared" si="214"/>
        <v>12971</v>
      </c>
      <c r="G453" s="9">
        <f t="shared" si="215"/>
        <v>0.10423599999194266</v>
      </c>
      <c r="H453" s="9"/>
      <c r="I453" s="9"/>
      <c r="J453" s="9"/>
      <c r="K453" s="9">
        <f t="shared" si="235"/>
        <v>0.10423599999194266</v>
      </c>
      <c r="L453" s="9"/>
      <c r="M453" s="15"/>
      <c r="N453" s="9"/>
      <c r="O453" s="9">
        <f t="shared" ca="1" si="238"/>
        <v>-1458.2052185292914</v>
      </c>
      <c r="P453" s="9">
        <f t="shared" si="233"/>
        <v>0.25062280465925452</v>
      </c>
      <c r="Q453" s="40">
        <f t="shared" si="216"/>
        <v>44744.167999999998</v>
      </c>
      <c r="S453" s="35">
        <v>1</v>
      </c>
      <c r="Z453">
        <f t="shared" si="217"/>
        <v>12971</v>
      </c>
      <c r="AA453" s="15">
        <f t="shared" si="218"/>
        <v>0.15131737612619542</v>
      </c>
      <c r="AB453" s="15">
        <f t="shared" si="219"/>
        <v>0.20354142852500176</v>
      </c>
      <c r="AC453" s="15">
        <f t="shared" si="220"/>
        <v>-0.14638680466731185</v>
      </c>
      <c r="AD453" s="15">
        <f t="shared" si="221"/>
        <v>-4.7081376134252756E-2</v>
      </c>
      <c r="AE453" s="15">
        <f t="shared" si="222"/>
        <v>2.216655978694985E-3</v>
      </c>
      <c r="AF453">
        <f t="shared" si="223"/>
        <v>-0.14638680466731185</v>
      </c>
      <c r="AG453" s="68"/>
      <c r="AH453">
        <f t="shared" si="224"/>
        <v>-9.9305428533059098E-2</v>
      </c>
      <c r="AI453">
        <f t="shared" si="225"/>
        <v>0.82845276341907814</v>
      </c>
      <c r="AJ453">
        <f t="shared" si="226"/>
        <v>-9.7834570500484538E-3</v>
      </c>
      <c r="AK453">
        <f t="shared" si="227"/>
        <v>0.53307742929282731</v>
      </c>
      <c r="AL453">
        <f t="shared" si="228"/>
        <v>1.8821361816927342</v>
      </c>
      <c r="AM453">
        <f t="shared" si="229"/>
        <v>1.3723095302522597</v>
      </c>
      <c r="AN453" s="15">
        <f t="shared" si="240"/>
        <v>7.5427912645621582</v>
      </c>
      <c r="AO453" s="15">
        <f t="shared" si="240"/>
        <v>7.5427650059558307</v>
      </c>
      <c r="AP453" s="15">
        <f t="shared" si="240"/>
        <v>7.5426119145010446</v>
      </c>
      <c r="AQ453" s="15">
        <f t="shared" si="240"/>
        <v>7.5417208150784312</v>
      </c>
      <c r="AR453" s="15">
        <f t="shared" si="240"/>
        <v>7.5365820298084323</v>
      </c>
      <c r="AS453" s="15">
        <f t="shared" si="240"/>
        <v>7.508385878453983</v>
      </c>
      <c r="AT453" s="15">
        <f t="shared" si="240"/>
        <v>7.3816799641576116</v>
      </c>
      <c r="AU453" s="15">
        <f t="shared" si="230"/>
        <v>7.0096927000861422</v>
      </c>
    </row>
    <row r="454" spans="1:47" ht="12" customHeight="1" x14ac:dyDescent="0.2">
      <c r="A454" s="182" t="s">
        <v>1915</v>
      </c>
      <c r="B454" s="183" t="s">
        <v>676</v>
      </c>
      <c r="C454" s="184">
        <v>59773.510499999997</v>
      </c>
      <c r="D454" s="182">
        <v>1E-4</v>
      </c>
      <c r="E454" s="9">
        <f t="shared" si="236"/>
        <v>12978.067635813315</v>
      </c>
      <c r="F454" s="9">
        <f t="shared" si="214"/>
        <v>12978</v>
      </c>
      <c r="G454" s="9">
        <f t="shared" si="215"/>
        <v>0.10475799999403534</v>
      </c>
      <c r="H454" s="9"/>
      <c r="I454" s="9"/>
      <c r="J454" s="9"/>
      <c r="K454" s="9">
        <f t="shared" si="235"/>
        <v>0.10475799999403534</v>
      </c>
      <c r="L454" s="9"/>
      <c r="M454" s="15"/>
      <c r="N454" s="9"/>
      <c r="O454" s="9">
        <f t="shared" ca="1" si="238"/>
        <v>-1462.4496483688672</v>
      </c>
      <c r="P454" s="9">
        <f t="shared" si="233"/>
        <v>0.2507545989035716</v>
      </c>
      <c r="Q454" s="40">
        <f t="shared" si="216"/>
        <v>44755.010499999997</v>
      </c>
      <c r="S454" s="35">
        <v>1</v>
      </c>
      <c r="Z454">
        <f t="shared" si="217"/>
        <v>12978</v>
      </c>
      <c r="AA454" s="15">
        <f t="shared" si="218"/>
        <v>0.15160403233103098</v>
      </c>
      <c r="AB454" s="15">
        <f t="shared" si="219"/>
        <v>0.20390856656657597</v>
      </c>
      <c r="AC454" s="15">
        <f t="shared" si="220"/>
        <v>-0.14599659890953626</v>
      </c>
      <c r="AD454" s="15">
        <f t="shared" si="221"/>
        <v>-4.6846032336995636E-2</v>
      </c>
      <c r="AE454" s="15">
        <f t="shared" si="222"/>
        <v>2.1945507457188408E-3</v>
      </c>
      <c r="AF454">
        <f t="shared" si="223"/>
        <v>-0.14599659890953626</v>
      </c>
      <c r="AG454" s="68"/>
      <c r="AH454">
        <f t="shared" si="224"/>
        <v>-9.9150566572540635E-2</v>
      </c>
      <c r="AI454">
        <f t="shared" si="225"/>
        <v>0.82790847183420513</v>
      </c>
      <c r="AJ454">
        <f t="shared" si="226"/>
        <v>-8.762296388309377E-3</v>
      </c>
      <c r="AK454">
        <f t="shared" si="227"/>
        <v>0.53290196653189559</v>
      </c>
      <c r="AL454">
        <f t="shared" si="228"/>
        <v>1.8831573863045743</v>
      </c>
      <c r="AM454">
        <f t="shared" si="229"/>
        <v>1.3737827483171379</v>
      </c>
      <c r="AN454" s="15">
        <f t="shared" si="240"/>
        <v>7.5438128539340106</v>
      </c>
      <c r="AO454" s="15">
        <f t="shared" si="240"/>
        <v>7.5437870104480265</v>
      </c>
      <c r="AP454" s="15">
        <f t="shared" si="240"/>
        <v>7.5436358585581118</v>
      </c>
      <c r="AQ454" s="15">
        <f t="shared" si="240"/>
        <v>7.5427532328627604</v>
      </c>
      <c r="AR454" s="15">
        <f t="shared" si="240"/>
        <v>7.5376468686248659</v>
      </c>
      <c r="AS454" s="15">
        <f t="shared" si="240"/>
        <v>7.5095380714413249</v>
      </c>
      <c r="AT454" s="15">
        <f t="shared" si="240"/>
        <v>7.3828808353751318</v>
      </c>
      <c r="AU454" s="15">
        <f t="shared" si="230"/>
        <v>7.0105393129872393</v>
      </c>
    </row>
    <row r="455" spans="1:47" ht="12" customHeight="1" x14ac:dyDescent="0.2">
      <c r="B455" s="20"/>
      <c r="C455" s="14"/>
      <c r="D455" s="14"/>
      <c r="E455" s="9"/>
      <c r="F455" s="9"/>
      <c r="G455" s="9"/>
      <c r="H455" s="9"/>
      <c r="I455" s="9"/>
      <c r="J455" s="9"/>
      <c r="K455" s="9"/>
      <c r="L455" s="9"/>
      <c r="M455" s="15"/>
      <c r="N455" s="9"/>
      <c r="O455" s="9"/>
      <c r="P455" s="9"/>
      <c r="Q455" s="40"/>
      <c r="S455" s="35"/>
      <c r="AA455" s="15"/>
      <c r="AB455" s="15"/>
      <c r="AC455" s="15"/>
      <c r="AD455" s="15"/>
      <c r="AE455" s="15"/>
      <c r="AG455" s="68"/>
      <c r="AN455" s="15"/>
      <c r="AO455" s="15"/>
      <c r="AP455" s="15"/>
      <c r="AQ455" s="15"/>
      <c r="AR455" s="15"/>
      <c r="AS455" s="15"/>
      <c r="AT455" s="15"/>
      <c r="AU455" s="15"/>
    </row>
    <row r="456" spans="1:47" ht="12" customHeight="1" x14ac:dyDescent="0.2">
      <c r="B456" s="20"/>
      <c r="C456" s="14"/>
      <c r="D456" s="14"/>
      <c r="E456" s="9"/>
      <c r="F456" s="9"/>
      <c r="G456" s="9"/>
      <c r="H456" s="9"/>
      <c r="I456" s="9"/>
      <c r="J456" s="9"/>
      <c r="K456" s="9"/>
      <c r="L456" s="9"/>
      <c r="M456" s="15"/>
      <c r="N456" s="9"/>
      <c r="O456" s="9"/>
      <c r="P456" s="9"/>
      <c r="Q456" s="40"/>
      <c r="S456" s="35"/>
      <c r="AA456" s="15"/>
      <c r="AB456" s="15"/>
      <c r="AC456" s="15"/>
      <c r="AD456" s="15"/>
      <c r="AE456" s="15"/>
      <c r="AG456" s="68"/>
      <c r="AN456" s="15"/>
      <c r="AO456" s="15"/>
      <c r="AP456" s="15"/>
      <c r="AQ456" s="15"/>
      <c r="AR456" s="15"/>
      <c r="AS456" s="15"/>
      <c r="AT456" s="15"/>
      <c r="AU456" s="15"/>
    </row>
    <row r="457" spans="1:47" ht="12" customHeight="1" x14ac:dyDescent="0.2">
      <c r="B457" s="20"/>
      <c r="C457" s="14"/>
      <c r="D457" s="14"/>
      <c r="E457" s="9"/>
      <c r="F457" s="9"/>
      <c r="G457" s="9"/>
      <c r="H457" s="9"/>
      <c r="I457" s="9"/>
      <c r="J457" s="9"/>
      <c r="K457" s="9"/>
      <c r="L457" s="9"/>
      <c r="M457" s="15"/>
      <c r="N457" s="9"/>
      <c r="O457" s="9"/>
      <c r="P457" s="9"/>
      <c r="Q457" s="40"/>
      <c r="S457" s="35"/>
      <c r="AA457" s="15"/>
      <c r="AB457" s="15"/>
      <c r="AC457" s="15"/>
      <c r="AD457" s="15"/>
      <c r="AE457" s="15"/>
      <c r="AG457" s="68"/>
      <c r="AN457" s="15"/>
      <c r="AO457" s="15"/>
      <c r="AP457" s="15"/>
      <c r="AQ457" s="15"/>
      <c r="AR457" s="15"/>
      <c r="AS457" s="15"/>
      <c r="AT457" s="15"/>
      <c r="AU457" s="15"/>
    </row>
    <row r="458" spans="1:47" ht="12" customHeight="1" x14ac:dyDescent="0.2">
      <c r="B458" s="20"/>
      <c r="C458" s="14"/>
      <c r="D458" s="14"/>
      <c r="E458" s="9"/>
      <c r="F458" s="9"/>
      <c r="G458" s="9"/>
      <c r="H458" s="9"/>
      <c r="I458" s="9"/>
      <c r="J458" s="9"/>
      <c r="K458" s="9"/>
      <c r="L458" s="9"/>
      <c r="M458" s="15"/>
      <c r="N458" s="9"/>
      <c r="O458" s="9"/>
      <c r="P458" s="9"/>
      <c r="Q458" s="40"/>
      <c r="S458" s="35"/>
      <c r="AA458" s="15"/>
      <c r="AB458" s="15"/>
      <c r="AC458" s="15"/>
      <c r="AD458" s="15"/>
      <c r="AE458" s="15"/>
      <c r="AG458" s="68"/>
      <c r="AN458" s="15"/>
      <c r="AO458" s="15"/>
      <c r="AP458" s="15"/>
      <c r="AQ458" s="15"/>
      <c r="AR458" s="15"/>
      <c r="AS458" s="15"/>
      <c r="AT458" s="15"/>
      <c r="AU458" s="15"/>
    </row>
    <row r="459" spans="1:47" ht="12" customHeight="1" x14ac:dyDescent="0.2">
      <c r="B459" s="20"/>
      <c r="C459" s="14"/>
      <c r="D459" s="14"/>
      <c r="E459" s="9"/>
      <c r="F459" s="9"/>
      <c r="G459" s="9"/>
      <c r="H459" s="9"/>
      <c r="I459" s="9"/>
      <c r="J459" s="9"/>
      <c r="K459" s="9"/>
      <c r="L459" s="9"/>
      <c r="M459" s="15"/>
      <c r="N459" s="9"/>
      <c r="O459" s="9"/>
      <c r="P459" s="9"/>
      <c r="Q459" s="40"/>
      <c r="S459" s="35"/>
      <c r="AA459" s="15"/>
      <c r="AB459" s="15"/>
      <c r="AC459" s="15"/>
      <c r="AD459" s="15"/>
      <c r="AE459" s="15"/>
      <c r="AG459" s="68"/>
      <c r="AN459" s="15"/>
      <c r="AO459" s="15"/>
      <c r="AP459" s="15"/>
      <c r="AQ459" s="15"/>
      <c r="AR459" s="15"/>
      <c r="AS459" s="15"/>
      <c r="AT459" s="15"/>
      <c r="AU459" s="15"/>
    </row>
    <row r="460" spans="1:47" ht="12" customHeight="1" x14ac:dyDescent="0.2">
      <c r="B460" s="20"/>
      <c r="C460" s="14"/>
      <c r="D460" s="14"/>
      <c r="E460" s="9"/>
      <c r="F460" s="9"/>
      <c r="G460" s="9"/>
      <c r="H460" s="9"/>
      <c r="I460" s="9"/>
      <c r="J460" s="9"/>
      <c r="K460" s="9"/>
      <c r="L460" s="9"/>
      <c r="M460" s="15"/>
      <c r="N460" s="9"/>
      <c r="O460" s="9"/>
      <c r="P460" s="9"/>
      <c r="Q460" s="40"/>
      <c r="S460" s="35"/>
      <c r="AA460" s="15"/>
      <c r="AB460" s="15"/>
      <c r="AC460" s="15"/>
      <c r="AD460" s="15"/>
      <c r="AE460" s="15"/>
      <c r="AG460" s="68"/>
      <c r="AN460" s="15"/>
      <c r="AO460" s="15"/>
      <c r="AP460" s="15"/>
      <c r="AQ460" s="15"/>
      <c r="AR460" s="15"/>
      <c r="AS460" s="15"/>
      <c r="AT460" s="15"/>
      <c r="AU460" s="15"/>
    </row>
    <row r="461" spans="1:47" ht="12" customHeight="1" x14ac:dyDescent="0.2">
      <c r="B461" s="20"/>
      <c r="C461" s="14"/>
      <c r="D461" s="14"/>
      <c r="E461" s="9"/>
      <c r="F461" s="9"/>
      <c r="G461" s="9"/>
      <c r="H461" s="9"/>
      <c r="I461" s="9"/>
      <c r="J461" s="9"/>
      <c r="K461" s="9"/>
      <c r="L461" s="9"/>
      <c r="M461" s="15"/>
      <c r="N461" s="9"/>
      <c r="O461" s="9"/>
      <c r="P461" s="9"/>
      <c r="Q461" s="40"/>
      <c r="S461" s="35"/>
      <c r="AA461" s="15"/>
      <c r="AB461" s="15"/>
      <c r="AC461" s="15"/>
      <c r="AD461" s="15"/>
      <c r="AE461" s="15"/>
      <c r="AG461" s="68"/>
      <c r="AN461" s="15"/>
      <c r="AO461" s="15"/>
      <c r="AP461" s="15"/>
      <c r="AQ461" s="15"/>
      <c r="AR461" s="15"/>
      <c r="AS461" s="15"/>
      <c r="AT461" s="15"/>
      <c r="AU461" s="15"/>
    </row>
    <row r="462" spans="1:47" ht="12" customHeight="1" x14ac:dyDescent="0.2">
      <c r="B462" s="20"/>
      <c r="C462" s="14"/>
      <c r="D462" s="14"/>
      <c r="E462" s="9"/>
      <c r="F462" s="9"/>
      <c r="G462" s="9"/>
      <c r="H462" s="9"/>
      <c r="I462" s="9"/>
      <c r="J462" s="9"/>
      <c r="K462" s="9"/>
      <c r="L462" s="9"/>
      <c r="M462" s="15"/>
      <c r="N462" s="9"/>
      <c r="O462" s="9"/>
      <c r="P462" s="9"/>
      <c r="Q462" s="40"/>
      <c r="S462" s="35"/>
      <c r="AA462" s="15"/>
      <c r="AB462" s="15"/>
      <c r="AC462" s="15"/>
      <c r="AD462" s="15"/>
      <c r="AE462" s="15"/>
      <c r="AG462" s="68"/>
      <c r="AN462" s="15"/>
      <c r="AO462" s="15"/>
      <c r="AP462" s="15"/>
      <c r="AQ462" s="15"/>
      <c r="AR462" s="15"/>
      <c r="AS462" s="15"/>
      <c r="AT462" s="15"/>
      <c r="AU462" s="15"/>
    </row>
    <row r="463" spans="1:47" ht="12" customHeight="1" x14ac:dyDescent="0.2">
      <c r="B463" s="20"/>
      <c r="C463" s="14"/>
      <c r="D463" s="14"/>
      <c r="E463" s="9"/>
      <c r="F463" s="9"/>
      <c r="G463" s="9"/>
      <c r="H463" s="9"/>
      <c r="I463" s="9"/>
      <c r="J463" s="9"/>
      <c r="K463" s="9"/>
      <c r="L463" s="9"/>
      <c r="M463" s="15"/>
      <c r="N463" s="9"/>
      <c r="O463" s="9"/>
      <c r="P463" s="9"/>
      <c r="Q463" s="40"/>
      <c r="S463" s="35"/>
      <c r="AA463" s="15"/>
      <c r="AB463" s="15"/>
      <c r="AC463" s="15"/>
      <c r="AD463" s="15"/>
      <c r="AE463" s="15"/>
      <c r="AG463" s="68"/>
      <c r="AN463" s="15"/>
      <c r="AO463" s="15"/>
      <c r="AP463" s="15"/>
      <c r="AQ463" s="15"/>
      <c r="AR463" s="15"/>
      <c r="AS463" s="15"/>
      <c r="AT463" s="15"/>
      <c r="AU463" s="15"/>
    </row>
    <row r="464" spans="1:47" ht="12" customHeight="1" x14ac:dyDescent="0.2">
      <c r="B464" s="20"/>
      <c r="C464" s="14"/>
      <c r="D464" s="14"/>
      <c r="E464" s="9"/>
      <c r="F464" s="9"/>
      <c r="G464" s="9"/>
      <c r="H464" s="9"/>
      <c r="I464" s="9"/>
      <c r="J464" s="9"/>
      <c r="K464" s="9"/>
      <c r="L464" s="9"/>
      <c r="M464" s="15"/>
      <c r="N464" s="9"/>
      <c r="O464" s="9"/>
      <c r="P464" s="9"/>
      <c r="Q464" s="40"/>
      <c r="S464" s="35"/>
      <c r="AA464" s="15"/>
      <c r="AB464" s="15"/>
      <c r="AC464" s="15"/>
      <c r="AD464" s="15"/>
      <c r="AE464" s="15"/>
      <c r="AG464" s="68"/>
      <c r="AN464" s="15"/>
      <c r="AO464" s="15"/>
      <c r="AP464" s="15"/>
      <c r="AQ464" s="15"/>
      <c r="AR464" s="15"/>
      <c r="AS464" s="15"/>
      <c r="AT464" s="15"/>
      <c r="AU464" s="15"/>
    </row>
    <row r="465" spans="2:50" ht="12" customHeight="1" x14ac:dyDescent="0.2">
      <c r="B465" s="20"/>
      <c r="C465" s="14"/>
      <c r="D465" s="14"/>
      <c r="E465" s="9"/>
      <c r="F465" s="9"/>
      <c r="G465" s="9"/>
      <c r="H465" s="9"/>
      <c r="I465" s="9"/>
      <c r="J465" s="9"/>
      <c r="K465" s="9"/>
      <c r="L465" s="9"/>
      <c r="M465" s="15"/>
      <c r="N465" s="9"/>
      <c r="O465" s="9"/>
      <c r="P465" s="9"/>
      <c r="Q465" s="40"/>
      <c r="S465" s="35"/>
      <c r="AA465" s="15"/>
      <c r="AB465" s="15"/>
      <c r="AC465" s="15"/>
      <c r="AD465" s="15"/>
      <c r="AE465" s="15"/>
      <c r="AG465" s="68"/>
      <c r="AN465" s="15"/>
      <c r="AO465" s="15"/>
      <c r="AP465" s="15"/>
      <c r="AQ465" s="15"/>
      <c r="AR465" s="15"/>
      <c r="AS465" s="15"/>
      <c r="AT465" s="15"/>
      <c r="AU465" s="15"/>
    </row>
    <row r="466" spans="2:50" x14ac:dyDescent="0.2">
      <c r="B466" s="20"/>
      <c r="C466" s="14"/>
      <c r="D466" s="14"/>
      <c r="E466" s="9"/>
      <c r="F466" s="9"/>
      <c r="G466" s="9"/>
      <c r="H466" s="9"/>
      <c r="I466" s="9"/>
      <c r="J466" s="9"/>
      <c r="K466" s="9"/>
      <c r="L466" s="9"/>
      <c r="M466" s="15"/>
      <c r="N466" s="9"/>
      <c r="O466" s="9"/>
      <c r="P466" s="9"/>
      <c r="Q466" s="40"/>
      <c r="S466" s="35"/>
      <c r="AA466" s="15"/>
      <c r="AB466" s="15"/>
      <c r="AC466" s="15"/>
      <c r="AD466" s="15"/>
      <c r="AE466" s="15"/>
      <c r="AG466" s="68"/>
      <c r="AN466" s="15"/>
      <c r="AO466" s="15"/>
      <c r="AP466" s="15"/>
      <c r="AQ466" s="15"/>
      <c r="AR466" s="15"/>
      <c r="AS466" s="15"/>
      <c r="AT466" s="15"/>
      <c r="AU466" s="15"/>
    </row>
    <row r="467" spans="2:50" x14ac:dyDescent="0.2">
      <c r="B467" s="20"/>
      <c r="C467" s="14"/>
      <c r="D467" s="14"/>
      <c r="E467" s="9"/>
      <c r="F467" s="9"/>
      <c r="G467" s="9"/>
      <c r="H467" s="9"/>
      <c r="I467" s="9"/>
      <c r="J467" s="9"/>
      <c r="K467" s="9"/>
      <c r="L467" s="9"/>
      <c r="M467" s="15"/>
      <c r="N467" s="9"/>
      <c r="O467" s="9"/>
      <c r="P467" s="9"/>
      <c r="Q467" s="40"/>
      <c r="S467" s="35"/>
      <c r="AA467" s="15"/>
      <c r="AB467" s="15"/>
      <c r="AC467" s="15"/>
      <c r="AD467" s="15"/>
      <c r="AE467" s="15"/>
      <c r="AG467" s="68"/>
      <c r="AN467" s="15"/>
      <c r="AO467" s="15"/>
      <c r="AP467" s="15"/>
      <c r="AQ467" s="15"/>
      <c r="AR467" s="15"/>
      <c r="AS467" s="15"/>
      <c r="AT467" s="15"/>
      <c r="AU467" s="15"/>
    </row>
    <row r="468" spans="2:50" x14ac:dyDescent="0.2">
      <c r="B468" s="20"/>
      <c r="C468" s="14"/>
      <c r="D468" s="14"/>
      <c r="E468" s="9"/>
      <c r="F468" s="9"/>
      <c r="G468" s="9"/>
      <c r="H468" s="9"/>
      <c r="I468" s="9"/>
      <c r="J468" s="9"/>
      <c r="K468" s="9"/>
      <c r="L468" s="9"/>
      <c r="M468" s="15"/>
      <c r="N468" s="9"/>
      <c r="O468" s="9"/>
      <c r="P468" s="9"/>
      <c r="Q468" s="40"/>
      <c r="S468" s="35"/>
      <c r="AA468" s="15"/>
      <c r="AB468" s="15"/>
      <c r="AC468" s="15"/>
      <c r="AD468" s="15"/>
      <c r="AE468" s="15"/>
      <c r="AG468" s="68"/>
      <c r="AN468" s="15"/>
      <c r="AO468" s="15"/>
      <c r="AP468" s="15"/>
      <c r="AQ468" s="15"/>
      <c r="AR468" s="15"/>
      <c r="AS468" s="15"/>
      <c r="AT468" s="15"/>
      <c r="AU468" s="15"/>
      <c r="AV468" s="15"/>
      <c r="AX468" s="15"/>
    </row>
    <row r="469" spans="2:50" x14ac:dyDescent="0.2">
      <c r="B469" s="20"/>
      <c r="C469" s="14"/>
      <c r="D469" s="14"/>
      <c r="E469" s="9"/>
      <c r="F469" s="9"/>
      <c r="G469" s="9"/>
      <c r="H469" s="9"/>
      <c r="I469" s="9"/>
      <c r="J469" s="9"/>
      <c r="K469" s="9"/>
      <c r="L469" s="9"/>
      <c r="M469" s="15"/>
      <c r="N469" s="9"/>
      <c r="O469" s="9"/>
      <c r="P469" s="9"/>
      <c r="Q469" s="40"/>
      <c r="S469" s="35"/>
      <c r="AA469" s="15"/>
      <c r="AB469" s="15"/>
      <c r="AC469" s="15"/>
      <c r="AD469" s="15"/>
      <c r="AE469" s="15"/>
      <c r="AG469" s="68"/>
      <c r="AN469" s="15"/>
      <c r="AO469" s="15"/>
      <c r="AP469" s="15"/>
      <c r="AQ469" s="15"/>
      <c r="AR469" s="15"/>
      <c r="AS469" s="15"/>
      <c r="AT469" s="15"/>
      <c r="AU469" s="15"/>
    </row>
    <row r="470" spans="2:50" x14ac:dyDescent="0.2">
      <c r="B470" s="20"/>
      <c r="C470" s="14"/>
      <c r="D470" s="14"/>
      <c r="E470" s="9"/>
      <c r="F470" s="9"/>
      <c r="G470" s="9"/>
      <c r="H470" s="9"/>
      <c r="I470" s="9"/>
      <c r="J470" s="9"/>
      <c r="K470" s="9"/>
      <c r="L470" s="9"/>
      <c r="M470" s="15"/>
      <c r="N470" s="9"/>
      <c r="O470" s="9"/>
      <c r="P470" s="9"/>
      <c r="Q470" s="40"/>
      <c r="S470" s="35"/>
      <c r="AA470" s="15"/>
      <c r="AB470" s="15"/>
      <c r="AC470" s="15"/>
      <c r="AD470" s="15"/>
      <c r="AE470" s="15"/>
      <c r="AG470" s="68"/>
      <c r="AN470" s="15"/>
      <c r="AO470" s="15"/>
      <c r="AP470" s="15"/>
      <c r="AQ470" s="15"/>
      <c r="AR470" s="15"/>
      <c r="AS470" s="15"/>
      <c r="AT470" s="15"/>
      <c r="AU470" s="15"/>
    </row>
    <row r="471" spans="2:50" x14ac:dyDescent="0.2">
      <c r="B471" s="20"/>
      <c r="C471" s="14"/>
      <c r="D471" s="14"/>
      <c r="E471" s="9"/>
      <c r="F471" s="9"/>
      <c r="G471" s="9"/>
      <c r="H471" s="9"/>
      <c r="I471" s="9"/>
      <c r="J471" s="9"/>
      <c r="K471" s="9"/>
      <c r="L471" s="9"/>
      <c r="M471" s="15"/>
      <c r="N471" s="9"/>
      <c r="O471" s="9"/>
      <c r="P471" s="9"/>
      <c r="Q471" s="40"/>
      <c r="S471" s="35"/>
      <c r="AA471" s="15"/>
      <c r="AB471" s="15"/>
      <c r="AC471" s="15"/>
      <c r="AD471" s="15"/>
      <c r="AE471" s="15"/>
      <c r="AG471" s="68"/>
      <c r="AN471" s="15"/>
      <c r="AO471" s="15"/>
      <c r="AP471" s="15"/>
      <c r="AQ471" s="15"/>
      <c r="AR471" s="15"/>
      <c r="AS471" s="15"/>
      <c r="AT471" s="15"/>
      <c r="AU471" s="15"/>
    </row>
    <row r="472" spans="2:50" x14ac:dyDescent="0.2">
      <c r="B472" s="20"/>
      <c r="C472" s="14"/>
      <c r="D472" s="14"/>
      <c r="E472" s="9"/>
      <c r="F472" s="9"/>
      <c r="G472" s="9"/>
      <c r="H472" s="9"/>
      <c r="I472" s="9"/>
      <c r="J472" s="9"/>
      <c r="K472" s="9"/>
      <c r="L472" s="9"/>
      <c r="M472" s="15"/>
      <c r="N472" s="9"/>
      <c r="O472" s="9"/>
      <c r="P472" s="9"/>
      <c r="Q472" s="40"/>
      <c r="S472" s="35"/>
      <c r="AA472" s="15"/>
      <c r="AB472" s="15"/>
      <c r="AC472" s="15"/>
      <c r="AD472" s="15"/>
      <c r="AE472" s="15"/>
      <c r="AG472" s="68"/>
      <c r="AN472" s="15"/>
      <c r="AO472" s="15"/>
      <c r="AP472" s="15"/>
      <c r="AQ472" s="15"/>
      <c r="AR472" s="15"/>
      <c r="AS472" s="15"/>
      <c r="AT472" s="15"/>
      <c r="AU472" s="15"/>
    </row>
    <row r="473" spans="2:50" x14ac:dyDescent="0.2">
      <c r="B473" s="20"/>
      <c r="C473" s="14"/>
      <c r="D473" s="14"/>
      <c r="E473" s="9"/>
      <c r="F473" s="9"/>
      <c r="G473" s="9"/>
      <c r="H473" s="9"/>
      <c r="I473" s="9"/>
      <c r="J473" s="9"/>
      <c r="K473" s="9"/>
      <c r="L473" s="9"/>
      <c r="M473" s="15"/>
      <c r="N473" s="9"/>
      <c r="O473" s="9"/>
      <c r="P473" s="9"/>
      <c r="Q473" s="40"/>
      <c r="S473" s="35"/>
      <c r="AA473" s="15"/>
      <c r="AB473" s="15"/>
      <c r="AC473" s="15"/>
      <c r="AD473" s="15"/>
      <c r="AE473" s="15"/>
      <c r="AG473" s="68"/>
      <c r="AN473" s="15"/>
      <c r="AO473" s="15"/>
      <c r="AP473" s="15"/>
      <c r="AQ473" s="15"/>
      <c r="AR473" s="15"/>
      <c r="AS473" s="15"/>
      <c r="AT473" s="15"/>
      <c r="AU473" s="15"/>
    </row>
    <row r="474" spans="2:50" x14ac:dyDescent="0.2">
      <c r="B474" s="20"/>
      <c r="C474" s="14"/>
      <c r="D474" s="14"/>
      <c r="E474" s="9"/>
      <c r="F474" s="9"/>
      <c r="G474" s="9"/>
      <c r="H474" s="9"/>
      <c r="I474" s="9"/>
      <c r="J474" s="9"/>
      <c r="K474" s="9"/>
      <c r="L474" s="9"/>
      <c r="M474" s="15"/>
      <c r="N474" s="9"/>
      <c r="O474" s="9"/>
      <c r="P474" s="9"/>
      <c r="Q474" s="40"/>
      <c r="S474" s="35"/>
      <c r="AA474" s="15"/>
      <c r="AB474" s="15"/>
      <c r="AC474" s="15"/>
      <c r="AD474" s="15"/>
      <c r="AE474" s="15"/>
      <c r="AG474" s="68"/>
      <c r="AN474" s="15"/>
      <c r="AO474" s="15"/>
      <c r="AP474" s="15"/>
      <c r="AQ474" s="15"/>
      <c r="AR474" s="15"/>
      <c r="AS474" s="15"/>
      <c r="AT474" s="15"/>
      <c r="AU474" s="15"/>
    </row>
    <row r="475" spans="2:50" x14ac:dyDescent="0.2">
      <c r="B475" s="20"/>
      <c r="C475" s="14"/>
      <c r="D475" s="14"/>
      <c r="E475" s="9"/>
      <c r="F475" s="9"/>
      <c r="G475" s="9"/>
      <c r="H475" s="9"/>
      <c r="I475" s="9"/>
      <c r="J475" s="9"/>
      <c r="K475" s="9"/>
      <c r="L475" s="9"/>
      <c r="M475" s="15"/>
      <c r="N475" s="9"/>
      <c r="O475" s="9"/>
      <c r="P475" s="9"/>
      <c r="Q475" s="40"/>
      <c r="S475" s="35"/>
      <c r="AA475" s="15"/>
      <c r="AB475" s="15"/>
      <c r="AC475" s="15"/>
      <c r="AD475" s="15"/>
      <c r="AE475" s="15"/>
      <c r="AG475" s="68"/>
      <c r="AN475" s="15"/>
      <c r="AO475" s="15"/>
      <c r="AP475" s="15"/>
      <c r="AQ475" s="15"/>
      <c r="AR475" s="15"/>
      <c r="AS475" s="15"/>
      <c r="AT475" s="15"/>
      <c r="AU475" s="15"/>
    </row>
    <row r="476" spans="2:50" x14ac:dyDescent="0.2">
      <c r="B476" s="20"/>
      <c r="C476" s="14"/>
      <c r="D476" s="14"/>
      <c r="E476" s="9"/>
      <c r="F476" s="9"/>
      <c r="G476" s="9"/>
      <c r="H476" s="9"/>
      <c r="I476" s="9"/>
      <c r="J476" s="9"/>
      <c r="K476" s="9"/>
      <c r="L476" s="9"/>
      <c r="M476" s="15"/>
      <c r="N476" s="9"/>
      <c r="O476" s="9"/>
      <c r="P476" s="9"/>
      <c r="Q476" s="40"/>
      <c r="S476" s="35"/>
      <c r="AA476" s="15"/>
      <c r="AB476" s="15"/>
      <c r="AC476" s="15"/>
      <c r="AD476" s="15"/>
      <c r="AE476" s="15"/>
      <c r="AG476" s="68"/>
      <c r="AN476" s="15"/>
      <c r="AO476" s="15"/>
      <c r="AP476" s="15"/>
      <c r="AQ476" s="15"/>
      <c r="AR476" s="15"/>
      <c r="AS476" s="15"/>
      <c r="AT476" s="15"/>
      <c r="AU476" s="15"/>
    </row>
    <row r="477" spans="2:50" x14ac:dyDescent="0.2">
      <c r="B477" s="20"/>
      <c r="C477" s="14"/>
      <c r="D477" s="14"/>
      <c r="E477" s="9"/>
      <c r="F477" s="9"/>
      <c r="G477" s="9"/>
      <c r="H477" s="9"/>
      <c r="I477" s="9"/>
      <c r="J477" s="9"/>
      <c r="K477" s="9"/>
      <c r="L477" s="9"/>
      <c r="M477" s="15"/>
      <c r="N477" s="9"/>
      <c r="O477" s="9"/>
      <c r="P477" s="9"/>
      <c r="Q477" s="40"/>
      <c r="S477" s="35"/>
      <c r="AA477" s="15"/>
      <c r="AB477" s="15"/>
      <c r="AC477" s="15"/>
      <c r="AD477" s="15"/>
      <c r="AE477" s="15"/>
      <c r="AG477" s="68"/>
      <c r="AN477" s="15"/>
      <c r="AO477" s="15"/>
      <c r="AP477" s="15"/>
      <c r="AQ477" s="15"/>
      <c r="AR477" s="15"/>
      <c r="AS477" s="15"/>
      <c r="AT477" s="15"/>
      <c r="AU477" s="15"/>
    </row>
    <row r="478" spans="2:50" x14ac:dyDescent="0.2">
      <c r="B478" s="20"/>
      <c r="C478" s="14"/>
      <c r="D478" s="14"/>
      <c r="E478" s="9"/>
      <c r="F478" s="9"/>
      <c r="G478" s="9"/>
      <c r="H478" s="9"/>
      <c r="I478" s="9"/>
      <c r="J478" s="9"/>
      <c r="K478" s="9"/>
      <c r="L478" s="9"/>
      <c r="M478" s="15"/>
      <c r="N478" s="9"/>
      <c r="O478" s="9"/>
      <c r="P478" s="9"/>
      <c r="Q478" s="40"/>
      <c r="S478" s="35"/>
      <c r="AA478" s="15"/>
      <c r="AB478" s="15"/>
      <c r="AC478" s="15"/>
      <c r="AD478" s="15"/>
      <c r="AE478" s="15"/>
      <c r="AG478" s="68"/>
      <c r="AN478" s="15"/>
      <c r="AO478" s="15"/>
      <c r="AP478" s="15"/>
      <c r="AQ478" s="15"/>
      <c r="AR478" s="15"/>
      <c r="AS478" s="15"/>
      <c r="AT478" s="15"/>
      <c r="AU478" s="15"/>
    </row>
    <row r="479" spans="2:50" x14ac:dyDescent="0.2">
      <c r="B479" s="20"/>
      <c r="C479" s="14"/>
      <c r="D479" s="14"/>
      <c r="E479" s="9"/>
      <c r="F479" s="9"/>
      <c r="G479" s="9"/>
      <c r="H479" s="9"/>
      <c r="I479" s="9"/>
      <c r="J479" s="9"/>
      <c r="K479" s="9"/>
      <c r="L479" s="9"/>
      <c r="M479" s="15"/>
      <c r="N479" s="9"/>
      <c r="O479" s="9"/>
      <c r="P479" s="9"/>
      <c r="Q479" s="40"/>
      <c r="S479" s="35"/>
      <c r="AA479" s="15"/>
      <c r="AB479" s="15"/>
      <c r="AC479" s="15"/>
      <c r="AD479" s="15"/>
      <c r="AE479" s="15"/>
      <c r="AG479" s="68"/>
      <c r="AN479" s="15"/>
      <c r="AO479" s="15"/>
      <c r="AP479" s="15"/>
      <c r="AQ479" s="15"/>
      <c r="AR479" s="15"/>
      <c r="AS479" s="15"/>
      <c r="AT479" s="15"/>
      <c r="AU479" s="15"/>
    </row>
    <row r="480" spans="2:50" x14ac:dyDescent="0.2">
      <c r="B480" s="20"/>
      <c r="C480" s="14"/>
      <c r="D480" s="14"/>
      <c r="E480" s="9"/>
      <c r="F480" s="9"/>
      <c r="G480" s="9"/>
      <c r="H480" s="9"/>
      <c r="I480" s="9"/>
      <c r="J480" s="9"/>
      <c r="K480" s="9"/>
      <c r="L480" s="9"/>
      <c r="M480" s="15"/>
      <c r="N480" s="9"/>
      <c r="O480" s="9"/>
      <c r="P480" s="9"/>
      <c r="Q480" s="40"/>
      <c r="S480" s="35"/>
      <c r="AA480" s="15"/>
      <c r="AB480" s="15"/>
      <c r="AC480" s="15"/>
      <c r="AD480" s="15"/>
      <c r="AE480" s="15"/>
      <c r="AG480" s="68"/>
      <c r="AN480" s="15"/>
      <c r="AO480" s="15"/>
      <c r="AP480" s="15"/>
      <c r="AQ480" s="15"/>
      <c r="AR480" s="15"/>
      <c r="AS480" s="15"/>
      <c r="AT480" s="15"/>
      <c r="AU480" s="15"/>
    </row>
    <row r="481" spans="2:64" x14ac:dyDescent="0.2">
      <c r="B481" s="20"/>
      <c r="C481" s="14"/>
      <c r="D481" s="14"/>
      <c r="E481" s="9"/>
      <c r="F481" s="9"/>
      <c r="G481" s="9"/>
      <c r="H481" s="9"/>
      <c r="I481" s="9"/>
      <c r="J481" s="9"/>
      <c r="K481" s="9"/>
      <c r="L481" s="9"/>
      <c r="M481" s="15"/>
      <c r="N481" s="9"/>
      <c r="O481" s="9"/>
      <c r="P481" s="9"/>
      <c r="Q481" s="40"/>
      <c r="S481" s="35"/>
      <c r="AA481" s="15"/>
      <c r="AB481" s="15"/>
      <c r="AC481" s="15"/>
      <c r="AD481" s="15"/>
      <c r="AE481" s="15"/>
      <c r="AG481" s="68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</row>
    <row r="482" spans="2:64" x14ac:dyDescent="0.2">
      <c r="B482" s="20"/>
      <c r="C482" s="14"/>
      <c r="D482" s="14"/>
      <c r="E482" s="9"/>
      <c r="F482" s="9"/>
      <c r="G482" s="9"/>
      <c r="H482" s="9"/>
      <c r="I482" s="9"/>
      <c r="J482" s="9"/>
      <c r="K482" s="9"/>
      <c r="L482" s="9"/>
      <c r="M482" s="15"/>
      <c r="N482" s="9"/>
      <c r="O482" s="9"/>
      <c r="P482" s="9"/>
      <c r="Q482" s="40"/>
      <c r="S482" s="35"/>
      <c r="AA482" s="15"/>
      <c r="AB482" s="15"/>
      <c r="AC482" s="15"/>
      <c r="AD482" s="15"/>
      <c r="AE482" s="15"/>
      <c r="AG482" s="68"/>
      <c r="AN482" s="15"/>
      <c r="AO482" s="15"/>
      <c r="AP482" s="15"/>
      <c r="AQ482" s="15"/>
      <c r="AR482" s="15"/>
      <c r="AS482" s="15"/>
      <c r="AT482" s="15"/>
      <c r="AU482" s="15"/>
    </row>
    <row r="483" spans="2:64" x14ac:dyDescent="0.2">
      <c r="B483" s="20"/>
      <c r="C483" s="14"/>
      <c r="D483" s="14"/>
      <c r="E483" s="9"/>
      <c r="F483" s="9"/>
      <c r="G483" s="9"/>
      <c r="H483" s="9"/>
      <c r="I483" s="9"/>
      <c r="J483" s="9"/>
      <c r="K483" s="9"/>
      <c r="L483" s="9"/>
      <c r="M483" s="15"/>
      <c r="N483" s="9"/>
      <c r="O483" s="9"/>
      <c r="P483" s="9"/>
      <c r="Q483" s="40"/>
      <c r="S483" s="35"/>
      <c r="AA483" s="15"/>
      <c r="AB483" s="15"/>
      <c r="AC483" s="15"/>
      <c r="AD483" s="15"/>
      <c r="AE483" s="15"/>
      <c r="AG483" s="68"/>
      <c r="AN483" s="15"/>
      <c r="AO483" s="15"/>
      <c r="AP483" s="15"/>
      <c r="AQ483" s="15"/>
      <c r="AR483" s="15"/>
      <c r="AS483" s="15"/>
      <c r="AT483" s="15"/>
      <c r="AU483" s="15"/>
    </row>
    <row r="484" spans="2:64" x14ac:dyDescent="0.2">
      <c r="B484" s="20"/>
      <c r="C484" s="14"/>
      <c r="D484" s="14"/>
      <c r="E484" s="9"/>
      <c r="F484" s="9"/>
      <c r="G484" s="9"/>
      <c r="H484" s="9"/>
      <c r="I484" s="9"/>
      <c r="J484" s="9"/>
      <c r="K484" s="9"/>
      <c r="L484" s="9"/>
      <c r="M484" s="15"/>
      <c r="N484" s="9"/>
      <c r="O484" s="9"/>
      <c r="P484" s="9"/>
      <c r="Q484" s="40"/>
      <c r="S484" s="35"/>
      <c r="AA484" s="15"/>
      <c r="AB484" s="15"/>
      <c r="AC484" s="15"/>
      <c r="AD484" s="15"/>
      <c r="AE484" s="15"/>
      <c r="AG484" s="68"/>
      <c r="AN484" s="15"/>
      <c r="AO484" s="15"/>
      <c r="AP484" s="15"/>
      <c r="AQ484" s="15"/>
      <c r="AR484" s="15"/>
      <c r="AS484" s="15"/>
      <c r="AT484" s="15"/>
      <c r="AU484" s="15"/>
    </row>
    <row r="485" spans="2:64" x14ac:dyDescent="0.2">
      <c r="B485" s="20"/>
      <c r="C485" s="14"/>
      <c r="D485" s="14"/>
      <c r="E485" s="9"/>
      <c r="F485" s="9"/>
      <c r="G485" s="9"/>
      <c r="H485" s="9"/>
      <c r="I485" s="9"/>
      <c r="J485" s="9"/>
      <c r="K485" s="9"/>
      <c r="L485" s="9"/>
      <c r="M485" s="15"/>
      <c r="N485" s="9"/>
      <c r="O485" s="9"/>
      <c r="P485" s="9"/>
      <c r="Q485" s="40"/>
      <c r="S485" s="35"/>
      <c r="AA485" s="15"/>
      <c r="AB485" s="15"/>
      <c r="AC485" s="15"/>
      <c r="AD485" s="15"/>
      <c r="AE485" s="15"/>
      <c r="AG485" s="68"/>
      <c r="AN485" s="15"/>
      <c r="AO485" s="15"/>
      <c r="AP485" s="15"/>
      <c r="AQ485" s="15"/>
      <c r="AR485" s="15"/>
      <c r="AS485" s="15"/>
      <c r="AT485" s="15"/>
      <c r="AU485" s="15"/>
    </row>
    <row r="486" spans="2:64" x14ac:dyDescent="0.2">
      <c r="B486" s="20"/>
      <c r="C486" s="14"/>
      <c r="D486" s="14"/>
      <c r="E486" s="9"/>
      <c r="F486" s="9"/>
      <c r="G486" s="9"/>
      <c r="H486" s="9"/>
      <c r="I486" s="9"/>
      <c r="J486" s="9"/>
      <c r="K486" s="9"/>
      <c r="L486" s="9"/>
      <c r="M486" s="15"/>
      <c r="N486" s="9"/>
      <c r="O486" s="9"/>
      <c r="P486" s="9"/>
      <c r="Q486" s="40"/>
      <c r="S486" s="35"/>
      <c r="AA486" s="15"/>
      <c r="AB486" s="15"/>
      <c r="AC486" s="15"/>
      <c r="AD486" s="15"/>
      <c r="AE486" s="15"/>
      <c r="AG486" s="68"/>
      <c r="AN486" s="15"/>
      <c r="AO486" s="15"/>
      <c r="AP486" s="15"/>
      <c r="AQ486" s="15"/>
      <c r="AR486" s="15"/>
      <c r="AS486" s="15"/>
      <c r="AT486" s="15"/>
      <c r="AU486" s="15"/>
    </row>
    <row r="487" spans="2:64" x14ac:dyDescent="0.2">
      <c r="B487" s="20"/>
      <c r="C487" s="14"/>
      <c r="D487" s="14"/>
      <c r="E487" s="9"/>
      <c r="F487" s="9"/>
      <c r="G487" s="9"/>
      <c r="H487" s="9"/>
      <c r="I487" s="9"/>
      <c r="J487" s="9"/>
      <c r="K487" s="9"/>
      <c r="L487" s="9"/>
      <c r="M487" s="15"/>
      <c r="N487" s="9"/>
      <c r="O487" s="9"/>
      <c r="P487" s="9"/>
      <c r="Q487" s="40"/>
      <c r="S487" s="35"/>
      <c r="AA487" s="15"/>
      <c r="AB487" s="15"/>
      <c r="AC487" s="15"/>
      <c r="AD487" s="15"/>
      <c r="AE487" s="15"/>
      <c r="AG487" s="68"/>
      <c r="AN487" s="15"/>
      <c r="AO487" s="15"/>
      <c r="AP487" s="15"/>
      <c r="AQ487" s="15"/>
      <c r="AR487" s="15"/>
      <c r="AS487" s="15"/>
      <c r="AT487" s="15"/>
      <c r="AU487" s="15"/>
    </row>
    <row r="488" spans="2:64" x14ac:dyDescent="0.2">
      <c r="B488" s="20"/>
      <c r="C488" s="14"/>
      <c r="D488" s="14"/>
      <c r="E488" s="9"/>
      <c r="F488" s="9"/>
      <c r="G488" s="9"/>
      <c r="H488" s="9"/>
      <c r="I488" s="9"/>
      <c r="J488" s="9"/>
      <c r="K488" s="9"/>
      <c r="L488" s="9"/>
      <c r="M488" s="15"/>
      <c r="N488" s="9"/>
      <c r="O488" s="9"/>
      <c r="P488" s="9"/>
      <c r="Q488" s="40"/>
      <c r="S488" s="35"/>
      <c r="AA488" s="15"/>
      <c r="AB488" s="15"/>
      <c r="AC488" s="15"/>
      <c r="AD488" s="15"/>
      <c r="AE488" s="15"/>
      <c r="AG488" s="68"/>
      <c r="AN488" s="15"/>
      <c r="AO488" s="15"/>
      <c r="AP488" s="15"/>
      <c r="AQ488" s="15"/>
      <c r="AR488" s="15"/>
      <c r="AS488" s="15"/>
      <c r="AT488" s="15"/>
      <c r="AU488" s="15"/>
    </row>
    <row r="489" spans="2:64" x14ac:dyDescent="0.2">
      <c r="B489" s="20"/>
      <c r="C489" s="14"/>
      <c r="D489" s="14"/>
      <c r="E489" s="9"/>
      <c r="F489" s="9"/>
      <c r="G489" s="9"/>
      <c r="H489" s="9"/>
      <c r="I489" s="9"/>
      <c r="J489" s="9"/>
      <c r="K489" s="9"/>
      <c r="L489" s="9"/>
      <c r="M489" s="15"/>
      <c r="N489" s="9"/>
      <c r="O489" s="9"/>
      <c r="P489" s="9"/>
      <c r="Q489" s="40"/>
      <c r="S489" s="35"/>
      <c r="AA489" s="15"/>
      <c r="AB489" s="15"/>
      <c r="AC489" s="15"/>
      <c r="AD489" s="15"/>
      <c r="AE489" s="15"/>
      <c r="AG489" s="68"/>
      <c r="AN489" s="15"/>
      <c r="AO489" s="15"/>
      <c r="AP489" s="15"/>
      <c r="AQ489" s="15"/>
      <c r="AR489" s="15"/>
      <c r="AS489" s="15"/>
      <c r="AT489" s="15"/>
      <c r="AU489" s="15"/>
    </row>
    <row r="490" spans="2:64" x14ac:dyDescent="0.2">
      <c r="B490" s="20"/>
      <c r="C490" s="14"/>
      <c r="D490" s="14"/>
      <c r="E490" s="9"/>
      <c r="F490" s="9"/>
      <c r="G490" s="9"/>
      <c r="H490" s="9"/>
      <c r="I490" s="9"/>
      <c r="J490" s="9"/>
      <c r="K490" s="9"/>
      <c r="L490" s="9"/>
      <c r="M490" s="15"/>
      <c r="N490" s="9"/>
      <c r="O490" s="9"/>
      <c r="P490" s="9"/>
      <c r="Q490" s="40"/>
      <c r="S490" s="35"/>
      <c r="AA490" s="15"/>
      <c r="AB490" s="15"/>
      <c r="AC490" s="15"/>
      <c r="AD490" s="15"/>
      <c r="AE490" s="15"/>
      <c r="AG490" s="68"/>
      <c r="AN490" s="15"/>
      <c r="AO490" s="15"/>
      <c r="AP490" s="15"/>
      <c r="AQ490" s="15"/>
      <c r="AR490" s="15"/>
      <c r="AS490" s="15"/>
      <c r="AT490" s="15"/>
      <c r="AU490" s="15"/>
    </row>
    <row r="491" spans="2:64" x14ac:dyDescent="0.2">
      <c r="B491" s="20"/>
      <c r="C491" s="14"/>
      <c r="D491" s="14"/>
      <c r="E491" s="9"/>
      <c r="F491" s="9"/>
      <c r="G491" s="9"/>
      <c r="H491" s="9"/>
      <c r="I491" s="9"/>
      <c r="J491" s="9"/>
      <c r="K491" s="9"/>
      <c r="L491" s="9"/>
      <c r="M491" s="15"/>
      <c r="N491" s="9"/>
      <c r="O491" s="9"/>
      <c r="P491" s="9"/>
      <c r="Q491" s="40"/>
      <c r="S491" s="35"/>
      <c r="AA491" s="15"/>
      <c r="AB491" s="15"/>
      <c r="AC491" s="15"/>
      <c r="AD491" s="15"/>
      <c r="AE491" s="15"/>
      <c r="AG491" s="68"/>
      <c r="AN491" s="15"/>
      <c r="AO491" s="15"/>
      <c r="AP491" s="15"/>
      <c r="AQ491" s="15"/>
      <c r="AR491" s="15"/>
      <c r="AS491" s="15"/>
      <c r="AT491" s="15"/>
      <c r="AU491" s="15"/>
    </row>
    <row r="492" spans="2:64" x14ac:dyDescent="0.2">
      <c r="B492" s="20"/>
      <c r="C492" s="14"/>
      <c r="D492" s="14"/>
      <c r="E492" s="9"/>
      <c r="F492" s="9"/>
      <c r="G492" s="9"/>
      <c r="H492" s="9"/>
      <c r="I492" s="9"/>
      <c r="J492" s="9"/>
      <c r="K492" s="9"/>
      <c r="L492" s="9"/>
      <c r="M492" s="15"/>
      <c r="N492" s="9"/>
      <c r="O492" s="9"/>
      <c r="P492" s="9"/>
      <c r="Q492" s="40"/>
      <c r="S492" s="35"/>
      <c r="AA492" s="15"/>
      <c r="AB492" s="15"/>
      <c r="AC492" s="15"/>
      <c r="AD492" s="15"/>
      <c r="AE492" s="15"/>
      <c r="AG492" s="68"/>
      <c r="AN492" s="15"/>
      <c r="AO492" s="15"/>
      <c r="AP492" s="15"/>
      <c r="AQ492" s="15"/>
      <c r="AR492" s="15"/>
      <c r="AS492" s="15"/>
      <c r="AT492" s="15"/>
      <c r="AU492" s="15"/>
    </row>
    <row r="493" spans="2:64" x14ac:dyDescent="0.2">
      <c r="B493" s="20"/>
      <c r="C493" s="14"/>
      <c r="D493" s="14"/>
      <c r="E493" s="9"/>
      <c r="F493" s="9"/>
      <c r="G493" s="9"/>
      <c r="H493" s="9"/>
      <c r="I493" s="9"/>
      <c r="J493" s="9"/>
      <c r="K493" s="9"/>
      <c r="L493" s="9"/>
      <c r="M493" s="15"/>
      <c r="N493" s="9"/>
      <c r="O493" s="9"/>
      <c r="P493" s="9"/>
      <c r="Q493" s="40"/>
      <c r="S493" s="35"/>
      <c r="AA493" s="15"/>
      <c r="AB493" s="15"/>
      <c r="AC493" s="15"/>
      <c r="AD493" s="15"/>
      <c r="AE493" s="15"/>
      <c r="AG493" s="68"/>
      <c r="AN493" s="15"/>
      <c r="AO493" s="15"/>
      <c r="AP493" s="15"/>
      <c r="AQ493" s="15"/>
      <c r="AR493" s="15"/>
      <c r="AS493" s="15"/>
      <c r="AT493" s="15"/>
      <c r="AU493" s="15"/>
    </row>
    <row r="494" spans="2:64" x14ac:dyDescent="0.2">
      <c r="B494" s="20"/>
      <c r="C494" s="14"/>
      <c r="D494" s="14"/>
      <c r="E494" s="9"/>
      <c r="F494" s="9"/>
      <c r="G494" s="9"/>
      <c r="H494" s="9"/>
      <c r="I494" s="9"/>
      <c r="J494" s="9"/>
      <c r="K494" s="9"/>
      <c r="L494" s="9"/>
      <c r="M494" s="15"/>
      <c r="N494" s="9"/>
      <c r="O494" s="9"/>
      <c r="P494" s="9"/>
      <c r="Q494" s="40"/>
      <c r="S494" s="35"/>
      <c r="AA494" s="15"/>
      <c r="AB494" s="15"/>
      <c r="AC494" s="15"/>
      <c r="AD494" s="15"/>
      <c r="AE494" s="15"/>
      <c r="AG494" s="68"/>
      <c r="AN494" s="15"/>
      <c r="AO494" s="15"/>
      <c r="AP494" s="15"/>
      <c r="AQ494" s="15"/>
      <c r="AR494" s="15"/>
      <c r="AS494" s="15"/>
      <c r="AT494" s="15"/>
      <c r="AU494" s="15"/>
    </row>
    <row r="495" spans="2:64" x14ac:dyDescent="0.2">
      <c r="B495" s="20"/>
      <c r="C495" s="14"/>
      <c r="D495" s="14"/>
      <c r="E495" s="9"/>
      <c r="F495" s="9"/>
      <c r="G495" s="9"/>
      <c r="H495" s="9"/>
      <c r="I495" s="9"/>
      <c r="J495" s="9"/>
      <c r="K495" s="9"/>
      <c r="L495" s="9"/>
      <c r="M495" s="15"/>
      <c r="N495" s="9"/>
      <c r="O495" s="9"/>
      <c r="P495" s="9"/>
      <c r="Q495" s="40"/>
      <c r="S495" s="35"/>
      <c r="AA495" s="15"/>
      <c r="AB495" s="15"/>
      <c r="AC495" s="15"/>
      <c r="AD495" s="15"/>
      <c r="AE495" s="15"/>
      <c r="AG495" s="68"/>
      <c r="AN495" s="15"/>
      <c r="AO495" s="15"/>
      <c r="AP495" s="15"/>
      <c r="AQ495" s="15"/>
      <c r="AR495" s="15"/>
      <c r="AS495" s="15"/>
      <c r="AT495" s="15"/>
      <c r="AU495" s="15"/>
    </row>
    <row r="496" spans="2:64" x14ac:dyDescent="0.2">
      <c r="B496" s="20"/>
      <c r="C496" s="14"/>
      <c r="D496" s="14"/>
      <c r="E496" s="9"/>
      <c r="F496" s="9"/>
      <c r="G496" s="9"/>
      <c r="H496" s="9"/>
      <c r="I496" s="9"/>
      <c r="J496" s="9"/>
      <c r="K496" s="9"/>
      <c r="L496" s="9"/>
      <c r="M496" s="15"/>
      <c r="N496" s="9"/>
      <c r="O496" s="9"/>
      <c r="P496" s="9"/>
      <c r="Q496" s="40"/>
      <c r="S496" s="35"/>
      <c r="AA496" s="15"/>
      <c r="AB496" s="15"/>
      <c r="AC496" s="15"/>
      <c r="AD496" s="15"/>
      <c r="AE496" s="15"/>
      <c r="AG496" s="68"/>
      <c r="AN496" s="15"/>
      <c r="AO496" s="15"/>
      <c r="AP496" s="15"/>
      <c r="AQ496" s="15"/>
      <c r="AR496" s="15"/>
      <c r="AS496" s="15"/>
      <c r="AT496" s="15"/>
      <c r="AU496" s="15"/>
    </row>
    <row r="497" spans="2:48" x14ac:dyDescent="0.2">
      <c r="B497" s="20"/>
      <c r="C497" s="14"/>
      <c r="D497" s="14"/>
      <c r="E497" s="9"/>
      <c r="F497" s="9"/>
      <c r="G497" s="9"/>
      <c r="H497" s="9"/>
      <c r="I497" s="9"/>
      <c r="J497" s="9"/>
      <c r="K497" s="9"/>
      <c r="L497" s="9"/>
      <c r="M497" s="15"/>
      <c r="N497" s="9"/>
      <c r="O497" s="9"/>
      <c r="P497" s="9"/>
      <c r="Q497" s="40"/>
      <c r="S497" s="35"/>
      <c r="AA497" s="15"/>
      <c r="AB497" s="15"/>
      <c r="AC497" s="15"/>
      <c r="AD497" s="15"/>
      <c r="AE497" s="15"/>
      <c r="AG497" s="68"/>
      <c r="AN497" s="15"/>
      <c r="AO497" s="15"/>
      <c r="AP497" s="15"/>
      <c r="AQ497" s="15"/>
      <c r="AR497" s="15"/>
      <c r="AS497" s="15"/>
      <c r="AT497" s="15"/>
      <c r="AU497" s="15"/>
    </row>
    <row r="498" spans="2:48" x14ac:dyDescent="0.2">
      <c r="B498" s="20"/>
      <c r="C498" s="14"/>
      <c r="D498" s="14"/>
      <c r="E498" s="9"/>
      <c r="F498" s="9"/>
      <c r="G498" s="9"/>
      <c r="H498" s="9"/>
      <c r="I498" s="9"/>
      <c r="J498" s="9"/>
      <c r="K498" s="9"/>
      <c r="L498" s="9"/>
      <c r="M498" s="15"/>
      <c r="N498" s="9"/>
      <c r="O498" s="9"/>
      <c r="P498" s="9"/>
      <c r="Q498" s="40"/>
      <c r="S498" s="35"/>
      <c r="AA498" s="15"/>
      <c r="AB498" s="15"/>
      <c r="AC498" s="15"/>
      <c r="AD498" s="15"/>
      <c r="AE498" s="15"/>
      <c r="AG498" s="68"/>
      <c r="AN498" s="15"/>
      <c r="AO498" s="15"/>
      <c r="AP498" s="15"/>
      <c r="AQ498" s="15"/>
      <c r="AR498" s="15"/>
      <c r="AS498" s="15"/>
      <c r="AT498" s="15"/>
      <c r="AU498" s="15"/>
    </row>
    <row r="499" spans="2:48" x14ac:dyDescent="0.2">
      <c r="B499" s="20"/>
      <c r="C499" s="14"/>
      <c r="D499" s="14"/>
      <c r="E499" s="9"/>
      <c r="F499" s="9"/>
      <c r="G499" s="9"/>
      <c r="H499" s="9"/>
      <c r="I499" s="9"/>
      <c r="J499" s="9"/>
      <c r="K499" s="9"/>
      <c r="L499" s="9"/>
      <c r="M499" s="15"/>
      <c r="N499" s="9"/>
      <c r="O499" s="9"/>
      <c r="P499" s="9"/>
      <c r="Q499" s="40"/>
      <c r="S499" s="35"/>
      <c r="AA499" s="15"/>
      <c r="AB499" s="15"/>
      <c r="AC499" s="15"/>
      <c r="AD499" s="15"/>
      <c r="AE499" s="15"/>
      <c r="AG499" s="68"/>
      <c r="AN499" s="15"/>
      <c r="AO499" s="15"/>
      <c r="AP499" s="15"/>
      <c r="AQ499" s="15"/>
      <c r="AR499" s="15"/>
      <c r="AS499" s="15"/>
      <c r="AT499" s="15"/>
      <c r="AU499" s="15"/>
    </row>
    <row r="500" spans="2:48" x14ac:dyDescent="0.2">
      <c r="B500" s="20"/>
      <c r="C500" s="14"/>
      <c r="D500" s="14"/>
      <c r="E500" s="9"/>
      <c r="F500" s="9"/>
      <c r="G500" s="9"/>
      <c r="H500" s="9"/>
      <c r="I500" s="9"/>
      <c r="J500" s="9"/>
      <c r="K500" s="9"/>
      <c r="L500" s="9"/>
      <c r="M500" s="15"/>
      <c r="N500" s="9"/>
      <c r="O500" s="9"/>
      <c r="P500" s="9"/>
      <c r="Q500" s="40"/>
      <c r="S500" s="35"/>
      <c r="AA500" s="15"/>
      <c r="AB500" s="15"/>
      <c r="AC500" s="15"/>
      <c r="AD500" s="15"/>
      <c r="AE500" s="15"/>
      <c r="AG500" s="68"/>
      <c r="AN500" s="15"/>
      <c r="AO500" s="15"/>
      <c r="AP500" s="15"/>
      <c r="AQ500" s="15"/>
      <c r="AR500" s="15"/>
      <c r="AS500" s="15"/>
      <c r="AT500" s="15"/>
      <c r="AU500" s="15"/>
    </row>
    <row r="501" spans="2:48" x14ac:dyDescent="0.2">
      <c r="B501" s="20"/>
      <c r="C501" s="14"/>
      <c r="D501" s="14"/>
      <c r="E501" s="9"/>
      <c r="F501" s="9"/>
      <c r="G501" s="9"/>
      <c r="H501" s="9"/>
      <c r="I501" s="9"/>
      <c r="J501" s="9"/>
      <c r="K501" s="9"/>
      <c r="L501" s="9"/>
      <c r="M501" s="15"/>
      <c r="N501" s="9"/>
      <c r="O501" s="9"/>
      <c r="P501" s="9"/>
      <c r="Q501" s="40"/>
      <c r="S501" s="35"/>
      <c r="AA501" s="15"/>
      <c r="AB501" s="15"/>
      <c r="AC501" s="15"/>
      <c r="AD501" s="15"/>
      <c r="AE501" s="15"/>
      <c r="AG501" s="68"/>
      <c r="AN501" s="15"/>
      <c r="AO501" s="15"/>
      <c r="AP501" s="15"/>
      <c r="AQ501" s="15"/>
      <c r="AR501" s="15"/>
      <c r="AS501" s="15"/>
      <c r="AT501" s="15"/>
      <c r="AU501" s="15"/>
    </row>
    <row r="502" spans="2:48" x14ac:dyDescent="0.2">
      <c r="B502" s="20"/>
      <c r="C502" s="14"/>
      <c r="D502" s="14"/>
      <c r="E502" s="9"/>
      <c r="F502" s="9"/>
      <c r="G502" s="9"/>
      <c r="H502" s="9"/>
      <c r="I502" s="9"/>
      <c r="J502" s="9"/>
      <c r="K502" s="9"/>
      <c r="L502" s="9"/>
      <c r="M502" s="15"/>
      <c r="N502" s="9"/>
      <c r="O502" s="9"/>
      <c r="P502" s="9"/>
      <c r="Q502" s="40"/>
      <c r="S502" s="35"/>
      <c r="AA502" s="15"/>
      <c r="AB502" s="15"/>
      <c r="AC502" s="15"/>
      <c r="AD502" s="15"/>
      <c r="AE502" s="15"/>
      <c r="AG502" s="68"/>
      <c r="AN502" s="15"/>
      <c r="AO502" s="15"/>
      <c r="AP502" s="15"/>
      <c r="AQ502" s="15"/>
      <c r="AR502" s="15"/>
      <c r="AS502" s="15"/>
      <c r="AT502" s="15"/>
      <c r="AU502" s="15"/>
    </row>
    <row r="503" spans="2:48" x14ac:dyDescent="0.2">
      <c r="B503" s="20"/>
      <c r="C503" s="14"/>
      <c r="D503" s="14"/>
      <c r="E503" s="9"/>
      <c r="F503" s="9"/>
      <c r="G503" s="9"/>
      <c r="H503" s="9"/>
      <c r="I503" s="9"/>
      <c r="J503" s="9"/>
      <c r="K503" s="9"/>
      <c r="L503" s="9"/>
      <c r="M503" s="15"/>
      <c r="N503" s="9"/>
      <c r="O503" s="9"/>
      <c r="P503" s="9"/>
      <c r="Q503" s="40"/>
      <c r="S503" s="35"/>
      <c r="AA503" s="15"/>
      <c r="AB503" s="15"/>
      <c r="AC503" s="15"/>
      <c r="AD503" s="15"/>
      <c r="AE503" s="15"/>
      <c r="AG503" s="68"/>
      <c r="AN503" s="15"/>
      <c r="AO503" s="15"/>
      <c r="AP503" s="15"/>
      <c r="AQ503" s="15"/>
      <c r="AR503" s="15"/>
      <c r="AS503" s="15"/>
      <c r="AT503" s="15"/>
      <c r="AU503" s="15"/>
    </row>
    <row r="504" spans="2:48" x14ac:dyDescent="0.2">
      <c r="B504" s="20"/>
      <c r="C504" s="14"/>
      <c r="D504" s="14"/>
      <c r="E504" s="9"/>
      <c r="F504" s="9"/>
      <c r="G504" s="9"/>
      <c r="H504" s="9"/>
      <c r="I504" s="9"/>
      <c r="J504" s="9"/>
      <c r="K504" s="9"/>
      <c r="L504" s="9"/>
      <c r="M504" s="15"/>
      <c r="N504" s="9"/>
      <c r="O504" s="9"/>
      <c r="P504" s="9"/>
      <c r="Q504" s="40"/>
      <c r="S504" s="35"/>
      <c r="AA504" s="15"/>
      <c r="AB504" s="15"/>
      <c r="AC504" s="15"/>
      <c r="AD504" s="15"/>
      <c r="AE504" s="15"/>
      <c r="AG504" s="68"/>
      <c r="AN504" s="15"/>
      <c r="AO504" s="15"/>
      <c r="AP504" s="15"/>
      <c r="AQ504" s="15"/>
      <c r="AR504" s="15"/>
      <c r="AS504" s="15"/>
      <c r="AT504" s="15"/>
      <c r="AU504" s="15"/>
    </row>
    <row r="505" spans="2:48" x14ac:dyDescent="0.2">
      <c r="B505" s="20"/>
      <c r="C505" s="14"/>
      <c r="D505" s="14"/>
      <c r="E505" s="9"/>
      <c r="F505" s="9"/>
      <c r="G505" s="9"/>
      <c r="H505" s="9"/>
      <c r="I505" s="9"/>
      <c r="J505" s="9"/>
      <c r="K505" s="9"/>
      <c r="L505" s="9"/>
      <c r="M505" s="15"/>
      <c r="N505" s="9"/>
      <c r="O505" s="9"/>
      <c r="P505" s="9"/>
      <c r="Q505" s="40"/>
      <c r="S505" s="35"/>
      <c r="AA505" s="15"/>
      <c r="AB505" s="15"/>
      <c r="AC505" s="15"/>
      <c r="AD505" s="15"/>
      <c r="AE505" s="15"/>
      <c r="AG505" s="68"/>
      <c r="AN505" s="15"/>
      <c r="AO505" s="15"/>
      <c r="AP505" s="15"/>
      <c r="AQ505" s="15"/>
      <c r="AR505" s="15"/>
      <c r="AS505" s="15"/>
      <c r="AT505" s="15"/>
      <c r="AU505" s="15"/>
    </row>
    <row r="506" spans="2:48" x14ac:dyDescent="0.2">
      <c r="B506" s="20"/>
      <c r="C506" s="14"/>
      <c r="D506" s="14"/>
      <c r="E506" s="9"/>
      <c r="F506" s="9"/>
      <c r="G506" s="9"/>
      <c r="H506" s="9"/>
      <c r="I506" s="9"/>
      <c r="J506" s="9"/>
      <c r="K506" s="9"/>
      <c r="L506" s="9"/>
      <c r="M506" s="15"/>
      <c r="N506" s="9"/>
      <c r="O506" s="9"/>
      <c r="P506" s="9"/>
      <c r="Q506" s="40"/>
      <c r="S506" s="35"/>
      <c r="AA506" s="15"/>
      <c r="AB506" s="15"/>
      <c r="AC506" s="15"/>
      <c r="AD506" s="15"/>
      <c r="AE506" s="15"/>
      <c r="AG506" s="68"/>
      <c r="AN506" s="15"/>
      <c r="AO506" s="15"/>
      <c r="AP506" s="15"/>
      <c r="AQ506" s="15"/>
      <c r="AR506" s="15"/>
      <c r="AS506" s="15"/>
      <c r="AT506" s="15"/>
      <c r="AU506" s="15"/>
    </row>
    <row r="507" spans="2:48" x14ac:dyDescent="0.2">
      <c r="B507" s="20"/>
      <c r="C507" s="14"/>
      <c r="D507" s="14"/>
      <c r="E507" s="9"/>
      <c r="F507" s="9"/>
      <c r="G507" s="9"/>
      <c r="H507" s="9"/>
      <c r="I507" s="9"/>
      <c r="J507" s="9"/>
      <c r="K507" s="9"/>
      <c r="L507" s="9"/>
      <c r="M507" s="15"/>
      <c r="N507" s="9"/>
      <c r="O507" s="9"/>
      <c r="P507" s="9"/>
      <c r="Q507" s="40"/>
      <c r="S507" s="35"/>
      <c r="AA507" s="15"/>
      <c r="AB507" s="15"/>
      <c r="AC507" s="15"/>
      <c r="AD507" s="15"/>
      <c r="AE507" s="15"/>
      <c r="AG507" s="68"/>
      <c r="AN507" s="15"/>
      <c r="AO507" s="15"/>
      <c r="AP507" s="15"/>
      <c r="AQ507" s="15"/>
      <c r="AR507" s="15"/>
      <c r="AS507" s="15"/>
      <c r="AT507" s="15"/>
      <c r="AU507" s="15"/>
    </row>
    <row r="508" spans="2:48" x14ac:dyDescent="0.2">
      <c r="B508" s="20"/>
      <c r="C508" s="14"/>
      <c r="D508" s="14"/>
      <c r="E508" s="9"/>
      <c r="F508" s="9"/>
      <c r="G508" s="9"/>
      <c r="H508" s="9"/>
      <c r="I508" s="9"/>
      <c r="J508" s="9"/>
      <c r="K508" s="9"/>
      <c r="L508" s="9"/>
      <c r="M508" s="15"/>
      <c r="N508" s="9"/>
      <c r="O508" s="9"/>
      <c r="P508" s="9"/>
      <c r="Q508" s="40"/>
      <c r="S508" s="35"/>
      <c r="AA508" s="15"/>
      <c r="AB508" s="15"/>
      <c r="AC508" s="15"/>
      <c r="AD508" s="15"/>
      <c r="AE508" s="15"/>
      <c r="AG508" s="68"/>
      <c r="AN508" s="15"/>
      <c r="AO508" s="15"/>
      <c r="AP508" s="15"/>
      <c r="AQ508" s="15"/>
      <c r="AR508" s="15"/>
      <c r="AS508" s="15"/>
      <c r="AT508" s="15"/>
      <c r="AU508" s="15"/>
    </row>
    <row r="509" spans="2:48" x14ac:dyDescent="0.2">
      <c r="B509" s="20"/>
      <c r="C509" s="14"/>
      <c r="D509" s="14"/>
      <c r="E509" s="9"/>
      <c r="F509" s="9"/>
      <c r="G509" s="9"/>
      <c r="H509" s="9"/>
      <c r="I509" s="9"/>
      <c r="J509" s="9"/>
      <c r="K509" s="9"/>
      <c r="L509" s="9"/>
      <c r="M509" s="15"/>
      <c r="N509" s="9"/>
      <c r="O509" s="9"/>
      <c r="P509" s="9"/>
      <c r="Q509" s="40"/>
      <c r="S509" s="35"/>
      <c r="AA509" s="15"/>
      <c r="AB509" s="15"/>
      <c r="AC509" s="15"/>
      <c r="AD509" s="15"/>
      <c r="AE509" s="15"/>
      <c r="AG509" s="68"/>
      <c r="AN509" s="15"/>
      <c r="AO509" s="15"/>
      <c r="AP509" s="15"/>
      <c r="AQ509" s="15"/>
      <c r="AR509" s="15"/>
      <c r="AS509" s="15"/>
      <c r="AT509" s="15"/>
      <c r="AU509" s="15"/>
    </row>
    <row r="510" spans="2:48" x14ac:dyDescent="0.2">
      <c r="B510" s="20"/>
      <c r="C510" s="14"/>
      <c r="D510" s="14"/>
      <c r="E510" s="9"/>
      <c r="F510" s="9"/>
      <c r="G510" s="9"/>
      <c r="H510" s="9"/>
      <c r="I510" s="9"/>
      <c r="J510" s="9"/>
      <c r="K510" s="9"/>
      <c r="L510" s="9"/>
      <c r="M510" s="15"/>
      <c r="N510" s="9"/>
      <c r="O510" s="9"/>
      <c r="P510" s="9"/>
      <c r="Q510" s="40"/>
      <c r="S510" s="35"/>
      <c r="AA510" s="15"/>
      <c r="AB510" s="15"/>
      <c r="AC510" s="15"/>
      <c r="AD510" s="15"/>
      <c r="AE510" s="15"/>
      <c r="AG510" s="68"/>
      <c r="AN510" s="15"/>
      <c r="AO510" s="15"/>
      <c r="AP510" s="15"/>
      <c r="AQ510" s="15"/>
      <c r="AR510" s="15"/>
      <c r="AS510" s="15"/>
      <c r="AT510" s="15"/>
      <c r="AU510" s="15"/>
    </row>
    <row r="511" spans="2:48" x14ac:dyDescent="0.2">
      <c r="B511" s="20"/>
      <c r="C511" s="14"/>
      <c r="D511" s="14"/>
      <c r="E511" s="9"/>
      <c r="F511" s="9"/>
      <c r="G511" s="9"/>
      <c r="H511" s="9"/>
      <c r="I511" s="9"/>
      <c r="J511" s="9"/>
      <c r="K511" s="9"/>
      <c r="L511" s="9"/>
      <c r="M511" s="15"/>
      <c r="N511" s="9"/>
      <c r="O511" s="9"/>
      <c r="P511" s="9"/>
      <c r="Q511" s="40"/>
      <c r="S511" s="35"/>
      <c r="AA511" s="15"/>
      <c r="AB511" s="15"/>
      <c r="AC511" s="15"/>
      <c r="AD511" s="15"/>
      <c r="AE511" s="15"/>
      <c r="AG511" s="68"/>
      <c r="AN511" s="15"/>
      <c r="AO511" s="15"/>
      <c r="AP511" s="15"/>
      <c r="AQ511" s="15"/>
      <c r="AR511" s="15"/>
      <c r="AS511" s="15"/>
      <c r="AT511" s="15"/>
      <c r="AU511" s="15"/>
      <c r="AV511" s="15"/>
    </row>
    <row r="512" spans="2:48" x14ac:dyDescent="0.2">
      <c r="B512" s="20"/>
      <c r="C512" s="14"/>
      <c r="D512" s="14"/>
      <c r="E512" s="9"/>
      <c r="F512" s="9"/>
      <c r="G512" s="9"/>
      <c r="H512" s="9"/>
      <c r="I512" s="9"/>
      <c r="J512" s="9"/>
      <c r="K512" s="9"/>
      <c r="L512" s="9"/>
      <c r="M512" s="15"/>
      <c r="N512" s="9"/>
      <c r="O512" s="9"/>
      <c r="P512" s="9"/>
      <c r="Q512" s="40"/>
      <c r="S512" s="35"/>
      <c r="AA512" s="15"/>
      <c r="AB512" s="15"/>
      <c r="AC512" s="15"/>
      <c r="AD512" s="15"/>
      <c r="AE512" s="15"/>
      <c r="AG512" s="68"/>
      <c r="AN512" s="15"/>
      <c r="AO512" s="15"/>
      <c r="AP512" s="15"/>
      <c r="AQ512" s="15"/>
      <c r="AR512" s="15"/>
      <c r="AS512" s="15"/>
      <c r="AT512" s="15"/>
      <c r="AU512" s="15"/>
    </row>
    <row r="513" spans="2:64" x14ac:dyDescent="0.2">
      <c r="B513" s="20"/>
      <c r="C513" s="14"/>
      <c r="D513" s="14"/>
      <c r="E513" s="9"/>
      <c r="F513" s="9"/>
      <c r="G513" s="9"/>
      <c r="H513" s="9"/>
      <c r="I513" s="9"/>
      <c r="J513" s="9"/>
      <c r="K513" s="9"/>
      <c r="L513" s="9"/>
      <c r="M513" s="15"/>
      <c r="N513" s="9"/>
      <c r="O513" s="9"/>
      <c r="P513" s="9"/>
      <c r="Q513" s="40"/>
      <c r="S513" s="35"/>
      <c r="AA513" s="15"/>
      <c r="AB513" s="15"/>
      <c r="AC513" s="15"/>
      <c r="AD513" s="15"/>
      <c r="AE513" s="15"/>
      <c r="AG513" s="68"/>
      <c r="AN513" s="15"/>
      <c r="AO513" s="15"/>
      <c r="AP513" s="15"/>
      <c r="AQ513" s="15"/>
      <c r="AR513" s="15"/>
      <c r="AS513" s="15"/>
      <c r="AT513" s="15"/>
      <c r="AU513" s="15"/>
    </row>
    <row r="514" spans="2:64" x14ac:dyDescent="0.2">
      <c r="B514" s="20"/>
      <c r="C514" s="14"/>
      <c r="D514" s="14"/>
      <c r="E514" s="9"/>
      <c r="F514" s="9"/>
      <c r="G514" s="9"/>
      <c r="H514" s="9"/>
      <c r="I514" s="9"/>
      <c r="J514" s="9"/>
      <c r="K514" s="9"/>
      <c r="L514" s="9"/>
      <c r="M514" s="15"/>
      <c r="N514" s="9"/>
      <c r="O514" s="9"/>
      <c r="P514" s="9"/>
      <c r="Q514" s="40"/>
      <c r="S514" s="35"/>
      <c r="AA514" s="15"/>
      <c r="AB514" s="15"/>
      <c r="AC514" s="15"/>
      <c r="AD514" s="15"/>
      <c r="AE514" s="15"/>
      <c r="AG514" s="68"/>
      <c r="AN514" s="15"/>
      <c r="AO514" s="15"/>
      <c r="AP514" s="15"/>
      <c r="AQ514" s="15"/>
      <c r="AR514" s="15"/>
      <c r="AS514" s="15"/>
      <c r="AT514" s="15"/>
      <c r="AU514" s="15"/>
      <c r="AV514" s="15"/>
    </row>
    <row r="515" spans="2:64" x14ac:dyDescent="0.2">
      <c r="B515" s="20"/>
      <c r="C515" s="14"/>
      <c r="D515" s="14"/>
      <c r="E515" s="9"/>
      <c r="F515" s="9"/>
      <c r="G515" s="9"/>
      <c r="H515" s="9"/>
      <c r="I515" s="9"/>
      <c r="J515" s="9"/>
      <c r="K515" s="9"/>
      <c r="L515" s="9"/>
      <c r="M515" s="15"/>
      <c r="N515" s="9"/>
      <c r="O515" s="9"/>
      <c r="P515" s="9"/>
      <c r="Q515" s="40"/>
      <c r="S515" s="35"/>
      <c r="AA515" s="15"/>
      <c r="AB515" s="15"/>
      <c r="AC515" s="15"/>
      <c r="AD515" s="15"/>
      <c r="AE515" s="15"/>
      <c r="AG515" s="68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</row>
    <row r="516" spans="2:64" x14ac:dyDescent="0.2">
      <c r="B516" s="20"/>
      <c r="C516" s="14"/>
      <c r="D516" s="14"/>
      <c r="E516" s="9"/>
      <c r="F516" s="9"/>
      <c r="G516" s="9"/>
      <c r="H516" s="9"/>
      <c r="I516" s="9"/>
      <c r="J516" s="9"/>
      <c r="K516" s="9"/>
      <c r="L516" s="9"/>
      <c r="M516" s="15"/>
      <c r="N516" s="9"/>
      <c r="O516" s="9"/>
      <c r="P516" s="9"/>
      <c r="Q516" s="40"/>
      <c r="S516" s="35"/>
      <c r="AA516" s="15"/>
      <c r="AB516" s="15"/>
      <c r="AC516" s="15"/>
      <c r="AD516" s="15"/>
      <c r="AE516" s="15"/>
      <c r="AG516" s="68"/>
      <c r="AN516" s="15"/>
      <c r="AO516" s="15"/>
      <c r="AP516" s="15"/>
      <c r="AQ516" s="15"/>
      <c r="AR516" s="15"/>
      <c r="AS516" s="15"/>
      <c r="AT516" s="15"/>
      <c r="AU516" s="15"/>
    </row>
    <row r="517" spans="2:64" x14ac:dyDescent="0.2">
      <c r="B517" s="20"/>
      <c r="C517" s="14"/>
      <c r="D517" s="14"/>
      <c r="E517" s="9"/>
      <c r="F517" s="9"/>
      <c r="G517" s="9"/>
      <c r="H517" s="9"/>
      <c r="I517" s="9"/>
      <c r="J517" s="9"/>
      <c r="K517" s="9"/>
      <c r="L517" s="9"/>
      <c r="M517" s="15"/>
      <c r="N517" s="9"/>
      <c r="O517" s="9"/>
      <c r="P517" s="9"/>
      <c r="Q517" s="40"/>
      <c r="S517" s="35"/>
      <c r="AA517" s="15"/>
      <c r="AB517" s="15"/>
      <c r="AC517" s="15"/>
      <c r="AD517" s="15"/>
      <c r="AE517" s="15"/>
      <c r="AG517" s="68"/>
      <c r="AN517" s="15"/>
      <c r="AO517" s="15"/>
      <c r="AP517" s="15"/>
      <c r="AQ517" s="15"/>
      <c r="AR517" s="15"/>
      <c r="AS517" s="15"/>
      <c r="AT517" s="15"/>
      <c r="AU517" s="15"/>
    </row>
    <row r="518" spans="2:64" x14ac:dyDescent="0.2">
      <c r="B518" s="20"/>
      <c r="C518" s="14"/>
      <c r="D518" s="14"/>
      <c r="E518" s="9"/>
      <c r="F518" s="9"/>
      <c r="G518" s="9"/>
      <c r="H518" s="9"/>
      <c r="I518" s="9"/>
      <c r="J518" s="9"/>
      <c r="K518" s="9"/>
      <c r="L518" s="9"/>
      <c r="M518" s="15"/>
      <c r="N518" s="9"/>
      <c r="O518" s="9"/>
      <c r="P518" s="9"/>
      <c r="Q518" s="40"/>
      <c r="S518" s="35"/>
      <c r="AA518" s="15"/>
      <c r="AB518" s="15"/>
      <c r="AC518" s="15"/>
      <c r="AD518" s="15"/>
      <c r="AE518" s="15"/>
      <c r="AG518" s="68"/>
      <c r="AN518" s="15"/>
      <c r="AO518" s="15"/>
      <c r="AP518" s="15"/>
      <c r="AQ518" s="15"/>
      <c r="AR518" s="15"/>
      <c r="AS518" s="15"/>
      <c r="AT518" s="15"/>
      <c r="AU518" s="15"/>
    </row>
    <row r="519" spans="2:64" x14ac:dyDescent="0.2">
      <c r="B519" s="20"/>
      <c r="C519" s="14"/>
      <c r="D519" s="14"/>
      <c r="E519" s="9"/>
      <c r="F519" s="9"/>
      <c r="G519" s="9"/>
      <c r="H519" s="9"/>
      <c r="I519" s="9"/>
      <c r="J519" s="9"/>
      <c r="K519" s="9"/>
      <c r="L519" s="9"/>
      <c r="M519" s="15"/>
      <c r="N519" s="9"/>
      <c r="O519" s="9"/>
      <c r="P519" s="9"/>
      <c r="Q519" s="40"/>
      <c r="S519" s="35"/>
      <c r="AA519" s="15"/>
      <c r="AB519" s="15"/>
      <c r="AC519" s="15"/>
      <c r="AD519" s="15"/>
      <c r="AE519" s="15"/>
      <c r="AG519" s="68"/>
      <c r="AN519" s="15"/>
      <c r="AO519" s="15"/>
      <c r="AP519" s="15"/>
      <c r="AQ519" s="15"/>
      <c r="AR519" s="15"/>
      <c r="AS519" s="15"/>
      <c r="AT519" s="15"/>
      <c r="AU519" s="15"/>
    </row>
    <row r="520" spans="2:64" x14ac:dyDescent="0.2">
      <c r="B520" s="20"/>
      <c r="C520" s="14"/>
      <c r="D520" s="14"/>
      <c r="E520" s="9"/>
      <c r="F520" s="9"/>
      <c r="G520" s="9"/>
      <c r="H520" s="9"/>
      <c r="I520" s="9"/>
      <c r="J520" s="9"/>
      <c r="K520" s="9"/>
      <c r="L520" s="9"/>
      <c r="M520" s="15"/>
      <c r="N520" s="9"/>
      <c r="O520" s="9"/>
      <c r="P520" s="9"/>
      <c r="Q520" s="40"/>
      <c r="S520" s="35"/>
      <c r="AA520" s="15"/>
      <c r="AB520" s="15"/>
      <c r="AC520" s="15"/>
      <c r="AD520" s="15"/>
      <c r="AE520" s="15"/>
      <c r="AG520" s="68"/>
      <c r="AN520" s="15"/>
      <c r="AO520" s="15"/>
      <c r="AP520" s="15"/>
      <c r="AQ520" s="15"/>
      <c r="AR520" s="15"/>
      <c r="AS520" s="15"/>
      <c r="AT520" s="15"/>
      <c r="AU520" s="15"/>
    </row>
    <row r="521" spans="2:64" x14ac:dyDescent="0.2">
      <c r="B521" s="20"/>
      <c r="C521" s="14"/>
      <c r="D521" s="14"/>
      <c r="E521" s="9"/>
      <c r="F521" s="9"/>
      <c r="G521" s="9"/>
      <c r="H521" s="9"/>
      <c r="I521" s="9"/>
      <c r="J521" s="9"/>
      <c r="K521" s="9"/>
      <c r="L521" s="9"/>
      <c r="M521" s="15"/>
      <c r="N521" s="9"/>
      <c r="O521" s="9"/>
      <c r="P521" s="9"/>
      <c r="Q521" s="40"/>
      <c r="S521" s="35"/>
      <c r="AA521" s="15"/>
      <c r="AB521" s="15"/>
      <c r="AC521" s="15"/>
      <c r="AD521" s="15"/>
      <c r="AE521" s="15"/>
      <c r="AG521" s="68"/>
      <c r="AN521" s="15"/>
      <c r="AO521" s="15"/>
      <c r="AP521" s="15"/>
      <c r="AQ521" s="15"/>
      <c r="AR521" s="15"/>
      <c r="AS521" s="15"/>
      <c r="AT521" s="15"/>
      <c r="AU521" s="15"/>
    </row>
    <row r="522" spans="2:64" x14ac:dyDescent="0.2">
      <c r="B522" s="20"/>
      <c r="C522" s="14"/>
      <c r="D522" s="14"/>
      <c r="E522" s="9"/>
      <c r="F522" s="9"/>
      <c r="G522" s="9"/>
      <c r="H522" s="9"/>
      <c r="I522" s="9"/>
      <c r="J522" s="9"/>
      <c r="K522" s="9"/>
      <c r="L522" s="9"/>
      <c r="M522" s="15"/>
      <c r="N522" s="9"/>
      <c r="O522" s="9"/>
      <c r="P522" s="9"/>
      <c r="Q522" s="40"/>
      <c r="S522" s="35"/>
      <c r="AA522" s="15"/>
      <c r="AB522" s="15"/>
      <c r="AC522" s="15"/>
      <c r="AD522" s="15"/>
      <c r="AE522" s="15"/>
      <c r="AG522" s="68"/>
      <c r="AN522" s="15"/>
      <c r="AO522" s="15"/>
      <c r="AP522" s="15"/>
      <c r="AQ522" s="15"/>
      <c r="AR522" s="15"/>
      <c r="AS522" s="15"/>
      <c r="AT522" s="15"/>
      <c r="AU522" s="15"/>
    </row>
    <row r="523" spans="2:64" x14ac:dyDescent="0.2">
      <c r="B523" s="20"/>
      <c r="C523" s="14"/>
      <c r="D523" s="14"/>
      <c r="E523" s="9"/>
      <c r="F523" s="9"/>
      <c r="G523" s="9"/>
      <c r="H523" s="9"/>
      <c r="I523" s="9"/>
      <c r="J523" s="9"/>
      <c r="K523" s="9"/>
      <c r="L523" s="9"/>
      <c r="M523" s="15"/>
      <c r="N523" s="9"/>
      <c r="O523" s="9"/>
      <c r="P523" s="9"/>
      <c r="Q523" s="40"/>
      <c r="S523" s="35"/>
      <c r="AA523" s="15"/>
      <c r="AB523" s="15"/>
      <c r="AC523" s="15"/>
      <c r="AD523" s="15"/>
      <c r="AE523" s="15"/>
      <c r="AG523" s="68"/>
      <c r="AN523" s="15"/>
      <c r="AO523" s="15"/>
      <c r="AP523" s="15"/>
      <c r="AQ523" s="15"/>
      <c r="AR523" s="15"/>
      <c r="AS523" s="15"/>
      <c r="AT523" s="15"/>
      <c r="AU523" s="15"/>
    </row>
    <row r="524" spans="2:64" x14ac:dyDescent="0.2">
      <c r="B524" s="20"/>
      <c r="C524" s="14"/>
      <c r="D524" s="14"/>
      <c r="E524" s="9"/>
      <c r="F524" s="9"/>
      <c r="G524" s="9"/>
      <c r="H524" s="9"/>
      <c r="I524" s="9"/>
      <c r="J524" s="9"/>
      <c r="K524" s="9"/>
      <c r="L524" s="9"/>
      <c r="M524" s="15"/>
      <c r="N524" s="9"/>
      <c r="O524" s="9"/>
      <c r="P524" s="9"/>
      <c r="Q524" s="40"/>
      <c r="S524" s="35"/>
      <c r="AA524" s="15"/>
      <c r="AB524" s="15"/>
      <c r="AC524" s="15"/>
      <c r="AD524" s="15"/>
      <c r="AE524" s="15"/>
      <c r="AG524" s="68"/>
      <c r="AN524" s="15"/>
      <c r="AO524" s="15"/>
      <c r="AP524" s="15"/>
      <c r="AQ524" s="15"/>
      <c r="AR524" s="15"/>
      <c r="AS524" s="15"/>
      <c r="AT524" s="15"/>
      <c r="AU524" s="15"/>
      <c r="AV524" s="15"/>
      <c r="AX524" s="15"/>
    </row>
    <row r="525" spans="2:64" x14ac:dyDescent="0.2">
      <c r="B525" s="20"/>
      <c r="C525" s="14"/>
      <c r="D525" s="14"/>
      <c r="E525" s="9"/>
      <c r="F525" s="9"/>
      <c r="G525" s="9"/>
      <c r="H525" s="9"/>
      <c r="I525" s="9"/>
      <c r="J525" s="9"/>
      <c r="K525" s="9"/>
      <c r="L525" s="9"/>
      <c r="M525" s="15"/>
      <c r="N525" s="9"/>
      <c r="O525" s="9"/>
      <c r="P525" s="9"/>
      <c r="Q525" s="40"/>
      <c r="S525" s="35"/>
      <c r="AA525" s="15"/>
      <c r="AB525" s="15"/>
      <c r="AC525" s="15"/>
      <c r="AD525" s="15"/>
      <c r="AE525" s="15"/>
      <c r="AG525" s="68"/>
      <c r="AN525" s="15"/>
      <c r="AO525" s="15"/>
      <c r="AP525" s="15"/>
      <c r="AQ525" s="15"/>
      <c r="AR525" s="15"/>
      <c r="AS525" s="15"/>
      <c r="AT525" s="15"/>
      <c r="AU525" s="15"/>
    </row>
    <row r="526" spans="2:64" x14ac:dyDescent="0.2">
      <c r="B526" s="20"/>
      <c r="C526" s="14"/>
      <c r="D526" s="14"/>
      <c r="E526" s="9"/>
      <c r="F526" s="9"/>
      <c r="G526" s="9"/>
      <c r="H526" s="9"/>
      <c r="I526" s="9"/>
      <c r="J526" s="9"/>
      <c r="K526" s="9"/>
      <c r="L526" s="9"/>
      <c r="M526" s="15"/>
      <c r="N526" s="9"/>
      <c r="O526" s="9"/>
      <c r="P526" s="9"/>
      <c r="Q526" s="40"/>
      <c r="S526" s="35"/>
      <c r="AA526" s="15"/>
      <c r="AB526" s="15"/>
      <c r="AC526" s="15"/>
      <c r="AD526" s="15"/>
      <c r="AE526" s="15"/>
      <c r="AG526" s="68"/>
      <c r="AN526" s="15"/>
      <c r="AO526" s="15"/>
      <c r="AP526" s="15"/>
      <c r="AQ526" s="15"/>
      <c r="AR526" s="15"/>
      <c r="AS526" s="15"/>
      <c r="AT526" s="15"/>
      <c r="AU526" s="15"/>
    </row>
    <row r="527" spans="2:64" x14ac:dyDescent="0.2">
      <c r="B527" s="20"/>
      <c r="C527" s="14"/>
      <c r="D527" s="14"/>
      <c r="E527" s="9"/>
      <c r="F527" s="9"/>
      <c r="G527" s="9"/>
      <c r="H527" s="9"/>
      <c r="I527" s="9"/>
      <c r="J527" s="9"/>
      <c r="K527" s="9"/>
      <c r="L527" s="9"/>
      <c r="M527" s="15"/>
      <c r="N527" s="9"/>
      <c r="O527" s="9"/>
      <c r="P527" s="9"/>
      <c r="Q527" s="40"/>
      <c r="S527" s="35"/>
      <c r="AA527" s="15"/>
      <c r="AB527" s="15"/>
      <c r="AC527" s="15"/>
      <c r="AD527" s="15"/>
      <c r="AE527" s="15"/>
      <c r="AG527" s="68"/>
      <c r="AN527" s="15"/>
      <c r="AO527" s="15"/>
      <c r="AP527" s="15"/>
      <c r="AQ527" s="15"/>
      <c r="AR527" s="15"/>
      <c r="AS527" s="15"/>
      <c r="AT527" s="15"/>
      <c r="AU527" s="15"/>
    </row>
    <row r="528" spans="2:64" x14ac:dyDescent="0.2">
      <c r="B528" s="20"/>
      <c r="C528" s="14"/>
      <c r="D528" s="14"/>
      <c r="E528" s="9"/>
      <c r="F528" s="9"/>
      <c r="G528" s="9"/>
      <c r="H528" s="9"/>
      <c r="I528" s="9"/>
      <c r="J528" s="9"/>
      <c r="K528" s="9"/>
      <c r="L528" s="9"/>
      <c r="M528" s="15"/>
      <c r="N528" s="9"/>
      <c r="O528" s="9"/>
      <c r="P528" s="9"/>
      <c r="Q528" s="40"/>
      <c r="S528" s="35"/>
      <c r="AA528" s="15"/>
      <c r="AB528" s="15"/>
      <c r="AC528" s="15"/>
      <c r="AD528" s="15"/>
      <c r="AE528" s="15"/>
      <c r="AG528" s="68"/>
      <c r="AN528" s="15"/>
      <c r="AO528" s="15"/>
      <c r="AP528" s="15"/>
      <c r="AQ528" s="15"/>
      <c r="AR528" s="15"/>
      <c r="AS528" s="15"/>
      <c r="AT528" s="15"/>
      <c r="AU528" s="15"/>
    </row>
    <row r="529" spans="2:64" x14ac:dyDescent="0.2">
      <c r="B529" s="20"/>
      <c r="C529" s="14"/>
      <c r="D529" s="14"/>
      <c r="E529" s="9"/>
      <c r="F529" s="9"/>
      <c r="G529" s="9"/>
      <c r="H529" s="9"/>
      <c r="I529" s="9"/>
      <c r="J529" s="9"/>
      <c r="K529" s="9"/>
      <c r="L529" s="9"/>
      <c r="M529" s="15"/>
      <c r="N529" s="9"/>
      <c r="O529" s="9"/>
      <c r="P529" s="9"/>
      <c r="Q529" s="40"/>
      <c r="S529" s="35"/>
      <c r="AA529" s="15"/>
      <c r="AB529" s="15"/>
      <c r="AC529" s="15"/>
      <c r="AD529" s="15"/>
      <c r="AE529" s="15"/>
      <c r="AG529" s="68"/>
      <c r="AN529" s="15"/>
      <c r="AO529" s="15"/>
      <c r="AP529" s="15"/>
      <c r="AQ529" s="15"/>
      <c r="AR529" s="15"/>
      <c r="AS529" s="15"/>
      <c r="AT529" s="15"/>
      <c r="AU529" s="15"/>
    </row>
    <row r="530" spans="2:64" x14ac:dyDescent="0.2">
      <c r="B530" s="20"/>
      <c r="C530" s="14"/>
      <c r="D530" s="14"/>
      <c r="E530" s="9"/>
      <c r="F530" s="9"/>
      <c r="G530" s="15"/>
      <c r="H530" s="9"/>
      <c r="I530" s="9"/>
      <c r="J530" s="9"/>
      <c r="K530" s="9"/>
      <c r="L530" s="9"/>
      <c r="M530" s="15"/>
      <c r="N530" s="9"/>
      <c r="O530" s="9"/>
      <c r="P530" s="9"/>
      <c r="Q530" s="40"/>
      <c r="S530" s="35"/>
      <c r="AA530" s="15"/>
      <c r="AB530" s="15"/>
      <c r="AC530" s="15"/>
      <c r="AD530" s="15"/>
      <c r="AE530" s="15"/>
      <c r="AG530" s="68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</row>
    <row r="531" spans="2:64" x14ac:dyDescent="0.2">
      <c r="B531" s="20"/>
      <c r="C531" s="14"/>
      <c r="D531" s="14"/>
      <c r="E531" s="9"/>
      <c r="F531" s="9"/>
      <c r="G531" s="15"/>
      <c r="H531" s="9"/>
      <c r="I531" s="9"/>
      <c r="J531" s="9"/>
      <c r="K531" s="9"/>
      <c r="L531" s="9"/>
      <c r="M531" s="15"/>
      <c r="N531" s="9"/>
      <c r="O531" s="9"/>
      <c r="P531" s="9"/>
      <c r="Q531" s="40"/>
      <c r="S531" s="35"/>
      <c r="AA531" s="15"/>
      <c r="AB531" s="15"/>
      <c r="AC531" s="15"/>
      <c r="AD531" s="15"/>
      <c r="AE531" s="15"/>
      <c r="AG531" s="68"/>
      <c r="AN531" s="15"/>
      <c r="AO531" s="15"/>
      <c r="AP531" s="15"/>
      <c r="AQ531" s="15"/>
      <c r="AR531" s="15"/>
      <c r="AS531" s="15"/>
      <c r="AT531" s="15"/>
      <c r="AU531" s="15"/>
    </row>
    <row r="532" spans="2:64" x14ac:dyDescent="0.2">
      <c r="B532" s="20"/>
      <c r="C532" s="14"/>
      <c r="D532" s="14"/>
      <c r="E532" s="9"/>
      <c r="F532" s="9"/>
      <c r="G532" s="15"/>
      <c r="H532" s="9"/>
      <c r="I532" s="9"/>
      <c r="J532" s="9"/>
      <c r="K532" s="9"/>
      <c r="L532" s="9"/>
      <c r="M532" s="15"/>
      <c r="N532" s="9"/>
      <c r="O532" s="9"/>
      <c r="P532" s="9"/>
      <c r="Q532" s="40"/>
      <c r="S532" s="35"/>
      <c r="AA532" s="15"/>
      <c r="AB532" s="15"/>
      <c r="AC532" s="15"/>
      <c r="AD532" s="15"/>
      <c r="AE532" s="15"/>
      <c r="AG532" s="68"/>
      <c r="AN532" s="15"/>
      <c r="AO532" s="15"/>
      <c r="AP532" s="15"/>
      <c r="AQ532" s="15"/>
      <c r="AR532" s="15"/>
      <c r="AS532" s="15"/>
      <c r="AT532" s="15"/>
      <c r="AU532" s="15"/>
    </row>
    <row r="533" spans="2:64" x14ac:dyDescent="0.2">
      <c r="B533" s="20"/>
      <c r="C533" s="14"/>
      <c r="D533" s="14"/>
      <c r="E533" s="9"/>
      <c r="F533" s="9"/>
      <c r="G533" s="15"/>
      <c r="H533" s="9"/>
      <c r="I533" s="9"/>
      <c r="J533" s="9"/>
      <c r="K533" s="9"/>
      <c r="L533" s="9"/>
      <c r="M533" s="15"/>
      <c r="N533" s="9"/>
      <c r="O533" s="9"/>
      <c r="P533" s="9"/>
      <c r="Q533" s="40"/>
      <c r="S533" s="35"/>
      <c r="AA533" s="15"/>
      <c r="AB533" s="15"/>
      <c r="AC533" s="15"/>
      <c r="AD533" s="15"/>
      <c r="AE533" s="15"/>
      <c r="AG533" s="68"/>
      <c r="AN533" s="15"/>
      <c r="AO533" s="15"/>
      <c r="AP533" s="15"/>
      <c r="AQ533" s="15"/>
      <c r="AR533" s="15"/>
      <c r="AS533" s="15"/>
      <c r="AT533" s="15"/>
      <c r="AU533" s="15"/>
    </row>
    <row r="534" spans="2:64" x14ac:dyDescent="0.2">
      <c r="B534" s="20"/>
      <c r="C534" s="14"/>
      <c r="D534" s="14"/>
      <c r="E534" s="9"/>
      <c r="F534" s="9"/>
      <c r="G534" s="15"/>
      <c r="H534" s="9"/>
      <c r="I534" s="9"/>
      <c r="J534" s="9"/>
      <c r="K534" s="9"/>
      <c r="L534" s="9"/>
      <c r="M534" s="15"/>
      <c r="N534" s="9"/>
      <c r="O534" s="9"/>
      <c r="P534" s="9"/>
      <c r="Q534" s="40"/>
      <c r="S534" s="35"/>
      <c r="AA534" s="15"/>
      <c r="AB534" s="15"/>
      <c r="AC534" s="15"/>
      <c r="AD534" s="15"/>
      <c r="AE534" s="15"/>
      <c r="AG534" s="68"/>
      <c r="AN534" s="15"/>
      <c r="AO534" s="15"/>
      <c r="AP534" s="15"/>
      <c r="AQ534" s="15"/>
      <c r="AR534" s="15"/>
      <c r="AS534" s="15"/>
      <c r="AT534" s="15"/>
      <c r="AU534" s="15"/>
    </row>
    <row r="535" spans="2:64" x14ac:dyDescent="0.2">
      <c r="B535" s="20"/>
      <c r="C535" s="14"/>
      <c r="D535" s="14"/>
      <c r="E535" s="9"/>
      <c r="F535" s="9"/>
      <c r="G535" s="15"/>
      <c r="H535" s="9"/>
      <c r="I535" s="9"/>
      <c r="J535" s="9"/>
      <c r="K535" s="9"/>
      <c r="L535" s="9"/>
      <c r="M535" s="15"/>
      <c r="N535" s="9"/>
      <c r="O535" s="9"/>
      <c r="P535" s="9"/>
      <c r="Q535" s="40"/>
      <c r="S535" s="35"/>
      <c r="AA535" s="15"/>
      <c r="AB535" s="15"/>
      <c r="AC535" s="15"/>
      <c r="AD535" s="15"/>
      <c r="AE535" s="15"/>
      <c r="AG535" s="68"/>
      <c r="AN535" s="15"/>
      <c r="AO535" s="15"/>
      <c r="AP535" s="15"/>
      <c r="AQ535" s="15"/>
      <c r="AR535" s="15"/>
      <c r="AS535" s="15"/>
      <c r="AT535" s="15"/>
      <c r="AU535" s="15"/>
    </row>
    <row r="536" spans="2:64" x14ac:dyDescent="0.2">
      <c r="B536" s="20"/>
      <c r="C536" s="14"/>
      <c r="D536" s="14"/>
      <c r="E536" s="9"/>
      <c r="F536" s="9"/>
      <c r="G536" s="15"/>
      <c r="H536" s="9"/>
      <c r="I536" s="9"/>
      <c r="J536" s="9"/>
      <c r="K536" s="9"/>
      <c r="L536" s="9"/>
      <c r="M536" s="15"/>
      <c r="N536" s="9"/>
      <c r="O536" s="9"/>
      <c r="P536" s="9"/>
      <c r="Q536" s="40"/>
      <c r="S536" s="35"/>
      <c r="AA536" s="15"/>
      <c r="AB536" s="15"/>
      <c r="AC536" s="15"/>
      <c r="AD536" s="15"/>
      <c r="AE536" s="15"/>
      <c r="AG536" s="68"/>
      <c r="AN536" s="15"/>
      <c r="AO536" s="15"/>
      <c r="AP536" s="15"/>
      <c r="AQ536" s="15"/>
      <c r="AR536" s="15"/>
      <c r="AS536" s="15"/>
      <c r="AT536" s="15"/>
      <c r="AU536" s="15"/>
    </row>
    <row r="537" spans="2:64" x14ac:dyDescent="0.2">
      <c r="B537" s="20"/>
      <c r="C537" s="14"/>
      <c r="D537" s="14"/>
      <c r="E537" s="9"/>
      <c r="F537" s="9"/>
      <c r="G537" s="15"/>
      <c r="H537" s="9"/>
      <c r="I537" s="9"/>
      <c r="J537" s="9"/>
      <c r="K537" s="9"/>
      <c r="L537" s="9"/>
      <c r="M537" s="15"/>
      <c r="N537" s="9"/>
      <c r="O537" s="9"/>
      <c r="P537" s="9"/>
      <c r="Q537" s="40"/>
      <c r="S537" s="35"/>
      <c r="AA537" s="15"/>
      <c r="AB537" s="15"/>
      <c r="AC537" s="15"/>
      <c r="AD537" s="15"/>
      <c r="AE537" s="15"/>
      <c r="AG537" s="68"/>
      <c r="AN537" s="15"/>
      <c r="AO537" s="15"/>
      <c r="AP537" s="15"/>
      <c r="AQ537" s="15"/>
      <c r="AR537" s="15"/>
      <c r="AS537" s="15"/>
      <c r="AT537" s="15"/>
      <c r="AU537" s="15"/>
    </row>
    <row r="538" spans="2:64" x14ac:dyDescent="0.2">
      <c r="B538" s="20"/>
      <c r="C538" s="14"/>
      <c r="D538" s="14"/>
      <c r="E538" s="9"/>
      <c r="F538" s="9"/>
      <c r="G538" s="15"/>
      <c r="H538" s="9"/>
      <c r="I538" s="9"/>
      <c r="J538" s="9"/>
      <c r="K538" s="9"/>
      <c r="L538" s="9"/>
      <c r="M538" s="15"/>
      <c r="N538" s="9"/>
      <c r="O538" s="9"/>
      <c r="P538" s="9"/>
      <c r="Q538" s="40"/>
      <c r="S538" s="35"/>
      <c r="AA538" s="15"/>
      <c r="AB538" s="15"/>
      <c r="AC538" s="15"/>
      <c r="AD538" s="15"/>
      <c r="AE538" s="15"/>
      <c r="AG538" s="68"/>
      <c r="AN538" s="15"/>
      <c r="AO538" s="15"/>
      <c r="AP538" s="15"/>
      <c r="AQ538" s="15"/>
      <c r="AR538" s="15"/>
      <c r="AS538" s="15"/>
      <c r="AT538" s="15"/>
      <c r="AU538" s="15"/>
    </row>
    <row r="539" spans="2:64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  <c r="S539" s="35"/>
      <c r="AA539" s="15"/>
      <c r="AB539" s="15"/>
      <c r="AC539" s="15"/>
      <c r="AD539" s="15"/>
      <c r="AE539" s="15"/>
      <c r="AG539" s="68"/>
      <c r="AN539" s="15"/>
      <c r="AO539" s="15"/>
      <c r="AP539" s="15"/>
      <c r="AQ539" s="15"/>
      <c r="AR539" s="15"/>
      <c r="AS539" s="15"/>
      <c r="AT539" s="15"/>
      <c r="AU539" s="15"/>
    </row>
    <row r="540" spans="2:64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  <c r="S540" s="35"/>
      <c r="AA540" s="15"/>
      <c r="AB540" s="15"/>
      <c r="AC540" s="15"/>
      <c r="AD540" s="15"/>
      <c r="AE540" s="15"/>
      <c r="AG540" s="68"/>
      <c r="AN540" s="15"/>
      <c r="AO540" s="15"/>
      <c r="AP540" s="15"/>
      <c r="AQ540" s="15"/>
      <c r="AR540" s="15"/>
      <c r="AS540" s="15"/>
      <c r="AT540" s="15"/>
      <c r="AU540" s="15"/>
    </row>
    <row r="541" spans="2:64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  <c r="S541" s="35"/>
      <c r="AA541" s="15"/>
      <c r="AB541" s="15"/>
      <c r="AC541" s="15"/>
      <c r="AD541" s="15"/>
      <c r="AE541" s="15"/>
      <c r="AG541" s="68"/>
      <c r="AN541" s="15"/>
      <c r="AO541" s="15"/>
      <c r="AP541" s="15"/>
      <c r="AQ541" s="15"/>
      <c r="AR541" s="15"/>
      <c r="AS541" s="15"/>
      <c r="AT541" s="15"/>
      <c r="AU541" s="15"/>
    </row>
    <row r="542" spans="2:64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  <c r="S542" s="35"/>
      <c r="AA542" s="15"/>
      <c r="AB542" s="15"/>
      <c r="AC542" s="15"/>
      <c r="AD542" s="15"/>
      <c r="AE542" s="15"/>
      <c r="AG542" s="68"/>
      <c r="AN542" s="15"/>
      <c r="AO542" s="15"/>
      <c r="AP542" s="15"/>
      <c r="AQ542" s="15"/>
      <c r="AR542" s="15"/>
      <c r="AS542" s="15"/>
      <c r="AT542" s="15"/>
      <c r="AU542" s="15"/>
    </row>
    <row r="543" spans="2:64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  <c r="S543" s="35"/>
      <c r="AA543" s="15"/>
      <c r="AB543" s="15"/>
      <c r="AC543" s="15"/>
      <c r="AD543" s="15"/>
      <c r="AE543" s="15"/>
      <c r="AG543" s="68"/>
      <c r="AN543" s="15"/>
      <c r="AO543" s="15"/>
      <c r="AP543" s="15"/>
      <c r="AQ543" s="15"/>
      <c r="AR543" s="15"/>
      <c r="AS543" s="15"/>
      <c r="AT543" s="15"/>
      <c r="AU543" s="15"/>
    </row>
    <row r="544" spans="2:64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  <c r="S544" s="35"/>
      <c r="AA544" s="15"/>
      <c r="AB544" s="15"/>
      <c r="AC544" s="15"/>
      <c r="AD544" s="15"/>
      <c r="AE544" s="15"/>
      <c r="AG544" s="68"/>
      <c r="AN544" s="15"/>
      <c r="AO544" s="15"/>
      <c r="AP544" s="15"/>
      <c r="AQ544" s="15"/>
      <c r="AR544" s="15"/>
      <c r="AS544" s="15"/>
      <c r="AT544" s="15"/>
      <c r="AU544" s="15"/>
    </row>
    <row r="545" spans="2:48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  <c r="S545" s="35"/>
      <c r="AA545" s="15"/>
      <c r="AB545" s="15"/>
      <c r="AC545" s="15"/>
      <c r="AD545" s="15"/>
      <c r="AE545" s="15"/>
      <c r="AG545" s="68"/>
      <c r="AN545" s="15"/>
      <c r="AO545" s="15"/>
      <c r="AP545" s="15"/>
      <c r="AQ545" s="15"/>
      <c r="AR545" s="15"/>
      <c r="AS545" s="15"/>
      <c r="AT545" s="15"/>
      <c r="AU545" s="15"/>
    </row>
    <row r="546" spans="2:48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  <c r="S546" s="35"/>
      <c r="AA546" s="15"/>
      <c r="AB546" s="15"/>
      <c r="AC546" s="15"/>
      <c r="AD546" s="15"/>
      <c r="AE546" s="15"/>
      <c r="AG546" s="68"/>
      <c r="AN546" s="15"/>
      <c r="AO546" s="15"/>
      <c r="AP546" s="15"/>
      <c r="AQ546" s="15"/>
      <c r="AR546" s="15"/>
      <c r="AS546" s="15"/>
      <c r="AT546" s="15"/>
      <c r="AU546" s="15"/>
    </row>
    <row r="547" spans="2:48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  <c r="S547" s="35"/>
      <c r="AA547" s="15"/>
      <c r="AB547" s="15"/>
      <c r="AC547" s="15"/>
      <c r="AD547" s="15"/>
      <c r="AE547" s="15"/>
      <c r="AG547" s="68"/>
      <c r="AN547" s="15"/>
      <c r="AO547" s="15"/>
      <c r="AP547" s="15"/>
      <c r="AQ547" s="15"/>
      <c r="AR547" s="15"/>
      <c r="AS547" s="15"/>
      <c r="AT547" s="15"/>
      <c r="AU547" s="15"/>
    </row>
    <row r="548" spans="2:48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  <c r="S548" s="35"/>
      <c r="AA548" s="15"/>
      <c r="AB548" s="15"/>
      <c r="AC548" s="15"/>
      <c r="AD548" s="15"/>
      <c r="AE548" s="15"/>
      <c r="AG548" s="68"/>
      <c r="AN548" s="15"/>
      <c r="AO548" s="15"/>
      <c r="AP548" s="15"/>
      <c r="AQ548" s="15"/>
      <c r="AR548" s="15"/>
      <c r="AS548" s="15"/>
      <c r="AT548" s="15"/>
      <c r="AU548" s="15"/>
    </row>
    <row r="549" spans="2:48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  <c r="S549" s="35"/>
      <c r="AA549" s="15"/>
      <c r="AB549" s="15"/>
      <c r="AC549" s="15"/>
      <c r="AD549" s="15"/>
      <c r="AE549" s="15"/>
      <c r="AG549" s="68"/>
      <c r="AN549" s="15"/>
      <c r="AO549" s="15"/>
      <c r="AP549" s="15"/>
      <c r="AQ549" s="15"/>
      <c r="AR549" s="15"/>
      <c r="AS549" s="15"/>
      <c r="AT549" s="15"/>
      <c r="AU549" s="15"/>
    </row>
    <row r="550" spans="2:48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  <c r="S550" s="35"/>
      <c r="AA550" s="15"/>
      <c r="AB550" s="15"/>
      <c r="AC550" s="15"/>
      <c r="AD550" s="15"/>
      <c r="AE550" s="15"/>
      <c r="AG550" s="68"/>
      <c r="AN550" s="15"/>
      <c r="AO550" s="15"/>
      <c r="AP550" s="15"/>
      <c r="AQ550" s="15"/>
      <c r="AR550" s="15"/>
      <c r="AS550" s="15"/>
      <c r="AT550" s="15"/>
      <c r="AU550" s="15"/>
    </row>
    <row r="551" spans="2:48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  <c r="S551" s="35"/>
      <c r="AA551" s="15"/>
      <c r="AB551" s="15"/>
      <c r="AC551" s="15"/>
      <c r="AD551" s="15"/>
      <c r="AE551" s="15"/>
      <c r="AG551" s="68"/>
      <c r="AN551" s="15"/>
      <c r="AO551" s="15"/>
      <c r="AP551" s="15"/>
      <c r="AQ551" s="15"/>
      <c r="AR551" s="15"/>
      <c r="AS551" s="15"/>
      <c r="AT551" s="15"/>
      <c r="AU551" s="15"/>
    </row>
    <row r="552" spans="2:48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  <c r="S552" s="35"/>
      <c r="AA552" s="15"/>
      <c r="AB552" s="15"/>
      <c r="AC552" s="15"/>
      <c r="AD552" s="15"/>
      <c r="AE552" s="15"/>
      <c r="AG552" s="68"/>
      <c r="AN552" s="15"/>
      <c r="AO552" s="15"/>
      <c r="AP552" s="15"/>
      <c r="AQ552" s="15"/>
      <c r="AR552" s="15"/>
      <c r="AS552" s="15"/>
      <c r="AT552" s="15"/>
      <c r="AU552" s="15"/>
    </row>
    <row r="553" spans="2:48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  <c r="S553" s="35"/>
      <c r="AA553" s="15"/>
      <c r="AB553" s="15"/>
      <c r="AC553" s="15"/>
      <c r="AD553" s="15"/>
      <c r="AE553" s="15"/>
      <c r="AG553" s="68"/>
      <c r="AN553" s="15"/>
      <c r="AO553" s="15"/>
      <c r="AP553" s="15"/>
      <c r="AQ553" s="15"/>
      <c r="AR553" s="15"/>
      <c r="AS553" s="15"/>
      <c r="AT553" s="15"/>
      <c r="AU553" s="15"/>
    </row>
    <row r="554" spans="2:48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  <c r="S554" s="35"/>
      <c r="AA554" s="15"/>
      <c r="AB554" s="15"/>
      <c r="AC554" s="15"/>
      <c r="AD554" s="15"/>
      <c r="AE554" s="15"/>
      <c r="AG554" s="68"/>
      <c r="AN554" s="15"/>
      <c r="AO554" s="15"/>
      <c r="AP554" s="15"/>
      <c r="AQ554" s="15"/>
      <c r="AR554" s="15"/>
      <c r="AS554" s="15"/>
      <c r="AT554" s="15"/>
      <c r="AU554" s="15"/>
    </row>
    <row r="555" spans="2:48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  <c r="S555" s="35"/>
      <c r="AA555" s="15"/>
      <c r="AB555" s="15"/>
      <c r="AC555" s="15"/>
      <c r="AD555" s="15"/>
      <c r="AE555" s="15"/>
      <c r="AG555" s="68"/>
      <c r="AN555" s="15"/>
      <c r="AO555" s="15"/>
      <c r="AP555" s="15"/>
      <c r="AQ555" s="15"/>
      <c r="AR555" s="15"/>
      <c r="AS555" s="15"/>
      <c r="AT555" s="15"/>
      <c r="AU555" s="15"/>
      <c r="AV555" s="15"/>
    </row>
    <row r="556" spans="2:48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  <c r="S556" s="35"/>
      <c r="AA556" s="15"/>
      <c r="AB556" s="15"/>
      <c r="AC556" s="15"/>
      <c r="AD556" s="15"/>
      <c r="AE556" s="15"/>
      <c r="AG556" s="68"/>
      <c r="AN556" s="15"/>
      <c r="AO556" s="15"/>
      <c r="AP556" s="15"/>
      <c r="AQ556" s="15"/>
      <c r="AR556" s="15"/>
      <c r="AS556" s="15"/>
      <c r="AT556" s="15"/>
      <c r="AU556" s="15"/>
    </row>
    <row r="557" spans="2:48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  <c r="S557" s="35"/>
      <c r="AA557" s="15"/>
      <c r="AB557" s="15"/>
      <c r="AC557" s="15"/>
      <c r="AD557" s="15"/>
      <c r="AE557" s="15"/>
      <c r="AG557" s="68"/>
      <c r="AN557" s="15"/>
      <c r="AO557" s="15"/>
      <c r="AP557" s="15"/>
      <c r="AQ557" s="15"/>
      <c r="AR557" s="15"/>
      <c r="AS557" s="15"/>
      <c r="AT557" s="15"/>
      <c r="AU557" s="15"/>
    </row>
    <row r="558" spans="2:48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  <c r="S558" s="35"/>
      <c r="AA558" s="15"/>
      <c r="AB558" s="15"/>
      <c r="AC558" s="15"/>
      <c r="AD558" s="15"/>
      <c r="AE558" s="15"/>
      <c r="AG558" s="68"/>
      <c r="AN558" s="15"/>
      <c r="AO558" s="15"/>
      <c r="AP558" s="15"/>
      <c r="AQ558" s="15"/>
      <c r="AR558" s="15"/>
      <c r="AS558" s="15"/>
      <c r="AT558" s="15"/>
      <c r="AU558" s="15"/>
    </row>
    <row r="559" spans="2:48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  <c r="S559" s="35"/>
      <c r="AA559" s="15"/>
      <c r="AB559" s="15"/>
      <c r="AC559" s="15"/>
      <c r="AD559" s="15"/>
      <c r="AE559" s="15"/>
      <c r="AG559" s="68"/>
      <c r="AN559" s="15"/>
      <c r="AO559" s="15"/>
      <c r="AP559" s="15"/>
      <c r="AQ559" s="15"/>
      <c r="AR559" s="15"/>
      <c r="AS559" s="15"/>
      <c r="AT559" s="15"/>
      <c r="AU559" s="15"/>
    </row>
    <row r="560" spans="2:48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  <c r="S560" s="35"/>
      <c r="AA560" s="15"/>
      <c r="AB560" s="15"/>
      <c r="AC560" s="15"/>
      <c r="AD560" s="15"/>
      <c r="AE560" s="15"/>
      <c r="AG560" s="68"/>
      <c r="AN560" s="15"/>
      <c r="AO560" s="15"/>
      <c r="AP560" s="15"/>
      <c r="AQ560" s="15"/>
      <c r="AR560" s="15"/>
      <c r="AS560" s="15"/>
      <c r="AT560" s="15"/>
      <c r="AU560" s="15"/>
    </row>
    <row r="561" spans="2:48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  <c r="S561" s="35"/>
      <c r="AA561" s="15"/>
      <c r="AB561" s="15"/>
      <c r="AC561" s="15"/>
      <c r="AD561" s="15"/>
      <c r="AE561" s="15"/>
      <c r="AG561" s="68"/>
      <c r="AN561" s="15"/>
      <c r="AO561" s="15"/>
      <c r="AP561" s="15"/>
      <c r="AQ561" s="15"/>
      <c r="AR561" s="15"/>
      <c r="AS561" s="15"/>
      <c r="AT561" s="15"/>
      <c r="AU561" s="15"/>
    </row>
    <row r="562" spans="2:48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  <c r="S562" s="35"/>
      <c r="AA562" s="15"/>
      <c r="AB562" s="15"/>
      <c r="AC562" s="15"/>
      <c r="AD562" s="15"/>
      <c r="AE562" s="15"/>
      <c r="AG562" s="68"/>
      <c r="AN562" s="15"/>
      <c r="AO562" s="15"/>
      <c r="AP562" s="15"/>
      <c r="AQ562" s="15"/>
      <c r="AR562" s="15"/>
      <c r="AS562" s="15"/>
      <c r="AT562" s="15"/>
      <c r="AU562" s="15"/>
    </row>
    <row r="563" spans="2:48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  <c r="S563" s="35"/>
      <c r="AA563" s="15"/>
      <c r="AB563" s="15"/>
      <c r="AC563" s="15"/>
      <c r="AD563" s="15"/>
      <c r="AE563" s="15"/>
      <c r="AG563" s="68"/>
      <c r="AN563" s="15"/>
      <c r="AO563" s="15"/>
      <c r="AP563" s="15"/>
      <c r="AQ563" s="15"/>
      <c r="AR563" s="15"/>
      <c r="AS563" s="15"/>
      <c r="AT563" s="15"/>
      <c r="AU563" s="15"/>
    </row>
    <row r="564" spans="2:48" x14ac:dyDescent="0.2">
      <c r="B564" s="20"/>
      <c r="C564" s="14"/>
      <c r="D564" s="14"/>
      <c r="E564" s="9"/>
      <c r="F564" s="9"/>
      <c r="G564" s="15"/>
      <c r="H564" s="9"/>
      <c r="I564" s="9"/>
      <c r="J564" s="9"/>
      <c r="K564" s="9"/>
      <c r="L564" s="9"/>
      <c r="M564" s="15"/>
      <c r="N564" s="9"/>
      <c r="O564" s="9"/>
      <c r="P564" s="9"/>
      <c r="Q564" s="40"/>
      <c r="S564" s="35"/>
      <c r="AA564" s="15"/>
      <c r="AB564" s="15"/>
      <c r="AC564" s="15"/>
      <c r="AD564" s="15"/>
      <c r="AE564" s="15"/>
      <c r="AG564" s="68"/>
      <c r="AN564" s="15"/>
      <c r="AO564" s="15"/>
      <c r="AP564" s="15"/>
      <c r="AQ564" s="15"/>
      <c r="AR564" s="15"/>
      <c r="AS564" s="15"/>
      <c r="AT564" s="15"/>
      <c r="AU564" s="15"/>
    </row>
    <row r="565" spans="2:48" x14ac:dyDescent="0.2">
      <c r="B565" s="20"/>
      <c r="C565" s="14"/>
      <c r="D565" s="14"/>
      <c r="E565" s="9"/>
      <c r="F565" s="9"/>
      <c r="G565" s="15"/>
      <c r="H565" s="9"/>
      <c r="I565" s="9"/>
      <c r="J565" s="9"/>
      <c r="K565" s="9"/>
      <c r="L565" s="9"/>
      <c r="M565" s="15"/>
      <c r="N565" s="9"/>
      <c r="O565" s="9"/>
      <c r="P565" s="9"/>
      <c r="Q565" s="40"/>
      <c r="AA565" s="15"/>
      <c r="AB565" s="15"/>
      <c r="AC565" s="15"/>
      <c r="AD565" s="15"/>
      <c r="AE565" s="15"/>
      <c r="AG565" s="68"/>
      <c r="AN565" s="15"/>
      <c r="AO565" s="15"/>
      <c r="AP565" s="15"/>
      <c r="AQ565" s="15"/>
      <c r="AR565" s="15"/>
      <c r="AS565" s="15"/>
      <c r="AT565" s="15"/>
      <c r="AU565" s="15"/>
    </row>
    <row r="566" spans="2:48" x14ac:dyDescent="0.2">
      <c r="B566" s="20"/>
      <c r="C566" s="14"/>
      <c r="D566" s="14"/>
      <c r="E566" s="9"/>
      <c r="F566" s="9"/>
      <c r="G566" s="15"/>
      <c r="H566" s="9"/>
      <c r="I566" s="9"/>
      <c r="J566" s="9"/>
      <c r="K566" s="9"/>
      <c r="L566" s="9"/>
      <c r="M566" s="15"/>
      <c r="N566" s="9"/>
      <c r="O566" s="9"/>
      <c r="P566" s="9"/>
      <c r="Q566" s="40"/>
      <c r="AA566" s="15"/>
      <c r="AB566" s="15"/>
      <c r="AC566" s="15"/>
      <c r="AD566" s="15"/>
      <c r="AE566" s="15"/>
      <c r="AG566" s="68"/>
      <c r="AN566" s="15"/>
      <c r="AO566" s="15"/>
      <c r="AP566" s="15"/>
      <c r="AQ566" s="15"/>
      <c r="AR566" s="15"/>
      <c r="AS566" s="15"/>
      <c r="AT566" s="15"/>
      <c r="AU566" s="15"/>
    </row>
    <row r="567" spans="2:48" x14ac:dyDescent="0.2">
      <c r="B567" s="20"/>
      <c r="C567" s="14"/>
      <c r="D567" s="14"/>
      <c r="E567" s="9"/>
      <c r="F567" s="9"/>
      <c r="G567" s="15"/>
      <c r="H567" s="9"/>
      <c r="I567" s="9"/>
      <c r="J567" s="9"/>
      <c r="K567" s="9"/>
      <c r="L567" s="9"/>
      <c r="M567" s="15"/>
      <c r="N567" s="9"/>
      <c r="O567" s="9"/>
      <c r="P567" s="9"/>
      <c r="Q567" s="40"/>
      <c r="AA567" s="15"/>
      <c r="AB567" s="15"/>
      <c r="AC567" s="15"/>
      <c r="AD567" s="15"/>
      <c r="AE567" s="15"/>
      <c r="AG567" s="68"/>
      <c r="AN567" s="15"/>
      <c r="AO567" s="15"/>
      <c r="AP567" s="15"/>
      <c r="AQ567" s="15"/>
      <c r="AR567" s="15"/>
      <c r="AS567" s="15"/>
      <c r="AT567" s="15"/>
      <c r="AU567" s="15"/>
    </row>
    <row r="568" spans="2:48" x14ac:dyDescent="0.2">
      <c r="B568" s="20"/>
      <c r="C568" s="14"/>
      <c r="D568" s="14"/>
      <c r="AA568" s="15"/>
      <c r="AB568" s="15"/>
      <c r="AC568" s="15"/>
      <c r="AD568" s="15"/>
      <c r="AE568" s="15"/>
      <c r="AG568" s="68"/>
      <c r="AN568" s="15"/>
      <c r="AO568" s="15"/>
      <c r="AP568" s="15"/>
      <c r="AQ568" s="15"/>
      <c r="AR568" s="15"/>
      <c r="AS568" s="15"/>
      <c r="AT568" s="15"/>
      <c r="AU568" s="15"/>
    </row>
    <row r="569" spans="2:48" x14ac:dyDescent="0.2">
      <c r="B569" s="20"/>
      <c r="C569" s="14"/>
      <c r="D569" s="14"/>
      <c r="AA569" s="15"/>
      <c r="AB569" s="15"/>
      <c r="AC569" s="15"/>
      <c r="AD569" s="15"/>
      <c r="AE569" s="15"/>
      <c r="AG569" s="68"/>
      <c r="AN569" s="15"/>
      <c r="AO569" s="15"/>
      <c r="AP569" s="15"/>
      <c r="AQ569" s="15"/>
      <c r="AR569" s="15"/>
      <c r="AS569" s="15"/>
      <c r="AT569" s="15"/>
      <c r="AU569" s="15"/>
    </row>
    <row r="570" spans="2:48" x14ac:dyDescent="0.2">
      <c r="B570" s="20"/>
      <c r="C570" s="14"/>
      <c r="D570" s="14"/>
      <c r="AA570" s="15"/>
      <c r="AB570" s="15"/>
      <c r="AC570" s="15"/>
      <c r="AD570" s="15"/>
      <c r="AE570" s="15"/>
      <c r="AG570" s="68"/>
      <c r="AN570" s="15"/>
      <c r="AO570" s="15"/>
      <c r="AP570" s="15"/>
      <c r="AQ570" s="15"/>
      <c r="AR570" s="15"/>
      <c r="AS570" s="15"/>
      <c r="AT570" s="15"/>
      <c r="AU570" s="15"/>
    </row>
    <row r="571" spans="2:48" x14ac:dyDescent="0.2">
      <c r="B571" s="20"/>
      <c r="C571" s="14"/>
      <c r="D571" s="14"/>
      <c r="AA571" s="15"/>
      <c r="AB571" s="15"/>
      <c r="AC571" s="15"/>
      <c r="AD571" s="15"/>
      <c r="AE571" s="15"/>
      <c r="AG571" s="68"/>
      <c r="AN571" s="15"/>
      <c r="AO571" s="15"/>
      <c r="AP571" s="15"/>
      <c r="AQ571" s="15"/>
      <c r="AR571" s="15"/>
      <c r="AS571" s="15"/>
      <c r="AT571" s="15"/>
      <c r="AU571" s="15"/>
    </row>
    <row r="572" spans="2:48" x14ac:dyDescent="0.2">
      <c r="B572" s="20"/>
      <c r="C572" s="14"/>
      <c r="D572" s="14"/>
      <c r="AA572" s="15"/>
      <c r="AB572" s="15"/>
      <c r="AC572" s="15"/>
      <c r="AD572" s="15"/>
      <c r="AE572" s="15"/>
      <c r="AG572" s="68"/>
      <c r="AN572" s="15"/>
      <c r="AO572" s="15"/>
      <c r="AP572" s="15"/>
      <c r="AQ572" s="15"/>
      <c r="AR572" s="15"/>
      <c r="AS572" s="15"/>
      <c r="AT572" s="15"/>
      <c r="AU572" s="15"/>
    </row>
    <row r="573" spans="2:48" x14ac:dyDescent="0.2">
      <c r="B573" s="20"/>
      <c r="C573" s="14"/>
      <c r="D573" s="14"/>
      <c r="AA573" s="15"/>
      <c r="AB573" s="15"/>
      <c r="AC573" s="15"/>
      <c r="AD573" s="15"/>
      <c r="AE573" s="15"/>
      <c r="AG573" s="68"/>
      <c r="AN573" s="15"/>
      <c r="AO573" s="15"/>
      <c r="AP573" s="15"/>
      <c r="AQ573" s="15"/>
      <c r="AR573" s="15"/>
      <c r="AS573" s="15"/>
      <c r="AT573" s="15"/>
      <c r="AU573" s="15"/>
    </row>
    <row r="574" spans="2:48" x14ac:dyDescent="0.2">
      <c r="B574" s="20"/>
      <c r="C574" s="14"/>
      <c r="D574" s="14"/>
      <c r="AA574" s="15"/>
      <c r="AB574" s="15"/>
      <c r="AC574" s="15"/>
      <c r="AD574" s="15"/>
      <c r="AE574" s="15"/>
      <c r="AG574" s="68"/>
      <c r="AN574" s="15"/>
      <c r="AO574" s="15"/>
      <c r="AP574" s="15"/>
      <c r="AQ574" s="15"/>
      <c r="AR574" s="15"/>
      <c r="AS574" s="15"/>
      <c r="AT574" s="15"/>
      <c r="AU574" s="15"/>
    </row>
    <row r="575" spans="2:48" x14ac:dyDescent="0.2">
      <c r="B575" s="20"/>
      <c r="C575" s="14"/>
      <c r="D575" s="14"/>
      <c r="AA575" s="15"/>
      <c r="AB575" s="15"/>
      <c r="AC575" s="15"/>
      <c r="AD575" s="15"/>
      <c r="AE575" s="15"/>
      <c r="AG575" s="68"/>
      <c r="AN575" s="15"/>
      <c r="AO575" s="15"/>
      <c r="AP575" s="15"/>
      <c r="AQ575" s="15"/>
      <c r="AR575" s="15"/>
      <c r="AS575" s="15"/>
      <c r="AT575" s="15"/>
      <c r="AU575" s="15"/>
      <c r="AV575" s="15"/>
    </row>
    <row r="576" spans="2:48" x14ac:dyDescent="0.2">
      <c r="B576" s="20"/>
      <c r="C576" s="14"/>
      <c r="D576" s="14"/>
      <c r="AA576" s="15"/>
      <c r="AB576" s="15"/>
      <c r="AC576" s="15"/>
      <c r="AD576" s="15"/>
      <c r="AE576" s="15"/>
      <c r="AG576" s="68"/>
      <c r="AN576" s="15"/>
      <c r="AO576" s="15"/>
      <c r="AP576" s="15"/>
      <c r="AQ576" s="15"/>
      <c r="AR576" s="15"/>
      <c r="AS576" s="15"/>
      <c r="AT576" s="15"/>
      <c r="AU576" s="15"/>
    </row>
    <row r="577" spans="2:50" x14ac:dyDescent="0.2">
      <c r="B577" s="20"/>
      <c r="C577" s="14"/>
      <c r="D577" s="14"/>
      <c r="AA577" s="15"/>
      <c r="AB577" s="15"/>
      <c r="AC577" s="15"/>
      <c r="AD577" s="15"/>
      <c r="AE577" s="15"/>
      <c r="AG577" s="68"/>
      <c r="AN577" s="15"/>
      <c r="AO577" s="15"/>
      <c r="AP577" s="15"/>
      <c r="AQ577" s="15"/>
      <c r="AR577" s="15"/>
      <c r="AS577" s="15"/>
      <c r="AT577" s="15"/>
      <c r="AU577" s="15"/>
    </row>
    <row r="578" spans="2:50" x14ac:dyDescent="0.2">
      <c r="B578" s="20"/>
      <c r="C578" s="14"/>
      <c r="D578" s="14"/>
      <c r="AA578" s="15"/>
      <c r="AB578" s="15"/>
      <c r="AC578" s="15"/>
      <c r="AD578" s="15"/>
      <c r="AE578" s="15"/>
      <c r="AG578" s="68"/>
      <c r="AN578" s="15"/>
      <c r="AO578" s="15"/>
      <c r="AP578" s="15"/>
      <c r="AQ578" s="15"/>
      <c r="AR578" s="15"/>
      <c r="AS578" s="15"/>
      <c r="AT578" s="15"/>
      <c r="AU578" s="15"/>
    </row>
    <row r="579" spans="2:50" x14ac:dyDescent="0.2">
      <c r="B579" s="20"/>
      <c r="C579" s="14"/>
      <c r="D579" s="14"/>
      <c r="AA579" s="15"/>
      <c r="AB579" s="15"/>
      <c r="AC579" s="15"/>
      <c r="AD579" s="15"/>
      <c r="AE579" s="15"/>
      <c r="AG579" s="68"/>
      <c r="AN579" s="15"/>
      <c r="AO579" s="15"/>
      <c r="AP579" s="15"/>
      <c r="AQ579" s="15"/>
      <c r="AR579" s="15"/>
      <c r="AS579" s="15"/>
      <c r="AT579" s="15"/>
      <c r="AU579" s="15"/>
    </row>
    <row r="580" spans="2:50" x14ac:dyDescent="0.2">
      <c r="B580" s="20"/>
      <c r="C580" s="14"/>
      <c r="D580" s="14"/>
      <c r="AA580" s="15"/>
      <c r="AB580" s="15"/>
      <c r="AC580" s="15"/>
      <c r="AD580" s="15"/>
      <c r="AE580" s="15"/>
      <c r="AG580" s="68"/>
      <c r="AN580" s="15"/>
      <c r="AO580" s="15"/>
      <c r="AP580" s="15"/>
      <c r="AQ580" s="15"/>
      <c r="AR580" s="15"/>
      <c r="AS580" s="15"/>
      <c r="AT580" s="15"/>
      <c r="AU580" s="15"/>
    </row>
    <row r="581" spans="2:50" x14ac:dyDescent="0.2">
      <c r="B581" s="20"/>
      <c r="C581" s="14"/>
      <c r="D581" s="14"/>
      <c r="AA581" s="15"/>
      <c r="AB581" s="15"/>
      <c r="AC581" s="15"/>
      <c r="AD581" s="15"/>
      <c r="AE581" s="15"/>
      <c r="AG581" s="68"/>
      <c r="AN581" s="15"/>
      <c r="AO581" s="15"/>
      <c r="AP581" s="15"/>
      <c r="AQ581" s="15"/>
      <c r="AR581" s="15"/>
      <c r="AS581" s="15"/>
      <c r="AT581" s="15"/>
      <c r="AU581" s="15"/>
    </row>
    <row r="582" spans="2:50" x14ac:dyDescent="0.2">
      <c r="B582" s="20"/>
      <c r="C582" s="14"/>
      <c r="D582" s="14"/>
      <c r="AA582" s="15"/>
      <c r="AB582" s="15"/>
      <c r="AC582" s="15"/>
      <c r="AD582" s="15"/>
      <c r="AE582" s="15"/>
      <c r="AG582" s="68"/>
      <c r="AN582" s="15"/>
      <c r="AO582" s="15"/>
      <c r="AP582" s="15"/>
      <c r="AQ582" s="15"/>
      <c r="AR582" s="15"/>
      <c r="AS582" s="15"/>
      <c r="AT582" s="15"/>
      <c r="AU582" s="15"/>
    </row>
    <row r="583" spans="2:50" x14ac:dyDescent="0.2">
      <c r="B583" s="20"/>
      <c r="C583" s="14"/>
      <c r="D583" s="14"/>
      <c r="AA583" s="15"/>
      <c r="AB583" s="15"/>
      <c r="AC583" s="15"/>
      <c r="AD583" s="15"/>
      <c r="AE583" s="15"/>
      <c r="AG583" s="68"/>
      <c r="AN583" s="15"/>
      <c r="AO583" s="15"/>
      <c r="AP583" s="15"/>
      <c r="AQ583" s="15"/>
      <c r="AR583" s="15"/>
      <c r="AS583" s="15"/>
      <c r="AT583" s="15"/>
      <c r="AU583" s="15"/>
    </row>
    <row r="584" spans="2:50" x14ac:dyDescent="0.2">
      <c r="B584" s="20"/>
      <c r="C584" s="14"/>
      <c r="D584" s="14"/>
      <c r="AA584" s="15"/>
      <c r="AB584" s="15"/>
      <c r="AC584" s="15"/>
      <c r="AD584" s="15"/>
      <c r="AE584" s="15"/>
      <c r="AG584" s="68"/>
      <c r="AN584" s="15"/>
      <c r="AO584" s="15"/>
      <c r="AP584" s="15"/>
      <c r="AQ584" s="15"/>
      <c r="AR584" s="15"/>
      <c r="AS584" s="15"/>
      <c r="AT584" s="15"/>
      <c r="AU584" s="15"/>
    </row>
    <row r="585" spans="2:50" x14ac:dyDescent="0.2">
      <c r="B585" s="20"/>
      <c r="C585" s="14"/>
      <c r="D585" s="14"/>
      <c r="AA585" s="15"/>
      <c r="AB585" s="15"/>
      <c r="AC585" s="15"/>
      <c r="AD585" s="15"/>
      <c r="AE585" s="15"/>
      <c r="AG585" s="68"/>
      <c r="AN585" s="15"/>
      <c r="AO585" s="15"/>
      <c r="AP585" s="15"/>
      <c r="AQ585" s="15"/>
      <c r="AR585" s="15"/>
      <c r="AS585" s="15"/>
      <c r="AT585" s="15"/>
      <c r="AU585" s="15"/>
    </row>
    <row r="586" spans="2:50" x14ac:dyDescent="0.2">
      <c r="B586" s="20"/>
      <c r="C586" s="14"/>
      <c r="D586" s="14"/>
      <c r="AA586" s="15"/>
      <c r="AB586" s="15"/>
      <c r="AC586" s="15"/>
      <c r="AD586" s="15"/>
      <c r="AE586" s="15"/>
      <c r="AG586" s="68"/>
      <c r="AN586" s="15"/>
      <c r="AO586" s="15"/>
      <c r="AP586" s="15"/>
      <c r="AQ586" s="15"/>
      <c r="AR586" s="15"/>
      <c r="AS586" s="15"/>
      <c r="AT586" s="15"/>
      <c r="AU586" s="15"/>
    </row>
    <row r="587" spans="2:50" x14ac:dyDescent="0.2">
      <c r="B587" s="20"/>
      <c r="C587" s="14"/>
      <c r="D587" s="14"/>
      <c r="AA587" s="15"/>
      <c r="AB587" s="15"/>
      <c r="AC587" s="15"/>
      <c r="AD587" s="15"/>
      <c r="AE587" s="15"/>
      <c r="AG587" s="68"/>
      <c r="AN587" s="15"/>
      <c r="AO587" s="15"/>
      <c r="AP587" s="15"/>
      <c r="AQ587" s="15"/>
      <c r="AR587" s="15"/>
      <c r="AS587" s="15"/>
      <c r="AT587" s="15"/>
      <c r="AU587" s="15"/>
      <c r="AV587" s="15"/>
    </row>
    <row r="588" spans="2:50" x14ac:dyDescent="0.2">
      <c r="B588" s="20"/>
      <c r="C588" s="14"/>
      <c r="D588" s="14"/>
      <c r="AA588" s="15"/>
      <c r="AB588" s="15"/>
      <c r="AC588" s="15"/>
      <c r="AD588" s="15"/>
      <c r="AE588" s="15"/>
      <c r="AG588" s="68"/>
      <c r="AN588" s="15"/>
      <c r="AO588" s="15"/>
      <c r="AP588" s="15"/>
      <c r="AQ588" s="15"/>
      <c r="AR588" s="15"/>
      <c r="AS588" s="15"/>
      <c r="AT588" s="15"/>
      <c r="AU588" s="15"/>
      <c r="AV588" s="15"/>
    </row>
    <row r="589" spans="2:50" x14ac:dyDescent="0.2">
      <c r="B589" s="20"/>
      <c r="C589" s="14"/>
      <c r="D589" s="14"/>
      <c r="AA589" s="15"/>
      <c r="AB589" s="15"/>
      <c r="AC589" s="15"/>
      <c r="AD589" s="15"/>
      <c r="AE589" s="15"/>
      <c r="AG589" s="68"/>
      <c r="AN589" s="15"/>
      <c r="AO589" s="15"/>
      <c r="AP589" s="15"/>
      <c r="AQ589" s="15"/>
      <c r="AR589" s="15"/>
      <c r="AS589" s="15"/>
      <c r="AT589" s="15"/>
      <c r="AU589" s="15"/>
      <c r="AV589" s="15"/>
      <c r="AX589" s="15"/>
    </row>
    <row r="590" spans="2:50" x14ac:dyDescent="0.2">
      <c r="B590" s="20"/>
      <c r="C590" s="14"/>
      <c r="D590" s="14"/>
      <c r="AA590" s="15"/>
      <c r="AB590" s="15"/>
      <c r="AC590" s="15"/>
      <c r="AD590" s="15"/>
      <c r="AE590" s="15"/>
      <c r="AG590" s="68"/>
      <c r="AN590" s="15"/>
      <c r="AO590" s="15"/>
      <c r="AP590" s="15"/>
      <c r="AQ590" s="15"/>
      <c r="AR590" s="15"/>
      <c r="AS590" s="15"/>
      <c r="AT590" s="15"/>
      <c r="AU590" s="15"/>
      <c r="AV590" s="15"/>
    </row>
    <row r="591" spans="2:50" x14ac:dyDescent="0.2">
      <c r="B591" s="20"/>
      <c r="C591" s="14"/>
      <c r="D591" s="14"/>
      <c r="AA591" s="15"/>
      <c r="AB591" s="15"/>
      <c r="AC591" s="15"/>
      <c r="AD591" s="15"/>
      <c r="AE591" s="15"/>
      <c r="AG591" s="68"/>
      <c r="AN591" s="15"/>
      <c r="AO591" s="15"/>
      <c r="AP591" s="15"/>
      <c r="AQ591" s="15"/>
      <c r="AR591" s="15"/>
      <c r="AS591" s="15"/>
      <c r="AT591" s="15"/>
      <c r="AU591" s="15"/>
    </row>
    <row r="592" spans="2:50" x14ac:dyDescent="0.2">
      <c r="B592" s="20"/>
      <c r="C592" s="14"/>
      <c r="D592" s="14"/>
      <c r="AA592" s="15"/>
      <c r="AB592" s="15"/>
      <c r="AC592" s="15"/>
      <c r="AD592" s="15"/>
      <c r="AE592" s="15"/>
      <c r="AG592" s="68"/>
      <c r="AN592" s="15"/>
      <c r="AO592" s="15"/>
      <c r="AP592" s="15"/>
      <c r="AQ592" s="15"/>
      <c r="AR592" s="15"/>
      <c r="AS592" s="15"/>
      <c r="AT592" s="15"/>
      <c r="AU592" s="15"/>
    </row>
    <row r="593" spans="2:64" x14ac:dyDescent="0.2">
      <c r="B593" s="20"/>
      <c r="C593" s="14"/>
      <c r="D593" s="14"/>
      <c r="AA593" s="15"/>
      <c r="AB593" s="15"/>
      <c r="AC593" s="15"/>
      <c r="AD593" s="15"/>
      <c r="AE593" s="15"/>
      <c r="AG593" s="68"/>
      <c r="AN593" s="15"/>
      <c r="AO593" s="15"/>
      <c r="AP593" s="15"/>
      <c r="AQ593" s="15"/>
      <c r="AR593" s="15"/>
      <c r="AS593" s="15"/>
      <c r="AT593" s="15"/>
      <c r="AU593" s="15"/>
    </row>
    <row r="594" spans="2:64" x14ac:dyDescent="0.2">
      <c r="B594" s="20"/>
      <c r="C594" s="14"/>
      <c r="D594" s="14"/>
      <c r="AA594" s="15"/>
      <c r="AB594" s="15"/>
      <c r="AC594" s="15"/>
      <c r="AD594" s="15"/>
      <c r="AE594" s="15"/>
      <c r="AG594" s="68"/>
      <c r="AN594" s="15"/>
      <c r="AO594" s="15"/>
      <c r="AP594" s="15"/>
      <c r="AQ594" s="15"/>
      <c r="AR594" s="15"/>
      <c r="AS594" s="15"/>
      <c r="AT594" s="15"/>
      <c r="AU594" s="15"/>
    </row>
    <row r="595" spans="2:64" x14ac:dyDescent="0.2">
      <c r="B595" s="20"/>
      <c r="C595" s="14"/>
      <c r="D595" s="14"/>
      <c r="AA595" s="15"/>
      <c r="AB595" s="15"/>
      <c r="AC595" s="15"/>
      <c r="AD595" s="15"/>
      <c r="AE595" s="15"/>
      <c r="AG595" s="68"/>
      <c r="AN595" s="15"/>
      <c r="AO595" s="15"/>
      <c r="AP595" s="15"/>
      <c r="AQ595" s="15"/>
      <c r="AR595" s="15"/>
      <c r="AS595" s="15"/>
      <c r="AT595" s="15"/>
      <c r="AU595" s="15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  <c r="AV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</row>
    <row r="657" spans="2:64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64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64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64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</row>
    <row r="661" spans="2:64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</row>
    <row r="662" spans="2:64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64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64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64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  <c r="AV665" s="15"/>
      <c r="AX665" s="15"/>
    </row>
    <row r="666" spans="2:64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64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64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64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64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64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64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47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47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47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47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47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47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47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47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47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47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47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47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47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47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47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</row>
    <row r="720" spans="2:47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</row>
    <row r="721" spans="2:64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64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64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  <c r="AV723" s="15"/>
    </row>
    <row r="724" spans="2:64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</row>
    <row r="725" spans="2:64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64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64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64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64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64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64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64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64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64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64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64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  <c r="AV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  <c r="AV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64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64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</row>
    <row r="771" spans="2:64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64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64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64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64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</row>
    <row r="776" spans="2:64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64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64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64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  <c r="AV779" s="15"/>
    </row>
    <row r="780" spans="2:64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64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64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64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64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47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47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47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47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47" x14ac:dyDescent="0.2">
      <c r="B805" s="20"/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47" x14ac:dyDescent="0.2">
      <c r="B806" s="20"/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47" x14ac:dyDescent="0.2">
      <c r="B807" s="20"/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47" x14ac:dyDescent="0.2">
      <c r="B808" s="20"/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47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47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47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47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47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</row>
    <row r="814" spans="2:47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</row>
    <row r="815" spans="2:47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47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64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</row>
    <row r="818" spans="3:64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  <c r="AV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</row>
    <row r="819" spans="3:64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64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64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64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64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64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64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</row>
    <row r="826" spans="3:64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64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64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64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  <c r="AV829" s="15"/>
      <c r="AX829" s="15"/>
    </row>
    <row r="830" spans="3:64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64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64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7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7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7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7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7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7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7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7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7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7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7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7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7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7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7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7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</row>
    <row r="881" spans="3:48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48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48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48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  <c r="AV884" s="15"/>
    </row>
    <row r="885" spans="3:48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48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48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48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48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48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48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48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48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48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48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</row>
    <row r="896" spans="3:48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64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</row>
    <row r="946" spans="3:64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64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</row>
    <row r="948" spans="3:64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64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  <c r="AV949" s="15"/>
    </row>
    <row r="950" spans="3:64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64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</row>
    <row r="952" spans="3:64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64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64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64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  <c r="AV955" s="15"/>
    </row>
    <row r="956" spans="3:64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64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64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64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64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  <c r="AV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  <c r="AV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  <c r="AV1040" s="15"/>
    </row>
    <row r="1041" spans="3:48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  <c r="AV1041" s="15"/>
    </row>
    <row r="1042" spans="3:48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8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8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8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8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8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8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8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8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8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8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8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8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8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8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  <c r="AV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  <c r="AV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7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7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7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7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7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7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7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7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7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7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7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7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7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</row>
    <row r="1150" spans="3:47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7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7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8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  <c r="AV1153" s="15"/>
    </row>
    <row r="1154" spans="3:48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8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8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8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8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8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8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8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8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8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8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8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8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8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8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  <c r="AV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  <c r="AV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8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  <c r="AV1201" s="15"/>
    </row>
    <row r="1202" spans="3:48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8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8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8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8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8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8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8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8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8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8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8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8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8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8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  <c r="AV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8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  <c r="AV1297" s="15"/>
    </row>
    <row r="1298" spans="3:48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8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8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8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8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8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8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8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8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8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8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8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8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8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8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  <c r="AV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  <c r="AV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</row>
    <row r="1345" spans="3:64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  <c r="AV1345" s="15"/>
      <c r="AX1345" s="15"/>
    </row>
    <row r="1346" spans="3:64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</row>
    <row r="1347" spans="3:64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</row>
    <row r="1348" spans="3:64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64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64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64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64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64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64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64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64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64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64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64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64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  <c r="AV1369" s="15"/>
      <c r="AX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  <c r="AV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  <c r="AV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  <c r="AV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  <c r="AV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  <c r="AV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  <c r="AV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  <c r="AV1436" s="15"/>
      <c r="AX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  <c r="AV1437" s="15"/>
      <c r="AX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  <c r="AX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  <c r="AV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  <c r="AV1449" s="15"/>
      <c r="AX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  <c r="AV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  <c r="AV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X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X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  <c r="AV1484" s="15"/>
      <c r="AX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  <c r="AV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X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X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  <c r="AV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  <c r="AV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  <c r="AV1507" s="15"/>
      <c r="AX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  <c r="AX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  <c r="AX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  <c r="AV1525" s="15"/>
      <c r="AX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  <c r="AV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  <c r="AV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  <c r="AV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  <c r="AV1546" s="15"/>
      <c r="AX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  <c r="AX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  <c r="AX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  <c r="AV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  <c r="AX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  <c r="AV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  <c r="AX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  <c r="AV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  <c r="AV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X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  <c r="AV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X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X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  <c r="AX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  <c r="AV1595" s="15"/>
      <c r="AX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  <c r="AV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  <c r="AX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  <c r="AV1600" s="15"/>
      <c r="AX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  <c r="AV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  <c r="AV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  <c r="AV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  <c r="AV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15"/>
      <c r="AX1635" s="1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  <c r="AV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  <c r="AV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  <c r="AV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  <c r="AV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  <c r="AV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  <c r="AV1660" s="15"/>
      <c r="AX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  <c r="AV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  <c r="AV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  <c r="AV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X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X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  <c r="AX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  <c r="AV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  <c r="AV1693" s="15"/>
      <c r="AX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  <c r="AV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  <c r="AV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  <c r="AV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  <c r="AV1711" s="15"/>
      <c r="AX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  <c r="AV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  <c r="AV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  <c r="AV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  <c r="AV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  <c r="AV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X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  <c r="AV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  <c r="AV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  <c r="AV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  <c r="AV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</row>
    <row r="1777" spans="3:48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48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48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48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  <c r="AV1780" s="15"/>
    </row>
    <row r="1781" spans="3:48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</row>
    <row r="1782" spans="3:48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48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48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48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  <c r="AV1785" s="15"/>
    </row>
    <row r="1786" spans="3:48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48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48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48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48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</row>
    <row r="1791" spans="3:48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48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  <c r="AV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  <c r="AV1800" s="15"/>
      <c r="AX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  <c r="AV1806" s="15"/>
      <c r="AX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  <c r="AV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  <c r="AV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  <c r="AV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64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64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</row>
    <row r="1827" spans="3:64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64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64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64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64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64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64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64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64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64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64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64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64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64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  <c r="AV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  <c r="AV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  <c r="AV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  <c r="AV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10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10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10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10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10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10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10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10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10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10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10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10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10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10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10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10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10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10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10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10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10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10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10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10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10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10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10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10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10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10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10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10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10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10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10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10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10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10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10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10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10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10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10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10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10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10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10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10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10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10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10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10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10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10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10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10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10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10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10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10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10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10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10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10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10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10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10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10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10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10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10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10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10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10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10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10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10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10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10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10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10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10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10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10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10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10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10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10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10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10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10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10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10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10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10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10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10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10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10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10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10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10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10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10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10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10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10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10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10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10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10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10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10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10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10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10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10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10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10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10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10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10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10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10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10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10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10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10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10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10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10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10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10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10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10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10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10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10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10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10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10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10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10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10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10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10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10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10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10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10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10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10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10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10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10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10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10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10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10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10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10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10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10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10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10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10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10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10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10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10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10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10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10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10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10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10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10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10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10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10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10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10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10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10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10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10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10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10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10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10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10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10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10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10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10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10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10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10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10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10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10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10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10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10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10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10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10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10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10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10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10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10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10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10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10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10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10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10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10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10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10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10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10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10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10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10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10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10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10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10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10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10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10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10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10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10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10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10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10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10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10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10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10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10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10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10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10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10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10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10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10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10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10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10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10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10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10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10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10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10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10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10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10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10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10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10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10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10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10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10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10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10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10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10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10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10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10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10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10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10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10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10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10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10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10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10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10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10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10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10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10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10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10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10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10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10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10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10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10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10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10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10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10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10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10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C2372" s="14"/>
      <c r="D2372" s="14"/>
      <c r="AA2372" s="15"/>
      <c r="AB2372" s="15"/>
      <c r="AC2372" s="15"/>
      <c r="AD2372" s="15"/>
      <c r="AE2372" s="15"/>
      <c r="AF2372" s="10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C2373" s="14"/>
      <c r="D2373" s="14"/>
      <c r="AA2373" s="15"/>
      <c r="AB2373" s="15"/>
      <c r="AC2373" s="15"/>
      <c r="AD2373" s="15"/>
      <c r="AE2373" s="15"/>
      <c r="AF2373" s="10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C2374" s="14"/>
      <c r="D2374" s="14"/>
      <c r="AA2374" s="15"/>
      <c r="AB2374" s="15"/>
      <c r="AC2374" s="15"/>
      <c r="AD2374" s="15"/>
      <c r="AE2374" s="15"/>
      <c r="AF2374" s="10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C2375" s="14"/>
      <c r="D2375" s="14"/>
      <c r="AA2375" s="15"/>
      <c r="AB2375" s="15"/>
      <c r="AC2375" s="15"/>
      <c r="AD2375" s="15"/>
      <c r="AE2375" s="15"/>
      <c r="AF2375" s="10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10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10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10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10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10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10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10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10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10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10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10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10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10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10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10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10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10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10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10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10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10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10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10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10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10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10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10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10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10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10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10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10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10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10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10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10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10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10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10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10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10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10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10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10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10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10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10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10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10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10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10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10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10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10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10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10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10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10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10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10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10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10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10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10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10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10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10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10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10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10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10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10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10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10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10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10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10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10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10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10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10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10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10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10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10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10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10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10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10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10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10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10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10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10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10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10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10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10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10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10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10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10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10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10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10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10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10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10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10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10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10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10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10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10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10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10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10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10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10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10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10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10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10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10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10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10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10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10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10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10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10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10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10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10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10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10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10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10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10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10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10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10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10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10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10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10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10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10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10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10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10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10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10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10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10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10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10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10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107"/>
      <c r="AG2534" s="68"/>
      <c r="AN2534" s="15"/>
      <c r="AO2534" s="15"/>
      <c r="AP2534" s="15"/>
      <c r="AQ2534" s="15"/>
      <c r="AR2534" s="15"/>
      <c r="AS2534" s="15"/>
      <c r="AT2534" s="15"/>
      <c r="AU2534" s="15"/>
    </row>
    <row r="2535" spans="27:47" x14ac:dyDescent="0.2">
      <c r="AA2535" s="15"/>
      <c r="AB2535" s="15"/>
      <c r="AC2535" s="15"/>
      <c r="AD2535" s="15"/>
      <c r="AE2535" s="15"/>
      <c r="AF2535" s="107"/>
      <c r="AG2535" s="68"/>
      <c r="AN2535" s="15"/>
      <c r="AO2535" s="15"/>
      <c r="AP2535" s="15"/>
      <c r="AQ2535" s="15"/>
      <c r="AR2535" s="15"/>
      <c r="AS2535" s="15"/>
      <c r="AT2535" s="15"/>
      <c r="AU2535" s="15"/>
    </row>
    <row r="2536" spans="27:47" x14ac:dyDescent="0.2">
      <c r="AA2536" s="15"/>
      <c r="AB2536" s="15"/>
      <c r="AC2536" s="15"/>
      <c r="AD2536" s="15"/>
      <c r="AE2536" s="15"/>
      <c r="AF2536" s="107"/>
      <c r="AG2536" s="68"/>
      <c r="AN2536" s="15"/>
      <c r="AO2536" s="15"/>
      <c r="AP2536" s="15"/>
      <c r="AQ2536" s="15"/>
      <c r="AR2536" s="15"/>
      <c r="AS2536" s="15"/>
      <c r="AT2536" s="15"/>
      <c r="AU2536" s="15"/>
    </row>
    <row r="2537" spans="27:47" x14ac:dyDescent="0.2">
      <c r="AA2537" s="15"/>
      <c r="AB2537" s="15"/>
      <c r="AC2537" s="15"/>
      <c r="AD2537" s="15"/>
      <c r="AE2537" s="15"/>
      <c r="AF2537" s="107"/>
      <c r="AG2537" s="68"/>
      <c r="AN2537" s="15"/>
      <c r="AO2537" s="15"/>
      <c r="AP2537" s="15"/>
      <c r="AQ2537" s="15"/>
      <c r="AR2537" s="15"/>
      <c r="AS2537" s="15"/>
      <c r="AT2537" s="15"/>
      <c r="AU2537" s="15"/>
    </row>
    <row r="2538" spans="27:47" x14ac:dyDescent="0.2">
      <c r="AA2538" s="15"/>
      <c r="AB2538" s="15"/>
      <c r="AC2538" s="15"/>
      <c r="AD2538" s="15"/>
      <c r="AE2538" s="15"/>
      <c r="AF2538" s="107"/>
      <c r="AG2538" s="68"/>
      <c r="AN2538" s="15"/>
      <c r="AO2538" s="15"/>
      <c r="AP2538" s="15"/>
      <c r="AQ2538" s="15"/>
      <c r="AR2538" s="15"/>
      <c r="AS2538" s="15"/>
      <c r="AT2538" s="15"/>
      <c r="AU2538" s="15"/>
    </row>
  </sheetData>
  <sortState xmlns:xlrd2="http://schemas.microsoft.com/office/spreadsheetml/2017/richdata2" ref="A21:AU454">
    <sortCondition ref="C21:C454"/>
  </sortState>
  <phoneticPr fontId="8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BP2534"/>
  <sheetViews>
    <sheetView workbookViewId="0">
      <pane xSplit="14" ySplit="19" topLeftCell="O438" activePane="bottomRight" state="frozen"/>
      <selection pane="topRight" activeCell="O1" sqref="O1"/>
      <selection pane="bottomLeft" activeCell="A20" sqref="A20"/>
      <selection pane="bottomRight" activeCell="H8" sqref="H8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11.8554687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G1" s="20" t="s">
        <v>1893</v>
      </c>
      <c r="AH1" t="s">
        <v>1895</v>
      </c>
      <c r="AI1" t="s">
        <v>1902</v>
      </c>
      <c r="AW1" s="72" t="s">
        <v>614</v>
      </c>
      <c r="AX1" s="73" t="s">
        <v>1904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ht="16.5" thickBot="1" x14ac:dyDescent="0.35">
      <c r="A2" t="s">
        <v>628</v>
      </c>
      <c r="B2" s="13" t="s">
        <v>687</v>
      </c>
      <c r="E2" s="114"/>
      <c r="Y2" t="s">
        <v>1890</v>
      </c>
      <c r="AA2" s="77" t="s">
        <v>82</v>
      </c>
      <c r="AB2" s="78">
        <f>C7</f>
        <v>39672.375999999997</v>
      </c>
      <c r="AC2" s="79" t="s">
        <v>83</v>
      </c>
      <c r="AD2" s="78">
        <f>C8</f>
        <v>1.548853</v>
      </c>
      <c r="AE2" s="80" t="s">
        <v>98</v>
      </c>
      <c r="AF2" s="20" t="s">
        <v>1889</v>
      </c>
      <c r="AG2" s="159" t="s">
        <v>1894</v>
      </c>
      <c r="AH2" t="s">
        <v>1896</v>
      </c>
      <c r="AI2" s="162" t="s">
        <v>1903</v>
      </c>
      <c r="AW2">
        <v>-14000</v>
      </c>
      <c r="AX2">
        <f t="shared" ref="AX2:AX33" si="0">AB$3+AB$4*AW2+AB$5*AW2^2+AZ2</f>
        <v>-9.3310019003389866E-2</v>
      </c>
      <c r="AY2">
        <f t="shared" ref="AY2:AY33" si="1">AB$3+AB$4*AW2+AB$5*AW2^2</f>
        <v>-0.39009250958340574</v>
      </c>
      <c r="AZ2" s="15">
        <f t="shared" ref="AZ2:AZ33" si="2">$AB$6*($AB$11/BA2*BB2+$AB$12)</f>
        <v>0.29678249058001588</v>
      </c>
      <c r="BA2">
        <f t="shared" ref="BA2:BA33" si="3">1+$AB$7*COS(BC2)</f>
        <v>0.89288801078062874</v>
      </c>
      <c r="BB2">
        <f t="shared" ref="BB2:BB33" si="4">SIN(BC2+RADIANS($AB$9))</f>
        <v>0.98413641036771204</v>
      </c>
      <c r="BC2">
        <f t="shared" ref="BC2:BC33" si="5">2*ATAN(BD2)</f>
        <v>2.032489560246928</v>
      </c>
      <c r="BD2">
        <f t="shared" ref="BD2:BD33" si="6">SQRT((1+$AB$7)/(1-$AB$7))*TAN(BE2/2)</f>
        <v>1.6145040702805964</v>
      </c>
      <c r="BE2">
        <f t="shared" ref="BE2:BK11" si="7">$BL2+$AB$7*SIN(BF2)</f>
        <v>1.8024717577221612</v>
      </c>
      <c r="BF2">
        <f t="shared" si="7"/>
        <v>1.8024717542006832</v>
      </c>
      <c r="BG2">
        <f t="shared" si="7"/>
        <v>1.8024718179847399</v>
      </c>
      <c r="BH2">
        <f t="shared" si="7"/>
        <v>1.8024706626700147</v>
      </c>
      <c r="BI2">
        <f t="shared" si="7"/>
        <v>1.8024915879020789</v>
      </c>
      <c r="BJ2">
        <f t="shared" si="7"/>
        <v>1.8021122989100922</v>
      </c>
      <c r="BK2">
        <f t="shared" si="7"/>
        <v>1.8088951797895521</v>
      </c>
      <c r="BL2">
        <f t="shared" ref="BL2:BL33" si="8">RADIANS($AB$9)+$AB$18*(AW2-AB$15)</f>
        <v>1.5684458370692953</v>
      </c>
    </row>
    <row r="3" spans="1:64" ht="13.5" thickBot="1" x14ac:dyDescent="0.25">
      <c r="AA3" s="81" t="s">
        <v>117</v>
      </c>
      <c r="AB3" s="82">
        <f t="shared" ref="AB3:AB10" si="9">AC3*AD3</f>
        <v>2.2840849094057349E-2</v>
      </c>
      <c r="AC3" s="83">
        <v>2.2840849094057347</v>
      </c>
      <c r="AD3">
        <v>0.01</v>
      </c>
      <c r="AE3" s="84"/>
      <c r="AF3" s="83">
        <v>0.73872182839624112</v>
      </c>
      <c r="AG3" s="83">
        <v>0.81376008824977986</v>
      </c>
      <c r="AH3" s="83">
        <v>0.81376008824977986</v>
      </c>
      <c r="AI3" s="83">
        <v>1.7072419741767608</v>
      </c>
      <c r="AW3">
        <v>-13800</v>
      </c>
      <c r="AX3">
        <f t="shared" si="0"/>
        <v>-8.7045789777190907E-2</v>
      </c>
      <c r="AY3">
        <f t="shared" si="1"/>
        <v>-0.38420004392371043</v>
      </c>
      <c r="AZ3" s="15">
        <f t="shared" si="2"/>
        <v>0.29715425414651953</v>
      </c>
      <c r="BA3">
        <f t="shared" si="3"/>
        <v>0.88757847286183167</v>
      </c>
      <c r="BB3">
        <f t="shared" si="4"/>
        <v>0.97943038734073484</v>
      </c>
      <c r="BC3">
        <f t="shared" si="5"/>
        <v>2.0573093587699276</v>
      </c>
      <c r="BD3">
        <f t="shared" si="6"/>
        <v>1.660179391131944</v>
      </c>
      <c r="BE3">
        <f t="shared" si="7"/>
        <v>1.8295341569324495</v>
      </c>
      <c r="BF3">
        <f t="shared" si="7"/>
        <v>1.8295341494181081</v>
      </c>
      <c r="BG3">
        <f t="shared" si="7"/>
        <v>1.8295342715594349</v>
      </c>
      <c r="BH3">
        <f t="shared" si="7"/>
        <v>1.8295322862149774</v>
      </c>
      <c r="BI3">
        <f t="shared" si="7"/>
        <v>1.8295645551220812</v>
      </c>
      <c r="BJ3">
        <f t="shared" si="7"/>
        <v>1.829039582004494</v>
      </c>
      <c r="BK3">
        <f t="shared" si="7"/>
        <v>1.837454750507876</v>
      </c>
      <c r="BL3">
        <f t="shared" si="8"/>
        <v>1.597087843576388</v>
      </c>
    </row>
    <row r="4" spans="1:64" ht="14.25" thickTop="1" thickBot="1" x14ac:dyDescent="0.25">
      <c r="A4" s="5" t="s">
        <v>604</v>
      </c>
      <c r="C4" s="2">
        <v>39672.378530000002</v>
      </c>
      <c r="D4" s="3">
        <v>1.5488478999999999</v>
      </c>
      <c r="AA4" s="85" t="s">
        <v>118</v>
      </c>
      <c r="AB4" s="86">
        <f t="shared" si="9"/>
        <v>2.952862849240194E-5</v>
      </c>
      <c r="AC4" s="87">
        <v>2.9528628492401938</v>
      </c>
      <c r="AD4" s="88">
        <v>1.0000000000000001E-5</v>
      </c>
      <c r="AE4" s="84"/>
      <c r="AF4" s="87">
        <v>1.6769135392651127</v>
      </c>
      <c r="AG4" s="87">
        <v>0.25342851595874244</v>
      </c>
      <c r="AH4" s="87">
        <v>0.25342851595874244</v>
      </c>
      <c r="AI4" s="87">
        <v>2.2069164236790564</v>
      </c>
      <c r="AW4">
        <v>-13600</v>
      </c>
      <c r="AX4">
        <f t="shared" si="0"/>
        <v>-8.0999254946647448E-2</v>
      </c>
      <c r="AY4">
        <f t="shared" si="1"/>
        <v>-0.37830738747209008</v>
      </c>
      <c r="AZ4" s="15">
        <f t="shared" si="2"/>
        <v>0.29730813252544264</v>
      </c>
      <c r="BA4">
        <f t="shared" si="3"/>
        <v>0.88239933022602735</v>
      </c>
      <c r="BB4">
        <f t="shared" si="4"/>
        <v>0.97418690437572864</v>
      </c>
      <c r="BC4">
        <f t="shared" si="5"/>
        <v>2.0818375922993497</v>
      </c>
      <c r="BD4">
        <f t="shared" si="6"/>
        <v>1.7072056549763002</v>
      </c>
      <c r="BE4">
        <f t="shared" si="7"/>
        <v>1.8564371334416356</v>
      </c>
      <c r="BF4">
        <f t="shared" si="7"/>
        <v>1.8564371189299786</v>
      </c>
      <c r="BG4">
        <f t="shared" si="7"/>
        <v>1.8564373331172708</v>
      </c>
      <c r="BH4">
        <f t="shared" si="7"/>
        <v>1.8564341717673218</v>
      </c>
      <c r="BI4">
        <f t="shared" si="7"/>
        <v>1.8564808290331609</v>
      </c>
      <c r="BJ4">
        <f t="shared" si="7"/>
        <v>1.8557914763415462</v>
      </c>
      <c r="BK4">
        <f t="shared" si="7"/>
        <v>1.8658171462201125</v>
      </c>
      <c r="BL4">
        <f t="shared" si="8"/>
        <v>1.6257298500834807</v>
      </c>
    </row>
    <row r="5" spans="1:64" ht="13.5" thickTop="1" x14ac:dyDescent="0.2">
      <c r="A5" s="16" t="s">
        <v>692</v>
      </c>
      <c r="B5" s="17"/>
      <c r="C5" s="18">
        <v>-9.5</v>
      </c>
      <c r="D5" s="17" t="s">
        <v>693</v>
      </c>
      <c r="E5" s="17"/>
      <c r="AA5" s="85" t="s">
        <v>100</v>
      </c>
      <c r="AB5" s="86">
        <f t="shared" si="9"/>
        <v>2.3848990620614593E-12</v>
      </c>
      <c r="AC5" s="87">
        <v>0.23848990620614596</v>
      </c>
      <c r="AD5">
        <v>9.9999999999999994E-12</v>
      </c>
      <c r="AE5" s="84"/>
      <c r="AF5" s="87">
        <v>5.8048963160604101</v>
      </c>
      <c r="AG5" s="87">
        <v>0</v>
      </c>
      <c r="AH5" s="87">
        <v>0</v>
      </c>
      <c r="AI5" s="87">
        <v>0.14175283735517522</v>
      </c>
      <c r="AW5">
        <v>-13400</v>
      </c>
      <c r="AX5">
        <f t="shared" si="0"/>
        <v>-7.5166726737541489E-2</v>
      </c>
      <c r="AY5">
        <f t="shared" si="1"/>
        <v>-0.37241454022854487</v>
      </c>
      <c r="AZ5" s="15">
        <f t="shared" si="2"/>
        <v>0.29724781349100338</v>
      </c>
      <c r="BA5">
        <f t="shared" si="3"/>
        <v>0.87734939637137155</v>
      </c>
      <c r="BB5">
        <f t="shared" si="4"/>
        <v>0.96842785784708918</v>
      </c>
      <c r="BC5">
        <f t="shared" si="5"/>
        <v>2.1060831372603825</v>
      </c>
      <c r="BD5">
        <f t="shared" si="6"/>
        <v>1.7556661841784</v>
      </c>
      <c r="BE5">
        <f t="shared" si="7"/>
        <v>1.8831846335578433</v>
      </c>
      <c r="BF5">
        <f t="shared" si="7"/>
        <v>1.8831846076069207</v>
      </c>
      <c r="BG5">
        <f t="shared" si="7"/>
        <v>1.8831849587787766</v>
      </c>
      <c r="BH5">
        <f t="shared" si="7"/>
        <v>1.88318020663512</v>
      </c>
      <c r="BI5">
        <f t="shared" si="7"/>
        <v>1.883244507880204</v>
      </c>
      <c r="BJ5">
        <f t="shared" si="7"/>
        <v>1.8823733597035486</v>
      </c>
      <c r="BK5">
        <f t="shared" si="7"/>
        <v>1.893982596293361</v>
      </c>
      <c r="BL5">
        <f t="shared" si="8"/>
        <v>1.6543718565905734</v>
      </c>
    </row>
    <row r="6" spans="1:64" x14ac:dyDescent="0.2">
      <c r="A6" s="5" t="s">
        <v>605</v>
      </c>
      <c r="Y6">
        <v>2.7E-2</v>
      </c>
      <c r="Z6" s="113">
        <f>Y6/AD6</f>
        <v>0.26999999999999996</v>
      </c>
      <c r="AA6" s="85" t="s">
        <v>119</v>
      </c>
      <c r="AB6" s="161">
        <f t="shared" si="9"/>
        <v>0.3055676246139033</v>
      </c>
      <c r="AC6" s="87">
        <v>3.0556762461390328</v>
      </c>
      <c r="AD6">
        <v>0.1</v>
      </c>
      <c r="AE6" s="84" t="s">
        <v>98</v>
      </c>
      <c r="AF6" s="87">
        <v>1.5207233914655454</v>
      </c>
      <c r="AG6" s="87">
        <v>0.37</v>
      </c>
      <c r="AH6" s="87">
        <v>0.36380929869374651</v>
      </c>
      <c r="AI6" s="87">
        <v>2.1086525222481307</v>
      </c>
      <c r="AW6">
        <v>-13200</v>
      </c>
      <c r="AX6">
        <f t="shared" si="0"/>
        <v>-6.9544509119678355E-2</v>
      </c>
      <c r="AY6">
        <f t="shared" si="1"/>
        <v>-0.36652150219307461</v>
      </c>
      <c r="AZ6">
        <f t="shared" si="2"/>
        <v>0.29697699307339626</v>
      </c>
      <c r="BA6">
        <f t="shared" si="3"/>
        <v>0.87242740068523505</v>
      </c>
      <c r="BB6">
        <f t="shared" si="4"/>
        <v>0.96217423674455804</v>
      </c>
      <c r="BC6">
        <f t="shared" si="5"/>
        <v>2.1300546779812706</v>
      </c>
      <c r="BD6">
        <f t="shared" si="6"/>
        <v>1.8056506764654172</v>
      </c>
      <c r="BE6">
        <f t="shared" si="7"/>
        <v>1.9097805662607463</v>
      </c>
      <c r="BF6">
        <f t="shared" si="7"/>
        <v>1.9097805226232791</v>
      </c>
      <c r="BG6">
        <f t="shared" si="7"/>
        <v>1.9097810683868344</v>
      </c>
      <c r="BH6">
        <f t="shared" si="7"/>
        <v>1.9097742425894149</v>
      </c>
      <c r="BI6">
        <f t="shared" si="7"/>
        <v>1.90985960248901</v>
      </c>
      <c r="BJ6">
        <f t="shared" si="7"/>
        <v>1.9087906446505651</v>
      </c>
      <c r="BK6">
        <f t="shared" si="7"/>
        <v>1.9219514916508929</v>
      </c>
      <c r="BL6">
        <f t="shared" si="8"/>
        <v>1.6830138630976659</v>
      </c>
    </row>
    <row r="7" spans="1:64" x14ac:dyDescent="0.2">
      <c r="A7" t="s">
        <v>606</v>
      </c>
      <c r="C7">
        <v>39672.375999999997</v>
      </c>
      <c r="Y7">
        <v>0.56000000000000005</v>
      </c>
      <c r="Z7" s="113">
        <f>Y7/AD7</f>
        <v>0.56000000000000005</v>
      </c>
      <c r="AA7" s="89" t="s">
        <v>125</v>
      </c>
      <c r="AB7" s="160">
        <f t="shared" si="9"/>
        <v>0.24045000693928453</v>
      </c>
      <c r="AC7" s="87">
        <v>0.24045000693928453</v>
      </c>
      <c r="AD7">
        <v>1</v>
      </c>
      <c r="AE7" s="84"/>
      <c r="AF7" s="87">
        <v>9.0224896627396051E-2</v>
      </c>
      <c r="AG7" s="87">
        <v>0.41</v>
      </c>
      <c r="AH7" s="87">
        <v>0.37728270669825653</v>
      </c>
      <c r="AI7" s="87">
        <v>9.7420940505772394E-2</v>
      </c>
      <c r="AW7">
        <v>-13000</v>
      </c>
      <c r="AX7">
        <f t="shared" si="0"/>
        <v>-6.4128903171904339E-2</v>
      </c>
      <c r="AY7">
        <f t="shared" si="1"/>
        <v>-0.36062827336567949</v>
      </c>
      <c r="AZ7">
        <f t="shared" si="2"/>
        <v>0.29649937019377515</v>
      </c>
      <c r="BA7">
        <f t="shared" si="3"/>
        <v>0.86763200218307623</v>
      </c>
      <c r="BB7">
        <f t="shared" si="4"/>
        <v>0.95544614687064877</v>
      </c>
      <c r="BC7">
        <f t="shared" si="5"/>
        <v>2.1537607071589187</v>
      </c>
      <c r="BD7">
        <f t="shared" si="6"/>
        <v>1.8572558474413505</v>
      </c>
      <c r="BE7">
        <f t="shared" si="7"/>
        <v>1.9362288008652926</v>
      </c>
      <c r="BF7">
        <f t="shared" si="7"/>
        <v>1.9362287311117203</v>
      </c>
      <c r="BG7">
        <f t="shared" si="7"/>
        <v>1.9362295429014413</v>
      </c>
      <c r="BH7">
        <f t="shared" si="7"/>
        <v>1.9362200952134356</v>
      </c>
      <c r="BI7">
        <f t="shared" si="7"/>
        <v>1.9363300338914031</v>
      </c>
      <c r="BJ7">
        <f t="shared" si="7"/>
        <v>1.9350487635748919</v>
      </c>
      <c r="BK7">
        <f t="shared" si="7"/>
        <v>1.9497243844514764</v>
      </c>
      <c r="BL7">
        <f t="shared" si="8"/>
        <v>1.7116558696047586</v>
      </c>
    </row>
    <row r="8" spans="1:64" ht="15.75" x14ac:dyDescent="0.3">
      <c r="A8" t="s">
        <v>607</v>
      </c>
      <c r="C8">
        <v>1.548853</v>
      </c>
      <c r="Y8">
        <v>82.72</v>
      </c>
      <c r="Z8" s="113">
        <f>Y8/AD8</f>
        <v>0.82719999999999994</v>
      </c>
      <c r="AA8" s="85" t="s">
        <v>84</v>
      </c>
      <c r="AB8" s="160">
        <f t="shared" si="9"/>
        <v>186.05257117903062</v>
      </c>
      <c r="AC8" s="87">
        <v>1.8605257117903062</v>
      </c>
      <c r="AD8">
        <v>100</v>
      </c>
      <c r="AE8" s="84" t="s">
        <v>99</v>
      </c>
      <c r="AF8" s="87">
        <v>1.8960787777304369</v>
      </c>
      <c r="AG8" s="87">
        <v>0.86809999999999998</v>
      </c>
      <c r="AH8" s="87">
        <v>0.86809999999999998</v>
      </c>
      <c r="AI8" s="87">
        <v>1.906251380157677</v>
      </c>
      <c r="AW8">
        <v>-12800</v>
      </c>
      <c r="AX8">
        <f t="shared" si="0"/>
        <v>-5.8916211870938873E-2</v>
      </c>
      <c r="AY8">
        <f t="shared" si="1"/>
        <v>-0.35473485374635932</v>
      </c>
      <c r="AZ8">
        <f t="shared" si="2"/>
        <v>0.29581864187542045</v>
      </c>
      <c r="BA8">
        <f t="shared" si="3"/>
        <v>0.86296180196116501</v>
      </c>
      <c r="BB8">
        <f t="shared" si="4"/>
        <v>0.94826283631919284</v>
      </c>
      <c r="BC8">
        <f t="shared" si="5"/>
        <v>2.1772095270478307</v>
      </c>
      <c r="BD8">
        <f t="shared" si="6"/>
        <v>1.9105861518766833</v>
      </c>
      <c r="BE8">
        <f t="shared" si="7"/>
        <v>1.9625331650813977</v>
      </c>
      <c r="BF8">
        <f t="shared" si="7"/>
        <v>1.9625330582312452</v>
      </c>
      <c r="BG8">
        <f t="shared" si="7"/>
        <v>1.9625342221440882</v>
      </c>
      <c r="BH8">
        <f t="shared" si="7"/>
        <v>1.9625215435287162</v>
      </c>
      <c r="BI8">
        <f t="shared" si="7"/>
        <v>1.9626596319532148</v>
      </c>
      <c r="BJ8">
        <f t="shared" si="7"/>
        <v>1.9611531544002836</v>
      </c>
      <c r="BK8">
        <f t="shared" si="7"/>
        <v>1.9773019876364328</v>
      </c>
      <c r="BL8">
        <f t="shared" si="8"/>
        <v>1.7402978761118513</v>
      </c>
    </row>
    <row r="9" spans="1:64" ht="15.75" x14ac:dyDescent="0.3">
      <c r="A9" s="33" t="s">
        <v>698</v>
      </c>
      <c r="C9" s="34">
        <v>385</v>
      </c>
      <c r="D9" s="21" t="str">
        <f>"F"&amp;C9</f>
        <v>F385</v>
      </c>
      <c r="E9" s="22" t="str">
        <f>"G"&amp;C9</f>
        <v>G385</v>
      </c>
      <c r="Y9">
        <v>7</v>
      </c>
      <c r="Z9" s="113">
        <f>Y9/AD9</f>
        <v>7.0000000000000007E-2</v>
      </c>
      <c r="AA9" s="91" t="s">
        <v>85</v>
      </c>
      <c r="AB9" s="160">
        <f t="shared" si="9"/>
        <v>-16.23393807787766</v>
      </c>
      <c r="AC9" s="87">
        <v>-0.1623393807787766</v>
      </c>
      <c r="AD9">
        <v>100</v>
      </c>
      <c r="AE9" s="84" t="s">
        <v>130</v>
      </c>
      <c r="AF9" s="87">
        <v>2.3319868391460652</v>
      </c>
      <c r="AG9" s="87">
        <v>7.0000000000000007E-2</v>
      </c>
      <c r="AH9" s="87">
        <v>6.8609785019983063E-2</v>
      </c>
      <c r="AI9" s="87">
        <v>-0.43544097706202711</v>
      </c>
      <c r="AW9">
        <v>-12600</v>
      </c>
      <c r="AX9">
        <f t="shared" si="0"/>
        <v>-5.3902744349272891E-2</v>
      </c>
      <c r="AY9">
        <f t="shared" si="1"/>
        <v>-0.34884124333511424</v>
      </c>
      <c r="AZ9">
        <f t="shared" si="2"/>
        <v>0.29493849898584135</v>
      </c>
      <c r="BA9">
        <f t="shared" si="3"/>
        <v>0.8584153544629467</v>
      </c>
      <c r="BB9">
        <f t="shared" si="4"/>
        <v>0.940642721885809</v>
      </c>
      <c r="BC9">
        <f t="shared" si="5"/>
        <v>2.2004092512744431</v>
      </c>
      <c r="BD9">
        <f t="shared" si="6"/>
        <v>1.9657545952642019</v>
      </c>
      <c r="BE9">
        <f t="shared" si="7"/>
        <v>1.9886974434313323</v>
      </c>
      <c r="BF9">
        <f t="shared" si="7"/>
        <v>1.988697285611438</v>
      </c>
      <c r="BG9">
        <f t="shared" si="7"/>
        <v>1.9886989028651736</v>
      </c>
      <c r="BH9">
        <f t="shared" si="7"/>
        <v>1.9886823298361451</v>
      </c>
      <c r="BI9">
        <f t="shared" si="7"/>
        <v>1.9888521349222876</v>
      </c>
      <c r="BJ9">
        <f t="shared" si="7"/>
        <v>1.9871092469509308</v>
      </c>
      <c r="BK9">
        <f t="shared" si="7"/>
        <v>2.0046851743448069</v>
      </c>
      <c r="BL9">
        <f t="shared" si="8"/>
        <v>1.768939882618944</v>
      </c>
    </row>
    <row r="10" spans="1:64" ht="13.5" thickBot="1" x14ac:dyDescent="0.25">
      <c r="A10" s="17"/>
      <c r="B10" s="17"/>
      <c r="C10" s="4" t="s">
        <v>624</v>
      </c>
      <c r="D10" s="4" t="s">
        <v>625</v>
      </c>
      <c r="E10" s="17"/>
      <c r="AA10" s="92" t="s">
        <v>127</v>
      </c>
      <c r="AB10" s="93">
        <f t="shared" si="9"/>
        <v>-2039.0549393345595</v>
      </c>
      <c r="AC10" s="94">
        <v>-0.20390549393345594</v>
      </c>
      <c r="AD10">
        <v>10000</v>
      </c>
      <c r="AE10" s="84" t="s">
        <v>126</v>
      </c>
      <c r="AF10" s="94">
        <v>2.4640089345869667</v>
      </c>
      <c r="AG10" s="94">
        <v>2.4782393679597496</v>
      </c>
      <c r="AH10" s="94">
        <v>2.4782393679597496</v>
      </c>
      <c r="AI10" s="94">
        <v>-1.3394808093203707</v>
      </c>
      <c r="AW10">
        <v>-12400</v>
      </c>
      <c r="AX10">
        <f t="shared" si="0"/>
        <v>-4.9084819664407475E-2</v>
      </c>
      <c r="AY10">
        <f t="shared" si="1"/>
        <v>-0.34294744213194411</v>
      </c>
      <c r="AZ10">
        <f t="shared" si="2"/>
        <v>0.29386262246753664</v>
      </c>
      <c r="BA10">
        <f t="shared" si="3"/>
        <v>0.85399117765342314</v>
      </c>
      <c r="BB10">
        <f t="shared" si="4"/>
        <v>0.93260341610925179</v>
      </c>
      <c r="BC10">
        <f t="shared" si="5"/>
        <v>2.2233678071890011</v>
      </c>
      <c r="BD10">
        <f t="shared" si="6"/>
        <v>2.0228836490927327</v>
      </c>
      <c r="BE10">
        <f t="shared" si="7"/>
        <v>2.0147253759895776</v>
      </c>
      <c r="BF10">
        <f t="shared" si="7"/>
        <v>2.0147251501380055</v>
      </c>
      <c r="BG10">
        <f t="shared" si="7"/>
        <v>2.0147273371113128</v>
      </c>
      <c r="BH10">
        <f t="shared" si="7"/>
        <v>2.0147061597172664</v>
      </c>
      <c r="BI10">
        <f t="shared" si="7"/>
        <v>2.01491118981424</v>
      </c>
      <c r="BJ10">
        <f t="shared" si="7"/>
        <v>2.0129224500108776</v>
      </c>
      <c r="BK10">
        <f t="shared" si="7"/>
        <v>2.0318749771971234</v>
      </c>
      <c r="BL10">
        <f t="shared" si="8"/>
        <v>1.7975818891260367</v>
      </c>
    </row>
    <row r="11" spans="1:64" ht="14.25" x14ac:dyDescent="0.2">
      <c r="A11" s="17" t="s">
        <v>620</v>
      </c>
      <c r="B11" s="17"/>
      <c r="C11" s="19">
        <f ca="1">INTERCEPT(INDIRECT($E$9):G800,INDIRECT($D$9):F800)</f>
        <v>-0.20621056847581759</v>
      </c>
      <c r="D11" s="63">
        <f>AB3</f>
        <v>2.2840849094057349E-2</v>
      </c>
      <c r="E11" s="83">
        <v>1.7525646450913459</v>
      </c>
      <c r="F11">
        <v>0.01</v>
      </c>
      <c r="AA11" s="95" t="s">
        <v>86</v>
      </c>
      <c r="AB11" s="22">
        <f>1-AB7^2</f>
        <v>0.94218379416289799</v>
      </c>
      <c r="AC11" s="22">
        <f>SUM(AE21:AE1942)</f>
        <v>5.7706833537084735E-3</v>
      </c>
      <c r="AD11" s="95" t="s">
        <v>87</v>
      </c>
      <c r="AE11" s="84"/>
      <c r="AF11" s="22">
        <v>5.5040480308447375E-3</v>
      </c>
      <c r="AG11" s="22">
        <v>5.8597349771287374E-3</v>
      </c>
      <c r="AH11">
        <v>5.8285302959061244E-3</v>
      </c>
      <c r="AI11" s="22">
        <v>5.517809287996737E-3</v>
      </c>
      <c r="AW11">
        <v>-12200</v>
      </c>
      <c r="AX11">
        <f t="shared" si="0"/>
        <v>-4.4458770118844748E-2</v>
      </c>
      <c r="AY11">
        <f t="shared" si="1"/>
        <v>-0.33705345013684912</v>
      </c>
      <c r="AZ11">
        <f t="shared" si="2"/>
        <v>0.29259468001800437</v>
      </c>
      <c r="BA11">
        <f t="shared" si="3"/>
        <v>0.84968776219039732</v>
      </c>
      <c r="BB11">
        <f t="shared" si="4"/>
        <v>0.92416175468550454</v>
      </c>
      <c r="BC11">
        <f t="shared" si="5"/>
        <v>2.2460929386764237</v>
      </c>
      <c r="BD11">
        <f t="shared" si="6"/>
        <v>2.0821062856355863</v>
      </c>
      <c r="BE11">
        <f t="shared" si="7"/>
        <v>2.0406206574128447</v>
      </c>
      <c r="BF11">
        <f t="shared" si="7"/>
        <v>2.0406203430467769</v>
      </c>
      <c r="BG11">
        <f t="shared" si="7"/>
        <v>2.0406232308723475</v>
      </c>
      <c r="BH11">
        <f t="shared" si="7"/>
        <v>2.0405967021482403</v>
      </c>
      <c r="BI11">
        <f t="shared" si="7"/>
        <v>2.040840353554918</v>
      </c>
      <c r="BJ11">
        <f t="shared" si="7"/>
        <v>2.0385981390904284</v>
      </c>
      <c r="BK11">
        <f t="shared" si="7"/>
        <v>2.0588725874483189</v>
      </c>
      <c r="BL11">
        <f t="shared" si="8"/>
        <v>1.8262238956331294</v>
      </c>
    </row>
    <row r="12" spans="1:64" x14ac:dyDescent="0.2">
      <c r="A12" s="17" t="s">
        <v>621</v>
      </c>
      <c r="B12" s="17"/>
      <c r="C12" s="19">
        <f ca="1">SLOPE(INDIRECT($E$9):G800,INDIRECT($D$9):F800)</f>
        <v>2.4066629630407104E-5</v>
      </c>
      <c r="D12" s="63">
        <f>AB4</f>
        <v>2.952862849240194E-5</v>
      </c>
      <c r="E12" s="87">
        <v>17.255609738966083</v>
      </c>
      <c r="F12" s="88">
        <v>9.9999999999999995E-7</v>
      </c>
      <c r="AA12" s="96" t="s">
        <v>121</v>
      </c>
      <c r="AB12" s="22">
        <f>AB7*SIN(RADIANS(AB9))</f>
        <v>-6.7220172434985306E-2</v>
      </c>
      <c r="AE12" s="84"/>
      <c r="AW12">
        <v>-12000</v>
      </c>
      <c r="AX12">
        <f t="shared" si="0"/>
        <v>-4.0020944167490302E-2</v>
      </c>
      <c r="AY12">
        <f t="shared" si="1"/>
        <v>-0.33115926734982903</v>
      </c>
      <c r="AZ12">
        <f t="shared" si="2"/>
        <v>0.29113832318233873</v>
      </c>
      <c r="BA12">
        <f t="shared" si="3"/>
        <v>0.84550357967589407</v>
      </c>
      <c r="BB12">
        <f t="shared" si="4"/>
        <v>0.91533382403459229</v>
      </c>
      <c r="BC12">
        <f t="shared" si="5"/>
        <v>2.2685922093561177</v>
      </c>
      <c r="BD12">
        <f t="shared" si="6"/>
        <v>2.1435671508652177</v>
      </c>
      <c r="BE12">
        <f t="shared" ref="BE12:BK21" si="10">$BL12+$AB$7*SIN(BF12)</f>
        <v>2.0663869362307246</v>
      </c>
      <c r="BF12">
        <f t="shared" si="10"/>
        <v>2.0663865092953446</v>
      </c>
      <c r="BG12">
        <f t="shared" si="10"/>
        <v>2.0663902429903169</v>
      </c>
      <c r="BH12">
        <f t="shared" si="10"/>
        <v>2.0663575896856572</v>
      </c>
      <c r="BI12">
        <f t="shared" si="10"/>
        <v>2.0666430948002064</v>
      </c>
      <c r="BJ12">
        <f t="shared" si="10"/>
        <v>2.0641416449121133</v>
      </c>
      <c r="BK12">
        <f t="shared" si="10"/>
        <v>2.0856793540105447</v>
      </c>
      <c r="BL12">
        <f t="shared" si="8"/>
        <v>1.8548659021402216</v>
      </c>
    </row>
    <row r="13" spans="1:64" ht="16.5" thickBot="1" x14ac:dyDescent="0.35">
      <c r="A13" s="17" t="s">
        <v>623</v>
      </c>
      <c r="B13" s="17"/>
      <c r="C13" s="20" t="s">
        <v>618</v>
      </c>
      <c r="D13" s="63">
        <f>AB5</f>
        <v>2.3848990620614593E-12</v>
      </c>
      <c r="E13" s="94">
        <v>-7.0518905326133403</v>
      </c>
      <c r="F13">
        <v>9.9999999999999994E-12</v>
      </c>
      <c r="Y13">
        <v>5.66</v>
      </c>
      <c r="AA13" s="97" t="s">
        <v>88</v>
      </c>
      <c r="AB13" s="98">
        <f>AB6*86400*300000/149600000</f>
        <v>52.943267580162924</v>
      </c>
      <c r="AC13" t="s">
        <v>602</v>
      </c>
      <c r="AE13" s="84"/>
      <c r="AF13">
        <v>26.348362504536723</v>
      </c>
      <c r="AG13">
        <v>6.4106951871657749</v>
      </c>
      <c r="AW13">
        <v>-11800</v>
      </c>
      <c r="AX13">
        <f t="shared" si="0"/>
        <v>-3.5767708946519428E-2</v>
      </c>
      <c r="AY13">
        <f t="shared" si="1"/>
        <v>-0.32526489377088408</v>
      </c>
      <c r="AZ13">
        <f t="shared" si="2"/>
        <v>0.28949718482436465</v>
      </c>
      <c r="BA13">
        <f t="shared" si="3"/>
        <v>0.84143709006560141</v>
      </c>
      <c r="BB13">
        <f t="shared" si="4"/>
        <v>0.9061349888337954</v>
      </c>
      <c r="BC13">
        <f t="shared" si="5"/>
        <v>2.2908730061085185</v>
      </c>
      <c r="BD13">
        <f t="shared" si="6"/>
        <v>2.2074238974970171</v>
      </c>
      <c r="BE13">
        <f t="shared" si="10"/>
        <v>2.0920278143700832</v>
      </c>
      <c r="BF13">
        <f t="shared" si="10"/>
        <v>2.0920272471834678</v>
      </c>
      <c r="BG13">
        <f t="shared" si="10"/>
        <v>2.0920319843146942</v>
      </c>
      <c r="BH13">
        <f t="shared" si="10"/>
        <v>2.0919924186898347</v>
      </c>
      <c r="BI13">
        <f t="shared" si="10"/>
        <v>2.09232279635606</v>
      </c>
      <c r="BJ13">
        <f t="shared" si="10"/>
        <v>2.0895582426249901</v>
      </c>
      <c r="BK13">
        <f t="shared" si="10"/>
        <v>2.1122967823466459</v>
      </c>
      <c r="BL13">
        <f t="shared" si="8"/>
        <v>1.8835079086473143</v>
      </c>
    </row>
    <row r="14" spans="1:64" x14ac:dyDescent="0.2">
      <c r="A14" s="17"/>
      <c r="B14" s="17"/>
      <c r="C14" s="17"/>
      <c r="AA14" s="97" t="s">
        <v>122</v>
      </c>
      <c r="AB14" s="22">
        <f>2*AB5*365.24/C8</f>
        <v>1.1247814136361906E-9</v>
      </c>
      <c r="AC14" t="s">
        <v>96</v>
      </c>
      <c r="AE14" s="84"/>
      <c r="AF14">
        <v>2.7377424848941819E-8</v>
      </c>
      <c r="AG14">
        <v>0</v>
      </c>
      <c r="AW14">
        <v>-11600</v>
      </c>
      <c r="AX14">
        <f t="shared" si="0"/>
        <v>-3.1695452455281325E-2</v>
      </c>
      <c r="AY14">
        <f t="shared" si="1"/>
        <v>-0.31937032940001414</v>
      </c>
      <c r="AZ14">
        <f t="shared" si="2"/>
        <v>0.28767487694473282</v>
      </c>
      <c r="BA14">
        <f t="shared" si="3"/>
        <v>0.83748674830885372</v>
      </c>
      <c r="BB14">
        <f t="shared" si="4"/>
        <v>0.89657991936068482</v>
      </c>
      <c r="BC14">
        <f t="shared" si="5"/>
        <v>2.3129425428732002</v>
      </c>
      <c r="BD14">
        <f t="shared" si="6"/>
        <v>2.2738487042674014</v>
      </c>
      <c r="BE14">
        <f t="shared" si="10"/>
        <v>2.1175468468887599</v>
      </c>
      <c r="BF14">
        <f t="shared" si="10"/>
        <v>2.1175461081952127</v>
      </c>
      <c r="BG14">
        <f t="shared" si="10"/>
        <v>2.1175520170897704</v>
      </c>
      <c r="BH14">
        <f t="shared" si="10"/>
        <v>2.1175047495573014</v>
      </c>
      <c r="BI14">
        <f t="shared" si="10"/>
        <v>2.1178827581241877</v>
      </c>
      <c r="BJ14">
        <f t="shared" si="10"/>
        <v>2.1148531417524445</v>
      </c>
      <c r="BK14">
        <f t="shared" si="10"/>
        <v>2.1387265332352139</v>
      </c>
      <c r="BL14">
        <f t="shared" si="8"/>
        <v>1.912149915154407</v>
      </c>
    </row>
    <row r="15" spans="1:64" ht="15.75" x14ac:dyDescent="0.3">
      <c r="A15" s="23" t="s">
        <v>622</v>
      </c>
      <c r="B15" s="17"/>
      <c r="C15" s="24">
        <f ca="1">(C7+C11)+(C8+C12)*INT(MAX(F21:F3341))</f>
        <v>59773.496360150864</v>
      </c>
      <c r="D15" s="22">
        <f>+C7+INT(MAX(F21:F1580))*C8+D11+D12*INT(MAX(F21:F4015))+D13*INT(MAX(F21:F4042)^2)</f>
        <v>59773.796699074599</v>
      </c>
      <c r="E15" s="25" t="s">
        <v>706</v>
      </c>
      <c r="F15" s="18">
        <v>1</v>
      </c>
      <c r="AA15" s="96" t="s">
        <v>89</v>
      </c>
      <c r="AB15" s="99">
        <f>(AB10-AB2)/AD2</f>
        <v>-26930.529197628537</v>
      </c>
      <c r="AC15" t="s">
        <v>128</v>
      </c>
      <c r="AE15" s="84"/>
      <c r="AF15">
        <v>-9705.4314735680728</v>
      </c>
      <c r="AG15">
        <v>-9613.5542368465576</v>
      </c>
      <c r="AW15">
        <v>-11400</v>
      </c>
      <c r="AX15">
        <f t="shared" si="0"/>
        <v>-2.7800585420489077E-2</v>
      </c>
      <c r="AY15">
        <f t="shared" si="1"/>
        <v>-0.31347557423721922</v>
      </c>
      <c r="AZ15">
        <f t="shared" si="2"/>
        <v>0.28567498881673015</v>
      </c>
      <c r="BA15">
        <f t="shared" si="3"/>
        <v>0.83365101028651845</v>
      </c>
      <c r="BB15">
        <f t="shared" si="4"/>
        <v>0.88668261851550478</v>
      </c>
      <c r="BC15">
        <f t="shared" si="5"/>
        <v>2.3348078646698984</v>
      </c>
      <c r="BD15">
        <f t="shared" si="6"/>
        <v>2.3430300125343826</v>
      </c>
      <c r="BE15">
        <f t="shared" si="10"/>
        <v>2.1429475418964801</v>
      </c>
      <c r="BF15">
        <f t="shared" si="10"/>
        <v>2.1429465970376267</v>
      </c>
      <c r="BG15">
        <f t="shared" si="10"/>
        <v>2.1429538545613611</v>
      </c>
      <c r="BH15">
        <f t="shared" si="10"/>
        <v>2.142898106939803</v>
      </c>
      <c r="BI15">
        <f t="shared" si="10"/>
        <v>2.1433262005017211</v>
      </c>
      <c r="BJ15">
        <f t="shared" si="10"/>
        <v>2.1400314768752722</v>
      </c>
      <c r="BK15">
        <f t="shared" si="10"/>
        <v>2.164970421408237</v>
      </c>
      <c r="BL15">
        <f t="shared" si="8"/>
        <v>1.9407919216614997</v>
      </c>
    </row>
    <row r="16" spans="1:64" ht="15.75" x14ac:dyDescent="0.3">
      <c r="A16" s="27" t="s">
        <v>608</v>
      </c>
      <c r="B16" s="17"/>
      <c r="C16" s="28">
        <f ca="1">+C8+C12</f>
        <v>1.5488770666296305</v>
      </c>
      <c r="D16" s="22">
        <f>+C8+D12+2*D13*MAX(F21:F888)</f>
        <v>1.5488825905309325</v>
      </c>
      <c r="E16" s="25" t="s">
        <v>694</v>
      </c>
      <c r="F16" s="26">
        <f ca="1">NOW()+15018.5+$C$5/24</f>
        <v>59970.885727199071</v>
      </c>
      <c r="AA16" s="95" t="s">
        <v>90</v>
      </c>
      <c r="AB16" s="99">
        <f>365.24*AB8</f>
        <v>67953.841097429147</v>
      </c>
      <c r="AC16" t="s">
        <v>98</v>
      </c>
      <c r="AD16" s="22"/>
      <c r="AE16" s="84"/>
      <c r="AF16">
        <v>69252.381277826484</v>
      </c>
      <c r="AG16">
        <v>31706.484400000001</v>
      </c>
      <c r="AW16">
        <v>-11200</v>
      </c>
      <c r="AX16">
        <f t="shared" si="0"/>
        <v>-2.4079542869760162E-2</v>
      </c>
      <c r="AY16">
        <f t="shared" si="1"/>
        <v>-0.30758062828249938</v>
      </c>
      <c r="AZ16">
        <f t="shared" si="2"/>
        <v>0.28350108541273922</v>
      </c>
      <c r="BA16">
        <f t="shared" si="3"/>
        <v>0.82992833810922173</v>
      </c>
      <c r="BB16">
        <f t="shared" si="4"/>
        <v>0.87645644841532122</v>
      </c>
      <c r="BC16">
        <f t="shared" si="5"/>
        <v>2.3564758517995834</v>
      </c>
      <c r="BD16">
        <f t="shared" si="6"/>
        <v>2.4151745173673116</v>
      </c>
      <c r="BE16">
        <f t="shared" si="10"/>
        <v>2.1682333606430166</v>
      </c>
      <c r="BF16">
        <f t="shared" si="10"/>
        <v>2.1682321718524991</v>
      </c>
      <c r="BG16">
        <f t="shared" si="10"/>
        <v>2.1682409607909139</v>
      </c>
      <c r="BH16">
        <f t="shared" si="10"/>
        <v>2.1681759799323941</v>
      </c>
      <c r="BI16">
        <f t="shared" si="10"/>
        <v>2.1686562681663326</v>
      </c>
      <c r="BJ16">
        <f t="shared" si="10"/>
        <v>2.1650982990486347</v>
      </c>
      <c r="BK16">
        <f t="shared" si="10"/>
        <v>2.1910304140624617</v>
      </c>
      <c r="BL16">
        <f t="shared" si="8"/>
        <v>1.9694339281685924</v>
      </c>
    </row>
    <row r="17" spans="1:68" ht="16.5" thickBot="1" x14ac:dyDescent="0.35">
      <c r="A17" s="25" t="s">
        <v>690</v>
      </c>
      <c r="B17" s="17"/>
      <c r="C17" s="17">
        <f>COUNT(C21:C1999)</f>
        <v>433</v>
      </c>
      <c r="E17" s="25" t="s">
        <v>707</v>
      </c>
      <c r="F17" s="26">
        <f ca="1">ROUND(2*(F16-$C$7)/$C$8,0)/2+F15</f>
        <v>13106.5</v>
      </c>
      <c r="Y17">
        <v>2.5999999999999999E-2</v>
      </c>
      <c r="AA17" s="95" t="s">
        <v>91</v>
      </c>
      <c r="AB17" s="100">
        <f>AB13^3/AB8^2</f>
        <v>4.2870729439551498</v>
      </c>
      <c r="AE17" s="84"/>
      <c r="AF17">
        <v>0.50880120952940444</v>
      </c>
      <c r="AG17">
        <v>3.4960357962556241E-2</v>
      </c>
      <c r="AW17">
        <v>-11000</v>
      </c>
      <c r="AX17">
        <f t="shared" si="0"/>
        <v>-2.0528785439520358E-2</v>
      </c>
      <c r="AY17">
        <f t="shared" si="1"/>
        <v>-0.3016854915358545</v>
      </c>
      <c r="AZ17">
        <f t="shared" si="2"/>
        <v>0.28115670609633414</v>
      </c>
      <c r="BA17">
        <f t="shared" si="3"/>
        <v>0.82631720483364346</v>
      </c>
      <c r="BB17">
        <f t="shared" si="4"/>
        <v>0.86591415647232128</v>
      </c>
      <c r="BC17">
        <f t="shared" si="5"/>
        <v>2.3779532241880244</v>
      </c>
      <c r="BD17">
        <f t="shared" si="6"/>
        <v>2.4905094577413371</v>
      </c>
      <c r="BE17">
        <f t="shared" si="10"/>
        <v>2.1934077177556395</v>
      </c>
      <c r="BF17">
        <f t="shared" si="10"/>
        <v>2.1934062445794953</v>
      </c>
      <c r="BG17">
        <f t="shared" si="10"/>
        <v>2.1934167506657696</v>
      </c>
      <c r="BH17">
        <f t="shared" si="10"/>
        <v>2.1933418222179335</v>
      </c>
      <c r="BI17">
        <f t="shared" si="10"/>
        <v>2.1938760341816161</v>
      </c>
      <c r="BJ17">
        <f t="shared" si="10"/>
        <v>2.1900585679485212</v>
      </c>
      <c r="BK17">
        <f t="shared" si="10"/>
        <v>2.2169086292456828</v>
      </c>
      <c r="BL17">
        <f t="shared" si="8"/>
        <v>1.9980759346756851</v>
      </c>
    </row>
    <row r="18" spans="1:68" ht="17.25" thickTop="1" thickBot="1" x14ac:dyDescent="0.35">
      <c r="A18" s="5" t="s">
        <v>94</v>
      </c>
      <c r="C18" s="110">
        <f ca="1">+C15</f>
        <v>59773.496360150864</v>
      </c>
      <c r="D18" s="111">
        <f ca="1">C16</f>
        <v>1.5488770666296305</v>
      </c>
      <c r="E18" s="25" t="s">
        <v>695</v>
      </c>
      <c r="F18" s="22">
        <f ca="1">ROUND(2*(F16-$C$15)/$C$16,0)/2+F15</f>
        <v>128.5</v>
      </c>
      <c r="AA18" s="101" t="s">
        <v>92</v>
      </c>
      <c r="AB18" s="102">
        <f>2*PI()/(AB8*365.2422)*AD2</f>
        <v>1.4321003253546323E-4</v>
      </c>
      <c r="AC18" s="103" t="s">
        <v>120</v>
      </c>
      <c r="AD18" s="103"/>
      <c r="AE18" s="104"/>
      <c r="AW18">
        <v>-10800</v>
      </c>
      <c r="AX18">
        <f t="shared" si="0"/>
        <v>-1.7144800440383523E-2</v>
      </c>
      <c r="AY18">
        <f t="shared" si="1"/>
        <v>-0.29579016399728475</v>
      </c>
      <c r="AZ18">
        <f t="shared" si="2"/>
        <v>0.27864536355690123</v>
      </c>
      <c r="BA18">
        <f t="shared" si="3"/>
        <v>0.82281609865016914</v>
      </c>
      <c r="BB18">
        <f t="shared" si="4"/>
        <v>0.85506790088603779</v>
      </c>
      <c r="BC18">
        <f t="shared" si="5"/>
        <v>2.3992465458390084</v>
      </c>
      <c r="BD18">
        <f t="shared" si="6"/>
        <v>2.5692852596230815</v>
      </c>
      <c r="BE18">
        <f t="shared" si="10"/>
        <v>2.2184739816097161</v>
      </c>
      <c r="BF18">
        <f t="shared" si="10"/>
        <v>2.2184721814506312</v>
      </c>
      <c r="BG18">
        <f t="shared" si="10"/>
        <v>2.2184845900947487</v>
      </c>
      <c r="BH18">
        <f t="shared" si="10"/>
        <v>2.2183990521596333</v>
      </c>
      <c r="BI18">
        <f t="shared" si="10"/>
        <v>2.2189885043610134</v>
      </c>
      <c r="BJ18">
        <f t="shared" si="10"/>
        <v>2.2149171447406131</v>
      </c>
      <c r="BK18">
        <f t="shared" si="10"/>
        <v>2.2426073341192905</v>
      </c>
      <c r="BL18">
        <f t="shared" si="8"/>
        <v>2.0267179411827776</v>
      </c>
    </row>
    <row r="19" spans="1:68" ht="13.5" thickBot="1" x14ac:dyDescent="0.25">
      <c r="A19" s="5" t="s">
        <v>97</v>
      </c>
      <c r="C19" s="112">
        <f>+D15</f>
        <v>59773.796699074599</v>
      </c>
      <c r="D19" s="71">
        <f>+D16</f>
        <v>1.5488825905309325</v>
      </c>
      <c r="E19" s="25" t="s">
        <v>696</v>
      </c>
      <c r="F19" s="29">
        <f ca="1">+$C$15+$C$16*F18-15018.5-$C$5/24</f>
        <v>44954.422896546108</v>
      </c>
      <c r="AA19" s="105"/>
      <c r="AC19" s="105"/>
      <c r="AW19">
        <v>-10600</v>
      </c>
      <c r="AX19">
        <f t="shared" si="0"/>
        <v>-1.3924102701334262E-2</v>
      </c>
      <c r="AY19">
        <f t="shared" si="1"/>
        <v>-0.28989464566678996</v>
      </c>
      <c r="AZ19">
        <f t="shared" si="2"/>
        <v>0.2759705429654557</v>
      </c>
      <c r="BA19">
        <f t="shared" si="3"/>
        <v>0.81942352659099504</v>
      </c>
      <c r="BB19">
        <f t="shared" si="4"/>
        <v>0.8439292754943426</v>
      </c>
      <c r="BC19">
        <f t="shared" si="5"/>
        <v>2.4203622293686431</v>
      </c>
      <c r="BD19">
        <f t="shared" si="6"/>
        <v>2.6517785970812868</v>
      </c>
      <c r="BE19">
        <f t="shared" si="10"/>
        <v>2.2434354748180048</v>
      </c>
      <c r="BF19">
        <f t="shared" si="10"/>
        <v>2.2434333035977247</v>
      </c>
      <c r="BG19">
        <f t="shared" si="10"/>
        <v>2.2434477963784789</v>
      </c>
      <c r="BH19">
        <f t="shared" si="10"/>
        <v>2.243351052837169</v>
      </c>
      <c r="BI19">
        <f t="shared" si="10"/>
        <v>2.2439966218321663</v>
      </c>
      <c r="BJ19">
        <f t="shared" si="10"/>
        <v>2.2396787856619413</v>
      </c>
      <c r="BK19">
        <f t="shared" si="10"/>
        <v>2.2681289430985014</v>
      </c>
      <c r="BL19">
        <f t="shared" si="8"/>
        <v>2.0553599476898703</v>
      </c>
    </row>
    <row r="20" spans="1:68" ht="15" thickBot="1" x14ac:dyDescent="0.25">
      <c r="A20" s="4" t="s">
        <v>610</v>
      </c>
      <c r="B20" s="4" t="s">
        <v>611</v>
      </c>
      <c r="C20" s="4" t="s">
        <v>612</v>
      </c>
      <c r="D20" s="4" t="s">
        <v>617</v>
      </c>
      <c r="E20" s="4" t="s">
        <v>613</v>
      </c>
      <c r="F20" s="4" t="s">
        <v>614</v>
      </c>
      <c r="G20" s="4" t="s">
        <v>615</v>
      </c>
      <c r="H20" s="7" t="s">
        <v>711</v>
      </c>
      <c r="I20" s="7" t="s">
        <v>700</v>
      </c>
      <c r="J20" s="7" t="s">
        <v>709</v>
      </c>
      <c r="K20" s="7" t="s">
        <v>881</v>
      </c>
      <c r="L20" s="7" t="s">
        <v>596</v>
      </c>
      <c r="M20" s="7" t="s">
        <v>597</v>
      </c>
      <c r="N20" s="7" t="s">
        <v>598</v>
      </c>
      <c r="O20" s="7" t="s">
        <v>627</v>
      </c>
      <c r="P20" s="6" t="s">
        <v>626</v>
      </c>
      <c r="Q20" s="4" t="s">
        <v>619</v>
      </c>
      <c r="R20" s="42" t="s">
        <v>714</v>
      </c>
      <c r="S20" s="4" t="s">
        <v>601</v>
      </c>
      <c r="Z20" s="4" t="s">
        <v>614</v>
      </c>
      <c r="AA20" s="6" t="s">
        <v>129</v>
      </c>
      <c r="AB20" s="6" t="s">
        <v>132</v>
      </c>
      <c r="AC20" s="6" t="s">
        <v>603</v>
      </c>
      <c r="AD20" s="6" t="s">
        <v>123</v>
      </c>
      <c r="AE20" s="6" t="s">
        <v>93</v>
      </c>
      <c r="AF20" s="6" t="s">
        <v>81</v>
      </c>
      <c r="AG20" s="75"/>
      <c r="AH20" s="6" t="s">
        <v>105</v>
      </c>
      <c r="AI20" s="6" t="s">
        <v>106</v>
      </c>
      <c r="AJ20" s="6" t="s">
        <v>107</v>
      </c>
      <c r="AK20" s="6" t="s">
        <v>124</v>
      </c>
      <c r="AL20" s="6" t="s">
        <v>108</v>
      </c>
      <c r="AM20" s="6" t="s">
        <v>109</v>
      </c>
      <c r="AN20" s="4" t="s">
        <v>110</v>
      </c>
      <c r="AO20" s="4" t="s">
        <v>111</v>
      </c>
      <c r="AP20" s="4" t="s">
        <v>112</v>
      </c>
      <c r="AQ20" s="4" t="s">
        <v>113</v>
      </c>
      <c r="AR20" s="4" t="s">
        <v>114</v>
      </c>
      <c r="AS20" s="4" t="s">
        <v>115</v>
      </c>
      <c r="AT20" s="4" t="s">
        <v>116</v>
      </c>
      <c r="AU20" s="4" t="s">
        <v>95</v>
      </c>
      <c r="AV20" s="106"/>
      <c r="AW20">
        <v>-10400</v>
      </c>
      <c r="AX20">
        <f t="shared" si="0"/>
        <v>-1.086323521238941E-2</v>
      </c>
      <c r="AY20">
        <f t="shared" si="1"/>
        <v>-0.28399893654437025</v>
      </c>
      <c r="AZ20">
        <f t="shared" si="2"/>
        <v>0.27313570133198084</v>
      </c>
      <c r="BA20">
        <f t="shared" si="3"/>
        <v>0.81613801780386352</v>
      </c>
      <c r="BB20">
        <f t="shared" si="4"/>
        <v>0.8325093339411106</v>
      </c>
      <c r="BC20">
        <f t="shared" si="5"/>
        <v>2.4413065405959462</v>
      </c>
      <c r="BD20">
        <f t="shared" si="6"/>
        <v>2.738295950669082</v>
      </c>
      <c r="BE20">
        <f t="shared" si="10"/>
        <v>2.2682954748256772</v>
      </c>
      <c r="BF20">
        <f t="shared" si="10"/>
        <v>2.2682928877560777</v>
      </c>
      <c r="BG20">
        <f t="shared" si="10"/>
        <v>2.2683096387439496</v>
      </c>
      <c r="BH20">
        <f t="shared" si="10"/>
        <v>2.2682011720252975</v>
      </c>
      <c r="BI20">
        <f t="shared" si="10"/>
        <v>2.268903271747198</v>
      </c>
      <c r="BJ20">
        <f t="shared" si="10"/>
        <v>2.2643481363034375</v>
      </c>
      <c r="BK20">
        <f t="shared" si="10"/>
        <v>2.2934760158717911</v>
      </c>
      <c r="BL20">
        <f t="shared" si="8"/>
        <v>2.084001954196963</v>
      </c>
    </row>
    <row r="21" spans="1:68" s="9" customFormat="1" x14ac:dyDescent="0.2">
      <c r="A21" s="63" t="s">
        <v>1244</v>
      </c>
      <c r="B21" s="28" t="s">
        <v>676</v>
      </c>
      <c r="C21" s="64">
        <v>19876.465</v>
      </c>
      <c r="D21" s="64" t="s">
        <v>700</v>
      </c>
      <c r="E21" s="9">
        <f t="shared" ref="E21:E84" si="11">+(C21-C$7)/C$8</f>
        <v>-12781.013433811986</v>
      </c>
      <c r="F21" s="9">
        <f t="shared" ref="F21:F84" si="12">ROUND(2*E21,0)/2</f>
        <v>-12781</v>
      </c>
      <c r="G21" s="9">
        <f t="shared" ref="G21:G84" si="13">+C21-(C$7+F21*C$8)</f>
        <v>-2.0806999997148523E-2</v>
      </c>
      <c r="I21" s="9">
        <f t="shared" ref="I21:I52" si="14">G21</f>
        <v>-2.0806999997148523E-2</v>
      </c>
      <c r="M21" s="15"/>
      <c r="P21" s="9">
        <f t="shared" ref="P21:P84" si="15">+D$11+D$12*F21+D$13*F21^2</f>
        <v>-0.35417496895895889</v>
      </c>
      <c r="Q21" s="40">
        <f t="shared" ref="Q21:Q84" si="16">+C21-15018.5</f>
        <v>4857.9650000000001</v>
      </c>
      <c r="S21" s="35"/>
      <c r="U21" s="15"/>
      <c r="V21" s="15"/>
      <c r="W21" s="15"/>
      <c r="Z21">
        <f t="shared" ref="Z21:Z84" si="17">F21</f>
        <v>-12781</v>
      </c>
      <c r="AA21" s="15">
        <f t="shared" ref="AA21:AA84" si="18">AB$3+AB$4*Z21+AB$5*Z21^2+AH21</f>
        <v>-5.8431426164981981E-2</v>
      </c>
      <c r="AB21" s="15">
        <f t="shared" ref="AB21:AB84" si="19">G21-AH21</f>
        <v>-0.31655054279112543</v>
      </c>
      <c r="AC21" s="15">
        <f t="shared" ref="AC21:AC84" si="20">+G21-P21</f>
        <v>0.33336796896181037</v>
      </c>
      <c r="AD21" s="15">
        <f t="shared" ref="AD21:AD84" si="21">IF(S21&lt;&gt;0,G21-AA21, -9999)</f>
        <v>-9999</v>
      </c>
      <c r="AE21" s="15">
        <f t="shared" ref="AE21:AE84" si="22">+(G21-AA21)^2*S21</f>
        <v>0</v>
      </c>
      <c r="AF21">
        <f t="shared" ref="AF21:AF84" si="23">IF(S21&lt;&gt;0,G21-P21, -9999)</f>
        <v>-9999</v>
      </c>
      <c r="AG21" s="68"/>
      <c r="AH21">
        <f t="shared" ref="AH21:AH84" si="24">$AB$6*($AB$11/AI21*AJ21+$AB$12)</f>
        <v>0.29574354279397691</v>
      </c>
      <c r="AI21">
        <f t="shared" ref="AI21:AI84" si="25">1+$AB$7*COS(AL21)</f>
        <v>0.86252459263999248</v>
      </c>
      <c r="AJ21">
        <f t="shared" ref="AJ21:AJ84" si="26">SIN(AL21+RADIANS($AB$9))</f>
        <v>0.94755742028201873</v>
      </c>
      <c r="AK21">
        <f t="shared" ref="AK21:AK84" si="27">$AB$7*SIN(AL21)</f>
        <v>0.19727320702087747</v>
      </c>
      <c r="AL21">
        <f t="shared" ref="AL21:AL84" si="28">2*ATAN(AM21)</f>
        <v>2.1794240830817411</v>
      </c>
      <c r="AM21">
        <f t="shared" ref="AM21:AM84" si="29">SQRT((1+$AB$7)/(1-$AB$7))*TAN(AN21/2)</f>
        <v>1.9157462891516537</v>
      </c>
      <c r="AN21" s="15">
        <f t="shared" ref="AN21:AT30" si="30">$AU21+$AB$7*SIN(AO21)</f>
        <v>1.9650247344468132</v>
      </c>
      <c r="AO21" s="15">
        <f t="shared" si="30"/>
        <v>1.9650246233989017</v>
      </c>
      <c r="AP21" s="15">
        <f t="shared" si="30"/>
        <v>1.965025825789084</v>
      </c>
      <c r="AQ21" s="15">
        <f t="shared" si="30"/>
        <v>1.9650128065196166</v>
      </c>
      <c r="AR21" s="15">
        <f t="shared" si="30"/>
        <v>1.9651537552080496</v>
      </c>
      <c r="AS21" s="15">
        <f t="shared" si="30"/>
        <v>1.9636252731018837</v>
      </c>
      <c r="AT21" s="15">
        <f t="shared" si="30"/>
        <v>1.9799117328390299</v>
      </c>
      <c r="AU21" s="15">
        <f t="shared" ref="AU21:AU84" si="31">RADIANS($AB$9)+$AB$18*(F21-AB$15)</f>
        <v>1.743018866730025</v>
      </c>
      <c r="AV21"/>
      <c r="AW21">
        <v>-10200</v>
      </c>
      <c r="AX21">
        <f t="shared" si="0"/>
        <v>-7.9587695838682082E-3</v>
      </c>
      <c r="AY21">
        <f t="shared" si="1"/>
        <v>-0.27810303663002556</v>
      </c>
      <c r="AZ21">
        <f t="shared" si="2"/>
        <v>0.27014426704615735</v>
      </c>
      <c r="BA21">
        <f t="shared" si="3"/>
        <v>0.81295812643292609</v>
      </c>
      <c r="BB21">
        <f t="shared" si="4"/>
        <v>0.82081861312966897</v>
      </c>
      <c r="BC21">
        <f t="shared" si="5"/>
        <v>2.4620856031683473</v>
      </c>
      <c r="BD21">
        <f t="shared" si="6"/>
        <v>2.829177759973029</v>
      </c>
      <c r="BE21">
        <f t="shared" si="10"/>
        <v>2.2930572145994987</v>
      </c>
      <c r="BF21">
        <f t="shared" si="10"/>
        <v>2.2930541670492257</v>
      </c>
      <c r="BG21">
        <f t="shared" si="10"/>
        <v>2.2930733390327678</v>
      </c>
      <c r="BH21">
        <f t="shared" si="10"/>
        <v>2.2929527221169277</v>
      </c>
      <c r="BI21">
        <f t="shared" si="10"/>
        <v>2.2937112860881088</v>
      </c>
      <c r="BJ21">
        <f t="shared" si="10"/>
        <v>2.2889297265794308</v>
      </c>
      <c r="BK21">
        <f t="shared" si="10"/>
        <v>2.3186512553011598</v>
      </c>
      <c r="BL21">
        <f t="shared" si="8"/>
        <v>2.1126439607040552</v>
      </c>
      <c r="BM21"/>
      <c r="BN21"/>
      <c r="BO21"/>
      <c r="BP21"/>
    </row>
    <row r="22" spans="1:68" s="9" customFormat="1" x14ac:dyDescent="0.2">
      <c r="A22" s="63" t="s">
        <v>1249</v>
      </c>
      <c r="B22" s="28" t="s">
        <v>676</v>
      </c>
      <c r="C22" s="64">
        <v>22882.799999999999</v>
      </c>
      <c r="D22" s="64" t="s">
        <v>700</v>
      </c>
      <c r="E22" s="9">
        <f t="shared" si="11"/>
        <v>-10840.006120658318</v>
      </c>
      <c r="F22" s="9">
        <f t="shared" si="12"/>
        <v>-10840</v>
      </c>
      <c r="G22" s="9">
        <f t="shared" si="13"/>
        <v>-9.479999996983679E-3</v>
      </c>
      <c r="I22" s="9">
        <f t="shared" si="14"/>
        <v>-9.479999996983679E-3</v>
      </c>
      <c r="M22" s="15"/>
      <c r="P22" s="9">
        <f t="shared" si="15"/>
        <v>-0.29696924476835274</v>
      </c>
      <c r="Q22" s="40">
        <f t="shared" si="16"/>
        <v>7864.2999999999993</v>
      </c>
      <c r="S22" s="35">
        <v>0.1</v>
      </c>
      <c r="Z22">
        <f t="shared" si="17"/>
        <v>-10840</v>
      </c>
      <c r="AA22" s="15">
        <f t="shared" si="18"/>
        <v>-1.7808423335944235E-2</v>
      </c>
      <c r="AB22" s="15">
        <f t="shared" si="19"/>
        <v>-0.28864082142939218</v>
      </c>
      <c r="AC22" s="15">
        <f t="shared" si="20"/>
        <v>0.28748924477136906</v>
      </c>
      <c r="AD22" s="15">
        <f t="shared" si="21"/>
        <v>8.3284233389605555E-3</v>
      </c>
      <c r="AE22" s="15">
        <f t="shared" si="22"/>
        <v>6.9362635312942888E-6</v>
      </c>
      <c r="AF22">
        <f t="shared" si="23"/>
        <v>0.28748924477136906</v>
      </c>
      <c r="AG22" s="68"/>
      <c r="AH22">
        <f t="shared" si="24"/>
        <v>0.2791608214324085</v>
      </c>
      <c r="AI22">
        <f t="shared" si="25"/>
        <v>0.82350758968088722</v>
      </c>
      <c r="AJ22">
        <f t="shared" si="26"/>
        <v>0.85726090466069604</v>
      </c>
      <c r="AK22">
        <f t="shared" si="27"/>
        <v>0.16329921903319652</v>
      </c>
      <c r="AL22">
        <f t="shared" si="28"/>
        <v>2.395002295619141</v>
      </c>
      <c r="AM22">
        <f t="shared" si="29"/>
        <v>2.5532419550251406</v>
      </c>
      <c r="AN22" s="15">
        <f t="shared" si="30"/>
        <v>2.2134692161596954</v>
      </c>
      <c r="AO22" s="15">
        <f t="shared" si="30"/>
        <v>2.2134674848865177</v>
      </c>
      <c r="AP22" s="15">
        <f t="shared" si="30"/>
        <v>2.2134794983180766</v>
      </c>
      <c r="AQ22" s="15">
        <f t="shared" si="30"/>
        <v>2.2133961322628894</v>
      </c>
      <c r="AR22" s="15">
        <f t="shared" si="30"/>
        <v>2.2139744518568385</v>
      </c>
      <c r="AS22" s="15">
        <f t="shared" si="30"/>
        <v>2.2099533348923113</v>
      </c>
      <c r="AT22" s="15">
        <f t="shared" si="30"/>
        <v>2.2374818401822458</v>
      </c>
      <c r="AU22" s="15">
        <f t="shared" si="31"/>
        <v>2.0209895398813589</v>
      </c>
      <c r="AV22"/>
      <c r="AW22">
        <v>-10000</v>
      </c>
      <c r="AX22">
        <f t="shared" si="0"/>
        <v>-5.2073063389688756E-3</v>
      </c>
      <c r="AY22">
        <f t="shared" si="1"/>
        <v>-0.27220694592375594</v>
      </c>
      <c r="AZ22">
        <f t="shared" si="2"/>
        <v>0.26699963958478706</v>
      </c>
      <c r="BA22">
        <f t="shared" si="3"/>
        <v>0.80988243414482786</v>
      </c>
      <c r="BB22">
        <f t="shared" si="4"/>
        <v>0.80886715594082736</v>
      </c>
      <c r="BC22">
        <f t="shared" si="5"/>
        <v>2.482705403203683</v>
      </c>
      <c r="BD22">
        <f t="shared" si="6"/>
        <v>2.9248032894203391</v>
      </c>
      <c r="BE22">
        <f t="shared" ref="BE22:BK31" si="32">$BL22+$AB$7*SIN(BF22)</f>
        <v>2.3177238834007925</v>
      </c>
      <c r="BF22">
        <f t="shared" si="32"/>
        <v>2.3177203318411537</v>
      </c>
      <c r="BG22">
        <f t="shared" si="32"/>
        <v>2.3177420725324689</v>
      </c>
      <c r="BH22">
        <f t="shared" si="32"/>
        <v>2.317608979995156</v>
      </c>
      <c r="BI22">
        <f t="shared" si="32"/>
        <v>2.3184234485201176</v>
      </c>
      <c r="BJ22">
        <f t="shared" si="32"/>
        <v>2.3134279663682982</v>
      </c>
      <c r="BK22">
        <f t="shared" si="32"/>
        <v>2.3436575052049546</v>
      </c>
      <c r="BL22">
        <f t="shared" si="8"/>
        <v>2.1412859672111479</v>
      </c>
      <c r="BM22"/>
      <c r="BN22"/>
      <c r="BO22"/>
      <c r="BP22"/>
    </row>
    <row r="23" spans="1:68" s="9" customFormat="1" x14ac:dyDescent="0.2">
      <c r="A23" s="63" t="s">
        <v>1254</v>
      </c>
      <c r="B23" s="28" t="s">
        <v>676</v>
      </c>
      <c r="C23" s="64">
        <v>23553.469000000001</v>
      </c>
      <c r="D23" s="64" t="s">
        <v>700</v>
      </c>
      <c r="E23" s="9">
        <f t="shared" si="11"/>
        <v>-10406.996015761339</v>
      </c>
      <c r="F23" s="9">
        <f t="shared" si="12"/>
        <v>-10407</v>
      </c>
      <c r="G23" s="9">
        <f t="shared" si="13"/>
        <v>6.171000004542293E-3</v>
      </c>
      <c r="I23" s="9">
        <f t="shared" si="14"/>
        <v>6.171000004542293E-3</v>
      </c>
      <c r="M23" s="15"/>
      <c r="P23" s="9">
        <f t="shared" si="15"/>
        <v>-0.28420528958565361</v>
      </c>
      <c r="Q23" s="40">
        <f t="shared" si="16"/>
        <v>8534.969000000001</v>
      </c>
      <c r="S23" s="35">
        <v>0.1</v>
      </c>
      <c r="T23" s="15"/>
      <c r="Z23">
        <f t="shared" si="17"/>
        <v>-10407</v>
      </c>
      <c r="AA23" s="15">
        <f t="shared" si="18"/>
        <v>-1.0967704446145532E-2</v>
      </c>
      <c r="AB23" s="15">
        <f t="shared" si="19"/>
        <v>-0.26706658513496578</v>
      </c>
      <c r="AC23" s="15">
        <f t="shared" si="20"/>
        <v>0.2903762895901959</v>
      </c>
      <c r="AD23" s="15">
        <f t="shared" si="21"/>
        <v>1.7138704450687825E-2</v>
      </c>
      <c r="AE23" s="15">
        <f t="shared" si="22"/>
        <v>2.9373519024802664E-5</v>
      </c>
      <c r="AF23">
        <f t="shared" si="23"/>
        <v>0.2903762895901959</v>
      </c>
      <c r="AG23" s="68"/>
      <c r="AH23">
        <f t="shared" si="24"/>
        <v>0.27323758513950808</v>
      </c>
      <c r="AI23">
        <f t="shared" si="25"/>
        <v>0.81625121864949224</v>
      </c>
      <c r="AJ23">
        <f t="shared" si="26"/>
        <v>0.83291366463018668</v>
      </c>
      <c r="AK23">
        <f t="shared" si="27"/>
        <v>0.15508897829731569</v>
      </c>
      <c r="AL23">
        <f t="shared" si="28"/>
        <v>2.4405763156181317</v>
      </c>
      <c r="AM23">
        <f t="shared" si="29"/>
        <v>2.7351962270108938</v>
      </c>
      <c r="AN23" s="15">
        <f t="shared" si="30"/>
        <v>2.2674270529049427</v>
      </c>
      <c r="AO23" s="15">
        <f t="shared" si="30"/>
        <v>2.2674244811473203</v>
      </c>
      <c r="AP23" s="15">
        <f t="shared" si="30"/>
        <v>2.2674411502722402</v>
      </c>
      <c r="AQ23" s="15">
        <f t="shared" si="30"/>
        <v>2.2673331016364955</v>
      </c>
      <c r="AR23" s="15">
        <f t="shared" si="30"/>
        <v>2.2680332210641332</v>
      </c>
      <c r="AS23" s="15">
        <f t="shared" si="30"/>
        <v>2.2634862171374284</v>
      </c>
      <c r="AT23" s="15">
        <f t="shared" si="30"/>
        <v>2.292591786313785</v>
      </c>
      <c r="AU23" s="15">
        <f t="shared" si="31"/>
        <v>2.0829994839692145</v>
      </c>
      <c r="AV23"/>
      <c r="AW23">
        <v>-9800</v>
      </c>
      <c r="AX23">
        <f t="shared" si="0"/>
        <v>-2.6054750550097983E-3</v>
      </c>
      <c r="AY23">
        <f t="shared" si="1"/>
        <v>-0.26631066442556128</v>
      </c>
      <c r="AZ23">
        <f t="shared" si="2"/>
        <v>0.26370518937055148</v>
      </c>
      <c r="BA23">
        <f t="shared" si="3"/>
        <v>0.80690955233492367</v>
      </c>
      <c r="BB23">
        <f t="shared" si="4"/>
        <v>0.79666453320252595</v>
      </c>
      <c r="BC23">
        <f t="shared" si="5"/>
        <v>2.5031717939329639</v>
      </c>
      <c r="BD23">
        <f t="shared" si="6"/>
        <v>3.0255963545204345</v>
      </c>
      <c r="BE23">
        <f t="shared" si="32"/>
        <v>2.3422986276329079</v>
      </c>
      <c r="BF23">
        <f t="shared" si="32"/>
        <v>2.3422945306438594</v>
      </c>
      <c r="BG23">
        <f t="shared" si="32"/>
        <v>2.3423189689400723</v>
      </c>
      <c r="BH23">
        <f t="shared" si="32"/>
        <v>2.3421731868609856</v>
      </c>
      <c r="BI23">
        <f t="shared" si="32"/>
        <v>2.343042499249405</v>
      </c>
      <c r="BJ23">
        <f t="shared" si="32"/>
        <v>2.3378471418068649</v>
      </c>
      <c r="BK23">
        <f t="shared" si="32"/>
        <v>2.3684977480250566</v>
      </c>
      <c r="BL23">
        <f t="shared" si="8"/>
        <v>2.1699279737182406</v>
      </c>
      <c r="BM23"/>
      <c r="BN23"/>
      <c r="BO23"/>
      <c r="BP23"/>
    </row>
    <row r="24" spans="1:68" s="9" customFormat="1" x14ac:dyDescent="0.2">
      <c r="A24" s="63" t="s">
        <v>1254</v>
      </c>
      <c r="B24" s="28" t="s">
        <v>676</v>
      </c>
      <c r="C24" s="64">
        <v>23635.550999999999</v>
      </c>
      <c r="D24" s="64" t="s">
        <v>700</v>
      </c>
      <c r="E24" s="9">
        <f t="shared" si="11"/>
        <v>-10354.000670173345</v>
      </c>
      <c r="F24" s="9">
        <f t="shared" si="12"/>
        <v>-10354</v>
      </c>
      <c r="G24" s="9">
        <f t="shared" si="13"/>
        <v>-1.0379999948781915E-3</v>
      </c>
      <c r="I24" s="9">
        <f t="shared" si="14"/>
        <v>-1.0379999948781915E-3</v>
      </c>
      <c r="M24" s="15"/>
      <c r="P24" s="9">
        <f t="shared" si="15"/>
        <v>-0.28264289645869589</v>
      </c>
      <c r="Q24" s="40">
        <f t="shared" si="16"/>
        <v>8617.0509999999995</v>
      </c>
      <c r="S24" s="35">
        <v>0.1</v>
      </c>
      <c r="T24" s="15"/>
      <c r="Z24">
        <f t="shared" si="17"/>
        <v>-10354</v>
      </c>
      <c r="AA24" s="15">
        <f t="shared" si="18"/>
        <v>-1.0181482618774884E-2</v>
      </c>
      <c r="AB24" s="15">
        <f t="shared" si="19"/>
        <v>-0.2734994138347992</v>
      </c>
      <c r="AC24" s="15">
        <f t="shared" si="20"/>
        <v>0.2816048964638177</v>
      </c>
      <c r="AD24" s="15">
        <f t="shared" si="21"/>
        <v>9.1434826238966926E-3</v>
      </c>
      <c r="AE24" s="15">
        <f t="shared" si="22"/>
        <v>8.3603274493500747E-6</v>
      </c>
      <c r="AF24">
        <f t="shared" si="23"/>
        <v>0.2816048964638177</v>
      </c>
      <c r="AG24" s="68"/>
      <c r="AH24">
        <f t="shared" si="24"/>
        <v>0.27246141383992101</v>
      </c>
      <c r="AI24">
        <f t="shared" si="25"/>
        <v>0.81539734231861427</v>
      </c>
      <c r="AJ24">
        <f t="shared" si="26"/>
        <v>0.82984407326932508</v>
      </c>
      <c r="AK24">
        <f t="shared" si="27"/>
        <v>0.15407162170260663</v>
      </c>
      <c r="AL24">
        <f t="shared" si="28"/>
        <v>2.4461001382508361</v>
      </c>
      <c r="AM24">
        <f t="shared" si="29"/>
        <v>2.7587991865310464</v>
      </c>
      <c r="AN24" s="15">
        <f t="shared" si="30"/>
        <v>2.2739992594333396</v>
      </c>
      <c r="AO24" s="15">
        <f t="shared" si="30"/>
        <v>2.2739965703809526</v>
      </c>
      <c r="AP24" s="15">
        <f t="shared" si="30"/>
        <v>2.2740138642694467</v>
      </c>
      <c r="AQ24" s="15">
        <f t="shared" si="30"/>
        <v>2.2739026372994164</v>
      </c>
      <c r="AR24" s="15">
        <f t="shared" si="30"/>
        <v>2.2746177474219751</v>
      </c>
      <c r="AS24" s="15">
        <f t="shared" si="30"/>
        <v>2.2700095111873564</v>
      </c>
      <c r="AT24" s="15">
        <f t="shared" si="30"/>
        <v>2.2992814357850575</v>
      </c>
      <c r="AU24" s="15">
        <f t="shared" si="31"/>
        <v>2.0905896156935939</v>
      </c>
      <c r="AV24"/>
      <c r="AW24">
        <v>-9600</v>
      </c>
      <c r="AX24">
        <f t="shared" si="0"/>
        <v>-1.4993436744875632E-4</v>
      </c>
      <c r="AY24">
        <f t="shared" si="1"/>
        <v>-0.26041419213544165</v>
      </c>
      <c r="AZ24">
        <f t="shared" si="2"/>
        <v>0.26026425776799289</v>
      </c>
      <c r="BA24">
        <f t="shared" si="3"/>
        <v>0.80403812404560104</v>
      </c>
      <c r="BB24">
        <f t="shared" si="4"/>
        <v>0.78421986490519213</v>
      </c>
      <c r="BC24">
        <f t="shared" si="5"/>
        <v>2.5234905003305159</v>
      </c>
      <c r="BD24">
        <f t="shared" si="6"/>
        <v>3.1320320914787145</v>
      </c>
      <c r="BE24">
        <f t="shared" si="32"/>
        <v>2.3667845517548836</v>
      </c>
      <c r="BF24">
        <f t="shared" si="32"/>
        <v>2.3667798710696073</v>
      </c>
      <c r="BG24">
        <f t="shared" si="32"/>
        <v>2.3668071134469049</v>
      </c>
      <c r="BH24">
        <f t="shared" si="32"/>
        <v>2.3666485480252288</v>
      </c>
      <c r="BI24">
        <f t="shared" si="32"/>
        <v>2.367571139845301</v>
      </c>
      <c r="BJ24">
        <f t="shared" si="32"/>
        <v>2.3621914122197376</v>
      </c>
      <c r="BK24">
        <f t="shared" si="32"/>
        <v>2.3931751023803636</v>
      </c>
      <c r="BL24">
        <f t="shared" si="8"/>
        <v>2.1985699802253333</v>
      </c>
      <c r="BM24"/>
      <c r="BN24"/>
      <c r="BO24"/>
      <c r="BP24"/>
    </row>
    <row r="25" spans="1:68" s="9" customFormat="1" x14ac:dyDescent="0.2">
      <c r="A25" s="63" t="s">
        <v>1254</v>
      </c>
      <c r="B25" s="28" t="s">
        <v>676</v>
      </c>
      <c r="C25" s="64">
        <v>23666.522000000001</v>
      </c>
      <c r="D25" s="64" t="s">
        <v>700</v>
      </c>
      <c r="E25" s="9">
        <f t="shared" si="11"/>
        <v>-10334.004582746067</v>
      </c>
      <c r="F25" s="9">
        <f t="shared" si="12"/>
        <v>-10334</v>
      </c>
      <c r="G25" s="9">
        <f t="shared" si="13"/>
        <v>-7.0979999945848249E-3</v>
      </c>
      <c r="I25" s="9">
        <f t="shared" si="14"/>
        <v>-7.0979999945848249E-3</v>
      </c>
      <c r="M25" s="15"/>
      <c r="P25" s="9">
        <f t="shared" si="15"/>
        <v>-0.28205331066468381</v>
      </c>
      <c r="Q25" s="40">
        <f t="shared" si="16"/>
        <v>8648.0220000000008</v>
      </c>
      <c r="S25" s="35">
        <v>0.1</v>
      </c>
      <c r="T25" s="15"/>
      <c r="Z25">
        <f t="shared" si="17"/>
        <v>-10334</v>
      </c>
      <c r="AA25" s="15">
        <f t="shared" si="18"/>
        <v>-9.8876385329367267E-3</v>
      </c>
      <c r="AB25" s="15">
        <f t="shared" si="19"/>
        <v>-0.27926367212633191</v>
      </c>
      <c r="AC25" s="15">
        <f t="shared" si="20"/>
        <v>0.27495531067009898</v>
      </c>
      <c r="AD25" s="15">
        <f t="shared" si="21"/>
        <v>2.7896385383519018E-3</v>
      </c>
      <c r="AE25" s="15">
        <f t="shared" si="22"/>
        <v>7.782083174658135E-7</v>
      </c>
      <c r="AF25">
        <f t="shared" si="23"/>
        <v>0.27495531067009898</v>
      </c>
      <c r="AG25" s="68"/>
      <c r="AH25">
        <f t="shared" si="24"/>
        <v>0.27216567213174708</v>
      </c>
      <c r="AI25">
        <f t="shared" si="25"/>
        <v>0.8150770477448096</v>
      </c>
      <c r="AJ25">
        <f t="shared" si="26"/>
        <v>0.8286808286177676</v>
      </c>
      <c r="AK25">
        <f t="shared" si="27"/>
        <v>0.15368704423706817</v>
      </c>
      <c r="AL25">
        <f t="shared" si="28"/>
        <v>2.4481816033311916</v>
      </c>
      <c r="AM25">
        <f t="shared" si="29"/>
        <v>2.7677867142679942</v>
      </c>
      <c r="AN25" s="15">
        <f t="shared" si="30"/>
        <v>2.2764775544260853</v>
      </c>
      <c r="AO25" s="15">
        <f t="shared" si="30"/>
        <v>2.2764748202978318</v>
      </c>
      <c r="AP25" s="15">
        <f t="shared" si="30"/>
        <v>2.2764923528794681</v>
      </c>
      <c r="AQ25" s="15">
        <f t="shared" si="30"/>
        <v>2.2763799190394063</v>
      </c>
      <c r="AR25" s="15">
        <f t="shared" si="30"/>
        <v>2.2771006832713261</v>
      </c>
      <c r="AS25" s="15">
        <f t="shared" si="30"/>
        <v>2.2724695443783447</v>
      </c>
      <c r="AT25" s="15">
        <f t="shared" si="30"/>
        <v>2.3018027045451697</v>
      </c>
      <c r="AU25" s="15">
        <f t="shared" si="31"/>
        <v>2.0934538163443035</v>
      </c>
      <c r="AV25"/>
      <c r="AW25">
        <v>-9400</v>
      </c>
      <c r="AX25">
        <f t="shared" si="0"/>
        <v>2.1626281503719924E-3</v>
      </c>
      <c r="AY25">
        <f t="shared" si="1"/>
        <v>-0.25451752905339714</v>
      </c>
      <c r="AZ25">
        <f t="shared" si="2"/>
        <v>0.25668015720376913</v>
      </c>
      <c r="BA25">
        <f t="shared" si="3"/>
        <v>0.80126682562596629</v>
      </c>
      <c r="BB25">
        <f t="shared" si="4"/>
        <v>0.77154184066287534</v>
      </c>
      <c r="BC25">
        <f t="shared" si="5"/>
        <v>2.5436671237201698</v>
      </c>
      <c r="BD25">
        <f t="shared" si="6"/>
        <v>3.2446449989636128</v>
      </c>
      <c r="BE25">
        <f t="shared" si="32"/>
        <v>2.3911847192538178</v>
      </c>
      <c r="BF25">
        <f t="shared" si="32"/>
        <v>2.3911794208186143</v>
      </c>
      <c r="BG25">
        <f t="shared" si="32"/>
        <v>2.3912095479335229</v>
      </c>
      <c r="BH25">
        <f t="shared" si="32"/>
        <v>2.3910382326745574</v>
      </c>
      <c r="BI25">
        <f t="shared" si="32"/>
        <v>2.3920120379904417</v>
      </c>
      <c r="BJ25">
        <f t="shared" si="32"/>
        <v>2.3864648076635668</v>
      </c>
      <c r="BK25">
        <f t="shared" si="32"/>
        <v>2.4176928205085564</v>
      </c>
      <c r="BL25">
        <f t="shared" si="8"/>
        <v>2.227211986732426</v>
      </c>
      <c r="BM25"/>
      <c r="BN25"/>
      <c r="BO25"/>
      <c r="BP25"/>
    </row>
    <row r="26" spans="1:68" s="9" customFormat="1" x14ac:dyDescent="0.2">
      <c r="A26" s="63" t="s">
        <v>1254</v>
      </c>
      <c r="B26" s="28" t="s">
        <v>676</v>
      </c>
      <c r="C26" s="64">
        <v>23934.460999999999</v>
      </c>
      <c r="D26" s="64" t="s">
        <v>700</v>
      </c>
      <c r="E26" s="9">
        <f t="shared" si="11"/>
        <v>-10161.012697783455</v>
      </c>
      <c r="F26" s="9">
        <f t="shared" si="12"/>
        <v>-10161</v>
      </c>
      <c r="G26" s="9">
        <f t="shared" si="13"/>
        <v>-1.9666999996843515E-2</v>
      </c>
      <c r="I26" s="9">
        <f t="shared" si="14"/>
        <v>-1.9666999996843515E-2</v>
      </c>
      <c r="M26" s="15"/>
      <c r="P26" s="9">
        <f t="shared" si="15"/>
        <v>-0.27695331391708417</v>
      </c>
      <c r="Q26" s="40">
        <f t="shared" si="16"/>
        <v>8915.9609999999993</v>
      </c>
      <c r="S26" s="35">
        <v>0.1</v>
      </c>
      <c r="X26"/>
      <c r="Y26"/>
      <c r="Z26">
        <f t="shared" si="17"/>
        <v>-10161</v>
      </c>
      <c r="AA26" s="15">
        <f t="shared" si="18"/>
        <v>-7.4103312603538973E-3</v>
      </c>
      <c r="AB26" s="15">
        <f t="shared" si="19"/>
        <v>-0.28920998265357378</v>
      </c>
      <c r="AC26" s="15">
        <f t="shared" si="20"/>
        <v>0.25728631392024065</v>
      </c>
      <c r="AD26" s="15">
        <f t="shared" si="21"/>
        <v>-1.2256668736489618E-2</v>
      </c>
      <c r="AE26" s="15">
        <f t="shared" si="22"/>
        <v>1.50225928516042E-5</v>
      </c>
      <c r="AF26">
        <f t="shared" si="23"/>
        <v>0.25728631392024065</v>
      </c>
      <c r="AG26" s="68"/>
      <c r="AH26">
        <f t="shared" si="24"/>
        <v>0.26954298265673027</v>
      </c>
      <c r="AI26">
        <f t="shared" si="25"/>
        <v>0.81235023195691436</v>
      </c>
      <c r="AJ26">
        <f t="shared" si="26"/>
        <v>0.81850823777398396</v>
      </c>
      <c r="AK26">
        <f t="shared" si="27"/>
        <v>0.15034550339294531</v>
      </c>
      <c r="AL26">
        <f t="shared" si="28"/>
        <v>2.4661187794510706</v>
      </c>
      <c r="AM26">
        <f t="shared" si="29"/>
        <v>2.8474398323938046</v>
      </c>
      <c r="AN26" s="15">
        <f t="shared" si="30"/>
        <v>2.297874577929802</v>
      </c>
      <c r="AO26" s="15">
        <f t="shared" si="30"/>
        <v>2.2978714354627319</v>
      </c>
      <c r="AP26" s="15">
        <f t="shared" si="30"/>
        <v>2.2978910972868292</v>
      </c>
      <c r="AQ26" s="15">
        <f t="shared" si="30"/>
        <v>2.2977680698126668</v>
      </c>
      <c r="AR26" s="15">
        <f t="shared" si="30"/>
        <v>2.2985375946856315</v>
      </c>
      <c r="AS26" s="15">
        <f t="shared" si="30"/>
        <v>2.2937132895404613</v>
      </c>
      <c r="AT26" s="15">
        <f t="shared" si="30"/>
        <v>2.323540646295037</v>
      </c>
      <c r="AU26" s="15">
        <f t="shared" si="31"/>
        <v>2.1182291519729386</v>
      </c>
      <c r="AV26"/>
      <c r="AW26">
        <v>-9200</v>
      </c>
      <c r="AX26">
        <f t="shared" si="0"/>
        <v>4.3354962198978164E-3</v>
      </c>
      <c r="AY26">
        <f t="shared" si="1"/>
        <v>-0.2486206751794276</v>
      </c>
      <c r="AZ26">
        <f t="shared" si="2"/>
        <v>0.25295617139932541</v>
      </c>
      <c r="BA26">
        <f t="shared" si="3"/>
        <v>0.79859436815963802</v>
      </c>
      <c r="BB26">
        <f t="shared" si="4"/>
        <v>0.75863873942529392</v>
      </c>
      <c r="BC26">
        <f t="shared" si="5"/>
        <v>2.5637071463479639</v>
      </c>
      <c r="BD26">
        <f t="shared" si="6"/>
        <v>3.364038539993075</v>
      </c>
      <c r="BE26">
        <f t="shared" si="32"/>
        <v>2.415502153669209</v>
      </c>
      <c r="BF26">
        <f t="shared" si="32"/>
        <v>2.4154962086942144</v>
      </c>
      <c r="BG26">
        <f t="shared" si="32"/>
        <v>2.4155292722634094</v>
      </c>
      <c r="BH26">
        <f t="shared" si="32"/>
        <v>2.4153453736227606</v>
      </c>
      <c r="BI26">
        <f t="shared" si="32"/>
        <v>2.4163678321258435</v>
      </c>
      <c r="BJ26">
        <f t="shared" si="32"/>
        <v>2.4106712270651998</v>
      </c>
      <c r="BK26">
        <f t="shared" si="32"/>
        <v>2.4420542855982643</v>
      </c>
      <c r="BL26">
        <f t="shared" si="8"/>
        <v>2.2558539932395187</v>
      </c>
      <c r="BM26"/>
      <c r="BN26"/>
      <c r="BO26"/>
      <c r="BP26"/>
    </row>
    <row r="27" spans="1:68" s="9" customFormat="1" x14ac:dyDescent="0.2">
      <c r="A27" s="63" t="s">
        <v>1266</v>
      </c>
      <c r="B27" s="28" t="s">
        <v>676</v>
      </c>
      <c r="C27" s="64">
        <v>24072.32</v>
      </c>
      <c r="D27" s="64" t="s">
        <v>700</v>
      </c>
      <c r="E27" s="9">
        <f t="shared" si="11"/>
        <v>-10072.005542165716</v>
      </c>
      <c r="F27" s="9">
        <f t="shared" si="12"/>
        <v>-10072</v>
      </c>
      <c r="G27" s="9">
        <f t="shared" si="13"/>
        <v>-8.5839999956078827E-3</v>
      </c>
      <c r="I27" s="9">
        <f t="shared" si="14"/>
        <v>-8.5839999956078827E-3</v>
      </c>
      <c r="M27" s="15"/>
      <c r="P27" s="9">
        <f t="shared" si="15"/>
        <v>-0.27432956055724272</v>
      </c>
      <c r="Q27" s="40">
        <f t="shared" si="16"/>
        <v>9053.82</v>
      </c>
      <c r="S27" s="35">
        <v>0.1</v>
      </c>
      <c r="T27"/>
      <c r="U27"/>
      <c r="V27"/>
      <c r="W27"/>
      <c r="X27" s="15"/>
      <c r="Z27">
        <f t="shared" si="17"/>
        <v>-10072</v>
      </c>
      <c r="AA27" s="15">
        <f t="shared" si="18"/>
        <v>-6.1804201110050028E-3</v>
      </c>
      <c r="AB27" s="15">
        <f t="shared" si="19"/>
        <v>-0.2767331404418456</v>
      </c>
      <c r="AC27" s="15">
        <f t="shared" si="20"/>
        <v>0.26574556056163484</v>
      </c>
      <c r="AD27" s="15">
        <f t="shared" si="21"/>
        <v>-2.40357988460288E-3</v>
      </c>
      <c r="AE27" s="15">
        <f t="shared" si="22"/>
        <v>5.7771962616675943E-7</v>
      </c>
      <c r="AF27">
        <f t="shared" si="23"/>
        <v>0.26574556056163484</v>
      </c>
      <c r="AG27" s="68"/>
      <c r="AH27">
        <f t="shared" si="24"/>
        <v>0.26814914044623772</v>
      </c>
      <c r="AI27">
        <f t="shared" si="25"/>
        <v>0.81097776774241015</v>
      </c>
      <c r="AJ27">
        <f t="shared" si="26"/>
        <v>0.81319910476271429</v>
      </c>
      <c r="AK27">
        <f t="shared" si="27"/>
        <v>0.14861628965042745</v>
      </c>
      <c r="AL27">
        <f t="shared" si="28"/>
        <v>2.475300250829235</v>
      </c>
      <c r="AM27">
        <f t="shared" si="29"/>
        <v>2.8898059573891333</v>
      </c>
      <c r="AN27" s="15">
        <f t="shared" si="30"/>
        <v>2.3088546357528497</v>
      </c>
      <c r="AO27" s="15">
        <f t="shared" si="30"/>
        <v>2.3088512705403703</v>
      </c>
      <c r="AP27" s="15">
        <f t="shared" si="30"/>
        <v>2.3088720705864576</v>
      </c>
      <c r="AQ27" s="15">
        <f t="shared" si="30"/>
        <v>2.3087434999378691</v>
      </c>
      <c r="AR27" s="15">
        <f t="shared" si="30"/>
        <v>2.3095379387415007</v>
      </c>
      <c r="AS27" s="15">
        <f t="shared" si="30"/>
        <v>2.3046179294096425</v>
      </c>
      <c r="AT27" s="15">
        <f t="shared" si="30"/>
        <v>2.334674537951702</v>
      </c>
      <c r="AU27" s="15">
        <f t="shared" si="31"/>
        <v>2.1309748448685948</v>
      </c>
      <c r="AV27"/>
      <c r="AW27">
        <v>-9000</v>
      </c>
      <c r="AX27">
        <f t="shared" si="0"/>
        <v>6.3719251916053987E-3</v>
      </c>
      <c r="AY27">
        <f t="shared" si="1"/>
        <v>-0.24272363051353316</v>
      </c>
      <c r="AZ27">
        <f t="shared" si="2"/>
        <v>0.24909555570513855</v>
      </c>
      <c r="BA27">
        <f t="shared" si="3"/>
        <v>0.79601949868507449</v>
      </c>
      <c r="BB27">
        <f t="shared" si="4"/>
        <v>0.74551844845015647</v>
      </c>
      <c r="BC27">
        <f t="shared" si="5"/>
        <v>2.5836159359134414</v>
      </c>
      <c r="BD27">
        <f t="shared" si="6"/>
        <v>3.4908966688917857</v>
      </c>
      <c r="BE27">
        <f t="shared" si="32"/>
        <v>2.4397398396631633</v>
      </c>
      <c r="BF27">
        <f t="shared" si="32"/>
        <v>2.4397332256388395</v>
      </c>
      <c r="BG27">
        <f t="shared" si="32"/>
        <v>2.4397692456640034</v>
      </c>
      <c r="BH27">
        <f t="shared" si="32"/>
        <v>2.4395730670590816</v>
      </c>
      <c r="BI27">
        <f t="shared" si="32"/>
        <v>2.4406411359611542</v>
      </c>
      <c r="BJ27">
        <f t="shared" si="32"/>
        <v>2.4348144369319025</v>
      </c>
      <c r="BK27">
        <f t="shared" si="32"/>
        <v>2.4662630090138045</v>
      </c>
      <c r="BL27">
        <f t="shared" si="8"/>
        <v>2.2844959997466114</v>
      </c>
      <c r="BM27"/>
      <c r="BN27"/>
      <c r="BO27"/>
      <c r="BP27"/>
    </row>
    <row r="28" spans="1:68" s="9" customFormat="1" x14ac:dyDescent="0.2">
      <c r="A28" s="63" t="s">
        <v>1254</v>
      </c>
      <c r="B28" s="28" t="s">
        <v>676</v>
      </c>
      <c r="C28" s="64">
        <v>24117.237000000001</v>
      </c>
      <c r="D28" s="64" t="s">
        <v>700</v>
      </c>
      <c r="E28" s="9">
        <f t="shared" si="11"/>
        <v>-10043.005372362642</v>
      </c>
      <c r="F28" s="9">
        <f t="shared" si="12"/>
        <v>-10043</v>
      </c>
      <c r="G28" s="9">
        <f t="shared" si="13"/>
        <v>-8.3209999938844703E-3</v>
      </c>
      <c r="I28" s="9">
        <f t="shared" si="14"/>
        <v>-8.3209999938844703E-3</v>
      </c>
      <c r="M28" s="15"/>
      <c r="P28" s="9">
        <f t="shared" si="15"/>
        <v>-0.27347462152605745</v>
      </c>
      <c r="Q28" s="40">
        <f t="shared" si="16"/>
        <v>9098.737000000001</v>
      </c>
      <c r="S28" s="35">
        <v>0.1</v>
      </c>
      <c r="T28" s="15"/>
      <c r="Z28">
        <f t="shared" si="17"/>
        <v>-10043</v>
      </c>
      <c r="AA28" s="15">
        <f t="shared" si="18"/>
        <v>-5.7861291223525457E-3</v>
      </c>
      <c r="AB28" s="15">
        <f t="shared" si="19"/>
        <v>-0.27600949239758937</v>
      </c>
      <c r="AC28" s="15">
        <f t="shared" si="20"/>
        <v>0.26515362153217298</v>
      </c>
      <c r="AD28" s="15">
        <f t="shared" si="21"/>
        <v>-2.5348708715319246E-3</v>
      </c>
      <c r="AE28" s="15">
        <f t="shared" si="22"/>
        <v>6.4255703353410201E-7</v>
      </c>
      <c r="AF28">
        <f t="shared" si="23"/>
        <v>0.26515362153217298</v>
      </c>
      <c r="AG28" s="68"/>
      <c r="AH28">
        <f t="shared" si="24"/>
        <v>0.2676884924037049</v>
      </c>
      <c r="AI28">
        <f t="shared" si="25"/>
        <v>0.81053498507984012</v>
      </c>
      <c r="AJ28">
        <f t="shared" si="26"/>
        <v>0.81145823455392174</v>
      </c>
      <c r="AK28">
        <f t="shared" si="27"/>
        <v>0.14805138958620276</v>
      </c>
      <c r="AL28">
        <f t="shared" si="28"/>
        <v>2.4782852900820869</v>
      </c>
      <c r="AM28">
        <f t="shared" si="29"/>
        <v>2.9038229432431417</v>
      </c>
      <c r="AN28" s="15">
        <f t="shared" si="30"/>
        <v>2.312428413781447</v>
      </c>
      <c r="AO28" s="15">
        <f t="shared" si="30"/>
        <v>2.3124249741669649</v>
      </c>
      <c r="AP28" s="15">
        <f t="shared" si="30"/>
        <v>2.3124461510096346</v>
      </c>
      <c r="AQ28" s="15">
        <f t="shared" si="30"/>
        <v>2.3123157627345945</v>
      </c>
      <c r="AR28" s="15">
        <f t="shared" si="30"/>
        <v>2.3131182840912317</v>
      </c>
      <c r="AS28" s="15">
        <f t="shared" si="30"/>
        <v>2.3081676614283007</v>
      </c>
      <c r="AT28" s="15">
        <f t="shared" si="30"/>
        <v>2.3382952744229248</v>
      </c>
      <c r="AU28" s="15">
        <f t="shared" si="31"/>
        <v>2.1351279358121231</v>
      </c>
      <c r="AV28"/>
      <c r="AW28">
        <v>-8800</v>
      </c>
      <c r="AX28">
        <f t="shared" si="0"/>
        <v>8.2751424709385513E-3</v>
      </c>
      <c r="AY28">
        <f t="shared" si="1"/>
        <v>-0.23682639505571368</v>
      </c>
      <c r="AZ28">
        <f t="shared" si="2"/>
        <v>0.24510153752665223</v>
      </c>
      <c r="BA28">
        <f t="shared" si="3"/>
        <v>0.79354100123073767</v>
      </c>
      <c r="BB28">
        <f t="shared" si="4"/>
        <v>0.73218848154870186</v>
      </c>
      <c r="BC28">
        <f t="shared" si="5"/>
        <v>2.6033987500529587</v>
      </c>
      <c r="BD28">
        <f t="shared" si="6"/>
        <v>3.625997749209811</v>
      </c>
      <c r="BE28">
        <f t="shared" si="32"/>
        <v>2.4639007241309145</v>
      </c>
      <c r="BF28">
        <f t="shared" si="32"/>
        <v>2.4638934257853036</v>
      </c>
      <c r="BG28">
        <f t="shared" si="32"/>
        <v>2.4639323881835633</v>
      </c>
      <c r="BH28">
        <f t="shared" si="32"/>
        <v>2.4637243723060007</v>
      </c>
      <c r="BI28">
        <f t="shared" si="32"/>
        <v>2.4648345428235445</v>
      </c>
      <c r="BJ28">
        <f t="shared" si="32"/>
        <v>2.4588980706111569</v>
      </c>
      <c r="BK28">
        <f t="shared" si="32"/>
        <v>2.4903226274147801</v>
      </c>
      <c r="BL28">
        <f t="shared" si="8"/>
        <v>2.3131380062537041</v>
      </c>
      <c r="BM28"/>
      <c r="BN28"/>
      <c r="BO28"/>
      <c r="BP28"/>
    </row>
    <row r="29" spans="1:68" s="9" customFormat="1" x14ac:dyDescent="0.2">
      <c r="A29" s="63" t="s">
        <v>1272</v>
      </c>
      <c r="B29" s="28" t="s">
        <v>676</v>
      </c>
      <c r="C29" s="64">
        <v>24151.313999999998</v>
      </c>
      <c r="D29" s="64" t="s">
        <v>700</v>
      </c>
      <c r="E29" s="9">
        <f t="shared" si="11"/>
        <v>-10021.003930004976</v>
      </c>
      <c r="F29" s="9">
        <f t="shared" si="12"/>
        <v>-10021</v>
      </c>
      <c r="G29" s="9">
        <f t="shared" si="13"/>
        <v>-6.0869999979331624E-3</v>
      </c>
      <c r="I29" s="9">
        <f t="shared" si="14"/>
        <v>-6.0869999979331624E-3</v>
      </c>
      <c r="M29" s="15"/>
      <c r="P29" s="9">
        <f t="shared" si="15"/>
        <v>-0.27282604441274982</v>
      </c>
      <c r="Q29" s="40">
        <f t="shared" si="16"/>
        <v>9132.8139999999985</v>
      </c>
      <c r="S29" s="35">
        <v>0.1</v>
      </c>
      <c r="U29" s="15"/>
      <c r="V29" s="15"/>
      <c r="W29" s="15"/>
      <c r="Z29">
        <f t="shared" si="17"/>
        <v>-10021</v>
      </c>
      <c r="AA29" s="15">
        <f t="shared" si="18"/>
        <v>-5.4891210542590274E-3</v>
      </c>
      <c r="AB29" s="15">
        <f t="shared" si="19"/>
        <v>-0.27342392335642396</v>
      </c>
      <c r="AC29" s="15">
        <f t="shared" si="20"/>
        <v>0.26673904441481666</v>
      </c>
      <c r="AD29" s="15">
        <f t="shared" si="21"/>
        <v>-5.9787894367413497E-4</v>
      </c>
      <c r="AE29" s="15">
        <f t="shared" si="22"/>
        <v>3.5745923128889953E-8</v>
      </c>
      <c r="AF29">
        <f t="shared" si="23"/>
        <v>0.26673904441481666</v>
      </c>
      <c r="AG29" s="68"/>
      <c r="AH29">
        <f t="shared" si="24"/>
        <v>0.2673369233584908</v>
      </c>
      <c r="AI29">
        <f t="shared" si="25"/>
        <v>0.81020052724837732</v>
      </c>
      <c r="AJ29">
        <f t="shared" si="26"/>
        <v>0.81013402246133737</v>
      </c>
      <c r="AK29">
        <f t="shared" si="27"/>
        <v>0.14762237628594121</v>
      </c>
      <c r="AL29">
        <f t="shared" si="28"/>
        <v>2.4805476327544209</v>
      </c>
      <c r="AM29">
        <f t="shared" si="29"/>
        <v>2.9145275297392841</v>
      </c>
      <c r="AN29" s="15">
        <f t="shared" si="30"/>
        <v>2.315138256590183</v>
      </c>
      <c r="AO29" s="15">
        <f t="shared" si="30"/>
        <v>2.3151347599427159</v>
      </c>
      <c r="AP29" s="15">
        <f t="shared" si="30"/>
        <v>2.3151562245073789</v>
      </c>
      <c r="AQ29" s="15">
        <f t="shared" si="30"/>
        <v>2.3150244539670535</v>
      </c>
      <c r="AR29" s="15">
        <f t="shared" si="30"/>
        <v>2.3158330936424649</v>
      </c>
      <c r="AS29" s="15">
        <f t="shared" si="30"/>
        <v>2.310859439376864</v>
      </c>
      <c r="AT29" s="15">
        <f t="shared" si="30"/>
        <v>2.3410397019653875</v>
      </c>
      <c r="AU29" s="15">
        <f t="shared" si="31"/>
        <v>2.1382785565279034</v>
      </c>
      <c r="AV29"/>
      <c r="AW29">
        <v>-8600</v>
      </c>
      <c r="AX29">
        <f t="shared" si="0"/>
        <v>1.0048348026941933E-2</v>
      </c>
      <c r="AY29">
        <f t="shared" si="1"/>
        <v>-0.2309289688059693</v>
      </c>
      <c r="AZ29">
        <f t="shared" si="2"/>
        <v>0.24097731683291124</v>
      </c>
      <c r="BA29">
        <f t="shared" si="3"/>
        <v>0.7911576976854241</v>
      </c>
      <c r="BB29">
        <f t="shared" si="4"/>
        <v>0.71865599662032276</v>
      </c>
      <c r="BC29">
        <f t="shared" si="5"/>
        <v>2.6230607407696649</v>
      </c>
      <c r="BD29">
        <f t="shared" si="6"/>
        <v>3.7702314619652029</v>
      </c>
      <c r="BE29">
        <f t="shared" si="32"/>
        <v>2.487987717346579</v>
      </c>
      <c r="BF29">
        <f t="shared" si="32"/>
        <v>2.4879797275190021</v>
      </c>
      <c r="BG29">
        <f t="shared" si="32"/>
        <v>2.4880215822123501</v>
      </c>
      <c r="BH29">
        <f t="shared" si="32"/>
        <v>2.4878023115990979</v>
      </c>
      <c r="BI29">
        <f t="shared" si="32"/>
        <v>2.4889506298218014</v>
      </c>
      <c r="BJ29">
        <f t="shared" si="32"/>
        <v>2.4829256280770848</v>
      </c>
      <c r="BK29">
        <f t="shared" si="32"/>
        <v>2.5142368997728997</v>
      </c>
      <c r="BL29">
        <f t="shared" si="8"/>
        <v>2.3417800127607964</v>
      </c>
      <c r="BM29"/>
      <c r="BN29"/>
      <c r="BO29"/>
      <c r="BP29"/>
    </row>
    <row r="30" spans="1:68" s="9" customFormat="1" x14ac:dyDescent="0.2">
      <c r="A30" s="63" t="s">
        <v>1276</v>
      </c>
      <c r="B30" s="28" t="s">
        <v>676</v>
      </c>
      <c r="C30" s="64">
        <v>24357.32</v>
      </c>
      <c r="D30" s="64" t="s">
        <v>700</v>
      </c>
      <c r="E30" s="9">
        <f t="shared" si="11"/>
        <v>-9887.9984091453462</v>
      </c>
      <c r="F30" s="9">
        <f t="shared" si="12"/>
        <v>-9888</v>
      </c>
      <c r="G30" s="9">
        <f t="shared" si="13"/>
        <v>2.4640000046929345E-3</v>
      </c>
      <c r="I30" s="9">
        <f t="shared" si="14"/>
        <v>2.4640000046929345E-3</v>
      </c>
      <c r="M30" s="15"/>
      <c r="P30" s="9">
        <f t="shared" si="15"/>
        <v>-0.26890505179033203</v>
      </c>
      <c r="Q30" s="40">
        <f t="shared" si="16"/>
        <v>9338.82</v>
      </c>
      <c r="S30" s="35">
        <v>0.1</v>
      </c>
      <c r="Y30"/>
      <c r="Z30">
        <f t="shared" si="17"/>
        <v>-9888</v>
      </c>
      <c r="AA30" s="15">
        <f t="shared" si="18"/>
        <v>-3.7320608928576582E-3</v>
      </c>
      <c r="AB30" s="15">
        <f t="shared" si="19"/>
        <v>-0.26270899089278144</v>
      </c>
      <c r="AC30" s="15">
        <f t="shared" si="20"/>
        <v>0.27136905179502496</v>
      </c>
      <c r="AD30" s="15">
        <f t="shared" si="21"/>
        <v>6.1960608975505926E-3</v>
      </c>
      <c r="AE30" s="15">
        <f t="shared" si="22"/>
        <v>3.8391170646155459E-6</v>
      </c>
      <c r="AF30">
        <f t="shared" si="23"/>
        <v>0.27136905179502496</v>
      </c>
      <c r="AG30" s="68"/>
      <c r="AH30">
        <f t="shared" si="24"/>
        <v>0.26517299089747437</v>
      </c>
      <c r="AI30">
        <f t="shared" si="25"/>
        <v>0.80820504176314945</v>
      </c>
      <c r="AJ30">
        <f t="shared" si="26"/>
        <v>0.80206403638754653</v>
      </c>
      <c r="AK30">
        <f t="shared" si="27"/>
        <v>0.14502034282136675</v>
      </c>
      <c r="AL30">
        <f t="shared" si="28"/>
        <v>2.4941851123703733</v>
      </c>
      <c r="AM30">
        <f t="shared" si="29"/>
        <v>2.9805815981869941</v>
      </c>
      <c r="AN30" s="15">
        <f t="shared" si="30"/>
        <v>2.3314968654374901</v>
      </c>
      <c r="AO30" s="15">
        <f t="shared" si="30"/>
        <v>2.3314930133627101</v>
      </c>
      <c r="AP30" s="15">
        <f t="shared" si="30"/>
        <v>2.3315162501879483</v>
      </c>
      <c r="AQ30" s="15">
        <f t="shared" si="30"/>
        <v>2.3313760703493149</v>
      </c>
      <c r="AR30" s="15">
        <f t="shared" si="30"/>
        <v>2.3322214143823943</v>
      </c>
      <c r="AS30" s="15">
        <f t="shared" si="30"/>
        <v>2.3271121759223052</v>
      </c>
      <c r="AT30" s="15">
        <f t="shared" si="30"/>
        <v>2.3575882965767008</v>
      </c>
      <c r="AU30" s="15">
        <f t="shared" si="31"/>
        <v>2.1573254908551198</v>
      </c>
      <c r="AV30"/>
      <c r="AW30">
        <v>-8400</v>
      </c>
      <c r="AX30">
        <f t="shared" si="0"/>
        <v>1.1694714975447107E-2</v>
      </c>
      <c r="AY30">
        <f t="shared" si="1"/>
        <v>-0.22503135176429989</v>
      </c>
      <c r="AZ30">
        <f t="shared" si="2"/>
        <v>0.236726066739747</v>
      </c>
      <c r="BA30">
        <f t="shared" si="3"/>
        <v>0.78886844852229621</v>
      </c>
      <c r="BB30">
        <f t="shared" si="4"/>
        <v>0.70492781249457448</v>
      </c>
      <c r="BC30">
        <f t="shared" si="5"/>
        <v>2.6426069588058319</v>
      </c>
      <c r="BD30">
        <f t="shared" si="6"/>
        <v>3.9246194816602613</v>
      </c>
      <c r="BE30">
        <f t="shared" si="32"/>
        <v>2.5120036941394845</v>
      </c>
      <c r="BF30">
        <f t="shared" si="32"/>
        <v>2.5119950145476366</v>
      </c>
      <c r="BG30">
        <f t="shared" si="32"/>
        <v>2.5120396740567124</v>
      </c>
      <c r="BH30">
        <f t="shared" si="32"/>
        <v>2.5118098699016143</v>
      </c>
      <c r="BI30">
        <f t="shared" si="32"/>
        <v>2.5129919618051493</v>
      </c>
      <c r="BJ30">
        <f t="shared" si="32"/>
        <v>2.5069004762202227</v>
      </c>
      <c r="BK30">
        <f t="shared" si="32"/>
        <v>2.5380097042884597</v>
      </c>
      <c r="BL30">
        <f t="shared" si="8"/>
        <v>2.3704220192678891</v>
      </c>
      <c r="BM30"/>
      <c r="BN30"/>
      <c r="BO30"/>
      <c r="BP30"/>
    </row>
    <row r="31" spans="1:68" s="9" customFormat="1" x14ac:dyDescent="0.2">
      <c r="A31" s="63" t="s">
        <v>1279</v>
      </c>
      <c r="B31" s="28" t="s">
        <v>676</v>
      </c>
      <c r="C31" s="64">
        <v>24363.508999999998</v>
      </c>
      <c r="D31" s="64" t="s">
        <v>700</v>
      </c>
      <c r="E31" s="9">
        <f t="shared" si="11"/>
        <v>-9884.0025489830205</v>
      </c>
      <c r="F31" s="9">
        <f t="shared" si="12"/>
        <v>-9884</v>
      </c>
      <c r="G31" s="9">
        <f t="shared" si="13"/>
        <v>-3.9479999977629632E-3</v>
      </c>
      <c r="I31" s="9">
        <f t="shared" si="14"/>
        <v>-3.9479999977629632E-3</v>
      </c>
      <c r="M31" s="15"/>
      <c r="P31" s="9">
        <f t="shared" si="15"/>
        <v>-0.26878712589325948</v>
      </c>
      <c r="Q31" s="40">
        <f t="shared" si="16"/>
        <v>9345.0089999999982</v>
      </c>
      <c r="S31" s="35">
        <v>0.1</v>
      </c>
      <c r="U31" s="15"/>
      <c r="V31" s="15"/>
      <c r="W31" s="15"/>
      <c r="X31"/>
      <c r="Y31"/>
      <c r="Z31">
        <f t="shared" si="17"/>
        <v>-9884</v>
      </c>
      <c r="AA31" s="15">
        <f t="shared" si="18"/>
        <v>-3.6802340241564591E-3</v>
      </c>
      <c r="AB31" s="15">
        <f t="shared" si="19"/>
        <v>-0.26905489186686599</v>
      </c>
      <c r="AC31" s="15">
        <f t="shared" si="20"/>
        <v>0.26483912589549652</v>
      </c>
      <c r="AD31" s="15">
        <f t="shared" si="21"/>
        <v>-2.6776597360650412E-4</v>
      </c>
      <c r="AE31" s="15">
        <f t="shared" si="22"/>
        <v>7.169861662143906E-9</v>
      </c>
      <c r="AF31">
        <f t="shared" si="23"/>
        <v>0.26483912589549652</v>
      </c>
      <c r="AG31" s="68"/>
      <c r="AH31">
        <f t="shared" si="24"/>
        <v>0.26510689186910302</v>
      </c>
      <c r="AI31">
        <f t="shared" si="25"/>
        <v>0.80814572816630048</v>
      </c>
      <c r="AJ31">
        <f t="shared" si="26"/>
        <v>0.80181963166467363</v>
      </c>
      <c r="AK31">
        <f t="shared" si="27"/>
        <v>0.14494186495372174</v>
      </c>
      <c r="AL31">
        <f t="shared" si="28"/>
        <v>2.494594224968024</v>
      </c>
      <c r="AM31">
        <f t="shared" si="29"/>
        <v>2.9826046388392595</v>
      </c>
      <c r="AN31" s="15">
        <f t="shared" ref="AN31:AT40" si="33">$AU31+$AB$7*SIN(AO31)</f>
        <v>2.3319882313790932</v>
      </c>
      <c r="AO31" s="15">
        <f t="shared" si="33"/>
        <v>2.3319843683371664</v>
      </c>
      <c r="AP31" s="15">
        <f t="shared" si="33"/>
        <v>2.332007659297882</v>
      </c>
      <c r="AQ31" s="15">
        <f t="shared" si="33"/>
        <v>2.3318672253564063</v>
      </c>
      <c r="AR31" s="15">
        <f t="shared" si="33"/>
        <v>2.3327136648246096</v>
      </c>
      <c r="AS31" s="15">
        <f t="shared" si="33"/>
        <v>2.3276004484286217</v>
      </c>
      <c r="AT31" s="15">
        <f t="shared" si="33"/>
        <v>2.3580848687218028</v>
      </c>
      <c r="AU31" s="15">
        <f t="shared" si="31"/>
        <v>2.1578983309852617</v>
      </c>
      <c r="AV31"/>
      <c r="AW31">
        <v>-8200</v>
      </c>
      <c r="AX31">
        <f t="shared" si="0"/>
        <v>1.3217390229448317E-2</v>
      </c>
      <c r="AY31">
        <f t="shared" si="1"/>
        <v>-0.21913354393070555</v>
      </c>
      <c r="AZ31">
        <f t="shared" si="2"/>
        <v>0.23235093416015387</v>
      </c>
      <c r="BA31">
        <f t="shared" si="3"/>
        <v>0.78667215339348395</v>
      </c>
      <c r="BB31">
        <f t="shared" si="4"/>
        <v>0.69101042510083588</v>
      </c>
      <c r="BC31">
        <f t="shared" si="5"/>
        <v>2.6620423579541419</v>
      </c>
      <c r="BD31">
        <f t="shared" si="6"/>
        <v>4.0903409374332806</v>
      </c>
      <c r="BE31">
        <f t="shared" si="32"/>
        <v>2.5359514950967581</v>
      </c>
      <c r="BF31">
        <f t="shared" si="32"/>
        <v>2.5359421369759976</v>
      </c>
      <c r="BG31">
        <f t="shared" si="32"/>
        <v>2.5359894755547869</v>
      </c>
      <c r="BH31">
        <f t="shared" si="32"/>
        <v>2.5357499947661362</v>
      </c>
      <c r="BI31">
        <f t="shared" si="32"/>
        <v>2.5369610950991706</v>
      </c>
      <c r="BJ31">
        <f t="shared" si="32"/>
        <v>2.5308258496172047</v>
      </c>
      <c r="BK31">
        <f t="shared" si="32"/>
        <v>2.5616450352090232</v>
      </c>
      <c r="BL31">
        <f t="shared" si="8"/>
        <v>2.3990640257749818</v>
      </c>
      <c r="BM31"/>
      <c r="BN31"/>
      <c r="BO31"/>
      <c r="BP31"/>
    </row>
    <row r="32" spans="1:68" s="9" customFormat="1" x14ac:dyDescent="0.2">
      <c r="A32" s="63" t="s">
        <v>1254</v>
      </c>
      <c r="B32" s="28" t="s">
        <v>676</v>
      </c>
      <c r="C32" s="64">
        <v>24481.212</v>
      </c>
      <c r="D32" s="64" t="s">
        <v>700</v>
      </c>
      <c r="E32" s="9">
        <f t="shared" si="11"/>
        <v>-9808.0088943237333</v>
      </c>
      <c r="F32" s="9">
        <f t="shared" si="12"/>
        <v>-9808</v>
      </c>
      <c r="G32" s="9">
        <f t="shared" si="13"/>
        <v>-1.3775999996141763E-2</v>
      </c>
      <c r="I32" s="9">
        <f t="shared" si="14"/>
        <v>-1.3775999996141763E-2</v>
      </c>
      <c r="M32" s="15"/>
      <c r="P32" s="9">
        <f t="shared" si="15"/>
        <v>-0.26654651934869406</v>
      </c>
      <c r="Q32" s="40">
        <f t="shared" si="16"/>
        <v>9462.7119999999995</v>
      </c>
      <c r="S32" s="35">
        <v>0.1</v>
      </c>
      <c r="Z32">
        <f t="shared" si="17"/>
        <v>-9808</v>
      </c>
      <c r="AA32" s="15">
        <f t="shared" si="18"/>
        <v>-2.70671738141115E-3</v>
      </c>
      <c r="AB32" s="15">
        <f t="shared" si="19"/>
        <v>-0.27761580196342467</v>
      </c>
      <c r="AC32" s="15">
        <f t="shared" si="20"/>
        <v>0.25277051935255229</v>
      </c>
      <c r="AD32" s="15">
        <f t="shared" si="21"/>
        <v>-1.1069282614730613E-2</v>
      </c>
      <c r="AE32" s="15">
        <f t="shared" si="22"/>
        <v>1.2252901760477742E-5</v>
      </c>
      <c r="AF32">
        <f t="shared" si="23"/>
        <v>0.25277051935255229</v>
      </c>
      <c r="AG32" s="68"/>
      <c r="AH32">
        <f t="shared" si="24"/>
        <v>0.26383980196728291</v>
      </c>
      <c r="AI32">
        <f t="shared" si="25"/>
        <v>0.80702651077439369</v>
      </c>
      <c r="AJ32">
        <f t="shared" si="26"/>
        <v>0.79715734465906796</v>
      </c>
      <c r="AK32">
        <f t="shared" si="27"/>
        <v>0.14344838198180132</v>
      </c>
      <c r="AL32">
        <f t="shared" si="28"/>
        <v>2.5023560115390024</v>
      </c>
      <c r="AM32">
        <f t="shared" si="29"/>
        <v>3.0214596370970379</v>
      </c>
      <c r="AN32" s="15">
        <f t="shared" si="33"/>
        <v>2.3413173637380598</v>
      </c>
      <c r="AO32" s="15">
        <f t="shared" si="33"/>
        <v>2.3413132893253503</v>
      </c>
      <c r="AP32" s="15">
        <f t="shared" si="33"/>
        <v>2.3413376175123828</v>
      </c>
      <c r="AQ32" s="15">
        <f t="shared" si="33"/>
        <v>2.3411923456408794</v>
      </c>
      <c r="AR32" s="15">
        <f t="shared" si="33"/>
        <v>2.3420594909596595</v>
      </c>
      <c r="AS32" s="15">
        <f t="shared" si="33"/>
        <v>2.3368718402315518</v>
      </c>
      <c r="AT32" s="15">
        <f t="shared" si="33"/>
        <v>2.3675072869675704</v>
      </c>
      <c r="AU32" s="15">
        <f t="shared" si="31"/>
        <v>2.1687822934579568</v>
      </c>
      <c r="AV32"/>
      <c r="AW32">
        <v>-8000</v>
      </c>
      <c r="AX32">
        <f t="shared" si="0"/>
        <v>1.4619495210049599E-2</v>
      </c>
      <c r="AY32">
        <f t="shared" si="1"/>
        <v>-0.21323554530518624</v>
      </c>
      <c r="AZ32">
        <f t="shared" si="2"/>
        <v>0.22785504051523583</v>
      </c>
      <c r="BA32">
        <f t="shared" si="3"/>
        <v>0.78456775161060666</v>
      </c>
      <c r="BB32">
        <f t="shared" si="4"/>
        <v>0.67691002298747083</v>
      </c>
      <c r="BC32">
        <f t="shared" si="5"/>
        <v>2.6813717993053166</v>
      </c>
      <c r="BD32">
        <f t="shared" si="6"/>
        <v>4.2687640032498928</v>
      </c>
      <c r="BE32">
        <f t="shared" ref="BE32:BK41" si="34">$BL32+$AB$7*SIN(BF32)</f>
        <v>2.5598339277881763</v>
      </c>
      <c r="BF32">
        <f t="shared" si="34"/>
        <v>2.5598239123841759</v>
      </c>
      <c r="BG32">
        <f t="shared" si="34"/>
        <v>2.5598737657227879</v>
      </c>
      <c r="BH32">
        <f t="shared" si="34"/>
        <v>2.5596255962554166</v>
      </c>
      <c r="BI32">
        <f t="shared" si="34"/>
        <v>2.5608605810039404</v>
      </c>
      <c r="BJ32">
        <f t="shared" si="34"/>
        <v>2.5547048517568651</v>
      </c>
      <c r="BK32">
        <f t="shared" si="34"/>
        <v>2.5851469995529057</v>
      </c>
      <c r="BL32">
        <f t="shared" si="8"/>
        <v>2.4277060322820745</v>
      </c>
      <c r="BM32"/>
      <c r="BN32"/>
      <c r="BO32"/>
      <c r="BP32"/>
    </row>
    <row r="33" spans="1:68" s="9" customFormat="1" x14ac:dyDescent="0.2">
      <c r="A33" s="63" t="s">
        <v>1284</v>
      </c>
      <c r="B33" s="28" t="s">
        <v>676</v>
      </c>
      <c r="C33" s="64">
        <v>24600.487000000001</v>
      </c>
      <c r="D33" s="64" t="s">
        <v>700</v>
      </c>
      <c r="E33" s="9">
        <f t="shared" si="11"/>
        <v>-9731.0002950570488</v>
      </c>
      <c r="F33" s="9">
        <f t="shared" si="12"/>
        <v>-9731</v>
      </c>
      <c r="G33" s="9">
        <f t="shared" si="13"/>
        <v>-4.5699999463977292E-4</v>
      </c>
      <c r="I33" s="9">
        <f t="shared" si="14"/>
        <v>-4.5699999463977292E-4</v>
      </c>
      <c r="M33" s="15"/>
      <c r="P33" s="9">
        <f t="shared" si="15"/>
        <v>-0.26427640304257261</v>
      </c>
      <c r="Q33" s="40">
        <f t="shared" si="16"/>
        <v>9581.987000000001</v>
      </c>
      <c r="S33" s="35">
        <v>0.1</v>
      </c>
      <c r="Z33">
        <f t="shared" si="17"/>
        <v>-9731</v>
      </c>
      <c r="AA33" s="15">
        <f t="shared" si="18"/>
        <v>-1.7419529082184915E-3</v>
      </c>
      <c r="AB33" s="15">
        <f t="shared" si="19"/>
        <v>-0.26299145012899389</v>
      </c>
      <c r="AC33" s="15">
        <f t="shared" si="20"/>
        <v>0.26381940304793283</v>
      </c>
      <c r="AD33" s="15">
        <f t="shared" si="21"/>
        <v>1.2849529135787185E-3</v>
      </c>
      <c r="AE33" s="15">
        <f t="shared" si="22"/>
        <v>1.6511039901144378E-7</v>
      </c>
      <c r="AF33">
        <f t="shared" si="23"/>
        <v>0.26381940304793283</v>
      </c>
      <c r="AG33" s="68"/>
      <c r="AH33">
        <f t="shared" si="24"/>
        <v>0.26253445013435411</v>
      </c>
      <c r="AI33">
        <f t="shared" si="25"/>
        <v>0.80590751435945729</v>
      </c>
      <c r="AJ33">
        <f t="shared" si="26"/>
        <v>0.79239802175768614</v>
      </c>
      <c r="AK33">
        <f t="shared" si="27"/>
        <v>0.14193066213816419</v>
      </c>
      <c r="AL33">
        <f t="shared" si="28"/>
        <v>2.5101981478360686</v>
      </c>
      <c r="AM33">
        <f t="shared" si="29"/>
        <v>3.0616533878832777</v>
      </c>
      <c r="AN33" s="15">
        <f t="shared" si="33"/>
        <v>2.3507561509841177</v>
      </c>
      <c r="AO33" s="15">
        <f t="shared" si="33"/>
        <v>2.3507518567523547</v>
      </c>
      <c r="AP33" s="15">
        <f t="shared" si="33"/>
        <v>2.350777251665189</v>
      </c>
      <c r="AQ33" s="15">
        <f t="shared" si="33"/>
        <v>2.3506270636183109</v>
      </c>
      <c r="AR33" s="15">
        <f t="shared" si="33"/>
        <v>2.3515149596715896</v>
      </c>
      <c r="AS33" s="15">
        <f t="shared" si="33"/>
        <v>2.3462541715539347</v>
      </c>
      <c r="AT33" s="15">
        <f t="shared" si="33"/>
        <v>2.3770296776672555</v>
      </c>
      <c r="AU33" s="15">
        <f t="shared" si="31"/>
        <v>2.1798094659631877</v>
      </c>
      <c r="AV33"/>
      <c r="AW33">
        <v>-7800</v>
      </c>
      <c r="AX33">
        <f t="shared" si="0"/>
        <v>1.590412661205462E-2</v>
      </c>
      <c r="AY33">
        <f t="shared" si="1"/>
        <v>-0.20733735588774196</v>
      </c>
      <c r="AZ33">
        <f t="shared" si="2"/>
        <v>0.22324148249979658</v>
      </c>
      <c r="BA33">
        <f t="shared" si="3"/>
        <v>0.78255422252516127</v>
      </c>
      <c r="BB33">
        <f t="shared" si="4"/>
        <v>0.66263250221357961</v>
      </c>
      <c r="BC33">
        <f t="shared" si="5"/>
        <v>2.700600055430177</v>
      </c>
      <c r="BD33">
        <f t="shared" si="6"/>
        <v>4.4614854104201136</v>
      </c>
      <c r="BE33">
        <f t="shared" si="34"/>
        <v>2.5836537680095479</v>
      </c>
      <c r="BF33">
        <f t="shared" si="34"/>
        <v>2.5836431269082936</v>
      </c>
      <c r="BG33">
        <f t="shared" si="34"/>
        <v>2.5836952924211607</v>
      </c>
      <c r="BH33">
        <f t="shared" si="34"/>
        <v>2.583439546933783</v>
      </c>
      <c r="BI33">
        <f t="shared" si="34"/>
        <v>2.5846929690420568</v>
      </c>
      <c r="BJ33">
        <f t="shared" si="34"/>
        <v>2.5785404566993666</v>
      </c>
      <c r="BK33">
        <f t="shared" si="34"/>
        <v>2.6085198137401533</v>
      </c>
      <c r="BL33">
        <f t="shared" si="8"/>
        <v>2.4563480387891672</v>
      </c>
      <c r="BM33"/>
      <c r="BN33"/>
      <c r="BO33"/>
      <c r="BP33"/>
    </row>
    <row r="34" spans="1:68" s="15" customFormat="1" x14ac:dyDescent="0.2">
      <c r="A34" s="63" t="s">
        <v>1254</v>
      </c>
      <c r="B34" s="28" t="s">
        <v>676</v>
      </c>
      <c r="C34" s="64">
        <v>24617.536</v>
      </c>
      <c r="D34" s="64" t="s">
        <v>700</v>
      </c>
      <c r="E34" s="9">
        <f t="shared" si="11"/>
        <v>-9719.9927946680527</v>
      </c>
      <c r="F34" s="9">
        <f t="shared" si="12"/>
        <v>-9720</v>
      </c>
      <c r="G34" s="9">
        <f t="shared" si="13"/>
        <v>1.1160000001837034E-2</v>
      </c>
      <c r="H34" s="9"/>
      <c r="I34" s="9">
        <f t="shared" si="14"/>
        <v>1.1160000001837034E-2</v>
      </c>
      <c r="J34" s="9"/>
      <c r="K34" s="9"/>
      <c r="L34" s="9"/>
      <c r="N34" s="9"/>
      <c r="O34" s="9"/>
      <c r="P34" s="9">
        <f t="shared" si="15"/>
        <v>-0.26395209840454442</v>
      </c>
      <c r="Q34" s="40">
        <f t="shared" si="16"/>
        <v>9599.0360000000001</v>
      </c>
      <c r="R34" s="9"/>
      <c r="S34" s="35">
        <v>0.1</v>
      </c>
      <c r="T34" s="9"/>
      <c r="U34" s="9"/>
      <c r="V34" s="9"/>
      <c r="W34" s="9"/>
      <c r="Z34">
        <f t="shared" si="17"/>
        <v>-9720</v>
      </c>
      <c r="AA34" s="15">
        <f t="shared" si="18"/>
        <v>-1.6058900505155904E-3</v>
      </c>
      <c r="AB34" s="15">
        <f t="shared" si="19"/>
        <v>-0.2511862083521918</v>
      </c>
      <c r="AC34" s="15">
        <f t="shared" si="20"/>
        <v>0.27511209840638146</v>
      </c>
      <c r="AD34" s="15">
        <f t="shared" si="21"/>
        <v>1.2765890052352624E-2</v>
      </c>
      <c r="AE34" s="15">
        <f t="shared" si="22"/>
        <v>1.629679488287557E-5</v>
      </c>
      <c r="AF34">
        <f t="shared" si="23"/>
        <v>0.27511209840638146</v>
      </c>
      <c r="AG34" s="68"/>
      <c r="AH34">
        <f t="shared" si="24"/>
        <v>0.26234620835402883</v>
      </c>
      <c r="AI34">
        <f t="shared" si="25"/>
        <v>0.80574888148361989</v>
      </c>
      <c r="AJ34">
        <f t="shared" si="26"/>
        <v>0.79171521530727562</v>
      </c>
      <c r="AK34">
        <f t="shared" si="27"/>
        <v>0.14171347427904388</v>
      </c>
      <c r="AL34">
        <f t="shared" si="28"/>
        <v>2.5113166822172275</v>
      </c>
      <c r="AM34">
        <f t="shared" si="29"/>
        <v>3.0674650217078678</v>
      </c>
      <c r="AN34" s="15">
        <f t="shared" si="33"/>
        <v>2.3521034832326517</v>
      </c>
      <c r="AO34" s="15">
        <f t="shared" si="33"/>
        <v>2.3520991571449548</v>
      </c>
      <c r="AP34" s="15">
        <f t="shared" si="33"/>
        <v>2.3521247056689005</v>
      </c>
      <c r="AQ34" s="15">
        <f t="shared" si="33"/>
        <v>2.351973814524607</v>
      </c>
      <c r="AR34" s="15">
        <f t="shared" si="33"/>
        <v>2.3528646546049847</v>
      </c>
      <c r="AS34" s="15">
        <f t="shared" si="33"/>
        <v>2.3475936099735857</v>
      </c>
      <c r="AT34" s="15">
        <f t="shared" si="33"/>
        <v>2.3783880572225264</v>
      </c>
      <c r="AU34" s="15">
        <f t="shared" si="31"/>
        <v>2.1813847763210776</v>
      </c>
      <c r="AV34"/>
      <c r="AW34">
        <v>-7600</v>
      </c>
      <c r="AX34">
        <f t="shared" ref="AX34:AX65" si="35">AB$3+AB$4*AW34+AB$5*AW34^2+AZ34</f>
        <v>1.7074357218918396E-2</v>
      </c>
      <c r="AY34">
        <f t="shared" ref="AY34:AY65" si="36">AB$3+AB$4*AW34+AB$5*AW34^2</f>
        <v>-0.20143897567837274</v>
      </c>
      <c r="AZ34">
        <f t="shared" ref="AZ34:AZ65" si="37">$AB$6*($AB$11/BA34*BB34+$AB$12)</f>
        <v>0.21851333289729113</v>
      </c>
      <c r="BA34">
        <f t="shared" ref="BA34:BA65" si="38">1+$AB$7*COS(BC34)</f>
        <v>0.78063058582143829</v>
      </c>
      <c r="BB34">
        <f t="shared" ref="BB34:BB65" si="39">SIN(BC34+RADIANS($AB$9))</f>
        <v>0.64818348063737552</v>
      </c>
      <c r="BC34">
        <f t="shared" ref="BC34:BC65" si="40">2*ATAN(BD34)</f>
        <v>2.7197318144948248</v>
      </c>
      <c r="BD34">
        <f t="shared" ref="BD34:BD65" si="41">SQRT((1+$AB$7)/(1-$AB$7))*TAN(BE34/2)</f>
        <v>4.6703803015338323</v>
      </c>
      <c r="BE34">
        <f t="shared" si="34"/>
        <v>2.607413761041153</v>
      </c>
      <c r="BF34">
        <f t="shared" si="34"/>
        <v>2.6074025363234847</v>
      </c>
      <c r="BG34">
        <f t="shared" si="34"/>
        <v>2.6074567740302901</v>
      </c>
      <c r="BH34">
        <f t="shared" si="34"/>
        <v>2.6071946819398475</v>
      </c>
      <c r="BI34">
        <f t="shared" si="34"/>
        <v>2.608460809946751</v>
      </c>
      <c r="BJ34">
        <f t="shared" si="34"/>
        <v>2.6023355111451423</v>
      </c>
      <c r="BK34">
        <f t="shared" si="34"/>
        <v>2.6317678001337779</v>
      </c>
      <c r="BL34">
        <f t="shared" ref="BL34:BL65" si="42">RADIANS($AB$9)+$AB$18*(AW34-AB$15)</f>
        <v>2.4849900452962599</v>
      </c>
      <c r="BM34"/>
      <c r="BN34"/>
      <c r="BO34"/>
      <c r="BP34"/>
    </row>
    <row r="35" spans="1:68" s="15" customFormat="1" x14ac:dyDescent="0.2">
      <c r="A35" s="63" t="s">
        <v>1254</v>
      </c>
      <c r="B35" s="28" t="s">
        <v>676</v>
      </c>
      <c r="C35" s="64">
        <v>24724.397000000001</v>
      </c>
      <c r="D35" s="64" t="s">
        <v>700</v>
      </c>
      <c r="E35" s="9">
        <f t="shared" si="11"/>
        <v>-9650.9991587322984</v>
      </c>
      <c r="F35" s="9">
        <f t="shared" si="12"/>
        <v>-9651</v>
      </c>
      <c r="G35" s="9">
        <f t="shared" si="13"/>
        <v>1.3030000045546331E-3</v>
      </c>
      <c r="H35" s="9"/>
      <c r="I35" s="9">
        <f t="shared" si="14"/>
        <v>1.3030000045546331E-3</v>
      </c>
      <c r="J35" s="9"/>
      <c r="K35" s="9"/>
      <c r="L35" s="9"/>
      <c r="N35" s="9"/>
      <c r="O35" s="9"/>
      <c r="P35" s="9">
        <f t="shared" si="15"/>
        <v>-0.26191781069227016</v>
      </c>
      <c r="Q35" s="40">
        <f t="shared" si="16"/>
        <v>9705.8970000000008</v>
      </c>
      <c r="R35" s="9"/>
      <c r="S35" s="35">
        <v>0.1</v>
      </c>
      <c r="T35" s="9"/>
      <c r="U35" s="9"/>
      <c r="V35" s="9"/>
      <c r="W35" s="9"/>
      <c r="X35" s="9"/>
      <c r="Y35"/>
      <c r="Z35">
        <f t="shared" si="17"/>
        <v>-9651</v>
      </c>
      <c r="AA35" s="15">
        <f t="shared" si="18"/>
        <v>-7.623849796490334E-4</v>
      </c>
      <c r="AB35" s="15">
        <f t="shared" si="19"/>
        <v>-0.25985242570806649</v>
      </c>
      <c r="AC35" s="15">
        <f t="shared" si="20"/>
        <v>0.26322081069682479</v>
      </c>
      <c r="AD35" s="15">
        <f t="shared" si="21"/>
        <v>2.0653849842036665E-3</v>
      </c>
      <c r="AE35" s="15">
        <f t="shared" si="22"/>
        <v>4.2658151329739796E-7</v>
      </c>
      <c r="AF35">
        <f t="shared" si="23"/>
        <v>0.26322081069682479</v>
      </c>
      <c r="AG35" s="68"/>
      <c r="AH35">
        <f t="shared" si="24"/>
        <v>0.26115542571262113</v>
      </c>
      <c r="AI35">
        <f t="shared" si="25"/>
        <v>0.80476077516795208</v>
      </c>
      <c r="AJ35">
        <f t="shared" si="26"/>
        <v>0.78741575924282059</v>
      </c>
      <c r="AK35">
        <f t="shared" si="27"/>
        <v>0.14034903250141417</v>
      </c>
      <c r="AL35">
        <f t="shared" si="28"/>
        <v>2.5183229467856778</v>
      </c>
      <c r="AM35">
        <f t="shared" si="29"/>
        <v>3.1043265778618196</v>
      </c>
      <c r="AN35" s="15">
        <f t="shared" si="33"/>
        <v>2.3605489079424</v>
      </c>
      <c r="AO35" s="15">
        <f t="shared" si="33"/>
        <v>2.3605443795201269</v>
      </c>
      <c r="AP35" s="15">
        <f t="shared" si="33"/>
        <v>2.3605708981128917</v>
      </c>
      <c r="AQ35" s="15">
        <f t="shared" si="33"/>
        <v>2.3604155944299463</v>
      </c>
      <c r="AR35" s="15">
        <f t="shared" si="33"/>
        <v>2.3613247763908083</v>
      </c>
      <c r="AS35" s="15">
        <f t="shared" si="33"/>
        <v>2.3559905133800068</v>
      </c>
      <c r="AT35" s="15">
        <f t="shared" si="33"/>
        <v>2.3868976719895052</v>
      </c>
      <c r="AU35" s="15">
        <f t="shared" si="31"/>
        <v>2.1912662685660247</v>
      </c>
      <c r="AV35"/>
      <c r="AW35">
        <v>-7400</v>
      </c>
      <c r="AX35">
        <f t="shared" si="35"/>
        <v>1.8133236762385041E-2</v>
      </c>
      <c r="AY35">
        <f t="shared" si="36"/>
        <v>-0.19554040467707853</v>
      </c>
      <c r="AZ35">
        <f t="shared" si="37"/>
        <v>0.21367364143946357</v>
      </c>
      <c r="BA35">
        <f t="shared" si="38"/>
        <v>0.77879590173344915</v>
      </c>
      <c r="BB35">
        <f t="shared" si="39"/>
        <v>0.63356831162593885</v>
      </c>
      <c r="BC35">
        <f t="shared" si="40"/>
        <v>2.7387716843081531</v>
      </c>
      <c r="BD35">
        <f t="shared" si="41"/>
        <v>4.8976657276077065</v>
      </c>
      <c r="BE35">
        <f t="shared" si="34"/>
        <v>2.6311166229179772</v>
      </c>
      <c r="BF35">
        <f t="shared" si="34"/>
        <v>2.6311048671294013</v>
      </c>
      <c r="BG35">
        <f t="shared" si="34"/>
        <v>2.6311609011259396</v>
      </c>
      <c r="BH35">
        <f t="shared" si="34"/>
        <v>2.6308937991503965</v>
      </c>
      <c r="BI35">
        <f t="shared" si="34"/>
        <v>2.6321666583825931</v>
      </c>
      <c r="BJ35">
        <f t="shared" si="34"/>
        <v>2.6260927368907372</v>
      </c>
      <c r="BK35">
        <f t="shared" si="34"/>
        <v>2.6548953834940852</v>
      </c>
      <c r="BL35">
        <f t="shared" si="42"/>
        <v>2.5136320518033526</v>
      </c>
      <c r="BM35"/>
      <c r="BN35"/>
      <c r="BO35"/>
      <c r="BP35"/>
    </row>
    <row r="36" spans="1:68" s="15" customFormat="1" x14ac:dyDescent="0.2">
      <c r="A36" s="63" t="s">
        <v>1254</v>
      </c>
      <c r="B36" s="28" t="s">
        <v>676</v>
      </c>
      <c r="C36" s="64">
        <v>25362.534</v>
      </c>
      <c r="D36" s="64" t="s">
        <v>700</v>
      </c>
      <c r="E36" s="9">
        <f t="shared" si="11"/>
        <v>-9238.9929838402968</v>
      </c>
      <c r="F36" s="9">
        <f t="shared" si="12"/>
        <v>-9239</v>
      </c>
      <c r="G36" s="9">
        <f t="shared" si="13"/>
        <v>1.0867000004509464E-2</v>
      </c>
      <c r="H36" s="9"/>
      <c r="I36" s="9">
        <f t="shared" si="14"/>
        <v>1.0867000004509464E-2</v>
      </c>
      <c r="J36" s="9"/>
      <c r="K36" s="9"/>
      <c r="L36" s="9"/>
      <c r="N36" s="9"/>
      <c r="O36" s="9"/>
      <c r="P36" s="9">
        <f t="shared" si="15"/>
        <v>-0.2497705766596329</v>
      </c>
      <c r="Q36" s="40">
        <f t="shared" si="16"/>
        <v>10344.034</v>
      </c>
      <c r="R36" s="9"/>
      <c r="S36" s="35">
        <v>0.1</v>
      </c>
      <c r="T36" s="9"/>
      <c r="U36" s="9"/>
      <c r="V36" s="9"/>
      <c r="W36" s="9"/>
      <c r="Z36">
        <f t="shared" si="17"/>
        <v>-9239</v>
      </c>
      <c r="AA36" s="15">
        <f t="shared" si="18"/>
        <v>3.9225970887817596E-3</v>
      </c>
      <c r="AB36" s="15">
        <f t="shared" si="19"/>
        <v>-0.24282617374390519</v>
      </c>
      <c r="AC36" s="15">
        <f t="shared" si="20"/>
        <v>0.26063757666414233</v>
      </c>
      <c r="AD36" s="15">
        <f t="shared" si="21"/>
        <v>6.9444029157277043E-3</v>
      </c>
      <c r="AE36" s="15">
        <f t="shared" si="22"/>
        <v>4.8224731855967445E-6</v>
      </c>
      <c r="AF36">
        <f t="shared" si="23"/>
        <v>0.26063757666414233</v>
      </c>
      <c r="AG36" s="68"/>
      <c r="AH36">
        <f t="shared" si="24"/>
        <v>0.25369317374841466</v>
      </c>
      <c r="AI36">
        <f t="shared" si="25"/>
        <v>0.79910779927118925</v>
      </c>
      <c r="AJ36">
        <f t="shared" si="26"/>
        <v>0.76117213205536238</v>
      </c>
      <c r="AK36">
        <f t="shared" si="27"/>
        <v>0.1321307289143491</v>
      </c>
      <c r="AL36">
        <f t="shared" si="28"/>
        <v>2.559809808326901</v>
      </c>
      <c r="AM36">
        <f t="shared" si="29"/>
        <v>3.3401935438817238</v>
      </c>
      <c r="AN36" s="15">
        <f t="shared" si="33"/>
        <v>2.4107666059856703</v>
      </c>
      <c r="AO36" s="15">
        <f t="shared" si="33"/>
        <v>2.4107607890629459</v>
      </c>
      <c r="AP36" s="15">
        <f t="shared" si="33"/>
        <v>2.4107932774260226</v>
      </c>
      <c r="AQ36" s="15">
        <f t="shared" si="33"/>
        <v>2.4106118130556289</v>
      </c>
      <c r="AR36" s="15">
        <f t="shared" si="33"/>
        <v>2.4116250081283934</v>
      </c>
      <c r="AS36" s="15">
        <f t="shared" si="33"/>
        <v>2.4059560523214589</v>
      </c>
      <c r="AT36" s="15">
        <f t="shared" si="33"/>
        <v>2.4373158997836764</v>
      </c>
      <c r="AU36" s="15">
        <f t="shared" si="31"/>
        <v>2.2502688019706354</v>
      </c>
      <c r="AV36"/>
      <c r="AW36">
        <v>-7200</v>
      </c>
      <c r="AX36">
        <f t="shared" si="35"/>
        <v>1.9083792822693346E-2</v>
      </c>
      <c r="AY36">
        <f t="shared" si="36"/>
        <v>-0.18964164288385937</v>
      </c>
      <c r="AZ36">
        <f t="shared" si="37"/>
        <v>0.20872543570655272</v>
      </c>
      <c r="BA36">
        <f t="shared" si="38"/>
        <v>0.77704927119625933</v>
      </c>
      <c r="BB36">
        <f t="shared" si="39"/>
        <v>0.61879209721156814</v>
      </c>
      <c r="BC36">
        <f t="shared" si="40"/>
        <v>2.7577241963013859</v>
      </c>
      <c r="BD36">
        <f t="shared" si="41"/>
        <v>5.1459823526025126</v>
      </c>
      <c r="BE36">
        <f t="shared" si="34"/>
        <v>2.6547650417087025</v>
      </c>
      <c r="BF36">
        <f t="shared" si="34"/>
        <v>2.6547528176389537</v>
      </c>
      <c r="BG36">
        <f t="shared" si="34"/>
        <v>2.6548103381451478</v>
      </c>
      <c r="BH36">
        <f t="shared" si="34"/>
        <v>2.6545396594443806</v>
      </c>
      <c r="BI36">
        <f t="shared" si="34"/>
        <v>2.6558130753935454</v>
      </c>
      <c r="BJ36">
        <f t="shared" si="34"/>
        <v>2.6498147336490243</v>
      </c>
      <c r="BK36">
        <f t="shared" si="34"/>
        <v>2.6779070873490083</v>
      </c>
      <c r="BL36">
        <f t="shared" si="42"/>
        <v>2.5422740583104453</v>
      </c>
      <c r="BM36"/>
      <c r="BN36"/>
      <c r="BO36"/>
      <c r="BP36"/>
    </row>
    <row r="37" spans="1:68" s="9" customFormat="1" x14ac:dyDescent="0.2">
      <c r="A37" s="63" t="s">
        <v>1254</v>
      </c>
      <c r="B37" s="28" t="s">
        <v>676</v>
      </c>
      <c r="C37" s="64">
        <v>25373.365000000002</v>
      </c>
      <c r="D37" s="64" t="s">
        <v>700</v>
      </c>
      <c r="E37" s="9">
        <f t="shared" si="11"/>
        <v>-9232.0000671464586</v>
      </c>
      <c r="F37" s="9">
        <f t="shared" si="12"/>
        <v>-9232</v>
      </c>
      <c r="G37" s="9">
        <f t="shared" si="13"/>
        <v>-1.0399999518995173E-4</v>
      </c>
      <c r="I37" s="9">
        <f t="shared" si="14"/>
        <v>-1.0399999518995173E-4</v>
      </c>
      <c r="M37" s="15"/>
      <c r="P37" s="9">
        <f t="shared" si="15"/>
        <v>-0.24956418462048013</v>
      </c>
      <c r="Q37" s="40">
        <f t="shared" si="16"/>
        <v>10354.865000000002</v>
      </c>
      <c r="S37" s="35">
        <v>0.1</v>
      </c>
      <c r="Z37">
        <f t="shared" si="17"/>
        <v>-9232</v>
      </c>
      <c r="AA37" s="15">
        <f t="shared" si="18"/>
        <v>3.9970902867459968E-3</v>
      </c>
      <c r="AB37" s="15">
        <f t="shared" si="19"/>
        <v>-0.25366527490241608</v>
      </c>
      <c r="AC37" s="15">
        <f t="shared" si="20"/>
        <v>0.24946018462529018</v>
      </c>
      <c r="AD37" s="15">
        <f t="shared" si="21"/>
        <v>-4.1010902819359485E-3</v>
      </c>
      <c r="AE37" s="15">
        <f t="shared" si="22"/>
        <v>1.6818941500589477E-6</v>
      </c>
      <c r="AF37">
        <f t="shared" si="23"/>
        <v>0.24946018462529018</v>
      </c>
      <c r="AG37" s="68"/>
      <c r="AH37">
        <f t="shared" si="24"/>
        <v>0.25356127490722613</v>
      </c>
      <c r="AI37">
        <f t="shared" si="25"/>
        <v>0.79901537132145872</v>
      </c>
      <c r="AJ37">
        <f t="shared" si="26"/>
        <v>0.76071803116004877</v>
      </c>
      <c r="AK37">
        <f t="shared" si="27"/>
        <v>0.1319900938406017</v>
      </c>
      <c r="AL37">
        <f t="shared" si="28"/>
        <v>2.5605096997250389</v>
      </c>
      <c r="AM37">
        <f t="shared" si="29"/>
        <v>3.3444527750008732</v>
      </c>
      <c r="AN37" s="15">
        <f t="shared" si="33"/>
        <v>2.4116168003528875</v>
      </c>
      <c r="AO37" s="15">
        <f t="shared" si="33"/>
        <v>2.4116109605118967</v>
      </c>
      <c r="AP37" s="15">
        <f t="shared" si="33"/>
        <v>2.4116435520496546</v>
      </c>
      <c r="AQ37" s="15">
        <f t="shared" si="33"/>
        <v>2.4114616499557835</v>
      </c>
      <c r="AR37" s="15">
        <f t="shared" si="33"/>
        <v>2.4124765160613242</v>
      </c>
      <c r="AS37" s="15">
        <f t="shared" si="33"/>
        <v>2.4068025439215091</v>
      </c>
      <c r="AT37" s="15">
        <f t="shared" si="33"/>
        <v>2.438166808176442</v>
      </c>
      <c r="AU37" s="15">
        <f t="shared" si="31"/>
        <v>2.2512712721983839</v>
      </c>
      <c r="AV37"/>
      <c r="AW37">
        <v>-7000</v>
      </c>
      <c r="AX37">
        <f t="shared" si="35"/>
        <v>1.9929031765750005E-2</v>
      </c>
      <c r="AY37">
        <f t="shared" si="36"/>
        <v>-0.18374269029871523</v>
      </c>
      <c r="AZ37">
        <f t="shared" si="37"/>
        <v>0.20367172206446524</v>
      </c>
      <c r="BA37">
        <f t="shared" si="38"/>
        <v>0.77538983594113164</v>
      </c>
      <c r="BB37">
        <f t="shared" si="39"/>
        <v>0.60385970072026118</v>
      </c>
      <c r="BC37">
        <f t="shared" si="40"/>
        <v>2.7765938094397504</v>
      </c>
      <c r="BD37">
        <f t="shared" si="41"/>
        <v>5.4185007620542693</v>
      </c>
      <c r="BE37">
        <f t="shared" si="34"/>
        <v>2.6783616788006075</v>
      </c>
      <c r="BF37">
        <f t="shared" si="34"/>
        <v>2.6783490590713472</v>
      </c>
      <c r="BG37">
        <f t="shared" si="34"/>
        <v>2.6784077250339648</v>
      </c>
      <c r="BH37">
        <f t="shared" si="34"/>
        <v>2.6781349870748725</v>
      </c>
      <c r="BI37">
        <f t="shared" si="34"/>
        <v>2.679402630575213</v>
      </c>
      <c r="BJ37">
        <f t="shared" si="34"/>
        <v>2.6735039822117126</v>
      </c>
      <c r="BK37">
        <f t="shared" si="34"/>
        <v>2.7008075302834174</v>
      </c>
      <c r="BL37">
        <f t="shared" si="42"/>
        <v>2.570916064817538</v>
      </c>
      <c r="BM37"/>
      <c r="BN37"/>
      <c r="BO37"/>
      <c r="BP37"/>
    </row>
    <row r="38" spans="1:68" s="15" customFormat="1" x14ac:dyDescent="0.2">
      <c r="A38" s="63" t="s">
        <v>1254</v>
      </c>
      <c r="B38" s="28" t="s">
        <v>676</v>
      </c>
      <c r="C38" s="64">
        <v>25376.457999999999</v>
      </c>
      <c r="D38" s="64" t="s">
        <v>700</v>
      </c>
      <c r="E38" s="9">
        <f t="shared" si="11"/>
        <v>-9230.0031055238924</v>
      </c>
      <c r="F38" s="9">
        <f t="shared" si="12"/>
        <v>-9230</v>
      </c>
      <c r="G38" s="9">
        <f t="shared" si="13"/>
        <v>-4.8099999985424802E-3</v>
      </c>
      <c r="H38" s="9"/>
      <c r="I38" s="9">
        <f t="shared" si="14"/>
        <v>-4.8099999985424802E-3</v>
      </c>
      <c r="J38" s="9"/>
      <c r="K38" s="9"/>
      <c r="L38" s="9"/>
      <c r="N38" s="9"/>
      <c r="O38" s="9"/>
      <c r="P38" s="9">
        <f t="shared" si="15"/>
        <v>-0.24950521542350829</v>
      </c>
      <c r="Q38" s="40">
        <f t="shared" si="16"/>
        <v>10357.957999999999</v>
      </c>
      <c r="R38" s="9"/>
      <c r="S38" s="35">
        <v>0.1</v>
      </c>
      <c r="T38" s="9"/>
      <c r="U38" s="9"/>
      <c r="V38" s="9"/>
      <c r="W38" s="9"/>
      <c r="X38" s="9"/>
      <c r="Y38" s="9"/>
      <c r="Z38">
        <f t="shared" si="17"/>
        <v>-9230</v>
      </c>
      <c r="AA38" s="15">
        <f t="shared" si="18"/>
        <v>4.0183432364679361E-3</v>
      </c>
      <c r="AB38" s="15">
        <f t="shared" si="19"/>
        <v>-0.2583335586585187</v>
      </c>
      <c r="AC38" s="15">
        <f t="shared" si="20"/>
        <v>0.24469521542496581</v>
      </c>
      <c r="AD38" s="15">
        <f t="shared" si="21"/>
        <v>-8.8283432350104163E-3</v>
      </c>
      <c r="AE38" s="15">
        <f t="shared" si="22"/>
        <v>7.7939644275154179E-6</v>
      </c>
      <c r="AF38">
        <f t="shared" si="23"/>
        <v>0.24469521542496581</v>
      </c>
      <c r="AG38" s="68"/>
      <c r="AH38">
        <f t="shared" si="24"/>
        <v>0.25352355865997622</v>
      </c>
      <c r="AI38">
        <f t="shared" si="25"/>
        <v>0.79898898533930818</v>
      </c>
      <c r="AJ38">
        <f t="shared" si="26"/>
        <v>0.76058823889372595</v>
      </c>
      <c r="AK38">
        <f t="shared" si="27"/>
        <v>0.13194990648795896</v>
      </c>
      <c r="AL38">
        <f t="shared" si="28"/>
        <v>2.560709638969032</v>
      </c>
      <c r="AM38">
        <f t="shared" si="29"/>
        <v>3.3456713486967256</v>
      </c>
      <c r="AN38" s="15">
        <f t="shared" si="33"/>
        <v>2.4118596949741091</v>
      </c>
      <c r="AO38" s="15">
        <f t="shared" si="33"/>
        <v>2.4118538485797063</v>
      </c>
      <c r="AP38" s="15">
        <f t="shared" si="33"/>
        <v>2.4118864696017317</v>
      </c>
      <c r="AQ38" s="15">
        <f t="shared" si="33"/>
        <v>2.4117044425069958</v>
      </c>
      <c r="AR38" s="15">
        <f t="shared" si="33"/>
        <v>2.412719785383592</v>
      </c>
      <c r="AS38" s="15">
        <f t="shared" si="33"/>
        <v>2.4070443843041676</v>
      </c>
      <c r="AT38" s="15">
        <f t="shared" si="33"/>
        <v>2.4384098903558709</v>
      </c>
      <c r="AU38" s="15">
        <f t="shared" si="31"/>
        <v>2.2515576922634546</v>
      </c>
      <c r="AV38"/>
      <c r="AW38">
        <v>-6800</v>
      </c>
      <c r="AX38">
        <f t="shared" si="35"/>
        <v>2.0671939714149906E-2</v>
      </c>
      <c r="AY38">
        <f t="shared" si="36"/>
        <v>-0.17784354692164611</v>
      </c>
      <c r="AZ38">
        <f t="shared" si="37"/>
        <v>0.19851548663579602</v>
      </c>
      <c r="BA38">
        <f t="shared" si="38"/>
        <v>0.77381677854296771</v>
      </c>
      <c r="BB38">
        <f t="shared" si="39"/>
        <v>0.58877575889800626</v>
      </c>
      <c r="BC38">
        <f t="shared" si="40"/>
        <v>2.7953849140667577</v>
      </c>
      <c r="BD38">
        <f t="shared" si="41"/>
        <v>5.7190614766779646</v>
      </c>
      <c r="BE38">
        <f t="shared" si="34"/>
        <v>2.7019091701877409</v>
      </c>
      <c r="BF38">
        <f t="shared" si="34"/>
        <v>2.7018962366507471</v>
      </c>
      <c r="BG38">
        <f t="shared" si="34"/>
        <v>2.7019556788690817</v>
      </c>
      <c r="BH38">
        <f t="shared" si="34"/>
        <v>2.7016824701557582</v>
      </c>
      <c r="BI38">
        <f t="shared" si="34"/>
        <v>2.7029379039701489</v>
      </c>
      <c r="BJ38">
        <f t="shared" si="34"/>
        <v>2.6971628479325966</v>
      </c>
      <c r="BK38">
        <f t="shared" si="34"/>
        <v>2.7236014221504563</v>
      </c>
      <c r="BL38">
        <f t="shared" si="42"/>
        <v>2.5995580713246302</v>
      </c>
      <c r="BM38"/>
      <c r="BN38"/>
      <c r="BO38"/>
      <c r="BP38"/>
    </row>
    <row r="39" spans="1:68" s="9" customFormat="1" x14ac:dyDescent="0.2">
      <c r="A39" s="63" t="s">
        <v>1254</v>
      </c>
      <c r="B39" s="28" t="s">
        <v>676</v>
      </c>
      <c r="C39" s="64">
        <v>25497.280999999999</v>
      </c>
      <c r="D39" s="64" t="s">
        <v>700</v>
      </c>
      <c r="E39" s="9">
        <f t="shared" si="11"/>
        <v>-9151.9950569873308</v>
      </c>
      <c r="F39" s="9">
        <f t="shared" si="12"/>
        <v>-9152</v>
      </c>
      <c r="G39" s="9">
        <f t="shared" si="13"/>
        <v>7.6560000052268151E-3</v>
      </c>
      <c r="I39" s="9">
        <f t="shared" si="14"/>
        <v>7.6560000052268151E-3</v>
      </c>
      <c r="M39" s="15"/>
      <c r="P39" s="9">
        <f t="shared" si="15"/>
        <v>-0.24720540185983653</v>
      </c>
      <c r="Q39" s="40">
        <f t="shared" si="16"/>
        <v>10478.780999999999</v>
      </c>
      <c r="S39" s="35">
        <v>0.1</v>
      </c>
      <c r="Z39">
        <f t="shared" si="17"/>
        <v>-9152</v>
      </c>
      <c r="AA39" s="15">
        <f t="shared" si="18"/>
        <v>4.8365602985602218E-3</v>
      </c>
      <c r="AB39" s="15">
        <f t="shared" si="19"/>
        <v>-0.24438596215316993</v>
      </c>
      <c r="AC39" s="15">
        <f t="shared" si="20"/>
        <v>0.25486140186506334</v>
      </c>
      <c r="AD39" s="15">
        <f t="shared" si="21"/>
        <v>2.8194397066665933E-3</v>
      </c>
      <c r="AE39" s="15">
        <f t="shared" si="22"/>
        <v>7.949240259528206E-7</v>
      </c>
      <c r="AF39">
        <f t="shared" si="23"/>
        <v>0.25486140186506334</v>
      </c>
      <c r="AG39" s="68"/>
      <c r="AH39">
        <f t="shared" si="24"/>
        <v>0.25204196215839675</v>
      </c>
      <c r="AI39">
        <f t="shared" si="25"/>
        <v>0.79796754591868191</v>
      </c>
      <c r="AJ39">
        <f t="shared" si="26"/>
        <v>0.75550938799332068</v>
      </c>
      <c r="AK39">
        <f t="shared" si="27"/>
        <v>0.1303805711560663</v>
      </c>
      <c r="AL39">
        <f t="shared" si="28"/>
        <v>2.568497024314675</v>
      </c>
      <c r="AM39">
        <f t="shared" si="29"/>
        <v>3.3937760595552886</v>
      </c>
      <c r="AN39" s="15">
        <f t="shared" si="33"/>
        <v>2.4213263596596208</v>
      </c>
      <c r="AO39" s="15">
        <f t="shared" si="33"/>
        <v>2.4213202559081672</v>
      </c>
      <c r="AP39" s="15">
        <f t="shared" si="33"/>
        <v>2.4213540284514306</v>
      </c>
      <c r="AQ39" s="15">
        <f t="shared" si="33"/>
        <v>2.4211671497231286</v>
      </c>
      <c r="AR39" s="15">
        <f t="shared" si="33"/>
        <v>2.4222008500971648</v>
      </c>
      <c r="AS39" s="15">
        <f t="shared" si="33"/>
        <v>2.4164712229681569</v>
      </c>
      <c r="AT39" s="15">
        <f t="shared" si="33"/>
        <v>2.4478781742275157</v>
      </c>
      <c r="AU39" s="15">
        <f t="shared" si="31"/>
        <v>2.2627280748012208</v>
      </c>
      <c r="AV39"/>
      <c r="AW39">
        <v>-6600</v>
      </c>
      <c r="AX39">
        <f t="shared" si="35"/>
        <v>2.13154835493512E-2</v>
      </c>
      <c r="AY39">
        <f t="shared" si="36"/>
        <v>-0.17194421275265206</v>
      </c>
      <c r="AZ39">
        <f t="shared" si="37"/>
        <v>0.19325969630200326</v>
      </c>
      <c r="BA39">
        <f t="shared" si="38"/>
        <v>0.77232932242769925</v>
      </c>
      <c r="BB39">
        <f t="shared" si="39"/>
        <v>0.57354469356055993</v>
      </c>
      <c r="BC39">
        <f t="shared" si="40"/>
        <v>2.8141018356819245</v>
      </c>
      <c r="BD39">
        <f t="shared" si="41"/>
        <v>6.0523618336737037</v>
      </c>
      <c r="BE39">
        <f t="shared" si="34"/>
        <v>2.7254101277599303</v>
      </c>
      <c r="BF39">
        <f t="shared" si="34"/>
        <v>2.7253969707120635</v>
      </c>
      <c r="BG39">
        <f t="shared" si="34"/>
        <v>2.7254567954461928</v>
      </c>
      <c r="BH39">
        <f t="shared" si="34"/>
        <v>2.7251847612687472</v>
      </c>
      <c r="BI39">
        <f t="shared" si="34"/>
        <v>2.7264214876869306</v>
      </c>
      <c r="BJ39">
        <f t="shared" si="34"/>
        <v>2.72079358451058</v>
      </c>
      <c r="BK39">
        <f t="shared" si="34"/>
        <v>2.7462935602080112</v>
      </c>
      <c r="BL39">
        <f t="shared" si="42"/>
        <v>2.6282000778317229</v>
      </c>
      <c r="BM39"/>
      <c r="BN39"/>
      <c r="BO39"/>
      <c r="BP39"/>
    </row>
    <row r="40" spans="1:68" s="9" customFormat="1" x14ac:dyDescent="0.2">
      <c r="A40" s="63" t="s">
        <v>1254</v>
      </c>
      <c r="B40" s="28" t="s">
        <v>676</v>
      </c>
      <c r="C40" s="64">
        <v>25500.378000000001</v>
      </c>
      <c r="D40" s="64" t="s">
        <v>700</v>
      </c>
      <c r="E40" s="9">
        <f t="shared" si="11"/>
        <v>-9149.9955128085076</v>
      </c>
      <c r="F40" s="9">
        <f t="shared" si="12"/>
        <v>-9150</v>
      </c>
      <c r="G40" s="9">
        <f t="shared" si="13"/>
        <v>6.9500000063271727E-3</v>
      </c>
      <c r="I40" s="9">
        <f t="shared" si="14"/>
        <v>6.9500000063271727E-3</v>
      </c>
      <c r="M40" s="15"/>
      <c r="P40" s="9">
        <f t="shared" si="15"/>
        <v>-0.24714643189969698</v>
      </c>
      <c r="Q40" s="40">
        <f t="shared" si="16"/>
        <v>10481.878000000001</v>
      </c>
      <c r="S40" s="35">
        <v>0.1</v>
      </c>
      <c r="Z40">
        <f t="shared" si="17"/>
        <v>-9150</v>
      </c>
      <c r="AA40" s="15">
        <f t="shared" si="18"/>
        <v>4.8572680837778437E-3</v>
      </c>
      <c r="AB40" s="15">
        <f t="shared" si="19"/>
        <v>-0.24505369997714765</v>
      </c>
      <c r="AC40" s="15">
        <f t="shared" si="20"/>
        <v>0.25409643190602416</v>
      </c>
      <c r="AD40" s="15">
        <f t="shared" si="21"/>
        <v>2.092731922549329E-3</v>
      </c>
      <c r="AE40" s="15">
        <f t="shared" si="22"/>
        <v>4.3795268996570109E-7</v>
      </c>
      <c r="AF40">
        <f t="shared" si="23"/>
        <v>0.25409643190602416</v>
      </c>
      <c r="AG40" s="68"/>
      <c r="AH40">
        <f t="shared" si="24"/>
        <v>0.25200369998347483</v>
      </c>
      <c r="AI40">
        <f t="shared" si="25"/>
        <v>0.79794155005505329</v>
      </c>
      <c r="AJ40">
        <f t="shared" si="26"/>
        <v>0.75537872846633847</v>
      </c>
      <c r="AK40">
        <f t="shared" si="27"/>
        <v>0.13034028020127722</v>
      </c>
      <c r="AL40">
        <f t="shared" si="28"/>
        <v>2.568696439615807</v>
      </c>
      <c r="AM40">
        <f t="shared" si="29"/>
        <v>3.395024594092404</v>
      </c>
      <c r="AN40" s="15">
        <f t="shared" si="33"/>
        <v>2.4215689358323775</v>
      </c>
      <c r="AO40" s="15">
        <f t="shared" si="33"/>
        <v>2.4215628254384027</v>
      </c>
      <c r="AP40" s="15">
        <f t="shared" si="33"/>
        <v>2.4215966275407186</v>
      </c>
      <c r="AQ40" s="15">
        <f t="shared" si="33"/>
        <v>2.4214096250494568</v>
      </c>
      <c r="AR40" s="15">
        <f t="shared" si="33"/>
        <v>2.4224437899328399</v>
      </c>
      <c r="AS40" s="15">
        <f t="shared" si="33"/>
        <v>2.4167128112189986</v>
      </c>
      <c r="AT40" s="15">
        <f t="shared" si="33"/>
        <v>2.4481206460457803</v>
      </c>
      <c r="AU40" s="15">
        <f t="shared" si="31"/>
        <v>2.263014494866292</v>
      </c>
      <c r="AV40"/>
      <c r="AW40">
        <v>-6400</v>
      </c>
      <c r="AX40">
        <f t="shared" si="35"/>
        <v>2.1862611942715826E-2</v>
      </c>
      <c r="AY40">
        <f t="shared" si="36"/>
        <v>-0.16604468779173304</v>
      </c>
      <c r="AZ40">
        <f t="shared" si="37"/>
        <v>0.18790729973444886</v>
      </c>
      <c r="BA40">
        <f t="shared" si="38"/>
        <v>0.77092673184651495</v>
      </c>
      <c r="BB40">
        <f t="shared" si="39"/>
        <v>0.55817072279230362</v>
      </c>
      <c r="BC40">
        <f t="shared" si="40"/>
        <v>2.8327488386530599</v>
      </c>
      <c r="BD40">
        <f t="shared" si="41"/>
        <v>6.4242091203360649</v>
      </c>
      <c r="BE40">
        <f t="shared" si="34"/>
        <v>2.7488671405903853</v>
      </c>
      <c r="BF40">
        <f t="shared" si="34"/>
        <v>2.7488538578154551</v>
      </c>
      <c r="BG40">
        <f t="shared" si="34"/>
        <v>2.7489136508287086</v>
      </c>
      <c r="BH40">
        <f t="shared" si="34"/>
        <v>2.7486444781950903</v>
      </c>
      <c r="BI40">
        <f t="shared" si="34"/>
        <v>2.7498559872455002</v>
      </c>
      <c r="BJ40">
        <f t="shared" si="34"/>
        <v>2.7443983380521053</v>
      </c>
      <c r="BK40">
        <f t="shared" si="34"/>
        <v>2.7688888251834785</v>
      </c>
      <c r="BL40">
        <f t="shared" si="42"/>
        <v>2.6568420843388156</v>
      </c>
      <c r="BM40"/>
      <c r="BN40"/>
      <c r="BO40"/>
      <c r="BP40"/>
    </row>
    <row r="41" spans="1:68" s="9" customFormat="1" x14ac:dyDescent="0.2">
      <c r="A41" s="63" t="s">
        <v>1304</v>
      </c>
      <c r="B41" s="28" t="s">
        <v>676</v>
      </c>
      <c r="C41" s="64">
        <v>25774.53</v>
      </c>
      <c r="D41" s="64" t="s">
        <v>700</v>
      </c>
      <c r="E41" s="9">
        <f t="shared" si="11"/>
        <v>-8972.9922723460513</v>
      </c>
      <c r="F41" s="9">
        <f t="shared" si="12"/>
        <v>-8973</v>
      </c>
      <c r="G41" s="9">
        <f t="shared" si="13"/>
        <v>1.196900000286405E-2</v>
      </c>
      <c r="I41" s="9">
        <f t="shared" si="14"/>
        <v>1.196900000286405E-2</v>
      </c>
      <c r="M41" s="15"/>
      <c r="P41" s="9">
        <f t="shared" si="15"/>
        <v>-0.241927514866591</v>
      </c>
      <c r="Q41" s="40">
        <f t="shared" si="16"/>
        <v>10756.029999999999</v>
      </c>
      <c r="S41" s="35">
        <v>0.1</v>
      </c>
      <c r="Z41">
        <f t="shared" si="17"/>
        <v>-8973</v>
      </c>
      <c r="AA41" s="15">
        <f t="shared" si="18"/>
        <v>6.6365664547238523E-3</v>
      </c>
      <c r="AB41" s="15">
        <f t="shared" si="19"/>
        <v>-0.23659508131845081</v>
      </c>
      <c r="AC41" s="15">
        <f t="shared" si="20"/>
        <v>0.25389651486945508</v>
      </c>
      <c r="AD41" s="15">
        <f t="shared" si="21"/>
        <v>5.3324335481401974E-3</v>
      </c>
      <c r="AE41" s="15">
        <f t="shared" si="22"/>
        <v>2.8434847545331059E-6</v>
      </c>
      <c r="AF41">
        <f t="shared" si="23"/>
        <v>0.25389651486945508</v>
      </c>
      <c r="AG41" s="68"/>
      <c r="AH41">
        <f t="shared" si="24"/>
        <v>0.24856408132131486</v>
      </c>
      <c r="AI41">
        <f t="shared" si="25"/>
        <v>0.79567930102522566</v>
      </c>
      <c r="AJ41">
        <f t="shared" si="26"/>
        <v>0.74373098366387225</v>
      </c>
      <c r="AK41">
        <f t="shared" si="27"/>
        <v>0.126764576312003</v>
      </c>
      <c r="AL41">
        <f t="shared" si="28"/>
        <v>2.5862938563364235</v>
      </c>
      <c r="AM41">
        <f t="shared" si="29"/>
        <v>3.5086356051027536</v>
      </c>
      <c r="AN41" s="15">
        <f t="shared" ref="AN41:AT50" si="43">$AU41+$AB$7*SIN(AO41)</f>
        <v>2.4430059786555844</v>
      </c>
      <c r="AO41" s="15">
        <f t="shared" si="43"/>
        <v>2.4429992729689771</v>
      </c>
      <c r="AP41" s="15">
        <f t="shared" si="43"/>
        <v>2.4430356918143561</v>
      </c>
      <c r="AQ41" s="15">
        <f t="shared" si="43"/>
        <v>2.442837886238955</v>
      </c>
      <c r="AR41" s="15">
        <f t="shared" si="43"/>
        <v>2.4439118537947304</v>
      </c>
      <c r="AS41" s="15">
        <f t="shared" si="43"/>
        <v>2.4380691272956065</v>
      </c>
      <c r="AT41" s="15">
        <f t="shared" si="43"/>
        <v>2.4695196815779168</v>
      </c>
      <c r="AU41" s="15">
        <f t="shared" si="31"/>
        <v>2.288362670625069</v>
      </c>
      <c r="AV41"/>
      <c r="AW41">
        <v>-6200</v>
      </c>
      <c r="AX41">
        <f t="shared" si="35"/>
        <v>2.2316256413473234E-2</v>
      </c>
      <c r="AY41">
        <f t="shared" si="36"/>
        <v>-0.16014497203888903</v>
      </c>
      <c r="AZ41">
        <f t="shared" si="37"/>
        <v>0.18246122845236226</v>
      </c>
      <c r="BA41">
        <f t="shared" si="38"/>
        <v>0.76960831182309908</v>
      </c>
      <c r="BB41">
        <f t="shared" si="39"/>
        <v>0.54265787171955082</v>
      </c>
      <c r="BC41">
        <f t="shared" si="40"/>
        <v>2.8513301298645524</v>
      </c>
      <c r="BD41">
        <f t="shared" si="41"/>
        <v>6.841869082842301</v>
      </c>
      <c r="BE41">
        <f t="shared" si="34"/>
        <v>2.7722827762198832</v>
      </c>
      <c r="BF41">
        <f t="shared" si="34"/>
        <v>2.7722694718711662</v>
      </c>
      <c r="BG41">
        <f t="shared" si="34"/>
        <v>2.7723288028513084</v>
      </c>
      <c r="BH41">
        <f t="shared" si="34"/>
        <v>2.772064204775162</v>
      </c>
      <c r="BI41">
        <f t="shared" si="34"/>
        <v>2.7732440226529196</v>
      </c>
      <c r="BJ41">
        <f t="shared" si="34"/>
        <v>2.7679791513933125</v>
      </c>
      <c r="BK41">
        <f t="shared" si="34"/>
        <v>2.7913921772700618</v>
      </c>
      <c r="BL41">
        <f t="shared" si="42"/>
        <v>2.6854840908459083</v>
      </c>
      <c r="BM41"/>
      <c r="BN41"/>
      <c r="BO41"/>
      <c r="BP41"/>
    </row>
    <row r="42" spans="1:68" s="9" customFormat="1" x14ac:dyDescent="0.2">
      <c r="A42" s="63" t="s">
        <v>1254</v>
      </c>
      <c r="B42" s="28" t="s">
        <v>676</v>
      </c>
      <c r="C42" s="64">
        <v>25808.582999999999</v>
      </c>
      <c r="D42" s="64" t="s">
        <v>700</v>
      </c>
      <c r="E42" s="9">
        <f t="shared" si="11"/>
        <v>-8951.0063253259013</v>
      </c>
      <c r="F42" s="9">
        <f t="shared" si="12"/>
        <v>-8951</v>
      </c>
      <c r="G42" s="9">
        <f t="shared" si="13"/>
        <v>-9.7969999987981282E-3</v>
      </c>
      <c r="I42" s="9">
        <f t="shared" si="14"/>
        <v>-9.7969999987981282E-3</v>
      </c>
      <c r="M42" s="15"/>
      <c r="P42" s="9">
        <f t="shared" si="15"/>
        <v>-0.24127882547223556</v>
      </c>
      <c r="Q42" s="40">
        <f t="shared" si="16"/>
        <v>10790.082999999999</v>
      </c>
      <c r="S42" s="35">
        <v>0.1</v>
      </c>
      <c r="Z42">
        <f t="shared" si="17"/>
        <v>-8951</v>
      </c>
      <c r="AA42" s="15">
        <f t="shared" si="18"/>
        <v>6.8504105613563515E-3</v>
      </c>
      <c r="AB42" s="15">
        <f t="shared" si="19"/>
        <v>-0.25792623603239007</v>
      </c>
      <c r="AC42" s="15">
        <f t="shared" si="20"/>
        <v>0.23148182547343743</v>
      </c>
      <c r="AD42" s="15">
        <f t="shared" si="21"/>
        <v>-1.664741056015448E-2</v>
      </c>
      <c r="AE42" s="15">
        <f t="shared" si="22"/>
        <v>2.771362783583429E-5</v>
      </c>
      <c r="AF42">
        <f t="shared" si="23"/>
        <v>0.23148182547343743</v>
      </c>
      <c r="AG42" s="68"/>
      <c r="AH42">
        <f t="shared" si="24"/>
        <v>0.24812923603359191</v>
      </c>
      <c r="AI42">
        <f t="shared" si="25"/>
        <v>0.79540339946370486</v>
      </c>
      <c r="AJ42">
        <f t="shared" si="26"/>
        <v>0.74227171836088368</v>
      </c>
      <c r="AK42">
        <f t="shared" si="27"/>
        <v>0.12631879070864191</v>
      </c>
      <c r="AL42">
        <f t="shared" si="28"/>
        <v>2.5884741770384148</v>
      </c>
      <c r="AM42">
        <f t="shared" si="29"/>
        <v>3.5232019320236621</v>
      </c>
      <c r="AN42" s="15">
        <f t="shared" si="43"/>
        <v>2.4456662472279538</v>
      </c>
      <c r="AO42" s="15">
        <f t="shared" si="43"/>
        <v>2.4456594666600346</v>
      </c>
      <c r="AP42" s="15">
        <f t="shared" si="43"/>
        <v>2.4456962102221684</v>
      </c>
      <c r="AQ42" s="15">
        <f t="shared" si="43"/>
        <v>2.445497085170758</v>
      </c>
      <c r="AR42" s="15">
        <f t="shared" si="43"/>
        <v>2.4465758109558831</v>
      </c>
      <c r="AS42" s="15">
        <f t="shared" si="43"/>
        <v>2.4407203006532976</v>
      </c>
      <c r="AT42" s="15">
        <f t="shared" si="43"/>
        <v>2.4721712636308451</v>
      </c>
      <c r="AU42" s="15">
        <f t="shared" si="31"/>
        <v>2.2915132913408489</v>
      </c>
      <c r="AV42"/>
      <c r="AW42">
        <v>-6000</v>
      </c>
      <c r="AX42">
        <f t="shared" si="35"/>
        <v>2.2679332411990161E-2</v>
      </c>
      <c r="AY42">
        <f t="shared" si="36"/>
        <v>-0.15424506549412009</v>
      </c>
      <c r="AZ42">
        <f t="shared" si="37"/>
        <v>0.17692439790611025</v>
      </c>
      <c r="BA42">
        <f t="shared" si="38"/>
        <v>0.76837340807942289</v>
      </c>
      <c r="BB42">
        <f t="shared" si="39"/>
        <v>0.52700998288342382</v>
      </c>
      <c r="BC42">
        <f t="shared" si="40"/>
        <v>2.8698498623033371</v>
      </c>
      <c r="BD42">
        <f t="shared" si="41"/>
        <v>7.3145545439075299</v>
      </c>
      <c r="BE42">
        <f t="shared" ref="BE42:BK51" si="44">$BL42+$AB$7*SIN(BF42)</f>
        <v>2.7956595819357282</v>
      </c>
      <c r="BF42">
        <f t="shared" si="44"/>
        <v>2.795646365276268</v>
      </c>
      <c r="BG42">
        <f t="shared" si="44"/>
        <v>2.7957047925736922</v>
      </c>
      <c r="BH42">
        <f t="shared" si="44"/>
        <v>2.7954464918978288</v>
      </c>
      <c r="BI42">
        <f t="shared" si="44"/>
        <v>2.7965882292152382</v>
      </c>
      <c r="BJ42">
        <f t="shared" si="44"/>
        <v>2.7915379686628978</v>
      </c>
      <c r="BK42">
        <f t="shared" si="44"/>
        <v>2.8138086520578858</v>
      </c>
      <c r="BL42">
        <f t="shared" si="42"/>
        <v>2.714126097353001</v>
      </c>
      <c r="BM42"/>
      <c r="BN42"/>
      <c r="BO42"/>
      <c r="BP42"/>
    </row>
    <row r="43" spans="1:68" s="9" customFormat="1" x14ac:dyDescent="0.2">
      <c r="A43" s="63" t="s">
        <v>1310</v>
      </c>
      <c r="B43" s="28" t="s">
        <v>676</v>
      </c>
      <c r="C43" s="64">
        <v>25833.381000000001</v>
      </c>
      <c r="D43" s="64" t="s">
        <v>700</v>
      </c>
      <c r="E43" s="9">
        <f t="shared" si="11"/>
        <v>-8934.9957678359369</v>
      </c>
      <c r="F43" s="9">
        <f t="shared" si="12"/>
        <v>-8935</v>
      </c>
      <c r="G43" s="9">
        <f t="shared" si="13"/>
        <v>6.555000007210765E-3</v>
      </c>
      <c r="I43" s="9">
        <f t="shared" si="14"/>
        <v>6.555000007210765E-3</v>
      </c>
      <c r="M43" s="15"/>
      <c r="P43" s="9">
        <f t="shared" si="15"/>
        <v>-0.24080704991723112</v>
      </c>
      <c r="Q43" s="40">
        <f t="shared" si="16"/>
        <v>10814.881000000001</v>
      </c>
      <c r="S43" s="35">
        <v>0.1</v>
      </c>
      <c r="Z43">
        <f t="shared" si="17"/>
        <v>-8935</v>
      </c>
      <c r="AA43" s="15">
        <f t="shared" si="18"/>
        <v>7.004926890010893E-3</v>
      </c>
      <c r="AB43" s="15">
        <f t="shared" si="19"/>
        <v>-0.24125697680003125</v>
      </c>
      <c r="AC43" s="15">
        <f t="shared" si="20"/>
        <v>0.24736204992444188</v>
      </c>
      <c r="AD43" s="15">
        <f t="shared" si="21"/>
        <v>-4.4992688280012794E-4</v>
      </c>
      <c r="AE43" s="15">
        <f t="shared" si="22"/>
        <v>2.0243419986624006E-8</v>
      </c>
      <c r="AF43">
        <f t="shared" si="23"/>
        <v>0.24736204992444188</v>
      </c>
      <c r="AG43" s="68"/>
      <c r="AH43">
        <f t="shared" si="24"/>
        <v>0.24781197680724201</v>
      </c>
      <c r="AI43">
        <f t="shared" si="25"/>
        <v>0.79520347405587455</v>
      </c>
      <c r="AJ43">
        <f t="shared" si="26"/>
        <v>0.74120885421023008</v>
      </c>
      <c r="AK43">
        <f t="shared" si="27"/>
        <v>0.12599439986887959</v>
      </c>
      <c r="AL43">
        <f t="shared" si="28"/>
        <v>2.5900589167464871</v>
      </c>
      <c r="AM43">
        <f t="shared" si="29"/>
        <v>3.5338597060406731</v>
      </c>
      <c r="AN43" s="15">
        <f t="shared" si="43"/>
        <v>2.4476004095615127</v>
      </c>
      <c r="AO43" s="15">
        <f t="shared" si="43"/>
        <v>2.4475935744317723</v>
      </c>
      <c r="AP43" s="15">
        <f t="shared" si="43"/>
        <v>2.4476305539825276</v>
      </c>
      <c r="AQ43" s="15">
        <f t="shared" si="43"/>
        <v>2.4474304729264253</v>
      </c>
      <c r="AR43" s="15">
        <f t="shared" si="43"/>
        <v>2.4485126317510395</v>
      </c>
      <c r="AS43" s="15">
        <f t="shared" si="43"/>
        <v>2.4426479803783687</v>
      </c>
      <c r="AT43" s="15">
        <f t="shared" si="43"/>
        <v>2.4740985602984584</v>
      </c>
      <c r="AU43" s="15">
        <f t="shared" si="31"/>
        <v>2.2938046518614166</v>
      </c>
      <c r="AV43"/>
      <c r="AW43">
        <v>-5800</v>
      </c>
      <c r="AX43">
        <f t="shared" si="35"/>
        <v>2.2954740427002296E-2</v>
      </c>
      <c r="AY43">
        <f t="shared" si="36"/>
        <v>-0.14834496815742618</v>
      </c>
      <c r="AZ43">
        <f t="shared" si="37"/>
        <v>0.17129970858442847</v>
      </c>
      <c r="BA43">
        <f t="shared" si="38"/>
        <v>0.76722140694503083</v>
      </c>
      <c r="BB43">
        <f t="shared" si="39"/>
        <v>0.51123072623705268</v>
      </c>
      <c r="BC43">
        <f t="shared" si="40"/>
        <v>2.8883121385845048</v>
      </c>
      <c r="BD43">
        <f t="shared" si="41"/>
        <v>7.8541245637709736</v>
      </c>
      <c r="BE43">
        <f t="shared" si="44"/>
        <v>2.8190000860439106</v>
      </c>
      <c r="BF43">
        <f t="shared" si="44"/>
        <v>2.8189870700647512</v>
      </c>
      <c r="BG43">
        <f t="shared" si="44"/>
        <v>2.8190441456807869</v>
      </c>
      <c r="BH43">
        <f t="shared" si="44"/>
        <v>2.8187938586202859</v>
      </c>
      <c r="BI43">
        <f t="shared" si="44"/>
        <v>2.8198912580926367</v>
      </c>
      <c r="BJ43">
        <f t="shared" si="44"/>
        <v>2.8150766400673599</v>
      </c>
      <c r="BK43">
        <f t="shared" si="44"/>
        <v>2.836143356403257</v>
      </c>
      <c r="BL43">
        <f t="shared" si="42"/>
        <v>2.7427681038600937</v>
      </c>
      <c r="BM43"/>
      <c r="BN43"/>
      <c r="BO43"/>
      <c r="BP43"/>
    </row>
    <row r="44" spans="1:68" s="9" customFormat="1" x14ac:dyDescent="0.2">
      <c r="A44" s="63" t="s">
        <v>1254</v>
      </c>
      <c r="B44" s="28" t="s">
        <v>676</v>
      </c>
      <c r="C44" s="64">
        <v>25878.305</v>
      </c>
      <c r="D44" s="64" t="s">
        <v>700</v>
      </c>
      <c r="E44" s="9">
        <f t="shared" si="11"/>
        <v>-8905.991078559422</v>
      </c>
      <c r="F44" s="9">
        <f t="shared" si="12"/>
        <v>-8906</v>
      </c>
      <c r="G44" s="9">
        <f t="shared" si="13"/>
        <v>1.3818000006722286E-2</v>
      </c>
      <c r="I44" s="9">
        <f t="shared" si="14"/>
        <v>1.3818000006722286E-2</v>
      </c>
      <c r="M44" s="15"/>
      <c r="P44" s="9">
        <f t="shared" si="15"/>
        <v>-0.23995195361149227</v>
      </c>
      <c r="Q44" s="40">
        <f t="shared" si="16"/>
        <v>10859.805</v>
      </c>
      <c r="S44" s="35">
        <v>0.1</v>
      </c>
      <c r="Z44">
        <f t="shared" si="17"/>
        <v>-8906</v>
      </c>
      <c r="AA44" s="15">
        <f t="shared" si="18"/>
        <v>7.2828329025783067E-3</v>
      </c>
      <c r="AB44" s="15">
        <f t="shared" si="19"/>
        <v>-0.23341678650734829</v>
      </c>
      <c r="AC44" s="15">
        <f t="shared" si="20"/>
        <v>0.25376995361821453</v>
      </c>
      <c r="AD44" s="15">
        <f t="shared" si="21"/>
        <v>6.5351671041439796E-3</v>
      </c>
      <c r="AE44" s="15">
        <f t="shared" si="22"/>
        <v>4.2708409079085607E-6</v>
      </c>
      <c r="AF44">
        <f t="shared" si="23"/>
        <v>0.25376995361821453</v>
      </c>
      <c r="AG44" s="68"/>
      <c r="AH44">
        <f t="shared" si="24"/>
        <v>0.24723478651407058</v>
      </c>
      <c r="AI44">
        <f t="shared" si="25"/>
        <v>0.79484267453877655</v>
      </c>
      <c r="AJ44">
        <f t="shared" si="26"/>
        <v>0.73927903418928564</v>
      </c>
      <c r="AK44">
        <f t="shared" si="27"/>
        <v>0.12540605107689032</v>
      </c>
      <c r="AL44">
        <f t="shared" si="28"/>
        <v>2.5929292319589732</v>
      </c>
      <c r="AM44">
        <f t="shared" si="29"/>
        <v>3.5533160367779422</v>
      </c>
      <c r="AN44" s="15">
        <f t="shared" si="43"/>
        <v>2.4511048425390727</v>
      </c>
      <c r="AO44" s="15">
        <f t="shared" si="43"/>
        <v>2.4510979083101132</v>
      </c>
      <c r="AP44" s="15">
        <f t="shared" si="43"/>
        <v>2.4511353151624347</v>
      </c>
      <c r="AQ44" s="15">
        <f t="shared" si="43"/>
        <v>2.4509335093605111</v>
      </c>
      <c r="AR44" s="15">
        <f t="shared" si="43"/>
        <v>2.4520218307428916</v>
      </c>
      <c r="AS44" s="15">
        <f t="shared" si="43"/>
        <v>2.4461409482611396</v>
      </c>
      <c r="AT44" s="15">
        <f t="shared" si="43"/>
        <v>2.4775893741038137</v>
      </c>
      <c r="AU44" s="15">
        <f t="shared" si="31"/>
        <v>2.2979577428049449</v>
      </c>
      <c r="AV44"/>
      <c r="AW44">
        <v>-5600</v>
      </c>
      <c r="AX44">
        <f t="shared" si="35"/>
        <v>2.3145367115712384E-2</v>
      </c>
      <c r="AY44">
        <f t="shared" si="36"/>
        <v>-0.14244468002880728</v>
      </c>
      <c r="AZ44">
        <f t="shared" si="37"/>
        <v>0.16559004714451966</v>
      </c>
      <c r="BA44">
        <f t="shared" si="38"/>
        <v>0.76615173525423108</v>
      </c>
      <c r="BB44">
        <f t="shared" si="39"/>
        <v>0.49532360879147974</v>
      </c>
      <c r="BC44">
        <f t="shared" si="40"/>
        <v>2.906721014418729</v>
      </c>
      <c r="BD44">
        <f t="shared" si="41"/>
        <v>8.4761081765886139</v>
      </c>
      <c r="BE44">
        <f t="shared" si="44"/>
        <v>2.842306799133123</v>
      </c>
      <c r="BF44">
        <f t="shared" si="44"/>
        <v>2.8422940990722827</v>
      </c>
      <c r="BG44">
        <f t="shared" si="44"/>
        <v>2.8423493738265937</v>
      </c>
      <c r="BH44">
        <f t="shared" si="44"/>
        <v>2.8421087934178382</v>
      </c>
      <c r="BI44">
        <f t="shared" si="44"/>
        <v>2.8431557766063462</v>
      </c>
      <c r="BJ44">
        <f t="shared" si="44"/>
        <v>2.8385969268810225</v>
      </c>
      <c r="BK44">
        <f t="shared" si="44"/>
        <v>2.8584014642394684</v>
      </c>
      <c r="BL44">
        <f t="shared" si="42"/>
        <v>2.7714101103671864</v>
      </c>
      <c r="BM44"/>
      <c r="BN44"/>
      <c r="BO44"/>
      <c r="BP44"/>
    </row>
    <row r="45" spans="1:68" s="9" customFormat="1" x14ac:dyDescent="0.2">
      <c r="A45" s="63" t="s">
        <v>1254</v>
      </c>
      <c r="B45" s="28" t="s">
        <v>676</v>
      </c>
      <c r="C45" s="64">
        <v>25881.382000000001</v>
      </c>
      <c r="D45" s="64" t="s">
        <v>700</v>
      </c>
      <c r="E45" s="9">
        <f t="shared" si="11"/>
        <v>-8904.0044471618639</v>
      </c>
      <c r="F45" s="9">
        <f t="shared" si="12"/>
        <v>-8904</v>
      </c>
      <c r="G45" s="9">
        <f t="shared" si="13"/>
        <v>-6.8879999926139135E-3</v>
      </c>
      <c r="I45" s="9">
        <f t="shared" si="14"/>
        <v>-6.8879999926139135E-3</v>
      </c>
      <c r="M45" s="15"/>
      <c r="P45" s="9">
        <f t="shared" si="15"/>
        <v>-0.23989298130461206</v>
      </c>
      <c r="Q45" s="40">
        <f t="shared" si="16"/>
        <v>10862.882000000001</v>
      </c>
      <c r="S45" s="35">
        <v>0.1</v>
      </c>
      <c r="Z45">
        <f t="shared" si="17"/>
        <v>-8904</v>
      </c>
      <c r="AA45" s="15">
        <f t="shared" si="18"/>
        <v>7.3018966537246044E-3</v>
      </c>
      <c r="AB45" s="15">
        <f t="shared" si="19"/>
        <v>-0.25408287795095058</v>
      </c>
      <c r="AC45" s="15">
        <f t="shared" si="20"/>
        <v>0.23300498131199815</v>
      </c>
      <c r="AD45" s="15">
        <f t="shared" si="21"/>
        <v>-1.4189896646338518E-2</v>
      </c>
      <c r="AE45" s="15">
        <f t="shared" si="22"/>
        <v>2.0135316683376913E-5</v>
      </c>
      <c r="AF45">
        <f t="shared" si="23"/>
        <v>0.23300498131199815</v>
      </c>
      <c r="AG45" s="68"/>
      <c r="AH45">
        <f t="shared" si="24"/>
        <v>0.24719487795833667</v>
      </c>
      <c r="AI45">
        <f t="shared" si="25"/>
        <v>0.7948178661076658</v>
      </c>
      <c r="AJ45">
        <f t="shared" si="26"/>
        <v>0.73914578306742496</v>
      </c>
      <c r="AK45">
        <f t="shared" si="27"/>
        <v>0.12536545683915573</v>
      </c>
      <c r="AL45">
        <f t="shared" si="28"/>
        <v>2.5931270888146902</v>
      </c>
      <c r="AM45">
        <f t="shared" si="29"/>
        <v>3.5546645149896916</v>
      </c>
      <c r="AN45" s="15">
        <f t="shared" si="43"/>
        <v>2.4513464690151276</v>
      </c>
      <c r="AO45" s="15">
        <f t="shared" si="43"/>
        <v>2.4513395279424435</v>
      </c>
      <c r="AP45" s="15">
        <f t="shared" si="43"/>
        <v>2.4513769642413368</v>
      </c>
      <c r="AQ45" s="15">
        <f t="shared" si="43"/>
        <v>2.4511750398806091</v>
      </c>
      <c r="AR45" s="15">
        <f t="shared" si="43"/>
        <v>2.4522637833974308</v>
      </c>
      <c r="AS45" s="15">
        <f t="shared" si="43"/>
        <v>2.4463817976003157</v>
      </c>
      <c r="AT45" s="15">
        <f t="shared" si="43"/>
        <v>2.4778300055460152</v>
      </c>
      <c r="AU45" s="15">
        <f t="shared" si="31"/>
        <v>2.2982441628700156</v>
      </c>
      <c r="AV45"/>
      <c r="AW45">
        <v>-5400</v>
      </c>
      <c r="AX45">
        <f t="shared" si="35"/>
        <v>2.3254086455870543E-2</v>
      </c>
      <c r="AY45">
        <f t="shared" si="36"/>
        <v>-0.13654420110826343</v>
      </c>
      <c r="AZ45">
        <f t="shared" si="37"/>
        <v>0.15979828756413397</v>
      </c>
      <c r="BA45">
        <f t="shared" si="38"/>
        <v>0.76516386023510663</v>
      </c>
      <c r="BB45">
        <f t="shared" si="39"/>
        <v>0.47929198393421407</v>
      </c>
      <c r="BC45">
        <f t="shared" si="40"/>
        <v>2.9250805020239339</v>
      </c>
      <c r="BD45">
        <f t="shared" si="41"/>
        <v>9.2012432372597424</v>
      </c>
      <c r="BE45">
        <f t="shared" si="44"/>
        <v>2.8655822153295376</v>
      </c>
      <c r="BF45">
        <f t="shared" si="44"/>
        <v>2.8655699471167018</v>
      </c>
      <c r="BG45">
        <f t="shared" si="44"/>
        <v>2.8656229759197722</v>
      </c>
      <c r="BH45">
        <f t="shared" si="44"/>
        <v>2.8653937555618945</v>
      </c>
      <c r="BI45">
        <f t="shared" si="44"/>
        <v>2.8663844683071189</v>
      </c>
      <c r="BJ45">
        <f t="shared" si="44"/>
        <v>2.8621005066239267</v>
      </c>
      <c r="BK45">
        <f t="shared" si="44"/>
        <v>2.8805882123325754</v>
      </c>
      <c r="BL45">
        <f t="shared" si="42"/>
        <v>2.8000521168742791</v>
      </c>
      <c r="BM45"/>
      <c r="BN45"/>
      <c r="BO45"/>
      <c r="BP45"/>
    </row>
    <row r="46" spans="1:68" s="9" customFormat="1" x14ac:dyDescent="0.2">
      <c r="A46" s="63" t="s">
        <v>1320</v>
      </c>
      <c r="B46" s="28" t="s">
        <v>676</v>
      </c>
      <c r="C46" s="64">
        <v>26945.462</v>
      </c>
      <c r="D46" s="64" t="s">
        <v>700</v>
      </c>
      <c r="E46" s="9">
        <f t="shared" si="11"/>
        <v>-8216.9928327607577</v>
      </c>
      <c r="F46" s="9">
        <f t="shared" si="12"/>
        <v>-8217</v>
      </c>
      <c r="G46" s="9">
        <f t="shared" si="13"/>
        <v>1.1101000003691297E-2</v>
      </c>
      <c r="I46" s="9">
        <f t="shared" si="14"/>
        <v>1.1101000003691297E-2</v>
      </c>
      <c r="M46" s="15"/>
      <c r="P46" s="9">
        <f t="shared" si="15"/>
        <v>-0.21963486501598206</v>
      </c>
      <c r="Q46" s="40">
        <f t="shared" si="16"/>
        <v>11926.962</v>
      </c>
      <c r="S46" s="35">
        <v>0.1</v>
      </c>
      <c r="Z46">
        <f t="shared" si="17"/>
        <v>-8217</v>
      </c>
      <c r="AA46" s="15">
        <f t="shared" si="18"/>
        <v>1.3092695241297608E-2</v>
      </c>
      <c r="AB46" s="15">
        <f t="shared" si="19"/>
        <v>-0.22162656025358837</v>
      </c>
      <c r="AC46" s="15">
        <f t="shared" si="20"/>
        <v>0.23073586501967336</v>
      </c>
      <c r="AD46" s="15">
        <f t="shared" si="21"/>
        <v>-1.9916952376063113E-3</v>
      </c>
      <c r="AE46" s="15">
        <f t="shared" si="22"/>
        <v>3.9668499195036607E-7</v>
      </c>
      <c r="AF46">
        <f t="shared" si="23"/>
        <v>0.23073586501967336</v>
      </c>
      <c r="AG46" s="68"/>
      <c r="AH46">
        <f t="shared" si="24"/>
        <v>0.23272756025727967</v>
      </c>
      <c r="AI46">
        <f t="shared" si="25"/>
        <v>0.78685525032774861</v>
      </c>
      <c r="AJ46">
        <f t="shared" si="26"/>
        <v>0.69220060504150105</v>
      </c>
      <c r="AK46">
        <f t="shared" si="27"/>
        <v>0.11129025799347976</v>
      </c>
      <c r="AL46">
        <f t="shared" si="28"/>
        <v>2.6603945372205891</v>
      </c>
      <c r="AM46">
        <f t="shared" si="29"/>
        <v>4.0757813378248349</v>
      </c>
      <c r="AN46" s="15">
        <f t="shared" si="43"/>
        <v>2.5339185132929103</v>
      </c>
      <c r="AO46" s="15">
        <f t="shared" si="43"/>
        <v>2.5339092121644025</v>
      </c>
      <c r="AP46" s="15">
        <f t="shared" si="43"/>
        <v>2.5339563288697735</v>
      </c>
      <c r="AQ46" s="15">
        <f t="shared" si="43"/>
        <v>2.5337176339808702</v>
      </c>
      <c r="AR46" s="15">
        <f t="shared" si="43"/>
        <v>2.5349264630435715</v>
      </c>
      <c r="AS46" s="15">
        <f t="shared" si="43"/>
        <v>2.528794038912455</v>
      </c>
      <c r="AT46" s="15">
        <f t="shared" si="43"/>
        <v>2.5596412768821324</v>
      </c>
      <c r="AU46" s="15">
        <f t="shared" si="31"/>
        <v>2.3966294552218792</v>
      </c>
      <c r="AV46"/>
      <c r="AW46">
        <v>-5200</v>
      </c>
      <c r="AX46">
        <f t="shared" si="35"/>
        <v>2.3283760919126428E-2</v>
      </c>
      <c r="AY46">
        <f t="shared" si="36"/>
        <v>-0.13064353139579463</v>
      </c>
      <c r="AZ46">
        <f t="shared" si="37"/>
        <v>0.15392729231492105</v>
      </c>
      <c r="BA46">
        <f t="shared" si="38"/>
        <v>0.7642572893938131</v>
      </c>
      <c r="BB46">
        <f t="shared" si="39"/>
        <v>0.46313906044392172</v>
      </c>
      <c r="BC46">
        <f t="shared" si="40"/>
        <v>2.9433945734838418</v>
      </c>
      <c r="BD46">
        <f t="shared" si="41"/>
        <v>10.057860442793526</v>
      </c>
      <c r="BE46">
        <f t="shared" si="44"/>
        <v>2.8888288135414868</v>
      </c>
      <c r="BF46">
        <f t="shared" si="44"/>
        <v>2.8888170921951031</v>
      </c>
      <c r="BG46">
        <f t="shared" si="44"/>
        <v>2.8888674393499758</v>
      </c>
      <c r="BH46">
        <f t="shared" si="44"/>
        <v>2.8886511766232972</v>
      </c>
      <c r="BI46">
        <f t="shared" si="44"/>
        <v>2.8895800328161836</v>
      </c>
      <c r="BJ46">
        <f t="shared" si="44"/>
        <v>2.8855889784113722</v>
      </c>
      <c r="BK46">
        <f t="shared" si="44"/>
        <v>2.902708895985636</v>
      </c>
      <c r="BL46">
        <f t="shared" si="42"/>
        <v>2.8286941233813718</v>
      </c>
      <c r="BM46"/>
      <c r="BN46"/>
      <c r="BO46"/>
      <c r="BP46"/>
    </row>
    <row r="47" spans="1:68" s="9" customFormat="1" x14ac:dyDescent="0.2">
      <c r="A47" s="63" t="s">
        <v>1324</v>
      </c>
      <c r="B47" s="28" t="s">
        <v>676</v>
      </c>
      <c r="C47" s="64">
        <v>27261.431</v>
      </c>
      <c r="D47" s="64" t="s">
        <v>700</v>
      </c>
      <c r="E47" s="9">
        <f t="shared" si="11"/>
        <v>-8012.9909035912351</v>
      </c>
      <c r="F47" s="9">
        <f t="shared" si="12"/>
        <v>-8013</v>
      </c>
      <c r="G47" s="9">
        <f t="shared" si="13"/>
        <v>1.4089000003878027E-2</v>
      </c>
      <c r="I47" s="9">
        <f t="shared" si="14"/>
        <v>1.4089000003878027E-2</v>
      </c>
      <c r="M47" s="15"/>
      <c r="P47" s="9">
        <f t="shared" si="15"/>
        <v>-0.21361892101353464</v>
      </c>
      <c r="Q47" s="40">
        <f t="shared" si="16"/>
        <v>12242.931</v>
      </c>
      <c r="S47" s="35">
        <v>0.1</v>
      </c>
      <c r="Z47">
        <f t="shared" si="17"/>
        <v>-8013</v>
      </c>
      <c r="AA47" s="15">
        <f t="shared" si="18"/>
        <v>1.453196139388227E-2</v>
      </c>
      <c r="AB47" s="15">
        <f t="shared" si="19"/>
        <v>-0.21406188240353888</v>
      </c>
      <c r="AC47" s="15">
        <f t="shared" si="20"/>
        <v>0.22770792101741266</v>
      </c>
      <c r="AD47" s="15">
        <f t="shared" si="21"/>
        <v>-4.4296139000424284E-4</v>
      </c>
      <c r="AE47" s="15">
        <f t="shared" si="22"/>
        <v>1.9621479303449095E-8</v>
      </c>
      <c r="AF47">
        <f t="shared" si="23"/>
        <v>0.22770792101741266</v>
      </c>
      <c r="AG47" s="68"/>
      <c r="AH47">
        <f t="shared" si="24"/>
        <v>0.22815088240741691</v>
      </c>
      <c r="AI47">
        <f t="shared" si="25"/>
        <v>0.78470176553202087</v>
      </c>
      <c r="AJ47">
        <f t="shared" si="26"/>
        <v>0.67783199344028233</v>
      </c>
      <c r="AK47">
        <f t="shared" si="27"/>
        <v>0.10706482182338441</v>
      </c>
      <c r="AL47">
        <f t="shared" si="28"/>
        <v>2.6801185114186983</v>
      </c>
      <c r="AM47">
        <f t="shared" si="29"/>
        <v>4.2567505707810556</v>
      </c>
      <c r="AN47" s="15">
        <f t="shared" si="43"/>
        <v>2.5582835014740177</v>
      </c>
      <c r="AO47" s="15">
        <f t="shared" si="43"/>
        <v>2.5582735279463518</v>
      </c>
      <c r="AP47" s="15">
        <f t="shared" si="43"/>
        <v>2.5583232235720605</v>
      </c>
      <c r="AQ47" s="15">
        <f t="shared" si="43"/>
        <v>2.5580755863650433</v>
      </c>
      <c r="AR47" s="15">
        <f t="shared" si="43"/>
        <v>2.5593091808598443</v>
      </c>
      <c r="AS47" s="15">
        <f t="shared" si="43"/>
        <v>2.5531540667634736</v>
      </c>
      <c r="AT47" s="15">
        <f t="shared" si="43"/>
        <v>2.5836233424662418</v>
      </c>
      <c r="AU47" s="15">
        <f t="shared" si="31"/>
        <v>2.4258443018591134</v>
      </c>
      <c r="AV47"/>
      <c r="AW47">
        <v>-5000</v>
      </c>
      <c r="AX47">
        <f t="shared" si="35"/>
        <v>2.3237242665099633E-2</v>
      </c>
      <c r="AY47">
        <f t="shared" si="36"/>
        <v>-0.12474267089140084</v>
      </c>
      <c r="AZ47">
        <f t="shared" si="37"/>
        <v>0.14797991355650048</v>
      </c>
      <c r="BA47">
        <f t="shared" si="38"/>
        <v>0.76343157039722243</v>
      </c>
      <c r="BB47">
        <f t="shared" si="39"/>
        <v>0.44686791122428127</v>
      </c>
      <c r="BC47">
        <f t="shared" si="40"/>
        <v>2.9616671640562413</v>
      </c>
      <c r="BD47">
        <f t="shared" si="41"/>
        <v>11.085708653360637</v>
      </c>
      <c r="BE47">
        <f t="shared" si="44"/>
        <v>2.9120490586934413</v>
      </c>
      <c r="BF47">
        <f t="shared" si="44"/>
        <v>2.9120379966980781</v>
      </c>
      <c r="BG47">
        <f t="shared" si="44"/>
        <v>2.9120852411548479</v>
      </c>
      <c r="BH47">
        <f t="shared" si="44"/>
        <v>2.911883462096994</v>
      </c>
      <c r="BI47">
        <f t="shared" si="44"/>
        <v>2.9127451854506932</v>
      </c>
      <c r="BJ47">
        <f t="shared" si="44"/>
        <v>2.9090638684595822</v>
      </c>
      <c r="BK47">
        <f t="shared" si="44"/>
        <v>2.9247688646949248</v>
      </c>
      <c r="BL47">
        <f t="shared" si="42"/>
        <v>2.8573361298884641</v>
      </c>
      <c r="BM47"/>
      <c r="BN47"/>
      <c r="BO47"/>
      <c r="BP47"/>
    </row>
    <row r="48" spans="1:68" s="9" customFormat="1" x14ac:dyDescent="0.2">
      <c r="A48" s="63" t="s">
        <v>1327</v>
      </c>
      <c r="B48" s="28" t="s">
        <v>676</v>
      </c>
      <c r="C48" s="64">
        <v>27580.495999999999</v>
      </c>
      <c r="D48" s="64" t="s">
        <v>700</v>
      </c>
      <c r="E48" s="9">
        <f t="shared" si="11"/>
        <v>-7806.9900758819576</v>
      </c>
      <c r="F48" s="9">
        <f t="shared" si="12"/>
        <v>-7807</v>
      </c>
      <c r="G48" s="9">
        <f t="shared" si="13"/>
        <v>1.5371000001323409E-2</v>
      </c>
      <c r="I48" s="9">
        <f t="shared" si="14"/>
        <v>1.5371000001323409E-2</v>
      </c>
      <c r="M48" s="15"/>
      <c r="P48" s="9">
        <f t="shared" si="15"/>
        <v>-0.20754379573935117</v>
      </c>
      <c r="Q48" s="40">
        <f t="shared" si="16"/>
        <v>12561.995999999999</v>
      </c>
      <c r="S48" s="35">
        <v>0.1</v>
      </c>
      <c r="Z48">
        <f t="shared" si="17"/>
        <v>-7807</v>
      </c>
      <c r="AA48" s="15">
        <f t="shared" si="18"/>
        <v>1.5861114292022582E-2</v>
      </c>
      <c r="AB48" s="15">
        <f t="shared" si="19"/>
        <v>-0.20803391003005034</v>
      </c>
      <c r="AC48" s="15">
        <f t="shared" si="20"/>
        <v>0.22291479574067458</v>
      </c>
      <c r="AD48" s="15">
        <f t="shared" si="21"/>
        <v>-4.9011429069917289E-4</v>
      </c>
      <c r="AE48" s="15">
        <f t="shared" si="22"/>
        <v>2.4021201794755333E-8</v>
      </c>
      <c r="AF48">
        <f t="shared" si="23"/>
        <v>0.22291479574067458</v>
      </c>
      <c r="AG48" s="68"/>
      <c r="AH48">
        <f t="shared" si="24"/>
        <v>0.22340491003137375</v>
      </c>
      <c r="AI48">
        <f t="shared" si="25"/>
        <v>0.78262317238989787</v>
      </c>
      <c r="AJ48">
        <f t="shared" si="26"/>
        <v>0.66313514361851078</v>
      </c>
      <c r="AK48">
        <f t="shared" si="27"/>
        <v>0.10277898936684442</v>
      </c>
      <c r="AL48">
        <f t="shared" si="28"/>
        <v>2.6999287231393789</v>
      </c>
      <c r="AM48">
        <f t="shared" si="29"/>
        <v>4.4544788518525511</v>
      </c>
      <c r="AN48" s="15">
        <f t="shared" si="43"/>
        <v>2.5828211001805461</v>
      </c>
      <c r="AO48" s="15">
        <f t="shared" si="43"/>
        <v>2.5828104803293335</v>
      </c>
      <c r="AP48" s="15">
        <f t="shared" si="43"/>
        <v>2.5828625687544275</v>
      </c>
      <c r="AQ48" s="15">
        <f t="shared" si="43"/>
        <v>2.5826070683208613</v>
      </c>
      <c r="AR48" s="15">
        <f t="shared" si="43"/>
        <v>2.5838599403697273</v>
      </c>
      <c r="AS48" s="15">
        <f t="shared" si="43"/>
        <v>2.5777069115477378</v>
      </c>
      <c r="AT48" s="15">
        <f t="shared" si="43"/>
        <v>2.607703898753114</v>
      </c>
      <c r="AU48" s="15">
        <f t="shared" si="31"/>
        <v>2.4553455685614192</v>
      </c>
      <c r="AV48"/>
      <c r="AW48">
        <v>-4800</v>
      </c>
      <c r="AX48">
        <f t="shared" si="35"/>
        <v>2.3117374755730988E-2</v>
      </c>
      <c r="AY48">
        <f t="shared" si="36"/>
        <v>-0.11884161959508206</v>
      </c>
      <c r="AZ48">
        <f t="shared" si="37"/>
        <v>0.14195899435081305</v>
      </c>
      <c r="BA48">
        <f t="shared" si="38"/>
        <v>0.76268629095659835</v>
      </c>
      <c r="BB48">
        <f t="shared" si="39"/>
        <v>0.43048148177954532</v>
      </c>
      <c r="BC48">
        <f t="shared" si="40"/>
        <v>2.9799021754340278</v>
      </c>
      <c r="BD48">
        <f t="shared" si="41"/>
        <v>12.342352012214914</v>
      </c>
      <c r="BE48">
        <f t="shared" si="44"/>
        <v>2.9352454029489392</v>
      </c>
      <c r="BF48">
        <f t="shared" si="44"/>
        <v>2.9352351086413861</v>
      </c>
      <c r="BG48">
        <f t="shared" si="44"/>
        <v>2.9352788491284776</v>
      </c>
      <c r="BH48">
        <f t="shared" si="44"/>
        <v>2.9350929931429963</v>
      </c>
      <c r="BI48">
        <f t="shared" si="44"/>
        <v>2.9358826566466694</v>
      </c>
      <c r="BJ48">
        <f t="shared" si="44"/>
        <v>2.9325266357326183</v>
      </c>
      <c r="BK48">
        <f t="shared" si="44"/>
        <v>2.9467735177617005</v>
      </c>
      <c r="BL48">
        <f t="shared" si="42"/>
        <v>2.8859781363955568</v>
      </c>
      <c r="BM48"/>
      <c r="BN48"/>
      <c r="BO48"/>
      <c r="BP48"/>
    </row>
    <row r="49" spans="1:68" s="9" customFormat="1" x14ac:dyDescent="0.2">
      <c r="A49" s="63" t="s">
        <v>1327</v>
      </c>
      <c r="B49" s="28" t="s">
        <v>676</v>
      </c>
      <c r="C49" s="64">
        <v>27608.368999999999</v>
      </c>
      <c r="D49" s="64" t="s">
        <v>700</v>
      </c>
      <c r="E49" s="9">
        <f t="shared" si="11"/>
        <v>-7788.9941782725655</v>
      </c>
      <c r="F49" s="9">
        <f t="shared" si="12"/>
        <v>-7789</v>
      </c>
      <c r="G49" s="9">
        <f t="shared" si="13"/>
        <v>9.0170000039506704E-3</v>
      </c>
      <c r="I49" s="9">
        <f t="shared" si="14"/>
        <v>9.0170000039506704E-3</v>
      </c>
      <c r="M49" s="15"/>
      <c r="P49" s="9">
        <f t="shared" si="15"/>
        <v>-0.20701294993443181</v>
      </c>
      <c r="Q49" s="40">
        <f t="shared" si="16"/>
        <v>12589.868999999999</v>
      </c>
      <c r="S49" s="35">
        <v>0.1</v>
      </c>
      <c r="Z49">
        <f t="shared" si="17"/>
        <v>-7789</v>
      </c>
      <c r="AA49" s="15">
        <f t="shared" si="18"/>
        <v>1.5971434313959948E-2</v>
      </c>
      <c r="AB49" s="15">
        <f t="shared" si="19"/>
        <v>-0.21396738424444109</v>
      </c>
      <c r="AC49" s="15">
        <f t="shared" si="20"/>
        <v>0.21602994993838248</v>
      </c>
      <c r="AD49" s="15">
        <f t="shared" si="21"/>
        <v>-6.9544343100092776E-3</v>
      </c>
      <c r="AE49" s="15">
        <f t="shared" si="22"/>
        <v>4.8364156572234222E-6</v>
      </c>
      <c r="AF49">
        <f t="shared" si="23"/>
        <v>0.21602994993838248</v>
      </c>
      <c r="AG49" s="68"/>
      <c r="AH49">
        <f t="shared" si="24"/>
        <v>0.22298438424839176</v>
      </c>
      <c r="AI49">
        <f t="shared" si="25"/>
        <v>0.78244609519717567</v>
      </c>
      <c r="AJ49">
        <f t="shared" si="26"/>
        <v>0.66184221282906841</v>
      </c>
      <c r="AK49">
        <f t="shared" si="27"/>
        <v>0.10240363441863588</v>
      </c>
      <c r="AL49">
        <f t="shared" si="28"/>
        <v>2.7016547674358447</v>
      </c>
      <c r="AM49">
        <f t="shared" si="29"/>
        <v>4.4725357097165599</v>
      </c>
      <c r="AN49" s="15">
        <f t="shared" si="43"/>
        <v>2.5849620979558248</v>
      </c>
      <c r="AO49" s="15">
        <f t="shared" si="43"/>
        <v>2.5849514235659781</v>
      </c>
      <c r="AP49" s="15">
        <f t="shared" si="43"/>
        <v>2.5850037096219118</v>
      </c>
      <c r="AQ49" s="15">
        <f t="shared" si="43"/>
        <v>2.584747582096584</v>
      </c>
      <c r="AR49" s="15">
        <f t="shared" si="43"/>
        <v>2.586001854385712</v>
      </c>
      <c r="AS49" s="15">
        <f t="shared" si="43"/>
        <v>2.5798502130753733</v>
      </c>
      <c r="AT49" s="15">
        <f t="shared" si="43"/>
        <v>2.6098016569649602</v>
      </c>
      <c r="AU49" s="15">
        <f t="shared" si="31"/>
        <v>2.4579233491470571</v>
      </c>
      <c r="AV49"/>
      <c r="AW49">
        <v>-4600</v>
      </c>
      <c r="AX49">
        <f t="shared" si="35"/>
        <v>2.2926992389582845E-2</v>
      </c>
      <c r="AY49">
        <f t="shared" si="36"/>
        <v>-0.11294037750683836</v>
      </c>
      <c r="AZ49">
        <f t="shared" si="37"/>
        <v>0.1358673698964212</v>
      </c>
      <c r="BA49">
        <f t="shared" si="38"/>
        <v>0.76202107871465385</v>
      </c>
      <c r="BB49">
        <f t="shared" si="39"/>
        <v>0.41398259845389596</v>
      </c>
      <c r="BC49">
        <f t="shared" si="40"/>
        <v>2.9981034789622423</v>
      </c>
      <c r="BD49">
        <f t="shared" si="41"/>
        <v>13.914410638967745</v>
      </c>
      <c r="BE49">
        <f t="shared" si="44"/>
        <v>2.9584202869223422</v>
      </c>
      <c r="BF49">
        <f t="shared" si="44"/>
        <v>2.958410862915009</v>
      </c>
      <c r="BG49">
        <f t="shared" si="44"/>
        <v>2.9584507228729393</v>
      </c>
      <c r="BH49">
        <f t="shared" si="44"/>
        <v>2.9582821284375593</v>
      </c>
      <c r="BI49">
        <f t="shared" si="44"/>
        <v>2.9589951911933476</v>
      </c>
      <c r="BJ49">
        <f t="shared" si="44"/>
        <v>2.9559786777162893</v>
      </c>
      <c r="BK49">
        <f t="shared" si="44"/>
        <v>2.9687282998631086</v>
      </c>
      <c r="BL49">
        <f t="shared" si="42"/>
        <v>2.9146201429026495</v>
      </c>
      <c r="BM49"/>
      <c r="BN49"/>
      <c r="BO49"/>
      <c r="BP49"/>
    </row>
    <row r="50" spans="1:68" s="9" customFormat="1" x14ac:dyDescent="0.2">
      <c r="A50" s="63" t="s">
        <v>1327</v>
      </c>
      <c r="B50" s="28" t="s">
        <v>676</v>
      </c>
      <c r="C50" s="64">
        <v>27611.469000000001</v>
      </c>
      <c r="D50" s="64" t="s">
        <v>700</v>
      </c>
      <c r="E50" s="9">
        <f t="shared" si="11"/>
        <v>-7786.9926971765526</v>
      </c>
      <c r="F50" s="9">
        <f t="shared" si="12"/>
        <v>-7787</v>
      </c>
      <c r="G50" s="9">
        <f t="shared" si="13"/>
        <v>1.1311000005662208E-2</v>
      </c>
      <c r="I50" s="9">
        <f t="shared" si="14"/>
        <v>1.1311000005662208E-2</v>
      </c>
      <c r="M50" s="15"/>
      <c r="P50" s="9">
        <f t="shared" si="15"/>
        <v>-0.20695396697182258</v>
      </c>
      <c r="Q50" s="40">
        <f t="shared" si="16"/>
        <v>12592.969000000001</v>
      </c>
      <c r="S50" s="35">
        <v>0.1</v>
      </c>
      <c r="Z50">
        <f t="shared" si="17"/>
        <v>-7787</v>
      </c>
      <c r="AA50" s="15">
        <f t="shared" si="18"/>
        <v>1.5983634938095459E-2</v>
      </c>
      <c r="AB50" s="15">
        <f t="shared" si="19"/>
        <v>-0.21162660190425583</v>
      </c>
      <c r="AC50" s="15">
        <f t="shared" si="20"/>
        <v>0.21826496697748479</v>
      </c>
      <c r="AD50" s="15">
        <f t="shared" si="21"/>
        <v>-4.6726349324332506E-3</v>
      </c>
      <c r="AE50" s="15">
        <f t="shared" si="22"/>
        <v>2.1833517211795492E-6</v>
      </c>
      <c r="AF50">
        <f t="shared" si="23"/>
        <v>0.21826496697748479</v>
      </c>
      <c r="AG50" s="68"/>
      <c r="AH50">
        <f t="shared" si="24"/>
        <v>0.22293760190991804</v>
      </c>
      <c r="AI50">
        <f t="shared" si="25"/>
        <v>0.78242646488445278</v>
      </c>
      <c r="AJ50">
        <f t="shared" si="26"/>
        <v>0.66169846819065858</v>
      </c>
      <c r="AK50">
        <f t="shared" si="27"/>
        <v>0.10236191994304197</v>
      </c>
      <c r="AL50">
        <f t="shared" si="28"/>
        <v>2.701846501956076</v>
      </c>
      <c r="AM50">
        <f t="shared" si="29"/>
        <v>4.4745501286972074</v>
      </c>
      <c r="AN50" s="15">
        <f t="shared" si="43"/>
        <v>2.5851999567138169</v>
      </c>
      <c r="AO50" s="15">
        <f t="shared" si="43"/>
        <v>2.5851892762853121</v>
      </c>
      <c r="AP50" s="15">
        <f t="shared" si="43"/>
        <v>2.5852415841796557</v>
      </c>
      <c r="AQ50" s="15">
        <f t="shared" si="43"/>
        <v>2.5849853875941582</v>
      </c>
      <c r="AR50" s="15">
        <f t="shared" si="43"/>
        <v>2.5862398125943562</v>
      </c>
      <c r="AS50" s="15">
        <f t="shared" si="43"/>
        <v>2.5800883374589065</v>
      </c>
      <c r="AT50" s="15">
        <f t="shared" si="43"/>
        <v>2.6100346788545625</v>
      </c>
      <c r="AU50" s="15">
        <f t="shared" si="31"/>
        <v>2.4582097692121283</v>
      </c>
      <c r="AV50"/>
      <c r="AW50">
        <v>-4400</v>
      </c>
      <c r="AX50">
        <f t="shared" si="35"/>
        <v>2.2668924155827927E-2</v>
      </c>
      <c r="AY50">
        <f t="shared" si="36"/>
        <v>-0.10703894462666967</v>
      </c>
      <c r="AZ50">
        <f t="shared" si="37"/>
        <v>0.1297078687824976</v>
      </c>
      <c r="BA50">
        <f t="shared" si="38"/>
        <v>0.76143560113803099</v>
      </c>
      <c r="BB50">
        <f t="shared" si="39"/>
        <v>0.39737397645621003</v>
      </c>
      <c r="BC50">
        <f t="shared" si="40"/>
        <v>3.0162749188145321</v>
      </c>
      <c r="BD50">
        <f t="shared" si="41"/>
        <v>15.938541306976131</v>
      </c>
      <c r="BE50">
        <f t="shared" si="44"/>
        <v>2.9815761408795636</v>
      </c>
      <c r="BF50">
        <f t="shared" si="44"/>
        <v>2.9815676825492559</v>
      </c>
      <c r="BG50">
        <f t="shared" si="44"/>
        <v>2.9816033147953567</v>
      </c>
      <c r="BH50">
        <f t="shared" si="44"/>
        <v>2.9814532061276013</v>
      </c>
      <c r="BI50">
        <f t="shared" si="44"/>
        <v>2.9820855472936483</v>
      </c>
      <c r="BJ50">
        <f t="shared" si="44"/>
        <v>2.9794213363054176</v>
      </c>
      <c r="BK50">
        <f t="shared" si="44"/>
        <v>2.9906386965858718</v>
      </c>
      <c r="BL50">
        <f t="shared" si="42"/>
        <v>2.9432621494097422</v>
      </c>
      <c r="BM50"/>
      <c r="BN50"/>
      <c r="BO50"/>
      <c r="BP50"/>
    </row>
    <row r="51" spans="1:68" s="9" customFormat="1" x14ac:dyDescent="0.2">
      <c r="A51" s="63" t="s">
        <v>1327</v>
      </c>
      <c r="B51" s="28" t="s">
        <v>676</v>
      </c>
      <c r="C51" s="64">
        <v>27625.403999999999</v>
      </c>
      <c r="D51" s="64" t="s">
        <v>700</v>
      </c>
      <c r="E51" s="9">
        <f t="shared" si="11"/>
        <v>-7777.9957168304527</v>
      </c>
      <c r="F51" s="9">
        <f t="shared" si="12"/>
        <v>-7778</v>
      </c>
      <c r="G51" s="9">
        <f t="shared" si="13"/>
        <v>6.6340000012132805E-3</v>
      </c>
      <c r="I51" s="9">
        <f t="shared" si="14"/>
        <v>6.6340000012132805E-3</v>
      </c>
      <c r="M51" s="15"/>
      <c r="P51" s="9">
        <f t="shared" si="15"/>
        <v>-0.20668854340397608</v>
      </c>
      <c r="Q51" s="40">
        <f t="shared" si="16"/>
        <v>12606.903999999999</v>
      </c>
      <c r="S51" s="35">
        <v>0.1</v>
      </c>
      <c r="Z51">
        <f t="shared" si="17"/>
        <v>-7778</v>
      </c>
      <c r="AA51" s="15">
        <f t="shared" si="18"/>
        <v>1.6038396468429278E-2</v>
      </c>
      <c r="AB51" s="15">
        <f t="shared" si="19"/>
        <v>-0.21609293987119207</v>
      </c>
      <c r="AC51" s="15">
        <f t="shared" si="20"/>
        <v>0.21332254340518936</v>
      </c>
      <c r="AD51" s="15">
        <f t="shared" si="21"/>
        <v>-9.4043964672159974E-3</v>
      </c>
      <c r="AE51" s="15">
        <f t="shared" si="22"/>
        <v>8.8442672912584732E-6</v>
      </c>
      <c r="AF51">
        <f t="shared" si="23"/>
        <v>0.21332254340518936</v>
      </c>
      <c r="AG51" s="68"/>
      <c r="AH51">
        <f t="shared" si="24"/>
        <v>0.22272693987240536</v>
      </c>
      <c r="AI51">
        <f t="shared" si="25"/>
        <v>0.78233823962390281</v>
      </c>
      <c r="AJ51">
        <f t="shared" si="26"/>
        <v>0.66105140563198572</v>
      </c>
      <c r="AK51">
        <f t="shared" si="27"/>
        <v>0.10217418415177297</v>
      </c>
      <c r="AL51">
        <f t="shared" si="28"/>
        <v>2.7027091883308736</v>
      </c>
      <c r="AM51">
        <f t="shared" si="29"/>
        <v>4.4836351874842171</v>
      </c>
      <c r="AN51" s="15">
        <f t="shared" ref="AN51:AT60" si="45">$AU51+$AB$7*SIN(AO51)</f>
        <v>2.5862702473258299</v>
      </c>
      <c r="AO51" s="15">
        <f t="shared" si="45"/>
        <v>2.5862595397764436</v>
      </c>
      <c r="AP51" s="15">
        <f t="shared" si="45"/>
        <v>2.5863119456430166</v>
      </c>
      <c r="AQ51" s="15">
        <f t="shared" si="45"/>
        <v>2.5860554398197619</v>
      </c>
      <c r="AR51" s="15">
        <f t="shared" si="45"/>
        <v>2.5873105448979081</v>
      </c>
      <c r="AS51" s="15">
        <f t="shared" si="45"/>
        <v>2.581159847280079</v>
      </c>
      <c r="AT51" s="15">
        <f t="shared" si="45"/>
        <v>2.611083123288223</v>
      </c>
      <c r="AU51" s="15">
        <f t="shared" si="31"/>
        <v>2.4594986595049475</v>
      </c>
      <c r="AV51"/>
      <c r="AW51">
        <v>-4200</v>
      </c>
      <c r="AX51">
        <f t="shared" si="35"/>
        <v>2.2345993307730169E-2</v>
      </c>
      <c r="AY51">
        <f t="shared" si="36"/>
        <v>-0.10113732095457603</v>
      </c>
      <c r="AZ51">
        <f t="shared" si="37"/>
        <v>0.1234833142623062</v>
      </c>
      <c r="BA51">
        <f t="shared" si="38"/>
        <v>0.76092956541696477</v>
      </c>
      <c r="BB51">
        <f t="shared" si="39"/>
        <v>0.38065822769143037</v>
      </c>
      <c r="BC51">
        <f t="shared" si="40"/>
        <v>3.0344203151326101</v>
      </c>
      <c r="BD51">
        <f t="shared" si="41"/>
        <v>18.643666302769674</v>
      </c>
      <c r="BE51">
        <f t="shared" si="44"/>
        <v>3.004715385928129</v>
      </c>
      <c r="BF51">
        <f t="shared" si="44"/>
        <v>3.0047079799972356</v>
      </c>
      <c r="BG51">
        <f t="shared" si="44"/>
        <v>3.0047390710536903</v>
      </c>
      <c r="BH51">
        <f t="shared" si="44"/>
        <v>3.0046085458804903</v>
      </c>
      <c r="BI51">
        <f t="shared" si="44"/>
        <v>3.0051564954662333</v>
      </c>
      <c r="BJ51">
        <f t="shared" si="44"/>
        <v>3.0028559037913678</v>
      </c>
      <c r="BK51">
        <f t="shared" si="44"/>
        <v>3.0125102299264115</v>
      </c>
      <c r="BL51">
        <f t="shared" si="42"/>
        <v>2.9719041559168349</v>
      </c>
      <c r="BM51"/>
      <c r="BN51"/>
      <c r="BO51"/>
      <c r="BP51"/>
    </row>
    <row r="52" spans="1:68" s="9" customFormat="1" x14ac:dyDescent="0.2">
      <c r="A52" s="63" t="s">
        <v>1327</v>
      </c>
      <c r="B52" s="28" t="s">
        <v>676</v>
      </c>
      <c r="C52" s="64">
        <v>27628.508000000002</v>
      </c>
      <c r="D52" s="64" t="s">
        <v>700</v>
      </c>
      <c r="E52" s="9">
        <f t="shared" si="11"/>
        <v>-7775.9916531781873</v>
      </c>
      <c r="F52" s="9">
        <f t="shared" si="12"/>
        <v>-7776</v>
      </c>
      <c r="G52" s="9">
        <f t="shared" si="13"/>
        <v>1.2928000003739726E-2</v>
      </c>
      <c r="I52" s="9">
        <f t="shared" si="14"/>
        <v>1.2928000003739726E-2</v>
      </c>
      <c r="M52" s="15"/>
      <c r="P52" s="9">
        <f t="shared" si="15"/>
        <v>-0.20662956033643129</v>
      </c>
      <c r="Q52" s="40">
        <f t="shared" si="16"/>
        <v>12610.008000000002</v>
      </c>
      <c r="S52" s="35">
        <v>0.1</v>
      </c>
      <c r="Z52">
        <f t="shared" si="17"/>
        <v>-7776</v>
      </c>
      <c r="AA52" s="15">
        <f t="shared" si="18"/>
        <v>1.6050534320446758E-2</v>
      </c>
      <c r="AB52" s="15">
        <f t="shared" si="19"/>
        <v>-0.20975209465313832</v>
      </c>
      <c r="AC52" s="15">
        <f t="shared" si="20"/>
        <v>0.21955756034017102</v>
      </c>
      <c r="AD52" s="15">
        <f t="shared" si="21"/>
        <v>-3.1225343167070319E-3</v>
      </c>
      <c r="AE52" s="15">
        <f t="shared" si="22"/>
        <v>9.7502205590130515E-7</v>
      </c>
      <c r="AF52">
        <f t="shared" si="23"/>
        <v>0.21955756034017102</v>
      </c>
      <c r="AG52" s="68"/>
      <c r="AH52">
        <f t="shared" si="24"/>
        <v>0.22268009465687805</v>
      </c>
      <c r="AI52">
        <f t="shared" si="25"/>
        <v>0.78231865870401518</v>
      </c>
      <c r="AJ52">
        <f t="shared" si="26"/>
        <v>0.66090756694351327</v>
      </c>
      <c r="AK52">
        <f t="shared" si="27"/>
        <v>0.10213246050440064</v>
      </c>
      <c r="AL52">
        <f t="shared" si="28"/>
        <v>2.7029008700048651</v>
      </c>
      <c r="AM52">
        <f t="shared" si="29"/>
        <v>4.4856585846723016</v>
      </c>
      <c r="AN52" s="15">
        <f t="shared" si="45"/>
        <v>2.5865080733005414</v>
      </c>
      <c r="AO52" s="15">
        <f t="shared" si="45"/>
        <v>2.5864973597361498</v>
      </c>
      <c r="AP52" s="15">
        <f t="shared" si="45"/>
        <v>2.5865497873073084</v>
      </c>
      <c r="AQ52" s="15">
        <f t="shared" si="45"/>
        <v>2.5862932131058849</v>
      </c>
      <c r="AR52" s="15">
        <f t="shared" si="45"/>
        <v>2.587548467728273</v>
      </c>
      <c r="AS52" s="15">
        <f t="shared" si="45"/>
        <v>2.5813979495002539</v>
      </c>
      <c r="AT52" s="15">
        <f t="shared" si="45"/>
        <v>2.6113160767285883</v>
      </c>
      <c r="AU52" s="15">
        <f t="shared" si="31"/>
        <v>2.4597850795700182</v>
      </c>
      <c r="AV52"/>
      <c r="AW52">
        <v>-4000</v>
      </c>
      <c r="AX52">
        <f t="shared" si="35"/>
        <v>2.1961019055467892E-2</v>
      </c>
      <c r="AY52">
        <f t="shared" si="36"/>
        <v>-9.5235506490557439E-2</v>
      </c>
      <c r="AZ52">
        <f t="shared" si="37"/>
        <v>0.11719652554602533</v>
      </c>
      <c r="BA52">
        <f t="shared" si="38"/>
        <v>0.76050271837364003</v>
      </c>
      <c r="BB52">
        <f t="shared" si="39"/>
        <v>0.3638378684193424</v>
      </c>
      <c r="BC52">
        <f t="shared" si="40"/>
        <v>3.0525434671324425</v>
      </c>
      <c r="BD52">
        <f t="shared" si="41"/>
        <v>22.444654224736205</v>
      </c>
      <c r="BE52">
        <f t="shared" ref="BE52:BK61" si="46">$BL52+$AB$7*SIN(BF52)</f>
        <v>3.0278404351971515</v>
      </c>
      <c r="BF52">
        <f t="shared" si="46"/>
        <v>3.0278341584327455</v>
      </c>
      <c r="BG52">
        <f t="shared" si="46"/>
        <v>3.0278604324551321</v>
      </c>
      <c r="BH52">
        <f t="shared" si="46"/>
        <v>3.0277504510205429</v>
      </c>
      <c r="BI52">
        <f t="shared" si="46"/>
        <v>3.0282108173052875</v>
      </c>
      <c r="BJ52">
        <f t="shared" si="46"/>
        <v>3.0262836289372528</v>
      </c>
      <c r="BK52">
        <f t="shared" si="46"/>
        <v>3.0343484537611118</v>
      </c>
      <c r="BL52">
        <f t="shared" si="42"/>
        <v>3.0005461624239276</v>
      </c>
      <c r="BM52"/>
      <c r="BN52"/>
      <c r="BO52"/>
      <c r="BP52"/>
    </row>
    <row r="53" spans="1:68" s="9" customFormat="1" x14ac:dyDescent="0.2">
      <c r="A53" s="63" t="s">
        <v>1327</v>
      </c>
      <c r="B53" s="28" t="s">
        <v>676</v>
      </c>
      <c r="C53" s="64">
        <v>27639.363000000001</v>
      </c>
      <c r="D53" s="64" t="s">
        <v>700</v>
      </c>
      <c r="E53" s="9">
        <f t="shared" si="11"/>
        <v>-7768.9832411468324</v>
      </c>
      <c r="F53" s="9">
        <f t="shared" si="12"/>
        <v>-7769</v>
      </c>
      <c r="G53" s="9">
        <f t="shared" si="13"/>
        <v>2.5957000005291775E-2</v>
      </c>
      <c r="I53" s="9">
        <f t="shared" ref="I53:I72" si="47">G53</f>
        <v>2.5957000005291775E-2</v>
      </c>
      <c r="M53" s="15"/>
      <c r="P53" s="9">
        <f t="shared" si="15"/>
        <v>-0.20642311944977593</v>
      </c>
      <c r="Q53" s="40">
        <f t="shared" si="16"/>
        <v>12620.863000000001</v>
      </c>
      <c r="S53" s="35">
        <v>0.1</v>
      </c>
      <c r="Z53">
        <f t="shared" si="17"/>
        <v>-7769</v>
      </c>
      <c r="AA53" s="15">
        <f t="shared" si="18"/>
        <v>1.609292702260004E-2</v>
      </c>
      <c r="AB53" s="15">
        <f t="shared" si="19"/>
        <v>-0.19655904646708419</v>
      </c>
      <c r="AC53" s="15">
        <f t="shared" si="20"/>
        <v>0.2323801194550677</v>
      </c>
      <c r="AD53" s="15">
        <f t="shared" si="21"/>
        <v>9.864072982691735E-3</v>
      </c>
      <c r="AE53" s="15">
        <f t="shared" si="22"/>
        <v>9.7299935807869029E-6</v>
      </c>
      <c r="AF53">
        <f t="shared" si="23"/>
        <v>0.2323801194550677</v>
      </c>
      <c r="AG53" s="68"/>
      <c r="AH53">
        <f t="shared" si="24"/>
        <v>0.22251604647237597</v>
      </c>
      <c r="AI53">
        <f t="shared" si="25"/>
        <v>0.78225019617523317</v>
      </c>
      <c r="AJ53">
        <f t="shared" si="26"/>
        <v>0.6604039970466582</v>
      </c>
      <c r="AK53">
        <f t="shared" si="27"/>
        <v>0.10198641464125274</v>
      </c>
      <c r="AL53">
        <f t="shared" si="28"/>
        <v>2.7035716803467889</v>
      </c>
      <c r="AM53">
        <f t="shared" si="29"/>
        <v>4.4927533963794524</v>
      </c>
      <c r="AN53" s="15">
        <f t="shared" si="45"/>
        <v>2.5873404173600347</v>
      </c>
      <c r="AO53" s="15">
        <f t="shared" si="45"/>
        <v>2.5873296827773289</v>
      </c>
      <c r="AP53" s="15">
        <f t="shared" si="45"/>
        <v>2.5873821861217441</v>
      </c>
      <c r="AQ53" s="15">
        <f t="shared" si="45"/>
        <v>2.5871253735768152</v>
      </c>
      <c r="AR53" s="15">
        <f t="shared" si="45"/>
        <v>2.5883811470613667</v>
      </c>
      <c r="AS53" s="15">
        <f t="shared" si="45"/>
        <v>2.5822312756260528</v>
      </c>
      <c r="AT53" s="15">
        <f t="shared" si="45"/>
        <v>2.6121313159040191</v>
      </c>
      <c r="AU53" s="15">
        <f t="shared" si="31"/>
        <v>2.4607875497977667</v>
      </c>
      <c r="AV53"/>
      <c r="AW53">
        <v>-3800</v>
      </c>
      <c r="AX53">
        <f t="shared" si="35"/>
        <v>2.151681787817411E-2</v>
      </c>
      <c r="AY53">
        <f t="shared" si="36"/>
        <v>-8.9333501234613866E-2</v>
      </c>
      <c r="AZ53">
        <f t="shared" si="37"/>
        <v>0.11085031911278798</v>
      </c>
      <c r="BA53">
        <f t="shared" si="38"/>
        <v>0.76015484638051944</v>
      </c>
      <c r="BB53">
        <f t="shared" si="39"/>
        <v>0.34691532676117287</v>
      </c>
      <c r="BC53">
        <f t="shared" si="40"/>
        <v>3.0706481561810577</v>
      </c>
      <c r="BD53">
        <f t="shared" si="41"/>
        <v>28.179226705736138</v>
      </c>
      <c r="BE53">
        <f t="shared" si="46"/>
        <v>3.0509536950080176</v>
      </c>
      <c r="BF53">
        <f t="shared" si="46"/>
        <v>3.050948613062312</v>
      </c>
      <c r="BG53">
        <f t="shared" si="46"/>
        <v>3.0509698353116459</v>
      </c>
      <c r="BH53">
        <f t="shared" si="46"/>
        <v>3.0508812107428787</v>
      </c>
      <c r="BI53">
        <f t="shared" si="46"/>
        <v>3.0512513041147211</v>
      </c>
      <c r="BJ53">
        <f t="shared" si="46"/>
        <v>3.049705723128715</v>
      </c>
      <c r="BK53">
        <f t="shared" si="46"/>
        <v>3.0561589492904258</v>
      </c>
      <c r="BL53">
        <f t="shared" si="42"/>
        <v>3.0291881689310203</v>
      </c>
      <c r="BM53"/>
      <c r="BN53"/>
      <c r="BO53"/>
      <c r="BP53"/>
    </row>
    <row r="54" spans="1:68" s="9" customFormat="1" x14ac:dyDescent="0.2">
      <c r="A54" s="63" t="s">
        <v>1327</v>
      </c>
      <c r="B54" s="28" t="s">
        <v>676</v>
      </c>
      <c r="C54" s="64">
        <v>27642.437999999998</v>
      </c>
      <c r="D54" s="64" t="s">
        <v>700</v>
      </c>
      <c r="E54" s="9">
        <f t="shared" si="11"/>
        <v>-7766.9979010274037</v>
      </c>
      <c r="F54" s="9">
        <f t="shared" si="12"/>
        <v>-7767</v>
      </c>
      <c r="G54" s="9">
        <f t="shared" si="13"/>
        <v>3.2510000019101426E-3</v>
      </c>
      <c r="I54" s="9">
        <f t="shared" si="47"/>
        <v>3.2510000019101426E-3</v>
      </c>
      <c r="M54" s="15"/>
      <c r="P54" s="9">
        <f t="shared" si="15"/>
        <v>-0.20636413629637476</v>
      </c>
      <c r="Q54" s="40">
        <f t="shared" si="16"/>
        <v>12623.937999999998</v>
      </c>
      <c r="S54" s="35">
        <v>0.1</v>
      </c>
      <c r="Z54">
        <f t="shared" si="17"/>
        <v>-7767</v>
      </c>
      <c r="AA54" s="15">
        <f t="shared" si="18"/>
        <v>1.6105013584427258E-2</v>
      </c>
      <c r="AB54" s="15">
        <f t="shared" si="19"/>
        <v>-0.21921814987889188</v>
      </c>
      <c r="AC54" s="15">
        <f t="shared" si="20"/>
        <v>0.2096151362982849</v>
      </c>
      <c r="AD54" s="15">
        <f t="shared" si="21"/>
        <v>-1.2854013582517115E-2</v>
      </c>
      <c r="AE54" s="15">
        <f t="shared" si="22"/>
        <v>1.6522566517953451E-5</v>
      </c>
      <c r="AF54">
        <f t="shared" si="23"/>
        <v>0.2096151362982849</v>
      </c>
      <c r="AG54" s="68"/>
      <c r="AH54">
        <f t="shared" si="24"/>
        <v>0.22246914988080202</v>
      </c>
      <c r="AI54">
        <f t="shared" si="25"/>
        <v>0.78223065564616523</v>
      </c>
      <c r="AJ54">
        <f t="shared" si="26"/>
        <v>0.6602600815308225</v>
      </c>
      <c r="AK54">
        <f t="shared" si="27"/>
        <v>0.10194468351416335</v>
      </c>
      <c r="AL54">
        <f t="shared" si="28"/>
        <v>2.703763318887304</v>
      </c>
      <c r="AM54">
        <f t="shared" si="29"/>
        <v>4.4947841858713344</v>
      </c>
      <c r="AN54" s="15">
        <f t="shared" si="45"/>
        <v>2.5875782165734216</v>
      </c>
      <c r="AO54" s="15">
        <f t="shared" si="45"/>
        <v>2.5875674759953</v>
      </c>
      <c r="AP54" s="15">
        <f t="shared" si="45"/>
        <v>2.5876200009339825</v>
      </c>
      <c r="AQ54" s="15">
        <f t="shared" si="45"/>
        <v>2.5873631205713918</v>
      </c>
      <c r="AR54" s="15">
        <f t="shared" si="45"/>
        <v>2.5886190410032985</v>
      </c>
      <c r="AS54" s="15">
        <f t="shared" si="45"/>
        <v>2.5824693597748887</v>
      </c>
      <c r="AT54" s="15">
        <f t="shared" si="45"/>
        <v>2.6123642134391454</v>
      </c>
      <c r="AU54" s="15">
        <f t="shared" si="31"/>
        <v>2.4610739698628374</v>
      </c>
      <c r="AV54"/>
      <c r="AW54">
        <v>-3600</v>
      </c>
      <c r="AX54">
        <f t="shared" si="35"/>
        <v>2.101620485510837E-2</v>
      </c>
      <c r="AY54">
        <f t="shared" si="36"/>
        <v>-8.3431305186745325E-2</v>
      </c>
      <c r="AZ54">
        <f t="shared" si="37"/>
        <v>0.10444751004185369</v>
      </c>
      <c r="BA54">
        <f t="shared" si="38"/>
        <v>0.75988577528970414</v>
      </c>
      <c r="BB54">
        <f t="shared" si="39"/>
        <v>0.32989295007414937</v>
      </c>
      <c r="BC54">
        <f t="shared" si="40"/>
        <v>3.0887381488479582</v>
      </c>
      <c r="BD54">
        <f t="shared" si="41"/>
        <v>37.83091693524095</v>
      </c>
      <c r="BE54">
        <f t="shared" si="46"/>
        <v>3.074057566036752</v>
      </c>
      <c r="BF54">
        <f t="shared" si="46"/>
        <v>3.074053732449872</v>
      </c>
      <c r="BG54">
        <f t="shared" si="46"/>
        <v>3.0740697122577578</v>
      </c>
      <c r="BH54">
        <f t="shared" si="46"/>
        <v>3.074003102394621</v>
      </c>
      <c r="BI54">
        <f t="shared" si="46"/>
        <v>3.0742807554340112</v>
      </c>
      <c r="BJ54">
        <f t="shared" si="46"/>
        <v>3.073123366588582</v>
      </c>
      <c r="BK54">
        <f t="shared" si="46"/>
        <v>3.0779473204605696</v>
      </c>
      <c r="BL54">
        <f t="shared" si="42"/>
        <v>3.057830175438113</v>
      </c>
      <c r="BM54"/>
      <c r="BN54"/>
      <c r="BO54"/>
      <c r="BP54"/>
    </row>
    <row r="55" spans="1:68" s="9" customFormat="1" x14ac:dyDescent="0.2">
      <c r="A55" s="63" t="s">
        <v>1327</v>
      </c>
      <c r="B55" s="28" t="s">
        <v>676</v>
      </c>
      <c r="C55" s="64">
        <v>27656.388999999999</v>
      </c>
      <c r="D55" s="64" t="s">
        <v>700</v>
      </c>
      <c r="E55" s="9">
        <f t="shared" si="11"/>
        <v>-7757.9905904562902</v>
      </c>
      <c r="F55" s="9">
        <f t="shared" si="12"/>
        <v>-7758</v>
      </c>
      <c r="G55" s="9">
        <f t="shared" si="13"/>
        <v>1.4574000004358822E-2</v>
      </c>
      <c r="I55" s="9">
        <f t="shared" si="47"/>
        <v>1.4574000004358822E-2</v>
      </c>
      <c r="M55" s="15"/>
      <c r="P55" s="9">
        <f t="shared" si="15"/>
        <v>-0.20609871186996462</v>
      </c>
      <c r="Q55" s="40">
        <f t="shared" si="16"/>
        <v>12637.888999999999</v>
      </c>
      <c r="S55" s="35">
        <v>0.1</v>
      </c>
      <c r="Z55">
        <f t="shared" si="17"/>
        <v>-7758</v>
      </c>
      <c r="AA55" s="15">
        <f t="shared" si="18"/>
        <v>1.6159262212815301E-2</v>
      </c>
      <c r="AB55" s="15">
        <f t="shared" si="19"/>
        <v>-0.2076839740784211</v>
      </c>
      <c r="AC55" s="15">
        <f t="shared" si="20"/>
        <v>0.22067271187432344</v>
      </c>
      <c r="AD55" s="15">
        <f t="shared" si="21"/>
        <v>-1.5852622084564783E-3</v>
      </c>
      <c r="AE55" s="15">
        <f t="shared" si="22"/>
        <v>2.5130562695603111E-7</v>
      </c>
      <c r="AF55">
        <f t="shared" si="23"/>
        <v>0.22067271187432344</v>
      </c>
      <c r="AG55" s="68"/>
      <c r="AH55">
        <f t="shared" si="24"/>
        <v>0.22225797408277992</v>
      </c>
      <c r="AI55">
        <f t="shared" si="25"/>
        <v>0.78214283429388742</v>
      </c>
      <c r="AJ55">
        <f t="shared" si="26"/>
        <v>0.6596122506980282</v>
      </c>
      <c r="AK55">
        <f t="shared" si="27"/>
        <v>0.10175687292562295</v>
      </c>
      <c r="AL55">
        <f t="shared" si="28"/>
        <v>2.7046255739271929</v>
      </c>
      <c r="AM55">
        <f t="shared" si="29"/>
        <v>4.5039431683438913</v>
      </c>
      <c r="AN55" s="15">
        <f t="shared" si="45"/>
        <v>2.5886482395721382</v>
      </c>
      <c r="AO55" s="15">
        <f t="shared" si="45"/>
        <v>2.5886374720690211</v>
      </c>
      <c r="AP55" s="15">
        <f t="shared" si="45"/>
        <v>2.5886900938767639</v>
      </c>
      <c r="AQ55" s="15">
        <f t="shared" si="45"/>
        <v>2.5884329098814605</v>
      </c>
      <c r="AR55" s="15">
        <f t="shared" si="45"/>
        <v>2.5896894844225287</v>
      </c>
      <c r="AS55" s="15">
        <f t="shared" si="45"/>
        <v>2.5835406888824362</v>
      </c>
      <c r="AT55" s="15">
        <f t="shared" si="45"/>
        <v>2.6134120988206071</v>
      </c>
      <c r="AU55" s="15">
        <f t="shared" si="31"/>
        <v>2.4623628601556566</v>
      </c>
      <c r="AV55"/>
      <c r="AW55">
        <v>-3400</v>
      </c>
      <c r="AX55">
        <f t="shared" si="35"/>
        <v>2.046199501587749E-2</v>
      </c>
      <c r="AY55">
        <f t="shared" si="36"/>
        <v>-7.7528918346951803E-2</v>
      </c>
      <c r="AZ55">
        <f t="shared" si="37"/>
        <v>9.7990913362829293E-2</v>
      </c>
      <c r="BA55">
        <f t="shared" si="38"/>
        <v>0.75969537037420209</v>
      </c>
      <c r="BB55">
        <f t="shared" si="39"/>
        <v>0.31277301221385978</v>
      </c>
      <c r="BC55">
        <f t="shared" si="40"/>
        <v>3.1068171999352683</v>
      </c>
      <c r="BD55">
        <f t="shared" si="41"/>
        <v>57.506034585242794</v>
      </c>
      <c r="BE55">
        <f t="shared" si="46"/>
        <v>3.0971544444692145</v>
      </c>
      <c r="BF55">
        <f t="shared" si="46"/>
        <v>3.097151899852336</v>
      </c>
      <c r="BG55">
        <f t="shared" si="46"/>
        <v>3.0971624930361954</v>
      </c>
      <c r="BH55">
        <f t="shared" si="46"/>
        <v>3.0971183938129121</v>
      </c>
      <c r="BI55">
        <f t="shared" si="46"/>
        <v>3.0973019774733372</v>
      </c>
      <c r="BJ55">
        <f t="shared" si="46"/>
        <v>3.0965377146440578</v>
      </c>
      <c r="BK55">
        <f t="shared" si="46"/>
        <v>3.0997191893665588</v>
      </c>
      <c r="BL55">
        <f t="shared" si="42"/>
        <v>3.0864721819452052</v>
      </c>
      <c r="BM55"/>
      <c r="BN55"/>
      <c r="BO55"/>
      <c r="BP55"/>
    </row>
    <row r="56" spans="1:68" s="9" customFormat="1" x14ac:dyDescent="0.2">
      <c r="A56" s="63" t="s">
        <v>1327</v>
      </c>
      <c r="B56" s="28" t="s">
        <v>676</v>
      </c>
      <c r="C56" s="64">
        <v>27659.483</v>
      </c>
      <c r="D56" s="64" t="s">
        <v>700</v>
      </c>
      <c r="E56" s="9">
        <f t="shared" si="11"/>
        <v>-7755.9929831946583</v>
      </c>
      <c r="F56" s="9">
        <f t="shared" si="12"/>
        <v>-7756</v>
      </c>
      <c r="G56" s="9">
        <f t="shared" si="13"/>
        <v>1.0868000004848E-2</v>
      </c>
      <c r="I56" s="9">
        <f t="shared" si="47"/>
        <v>1.0868000004848E-2</v>
      </c>
      <c r="M56" s="15"/>
      <c r="P56" s="9">
        <f t="shared" si="15"/>
        <v>-0.20603972861162792</v>
      </c>
      <c r="Q56" s="40">
        <f t="shared" si="16"/>
        <v>12640.983</v>
      </c>
      <c r="S56" s="35">
        <v>0.1</v>
      </c>
      <c r="Z56">
        <f t="shared" si="17"/>
        <v>-7756</v>
      </c>
      <c r="AA56" s="15">
        <f t="shared" si="18"/>
        <v>1.6171286170707261E-2</v>
      </c>
      <c r="AB56" s="15">
        <f t="shared" si="19"/>
        <v>-0.21134301477748718</v>
      </c>
      <c r="AC56" s="15">
        <f t="shared" si="20"/>
        <v>0.21690772861647592</v>
      </c>
      <c r="AD56" s="15">
        <f t="shared" si="21"/>
        <v>-5.3032861658592612E-3</v>
      </c>
      <c r="AE56" s="15">
        <f t="shared" si="22"/>
        <v>2.8124844156994223E-6</v>
      </c>
      <c r="AF56">
        <f t="shared" si="23"/>
        <v>0.21690772861647592</v>
      </c>
      <c r="AG56" s="68"/>
      <c r="AH56">
        <f t="shared" si="24"/>
        <v>0.22221101478233518</v>
      </c>
      <c r="AI56">
        <f t="shared" si="25"/>
        <v>0.78212334310515674</v>
      </c>
      <c r="AJ56">
        <f t="shared" si="26"/>
        <v>0.65946824143166083</v>
      </c>
      <c r="AK56">
        <f t="shared" si="27"/>
        <v>0.10171513268648244</v>
      </c>
      <c r="AL56">
        <f t="shared" si="28"/>
        <v>2.7048171598764483</v>
      </c>
      <c r="AM56">
        <f t="shared" si="29"/>
        <v>4.5059830501999416</v>
      </c>
      <c r="AN56" s="15">
        <f t="shared" si="45"/>
        <v>2.5888860061521939</v>
      </c>
      <c r="AO56" s="15">
        <f t="shared" si="45"/>
        <v>2.588875232677891</v>
      </c>
      <c r="AP56" s="15">
        <f t="shared" si="45"/>
        <v>2.5889278759440639</v>
      </c>
      <c r="AQ56" s="15">
        <f t="shared" si="45"/>
        <v>2.5886706248192093</v>
      </c>
      <c r="AR56" s="15">
        <f t="shared" si="45"/>
        <v>2.5899273431265759</v>
      </c>
      <c r="AS56" s="15">
        <f t="shared" si="45"/>
        <v>2.5837787510200676</v>
      </c>
      <c r="AT56" s="15">
        <f t="shared" si="45"/>
        <v>2.6136449281478646</v>
      </c>
      <c r="AU56" s="15">
        <f t="shared" si="31"/>
        <v>2.4626492802207274</v>
      </c>
      <c r="AV56"/>
      <c r="AW56">
        <v>-3200</v>
      </c>
      <c r="AX56">
        <f t="shared" si="35"/>
        <v>1.9857004709651085E-2</v>
      </c>
      <c r="AY56">
        <f t="shared" si="36"/>
        <v>-7.1626340715233341E-2</v>
      </c>
      <c r="AZ56">
        <f t="shared" si="37"/>
        <v>9.1483345424884427E-2</v>
      </c>
      <c r="BA56">
        <f t="shared" si="38"/>
        <v>0.75958353628179121</v>
      </c>
      <c r="BB56">
        <f t="shared" si="39"/>
        <v>0.29555772070407926</v>
      </c>
      <c r="BC56">
        <f t="shared" si="40"/>
        <v>3.1248890554908142</v>
      </c>
      <c r="BD56">
        <f t="shared" si="41"/>
        <v>119.7318976566937</v>
      </c>
      <c r="BE56">
        <f t="shared" si="46"/>
        <v>3.1202467231504039</v>
      </c>
      <c r="BF56">
        <f t="shared" si="46"/>
        <v>3.1202454945640787</v>
      </c>
      <c r="BG56">
        <f t="shared" si="46"/>
        <v>3.1202506052574028</v>
      </c>
      <c r="BH56">
        <f t="shared" si="46"/>
        <v>3.1202293457087449</v>
      </c>
      <c r="BI56">
        <f t="shared" si="46"/>
        <v>3.1203177814760017</v>
      </c>
      <c r="BJ56">
        <f t="shared" si="46"/>
        <v>3.1199499040354279</v>
      </c>
      <c r="BK56">
        <f t="shared" si="46"/>
        <v>3.1214801916403547</v>
      </c>
      <c r="BL56">
        <f t="shared" si="42"/>
        <v>3.1151141884522979</v>
      </c>
      <c r="BM56"/>
      <c r="BN56"/>
      <c r="BO56"/>
      <c r="BP56"/>
    </row>
    <row r="57" spans="1:68" s="9" customFormat="1" x14ac:dyDescent="0.2">
      <c r="A57" s="63" t="s">
        <v>1348</v>
      </c>
      <c r="B57" s="28" t="s">
        <v>676</v>
      </c>
      <c r="C57" s="64">
        <v>27933.634999999998</v>
      </c>
      <c r="D57" s="64" t="s">
        <v>700</v>
      </c>
      <c r="E57" s="9">
        <f t="shared" si="11"/>
        <v>-7578.9897427322012</v>
      </c>
      <c r="F57" s="9">
        <f t="shared" si="12"/>
        <v>-7579</v>
      </c>
      <c r="G57" s="9">
        <f t="shared" si="13"/>
        <v>1.5887000001384877E-2</v>
      </c>
      <c r="I57" s="9">
        <f t="shared" si="47"/>
        <v>1.5887000001384877E-2</v>
      </c>
      <c r="M57" s="15"/>
      <c r="P57" s="9">
        <f t="shared" si="15"/>
        <v>-0.20081963468807243</v>
      </c>
      <c r="Q57" s="40">
        <f t="shared" si="16"/>
        <v>12915.134999999998</v>
      </c>
      <c r="S57" s="35">
        <v>0.1</v>
      </c>
      <c r="Z57">
        <f t="shared" si="17"/>
        <v>-7579</v>
      </c>
      <c r="AA57" s="15">
        <f t="shared" si="18"/>
        <v>1.7190719102104235E-2</v>
      </c>
      <c r="AB57" s="15">
        <f t="shared" si="19"/>
        <v>-0.20212335378879179</v>
      </c>
      <c r="AC57" s="15">
        <f t="shared" si="20"/>
        <v>0.21670663468945731</v>
      </c>
      <c r="AD57" s="15">
        <f t="shared" si="21"/>
        <v>-1.3037191007193583E-3</v>
      </c>
      <c r="AE57" s="15">
        <f t="shared" si="22"/>
        <v>1.6996834935804922E-7</v>
      </c>
      <c r="AF57">
        <f t="shared" si="23"/>
        <v>0.21670663468945731</v>
      </c>
      <c r="AG57" s="68"/>
      <c r="AH57">
        <f t="shared" si="24"/>
        <v>0.21801035379017666</v>
      </c>
      <c r="AI57">
        <f t="shared" si="25"/>
        <v>0.78043378022547305</v>
      </c>
      <c r="AJ57">
        <f t="shared" si="26"/>
        <v>0.6466566044262988</v>
      </c>
      <c r="AK57">
        <f t="shared" si="27"/>
        <v>9.8014697729606401E-2</v>
      </c>
      <c r="AL57">
        <f t="shared" si="28"/>
        <v>2.721735239433035</v>
      </c>
      <c r="AM57">
        <f t="shared" si="29"/>
        <v>4.693339237579047</v>
      </c>
      <c r="AN57" s="15">
        <f t="shared" si="45"/>
        <v>2.6099051992409072</v>
      </c>
      <c r="AO57" s="15">
        <f t="shared" si="45"/>
        <v>2.6098939161120445</v>
      </c>
      <c r="AP57" s="15">
        <f t="shared" si="45"/>
        <v>2.6099483559983638</v>
      </c>
      <c r="AQ57" s="15">
        <f t="shared" si="45"/>
        <v>2.6096856732981624</v>
      </c>
      <c r="AR57" s="15">
        <f t="shared" si="45"/>
        <v>2.6109527926397615</v>
      </c>
      <c r="AS57" s="15">
        <f t="shared" si="45"/>
        <v>2.6048317513404577</v>
      </c>
      <c r="AT57" s="15">
        <f t="shared" si="45"/>
        <v>2.6342017763322989</v>
      </c>
      <c r="AU57" s="15">
        <f t="shared" si="31"/>
        <v>2.4879974559795044</v>
      </c>
      <c r="AV57"/>
      <c r="AW57">
        <v>-3000</v>
      </c>
      <c r="AX57">
        <f t="shared" si="35"/>
        <v>1.9204052993329487E-2</v>
      </c>
      <c r="AY57">
        <f t="shared" si="36"/>
        <v>-6.5723572291589913E-2</v>
      </c>
      <c r="AZ57">
        <f t="shared" si="37"/>
        <v>8.49276252849194E-2</v>
      </c>
      <c r="BA57">
        <f t="shared" si="38"/>
        <v>0.75955021700200287</v>
      </c>
      <c r="BB57">
        <f t="shared" si="39"/>
        <v>0.27824922383358758</v>
      </c>
      <c r="BC57">
        <f t="shared" si="40"/>
        <v>-3.1402278513711668</v>
      </c>
      <c r="BD57">
        <f t="shared" si="41"/>
        <v>-1465.4135685427973</v>
      </c>
      <c r="BE57">
        <f t="shared" si="46"/>
        <v>3.1433367927292717</v>
      </c>
      <c r="BF57">
        <f t="shared" si="46"/>
        <v>3.1433368932682226</v>
      </c>
      <c r="BG57">
        <f t="shared" si="46"/>
        <v>3.1433364751392925</v>
      </c>
      <c r="BH57">
        <f t="shared" si="46"/>
        <v>3.1433382140852464</v>
      </c>
      <c r="BI57">
        <f t="shared" si="46"/>
        <v>3.143330982026431</v>
      </c>
      <c r="BJ57">
        <f t="shared" si="46"/>
        <v>3.1433610592554757</v>
      </c>
      <c r="BK57">
        <f t="shared" si="46"/>
        <v>3.1432359718279108</v>
      </c>
      <c r="BL57">
        <f t="shared" si="42"/>
        <v>3.1437561949593906</v>
      </c>
      <c r="BM57"/>
      <c r="BN57"/>
      <c r="BO57"/>
      <c r="BP57"/>
    </row>
    <row r="58" spans="1:68" s="9" customFormat="1" x14ac:dyDescent="0.2">
      <c r="A58" s="63" t="s">
        <v>1348</v>
      </c>
      <c r="B58" s="28" t="s">
        <v>676</v>
      </c>
      <c r="C58" s="64">
        <v>27944.482</v>
      </c>
      <c r="D58" s="64" t="s">
        <v>700</v>
      </c>
      <c r="E58" s="9">
        <f t="shared" si="11"/>
        <v>-7571.9864958133512</v>
      </c>
      <c r="F58" s="9">
        <f t="shared" si="12"/>
        <v>-7572</v>
      </c>
      <c r="G58" s="9">
        <f t="shared" si="13"/>
        <v>2.091600000494509E-2</v>
      </c>
      <c r="I58" s="9">
        <f t="shared" si="47"/>
        <v>2.091600000494509E-2</v>
      </c>
      <c r="M58" s="15"/>
      <c r="P58" s="9">
        <f t="shared" si="15"/>
        <v>-0.20061318722386542</v>
      </c>
      <c r="Q58" s="40">
        <f t="shared" si="16"/>
        <v>12925.982</v>
      </c>
      <c r="S58" s="35">
        <v>0.1</v>
      </c>
      <c r="Z58">
        <f t="shared" si="17"/>
        <v>-7572</v>
      </c>
      <c r="AA58" s="15">
        <f t="shared" si="18"/>
        <v>1.7229234198651355E-2</v>
      </c>
      <c r="AB58" s="15">
        <f t="shared" si="19"/>
        <v>-0.19692642141757169</v>
      </c>
      <c r="AC58" s="15">
        <f t="shared" si="20"/>
        <v>0.22152918722881051</v>
      </c>
      <c r="AD58" s="15">
        <f t="shared" si="21"/>
        <v>3.6867658062937347E-3</v>
      </c>
      <c r="AE58" s="15">
        <f t="shared" si="22"/>
        <v>1.3592242110456694E-6</v>
      </c>
      <c r="AF58">
        <f t="shared" si="23"/>
        <v>0.22152918722881051</v>
      </c>
      <c r="AG58" s="68"/>
      <c r="AH58">
        <f t="shared" si="24"/>
        <v>0.21784242142251678</v>
      </c>
      <c r="AI58">
        <f t="shared" si="25"/>
        <v>0.78036839610215947</v>
      </c>
      <c r="AJ58">
        <f t="shared" si="26"/>
        <v>0.64614723972236621</v>
      </c>
      <c r="AK58">
        <f t="shared" si="27"/>
        <v>9.7868096979373501E-2</v>
      </c>
      <c r="AL58">
        <f t="shared" si="28"/>
        <v>2.7224028235461004</v>
      </c>
      <c r="AM58">
        <f t="shared" si="29"/>
        <v>4.7010376725123288</v>
      </c>
      <c r="AN58" s="15">
        <f t="shared" si="45"/>
        <v>2.6107355392155194</v>
      </c>
      <c r="AO58" s="15">
        <f t="shared" si="45"/>
        <v>2.6107242367471191</v>
      </c>
      <c r="AP58" s="15">
        <f t="shared" si="45"/>
        <v>2.6107787433432339</v>
      </c>
      <c r="AQ58" s="15">
        <f t="shared" si="45"/>
        <v>2.610515867070641</v>
      </c>
      <c r="AR58" s="15">
        <f t="shared" si="45"/>
        <v>2.6117833021663022</v>
      </c>
      <c r="AS58" s="15">
        <f t="shared" si="45"/>
        <v>2.605663739281276</v>
      </c>
      <c r="AT58" s="15">
        <f t="shared" si="45"/>
        <v>2.6350128076205053</v>
      </c>
      <c r="AU58" s="15">
        <f t="shared" si="31"/>
        <v>2.4889999262072529</v>
      </c>
      <c r="AV58"/>
      <c r="AW58">
        <v>-2800</v>
      </c>
      <c r="AX58">
        <f t="shared" si="35"/>
        <v>1.850596303863724E-2</v>
      </c>
      <c r="AY58">
        <f t="shared" si="36"/>
        <v>-5.9820613076021524E-2</v>
      </c>
      <c r="AZ58">
        <f t="shared" si="37"/>
        <v>7.8326576114658764E-2</v>
      </c>
      <c r="BA58">
        <f t="shared" si="38"/>
        <v>0.75959539584658753</v>
      </c>
      <c r="BB58">
        <f t="shared" si="39"/>
        <v>0.26084961769943077</v>
      </c>
      <c r="BC58">
        <f t="shared" si="40"/>
        <v>-3.1221591687598229</v>
      </c>
      <c r="BD58">
        <f t="shared" si="41"/>
        <v>-102.91191074133623</v>
      </c>
      <c r="BE58">
        <f t="shared" si="46"/>
        <v>3.1664270428005357</v>
      </c>
      <c r="BF58">
        <f t="shared" si="46"/>
        <v>3.1664284713924666</v>
      </c>
      <c r="BG58">
        <f t="shared" si="46"/>
        <v>3.1664225282338556</v>
      </c>
      <c r="BH58">
        <f t="shared" si="46"/>
        <v>3.1664472526787804</v>
      </c>
      <c r="BI58">
        <f t="shared" si="46"/>
        <v>3.166344395322251</v>
      </c>
      <c r="BJ58">
        <f t="shared" si="46"/>
        <v>3.1667722989090241</v>
      </c>
      <c r="BK58">
        <f t="shared" si="46"/>
        <v>3.1649921787588999</v>
      </c>
      <c r="BL58">
        <f t="shared" si="42"/>
        <v>3.1723982014664833</v>
      </c>
      <c r="BM58"/>
      <c r="BN58"/>
      <c r="BO58"/>
      <c r="BP58"/>
    </row>
    <row r="59" spans="1:68" s="9" customFormat="1" x14ac:dyDescent="0.2">
      <c r="A59" s="63" t="s">
        <v>1348</v>
      </c>
      <c r="B59" s="28" t="s">
        <v>676</v>
      </c>
      <c r="C59" s="64">
        <v>27961.508000000002</v>
      </c>
      <c r="D59" s="64" t="s">
        <v>700</v>
      </c>
      <c r="E59" s="9">
        <f t="shared" si="11"/>
        <v>-7560.9938451228072</v>
      </c>
      <c r="F59" s="9">
        <f t="shared" si="12"/>
        <v>-7561</v>
      </c>
      <c r="G59" s="9">
        <f t="shared" si="13"/>
        <v>9.5330000040121377E-3</v>
      </c>
      <c r="I59" s="9">
        <f t="shared" si="47"/>
        <v>9.5330000040121377E-3</v>
      </c>
      <c r="M59" s="15"/>
      <c r="P59" s="9">
        <f t="shared" si="15"/>
        <v>-0.20028876930790157</v>
      </c>
      <c r="Q59" s="40">
        <f t="shared" si="16"/>
        <v>12943.008000000002</v>
      </c>
      <c r="S59" s="35">
        <v>0.1</v>
      </c>
      <c r="Z59">
        <f t="shared" si="17"/>
        <v>-7561</v>
      </c>
      <c r="AA59" s="15">
        <f t="shared" si="18"/>
        <v>1.7289483434835495E-2</v>
      </c>
      <c r="AB59" s="15">
        <f t="shared" si="19"/>
        <v>-0.20804525273872493</v>
      </c>
      <c r="AC59" s="15">
        <f t="shared" si="20"/>
        <v>0.20982176931191371</v>
      </c>
      <c r="AD59" s="15">
        <f t="shared" si="21"/>
        <v>-7.7564834308233577E-3</v>
      </c>
      <c r="AE59" s="15">
        <f t="shared" si="22"/>
        <v>6.0163035212637286E-6</v>
      </c>
      <c r="AF59">
        <f t="shared" si="23"/>
        <v>0.20982176931191371</v>
      </c>
      <c r="AG59" s="68"/>
      <c r="AH59">
        <f t="shared" si="24"/>
        <v>0.21757825274273707</v>
      </c>
      <c r="AI59">
        <f t="shared" si="25"/>
        <v>0.78026586943933696</v>
      </c>
      <c r="AJ59">
        <f t="shared" si="26"/>
        <v>0.64534640019995926</v>
      </c>
      <c r="AK59">
        <f t="shared" si="27"/>
        <v>9.7637685879231315E-2</v>
      </c>
      <c r="AL59">
        <f t="shared" si="28"/>
        <v>2.7234516585414106</v>
      </c>
      <c r="AM59">
        <f t="shared" si="29"/>
        <v>4.7131815277673867</v>
      </c>
      <c r="AN59" s="15">
        <f t="shared" si="45"/>
        <v>2.612040218761758</v>
      </c>
      <c r="AO59" s="15">
        <f t="shared" si="45"/>
        <v>2.6120288860365211</v>
      </c>
      <c r="AP59" s="15">
        <f t="shared" si="45"/>
        <v>2.6120834967663638</v>
      </c>
      <c r="AQ59" s="15">
        <f t="shared" si="45"/>
        <v>2.6118203196560099</v>
      </c>
      <c r="AR59" s="15">
        <f t="shared" si="45"/>
        <v>2.6130882360609355</v>
      </c>
      <c r="AS59" s="15">
        <f t="shared" si="45"/>
        <v>2.6069710562640003</v>
      </c>
      <c r="AT59" s="15">
        <f t="shared" si="45"/>
        <v>2.6362869889683487</v>
      </c>
      <c r="AU59" s="15">
        <f t="shared" si="31"/>
        <v>2.4905752365651428</v>
      </c>
      <c r="AV59"/>
      <c r="AW59">
        <v>-2600</v>
      </c>
      <c r="AX59">
        <f t="shared" si="35"/>
        <v>1.7765563558142558E-2</v>
      </c>
      <c r="AY59">
        <f t="shared" si="36"/>
        <v>-5.3917463068528168E-2</v>
      </c>
      <c r="AZ59">
        <f t="shared" si="37"/>
        <v>7.1683026626670726E-2</v>
      </c>
      <c r="BA59">
        <f t="shared" si="38"/>
        <v>0.75971909544367455</v>
      </c>
      <c r="BB59">
        <f t="shared" si="39"/>
        <v>0.2433609532161046</v>
      </c>
      <c r="BC59">
        <f t="shared" si="40"/>
        <v>-3.1040864660974141</v>
      </c>
      <c r="BD59">
        <f t="shared" si="41"/>
        <v>-53.318283618118166</v>
      </c>
      <c r="BE59">
        <f t="shared" si="46"/>
        <v>3.1895198630450388</v>
      </c>
      <c r="BF59">
        <f t="shared" si="46"/>
        <v>3.1895226044671148</v>
      </c>
      <c r="BG59">
        <f t="shared" si="46"/>
        <v>3.1895111901474222</v>
      </c>
      <c r="BH59">
        <f t="shared" si="46"/>
        <v>3.1895587154110547</v>
      </c>
      <c r="BI59">
        <f t="shared" si="46"/>
        <v>3.1893608374290734</v>
      </c>
      <c r="BJ59">
        <f t="shared" si="46"/>
        <v>3.1901847420821103</v>
      </c>
      <c r="BK59">
        <f t="shared" si="46"/>
        <v>3.186754460912935</v>
      </c>
      <c r="BL59">
        <f t="shared" si="42"/>
        <v>3.201040207973576</v>
      </c>
      <c r="BM59"/>
      <c r="BN59"/>
      <c r="BO59"/>
      <c r="BP59"/>
    </row>
    <row r="60" spans="1:68" s="9" customFormat="1" x14ac:dyDescent="0.2">
      <c r="A60" s="63" t="s">
        <v>1348</v>
      </c>
      <c r="B60" s="28" t="s">
        <v>676</v>
      </c>
      <c r="C60" s="64">
        <v>27989.398000000001</v>
      </c>
      <c r="D60" s="64" t="s">
        <v>700</v>
      </c>
      <c r="E60" s="9">
        <f t="shared" si="11"/>
        <v>-7542.9869716493404</v>
      </c>
      <c r="F60" s="9">
        <f t="shared" si="12"/>
        <v>-7543</v>
      </c>
      <c r="G60" s="9">
        <f t="shared" si="13"/>
        <v>2.0179000006464776E-2</v>
      </c>
      <c r="I60" s="9">
        <f t="shared" si="47"/>
        <v>2.0179000006464776E-2</v>
      </c>
      <c r="M60" s="15"/>
      <c r="P60" s="9">
        <f t="shared" si="15"/>
        <v>-0.19975790238231617</v>
      </c>
      <c r="Q60" s="40">
        <f t="shared" si="16"/>
        <v>12970.898000000001</v>
      </c>
      <c r="S60" s="35">
        <v>0.1</v>
      </c>
      <c r="Z60">
        <f t="shared" si="17"/>
        <v>-7543</v>
      </c>
      <c r="AA60" s="15">
        <f t="shared" si="18"/>
        <v>1.7387350634579801E-2</v>
      </c>
      <c r="AB60" s="15">
        <f t="shared" si="19"/>
        <v>-0.19696625301043119</v>
      </c>
      <c r="AC60" s="15">
        <f t="shared" si="20"/>
        <v>0.21993690238878094</v>
      </c>
      <c r="AD60" s="15">
        <f t="shared" si="21"/>
        <v>2.7916493718849744E-3</v>
      </c>
      <c r="AE60" s="15">
        <f t="shared" si="22"/>
        <v>7.7933062155457725E-7</v>
      </c>
      <c r="AF60">
        <f t="shared" si="23"/>
        <v>0.21993690238878094</v>
      </c>
      <c r="AG60" s="68"/>
      <c r="AH60">
        <f t="shared" si="24"/>
        <v>0.21714525301689597</v>
      </c>
      <c r="AI60">
        <f t="shared" si="25"/>
        <v>0.78009867769613872</v>
      </c>
      <c r="AJ60">
        <f t="shared" si="26"/>
        <v>0.64403485856113774</v>
      </c>
      <c r="AK60">
        <f t="shared" si="27"/>
        <v>9.7260548456788609E-2</v>
      </c>
      <c r="AL60">
        <f t="shared" si="28"/>
        <v>2.7251673406024213</v>
      </c>
      <c r="AM60">
        <f t="shared" si="29"/>
        <v>4.7331763654167869</v>
      </c>
      <c r="AN60" s="15">
        <f t="shared" si="45"/>
        <v>2.6141747798020711</v>
      </c>
      <c r="AO60" s="15">
        <f t="shared" si="45"/>
        <v>2.6141633979226206</v>
      </c>
      <c r="AP60" s="15">
        <f t="shared" si="45"/>
        <v>2.6142181772047635</v>
      </c>
      <c r="AQ60" s="15">
        <f t="shared" si="45"/>
        <v>2.6139545166786999</v>
      </c>
      <c r="AR60" s="15">
        <f t="shared" si="45"/>
        <v>2.6152231813790494</v>
      </c>
      <c r="AS60" s="15">
        <f t="shared" si="45"/>
        <v>2.6091100590395429</v>
      </c>
      <c r="AT60" s="15">
        <f t="shared" si="45"/>
        <v>2.6383712333572253</v>
      </c>
      <c r="AU60" s="15">
        <f t="shared" si="31"/>
        <v>2.4931530171507812</v>
      </c>
      <c r="AV60"/>
      <c r="AW60">
        <v>-2400</v>
      </c>
      <c r="AX60">
        <f t="shared" si="35"/>
        <v>1.698569025022937E-2</v>
      </c>
      <c r="AY60">
        <f t="shared" si="36"/>
        <v>-4.8014122269109831E-2</v>
      </c>
      <c r="AZ60">
        <f t="shared" si="37"/>
        <v>6.4999812519339201E-2</v>
      </c>
      <c r="BA60">
        <f t="shared" si="38"/>
        <v>0.75992137774568902</v>
      </c>
      <c r="BB60">
        <f t="shared" si="39"/>
        <v>0.22578524311023088</v>
      </c>
      <c r="BC60">
        <f t="shared" si="40"/>
        <v>-3.0860060024128453</v>
      </c>
      <c r="BD60">
        <f t="shared" si="41"/>
        <v>-35.970596390392068</v>
      </c>
      <c r="BE60">
        <f t="shared" si="46"/>
        <v>3.2126176443702232</v>
      </c>
      <c r="BF60">
        <f t="shared" si="46"/>
        <v>3.2126216694829264</v>
      </c>
      <c r="BG60">
        <f t="shared" si="46"/>
        <v>3.2126048872614397</v>
      </c>
      <c r="BH60">
        <f t="shared" si="46"/>
        <v>3.2126748588403258</v>
      </c>
      <c r="BI60">
        <f t="shared" si="46"/>
        <v>3.2123831225366972</v>
      </c>
      <c r="BJ60">
        <f t="shared" si="46"/>
        <v>3.2135995147103724</v>
      </c>
      <c r="BK60">
        <f t="shared" si="46"/>
        <v>3.2085284617860714</v>
      </c>
      <c r="BL60">
        <f t="shared" si="42"/>
        <v>3.2296822144806687</v>
      </c>
      <c r="BM60"/>
      <c r="BN60"/>
      <c r="BO60"/>
      <c r="BP60"/>
    </row>
    <row r="61" spans="1:68" s="9" customFormat="1" x14ac:dyDescent="0.2">
      <c r="A61" s="63" t="s">
        <v>1348</v>
      </c>
      <c r="B61" s="28" t="s">
        <v>676</v>
      </c>
      <c r="C61" s="64">
        <v>28003.325000000001</v>
      </c>
      <c r="D61" s="64" t="s">
        <v>700</v>
      </c>
      <c r="E61" s="9">
        <f t="shared" si="11"/>
        <v>-7533.9951564157445</v>
      </c>
      <c r="F61" s="9">
        <f t="shared" si="12"/>
        <v>-7534</v>
      </c>
      <c r="G61" s="9">
        <f t="shared" si="13"/>
        <v>7.502000004024012E-3</v>
      </c>
      <c r="I61" s="9">
        <f t="shared" si="47"/>
        <v>7.502000004024012E-3</v>
      </c>
      <c r="M61" s="15"/>
      <c r="P61" s="9">
        <f t="shared" si="15"/>
        <v>-0.19949246833999296</v>
      </c>
      <c r="Q61" s="40">
        <f t="shared" si="16"/>
        <v>12984.825000000001</v>
      </c>
      <c r="S61" s="35">
        <v>0.1</v>
      </c>
      <c r="Z61">
        <f t="shared" si="17"/>
        <v>-7534</v>
      </c>
      <c r="AA61" s="15">
        <f t="shared" si="18"/>
        <v>1.7435948500624243E-2</v>
      </c>
      <c r="AB61" s="15">
        <f t="shared" si="19"/>
        <v>-0.20942641683659319</v>
      </c>
      <c r="AC61" s="15">
        <f t="shared" si="20"/>
        <v>0.20699446834401697</v>
      </c>
      <c r="AD61" s="15">
        <f t="shared" si="21"/>
        <v>-9.9339484966002312E-3</v>
      </c>
      <c r="AE61" s="15">
        <f t="shared" si="22"/>
        <v>9.8683332733106001E-6</v>
      </c>
      <c r="AF61">
        <f t="shared" si="23"/>
        <v>0.20699446834401697</v>
      </c>
      <c r="AG61" s="68"/>
      <c r="AH61">
        <f t="shared" si="24"/>
        <v>0.2169284168406172</v>
      </c>
      <c r="AI61">
        <f t="shared" si="25"/>
        <v>0.78001535125830246</v>
      </c>
      <c r="AJ61">
        <f t="shared" si="26"/>
        <v>0.64337858738923326</v>
      </c>
      <c r="AK61">
        <f t="shared" si="27"/>
        <v>9.7071932890480342E-2</v>
      </c>
      <c r="AL61">
        <f t="shared" si="28"/>
        <v>2.7260249062770012</v>
      </c>
      <c r="AM61">
        <f t="shared" si="29"/>
        <v>4.743231560047942</v>
      </c>
      <c r="AN61" s="15">
        <f t="shared" ref="AN61:AT70" si="48">$AU61+$AB$7*SIN(AO61)</f>
        <v>2.6152418890060645</v>
      </c>
      <c r="AO61" s="15">
        <f t="shared" si="48"/>
        <v>2.6152304827176751</v>
      </c>
      <c r="AP61" s="15">
        <f t="shared" si="48"/>
        <v>2.615285345408886</v>
      </c>
      <c r="AQ61" s="15">
        <f t="shared" si="48"/>
        <v>2.6150214473205935</v>
      </c>
      <c r="AR61" s="15">
        <f t="shared" si="48"/>
        <v>2.6162904678323868</v>
      </c>
      <c r="AS61" s="15">
        <f t="shared" si="48"/>
        <v>2.6101794477214506</v>
      </c>
      <c r="AT61" s="15">
        <f t="shared" si="48"/>
        <v>2.6394129934835737</v>
      </c>
      <c r="AU61" s="15">
        <f t="shared" si="31"/>
        <v>2.4944419074436004</v>
      </c>
      <c r="AV61"/>
      <c r="AW61">
        <v>-2200</v>
      </c>
      <c r="AX61">
        <f t="shared" si="35"/>
        <v>1.6169187263079192E-2</v>
      </c>
      <c r="AY61">
        <f t="shared" si="36"/>
        <v>-4.2110590677766541E-2</v>
      </c>
      <c r="AZ61">
        <f t="shared" si="37"/>
        <v>5.8279777940845733E-2</v>
      </c>
      <c r="BA61">
        <f t="shared" si="38"/>
        <v>0.76020234405093978</v>
      </c>
      <c r="BB61">
        <f t="shared" si="39"/>
        <v>0.20812446892046133</v>
      </c>
      <c r="BC61">
        <f t="shared" si="40"/>
        <v>-3.0679140305283989</v>
      </c>
      <c r="BD61">
        <f t="shared" si="41"/>
        <v>-27.132634656900184</v>
      </c>
      <c r="BE61">
        <f t="shared" si="46"/>
        <v>3.2357227800523014</v>
      </c>
      <c r="BF61">
        <f t="shared" si="46"/>
        <v>3.2357280462464044</v>
      </c>
      <c r="BG61">
        <f t="shared" si="46"/>
        <v>3.2357060474606367</v>
      </c>
      <c r="BH61">
        <f t="shared" si="46"/>
        <v>3.2357979445998102</v>
      </c>
      <c r="BI61">
        <f t="shared" si="46"/>
        <v>3.2354140612354181</v>
      </c>
      <c r="BJ61">
        <f t="shared" si="46"/>
        <v>3.2370177559362232</v>
      </c>
      <c r="BK61">
        <f t="shared" si="46"/>
        <v>3.2303198152614012</v>
      </c>
      <c r="BL61">
        <f t="shared" si="42"/>
        <v>3.2583242209877614</v>
      </c>
      <c r="BM61"/>
      <c r="BN61"/>
      <c r="BO61"/>
      <c r="BP61"/>
    </row>
    <row r="62" spans="1:68" s="9" customFormat="1" x14ac:dyDescent="0.2">
      <c r="A62" s="63" t="s">
        <v>1348</v>
      </c>
      <c r="B62" s="28" t="s">
        <v>676</v>
      </c>
      <c r="C62" s="64">
        <v>28023.464</v>
      </c>
      <c r="D62" s="64" t="s">
        <v>700</v>
      </c>
      <c r="E62" s="9">
        <f t="shared" si="11"/>
        <v>-7520.9926313213691</v>
      </c>
      <c r="F62" s="9">
        <f t="shared" si="12"/>
        <v>-7521</v>
      </c>
      <c r="G62" s="9">
        <f t="shared" si="13"/>
        <v>1.1413000003813067E-2</v>
      </c>
      <c r="I62" s="9">
        <f t="shared" si="47"/>
        <v>1.1413000003813067E-2</v>
      </c>
      <c r="M62" s="15"/>
      <c r="P62" s="9">
        <f t="shared" si="15"/>
        <v>-0.19910906293011166</v>
      </c>
      <c r="Q62" s="40">
        <f t="shared" si="16"/>
        <v>13004.964</v>
      </c>
      <c r="S62" s="35">
        <v>0.1</v>
      </c>
      <c r="Z62">
        <f t="shared" si="17"/>
        <v>-7521</v>
      </c>
      <c r="AA62" s="15">
        <f t="shared" si="18"/>
        <v>1.7505750997303976E-2</v>
      </c>
      <c r="AB62" s="15">
        <f t="shared" si="19"/>
        <v>-0.20520181392360257</v>
      </c>
      <c r="AC62" s="15">
        <f t="shared" si="20"/>
        <v>0.21052206293392473</v>
      </c>
      <c r="AD62" s="15">
        <f t="shared" si="21"/>
        <v>-6.0927509934909085E-3</v>
      </c>
      <c r="AE62" s="15">
        <f t="shared" si="22"/>
        <v>3.7121614668684455E-6</v>
      </c>
      <c r="AF62">
        <f t="shared" si="23"/>
        <v>0.21052206293392473</v>
      </c>
      <c r="AG62" s="68"/>
      <c r="AH62">
        <f t="shared" si="24"/>
        <v>0.21661481392741563</v>
      </c>
      <c r="AI62">
        <f t="shared" si="25"/>
        <v>0.77989530774322602</v>
      </c>
      <c r="AJ62">
        <f t="shared" si="26"/>
        <v>0.64243005247595975</v>
      </c>
      <c r="AK62">
        <f t="shared" si="27"/>
        <v>9.6799433281671787E-2</v>
      </c>
      <c r="AL62">
        <f t="shared" si="28"/>
        <v>2.7272632892533535</v>
      </c>
      <c r="AM62">
        <f t="shared" si="29"/>
        <v>4.7578243341147841</v>
      </c>
      <c r="AN62" s="15">
        <f t="shared" si="48"/>
        <v>2.6167830679779387</v>
      </c>
      <c r="AO62" s="15">
        <f t="shared" si="48"/>
        <v>2.6167716266325796</v>
      </c>
      <c r="AP62" s="15">
        <f t="shared" si="48"/>
        <v>2.6168266087748417</v>
      </c>
      <c r="AQ62" s="15">
        <f t="shared" si="48"/>
        <v>2.6165623724438829</v>
      </c>
      <c r="AR62" s="15">
        <f t="shared" si="48"/>
        <v>2.6178318852748097</v>
      </c>
      <c r="AS62" s="15">
        <f t="shared" si="48"/>
        <v>2.6117239882375158</v>
      </c>
      <c r="AT62" s="15">
        <f t="shared" si="48"/>
        <v>2.6409173330463784</v>
      </c>
      <c r="AU62" s="15">
        <f t="shared" si="31"/>
        <v>2.4963036378665615</v>
      </c>
      <c r="AV62"/>
      <c r="AW62">
        <v>-2000</v>
      </c>
      <c r="AX62">
        <f t="shared" si="35"/>
        <v>1.5318908677768583E-2</v>
      </c>
      <c r="AY62">
        <f t="shared" si="36"/>
        <v>-3.6206868294498283E-2</v>
      </c>
      <c r="AZ62">
        <f t="shared" si="37"/>
        <v>5.1525776972266867E-2</v>
      </c>
      <c r="BA62">
        <f t="shared" si="38"/>
        <v>0.76056213503864578</v>
      </c>
      <c r="BB62">
        <f t="shared" si="39"/>
        <v>0.19038058802262922</v>
      </c>
      <c r="BC62">
        <f t="shared" si="40"/>
        <v>-3.0498067940577847</v>
      </c>
      <c r="BD62">
        <f t="shared" si="41"/>
        <v>-21.774548995498851</v>
      </c>
      <c r="BE62">
        <f t="shared" ref="BE62:BK71" si="49">$BL62+$AB$7*SIN(BF62)</f>
        <v>3.2588376668816541</v>
      </c>
      <c r="BF62">
        <f t="shared" si="49"/>
        <v>3.2588441187301975</v>
      </c>
      <c r="BG62">
        <f t="shared" si="49"/>
        <v>3.2588171008753428</v>
      </c>
      <c r="BH62">
        <f t="shared" si="49"/>
        <v>3.2589302418115031</v>
      </c>
      <c r="BI62">
        <f t="shared" si="49"/>
        <v>3.2584564588310689</v>
      </c>
      <c r="BJ62">
        <f t="shared" si="49"/>
        <v>3.2604406244443149</v>
      </c>
      <c r="BK62">
        <f t="shared" si="49"/>
        <v>3.2521341409875286</v>
      </c>
      <c r="BL62">
        <f t="shared" si="42"/>
        <v>3.2869662274948541</v>
      </c>
      <c r="BM62"/>
      <c r="BN62"/>
      <c r="BO62"/>
      <c r="BP62"/>
    </row>
    <row r="63" spans="1:68" s="9" customFormat="1" x14ac:dyDescent="0.2">
      <c r="A63" s="63" t="s">
        <v>1348</v>
      </c>
      <c r="B63" s="28" t="s">
        <v>676</v>
      </c>
      <c r="C63" s="64">
        <v>28026.556</v>
      </c>
      <c r="D63" s="64" t="s">
        <v>700</v>
      </c>
      <c r="E63" s="9">
        <f t="shared" si="11"/>
        <v>-7518.9963153378631</v>
      </c>
      <c r="F63" s="9">
        <f t="shared" si="12"/>
        <v>-7519</v>
      </c>
      <c r="G63" s="9">
        <f t="shared" si="13"/>
        <v>5.707000003894791E-3</v>
      </c>
      <c r="I63" s="9">
        <f t="shared" si="47"/>
        <v>5.707000003894791E-3</v>
      </c>
      <c r="M63" s="15"/>
      <c r="P63" s="9">
        <f t="shared" si="15"/>
        <v>-0.19905007741089065</v>
      </c>
      <c r="Q63" s="40">
        <f t="shared" si="16"/>
        <v>13008.056</v>
      </c>
      <c r="S63" s="35">
        <v>0.1</v>
      </c>
      <c r="Z63">
        <f t="shared" si="17"/>
        <v>-7519</v>
      </c>
      <c r="AA63" s="15">
        <f t="shared" si="18"/>
        <v>1.751644851558079E-2</v>
      </c>
      <c r="AB63" s="15">
        <f t="shared" si="19"/>
        <v>-0.21085952592257665</v>
      </c>
      <c r="AC63" s="15">
        <f t="shared" si="20"/>
        <v>0.20475707741478544</v>
      </c>
      <c r="AD63" s="15">
        <f t="shared" si="21"/>
        <v>-1.1809448511685999E-2</v>
      </c>
      <c r="AE63" s="15">
        <f t="shared" si="22"/>
        <v>1.3946307415016267E-5</v>
      </c>
      <c r="AF63">
        <f t="shared" si="23"/>
        <v>0.20475707741478544</v>
      </c>
      <c r="AG63" s="68"/>
      <c r="AH63">
        <f t="shared" si="24"/>
        <v>0.21656652592647144</v>
      </c>
      <c r="AI63">
        <f t="shared" si="25"/>
        <v>0.77987687273730999</v>
      </c>
      <c r="AJ63">
        <f t="shared" si="26"/>
        <v>0.64228406246163161</v>
      </c>
      <c r="AK63">
        <f t="shared" si="27"/>
        <v>9.6757504521331764E-2</v>
      </c>
      <c r="AL63">
        <f t="shared" si="28"/>
        <v>2.7274537758984683</v>
      </c>
      <c r="AM63">
        <f t="shared" si="29"/>
        <v>4.7600766109096355</v>
      </c>
      <c r="AN63" s="15">
        <f t="shared" si="48"/>
        <v>2.6170201513927194</v>
      </c>
      <c r="AO63" s="15">
        <f t="shared" si="48"/>
        <v>2.6170087046751545</v>
      </c>
      <c r="AP63" s="15">
        <f t="shared" si="48"/>
        <v>2.6170637050860801</v>
      </c>
      <c r="AQ63" s="15">
        <f t="shared" si="48"/>
        <v>2.6167994172335396</v>
      </c>
      <c r="AR63" s="15">
        <f t="shared" si="48"/>
        <v>2.6180690035338157</v>
      </c>
      <c r="AS63" s="15">
        <f t="shared" si="48"/>
        <v>2.6119615960459064</v>
      </c>
      <c r="AT63" s="15">
        <f t="shared" si="48"/>
        <v>2.6411487253826929</v>
      </c>
      <c r="AU63" s="15">
        <f t="shared" si="31"/>
        <v>2.4965900579316322</v>
      </c>
      <c r="AV63"/>
      <c r="AW63">
        <v>-1800</v>
      </c>
      <c r="AX63">
        <f t="shared" si="35"/>
        <v>1.4437720010631906E-2</v>
      </c>
      <c r="AY63">
        <f t="shared" si="36"/>
        <v>-3.0302955119305065E-2</v>
      </c>
      <c r="AZ63">
        <f t="shared" si="37"/>
        <v>4.4740675129936971E-2</v>
      </c>
      <c r="BA63">
        <f t="shared" si="38"/>
        <v>0.76100093081701259</v>
      </c>
      <c r="BB63">
        <f t="shared" si="39"/>
        <v>0.17255554070050716</v>
      </c>
      <c r="BC63">
        <f t="shared" si="40"/>
        <v>-3.0316805243907523</v>
      </c>
      <c r="BD63">
        <f t="shared" si="41"/>
        <v>-18.178031515016134</v>
      </c>
      <c r="BE63">
        <f t="shared" si="49"/>
        <v>3.2819647063129382</v>
      </c>
      <c r="BF63">
        <f t="shared" si="49"/>
        <v>3.2819722764163726</v>
      </c>
      <c r="BG63">
        <f t="shared" si="49"/>
        <v>3.2819404806445478</v>
      </c>
      <c r="BH63">
        <f t="shared" si="49"/>
        <v>3.2820740294638084</v>
      </c>
      <c r="BI63">
        <f t="shared" si="49"/>
        <v>3.2815131137172613</v>
      </c>
      <c r="BJ63">
        <f t="shared" si="49"/>
        <v>3.2838693047646665</v>
      </c>
      <c r="BK63">
        <f t="shared" si="49"/>
        <v>3.2739770397687278</v>
      </c>
      <c r="BL63">
        <f t="shared" si="42"/>
        <v>3.3156082340019468</v>
      </c>
      <c r="BM63"/>
      <c r="BN63"/>
      <c r="BO63"/>
      <c r="BP63"/>
    </row>
    <row r="64" spans="1:68" s="9" customFormat="1" x14ac:dyDescent="0.2">
      <c r="A64" s="63" t="s">
        <v>1348</v>
      </c>
      <c r="B64" s="28" t="s">
        <v>676</v>
      </c>
      <c r="C64" s="64">
        <v>28037.412</v>
      </c>
      <c r="D64" s="64" t="s">
        <v>700</v>
      </c>
      <c r="E64" s="9">
        <f t="shared" si="11"/>
        <v>-7511.9872576674452</v>
      </c>
      <c r="F64" s="9">
        <f t="shared" si="12"/>
        <v>-7512</v>
      </c>
      <c r="G64" s="9">
        <f t="shared" si="13"/>
        <v>1.9736000005650567E-2</v>
      </c>
      <c r="I64" s="9">
        <f t="shared" si="47"/>
        <v>1.9736000005650567E-2</v>
      </c>
      <c r="M64" s="15"/>
      <c r="P64" s="9">
        <f t="shared" si="15"/>
        <v>-0.19884362794336843</v>
      </c>
      <c r="Q64" s="40">
        <f t="shared" si="16"/>
        <v>13018.912</v>
      </c>
      <c r="S64" s="35">
        <v>0.1</v>
      </c>
      <c r="Z64">
        <f t="shared" si="17"/>
        <v>-7512</v>
      </c>
      <c r="AA64" s="15">
        <f t="shared" si="18"/>
        <v>1.7553803129566226E-2</v>
      </c>
      <c r="AB64" s="15">
        <f t="shared" si="19"/>
        <v>-0.19666143106728409</v>
      </c>
      <c r="AC64" s="15">
        <f t="shared" si="20"/>
        <v>0.218579627949019</v>
      </c>
      <c r="AD64" s="15">
        <f t="shared" si="21"/>
        <v>2.1821968760843413E-3</v>
      </c>
      <c r="AE64" s="15">
        <f t="shared" si="22"/>
        <v>4.7619832059922582E-7</v>
      </c>
      <c r="AF64">
        <f t="shared" si="23"/>
        <v>0.218579627949019</v>
      </c>
      <c r="AG64" s="68"/>
      <c r="AH64">
        <f t="shared" si="24"/>
        <v>0.21639743107293466</v>
      </c>
      <c r="AI64">
        <f t="shared" si="25"/>
        <v>0.77981241996757833</v>
      </c>
      <c r="AJ64">
        <f t="shared" si="26"/>
        <v>0.6417729682706429</v>
      </c>
      <c r="AK64">
        <f t="shared" si="27"/>
        <v>9.6610741828059149E-2</v>
      </c>
      <c r="AL64">
        <f t="shared" si="28"/>
        <v>2.7281204082805837</v>
      </c>
      <c r="AM64">
        <f t="shared" si="29"/>
        <v>4.767974846850012</v>
      </c>
      <c r="AN64" s="15">
        <f t="shared" si="48"/>
        <v>2.6178498992330463</v>
      </c>
      <c r="AO64" s="15">
        <f t="shared" si="48"/>
        <v>2.6178384337575249</v>
      </c>
      <c r="AP64" s="15">
        <f t="shared" si="48"/>
        <v>2.6178934978801012</v>
      </c>
      <c r="AQ64" s="15">
        <f t="shared" si="48"/>
        <v>2.6176290307879269</v>
      </c>
      <c r="AR64" s="15">
        <f t="shared" si="48"/>
        <v>2.6188988694536937</v>
      </c>
      <c r="AS64" s="15">
        <f t="shared" si="48"/>
        <v>2.6127931944508265</v>
      </c>
      <c r="AT64" s="15">
        <f t="shared" si="48"/>
        <v>2.6419585051991707</v>
      </c>
      <c r="AU64" s="15">
        <f t="shared" si="31"/>
        <v>2.4975925281593807</v>
      </c>
      <c r="AV64"/>
      <c r="AW64">
        <v>-1600</v>
      </c>
      <c r="AX64">
        <f t="shared" si="35"/>
        <v>1.3528499735102738E-2</v>
      </c>
      <c r="AY64">
        <f t="shared" si="36"/>
        <v>-2.4398851152186877E-2</v>
      </c>
      <c r="AZ64">
        <f t="shared" si="37"/>
        <v>3.7927350887289615E-2</v>
      </c>
      <c r="BA64">
        <f t="shared" si="38"/>
        <v>0.7615189509838125</v>
      </c>
      <c r="BB64">
        <f t="shared" si="39"/>
        <v>0.15465125728299123</v>
      </c>
      <c r="BC64">
        <f t="shared" si="40"/>
        <v>-3.0135314376600051</v>
      </c>
      <c r="BD64">
        <f t="shared" si="41"/>
        <v>-15.596181552350698</v>
      </c>
      <c r="BE64">
        <f t="shared" si="49"/>
        <v>3.3051063056212842</v>
      </c>
      <c r="BF64">
        <f t="shared" si="49"/>
        <v>3.3051149156304542</v>
      </c>
      <c r="BG64">
        <f t="shared" si="49"/>
        <v>3.3050786237060223</v>
      </c>
      <c r="BH64">
        <f t="shared" si="49"/>
        <v>3.3052315987416661</v>
      </c>
      <c r="BI64">
        <f t="shared" si="49"/>
        <v>3.3045868158230745</v>
      </c>
      <c r="BJ64">
        <f t="shared" si="49"/>
        <v>3.3073050135326336</v>
      </c>
      <c r="BK64">
        <f t="shared" si="49"/>
        <v>3.2958540889705525</v>
      </c>
      <c r="BL64">
        <f t="shared" si="42"/>
        <v>3.3442502405090391</v>
      </c>
      <c r="BM64"/>
      <c r="BN64"/>
      <c r="BO64"/>
      <c r="BP64"/>
    </row>
    <row r="65" spans="1:68" s="9" customFormat="1" x14ac:dyDescent="0.2">
      <c r="A65" s="63" t="s">
        <v>1348</v>
      </c>
      <c r="B65" s="28" t="s">
        <v>676</v>
      </c>
      <c r="C65" s="64">
        <v>28054.446</v>
      </c>
      <c r="D65" s="64" t="s">
        <v>700</v>
      </c>
      <c r="E65" s="9">
        <f t="shared" si="11"/>
        <v>-7500.9894418643971</v>
      </c>
      <c r="F65" s="9">
        <f t="shared" si="12"/>
        <v>-7501</v>
      </c>
      <c r="G65" s="9">
        <f t="shared" si="13"/>
        <v>1.635300000270945E-2</v>
      </c>
      <c r="I65" s="9">
        <f t="shared" si="47"/>
        <v>1.635300000270945E-2</v>
      </c>
      <c r="M65" s="15"/>
      <c r="P65" s="9">
        <f t="shared" si="15"/>
        <v>-0.1985192068793378</v>
      </c>
      <c r="Q65" s="40">
        <f t="shared" si="16"/>
        <v>13035.946</v>
      </c>
      <c r="S65" s="35">
        <v>0.1</v>
      </c>
      <c r="Z65">
        <f t="shared" si="17"/>
        <v>-7501</v>
      </c>
      <c r="AA65" s="15">
        <f t="shared" si="18"/>
        <v>1.7612231001479794E-2</v>
      </c>
      <c r="AB65" s="15">
        <f t="shared" si="19"/>
        <v>-0.19977843787810814</v>
      </c>
      <c r="AC65" s="15">
        <f t="shared" si="20"/>
        <v>0.21487220688204725</v>
      </c>
      <c r="AD65" s="15">
        <f t="shared" si="21"/>
        <v>-1.2592309987703443E-3</v>
      </c>
      <c r="AE65" s="15">
        <f t="shared" si="22"/>
        <v>1.5856627082641589E-7</v>
      </c>
      <c r="AF65">
        <f t="shared" si="23"/>
        <v>0.21487220688204725</v>
      </c>
      <c r="AG65" s="68"/>
      <c r="AH65">
        <f t="shared" si="24"/>
        <v>0.2161314378808176</v>
      </c>
      <c r="AI65">
        <f t="shared" si="25"/>
        <v>0.77971135618666776</v>
      </c>
      <c r="AJ65">
        <f t="shared" si="26"/>
        <v>0.64096941480714975</v>
      </c>
      <c r="AK65">
        <f t="shared" si="27"/>
        <v>9.6380077007568302E-2</v>
      </c>
      <c r="AL65">
        <f t="shared" si="28"/>
        <v>2.7291677510742161</v>
      </c>
      <c r="AM65">
        <f t="shared" si="29"/>
        <v>4.7804345572004152</v>
      </c>
      <c r="AN65" s="15">
        <f t="shared" si="48"/>
        <v>2.6191536502824708</v>
      </c>
      <c r="AO65" s="15">
        <f t="shared" si="48"/>
        <v>2.6191421554716947</v>
      </c>
      <c r="AP65" s="15">
        <f t="shared" si="48"/>
        <v>2.6191973189910827</v>
      </c>
      <c r="AQ65" s="15">
        <f t="shared" si="48"/>
        <v>2.6189325736574971</v>
      </c>
      <c r="AR65" s="15">
        <f t="shared" si="48"/>
        <v>2.6202027938667038</v>
      </c>
      <c r="AS65" s="15">
        <f t="shared" si="48"/>
        <v>2.6140999012539683</v>
      </c>
      <c r="AT65" s="15">
        <f t="shared" si="48"/>
        <v>2.6432307232929446</v>
      </c>
      <c r="AU65" s="15">
        <f t="shared" si="31"/>
        <v>2.4991678385172706</v>
      </c>
      <c r="AV65"/>
      <c r="AW65">
        <v>-1400</v>
      </c>
      <c r="AX65">
        <f t="shared" si="35"/>
        <v>1.2594140823301708E-2</v>
      </c>
      <c r="AY65">
        <f t="shared" si="36"/>
        <v>-1.8494556393143728E-2</v>
      </c>
      <c r="AZ65">
        <f t="shared" si="37"/>
        <v>3.1088697216445436E-2</v>
      </c>
      <c r="BA65">
        <f t="shared" si="38"/>
        <v>0.76211645469874978</v>
      </c>
      <c r="BB65">
        <f t="shared" si="39"/>
        <v>0.1366696653690477</v>
      </c>
      <c r="BC65">
        <f t="shared" si="40"/>
        <v>-2.9953557316862027</v>
      </c>
      <c r="BD65">
        <f t="shared" si="41"/>
        <v>-13.652055149869117</v>
      </c>
      <c r="BE65">
        <f t="shared" si="49"/>
        <v>3.3282648790658538</v>
      </c>
      <c r="BF65">
        <f t="shared" si="49"/>
        <v>3.3282744408643068</v>
      </c>
      <c r="BG65">
        <f t="shared" si="49"/>
        <v>3.3282339716194631</v>
      </c>
      <c r="BH65">
        <f t="shared" si="49"/>
        <v>3.3284052552982435</v>
      </c>
      <c r="BI65">
        <f t="shared" si="49"/>
        <v>3.3276803451541483</v>
      </c>
      <c r="BJ65">
        <f t="shared" si="49"/>
        <v>3.3307490056946496</v>
      </c>
      <c r="BK65">
        <f t="shared" si="49"/>
        <v>3.3177708379446802</v>
      </c>
      <c r="BL65">
        <f t="shared" si="42"/>
        <v>3.3728922470161318</v>
      </c>
      <c r="BM65"/>
      <c r="BN65"/>
      <c r="BO65"/>
      <c r="BP65"/>
    </row>
    <row r="66" spans="1:68" s="9" customFormat="1" x14ac:dyDescent="0.2">
      <c r="A66" s="63" t="s">
        <v>1348</v>
      </c>
      <c r="B66" s="28" t="s">
        <v>676</v>
      </c>
      <c r="C66" s="64">
        <v>28068.383000000002</v>
      </c>
      <c r="D66" s="64" t="s">
        <v>700</v>
      </c>
      <c r="E66" s="9">
        <f t="shared" si="11"/>
        <v>-7491.9911702401678</v>
      </c>
      <c r="F66" s="9">
        <f t="shared" si="12"/>
        <v>-7492</v>
      </c>
      <c r="G66" s="9">
        <f t="shared" si="13"/>
        <v>1.3676000005943934E-2</v>
      </c>
      <c r="I66" s="9">
        <f t="shared" si="47"/>
        <v>1.3676000005943934E-2</v>
      </c>
      <c r="M66" s="15"/>
      <c r="P66" s="9">
        <f t="shared" si="15"/>
        <v>-0.19825377103403094</v>
      </c>
      <c r="Q66" s="40">
        <f t="shared" si="16"/>
        <v>13049.883000000002</v>
      </c>
      <c r="S66" s="35">
        <v>0.1</v>
      </c>
      <c r="Z66">
        <f t="shared" si="17"/>
        <v>-7492</v>
      </c>
      <c r="AA66" s="15">
        <f t="shared" si="18"/>
        <v>1.7659788443480207E-2</v>
      </c>
      <c r="AB66" s="15">
        <f t="shared" si="19"/>
        <v>-0.20223755947156721</v>
      </c>
      <c r="AC66" s="15">
        <f t="shared" si="20"/>
        <v>0.21192977103997487</v>
      </c>
      <c r="AD66" s="15">
        <f t="shared" si="21"/>
        <v>-3.9837884375362731E-3</v>
      </c>
      <c r="AE66" s="15">
        <f t="shared" si="22"/>
        <v>1.5870570315047699E-6</v>
      </c>
      <c r="AF66">
        <f t="shared" si="23"/>
        <v>0.21192977103997487</v>
      </c>
      <c r="AG66" s="68"/>
      <c r="AH66">
        <f t="shared" si="24"/>
        <v>0.21591355947751115</v>
      </c>
      <c r="AI66">
        <f t="shared" si="25"/>
        <v>0.77962886676836107</v>
      </c>
      <c r="AJ66">
        <f t="shared" si="26"/>
        <v>0.64031159390047288</v>
      </c>
      <c r="AK66">
        <f t="shared" si="27"/>
        <v>9.6191317047357505E-2</v>
      </c>
      <c r="AL66">
        <f t="shared" si="28"/>
        <v>2.730024466202297</v>
      </c>
      <c r="AM66">
        <f t="shared" si="29"/>
        <v>4.7906729455014014</v>
      </c>
      <c r="AN66" s="15">
        <f t="shared" si="48"/>
        <v>2.62022023012792</v>
      </c>
      <c r="AO66" s="15">
        <f t="shared" si="48"/>
        <v>2.620208711445279</v>
      </c>
      <c r="AP66" s="15">
        <f t="shared" si="48"/>
        <v>2.6202639556299818</v>
      </c>
      <c r="AQ66" s="15">
        <f t="shared" si="48"/>
        <v>2.6199989857640302</v>
      </c>
      <c r="AR66" s="15">
        <f t="shared" si="48"/>
        <v>2.6212695044602938</v>
      </c>
      <c r="AS66" s="15">
        <f t="shared" si="48"/>
        <v>2.6151689428198104</v>
      </c>
      <c r="AT66" s="15">
        <f t="shared" si="48"/>
        <v>2.6442713630579693</v>
      </c>
      <c r="AU66" s="15">
        <f t="shared" si="31"/>
        <v>2.5004567288100898</v>
      </c>
      <c r="AV66"/>
      <c r="AW66">
        <v>-1200</v>
      </c>
      <c r="AX66">
        <f t="shared" ref="AX66:AX97" si="50">AB$3+AB$4*AW66+AB$5*AW66^2+AZ66</f>
        <v>1.1637552307723325E-2</v>
      </c>
      <c r="AY66">
        <f t="shared" ref="AY66:AY97" si="51">AB$3+AB$4*AW66+AB$5*AW66^2</f>
        <v>-1.2590070842175609E-2</v>
      </c>
      <c r="AZ66">
        <f t="shared" ref="AZ66:AZ97" si="52">$AB$6*($AB$11/BA66*BB66+$AB$12)</f>
        <v>2.4227623149898934E-2</v>
      </c>
      <c r="BA66">
        <f t="shared" ref="BA66:BA97" si="53">1+$AB$7*COS(BC66)</f>
        <v>0.76279374076671358</v>
      </c>
      <c r="BB66">
        <f t="shared" ref="BB66:BB97" si="54">SIN(BC66+RADIANS($AB$9))</f>
        <v>0.11861269716242692</v>
      </c>
      <c r="BC66">
        <f t="shared" ref="BC66:BC97" si="55">2*ATAN(BD66)</f>
        <v>-2.9771495828969781</v>
      </c>
      <c r="BD66">
        <f t="shared" ref="BD66:BD97" si="56">SQRT((1+$AB$7)/(1-$AB$7))*TAN(BE66/2)</f>
        <v>-12.134844225832387</v>
      </c>
      <c r="BE66">
        <f t="shared" si="49"/>
        <v>3.3514428490618662</v>
      </c>
      <c r="BF66">
        <f t="shared" si="49"/>
        <v>3.3514532660861258</v>
      </c>
      <c r="BG66">
        <f t="shared" si="49"/>
        <v>3.3514089714281936</v>
      </c>
      <c r="BH66">
        <f t="shared" si="49"/>
        <v>3.3515973214577262</v>
      </c>
      <c r="BI66">
        <f t="shared" si="49"/>
        <v>3.3507964704447653</v>
      </c>
      <c r="BJ66">
        <f t="shared" si="49"/>
        <v>3.3542025806483475</v>
      </c>
      <c r="BK66">
        <f t="shared" si="49"/>
        <v>3.3397328034767275</v>
      </c>
      <c r="BL66">
        <f t="shared" ref="BL66:BL97" si="57">RADIANS($AB$9)+$AB$18*(AW66-AB$15)</f>
        <v>3.4015342535232245</v>
      </c>
      <c r="BM66"/>
      <c r="BN66"/>
      <c r="BO66"/>
      <c r="BP66"/>
    </row>
    <row r="67" spans="1:68" s="9" customFormat="1" x14ac:dyDescent="0.2">
      <c r="A67" s="63" t="s">
        <v>735</v>
      </c>
      <c r="B67" s="28" t="s">
        <v>676</v>
      </c>
      <c r="C67" s="64">
        <v>28373.516</v>
      </c>
      <c r="D67" s="64" t="s">
        <v>700</v>
      </c>
      <c r="E67" s="9">
        <f t="shared" si="11"/>
        <v>-7294.9853859598015</v>
      </c>
      <c r="F67" s="9">
        <f t="shared" si="12"/>
        <v>-7295</v>
      </c>
      <c r="G67" s="9">
        <f t="shared" si="13"/>
        <v>2.2635000004811445E-2</v>
      </c>
      <c r="I67" s="9">
        <f t="shared" si="47"/>
        <v>2.2635000004811445E-2</v>
      </c>
      <c r="M67" s="15"/>
      <c r="P67" s="9">
        <f t="shared" si="15"/>
        <v>-0.1924435785250066</v>
      </c>
      <c r="Q67" s="40">
        <f t="shared" si="16"/>
        <v>13355.016</v>
      </c>
      <c r="S67" s="35">
        <v>0.1</v>
      </c>
      <c r="Z67">
        <f t="shared" si="17"/>
        <v>-7295</v>
      </c>
      <c r="AA67" s="15">
        <f t="shared" si="18"/>
        <v>1.8645594241899849E-2</v>
      </c>
      <c r="AB67" s="15">
        <f t="shared" si="19"/>
        <v>-0.188454172762095</v>
      </c>
      <c r="AC67" s="15">
        <f t="shared" si="20"/>
        <v>0.21507857852981804</v>
      </c>
      <c r="AD67" s="15">
        <f t="shared" si="21"/>
        <v>3.9894057629115964E-3</v>
      </c>
      <c r="AE67" s="15">
        <f t="shared" si="22"/>
        <v>1.5915358341152256E-6</v>
      </c>
      <c r="AF67">
        <f t="shared" si="23"/>
        <v>0.21507857852981804</v>
      </c>
      <c r="AG67" s="68"/>
      <c r="AH67">
        <f t="shared" si="24"/>
        <v>0.21108917276690645</v>
      </c>
      <c r="AI67">
        <f t="shared" si="25"/>
        <v>0.77786799687807373</v>
      </c>
      <c r="AJ67">
        <f t="shared" si="26"/>
        <v>0.62583056572216034</v>
      </c>
      <c r="AK67">
        <f t="shared" si="27"/>
        <v>9.2052045203474556E-2</v>
      </c>
      <c r="AL67">
        <f t="shared" si="28"/>
        <v>2.7487323612630319</v>
      </c>
      <c r="AM67">
        <f t="shared" si="29"/>
        <v>5.0252225144884699</v>
      </c>
      <c r="AN67" s="15">
        <f t="shared" si="48"/>
        <v>2.6435386618607808</v>
      </c>
      <c r="AO67" s="15">
        <f t="shared" si="48"/>
        <v>2.6435266517604243</v>
      </c>
      <c r="AP67" s="15">
        <f t="shared" si="48"/>
        <v>2.6435835068495965</v>
      </c>
      <c r="AQ67" s="15">
        <f t="shared" si="48"/>
        <v>2.6433143427548362</v>
      </c>
      <c r="AR67" s="15">
        <f t="shared" si="48"/>
        <v>2.6445882750245291</v>
      </c>
      <c r="AS67" s="15">
        <f t="shared" si="48"/>
        <v>2.6385510178237661</v>
      </c>
      <c r="AT67" s="15">
        <f t="shared" si="48"/>
        <v>2.6669906861822126</v>
      </c>
      <c r="AU67" s="15">
        <f t="shared" si="31"/>
        <v>2.528669105219576</v>
      </c>
      <c r="AV67"/>
      <c r="AW67">
        <v>-1000</v>
      </c>
      <c r="AX67">
        <f t="shared" si="50"/>
        <v>1.0661660863432926E-2</v>
      </c>
      <c r="AY67">
        <f t="shared" si="51"/>
        <v>-6.6853944992825301E-3</v>
      </c>
      <c r="AZ67">
        <f t="shared" si="52"/>
        <v>1.7347055362715455E-2</v>
      </c>
      <c r="BA67">
        <f t="shared" si="53"/>
        <v>0.76355114773082111</v>
      </c>
      <c r="BB67">
        <f t="shared" si="54"/>
        <v>0.1004822969388357</v>
      </c>
      <c r="BC67">
        <f t="shared" si="55"/>
        <v>-2.958909143215962</v>
      </c>
      <c r="BD67">
        <f t="shared" si="56"/>
        <v>-10.917431402606081</v>
      </c>
      <c r="BE67">
        <f t="shared" si="49"/>
        <v>3.374642647362053</v>
      </c>
      <c r="BF67">
        <f t="shared" si="49"/>
        <v>3.3746538160360697</v>
      </c>
      <c r="BG67">
        <f t="shared" si="49"/>
        <v>3.3746060765644428</v>
      </c>
      <c r="BH67">
        <f t="shared" si="49"/>
        <v>3.3748101383393041</v>
      </c>
      <c r="BI67">
        <f t="shared" si="49"/>
        <v>3.3739379479380642</v>
      </c>
      <c r="BJ67">
        <f t="shared" si="49"/>
        <v>3.3776670883053104</v>
      </c>
      <c r="BK67">
        <f t="shared" si="49"/>
        <v>3.3617454652607863</v>
      </c>
      <c r="BL67">
        <f t="shared" si="57"/>
        <v>3.4301762600303172</v>
      </c>
      <c r="BM67"/>
      <c r="BN67"/>
      <c r="BO67"/>
      <c r="BP67"/>
    </row>
    <row r="68" spans="1:68" s="9" customFormat="1" x14ac:dyDescent="0.2">
      <c r="A68" s="63" t="s">
        <v>735</v>
      </c>
      <c r="B68" s="28" t="s">
        <v>676</v>
      </c>
      <c r="C68" s="64">
        <v>28376.608</v>
      </c>
      <c r="D68" s="64" t="s">
        <v>700</v>
      </c>
      <c r="E68" s="9">
        <f t="shared" si="11"/>
        <v>-7292.9890699762964</v>
      </c>
      <c r="F68" s="9">
        <f t="shared" si="12"/>
        <v>-7293</v>
      </c>
      <c r="G68" s="9">
        <f t="shared" si="13"/>
        <v>1.6929000004893169E-2</v>
      </c>
      <c r="I68" s="9">
        <f t="shared" si="47"/>
        <v>1.6929000004893169E-2</v>
      </c>
      <c r="M68" s="15"/>
      <c r="P68" s="9">
        <f t="shared" si="15"/>
        <v>-0.19238459084983683</v>
      </c>
      <c r="Q68" s="40">
        <f t="shared" si="16"/>
        <v>13358.108</v>
      </c>
      <c r="S68" s="35">
        <v>0.1</v>
      </c>
      <c r="Z68">
        <f t="shared" si="17"/>
        <v>-7293</v>
      </c>
      <c r="AA68" s="15">
        <f t="shared" si="18"/>
        <v>1.8655066518754343E-2</v>
      </c>
      <c r="AB68" s="15">
        <f t="shared" si="19"/>
        <v>-0.19411065736369801</v>
      </c>
      <c r="AC68" s="15">
        <f t="shared" si="20"/>
        <v>0.20931359085473</v>
      </c>
      <c r="AD68" s="15">
        <f t="shared" si="21"/>
        <v>-1.7260665138611742E-3</v>
      </c>
      <c r="AE68" s="15">
        <f t="shared" si="22"/>
        <v>2.9793056102728668E-7</v>
      </c>
      <c r="AF68">
        <f t="shared" si="23"/>
        <v>0.20931359085473</v>
      </c>
      <c r="AG68" s="68"/>
      <c r="AH68">
        <f t="shared" si="24"/>
        <v>0.21103965736859118</v>
      </c>
      <c r="AI68">
        <f t="shared" si="25"/>
        <v>0.77785055721119301</v>
      </c>
      <c r="AJ68">
        <f t="shared" si="26"/>
        <v>0.62568275400468065</v>
      </c>
      <c r="AK68">
        <f t="shared" si="27"/>
        <v>9.200995003652887E-2</v>
      </c>
      <c r="AL68">
        <f t="shared" si="28"/>
        <v>2.7489218590113946</v>
      </c>
      <c r="AM68">
        <f t="shared" si="29"/>
        <v>5.0277111284642038</v>
      </c>
      <c r="AN68" s="15">
        <f t="shared" si="48"/>
        <v>2.6437751290198319</v>
      </c>
      <c r="AO68" s="15">
        <f t="shared" si="48"/>
        <v>2.6437631142529465</v>
      </c>
      <c r="AP68" s="15">
        <f t="shared" si="48"/>
        <v>2.6438199841223238</v>
      </c>
      <c r="AQ68" s="15">
        <f t="shared" si="48"/>
        <v>2.6435507846689026</v>
      </c>
      <c r="AR68" s="15">
        <f t="shared" si="48"/>
        <v>2.644824720691147</v>
      </c>
      <c r="AS68" s="15">
        <f t="shared" si="48"/>
        <v>2.6387882265798592</v>
      </c>
      <c r="AT68" s="15">
        <f t="shared" si="48"/>
        <v>2.667220767240269</v>
      </c>
      <c r="AU68" s="15">
        <f t="shared" si="31"/>
        <v>2.5289555252846472</v>
      </c>
      <c r="AV68"/>
      <c r="AW68">
        <v>-800</v>
      </c>
      <c r="AX68">
        <f t="shared" si="50"/>
        <v>9.6694124112732035E-3</v>
      </c>
      <c r="AY68">
        <f t="shared" si="51"/>
        <v>-7.8052736446448327E-4</v>
      </c>
      <c r="AZ68">
        <f t="shared" si="52"/>
        <v>1.0449939775737686E-2</v>
      </c>
      <c r="BA68">
        <f t="shared" si="53"/>
        <v>0.76438905397394175</v>
      </c>
      <c r="BB68">
        <f t="shared" si="54"/>
        <v>8.2280428669107952E-2</v>
      </c>
      <c r="BC68">
        <f t="shared" si="55"/>
        <v>-2.9406305369179693</v>
      </c>
      <c r="BD68">
        <f t="shared" si="56"/>
        <v>-9.9186082233248261</v>
      </c>
      <c r="BE68">
        <f t="shared" si="49"/>
        <v>3.3978667162482994</v>
      </c>
      <c r="BF68">
        <f t="shared" si="49"/>
        <v>3.3978785275063181</v>
      </c>
      <c r="BG68">
        <f t="shared" si="49"/>
        <v>3.3978277478026464</v>
      </c>
      <c r="BH68">
        <f t="shared" si="49"/>
        <v>3.3980460678930871</v>
      </c>
      <c r="BI68">
        <f t="shared" si="49"/>
        <v>3.3971075203110166</v>
      </c>
      <c r="BJ68">
        <f t="shared" si="49"/>
        <v>3.4011439350642689</v>
      </c>
      <c r="BK68">
        <f t="shared" si="49"/>
        <v>3.3838142614043858</v>
      </c>
      <c r="BL68">
        <f t="shared" si="57"/>
        <v>3.4588182665374099</v>
      </c>
      <c r="BM68"/>
      <c r="BN68"/>
      <c r="BO68"/>
      <c r="BP68"/>
    </row>
    <row r="69" spans="1:68" s="9" customFormat="1" x14ac:dyDescent="0.2">
      <c r="A69" s="63" t="s">
        <v>735</v>
      </c>
      <c r="B69" s="28" t="s">
        <v>676</v>
      </c>
      <c r="C69" s="64">
        <v>28387.460999999999</v>
      </c>
      <c r="D69" s="64" t="s">
        <v>700</v>
      </c>
      <c r="E69" s="9">
        <f t="shared" si="11"/>
        <v>-7285.9819492230681</v>
      </c>
      <c r="F69" s="9">
        <f t="shared" si="12"/>
        <v>-7286</v>
      </c>
      <c r="G69" s="9">
        <f t="shared" si="13"/>
        <v>2.7958000002399785E-2</v>
      </c>
      <c r="I69" s="9">
        <f t="shared" si="47"/>
        <v>2.7958000002399785E-2</v>
      </c>
      <c r="M69" s="15"/>
      <c r="P69" s="9">
        <f t="shared" si="15"/>
        <v>-0.19217813383649401</v>
      </c>
      <c r="Q69" s="40">
        <f t="shared" si="16"/>
        <v>13368.960999999999</v>
      </c>
      <c r="S69" s="35">
        <v>0.1</v>
      </c>
      <c r="Z69">
        <f t="shared" si="17"/>
        <v>-7286</v>
      </c>
      <c r="AA69" s="15">
        <f t="shared" si="18"/>
        <v>1.868813547273257E-2</v>
      </c>
      <c r="AB69" s="15">
        <f t="shared" si="19"/>
        <v>-0.1829082693068268</v>
      </c>
      <c r="AC69" s="15">
        <f t="shared" si="20"/>
        <v>0.2201361338388938</v>
      </c>
      <c r="AD69" s="15">
        <f t="shared" si="21"/>
        <v>9.2698645296672155E-3</v>
      </c>
      <c r="AE69" s="15">
        <f t="shared" si="22"/>
        <v>8.5930388398382387E-6</v>
      </c>
      <c r="AF69">
        <f t="shared" si="23"/>
        <v>0.2201361338388938</v>
      </c>
      <c r="AG69" s="68"/>
      <c r="AH69">
        <f t="shared" si="24"/>
        <v>0.21086626930922658</v>
      </c>
      <c r="AI69">
        <f t="shared" si="25"/>
        <v>0.77778958734538273</v>
      </c>
      <c r="AJ69">
        <f t="shared" si="26"/>
        <v>0.62516528828906104</v>
      </c>
      <c r="AK69">
        <f t="shared" si="27"/>
        <v>9.1862605803268424E-2</v>
      </c>
      <c r="AL69">
        <f t="shared" si="28"/>
        <v>2.7495850342557615</v>
      </c>
      <c r="AM69">
        <f t="shared" si="29"/>
        <v>5.0364390988943661</v>
      </c>
      <c r="AN69" s="15">
        <f t="shared" si="48"/>
        <v>2.6446027223455677</v>
      </c>
      <c r="AO69" s="15">
        <f t="shared" si="48"/>
        <v>2.6445906912995678</v>
      </c>
      <c r="AP69" s="15">
        <f t="shared" si="48"/>
        <v>2.6446476126418585</v>
      </c>
      <c r="AQ69" s="15">
        <f t="shared" si="48"/>
        <v>2.6443782905998954</v>
      </c>
      <c r="AR69" s="15">
        <f t="shared" si="48"/>
        <v>2.6456522348199578</v>
      </c>
      <c r="AS69" s="15">
        <f t="shared" si="48"/>
        <v>2.6396184305639561</v>
      </c>
      <c r="AT69" s="15">
        <f t="shared" si="48"/>
        <v>2.6680259616493336</v>
      </c>
      <c r="AU69" s="15">
        <f t="shared" si="31"/>
        <v>2.5299579955123952</v>
      </c>
      <c r="AV69"/>
      <c r="AW69">
        <v>-600</v>
      </c>
      <c r="AX69">
        <f t="shared" si="50"/>
        <v>8.6637737426560509E-3</v>
      </c>
      <c r="AY69">
        <f t="shared" si="51"/>
        <v>5.124530562278528E-3</v>
      </c>
      <c r="AZ69">
        <f t="shared" si="52"/>
        <v>3.5392431803775238E-3</v>
      </c>
      <c r="BA69">
        <f t="shared" si="53"/>
        <v>0.76530787782715615</v>
      </c>
      <c r="BB69">
        <f t="shared" si="54"/>
        <v>6.4009083822824442E-2</v>
      </c>
      <c r="BC69">
        <f t="shared" si="55"/>
        <v>-2.9223098574466388</v>
      </c>
      <c r="BD69">
        <f t="shared" si="56"/>
        <v>-9.0840660897911345</v>
      </c>
      <c r="BE69">
        <f t="shared" si="49"/>
        <v>3.4211175097340174</v>
      </c>
      <c r="BF69">
        <f t="shared" si="49"/>
        <v>3.4211298506046313</v>
      </c>
      <c r="BG69">
        <f t="shared" si="49"/>
        <v>3.4210764542645533</v>
      </c>
      <c r="BH69">
        <f t="shared" si="49"/>
        <v>3.4213074948394069</v>
      </c>
      <c r="BI69">
        <f t="shared" si="49"/>
        <v>3.4203079157601866</v>
      </c>
      <c r="BJ69">
        <f t="shared" si="49"/>
        <v>3.4246345896820962</v>
      </c>
      <c r="BK69">
        <f t="shared" si="49"/>
        <v>3.4059445839675635</v>
      </c>
      <c r="BL69">
        <f t="shared" si="57"/>
        <v>3.4874602730445026</v>
      </c>
      <c r="BM69"/>
      <c r="BN69"/>
      <c r="BO69"/>
      <c r="BP69"/>
    </row>
    <row r="70" spans="1:68" s="9" customFormat="1" x14ac:dyDescent="0.2">
      <c r="A70" s="63" t="s">
        <v>735</v>
      </c>
      <c r="B70" s="28" t="s">
        <v>676</v>
      </c>
      <c r="C70" s="64">
        <v>28446.312999999998</v>
      </c>
      <c r="D70" s="64" t="s">
        <v>700</v>
      </c>
      <c r="E70" s="9">
        <f t="shared" si="11"/>
        <v>-7247.9847990738945</v>
      </c>
      <c r="F70" s="9">
        <f t="shared" si="12"/>
        <v>-7248</v>
      </c>
      <c r="G70" s="9">
        <f t="shared" si="13"/>
        <v>2.354399999967427E-2</v>
      </c>
      <c r="I70" s="9">
        <f t="shared" si="47"/>
        <v>2.354399999967427E-2</v>
      </c>
      <c r="M70" s="15"/>
      <c r="P70" s="9">
        <f t="shared" si="15"/>
        <v>-0.19105736311445554</v>
      </c>
      <c r="Q70" s="40">
        <f t="shared" si="16"/>
        <v>13427.812999999998</v>
      </c>
      <c r="S70" s="35">
        <v>0.1</v>
      </c>
      <c r="Z70">
        <f t="shared" si="17"/>
        <v>-7248</v>
      </c>
      <c r="AA70" s="15">
        <f t="shared" si="18"/>
        <v>1.8865377274195849E-2</v>
      </c>
      <c r="AB70" s="15">
        <f t="shared" si="19"/>
        <v>-0.18637874038897712</v>
      </c>
      <c r="AC70" s="15">
        <f t="shared" si="20"/>
        <v>0.21460136311412981</v>
      </c>
      <c r="AD70" s="15">
        <f t="shared" si="21"/>
        <v>4.6786227254784207E-3</v>
      </c>
      <c r="AE70" s="15">
        <f t="shared" si="22"/>
        <v>2.1889510607363127E-6</v>
      </c>
      <c r="AF70">
        <f t="shared" si="23"/>
        <v>0.21460136311412981</v>
      </c>
      <c r="AG70" s="68"/>
      <c r="AH70">
        <f t="shared" si="24"/>
        <v>0.20992274038865139</v>
      </c>
      <c r="AI70">
        <f t="shared" si="25"/>
        <v>0.77746047863940082</v>
      </c>
      <c r="AJ70">
        <f t="shared" si="26"/>
        <v>0.62235281195782377</v>
      </c>
      <c r="AK70">
        <f t="shared" si="27"/>
        <v>9.1062436106758002E-2</v>
      </c>
      <c r="AL70">
        <f t="shared" si="28"/>
        <v>2.7531833207172141</v>
      </c>
      <c r="AM70">
        <f t="shared" si="29"/>
        <v>5.0843086138953417</v>
      </c>
      <c r="AN70" s="15">
        <f t="shared" si="48"/>
        <v>2.6490942435827587</v>
      </c>
      <c r="AO70" s="15">
        <f t="shared" si="48"/>
        <v>2.6490821256394312</v>
      </c>
      <c r="AP70" s="15">
        <f t="shared" si="48"/>
        <v>2.6491393193565722</v>
      </c>
      <c r="AQ70" s="15">
        <f t="shared" si="48"/>
        <v>2.6488693636427452</v>
      </c>
      <c r="AR70" s="15">
        <f t="shared" si="48"/>
        <v>2.6501432181333624</v>
      </c>
      <c r="AS70" s="15">
        <f t="shared" si="48"/>
        <v>2.644124532636777</v>
      </c>
      <c r="AT70" s="15">
        <f t="shared" si="48"/>
        <v>2.6723946010641635</v>
      </c>
      <c r="AU70" s="15">
        <f t="shared" si="31"/>
        <v>2.5353999767487427</v>
      </c>
      <c r="AV70"/>
      <c r="AW70">
        <v>-400</v>
      </c>
      <c r="AX70">
        <f t="shared" si="50"/>
        <v>7.6477341665821975E-3</v>
      </c>
      <c r="AY70">
        <f t="shared" si="51"/>
        <v>1.1029779280946502E-2</v>
      </c>
      <c r="AZ70">
        <f t="shared" si="52"/>
        <v>-3.3820451143643042E-3</v>
      </c>
      <c r="BA70">
        <f t="shared" si="53"/>
        <v>0.76630807768334774</v>
      </c>
      <c r="BB70">
        <f t="shared" si="54"/>
        <v>4.5670289377814921E-2</v>
      </c>
      <c r="BC70">
        <f t="shared" si="55"/>
        <v>-2.9039431641909572</v>
      </c>
      <c r="BD70">
        <f t="shared" si="56"/>
        <v>-8.376109929395275</v>
      </c>
      <c r="BE70">
        <f t="shared" si="49"/>
        <v>3.4443974947775908</v>
      </c>
      <c r="BF70">
        <f t="shared" si="49"/>
        <v>3.4444102500007983</v>
      </c>
      <c r="BG70">
        <f t="shared" si="49"/>
        <v>3.4443546744792282</v>
      </c>
      <c r="BH70">
        <f t="shared" si="49"/>
        <v>3.4445968285037774</v>
      </c>
      <c r="BI70">
        <f t="shared" si="49"/>
        <v>3.4435418472636452</v>
      </c>
      <c r="BJ70">
        <f t="shared" si="49"/>
        <v>3.4481405890294212</v>
      </c>
      <c r="BK70">
        <f t="shared" si="49"/>
        <v>3.4281417745397165</v>
      </c>
      <c r="BL70">
        <f t="shared" si="57"/>
        <v>3.5161022795515953</v>
      </c>
      <c r="BM70"/>
      <c r="BN70"/>
      <c r="BO70"/>
      <c r="BP70"/>
    </row>
    <row r="71" spans="1:68" s="9" customFormat="1" x14ac:dyDescent="0.2">
      <c r="A71" s="63" t="s">
        <v>735</v>
      </c>
      <c r="B71" s="28" t="s">
        <v>676</v>
      </c>
      <c r="C71" s="64">
        <v>28477.289000000001</v>
      </c>
      <c r="D71" s="64" t="s">
        <v>700</v>
      </c>
      <c r="E71" s="9">
        <f t="shared" si="11"/>
        <v>-7227.9854834512998</v>
      </c>
      <c r="F71" s="9">
        <f t="shared" si="12"/>
        <v>-7228</v>
      </c>
      <c r="G71" s="9">
        <f t="shared" si="13"/>
        <v>2.2484000004624249E-2</v>
      </c>
      <c r="I71" s="9">
        <f t="shared" si="47"/>
        <v>2.2484000004624249E-2</v>
      </c>
      <c r="M71" s="15"/>
      <c r="P71" s="9">
        <f t="shared" si="15"/>
        <v>-0.19046748102058395</v>
      </c>
      <c r="Q71" s="40">
        <f t="shared" si="16"/>
        <v>13458.789000000001</v>
      </c>
      <c r="S71" s="35">
        <v>0.1</v>
      </c>
      <c r="Z71">
        <f t="shared" si="17"/>
        <v>-7228</v>
      </c>
      <c r="AA71" s="15">
        <f t="shared" si="18"/>
        <v>1.8957123618509319E-2</v>
      </c>
      <c r="AB71" s="15">
        <f t="shared" si="19"/>
        <v>-0.18694060463446902</v>
      </c>
      <c r="AC71" s="15">
        <f t="shared" si="20"/>
        <v>0.21295148102520819</v>
      </c>
      <c r="AD71" s="15">
        <f t="shared" si="21"/>
        <v>3.5268763861149299E-3</v>
      </c>
      <c r="AE71" s="15">
        <f t="shared" si="22"/>
        <v>1.243885704293511E-6</v>
      </c>
      <c r="AF71">
        <f t="shared" si="23"/>
        <v>0.21295148102520819</v>
      </c>
      <c r="AG71" s="68"/>
      <c r="AH71">
        <f t="shared" si="24"/>
        <v>0.20942460463909326</v>
      </c>
      <c r="AI71">
        <f t="shared" si="25"/>
        <v>0.77728853111607576</v>
      </c>
      <c r="AJ71">
        <f t="shared" si="26"/>
        <v>0.62087027817969931</v>
      </c>
      <c r="AK71">
        <f t="shared" si="27"/>
        <v>9.0641091479895727E-2</v>
      </c>
      <c r="AL71">
        <f t="shared" si="28"/>
        <v>2.7550759363893755</v>
      </c>
      <c r="AM71">
        <f t="shared" si="29"/>
        <v>5.109840010321788</v>
      </c>
      <c r="AN71" s="15">
        <f t="shared" ref="AN71:AT80" si="58">$AU71+$AB$7*SIN(AO71)</f>
        <v>2.6514574409421798</v>
      </c>
      <c r="AO71" s="15">
        <f t="shared" si="58"/>
        <v>2.6514452782793376</v>
      </c>
      <c r="AP71" s="15">
        <f t="shared" si="58"/>
        <v>2.6515026105211277</v>
      </c>
      <c r="AQ71" s="15">
        <f t="shared" si="58"/>
        <v>2.6512323430026812</v>
      </c>
      <c r="AR71" s="15">
        <f t="shared" si="58"/>
        <v>2.6525060589793039</v>
      </c>
      <c r="AS71" s="15">
        <f t="shared" si="58"/>
        <v>2.6464956810503488</v>
      </c>
      <c r="AT71" s="15">
        <f t="shared" si="58"/>
        <v>2.6746922533597477</v>
      </c>
      <c r="AU71" s="15">
        <f t="shared" si="31"/>
        <v>2.5382641773994523</v>
      </c>
      <c r="AV71"/>
      <c r="AW71">
        <v>-200</v>
      </c>
      <c r="AX71">
        <f t="shared" si="50"/>
        <v>6.6243071796098056E-3</v>
      </c>
      <c r="AY71">
        <f t="shared" si="51"/>
        <v>1.6935218791539444E-2</v>
      </c>
      <c r="AZ71">
        <f t="shared" si="52"/>
        <v>-1.0310911611929638E-2</v>
      </c>
      <c r="BA71">
        <f t="shared" si="53"/>
        <v>0.76739015211384198</v>
      </c>
      <c r="BB71">
        <f t="shared" si="54"/>
        <v>2.7266116062094132E-2</v>
      </c>
      <c r="BC71">
        <f t="shared" si="55"/>
        <v>-2.8855264792172863</v>
      </c>
      <c r="BD71">
        <f t="shared" si="56"/>
        <v>-7.7677566321168694</v>
      </c>
      <c r="BE71">
        <f t="shared" si="49"/>
        <v>3.467709152506985</v>
      </c>
      <c r="BF71">
        <f t="shared" si="49"/>
        <v>3.4677222061556652</v>
      </c>
      <c r="BG71">
        <f t="shared" si="49"/>
        <v>3.4676648975002649</v>
      </c>
      <c r="BH71">
        <f t="shared" si="49"/>
        <v>3.4679165045406459</v>
      </c>
      <c r="BI71">
        <f t="shared" si="49"/>
        <v>3.4668120120336372</v>
      </c>
      <c r="BJ71">
        <f t="shared" si="49"/>
        <v>3.4716635437171321</v>
      </c>
      <c r="BK71">
        <f t="shared" si="49"/>
        <v>3.4504111198578471</v>
      </c>
      <c r="BL71">
        <f t="shared" si="57"/>
        <v>3.544744286058688</v>
      </c>
      <c r="BM71"/>
      <c r="BN71"/>
      <c r="BO71"/>
      <c r="BP71"/>
    </row>
    <row r="72" spans="1:68" s="9" customFormat="1" x14ac:dyDescent="0.2">
      <c r="A72" s="63" t="s">
        <v>735</v>
      </c>
      <c r="B72" s="28" t="s">
        <v>676</v>
      </c>
      <c r="C72" s="64">
        <v>28689.485000000001</v>
      </c>
      <c r="D72" s="64" t="s">
        <v>700</v>
      </c>
      <c r="E72" s="9">
        <f t="shared" si="11"/>
        <v>-7090.9834567902799</v>
      </c>
      <c r="F72" s="9">
        <f t="shared" si="12"/>
        <v>-7091</v>
      </c>
      <c r="G72" s="9">
        <f t="shared" si="13"/>
        <v>2.5623000004998175E-2</v>
      </c>
      <c r="I72" s="9">
        <f t="shared" si="47"/>
        <v>2.5623000004998175E-2</v>
      </c>
      <c r="M72" s="15"/>
      <c r="P72" s="9">
        <f t="shared" si="15"/>
        <v>-0.18642673738076962</v>
      </c>
      <c r="Q72" s="40">
        <f t="shared" si="16"/>
        <v>13670.985000000001</v>
      </c>
      <c r="S72" s="35">
        <v>0.1</v>
      </c>
      <c r="Z72">
        <f t="shared" si="17"/>
        <v>-7091</v>
      </c>
      <c r="AA72" s="15">
        <f t="shared" si="18"/>
        <v>1.9557314919686181E-2</v>
      </c>
      <c r="AB72" s="15">
        <f t="shared" si="19"/>
        <v>-0.18036105229545762</v>
      </c>
      <c r="AC72" s="15">
        <f t="shared" si="20"/>
        <v>0.21204973738576779</v>
      </c>
      <c r="AD72" s="15">
        <f t="shared" si="21"/>
        <v>6.0656850853119948E-3</v>
      </c>
      <c r="AE72" s="15">
        <f t="shared" si="22"/>
        <v>3.6792535554176383E-6</v>
      </c>
      <c r="AF72">
        <f t="shared" si="23"/>
        <v>0.21204973738576779</v>
      </c>
      <c r="AG72" s="68"/>
      <c r="AH72">
        <f t="shared" si="24"/>
        <v>0.2059840523004558</v>
      </c>
      <c r="AI72">
        <f t="shared" si="25"/>
        <v>0.7761341210016125</v>
      </c>
      <c r="AJ72">
        <f t="shared" si="26"/>
        <v>0.61067300455357754</v>
      </c>
      <c r="AK72">
        <f t="shared" si="27"/>
        <v>8.7751205446884251E-2</v>
      </c>
      <c r="AL72">
        <f t="shared" si="28"/>
        <v>2.7680181319956114</v>
      </c>
      <c r="AM72">
        <f t="shared" si="29"/>
        <v>5.2912764397148049</v>
      </c>
      <c r="AN72" s="15">
        <f t="shared" si="58"/>
        <v>2.6676314603150013</v>
      </c>
      <c r="AO72" s="15">
        <f t="shared" si="58"/>
        <v>2.6676190110010807</v>
      </c>
      <c r="AP72" s="15">
        <f t="shared" si="58"/>
        <v>2.6676771999431996</v>
      </c>
      <c r="AQ72" s="15">
        <f t="shared" si="58"/>
        <v>2.6674052059431523</v>
      </c>
      <c r="AR72" s="15">
        <f t="shared" si="58"/>
        <v>2.6686762686418257</v>
      </c>
      <c r="AS72" s="15">
        <f t="shared" si="58"/>
        <v>2.6627292808084042</v>
      </c>
      <c r="AT72" s="15">
        <f t="shared" si="58"/>
        <v>2.6904013250452832</v>
      </c>
      <c r="AU72" s="15">
        <f t="shared" si="31"/>
        <v>2.5578839518568106</v>
      </c>
      <c r="AV72"/>
      <c r="AW72">
        <v>0</v>
      </c>
      <c r="AX72">
        <f t="shared" si="50"/>
        <v>5.5965321595529034E-3</v>
      </c>
      <c r="AY72">
        <f t="shared" si="51"/>
        <v>2.2840849094057349E-2</v>
      </c>
      <c r="AZ72">
        <f t="shared" si="52"/>
        <v>-1.7244316934504445E-2</v>
      </c>
      <c r="BA72">
        <f t="shared" si="53"/>
        <v>0.76855463998569318</v>
      </c>
      <c r="BB72">
        <f t="shared" si="54"/>
        <v>8.7986868559599522E-3</v>
      </c>
      <c r="BC72">
        <f t="shared" si="55"/>
        <v>-2.8670557839536928</v>
      </c>
      <c r="BD72">
        <f t="shared" si="56"/>
        <v>-7.2391822843758513</v>
      </c>
      <c r="BE72">
        <f t="shared" ref="BE72:BK81" si="59">$BL72+$AB$7*SIN(BF72)</f>
        <v>3.4910549794553685</v>
      </c>
      <c r="BF72">
        <f t="shared" si="59"/>
        <v>3.4910682165327618</v>
      </c>
      <c r="BG72">
        <f t="shared" si="59"/>
        <v>3.4910096240817188</v>
      </c>
      <c r="BH72">
        <f t="shared" si="59"/>
        <v>3.491268986540033</v>
      </c>
      <c r="BI72">
        <f t="shared" si="59"/>
        <v>3.4901210911737777</v>
      </c>
      <c r="BJ72">
        <f t="shared" si="59"/>
        <v>3.4952051435794238</v>
      </c>
      <c r="BK72">
        <f t="shared" si="59"/>
        <v>3.4727578474698104</v>
      </c>
      <c r="BL72">
        <f t="shared" si="57"/>
        <v>3.5733862925657802</v>
      </c>
      <c r="BM72"/>
      <c r="BN72"/>
      <c r="BO72"/>
      <c r="BP72"/>
    </row>
    <row r="73" spans="1:68" s="9" customFormat="1" x14ac:dyDescent="0.2">
      <c r="A73" s="63" t="s">
        <v>1383</v>
      </c>
      <c r="B73" s="28" t="s">
        <v>676</v>
      </c>
      <c r="C73" s="64">
        <v>28717.359799999998</v>
      </c>
      <c r="D73" s="64" t="s">
        <v>700</v>
      </c>
      <c r="E73" s="9">
        <f t="shared" si="11"/>
        <v>-7072.9863970305751</v>
      </c>
      <c r="F73" s="9">
        <f t="shared" si="12"/>
        <v>-7073</v>
      </c>
      <c r="G73" s="9">
        <f t="shared" si="13"/>
        <v>2.1069000002171379E-2</v>
      </c>
      <c r="H73" s="9">
        <f>G73</f>
        <v>2.1069000002171379E-2</v>
      </c>
      <c r="I73"/>
      <c r="M73" s="15"/>
      <c r="P73" s="9">
        <f t="shared" si="15"/>
        <v>-0.18589583010269203</v>
      </c>
      <c r="Q73" s="40">
        <f t="shared" si="16"/>
        <v>13698.859799999998</v>
      </c>
      <c r="S73" s="35">
        <v>0.2</v>
      </c>
      <c r="T73"/>
      <c r="Z73">
        <f t="shared" si="17"/>
        <v>-7073</v>
      </c>
      <c r="AA73" s="15">
        <f t="shared" si="18"/>
        <v>1.9632535464323281E-2</v>
      </c>
      <c r="AB73" s="15">
        <f t="shared" si="19"/>
        <v>-0.18445936556484394</v>
      </c>
      <c r="AC73" s="15">
        <f t="shared" si="20"/>
        <v>0.20696483010486341</v>
      </c>
      <c r="AD73" s="15">
        <f t="shared" si="21"/>
        <v>1.4364645378480978E-3</v>
      </c>
      <c r="AE73" s="15">
        <f t="shared" si="22"/>
        <v>4.1268607369902989E-7</v>
      </c>
      <c r="AF73">
        <f t="shared" si="23"/>
        <v>0.20696483010486341</v>
      </c>
      <c r="AG73" s="68"/>
      <c r="AH73">
        <f t="shared" si="24"/>
        <v>0.20552836556701531</v>
      </c>
      <c r="AI73">
        <f t="shared" si="25"/>
        <v>0.77598547747404512</v>
      </c>
      <c r="AJ73">
        <f t="shared" si="26"/>
        <v>0.6093278273901781</v>
      </c>
      <c r="AK73">
        <f t="shared" si="27"/>
        <v>8.7371045172702569E-2</v>
      </c>
      <c r="AL73">
        <f t="shared" si="28"/>
        <v>2.769715728861164</v>
      </c>
      <c r="AM73">
        <f t="shared" si="29"/>
        <v>5.3160006103526927</v>
      </c>
      <c r="AN73" s="15">
        <f t="shared" si="58"/>
        <v>2.6697547400951045</v>
      </c>
      <c r="AO73" s="15">
        <f t="shared" si="58"/>
        <v>2.6697422557675723</v>
      </c>
      <c r="AP73" s="15">
        <f t="shared" si="58"/>
        <v>2.6698005450132078</v>
      </c>
      <c r="AQ73" s="15">
        <f t="shared" si="58"/>
        <v>2.6695283780434784</v>
      </c>
      <c r="AR73" s="15">
        <f t="shared" si="58"/>
        <v>2.6707988698018288</v>
      </c>
      <c r="AS73" s="15">
        <f t="shared" si="58"/>
        <v>2.6648610497538603</v>
      </c>
      <c r="AT73" s="15">
        <f t="shared" si="58"/>
        <v>2.6924614668176816</v>
      </c>
      <c r="AU73" s="15">
        <f t="shared" si="31"/>
        <v>2.560461732442449</v>
      </c>
      <c r="AV73"/>
      <c r="AW73">
        <v>200</v>
      </c>
      <c r="AX73">
        <f t="shared" si="50"/>
        <v>4.5674760837342981E-3</v>
      </c>
      <c r="AY73">
        <f t="shared" si="51"/>
        <v>2.8746670188500221E-2</v>
      </c>
      <c r="AZ73">
        <f t="shared" si="52"/>
        <v>-2.4179194104765923E-2</v>
      </c>
      <c r="BA73">
        <f t="shared" si="53"/>
        <v>0.76980212057688091</v>
      </c>
      <c r="BB73">
        <f t="shared" si="54"/>
        <v>-9.7298142167664033E-3</v>
      </c>
      <c r="BC73">
        <f t="shared" si="55"/>
        <v>-2.8485270158235494</v>
      </c>
      <c r="BD73">
        <f t="shared" si="56"/>
        <v>-6.7754954296977754</v>
      </c>
      <c r="BE73">
        <f t="shared" si="59"/>
        <v>3.5144374888073706</v>
      </c>
      <c r="BF73">
        <f t="shared" si="59"/>
        <v>3.5144507967928336</v>
      </c>
      <c r="BG73">
        <f t="shared" si="59"/>
        <v>3.5143913679134222</v>
      </c>
      <c r="BH73">
        <f t="shared" si="59"/>
        <v>3.5146567675121569</v>
      </c>
      <c r="BI73">
        <f t="shared" si="59"/>
        <v>3.5134717495536338</v>
      </c>
      <c r="BJ73">
        <f t="shared" si="59"/>
        <v>3.5187671629984232</v>
      </c>
      <c r="BK73">
        <f t="shared" si="59"/>
        <v>3.4951871214461119</v>
      </c>
      <c r="BL73">
        <f t="shared" si="57"/>
        <v>3.6020282990728729</v>
      </c>
      <c r="BM73"/>
      <c r="BN73"/>
      <c r="BO73"/>
      <c r="BP73"/>
    </row>
    <row r="74" spans="1:68" s="9" customFormat="1" x14ac:dyDescent="0.2">
      <c r="A74" s="63" t="s">
        <v>1387</v>
      </c>
      <c r="B74" s="28" t="s">
        <v>676</v>
      </c>
      <c r="C74" s="64">
        <v>28720.456999999999</v>
      </c>
      <c r="D74" s="64" t="s">
        <v>700</v>
      </c>
      <c r="E74" s="9">
        <f t="shared" si="11"/>
        <v>-7070.9867237239414</v>
      </c>
      <c r="F74" s="9">
        <f t="shared" si="12"/>
        <v>-7071</v>
      </c>
      <c r="G74" s="9">
        <f t="shared" si="13"/>
        <v>2.056300000185729E-2</v>
      </c>
      <c r="I74" s="9">
        <f t="shared" ref="I74:I97" si="60">G74</f>
        <v>2.056300000185729E-2</v>
      </c>
      <c r="M74" s="15"/>
      <c r="P74" s="9">
        <f t="shared" si="15"/>
        <v>-0.18583684030973191</v>
      </c>
      <c r="Q74" s="40">
        <f t="shared" si="16"/>
        <v>13701.956999999999</v>
      </c>
      <c r="S74" s="35">
        <v>0.1</v>
      </c>
      <c r="X74"/>
      <c r="Y74"/>
      <c r="Z74">
        <f t="shared" si="17"/>
        <v>-7071</v>
      </c>
      <c r="AA74" s="15">
        <f t="shared" si="18"/>
        <v>1.9640841554326605E-2</v>
      </c>
      <c r="AB74" s="15">
        <f t="shared" si="19"/>
        <v>-0.18491468186220122</v>
      </c>
      <c r="AC74" s="15">
        <f t="shared" si="20"/>
        <v>0.2063998403115892</v>
      </c>
      <c r="AD74" s="15">
        <f t="shared" si="21"/>
        <v>9.2215844753068543E-4</v>
      </c>
      <c r="AE74" s="15">
        <f t="shared" si="22"/>
        <v>8.5037620235220396E-8</v>
      </c>
      <c r="AF74">
        <f t="shared" si="23"/>
        <v>0.2063998403115892</v>
      </c>
      <c r="AG74" s="68"/>
      <c r="AH74">
        <f t="shared" si="24"/>
        <v>0.20547768186405851</v>
      </c>
      <c r="AI74">
        <f t="shared" si="25"/>
        <v>0.7759690048714144</v>
      </c>
      <c r="AJ74">
        <f t="shared" si="26"/>
        <v>0.60917828660244866</v>
      </c>
      <c r="AK74">
        <f t="shared" si="27"/>
        <v>8.7328798564950197E-2</v>
      </c>
      <c r="AL74">
        <f t="shared" si="28"/>
        <v>2.7699043106278038</v>
      </c>
      <c r="AM74">
        <f t="shared" si="29"/>
        <v>5.3187609322532392</v>
      </c>
      <c r="AN74" s="15">
        <f t="shared" si="58"/>
        <v>2.6699906349840972</v>
      </c>
      <c r="AO74" s="15">
        <f t="shared" si="58"/>
        <v>2.6699781468053532</v>
      </c>
      <c r="AP74" s="15">
        <f t="shared" si="58"/>
        <v>2.6700364470163915</v>
      </c>
      <c r="AQ74" s="15">
        <f t="shared" si="58"/>
        <v>2.6697642616095507</v>
      </c>
      <c r="AR74" s="15">
        <f t="shared" si="58"/>
        <v>2.671034686727856</v>
      </c>
      <c r="AS74" s="15">
        <f t="shared" si="58"/>
        <v>2.6650978973268473</v>
      </c>
      <c r="AT74" s="15">
        <f t="shared" si="58"/>
        <v>2.692690317252171</v>
      </c>
      <c r="AU74" s="15">
        <f t="shared" si="31"/>
        <v>2.5607481525075197</v>
      </c>
      <c r="AV74"/>
      <c r="AW74">
        <v>400</v>
      </c>
      <c r="AX74">
        <f t="shared" si="50"/>
        <v>3.5402352726637866E-3</v>
      </c>
      <c r="AY74">
        <f t="shared" si="51"/>
        <v>3.4652682074868053E-2</v>
      </c>
      <c r="AZ74">
        <f t="shared" si="52"/>
        <v>-3.1112446802204267E-2</v>
      </c>
      <c r="BA74">
        <f t="shared" si="53"/>
        <v>0.77113321368629617</v>
      </c>
      <c r="BB74">
        <f t="shared" si="54"/>
        <v>-2.831713297799884E-2</v>
      </c>
      <c r="BC74">
        <f t="shared" si="55"/>
        <v>-2.8299360648256107</v>
      </c>
      <c r="BD74">
        <f t="shared" si="56"/>
        <v>-6.3652927605540039</v>
      </c>
      <c r="BE74">
        <f t="shared" si="59"/>
        <v>3.5378592116553058</v>
      </c>
      <c r="BF74">
        <f t="shared" si="59"/>
        <v>3.537872481971903</v>
      </c>
      <c r="BG74">
        <f t="shared" si="59"/>
        <v>3.5378126569154533</v>
      </c>
      <c r="BH74">
        <f t="shared" si="59"/>
        <v>3.5380823712462139</v>
      </c>
      <c r="BI74">
        <f t="shared" si="59"/>
        <v>3.5368666359125429</v>
      </c>
      <c r="BJ74">
        <f t="shared" si="59"/>
        <v>3.5423514660547517</v>
      </c>
      <c r="BK74">
        <f t="shared" si="59"/>
        <v>3.5177040381437759</v>
      </c>
      <c r="BL74">
        <f t="shared" si="57"/>
        <v>3.6306703055799656</v>
      </c>
      <c r="BM74"/>
      <c r="BN74"/>
      <c r="BO74"/>
      <c r="BP74"/>
    </row>
    <row r="75" spans="1:68" s="9" customFormat="1" x14ac:dyDescent="0.2">
      <c r="A75" s="63" t="s">
        <v>735</v>
      </c>
      <c r="B75" s="28" t="s">
        <v>676</v>
      </c>
      <c r="C75" s="64">
        <v>28751.429</v>
      </c>
      <c r="D75" s="64" t="s">
        <v>700</v>
      </c>
      <c r="E75" s="9">
        <f t="shared" si="11"/>
        <v>-7050.9899906576002</v>
      </c>
      <c r="F75" s="9">
        <f t="shared" si="12"/>
        <v>-7051</v>
      </c>
      <c r="G75" s="9">
        <f t="shared" si="13"/>
        <v>1.5503000005992362E-2</v>
      </c>
      <c r="I75" s="9">
        <f t="shared" si="60"/>
        <v>1.5503000005992362E-2</v>
      </c>
      <c r="M75" s="15"/>
      <c r="P75" s="9">
        <f t="shared" si="15"/>
        <v>-0.18524694133077496</v>
      </c>
      <c r="Q75" s="40">
        <f t="shared" si="16"/>
        <v>13732.929</v>
      </c>
      <c r="S75" s="35">
        <v>0.1</v>
      </c>
      <c r="Z75">
        <f t="shared" si="17"/>
        <v>-7051</v>
      </c>
      <c r="AA75" s="15">
        <f t="shared" si="18"/>
        <v>1.9723334317012009E-2</v>
      </c>
      <c r="AB75" s="15">
        <f t="shared" si="19"/>
        <v>-0.18946727564179461</v>
      </c>
      <c r="AC75" s="15">
        <f t="shared" si="20"/>
        <v>0.20074994133676732</v>
      </c>
      <c r="AD75" s="15">
        <f t="shared" si="21"/>
        <v>-4.2203343110196467E-3</v>
      </c>
      <c r="AE75" s="15">
        <f t="shared" si="22"/>
        <v>1.7811221696769676E-6</v>
      </c>
      <c r="AF75">
        <f t="shared" si="23"/>
        <v>0.20074994133676732</v>
      </c>
      <c r="AG75" s="68"/>
      <c r="AH75">
        <f t="shared" si="24"/>
        <v>0.20497027564778697</v>
      </c>
      <c r="AI75">
        <f t="shared" si="25"/>
        <v>0.77580475534116466</v>
      </c>
      <c r="AJ75">
        <f t="shared" si="26"/>
        <v>0.6076820371701912</v>
      </c>
      <c r="AK75">
        <f t="shared" si="27"/>
        <v>8.6906260473379932E-2</v>
      </c>
      <c r="AL75">
        <f t="shared" si="28"/>
        <v>2.77178968871993</v>
      </c>
      <c r="AM75">
        <f t="shared" si="29"/>
        <v>5.346510700922912</v>
      </c>
      <c r="AN75" s="15">
        <f t="shared" si="58"/>
        <v>2.672349308886893</v>
      </c>
      <c r="AO75" s="15">
        <f t="shared" si="58"/>
        <v>2.6723367826304782</v>
      </c>
      <c r="AP75" s="15">
        <f t="shared" si="58"/>
        <v>2.6723951905116166</v>
      </c>
      <c r="AQ75" s="15">
        <f t="shared" si="58"/>
        <v>2.672122829358186</v>
      </c>
      <c r="AR75" s="15">
        <f t="shared" si="58"/>
        <v>2.6733925528142959</v>
      </c>
      <c r="AS75" s="15">
        <f t="shared" si="58"/>
        <v>2.6674662018429975</v>
      </c>
      <c r="AT75" s="15">
        <f t="shared" si="58"/>
        <v>2.69497822705307</v>
      </c>
      <c r="AU75" s="15">
        <f t="shared" si="31"/>
        <v>2.5636123531582293</v>
      </c>
      <c r="AV75"/>
      <c r="AW75">
        <v>600</v>
      </c>
      <c r="AX75">
        <f t="shared" si="50"/>
        <v>2.5179371600181841E-3</v>
      </c>
      <c r="AY75">
        <f t="shared" si="51"/>
        <v>4.0558884753160857E-2</v>
      </c>
      <c r="AZ75">
        <f t="shared" si="52"/>
        <v>-3.8040947593142672E-2</v>
      </c>
      <c r="BA75">
        <f t="shared" si="53"/>
        <v>0.77254857973498581</v>
      </c>
      <c r="BB75">
        <f t="shared" si="54"/>
        <v>-4.6960935633384306E-2</v>
      </c>
      <c r="BC75">
        <f t="shared" si="55"/>
        <v>-2.8112787700579411</v>
      </c>
      <c r="BD75">
        <f t="shared" si="56"/>
        <v>-5.9996942341636581</v>
      </c>
      <c r="BE75">
        <f t="shared" si="59"/>
        <v>3.5613226982645059</v>
      </c>
      <c r="BF75">
        <f t="shared" si="59"/>
        <v>3.5613358276437292</v>
      </c>
      <c r="BG75">
        <f t="shared" si="59"/>
        <v>3.5612760345906436</v>
      </c>
      <c r="BH75">
        <f t="shared" si="59"/>
        <v>3.5615483535406089</v>
      </c>
      <c r="BI75">
        <f t="shared" si="59"/>
        <v>3.5603083832034406</v>
      </c>
      <c r="BJ75">
        <f t="shared" si="59"/>
        <v>3.5659600114877144</v>
      </c>
      <c r="BK75">
        <f t="shared" si="59"/>
        <v>3.5403136220257609</v>
      </c>
      <c r="BL75">
        <f t="shared" si="57"/>
        <v>3.6593123120870583</v>
      </c>
      <c r="BM75"/>
      <c r="BN75"/>
      <c r="BO75"/>
      <c r="BP75"/>
    </row>
    <row r="76" spans="1:68" s="9" customFormat="1" x14ac:dyDescent="0.2">
      <c r="A76" s="63" t="s">
        <v>735</v>
      </c>
      <c r="B76" s="28" t="s">
        <v>676</v>
      </c>
      <c r="C76" s="64">
        <v>28779.312000000002</v>
      </c>
      <c r="D76" s="64" t="s">
        <v>700</v>
      </c>
      <c r="E76" s="9">
        <f t="shared" si="11"/>
        <v>-7032.9876366575745</v>
      </c>
      <c r="F76" s="9">
        <f t="shared" si="12"/>
        <v>-7033</v>
      </c>
      <c r="G76" s="9">
        <f t="shared" si="13"/>
        <v>1.9149000003380934E-2</v>
      </c>
      <c r="I76" s="9">
        <f t="shared" si="60"/>
        <v>1.9149000003380934E-2</v>
      </c>
      <c r="M76" s="15"/>
      <c r="P76" s="9">
        <f t="shared" si="15"/>
        <v>-0.18471603061844272</v>
      </c>
      <c r="Q76" s="40">
        <f t="shared" si="16"/>
        <v>13760.812000000002</v>
      </c>
      <c r="S76" s="35">
        <v>0.1</v>
      </c>
      <c r="Z76">
        <f t="shared" si="17"/>
        <v>-7033</v>
      </c>
      <c r="AA76" s="15">
        <f t="shared" si="18"/>
        <v>1.9796696307708306E-2</v>
      </c>
      <c r="AB76" s="15">
        <f t="shared" si="19"/>
        <v>-0.18536372692277009</v>
      </c>
      <c r="AC76" s="15">
        <f t="shared" si="20"/>
        <v>0.20386503062182365</v>
      </c>
      <c r="AD76" s="15">
        <f t="shared" si="21"/>
        <v>-6.4769630432737202E-4</v>
      </c>
      <c r="AE76" s="15">
        <f t="shared" si="22"/>
        <v>4.1951050263933573E-8</v>
      </c>
      <c r="AF76">
        <f t="shared" si="23"/>
        <v>0.20386503062182365</v>
      </c>
      <c r="AG76" s="68"/>
      <c r="AH76">
        <f t="shared" si="24"/>
        <v>0.20451272692615102</v>
      </c>
      <c r="AI76">
        <f t="shared" si="25"/>
        <v>0.77565767103779382</v>
      </c>
      <c r="AJ76">
        <f t="shared" si="26"/>
        <v>0.6063341070609507</v>
      </c>
      <c r="AK76">
        <f t="shared" si="27"/>
        <v>8.6525864762597299E-2</v>
      </c>
      <c r="AL76">
        <f t="shared" si="28"/>
        <v>2.7734858481587623</v>
      </c>
      <c r="AM76">
        <f t="shared" si="29"/>
        <v>5.3717155809624169</v>
      </c>
      <c r="AN76" s="15">
        <f t="shared" si="58"/>
        <v>2.6744716894188212</v>
      </c>
      <c r="AO76" s="15">
        <f t="shared" si="58"/>
        <v>2.6744591295730524</v>
      </c>
      <c r="AP76" s="15">
        <f t="shared" si="58"/>
        <v>2.6745176312575212</v>
      </c>
      <c r="AQ76" s="15">
        <f t="shared" si="58"/>
        <v>2.6742451253782358</v>
      </c>
      <c r="AR76" s="15">
        <f t="shared" si="58"/>
        <v>2.6755141624665093</v>
      </c>
      <c r="AS76" s="15">
        <f t="shared" si="58"/>
        <v>2.6695974110821279</v>
      </c>
      <c r="AT76" s="15">
        <f t="shared" si="58"/>
        <v>2.6970364243240055</v>
      </c>
      <c r="AU76" s="15">
        <f t="shared" si="31"/>
        <v>2.5661901337438673</v>
      </c>
      <c r="AV76"/>
      <c r="AW76">
        <v>800</v>
      </c>
      <c r="AX76">
        <f t="shared" si="50"/>
        <v>1.5037420898065604E-3</v>
      </c>
      <c r="AY76">
        <f t="shared" si="51"/>
        <v>4.6465278223378613E-2</v>
      </c>
      <c r="AZ76">
        <f t="shared" si="52"/>
        <v>-4.4961536133572053E-2</v>
      </c>
      <c r="BA76">
        <f t="shared" si="53"/>
        <v>0.77404891985466828</v>
      </c>
      <c r="BB76">
        <f t="shared" si="54"/>
        <v>-6.5658798925743098E-2</v>
      </c>
      <c r="BC76">
        <f t="shared" si="55"/>
        <v>-2.7925509161833268</v>
      </c>
      <c r="BD76">
        <f t="shared" si="56"/>
        <v>-5.6716816818165414</v>
      </c>
      <c r="BE76">
        <f t="shared" si="59"/>
        <v>3.5848305193465917</v>
      </c>
      <c r="BF76">
        <f t="shared" si="59"/>
        <v>3.5848434110678031</v>
      </c>
      <c r="BG76">
        <f t="shared" si="59"/>
        <v>3.5847840614330782</v>
      </c>
      <c r="BH76">
        <f t="shared" si="59"/>
        <v>3.5850573033030884</v>
      </c>
      <c r="BI76">
        <f t="shared" si="59"/>
        <v>3.5837996091862712</v>
      </c>
      <c r="BJ76">
        <f t="shared" si="59"/>
        <v>3.5895948574480965</v>
      </c>
      <c r="BK76">
        <f t="shared" si="59"/>
        <v>3.5630208215393524</v>
      </c>
      <c r="BL76">
        <f t="shared" si="57"/>
        <v>3.687954318594151</v>
      </c>
      <c r="BM76"/>
      <c r="BN76"/>
      <c r="BO76"/>
      <c r="BP76"/>
    </row>
    <row r="77" spans="1:68" s="9" customFormat="1" x14ac:dyDescent="0.2">
      <c r="A77" s="63" t="s">
        <v>735</v>
      </c>
      <c r="B77" s="28" t="s">
        <v>676</v>
      </c>
      <c r="C77" s="64">
        <v>28782.42</v>
      </c>
      <c r="D77" s="64" t="s">
        <v>700</v>
      </c>
      <c r="E77" s="9">
        <f t="shared" si="11"/>
        <v>-7030.9809904490603</v>
      </c>
      <c r="F77" s="9">
        <f t="shared" si="12"/>
        <v>-7031</v>
      </c>
      <c r="G77" s="9">
        <f t="shared" si="13"/>
        <v>2.9442999999446329E-2</v>
      </c>
      <c r="I77" s="9">
        <f t="shared" si="60"/>
        <v>2.9442999999446329E-2</v>
      </c>
      <c r="M77" s="15"/>
      <c r="P77" s="9">
        <f t="shared" si="15"/>
        <v>-0.18465704044389875</v>
      </c>
      <c r="Q77" s="40">
        <f t="shared" si="16"/>
        <v>13763.919999999998</v>
      </c>
      <c r="S77" s="35">
        <v>0.1</v>
      </c>
      <c r="X77" s="15"/>
      <c r="Y77" s="15"/>
      <c r="Z77">
        <f t="shared" si="17"/>
        <v>-7031</v>
      </c>
      <c r="AA77" s="15">
        <f t="shared" si="18"/>
        <v>1.9804796189908824E-2</v>
      </c>
      <c r="AB77" s="15">
        <f t="shared" si="19"/>
        <v>-0.17501883663436124</v>
      </c>
      <c r="AC77" s="15">
        <f t="shared" si="20"/>
        <v>0.21410004044334507</v>
      </c>
      <c r="AD77" s="15">
        <f t="shared" si="21"/>
        <v>9.6382038095375044E-3</v>
      </c>
      <c r="AE77" s="15">
        <f t="shared" si="22"/>
        <v>9.2894972674183268E-6</v>
      </c>
      <c r="AF77">
        <f t="shared" si="23"/>
        <v>0.21410004044334507</v>
      </c>
      <c r="AG77" s="68"/>
      <c r="AH77">
        <f t="shared" si="24"/>
        <v>0.20446183663380757</v>
      </c>
      <c r="AI77">
        <f t="shared" si="25"/>
        <v>0.77564137160140478</v>
      </c>
      <c r="AJ77">
        <f t="shared" si="26"/>
        <v>0.60618426084931021</v>
      </c>
      <c r="AK77">
        <f t="shared" si="27"/>
        <v>8.6483592086609315E-2</v>
      </c>
      <c r="AL77">
        <f t="shared" si="28"/>
        <v>2.7736742706489284</v>
      </c>
      <c r="AM77">
        <f t="shared" si="29"/>
        <v>5.3745297127852369</v>
      </c>
      <c r="AN77" s="15">
        <f t="shared" si="58"/>
        <v>2.6747074846544212</v>
      </c>
      <c r="AO77" s="15">
        <f t="shared" si="58"/>
        <v>2.6746949211166018</v>
      </c>
      <c r="AP77" s="15">
        <f t="shared" si="58"/>
        <v>2.6747534330414813</v>
      </c>
      <c r="AQ77" s="15">
        <f t="shared" si="58"/>
        <v>2.6744809118701127</v>
      </c>
      <c r="AR77" s="15">
        <f t="shared" si="58"/>
        <v>2.6757498694832287</v>
      </c>
      <c r="AS77" s="15">
        <f t="shared" si="58"/>
        <v>2.6698341966996533</v>
      </c>
      <c r="AT77" s="15">
        <f t="shared" si="58"/>
        <v>2.6972650591756628</v>
      </c>
      <c r="AU77" s="15">
        <f t="shared" si="31"/>
        <v>2.5664765538089385</v>
      </c>
      <c r="AV77"/>
      <c r="AW77">
        <v>1000</v>
      </c>
      <c r="AX77">
        <f t="shared" si="50"/>
        <v>5.0084514156838178E-4</v>
      </c>
      <c r="AY77">
        <f t="shared" si="51"/>
        <v>5.237186248552135E-2</v>
      </c>
      <c r="AZ77">
        <f t="shared" si="52"/>
        <v>-5.1871017343952969E-2</v>
      </c>
      <c r="BA77">
        <f t="shared" si="53"/>
        <v>0.77563497595903352</v>
      </c>
      <c r="BB77">
        <f t="shared" si="54"/>
        <v>-8.440819986909219E-2</v>
      </c>
      <c r="BC77">
        <f t="shared" si="55"/>
        <v>-2.773748229834009</v>
      </c>
      <c r="BD77">
        <f t="shared" si="56"/>
        <v>-5.3756350886647803</v>
      </c>
      <c r="BE77">
        <f t="shared" si="59"/>
        <v>3.6083852673393322</v>
      </c>
      <c r="BF77">
        <f t="shared" si="59"/>
        <v>3.6083978323241888</v>
      </c>
      <c r="BG77">
        <f t="shared" si="59"/>
        <v>3.6083393163896322</v>
      </c>
      <c r="BH77">
        <f t="shared" si="59"/>
        <v>3.6086118435204244</v>
      </c>
      <c r="BI77">
        <f t="shared" si="59"/>
        <v>3.6073429172792997</v>
      </c>
      <c r="BJ77">
        <f t="shared" si="59"/>
        <v>3.6132581660258509</v>
      </c>
      <c r="BK77">
        <f t="shared" si="59"/>
        <v>3.5858305050569053</v>
      </c>
      <c r="BL77">
        <f t="shared" si="57"/>
        <v>3.7165963251012437</v>
      </c>
      <c r="BM77"/>
      <c r="BN77"/>
      <c r="BO77"/>
      <c r="BP77"/>
    </row>
    <row r="78" spans="1:68" s="9" customFormat="1" x14ac:dyDescent="0.2">
      <c r="A78" s="63" t="s">
        <v>735</v>
      </c>
      <c r="B78" s="28" t="s">
        <v>676</v>
      </c>
      <c r="C78" s="64">
        <v>28827.330999999998</v>
      </c>
      <c r="D78" s="64" t="s">
        <v>700</v>
      </c>
      <c r="E78" s="9">
        <f t="shared" si="11"/>
        <v>-7001.9846944803658</v>
      </c>
      <c r="F78" s="9">
        <f t="shared" si="12"/>
        <v>-7002</v>
      </c>
      <c r="G78" s="9">
        <f t="shared" si="13"/>
        <v>2.370599999994738E-2</v>
      </c>
      <c r="I78" s="9">
        <f t="shared" si="60"/>
        <v>2.370599999994738E-2</v>
      </c>
      <c r="M78" s="15"/>
      <c r="P78" s="9">
        <f t="shared" si="15"/>
        <v>-0.1838016807689867</v>
      </c>
      <c r="Q78" s="40">
        <f t="shared" si="16"/>
        <v>13808.830999999998</v>
      </c>
      <c r="S78" s="35">
        <v>0.1</v>
      </c>
      <c r="Z78">
        <f t="shared" si="17"/>
        <v>-7002</v>
      </c>
      <c r="AA78" s="15">
        <f t="shared" si="18"/>
        <v>1.9921090874824965E-2</v>
      </c>
      <c r="AB78" s="15">
        <f t="shared" si="19"/>
        <v>-0.18001677164386429</v>
      </c>
      <c r="AC78" s="15">
        <f t="shared" si="20"/>
        <v>0.20750768076893408</v>
      </c>
      <c r="AD78" s="15">
        <f t="shared" si="21"/>
        <v>3.7849091251224154E-3</v>
      </c>
      <c r="AE78" s="15">
        <f t="shared" si="22"/>
        <v>1.4325537085434928E-6</v>
      </c>
      <c r="AF78">
        <f t="shared" si="23"/>
        <v>0.20750768076893408</v>
      </c>
      <c r="AG78" s="68"/>
      <c r="AH78">
        <f t="shared" si="24"/>
        <v>0.20372277164381167</v>
      </c>
      <c r="AI78">
        <f t="shared" si="25"/>
        <v>0.77540600139492444</v>
      </c>
      <c r="AJ78">
        <f t="shared" si="26"/>
        <v>0.60400978237969882</v>
      </c>
      <c r="AK78">
        <f t="shared" si="27"/>
        <v>8.5870493347163901E-2</v>
      </c>
      <c r="AL78">
        <f t="shared" si="28"/>
        <v>2.7764055091869957</v>
      </c>
      <c r="AM78">
        <f t="shared" si="29"/>
        <v>5.4156438075212199</v>
      </c>
      <c r="AN78" s="15">
        <f t="shared" si="58"/>
        <v>2.6781259600733969</v>
      </c>
      <c r="AO78" s="15">
        <f t="shared" si="58"/>
        <v>2.6781133439103564</v>
      </c>
      <c r="AP78" s="15">
        <f t="shared" si="58"/>
        <v>2.6781720002018834</v>
      </c>
      <c r="AQ78" s="15">
        <f t="shared" si="58"/>
        <v>2.6778992750791479</v>
      </c>
      <c r="AR78" s="15">
        <f t="shared" si="58"/>
        <v>2.6791670080273913</v>
      </c>
      <c r="AS78" s="15">
        <f t="shared" si="58"/>
        <v>2.6732672439691347</v>
      </c>
      <c r="AT78" s="15">
        <f t="shared" si="58"/>
        <v>2.7005790612045923</v>
      </c>
      <c r="AU78" s="15">
        <f t="shared" si="31"/>
        <v>2.5706296447524668</v>
      </c>
      <c r="AV78"/>
      <c r="AW78">
        <v>1200</v>
      </c>
      <c r="AX78">
        <f t="shared" si="50"/>
        <v>-4.875220156004556E-4</v>
      </c>
      <c r="AY78">
        <f t="shared" si="51"/>
        <v>5.8278637539589041E-2</v>
      </c>
      <c r="AZ78">
        <f t="shared" si="52"/>
        <v>-5.8766159555189497E-2</v>
      </c>
      <c r="BA78">
        <f t="shared" si="53"/>
        <v>0.77730753079279669</v>
      </c>
      <c r="BB78">
        <f t="shared" si="54"/>
        <v>-0.10320650502672882</v>
      </c>
      <c r="BC78">
        <f t="shared" si="55"/>
        <v>-2.7548663759538314</v>
      </c>
      <c r="BD78">
        <f t="shared" si="56"/>
        <v>-5.1070008899858612</v>
      </c>
      <c r="BE78">
        <f t="shared" si="59"/>
        <v>3.6319895576914654</v>
      </c>
      <c r="BF78">
        <f t="shared" si="59"/>
        <v>3.6320017154366973</v>
      </c>
      <c r="BG78">
        <f t="shared" si="59"/>
        <v>3.6319443983706647</v>
      </c>
      <c r="BH78">
        <f t="shared" si="59"/>
        <v>3.632214632098528</v>
      </c>
      <c r="BI78">
        <f t="shared" si="59"/>
        <v>3.6309408976752655</v>
      </c>
      <c r="BJ78">
        <f t="shared" si="59"/>
        <v>3.6369522075342515</v>
      </c>
      <c r="BK78">
        <f t="shared" si="59"/>
        <v>3.6087474568822815</v>
      </c>
      <c r="BL78">
        <f t="shared" si="57"/>
        <v>3.7452383316083364</v>
      </c>
      <c r="BM78"/>
      <c r="BN78"/>
      <c r="BO78"/>
      <c r="BP78"/>
    </row>
    <row r="79" spans="1:68" s="9" customFormat="1" x14ac:dyDescent="0.2">
      <c r="A79" s="63" t="s">
        <v>735</v>
      </c>
      <c r="B79" s="28" t="s">
        <v>676</v>
      </c>
      <c r="C79" s="64">
        <v>28838.17</v>
      </c>
      <c r="D79" s="64" t="s">
        <v>700</v>
      </c>
      <c r="E79" s="9">
        <f t="shared" si="11"/>
        <v>-6994.9866126740226</v>
      </c>
      <c r="F79" s="9">
        <f t="shared" si="12"/>
        <v>-6995</v>
      </c>
      <c r="G79" s="9">
        <f t="shared" si="13"/>
        <v>2.0735000001877779E-2</v>
      </c>
      <c r="I79" s="9">
        <f t="shared" si="60"/>
        <v>2.0735000001877779E-2</v>
      </c>
      <c r="M79" s="15"/>
      <c r="P79" s="9">
        <f t="shared" si="15"/>
        <v>-0.18359521403956508</v>
      </c>
      <c r="Q79" s="40">
        <f t="shared" si="16"/>
        <v>13819.669999999998</v>
      </c>
      <c r="S79" s="35">
        <v>0.1</v>
      </c>
      <c r="Z79">
        <f t="shared" si="17"/>
        <v>-6995</v>
      </c>
      <c r="AA79" s="15">
        <f t="shared" si="18"/>
        <v>1.994883923046481E-2</v>
      </c>
      <c r="AB79" s="15">
        <f t="shared" si="19"/>
        <v>-0.18280905326815211</v>
      </c>
      <c r="AC79" s="15">
        <f t="shared" si="20"/>
        <v>0.20433021404144286</v>
      </c>
      <c r="AD79" s="15">
        <f t="shared" si="21"/>
        <v>7.8616077141296925E-4</v>
      </c>
      <c r="AE79" s="15">
        <f t="shared" si="22"/>
        <v>6.1804875850863495E-8</v>
      </c>
      <c r="AF79">
        <f t="shared" si="23"/>
        <v>0.20433021404144286</v>
      </c>
      <c r="AG79" s="68"/>
      <c r="AH79">
        <f t="shared" si="24"/>
        <v>0.20354405327002989</v>
      </c>
      <c r="AI79">
        <f t="shared" si="25"/>
        <v>0.77534946009372985</v>
      </c>
      <c r="AJ79">
        <f t="shared" si="26"/>
        <v>0.60348443028831777</v>
      </c>
      <c r="AK79">
        <f t="shared" si="27"/>
        <v>8.57224635490796E-2</v>
      </c>
      <c r="AL79">
        <f t="shared" si="28"/>
        <v>2.7770645257360553</v>
      </c>
      <c r="AM79">
        <f t="shared" si="29"/>
        <v>5.4256553952076505</v>
      </c>
      <c r="AN79" s="15">
        <f t="shared" si="58"/>
        <v>2.6789509541240046</v>
      </c>
      <c r="AO79" s="15">
        <f t="shared" si="58"/>
        <v>2.6789383255150541</v>
      </c>
      <c r="AP79" s="15">
        <f t="shared" si="58"/>
        <v>2.6789970154936822</v>
      </c>
      <c r="AQ79" s="15">
        <f t="shared" si="58"/>
        <v>2.6787242461393297</v>
      </c>
      <c r="AR79" s="15">
        <f t="shared" si="58"/>
        <v>2.6799916632017005</v>
      </c>
      <c r="AS79" s="15">
        <f t="shared" si="58"/>
        <v>2.674095814534784</v>
      </c>
      <c r="AT79" s="15">
        <f t="shared" si="58"/>
        <v>2.701378656371602</v>
      </c>
      <c r="AU79" s="15">
        <f t="shared" si="31"/>
        <v>2.5716321149802153</v>
      </c>
      <c r="AV79"/>
      <c r="AW79">
        <v>1400</v>
      </c>
      <c r="AX79">
        <f t="shared" si="50"/>
        <v>-1.458089239482957E-3</v>
      </c>
      <c r="AY79">
        <f t="shared" si="51"/>
        <v>6.4185603385581713E-2</v>
      </c>
      <c r="AZ79">
        <f t="shared" si="52"/>
        <v>-6.564369262506467E-2</v>
      </c>
      <c r="BA79">
        <f t="shared" si="53"/>
        <v>0.77906740795287455</v>
      </c>
      <c r="BB79">
        <f t="shared" si="54"/>
        <v>-0.12205095929512713</v>
      </c>
      <c r="BC79">
        <f t="shared" si="55"/>
        <v>-2.7359009540761519</v>
      </c>
      <c r="BD79">
        <f t="shared" si="56"/>
        <v>-4.8620504224078553</v>
      </c>
      <c r="BE79">
        <f t="shared" si="59"/>
        <v>3.6556460301506508</v>
      </c>
      <c r="BF79">
        <f t="shared" si="59"/>
        <v>3.6556577094859706</v>
      </c>
      <c r="BG79">
        <f t="shared" si="59"/>
        <v>3.6556019278050993</v>
      </c>
      <c r="BH79">
        <f t="shared" si="59"/>
        <v>3.6558683625750938</v>
      </c>
      <c r="BI79">
        <f t="shared" si="59"/>
        <v>3.6545961287278521</v>
      </c>
      <c r="BJ79">
        <f t="shared" si="59"/>
        <v>3.6606793645313958</v>
      </c>
      <c r="BK79">
        <f t="shared" si="59"/>
        <v>3.6317763733262423</v>
      </c>
      <c r="BL79">
        <f t="shared" si="57"/>
        <v>3.7738803381154287</v>
      </c>
      <c r="BM79"/>
      <c r="BN79"/>
      <c r="BO79"/>
      <c r="BP79"/>
    </row>
    <row r="80" spans="1:68" s="9" customFormat="1" x14ac:dyDescent="0.2">
      <c r="A80" s="63" t="s">
        <v>735</v>
      </c>
      <c r="B80" s="28" t="s">
        <v>676</v>
      </c>
      <c r="C80" s="64">
        <v>28858.3</v>
      </c>
      <c r="D80" s="64" t="s">
        <v>700</v>
      </c>
      <c r="E80" s="9">
        <f t="shared" si="11"/>
        <v>-6981.989898331215</v>
      </c>
      <c r="F80" s="9">
        <f t="shared" si="12"/>
        <v>-6982</v>
      </c>
      <c r="G80" s="9">
        <f t="shared" si="13"/>
        <v>1.5646000003471272E-2</v>
      </c>
      <c r="I80" s="9">
        <f t="shared" si="60"/>
        <v>1.5646000003471272E-2</v>
      </c>
      <c r="M80" s="15"/>
      <c r="P80" s="9">
        <f t="shared" si="15"/>
        <v>-0.18321177520770834</v>
      </c>
      <c r="Q80" s="40">
        <f t="shared" si="16"/>
        <v>13839.8</v>
      </c>
      <c r="S80" s="35">
        <v>0.1</v>
      </c>
      <c r="X80"/>
      <c r="Y80"/>
      <c r="Z80">
        <f t="shared" si="17"/>
        <v>-6982</v>
      </c>
      <c r="AA80" s="15">
        <f t="shared" si="18"/>
        <v>2.0000039658914781E-2</v>
      </c>
      <c r="AB80" s="15">
        <f t="shared" si="19"/>
        <v>-0.18756581486315185</v>
      </c>
      <c r="AC80" s="15">
        <f t="shared" si="20"/>
        <v>0.19885777521117962</v>
      </c>
      <c r="AD80" s="15">
        <f t="shared" si="21"/>
        <v>-4.354039655443509E-3</v>
      </c>
      <c r="AE80" s="15">
        <f t="shared" si="22"/>
        <v>1.8957661321174632E-6</v>
      </c>
      <c r="AF80">
        <f t="shared" si="23"/>
        <v>0.19885777521117962</v>
      </c>
      <c r="AG80" s="68"/>
      <c r="AH80">
        <f t="shared" si="24"/>
        <v>0.20321181486662312</v>
      </c>
      <c r="AI80">
        <f t="shared" si="25"/>
        <v>0.77524473544650407</v>
      </c>
      <c r="AJ80">
        <f t="shared" si="26"/>
        <v>0.60250828445449689</v>
      </c>
      <c r="AK80">
        <f t="shared" si="27"/>
        <v>8.5447509575118916E-2</v>
      </c>
      <c r="AL80">
        <f t="shared" si="28"/>
        <v>2.7782881589732109</v>
      </c>
      <c r="AM80">
        <f t="shared" si="29"/>
        <v>5.4443397333167134</v>
      </c>
      <c r="AN80" s="15">
        <f t="shared" si="58"/>
        <v>2.6804829265136356</v>
      </c>
      <c r="AO80" s="15">
        <f t="shared" si="58"/>
        <v>2.6804702750580911</v>
      </c>
      <c r="AP80" s="15">
        <f t="shared" si="58"/>
        <v>2.6805290263945971</v>
      </c>
      <c r="AQ80" s="15">
        <f t="shared" si="58"/>
        <v>2.6802561800695748</v>
      </c>
      <c r="AR80" s="15">
        <f t="shared" si="58"/>
        <v>2.6815229895433466</v>
      </c>
      <c r="AS80" s="15">
        <f t="shared" si="58"/>
        <v>2.6756344899907285</v>
      </c>
      <c r="AT80" s="15">
        <f t="shared" si="58"/>
        <v>2.7028632730510385</v>
      </c>
      <c r="AU80" s="15">
        <f t="shared" si="31"/>
        <v>2.5734938454031759</v>
      </c>
      <c r="AV80"/>
      <c r="AW80">
        <v>1600</v>
      </c>
      <c r="AX80">
        <f t="shared" si="50"/>
        <v>-2.4075460010501565E-3</v>
      </c>
      <c r="AY80">
        <f t="shared" si="51"/>
        <v>7.0092760023499331E-2</v>
      </c>
      <c r="AZ80">
        <f t="shared" si="52"/>
        <v>-7.2500306024549488E-2</v>
      </c>
      <c r="BA80">
        <f t="shared" si="53"/>
        <v>0.78091547187540278</v>
      </c>
      <c r="BB80">
        <f t="shared" si="54"/>
        <v>-0.14093867415362646</v>
      </c>
      <c r="BC80">
        <f t="shared" si="55"/>
        <v>-2.7168474945361307</v>
      </c>
      <c r="BD80">
        <f t="shared" si="56"/>
        <v>-4.6377011814483762</v>
      </c>
      <c r="BE80">
        <f t="shared" si="59"/>
        <v>3.6793573500524999</v>
      </c>
      <c r="BF80">
        <f t="shared" si="59"/>
        <v>3.6793684897140913</v>
      </c>
      <c r="BG80">
        <f t="shared" si="59"/>
        <v>3.67931454823424</v>
      </c>
      <c r="BH80">
        <f t="shared" si="59"/>
        <v>3.679575764708122</v>
      </c>
      <c r="BI80">
        <f t="shared" si="59"/>
        <v>3.6783111786123754</v>
      </c>
      <c r="BJ80">
        <f t="shared" si="59"/>
        <v>3.6844421355592574</v>
      </c>
      <c r="BK80">
        <f t="shared" si="59"/>
        <v>3.6549218588540264</v>
      </c>
      <c r="BL80">
        <f t="shared" si="57"/>
        <v>3.8025223446225218</v>
      </c>
      <c r="BM80"/>
      <c r="BN80"/>
      <c r="BO80"/>
      <c r="BP80"/>
    </row>
    <row r="81" spans="1:68" s="9" customFormat="1" x14ac:dyDescent="0.2">
      <c r="A81" s="63" t="s">
        <v>745</v>
      </c>
      <c r="B81" s="28" t="s">
        <v>676</v>
      </c>
      <c r="C81" s="64">
        <v>29987.418000000001</v>
      </c>
      <c r="D81" s="64" t="s">
        <v>700</v>
      </c>
      <c r="E81" s="9">
        <f t="shared" si="11"/>
        <v>-6252.9872105357936</v>
      </c>
      <c r="F81" s="9">
        <f t="shared" si="12"/>
        <v>-6253</v>
      </c>
      <c r="G81" s="9">
        <f t="shared" si="13"/>
        <v>1.9809000004897825E-2</v>
      </c>
      <c r="I81" s="9">
        <f t="shared" si="60"/>
        <v>1.9809000004897825E-2</v>
      </c>
      <c r="M81" s="15"/>
      <c r="P81" s="9">
        <f t="shared" si="15"/>
        <v>-0.16170841529414129</v>
      </c>
      <c r="Q81" s="40">
        <f t="shared" si="16"/>
        <v>14968.918000000001</v>
      </c>
      <c r="S81" s="35">
        <v>0.1</v>
      </c>
      <c r="X81"/>
      <c r="Y81"/>
      <c r="Z81">
        <f t="shared" si="17"/>
        <v>-6253</v>
      </c>
      <c r="AA81" s="15">
        <f t="shared" si="18"/>
        <v>2.220498031344828E-2</v>
      </c>
      <c r="AB81" s="15">
        <f t="shared" si="19"/>
        <v>-0.16410439560269174</v>
      </c>
      <c r="AC81" s="15">
        <f t="shared" si="20"/>
        <v>0.18151741529903911</v>
      </c>
      <c r="AD81" s="15">
        <f t="shared" si="21"/>
        <v>-2.395980308550455E-3</v>
      </c>
      <c r="AE81" s="15">
        <f t="shared" si="22"/>
        <v>5.740721638961533E-7</v>
      </c>
      <c r="AF81">
        <f t="shared" si="23"/>
        <v>0.18151741529903911</v>
      </c>
      <c r="AG81" s="68"/>
      <c r="AH81">
        <f t="shared" si="24"/>
        <v>0.18391339560758957</v>
      </c>
      <c r="AI81">
        <f t="shared" si="25"/>
        <v>0.76994953354372742</v>
      </c>
      <c r="AJ81">
        <f t="shared" si="26"/>
        <v>0.54678208288473773</v>
      </c>
      <c r="AK81">
        <f t="shared" si="27"/>
        <v>6.994990150352895E-2</v>
      </c>
      <c r="AL81">
        <f t="shared" si="28"/>
        <v>2.8464122523657007</v>
      </c>
      <c r="AM81">
        <f t="shared" si="29"/>
        <v>6.726249262435636</v>
      </c>
      <c r="AN81" s="15">
        <f t="shared" ref="AN81:AT90" si="61">$AU81+$AB$7*SIN(AO81)</f>
        <v>2.766081518582463</v>
      </c>
      <c r="AO81" s="15">
        <f t="shared" si="61"/>
        <v>2.7660682094960714</v>
      </c>
      <c r="AP81" s="15">
        <f t="shared" si="61"/>
        <v>2.7661277055476576</v>
      </c>
      <c r="AQ81" s="15">
        <f t="shared" si="61"/>
        <v>2.7658617275425117</v>
      </c>
      <c r="AR81" s="15">
        <f t="shared" si="61"/>
        <v>2.7670505701494559</v>
      </c>
      <c r="AS81" s="15">
        <f t="shared" si="61"/>
        <v>2.7617324561237506</v>
      </c>
      <c r="AT81" s="15">
        <f t="shared" si="61"/>
        <v>2.7854374578198158</v>
      </c>
      <c r="AU81" s="15">
        <f t="shared" si="31"/>
        <v>2.6778939591215289</v>
      </c>
      <c r="AV81"/>
      <c r="AW81">
        <v>1800</v>
      </c>
      <c r="AX81">
        <f t="shared" si="50"/>
        <v>-3.3325394402055897E-3</v>
      </c>
      <c r="AY81">
        <f t="shared" si="51"/>
        <v>7.6000107453341917E-2</v>
      </c>
      <c r="AZ81">
        <f t="shared" si="52"/>
        <v>-7.9332646893547507E-2</v>
      </c>
      <c r="BA81">
        <f t="shared" si="53"/>
        <v>0.78285262778159848</v>
      </c>
      <c r="BB81">
        <f t="shared" si="54"/>
        <v>-0.15986661533803237</v>
      </c>
      <c r="BC81">
        <f t="shared" si="55"/>
        <v>-2.6977014546163152</v>
      </c>
      <c r="BD81">
        <f t="shared" si="56"/>
        <v>-4.431382624332147</v>
      </c>
      <c r="BE81">
        <f t="shared" si="59"/>
        <v>3.7031262096084139</v>
      </c>
      <c r="BF81">
        <f t="shared" si="59"/>
        <v>3.7031367586222994</v>
      </c>
      <c r="BG81">
        <f t="shared" si="59"/>
        <v>3.7030849279378222</v>
      </c>
      <c r="BH81">
        <f t="shared" si="59"/>
        <v>3.7033396049448855</v>
      </c>
      <c r="BI81">
        <f t="shared" si="59"/>
        <v>3.7020886072629269</v>
      </c>
      <c r="BJ81">
        <f t="shared" si="59"/>
        <v>3.70824313857984</v>
      </c>
      <c r="BK81">
        <f t="shared" si="59"/>
        <v>3.6781884223082657</v>
      </c>
      <c r="BL81">
        <f t="shared" si="57"/>
        <v>3.8311643511296141</v>
      </c>
      <c r="BM81"/>
      <c r="BN81"/>
      <c r="BO81"/>
      <c r="BP81"/>
    </row>
    <row r="82" spans="1:68" s="9" customFormat="1" x14ac:dyDescent="0.2">
      <c r="A82" s="63" t="s">
        <v>1276</v>
      </c>
      <c r="B82" s="28" t="s">
        <v>676</v>
      </c>
      <c r="C82" s="64">
        <v>30904.348000000002</v>
      </c>
      <c r="D82" s="64" t="s">
        <v>700</v>
      </c>
      <c r="E82" s="9">
        <f t="shared" si="11"/>
        <v>-5660.9813842888861</v>
      </c>
      <c r="F82" s="9">
        <f t="shared" si="12"/>
        <v>-5661</v>
      </c>
      <c r="G82" s="9">
        <f t="shared" si="13"/>
        <v>2.8833000007580267E-2</v>
      </c>
      <c r="I82" s="9">
        <f t="shared" si="60"/>
        <v>2.8833000007580267E-2</v>
      </c>
      <c r="M82" s="15"/>
      <c r="P82" s="9">
        <f t="shared" si="15"/>
        <v>-0.14424428812959519</v>
      </c>
      <c r="Q82" s="40">
        <f t="shared" si="16"/>
        <v>15885.848000000002</v>
      </c>
      <c r="S82" s="35">
        <v>0.1</v>
      </c>
      <c r="U82" s="15"/>
      <c r="V82" s="15"/>
      <c r="W82" s="15"/>
      <c r="Z82">
        <f t="shared" si="17"/>
        <v>-5661</v>
      </c>
      <c r="AA82" s="15">
        <f t="shared" si="18"/>
        <v>2.3096039398802282E-2</v>
      </c>
      <c r="AB82" s="15">
        <f t="shared" si="19"/>
        <v>-0.13850732752081721</v>
      </c>
      <c r="AC82" s="15">
        <f t="shared" si="20"/>
        <v>0.17307728813717546</v>
      </c>
      <c r="AD82" s="15">
        <f t="shared" si="21"/>
        <v>5.7369606087779856E-3</v>
      </c>
      <c r="AE82" s="15">
        <f t="shared" si="22"/>
        <v>3.2912717026670276E-6</v>
      </c>
      <c r="AF82">
        <f t="shared" si="23"/>
        <v>0.17307728813717546</v>
      </c>
      <c r="AG82" s="68"/>
      <c r="AH82">
        <f t="shared" si="24"/>
        <v>0.16734032752839748</v>
      </c>
      <c r="AI82">
        <f t="shared" si="25"/>
        <v>0.76646929191992885</v>
      </c>
      <c r="AJ82">
        <f t="shared" si="26"/>
        <v>0.50018862754293414</v>
      </c>
      <c r="AK82">
        <f t="shared" si="27"/>
        <v>5.7267916154881915E-2</v>
      </c>
      <c r="AL82">
        <f t="shared" si="28"/>
        <v>2.9011117259916319</v>
      </c>
      <c r="AM82">
        <f t="shared" si="29"/>
        <v>8.2765490145907883</v>
      </c>
      <c r="AN82" s="15">
        <f t="shared" si="61"/>
        <v>2.8352016834024587</v>
      </c>
      <c r="AO82" s="15">
        <f t="shared" si="61"/>
        <v>2.8351888747003251</v>
      </c>
      <c r="AP82" s="15">
        <f t="shared" si="61"/>
        <v>2.835244746183617</v>
      </c>
      <c r="AQ82" s="15">
        <f t="shared" si="61"/>
        <v>2.8350010278596098</v>
      </c>
      <c r="AR82" s="15">
        <f t="shared" si="61"/>
        <v>2.8360640196942279</v>
      </c>
      <c r="AS82" s="15">
        <f t="shared" si="61"/>
        <v>2.8314250859042254</v>
      </c>
      <c r="AT82" s="15">
        <f t="shared" si="61"/>
        <v>2.851620547211521</v>
      </c>
      <c r="AU82" s="15">
        <f t="shared" si="31"/>
        <v>2.7626742983825232</v>
      </c>
      <c r="AV82"/>
      <c r="AW82">
        <v>2000</v>
      </c>
      <c r="AX82">
        <f t="shared" si="50"/>
        <v>-4.2296723907265521E-3</v>
      </c>
      <c r="AY82">
        <f t="shared" si="51"/>
        <v>8.1907645675109469E-2</v>
      </c>
      <c r="AZ82">
        <f t="shared" si="52"/>
        <v>-8.6137318065836022E-2</v>
      </c>
      <c r="BA82">
        <f t="shared" si="53"/>
        <v>0.78487982157469416</v>
      </c>
      <c r="BB82">
        <f t="shared" si="54"/>
        <v>-0.17883158989437681</v>
      </c>
      <c r="BC82">
        <f t="shared" si="55"/>
        <v>-2.6784582146247318</v>
      </c>
      <c r="BD82">
        <f t="shared" si="56"/>
        <v>-4.2409340829795692</v>
      </c>
      <c r="BE82">
        <f t="shared" ref="BE82:BK91" si="62">$BL82+$AB$7*SIN(BF82)</f>
        <v>3.7269553291897703</v>
      </c>
      <c r="BF82">
        <f t="shared" si="62"/>
        <v>3.7269652470633083</v>
      </c>
      <c r="BG82">
        <f t="shared" si="62"/>
        <v>3.7269157615850217</v>
      </c>
      <c r="BH82">
        <f t="shared" si="62"/>
        <v>3.7271626867771217</v>
      </c>
      <c r="BI82">
        <f t="shared" si="62"/>
        <v>3.7259309685864141</v>
      </c>
      <c r="BJ82">
        <f t="shared" si="62"/>
        <v>3.7320851140873721</v>
      </c>
      <c r="BK82">
        <f t="shared" si="62"/>
        <v>3.7015804732103481</v>
      </c>
      <c r="BL82">
        <f t="shared" si="57"/>
        <v>3.8598063576367072</v>
      </c>
      <c r="BM82"/>
      <c r="BN82"/>
      <c r="BO82"/>
      <c r="BP82"/>
    </row>
    <row r="83" spans="1:68" s="9" customFormat="1" x14ac:dyDescent="0.2">
      <c r="A83" s="63" t="s">
        <v>1279</v>
      </c>
      <c r="B83" s="28" t="s">
        <v>676</v>
      </c>
      <c r="C83" s="64">
        <v>30932.228999999999</v>
      </c>
      <c r="D83" s="64" t="s">
        <v>700</v>
      </c>
      <c r="E83" s="9">
        <f t="shared" si="11"/>
        <v>-5642.9803215669899</v>
      </c>
      <c r="F83" s="9">
        <f t="shared" si="12"/>
        <v>-5643</v>
      </c>
      <c r="G83" s="9">
        <f t="shared" si="13"/>
        <v>3.0479000000923406E-2</v>
      </c>
      <c r="I83" s="9">
        <f t="shared" si="60"/>
        <v>3.0479000000923406E-2</v>
      </c>
      <c r="M83" s="15"/>
      <c r="P83" s="9">
        <f t="shared" si="15"/>
        <v>-0.1437132580769139</v>
      </c>
      <c r="Q83" s="40">
        <f t="shared" si="16"/>
        <v>15913.728999999999</v>
      </c>
      <c r="S83" s="35">
        <v>0.1</v>
      </c>
      <c r="U83" s="15"/>
      <c r="V83" s="15"/>
      <c r="W83" s="15"/>
      <c r="Z83">
        <f t="shared" si="17"/>
        <v>-5643</v>
      </c>
      <c r="AA83" s="15">
        <f t="shared" si="18"/>
        <v>2.3111392374295464E-2</v>
      </c>
      <c r="AB83" s="15">
        <f t="shared" si="19"/>
        <v>-0.13634565045028596</v>
      </c>
      <c r="AC83" s="15">
        <f t="shared" si="20"/>
        <v>0.17419225807783731</v>
      </c>
      <c r="AD83" s="15">
        <f t="shared" si="21"/>
        <v>7.3676076266279422E-3</v>
      </c>
      <c r="AE83" s="15">
        <f t="shared" si="22"/>
        <v>5.4281642139946222E-6</v>
      </c>
      <c r="AF83">
        <f t="shared" si="23"/>
        <v>0.17419225807783731</v>
      </c>
      <c r="AG83" s="68"/>
      <c r="AH83">
        <f t="shared" si="24"/>
        <v>0.16682465045120937</v>
      </c>
      <c r="AI83">
        <f t="shared" si="25"/>
        <v>0.76637479445769985</v>
      </c>
      <c r="AJ83">
        <f t="shared" si="26"/>
        <v>0.49875425825450836</v>
      </c>
      <c r="AK83">
        <f t="shared" si="27"/>
        <v>5.6881184695995908E-2</v>
      </c>
      <c r="AL83">
        <f t="shared" si="28"/>
        <v>2.9027674103542336</v>
      </c>
      <c r="AM83">
        <f t="shared" si="29"/>
        <v>8.3344820438480856</v>
      </c>
      <c r="AN83" s="15">
        <f t="shared" si="61"/>
        <v>2.8372985818866066</v>
      </c>
      <c r="AO83" s="15">
        <f t="shared" si="61"/>
        <v>2.8372858041197397</v>
      </c>
      <c r="AP83" s="15">
        <f t="shared" si="61"/>
        <v>2.8373415038400256</v>
      </c>
      <c r="AQ83" s="15">
        <f t="shared" si="61"/>
        <v>2.8370986953710089</v>
      </c>
      <c r="AR83" s="15">
        <f t="shared" si="61"/>
        <v>2.8381570204234881</v>
      </c>
      <c r="AS83" s="15">
        <f t="shared" si="61"/>
        <v>2.8335415311840748</v>
      </c>
      <c r="AT83" s="15">
        <f t="shared" si="61"/>
        <v>2.8536221728235844</v>
      </c>
      <c r="AU83" s="15">
        <f t="shared" si="31"/>
        <v>2.7652520789681616</v>
      </c>
      <c r="AV83"/>
      <c r="AW83">
        <v>2200</v>
      </c>
      <c r="AX83">
        <f t="shared" si="50"/>
        <v>-5.0955013743823746E-3</v>
      </c>
      <c r="AY83">
        <f t="shared" si="51"/>
        <v>8.7815374688801989E-2</v>
      </c>
      <c r="AZ83">
        <f t="shared" si="52"/>
        <v>-9.2910876063184364E-2</v>
      </c>
      <c r="BA83">
        <f t="shared" si="53"/>
        <v>0.7869980396793208</v>
      </c>
      <c r="BB83">
        <f t="shared" si="54"/>
        <v>-0.19783023256710325</v>
      </c>
      <c r="BC83">
        <f t="shared" si="55"/>
        <v>-2.659113073905083</v>
      </c>
      <c r="BD83">
        <f t="shared" si="56"/>
        <v>-4.0645261671612989</v>
      </c>
      <c r="BE83">
        <f t="shared" si="62"/>
        <v>3.7508474586057727</v>
      </c>
      <c r="BF83">
        <f t="shared" si="62"/>
        <v>3.7508567153294874</v>
      </c>
      <c r="BG83">
        <f t="shared" si="62"/>
        <v>3.7508097719023614</v>
      </c>
      <c r="BH83">
        <f t="shared" si="62"/>
        <v>3.7510478509893597</v>
      </c>
      <c r="BI83">
        <f t="shared" si="62"/>
        <v>3.7498408129520557</v>
      </c>
      <c r="BJ83">
        <f t="shared" si="62"/>
        <v>3.7559709278748978</v>
      </c>
      <c r="BK83">
        <f t="shared" si="62"/>
        <v>3.7251023181432439</v>
      </c>
      <c r="BL83">
        <f t="shared" si="57"/>
        <v>3.8884483641437995</v>
      </c>
      <c r="BM83"/>
      <c r="BN83"/>
      <c r="BO83"/>
      <c r="BP83"/>
    </row>
    <row r="84" spans="1:68" s="9" customFormat="1" x14ac:dyDescent="0.2">
      <c r="A84" s="63" t="s">
        <v>1413</v>
      </c>
      <c r="B84" s="28" t="s">
        <v>676</v>
      </c>
      <c r="C84" s="64">
        <v>32851.241000000002</v>
      </c>
      <c r="D84" s="64" t="s">
        <v>700</v>
      </c>
      <c r="E84" s="9">
        <f t="shared" si="11"/>
        <v>-4403.9912115610678</v>
      </c>
      <c r="F84" s="9">
        <f t="shared" si="12"/>
        <v>-4404</v>
      </c>
      <c r="G84" s="9">
        <f t="shared" si="13"/>
        <v>1.3612000002467539E-2</v>
      </c>
      <c r="I84" s="9">
        <f t="shared" si="60"/>
        <v>1.3612000002467539E-2</v>
      </c>
      <c r="M84" s="15"/>
      <c r="P84" s="9">
        <f t="shared" si="15"/>
        <v>-0.10715697515403393</v>
      </c>
      <c r="Q84" s="40">
        <f t="shared" si="16"/>
        <v>17832.741000000002</v>
      </c>
      <c r="S84" s="35">
        <v>0.1</v>
      </c>
      <c r="T84"/>
      <c r="U84"/>
      <c r="V84"/>
      <c r="W84"/>
      <c r="Z84">
        <f t="shared" si="17"/>
        <v>-4404</v>
      </c>
      <c r="AA84" s="15">
        <f t="shared" si="18"/>
        <v>2.2674730573667104E-2</v>
      </c>
      <c r="AB84" s="15">
        <f t="shared" si="19"/>
        <v>-0.11621970572523349</v>
      </c>
      <c r="AC84" s="15">
        <f t="shared" si="20"/>
        <v>0.12076897515650147</v>
      </c>
      <c r="AD84" s="15">
        <f t="shared" si="21"/>
        <v>-9.0627305711995648E-3</v>
      </c>
      <c r="AE84" s="15">
        <f t="shared" si="22"/>
        <v>8.2133085406155192E-6</v>
      </c>
      <c r="AF84">
        <f t="shared" si="23"/>
        <v>0.12076897515650147</v>
      </c>
      <c r="AG84" s="68"/>
      <c r="AH84">
        <f t="shared" si="24"/>
        <v>0.12983170572770103</v>
      </c>
      <c r="AI84">
        <f t="shared" si="25"/>
        <v>0.7614465312491614</v>
      </c>
      <c r="AJ84">
        <f t="shared" si="26"/>
        <v>0.39770720727854691</v>
      </c>
      <c r="AK84">
        <f t="shared" si="27"/>
        <v>3.0140477501935135E-2</v>
      </c>
      <c r="AL84">
        <f t="shared" si="28"/>
        <v>3.0159117579362609</v>
      </c>
      <c r="AM84">
        <f t="shared" si="29"/>
        <v>15.892365197577542</v>
      </c>
      <c r="AN84" s="15">
        <f t="shared" si="61"/>
        <v>2.981113194620912</v>
      </c>
      <c r="AO84" s="15">
        <f t="shared" si="61"/>
        <v>2.9811047160961155</v>
      </c>
      <c r="AP84" s="15">
        <f t="shared" si="61"/>
        <v>2.9811404360876059</v>
      </c>
      <c r="AQ84" s="15">
        <f t="shared" si="61"/>
        <v>2.9809899465063103</v>
      </c>
      <c r="AR84" s="15">
        <f t="shared" si="61"/>
        <v>2.9816239396198396</v>
      </c>
      <c r="AS84" s="15">
        <f t="shared" si="61"/>
        <v>2.9789525666564933</v>
      </c>
      <c r="AT84" s="15">
        <f t="shared" si="61"/>
        <v>2.9902008879674624</v>
      </c>
      <c r="AU84" s="15">
        <f t="shared" si="31"/>
        <v>2.9426893092796003</v>
      </c>
      <c r="AV84"/>
      <c r="AW84">
        <v>2400</v>
      </c>
      <c r="AX84">
        <f t="shared" si="50"/>
        <v>-5.9265345645013179E-3</v>
      </c>
      <c r="AY84">
        <f t="shared" si="51"/>
        <v>9.3723294494419462E-2</v>
      </c>
      <c r="AZ84">
        <f t="shared" si="52"/>
        <v>-9.964982905892078E-2</v>
      </c>
      <c r="BA84">
        <f t="shared" si="53"/>
        <v>0.78920830881379433</v>
      </c>
      <c r="BB84">
        <f t="shared" si="54"/>
        <v>-0.21685899147400903</v>
      </c>
      <c r="BC84">
        <f t="shared" si="55"/>
        <v>-2.6396612467789722</v>
      </c>
      <c r="BD84">
        <f t="shared" si="56"/>
        <v>-3.9005995847630448</v>
      </c>
      <c r="BE84">
        <f t="shared" si="62"/>
        <v>3.7748053783721085</v>
      </c>
      <c r="BF84">
        <f t="shared" si="62"/>
        <v>3.7748139542379575</v>
      </c>
      <c r="BG84">
        <f t="shared" si="62"/>
        <v>3.7747697113498013</v>
      </c>
      <c r="BH84">
        <f t="shared" si="62"/>
        <v>3.7749979758084469</v>
      </c>
      <c r="BI84">
        <f t="shared" si="62"/>
        <v>3.7738206899528763</v>
      </c>
      <c r="BJ84">
        <f t="shared" si="62"/>
        <v>3.7799035734331285</v>
      </c>
      <c r="BK84">
        <f t="shared" si="62"/>
        <v>3.7487581572187851</v>
      </c>
      <c r="BL84">
        <f t="shared" si="57"/>
        <v>3.9170903706508926</v>
      </c>
      <c r="BM84"/>
      <c r="BN84"/>
      <c r="BO84"/>
      <c r="BP84"/>
    </row>
    <row r="85" spans="1:68" s="9" customFormat="1" x14ac:dyDescent="0.2">
      <c r="A85" s="63" t="s">
        <v>1413</v>
      </c>
      <c r="B85" s="28" t="s">
        <v>676</v>
      </c>
      <c r="C85" s="64">
        <v>33091.315999999999</v>
      </c>
      <c r="D85" s="64" t="s">
        <v>700</v>
      </c>
      <c r="E85" s="9">
        <f t="shared" ref="E85:E148" si="63">+(C85-C$7)/C$8</f>
        <v>-4248.9894134562783</v>
      </c>
      <c r="F85" s="9">
        <f t="shared" ref="F85:F148" si="64">ROUND(2*E85,0)/2</f>
        <v>-4249</v>
      </c>
      <c r="G85" s="9">
        <f t="shared" ref="G85:G148" si="65">+C85-(C$7+F85*C$8)</f>
        <v>1.6396999999415129E-2</v>
      </c>
      <c r="I85" s="9">
        <f t="shared" si="60"/>
        <v>1.6396999999415129E-2</v>
      </c>
      <c r="M85" s="15"/>
      <c r="P85" s="9">
        <f t="shared" ref="P85:P148" si="66">+D$11+D$12*F85+D$13*F85^2</f>
        <v>-0.10258323640010714</v>
      </c>
      <c r="Q85" s="40">
        <f t="shared" ref="Q85:Q148" si="67">+C85-15018.5</f>
        <v>18072.815999999999</v>
      </c>
      <c r="S85" s="35">
        <v>0.1</v>
      </c>
      <c r="T85"/>
      <c r="U85"/>
      <c r="V85"/>
      <c r="W85"/>
      <c r="Z85">
        <f t="shared" ref="Z85:Z148" si="68">F85</f>
        <v>-4249</v>
      </c>
      <c r="AA85" s="15">
        <f t="shared" ref="AA85:AA148" si="69">AB$3+AB$4*Z85+AB$5*Z85^2+AH85</f>
        <v>2.2430957756684217E-2</v>
      </c>
      <c r="AB85" s="15">
        <f t="shared" ref="AB85:AB148" si="70">G85-AH85</f>
        <v>-0.10861719415737622</v>
      </c>
      <c r="AC85" s="15">
        <f t="shared" ref="AC85:AC148" si="71">+G85-P85</f>
        <v>0.11898023639952227</v>
      </c>
      <c r="AD85" s="15">
        <f t="shared" ref="AD85:AD148" si="72">IF(S85&lt;&gt;0,G85-AA85, -9999)</f>
        <v>-6.0339577572690872E-3</v>
      </c>
      <c r="AE85" s="15">
        <f t="shared" ref="AE85:AE148" si="73">+(G85-AA85)^2*S85</f>
        <v>3.6408646216507797E-6</v>
      </c>
      <c r="AF85">
        <f t="shared" ref="AF85:AF148" si="74">IF(S85&lt;&gt;0,G85-P85, -9999)</f>
        <v>0.11898023639952227</v>
      </c>
      <c r="AG85" s="68"/>
      <c r="AH85">
        <f t="shared" ref="AH85:AH148" si="75">$AB$6*($AB$11/AI85*AJ85+$AB$12)</f>
        <v>0.12501419415679135</v>
      </c>
      <c r="AI85">
        <f t="shared" ref="AI85:AI148" si="76">1+$AB$7*COS(AL85)</f>
        <v>0.76104621115486026</v>
      </c>
      <c r="AJ85">
        <f t="shared" ref="AJ85:AJ148" si="77">SIN(AL85+RADIANS($AB$9))</f>
        <v>0.38476335634242237</v>
      </c>
      <c r="AK85">
        <f t="shared" ref="AK85:AK148" si="78">$AB$7*SIN(AL85)</f>
        <v>2.6782319422603319E-2</v>
      </c>
      <c r="AL85">
        <f t="shared" ref="AL85:AL148" si="79">2*ATAN(AM85)</f>
        <v>3.0299768958550088</v>
      </c>
      <c r="AM85">
        <f t="shared" ref="AM85:AM148" si="80">SQRT((1+$AB$7)/(1-$AB$7))*TAN(AN85/2)</f>
        <v>17.900010384456266</v>
      </c>
      <c r="AN85" s="15">
        <f t="shared" si="61"/>
        <v>2.9990476763214016</v>
      </c>
      <c r="AO85" s="15">
        <f t="shared" si="61"/>
        <v>2.9990400050498756</v>
      </c>
      <c r="AP85" s="15">
        <f t="shared" si="61"/>
        <v>2.9990722357165196</v>
      </c>
      <c r="AQ85" s="15">
        <f t="shared" si="61"/>
        <v>2.9989368183267717</v>
      </c>
      <c r="AR85" s="15">
        <f t="shared" si="61"/>
        <v>2.9995057578302351</v>
      </c>
      <c r="AS85" s="15">
        <f t="shared" si="61"/>
        <v>2.9971151148424591</v>
      </c>
      <c r="AT85" s="15">
        <f t="shared" si="61"/>
        <v>3.0071549986361954</v>
      </c>
      <c r="AU85" s="15">
        <f t="shared" ref="AU85:AU148" si="81">RADIANS($AB$9)+$AB$18*(F85-AB$15)</f>
        <v>2.964886864322597</v>
      </c>
      <c r="AV85"/>
      <c r="AW85">
        <v>2600</v>
      </c>
      <c r="AX85">
        <f t="shared" si="50"/>
        <v>-6.7192297195540623E-3</v>
      </c>
      <c r="AY85">
        <f t="shared" si="51"/>
        <v>9.9631405091961944E-2</v>
      </c>
      <c r="AZ85">
        <f t="shared" si="52"/>
        <v>-0.10635063481151601</v>
      </c>
      <c r="BA85">
        <f t="shared" si="53"/>
        <v>0.79151169568474711</v>
      </c>
      <c r="BB85">
        <f t="shared" si="54"/>
        <v>-0.23591411301820453</v>
      </c>
      <c r="BC85">
        <f t="shared" si="55"/>
        <v>-2.6200978584205661</v>
      </c>
      <c r="BD85">
        <f t="shared" si="56"/>
        <v>-3.7478170365949173</v>
      </c>
      <c r="BE85">
        <f t="shared" si="62"/>
        <v>3.7988319009673215</v>
      </c>
      <c r="BF85">
        <f t="shared" si="62"/>
        <v>3.7988397862132213</v>
      </c>
      <c r="BG85">
        <f t="shared" si="62"/>
        <v>3.7987983637956422</v>
      </c>
      <c r="BH85">
        <f t="shared" si="62"/>
        <v>3.7990159769633145</v>
      </c>
      <c r="BI85">
        <f t="shared" si="62"/>
        <v>3.7978731514336177</v>
      </c>
      <c r="BJ85">
        <f t="shared" si="62"/>
        <v>3.8038861739589458</v>
      </c>
      <c r="BK85">
        <f t="shared" si="62"/>
        <v>3.7725520806322734</v>
      </c>
      <c r="BL85">
        <f t="shared" si="57"/>
        <v>3.9457323771579849</v>
      </c>
      <c r="BM85"/>
      <c r="BN85"/>
      <c r="BO85"/>
      <c r="BP85"/>
    </row>
    <row r="86" spans="1:68" s="9" customFormat="1" x14ac:dyDescent="0.2">
      <c r="A86" s="63" t="s">
        <v>1413</v>
      </c>
      <c r="B86" s="28" t="s">
        <v>676</v>
      </c>
      <c r="C86" s="64">
        <v>33094.409</v>
      </c>
      <c r="D86" s="64" t="s">
        <v>700</v>
      </c>
      <c r="E86" s="9">
        <f t="shared" si="63"/>
        <v>-4246.9924518337093</v>
      </c>
      <c r="F86" s="9">
        <f t="shared" si="64"/>
        <v>-4247</v>
      </c>
      <c r="G86" s="9">
        <f t="shared" si="65"/>
        <v>1.1691000006976537E-2</v>
      </c>
      <c r="I86" s="9">
        <f t="shared" si="60"/>
        <v>1.1691000006976537E-2</v>
      </c>
      <c r="M86" s="15"/>
      <c r="P86" s="9">
        <f t="shared" si="66"/>
        <v>-0.10252421966732721</v>
      </c>
      <c r="Q86" s="40">
        <f t="shared" si="67"/>
        <v>18075.909</v>
      </c>
      <c r="S86" s="35">
        <v>0.1</v>
      </c>
      <c r="T86"/>
      <c r="U86"/>
      <c r="V86"/>
      <c r="W86"/>
      <c r="Y86"/>
      <c r="Z86">
        <f t="shared" si="68"/>
        <v>-4247</v>
      </c>
      <c r="AA86" s="15">
        <f t="shared" si="69"/>
        <v>2.2427563250464855E-2</v>
      </c>
      <c r="AB86" s="15">
        <f t="shared" si="70"/>
        <v>-0.11326078291081552</v>
      </c>
      <c r="AC86" s="15">
        <f t="shared" si="71"/>
        <v>0.11421521967430374</v>
      </c>
      <c r="AD86" s="15">
        <f t="shared" si="72"/>
        <v>-1.0736563243488317E-2</v>
      </c>
      <c r="AE86" s="15">
        <f t="shared" si="73"/>
        <v>1.1527379028142438E-5</v>
      </c>
      <c r="AF86">
        <f t="shared" si="74"/>
        <v>0.11421521967430374</v>
      </c>
      <c r="AG86" s="68"/>
      <c r="AH86">
        <f t="shared" si="75"/>
        <v>0.12495178291779206</v>
      </c>
      <c r="AI86">
        <f t="shared" si="76"/>
        <v>0.76104135701696463</v>
      </c>
      <c r="AJ86">
        <f t="shared" si="77"/>
        <v>0.38459592344559257</v>
      </c>
      <c r="AK86">
        <f t="shared" si="78"/>
        <v>2.6738974939369154E-2</v>
      </c>
      <c r="AL86">
        <f t="shared" si="79"/>
        <v>3.0301582867552184</v>
      </c>
      <c r="AM86">
        <f t="shared" si="80"/>
        <v>17.929208244122435</v>
      </c>
      <c r="AN86" s="15">
        <f t="shared" si="61"/>
        <v>2.999279028539855</v>
      </c>
      <c r="AO86" s="15">
        <f t="shared" si="61"/>
        <v>2.9992713680062759</v>
      </c>
      <c r="AP86" s="15">
        <f t="shared" si="61"/>
        <v>2.9993035524900411</v>
      </c>
      <c r="AQ86" s="15">
        <f t="shared" si="61"/>
        <v>2.9991683336267156</v>
      </c>
      <c r="AR86" s="15">
        <f t="shared" si="61"/>
        <v>2.9997364202433721</v>
      </c>
      <c r="AS86" s="15">
        <f t="shared" si="61"/>
        <v>2.997349441026433</v>
      </c>
      <c r="AT86" s="15">
        <f t="shared" si="61"/>
        <v>3.0073736196929737</v>
      </c>
      <c r="AU86" s="15">
        <f t="shared" si="81"/>
        <v>2.9651732843876681</v>
      </c>
      <c r="AV86"/>
      <c r="AW86">
        <v>2800</v>
      </c>
      <c r="AX86">
        <f t="shared" si="50"/>
        <v>-7.4699920877033948E-3</v>
      </c>
      <c r="AY86">
        <f t="shared" si="51"/>
        <v>0.10553970648142935</v>
      </c>
      <c r="AZ86">
        <f t="shared" si="52"/>
        <v>-0.11300969856913275</v>
      </c>
      <c r="BA86">
        <f t="shared" si="53"/>
        <v>0.79390930659245551</v>
      </c>
      <c r="BB86">
        <f t="shared" si="54"/>
        <v>-0.25499162598536823</v>
      </c>
      <c r="BC86">
        <f t="shared" si="55"/>
        <v>-2.6004179406645243</v>
      </c>
      <c r="BD86">
        <f t="shared" si="56"/>
        <v>-3.6050250380158584</v>
      </c>
      <c r="BE86">
        <f t="shared" si="62"/>
        <v>3.8229298720736296</v>
      </c>
      <c r="BF86">
        <f t="shared" si="62"/>
        <v>3.8229370663675497</v>
      </c>
      <c r="BG86">
        <f t="shared" si="62"/>
        <v>3.8228985461803573</v>
      </c>
      <c r="BH86">
        <f t="shared" si="62"/>
        <v>3.8231048076650183</v>
      </c>
      <c r="BI86">
        <f t="shared" si="62"/>
        <v>3.8220007547772474</v>
      </c>
      <c r="BJ86">
        <f t="shared" si="62"/>
        <v>3.8279219839506062</v>
      </c>
      <c r="BK86">
        <f t="shared" si="62"/>
        <v>3.7964880653072619</v>
      </c>
      <c r="BL86">
        <f t="shared" si="57"/>
        <v>3.9743743836650771</v>
      </c>
      <c r="BM86"/>
      <c r="BN86"/>
      <c r="BO86"/>
      <c r="BP86"/>
    </row>
    <row r="87" spans="1:68" s="9" customFormat="1" x14ac:dyDescent="0.2">
      <c r="A87" s="63" t="s">
        <v>1421</v>
      </c>
      <c r="B87" s="28" t="s">
        <v>676</v>
      </c>
      <c r="C87" s="64">
        <v>33430.502999999997</v>
      </c>
      <c r="D87" s="64" t="s">
        <v>700</v>
      </c>
      <c r="E87" s="9">
        <f t="shared" si="63"/>
        <v>-4029.9970365166996</v>
      </c>
      <c r="F87" s="9">
        <f t="shared" si="64"/>
        <v>-4030</v>
      </c>
      <c r="G87" s="9">
        <f t="shared" si="65"/>
        <v>4.58999999682419E-3</v>
      </c>
      <c r="I87" s="9">
        <f t="shared" si="60"/>
        <v>4.58999999682419E-3</v>
      </c>
      <c r="M87" s="15"/>
      <c r="P87" s="9">
        <f t="shared" si="66"/>
        <v>-9.6120790823145438E-2</v>
      </c>
      <c r="Q87" s="40">
        <f t="shared" si="67"/>
        <v>18412.002999999997</v>
      </c>
      <c r="S87" s="35">
        <v>0.1</v>
      </c>
      <c r="T87"/>
      <c r="U87"/>
      <c r="V87"/>
      <c r="W87"/>
      <c r="X87"/>
      <c r="Y87"/>
      <c r="Z87">
        <f t="shared" si="68"/>
        <v>-4030</v>
      </c>
      <c r="AA87" s="15">
        <f t="shared" si="69"/>
        <v>2.202260971515145E-2</v>
      </c>
      <c r="AB87" s="15">
        <f t="shared" si="70"/>
        <v>-0.1135534005414727</v>
      </c>
      <c r="AC87" s="15">
        <f t="shared" si="71"/>
        <v>0.10071079081996963</v>
      </c>
      <c r="AD87" s="15">
        <f t="shared" si="72"/>
        <v>-1.743260971832726E-2</v>
      </c>
      <c r="AE87" s="15">
        <f t="shared" si="73"/>
        <v>3.0389588159151804E-5</v>
      </c>
      <c r="AF87">
        <f t="shared" si="74"/>
        <v>0.10071079081996963</v>
      </c>
      <c r="AG87" s="68"/>
      <c r="AH87">
        <f t="shared" si="75"/>
        <v>0.11814340053829689</v>
      </c>
      <c r="AI87">
        <f t="shared" si="76"/>
        <v>0.76056170599669437</v>
      </c>
      <c r="AJ87">
        <f t="shared" si="77"/>
        <v>0.36636749482609754</v>
      </c>
      <c r="AK87">
        <f t="shared" si="78"/>
        <v>2.2034273346052423E-2</v>
      </c>
      <c r="AL87">
        <f t="shared" si="79"/>
        <v>3.0498262635707412</v>
      </c>
      <c r="AM87">
        <f t="shared" si="80"/>
        <v>21.779175260552218</v>
      </c>
      <c r="AN87" s="15">
        <f t="shared" si="61"/>
        <v>3.0243724881197971</v>
      </c>
      <c r="AO87" s="15">
        <f t="shared" si="61"/>
        <v>3.0243660375113652</v>
      </c>
      <c r="AP87" s="15">
        <f t="shared" si="61"/>
        <v>3.0243930500940706</v>
      </c>
      <c r="AQ87" s="15">
        <f t="shared" si="61"/>
        <v>3.0242799315669808</v>
      </c>
      <c r="AR87" s="15">
        <f t="shared" si="61"/>
        <v>3.0247536193255304</v>
      </c>
      <c r="AS87" s="15">
        <f t="shared" si="61"/>
        <v>3.0227698583594016</v>
      </c>
      <c r="AT87" s="15">
        <f t="shared" si="61"/>
        <v>3.0310746245353388</v>
      </c>
      <c r="AU87" s="15">
        <f t="shared" si="81"/>
        <v>2.9962498614478634</v>
      </c>
      <c r="AV87"/>
      <c r="AW87">
        <v>3000</v>
      </c>
      <c r="AX87">
        <f t="shared" si="50"/>
        <v>-8.1751722836594515E-3</v>
      </c>
      <c r="AY87">
        <f t="shared" si="51"/>
        <v>0.11144819866282173</v>
      </c>
      <c r="AZ87">
        <f t="shared" si="52"/>
        <v>-0.11962337094648118</v>
      </c>
      <c r="BA87">
        <f t="shared" si="53"/>
        <v>0.79640228693401116</v>
      </c>
      <c r="BB87">
        <f t="shared" si="54"/>
        <v>-0.27408732477248404</v>
      </c>
      <c r="BC87">
        <f t="shared" si="55"/>
        <v>-2.5806164277486152</v>
      </c>
      <c r="BD87">
        <f t="shared" si="56"/>
        <v>-3.4712233569298245</v>
      </c>
      <c r="BE87">
        <f t="shared" si="62"/>
        <v>3.8471021717986558</v>
      </c>
      <c r="BF87">
        <f t="shared" si="62"/>
        <v>3.8471086835787482</v>
      </c>
      <c r="BG87">
        <f t="shared" si="62"/>
        <v>3.8470731101589517</v>
      </c>
      <c r="BH87">
        <f t="shared" si="62"/>
        <v>3.8472674585178761</v>
      </c>
      <c r="BI87">
        <f t="shared" si="62"/>
        <v>3.8462060664398656</v>
      </c>
      <c r="BJ87">
        <f t="shared" si="62"/>
        <v>3.8520143903663957</v>
      </c>
      <c r="BK87">
        <f t="shared" si="62"/>
        <v>3.8205699716332511</v>
      </c>
      <c r="BL87">
        <f t="shared" si="57"/>
        <v>4.0030163901721707</v>
      </c>
      <c r="BM87"/>
      <c r="BN87"/>
      <c r="BO87"/>
      <c r="BP87"/>
    </row>
    <row r="88" spans="1:68" s="9" customFormat="1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63"/>
        <v>-4029.9944539604458</v>
      </c>
      <c r="F88" s="9">
        <f t="shared" si="64"/>
        <v>-4030</v>
      </c>
      <c r="G88" s="9">
        <f t="shared" si="65"/>
        <v>8.5899999976390973E-3</v>
      </c>
      <c r="I88" s="9">
        <f t="shared" si="60"/>
        <v>8.5899999976390973E-3</v>
      </c>
      <c r="M88" s="15"/>
      <c r="P88" s="9">
        <f t="shared" si="66"/>
        <v>-9.6120790823145438E-2</v>
      </c>
      <c r="Q88" s="40">
        <f t="shared" si="67"/>
        <v>18412.006999999998</v>
      </c>
      <c r="S88" s="35">
        <v>0.1</v>
      </c>
      <c r="T88"/>
      <c r="U88"/>
      <c r="V88"/>
      <c r="W88"/>
      <c r="Z88">
        <f t="shared" si="68"/>
        <v>-4030</v>
      </c>
      <c r="AA88" s="15">
        <f t="shared" si="69"/>
        <v>2.202260971515145E-2</v>
      </c>
      <c r="AB88" s="15">
        <f t="shared" si="70"/>
        <v>-0.10955340054065779</v>
      </c>
      <c r="AC88" s="15">
        <f t="shared" si="71"/>
        <v>0.10471079082078454</v>
      </c>
      <c r="AD88" s="15">
        <f t="shared" si="72"/>
        <v>-1.3432609717512353E-2</v>
      </c>
      <c r="AE88" s="15">
        <f t="shared" si="73"/>
        <v>1.8043500382300729E-5</v>
      </c>
      <c r="AF88">
        <f t="shared" si="74"/>
        <v>0.10471079082078454</v>
      </c>
      <c r="AG88" s="68"/>
      <c r="AH88">
        <f t="shared" si="75"/>
        <v>0.11814340053829689</v>
      </c>
      <c r="AI88">
        <f t="shared" si="76"/>
        <v>0.76056170599669437</v>
      </c>
      <c r="AJ88">
        <f t="shared" si="77"/>
        <v>0.36636749482609754</v>
      </c>
      <c r="AK88">
        <f t="shared" si="78"/>
        <v>2.2034273346052423E-2</v>
      </c>
      <c r="AL88">
        <f t="shared" si="79"/>
        <v>3.0498262635707412</v>
      </c>
      <c r="AM88">
        <f t="shared" si="80"/>
        <v>21.779175260552218</v>
      </c>
      <c r="AN88" s="15">
        <f t="shared" si="61"/>
        <v>3.0243724881197971</v>
      </c>
      <c r="AO88" s="15">
        <f t="shared" si="61"/>
        <v>3.0243660375113652</v>
      </c>
      <c r="AP88" s="15">
        <f t="shared" si="61"/>
        <v>3.0243930500940706</v>
      </c>
      <c r="AQ88" s="15">
        <f t="shared" si="61"/>
        <v>3.0242799315669808</v>
      </c>
      <c r="AR88" s="15">
        <f t="shared" si="61"/>
        <v>3.0247536193255304</v>
      </c>
      <c r="AS88" s="15">
        <f t="shared" si="61"/>
        <v>3.0227698583594016</v>
      </c>
      <c r="AT88" s="15">
        <f t="shared" si="61"/>
        <v>3.0310746245353388</v>
      </c>
      <c r="AU88" s="15">
        <f t="shared" si="81"/>
        <v>2.9962498614478634</v>
      </c>
      <c r="AV88"/>
      <c r="AW88">
        <v>3200</v>
      </c>
      <c r="AX88">
        <f t="shared" si="50"/>
        <v>-8.8310641396492778E-3</v>
      </c>
      <c r="AY88">
        <f t="shared" si="51"/>
        <v>0.11735688163613907</v>
      </c>
      <c r="AZ88">
        <f t="shared" si="52"/>
        <v>-0.12618794577578835</v>
      </c>
      <c r="BA88">
        <f t="shared" si="53"/>
        <v>0.79899182059018525</v>
      </c>
      <c r="BB88">
        <f t="shared" si="54"/>
        <v>-0.29319675169224263</v>
      </c>
      <c r="BC88">
        <f t="shared" si="55"/>
        <v>-2.5606881519930247</v>
      </c>
      <c r="BD88">
        <f t="shared" si="56"/>
        <v>-3.3455403525040932</v>
      </c>
      <c r="BE88">
        <f t="shared" si="62"/>
        <v>3.8713517158743076</v>
      </c>
      <c r="BF88">
        <f t="shared" si="62"/>
        <v>3.8713575615642974</v>
      </c>
      <c r="BG88">
        <f t="shared" si="62"/>
        <v>3.8713249437110879</v>
      </c>
      <c r="BH88">
        <f t="shared" si="62"/>
        <v>3.8715069573732466</v>
      </c>
      <c r="BI88">
        <f t="shared" si="62"/>
        <v>3.870491665721318</v>
      </c>
      <c r="BJ88">
        <f t="shared" si="62"/>
        <v>3.8761669133233116</v>
      </c>
      <c r="BK88">
        <f t="shared" si="62"/>
        <v>3.8448015402989735</v>
      </c>
      <c r="BL88">
        <f t="shared" si="57"/>
        <v>4.031658396679263</v>
      </c>
      <c r="BM88"/>
      <c r="BN88"/>
      <c r="BO88"/>
      <c r="BP88"/>
    </row>
    <row r="89" spans="1:68" s="9" customFormat="1" x14ac:dyDescent="0.2">
      <c r="A89" s="63" t="s">
        <v>1421</v>
      </c>
      <c r="B89" s="28" t="s">
        <v>676</v>
      </c>
      <c r="C89" s="64">
        <v>33433.599999999999</v>
      </c>
      <c r="D89" s="64" t="s">
        <v>700</v>
      </c>
      <c r="E89" s="9">
        <f t="shared" si="63"/>
        <v>-4027.9974923378772</v>
      </c>
      <c r="F89" s="9">
        <f t="shared" si="64"/>
        <v>-4028</v>
      </c>
      <c r="G89" s="9">
        <f t="shared" si="65"/>
        <v>3.8840000052005053E-3</v>
      </c>
      <c r="I89" s="9">
        <f t="shared" si="60"/>
        <v>3.8840000052005053E-3</v>
      </c>
      <c r="M89" s="15"/>
      <c r="P89" s="9">
        <f t="shared" si="66"/>
        <v>-9.6061772001193924E-2</v>
      </c>
      <c r="Q89" s="40">
        <f t="shared" si="67"/>
        <v>18415.099999999999</v>
      </c>
      <c r="S89" s="35">
        <v>0.1</v>
      </c>
      <c r="T89"/>
      <c r="U89"/>
      <c r="V89"/>
      <c r="W89"/>
      <c r="Z89">
        <f t="shared" si="68"/>
        <v>-4028</v>
      </c>
      <c r="AA89" s="15">
        <f t="shared" si="69"/>
        <v>2.2018545320455205E-2</v>
      </c>
      <c r="AB89" s="15">
        <f t="shared" si="70"/>
        <v>-0.11419631731644862</v>
      </c>
      <c r="AC89" s="15">
        <f t="shared" si="71"/>
        <v>9.9945772006394429E-2</v>
      </c>
      <c r="AD89" s="15">
        <f t="shared" si="72"/>
        <v>-1.8134545315254699E-2</v>
      </c>
      <c r="AE89" s="15">
        <f t="shared" si="73"/>
        <v>3.2886173379102616E-5</v>
      </c>
      <c r="AF89">
        <f t="shared" si="74"/>
        <v>9.9945772006394429E-2</v>
      </c>
      <c r="AG89" s="68"/>
      <c r="AH89">
        <f t="shared" si="75"/>
        <v>0.11808031732164913</v>
      </c>
      <c r="AI89">
        <f t="shared" si="76"/>
        <v>0.76055771819499451</v>
      </c>
      <c r="AJ89">
        <f t="shared" si="77"/>
        <v>0.3661989247503516</v>
      </c>
      <c r="AK89">
        <f t="shared" si="78"/>
        <v>2.1990896323577282E-2</v>
      </c>
      <c r="AL89">
        <f t="shared" si="79"/>
        <v>3.0500074236534331</v>
      </c>
      <c r="AM89">
        <f t="shared" si="80"/>
        <v>21.822316002180361</v>
      </c>
      <c r="AN89" s="15">
        <f t="shared" si="61"/>
        <v>3.0246036930065507</v>
      </c>
      <c r="AO89" s="15">
        <f t="shared" si="61"/>
        <v>3.0245972539409203</v>
      </c>
      <c r="AP89" s="15">
        <f t="shared" si="61"/>
        <v>3.0246242174536415</v>
      </c>
      <c r="AQ89" s="15">
        <f t="shared" si="61"/>
        <v>3.0245113074861587</v>
      </c>
      <c r="AR89" s="15">
        <f t="shared" si="61"/>
        <v>3.0249841090650018</v>
      </c>
      <c r="AS89" s="15">
        <f t="shared" si="61"/>
        <v>3.0230041137520347</v>
      </c>
      <c r="AT89" s="15">
        <f t="shared" si="61"/>
        <v>3.0312928996066222</v>
      </c>
      <c r="AU89" s="15">
        <f t="shared" si="81"/>
        <v>2.9965362815129346</v>
      </c>
      <c r="AV89"/>
      <c r="AW89">
        <v>3400</v>
      </c>
      <c r="AX89">
        <f t="shared" si="50"/>
        <v>-9.4339025328114556E-3</v>
      </c>
      <c r="AY89">
        <f t="shared" si="51"/>
        <v>0.12326575540138138</v>
      </c>
      <c r="AZ89">
        <f t="shared" si="52"/>
        <v>-0.13269965793419283</v>
      </c>
      <c r="BA89">
        <f t="shared" si="53"/>
        <v>0.80167912918041662</v>
      </c>
      <c r="BB89">
        <f t="shared" si="54"/>
        <v>-0.312315178295275</v>
      </c>
      <c r="BC89">
        <f t="shared" si="55"/>
        <v>-2.5406278394190727</v>
      </c>
      <c r="BD89">
        <f t="shared" si="56"/>
        <v>-3.2272129268620513</v>
      </c>
      <c r="BE89">
        <f t="shared" si="62"/>
        <v>3.8956814568287794</v>
      </c>
      <c r="BF89">
        <f t="shared" si="62"/>
        <v>3.895686659950127</v>
      </c>
      <c r="BG89">
        <f t="shared" si="62"/>
        <v>3.8956569727079149</v>
      </c>
      <c r="BH89">
        <f t="shared" si="62"/>
        <v>3.8958263691380508</v>
      </c>
      <c r="BI89">
        <f t="shared" si="62"/>
        <v>3.8948601487562353</v>
      </c>
      <c r="BJ89">
        <f t="shared" si="62"/>
        <v>3.9003832063123025</v>
      </c>
      <c r="BK89">
        <f t="shared" si="62"/>
        <v>3.8691863892238825</v>
      </c>
      <c r="BL89">
        <f t="shared" si="57"/>
        <v>4.0603004031863561</v>
      </c>
      <c r="BM89"/>
      <c r="BN89"/>
      <c r="BO89"/>
      <c r="BP89"/>
    </row>
    <row r="90" spans="1:68" s="9" customFormat="1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63"/>
        <v>-4027.9942641425578</v>
      </c>
      <c r="F90" s="9">
        <f t="shared" si="64"/>
        <v>-4028</v>
      </c>
      <c r="G90" s="9">
        <f t="shared" si="65"/>
        <v>8.8840000098571181E-3</v>
      </c>
      <c r="I90" s="9">
        <f t="shared" si="60"/>
        <v>8.8840000098571181E-3</v>
      </c>
      <c r="M90" s="15"/>
      <c r="P90" s="9">
        <f t="shared" si="66"/>
        <v>-9.6061772001193924E-2</v>
      </c>
      <c r="Q90" s="40">
        <f t="shared" si="67"/>
        <v>18415.105000000003</v>
      </c>
      <c r="S90" s="35">
        <v>0.1</v>
      </c>
      <c r="T90"/>
      <c r="U90"/>
      <c r="V90"/>
      <c r="W90"/>
      <c r="Z90">
        <f t="shared" si="68"/>
        <v>-4028</v>
      </c>
      <c r="AA90" s="15">
        <f t="shared" si="69"/>
        <v>2.2018545320455205E-2</v>
      </c>
      <c r="AB90" s="15">
        <f t="shared" si="70"/>
        <v>-0.10919631731179201</v>
      </c>
      <c r="AC90" s="15">
        <f t="shared" si="71"/>
        <v>0.10494577201105104</v>
      </c>
      <c r="AD90" s="15">
        <f t="shared" si="72"/>
        <v>-1.3134545310598086E-2</v>
      </c>
      <c r="AE90" s="15">
        <f t="shared" si="73"/>
        <v>1.7251628051615419E-5</v>
      </c>
      <c r="AF90">
        <f t="shared" si="74"/>
        <v>0.10494577201105104</v>
      </c>
      <c r="AG90" s="68"/>
      <c r="AH90">
        <f t="shared" si="75"/>
        <v>0.11808031732164913</v>
      </c>
      <c r="AI90">
        <f t="shared" si="76"/>
        <v>0.76055771819499451</v>
      </c>
      <c r="AJ90">
        <f t="shared" si="77"/>
        <v>0.3661989247503516</v>
      </c>
      <c r="AK90">
        <f t="shared" si="78"/>
        <v>2.1990896323577282E-2</v>
      </c>
      <c r="AL90">
        <f t="shared" si="79"/>
        <v>3.0500074236534331</v>
      </c>
      <c r="AM90">
        <f t="shared" si="80"/>
        <v>21.822316002180361</v>
      </c>
      <c r="AN90" s="15">
        <f t="shared" si="61"/>
        <v>3.0246036930065507</v>
      </c>
      <c r="AO90" s="15">
        <f t="shared" si="61"/>
        <v>3.0245972539409203</v>
      </c>
      <c r="AP90" s="15">
        <f t="shared" si="61"/>
        <v>3.0246242174536415</v>
      </c>
      <c r="AQ90" s="15">
        <f t="shared" si="61"/>
        <v>3.0245113074861587</v>
      </c>
      <c r="AR90" s="15">
        <f t="shared" si="61"/>
        <v>3.0249841090650018</v>
      </c>
      <c r="AS90" s="15">
        <f t="shared" si="61"/>
        <v>3.0230041137520347</v>
      </c>
      <c r="AT90" s="15">
        <f t="shared" si="61"/>
        <v>3.0312928996066222</v>
      </c>
      <c r="AU90" s="15">
        <f t="shared" si="81"/>
        <v>2.9965362815129346</v>
      </c>
      <c r="AV90"/>
      <c r="AW90">
        <v>3600</v>
      </c>
      <c r="AX90">
        <f t="shared" si="50"/>
        <v>-9.9798611918806568E-3</v>
      </c>
      <c r="AY90">
        <f t="shared" si="51"/>
        <v>0.12917481995854865</v>
      </c>
      <c r="AZ90">
        <f t="shared" si="52"/>
        <v>-0.13915468115042931</v>
      </c>
      <c r="BA90">
        <f t="shared" si="53"/>
        <v>0.8044654711688094</v>
      </c>
      <c r="BB90">
        <f t="shared" si="54"/>
        <v>-0.3314375856504142</v>
      </c>
      <c r="BC90">
        <f t="shared" si="55"/>
        <v>-2.5204301053108811</v>
      </c>
      <c r="BD90">
        <f t="shared" si="56"/>
        <v>-3.1155701134712199</v>
      </c>
      <c r="BE90">
        <f t="shared" si="62"/>
        <v>3.9200943851272858</v>
      </c>
      <c r="BF90">
        <f t="shared" si="62"/>
        <v>3.9200989753313986</v>
      </c>
      <c r="BG90">
        <f t="shared" si="62"/>
        <v>3.9200721624242618</v>
      </c>
      <c r="BH90">
        <f t="shared" si="62"/>
        <v>3.9202287955504809</v>
      </c>
      <c r="BI90">
        <f t="shared" si="62"/>
        <v>3.9193141327074215</v>
      </c>
      <c r="BJ90">
        <f t="shared" si="62"/>
        <v>3.9246670559066112</v>
      </c>
      <c r="BK90">
        <f t="shared" si="62"/>
        <v>3.8937280105903365</v>
      </c>
      <c r="BL90">
        <f t="shared" si="57"/>
        <v>4.0889424096934484</v>
      </c>
      <c r="BM90"/>
      <c r="BN90"/>
      <c r="BO90"/>
      <c r="BP90"/>
    </row>
    <row r="91" spans="1:68" s="9" customFormat="1" x14ac:dyDescent="0.2">
      <c r="A91" s="63" t="s">
        <v>749</v>
      </c>
      <c r="B91" s="28" t="s">
        <v>676</v>
      </c>
      <c r="C91" s="64">
        <v>33483.175000000003</v>
      </c>
      <c r="D91" s="64" t="s">
        <v>711</v>
      </c>
      <c r="E91" s="9">
        <f t="shared" si="63"/>
        <v>-3995.9899357782783</v>
      </c>
      <c r="F91" s="9">
        <f t="shared" si="64"/>
        <v>-3996</v>
      </c>
      <c r="G91" s="9">
        <f t="shared" si="65"/>
        <v>1.558800000930205E-2</v>
      </c>
      <c r="I91" s="9">
        <f t="shared" si="60"/>
        <v>1.558800000930205E-2</v>
      </c>
      <c r="M91" s="15"/>
      <c r="P91" s="9">
        <f t="shared" si="66"/>
        <v>-9.5117468255199414E-2</v>
      </c>
      <c r="Q91" s="40">
        <f t="shared" si="67"/>
        <v>18464.675000000003</v>
      </c>
      <c r="S91" s="35">
        <v>0.1</v>
      </c>
      <c r="X91"/>
      <c r="Y91"/>
      <c r="Z91">
        <f t="shared" si="68"/>
        <v>-3996</v>
      </c>
      <c r="AA91" s="15">
        <f t="shared" si="69"/>
        <v>2.1952706074527734E-2</v>
      </c>
      <c r="AB91" s="15">
        <f t="shared" si="70"/>
        <v>-0.1014821743204251</v>
      </c>
      <c r="AC91" s="15">
        <f t="shared" si="71"/>
        <v>0.11070546826450146</v>
      </c>
      <c r="AD91" s="15">
        <f t="shared" si="72"/>
        <v>-6.3647060652256837E-3</v>
      </c>
      <c r="AE91" s="15">
        <f t="shared" si="73"/>
        <v>4.0509483296720604E-6</v>
      </c>
      <c r="AF91">
        <f t="shared" si="74"/>
        <v>0.11070546826450146</v>
      </c>
      <c r="AG91" s="68"/>
      <c r="AH91">
        <f t="shared" si="75"/>
        <v>0.11707017432972715</v>
      </c>
      <c r="AI91">
        <f t="shared" si="76"/>
        <v>0.76049498762361856</v>
      </c>
      <c r="AJ91">
        <f t="shared" si="77"/>
        <v>0.3635004110238344</v>
      </c>
      <c r="AK91">
        <f t="shared" si="78"/>
        <v>2.1296828019481431E-2</v>
      </c>
      <c r="AL91">
        <f t="shared" si="79"/>
        <v>3.0529057292777466</v>
      </c>
      <c r="AM91">
        <f t="shared" si="80"/>
        <v>22.536455610977566</v>
      </c>
      <c r="AN91" s="15">
        <f t="shared" ref="AN91:AT100" si="82">$AU91+$AB$7*SIN(AO91)</f>
        <v>3.0283028079224672</v>
      </c>
      <c r="AO91" s="15">
        <f t="shared" si="82"/>
        <v>3.0282965544498706</v>
      </c>
      <c r="AP91" s="15">
        <f t="shared" si="82"/>
        <v>3.0283227295949322</v>
      </c>
      <c r="AQ91" s="15">
        <f t="shared" si="82"/>
        <v>3.0282131678339619</v>
      </c>
      <c r="AR91" s="15">
        <f t="shared" si="82"/>
        <v>3.0286717533092693</v>
      </c>
      <c r="AS91" s="15">
        <f t="shared" si="82"/>
        <v>3.0267521220246949</v>
      </c>
      <c r="AT91" s="15">
        <f t="shared" si="82"/>
        <v>3.0347849167712</v>
      </c>
      <c r="AU91" s="15">
        <f t="shared" si="81"/>
        <v>3.0011190025540695</v>
      </c>
      <c r="AV91"/>
      <c r="AW91">
        <v>3800</v>
      </c>
      <c r="AX91">
        <f t="shared" si="50"/>
        <v>-1.0465050486649197E-2</v>
      </c>
      <c r="AY91">
        <f t="shared" si="51"/>
        <v>0.13508407530764088</v>
      </c>
      <c r="AZ91">
        <f t="shared" si="52"/>
        <v>-0.14554912579429008</v>
      </c>
      <c r="BA91">
        <f t="shared" si="53"/>
        <v>0.80735214080234696</v>
      </c>
      <c r="BB91">
        <f t="shared" si="54"/>
        <v>-0.35055864352133603</v>
      </c>
      <c r="BC91">
        <f t="shared" si="55"/>
        <v>-2.5000894497244386</v>
      </c>
      <c r="BD91">
        <f t="shared" si="56"/>
        <v>-3.0100195551504232</v>
      </c>
      <c r="BE91">
        <f t="shared" si="62"/>
        <v>3.9445935302768338</v>
      </c>
      <c r="BF91">
        <f t="shared" si="62"/>
        <v>3.9445975423217945</v>
      </c>
      <c r="BG91">
        <f t="shared" si="62"/>
        <v>3.944573518984789</v>
      </c>
      <c r="BH91">
        <f t="shared" si="62"/>
        <v>3.9447173749355553</v>
      </c>
      <c r="BI91">
        <f t="shared" si="62"/>
        <v>3.9438562601407066</v>
      </c>
      <c r="BJ91">
        <f t="shared" si="62"/>
        <v>3.9490223809400136</v>
      </c>
      <c r="BK91">
        <f t="shared" si="62"/>
        <v>3.9184297679789371</v>
      </c>
      <c r="BL91">
        <f t="shared" si="57"/>
        <v>4.1175844162005415</v>
      </c>
      <c r="BM91"/>
      <c r="BN91"/>
      <c r="BO91"/>
      <c r="BP91"/>
    </row>
    <row r="92" spans="1:68" s="9" customFormat="1" x14ac:dyDescent="0.2">
      <c r="A92" s="63" t="s">
        <v>1413</v>
      </c>
      <c r="B92" s="28" t="s">
        <v>676</v>
      </c>
      <c r="C92" s="64">
        <v>33506.409</v>
      </c>
      <c r="D92" s="64" t="s">
        <v>700</v>
      </c>
      <c r="E92" s="9">
        <f t="shared" si="63"/>
        <v>-3980.9891577832091</v>
      </c>
      <c r="F92" s="9">
        <f t="shared" si="64"/>
        <v>-3981</v>
      </c>
      <c r="G92" s="9">
        <f t="shared" si="65"/>
        <v>1.6793000002508052E-2</v>
      </c>
      <c r="I92" s="9">
        <f t="shared" si="60"/>
        <v>1.6793000002508052E-2</v>
      </c>
      <c r="M92" s="15"/>
      <c r="P92" s="9">
        <f t="shared" si="66"/>
        <v>-9.4674824192910664E-2</v>
      </c>
      <c r="Q92" s="40">
        <f t="shared" si="67"/>
        <v>18487.909</v>
      </c>
      <c r="S92" s="35">
        <v>0.1</v>
      </c>
      <c r="T92"/>
      <c r="U92"/>
      <c r="V92"/>
      <c r="W92"/>
      <c r="X92"/>
      <c r="Y92"/>
      <c r="Z92">
        <f t="shared" si="68"/>
        <v>-3981</v>
      </c>
      <c r="AA92" s="15">
        <f t="shared" si="69"/>
        <v>2.1921321784977577E-2</v>
      </c>
      <c r="AB92" s="15">
        <f t="shared" si="70"/>
        <v>-9.9803145975380189E-2</v>
      </c>
      <c r="AC92" s="15">
        <f t="shared" si="71"/>
        <v>0.11146782419541872</v>
      </c>
      <c r="AD92" s="15">
        <f t="shared" si="72"/>
        <v>-5.1283217824695249E-3</v>
      </c>
      <c r="AE92" s="15">
        <f t="shared" si="73"/>
        <v>2.6299684304551407E-6</v>
      </c>
      <c r="AF92">
        <f t="shared" si="74"/>
        <v>0.11146782419541872</v>
      </c>
      <c r="AG92" s="68"/>
      <c r="AH92">
        <f t="shared" si="75"/>
        <v>0.11659614597788824</v>
      </c>
      <c r="AI92">
        <f t="shared" si="76"/>
        <v>0.76046627862159166</v>
      </c>
      <c r="AJ92">
        <f t="shared" si="77"/>
        <v>0.36223458211545656</v>
      </c>
      <c r="AK92">
        <f t="shared" si="78"/>
        <v>2.0971460600372912E-2</v>
      </c>
      <c r="AL92">
        <f t="shared" si="79"/>
        <v>3.0542641470679945</v>
      </c>
      <c r="AM92">
        <f t="shared" si="80"/>
        <v>22.887472525836223</v>
      </c>
      <c r="AN92" s="15">
        <f t="shared" si="82"/>
        <v>3.0300366639723006</v>
      </c>
      <c r="AO92" s="15">
        <f t="shared" si="82"/>
        <v>3.0300304980765782</v>
      </c>
      <c r="AP92" s="15">
        <f t="shared" si="82"/>
        <v>3.0300563016003754</v>
      </c>
      <c r="AQ92" s="15">
        <f t="shared" si="82"/>
        <v>3.0299483164939427</v>
      </c>
      <c r="AR92" s="15">
        <f t="shared" si="82"/>
        <v>3.0304002144162872</v>
      </c>
      <c r="AS92" s="15">
        <f t="shared" si="82"/>
        <v>3.0285089512145662</v>
      </c>
      <c r="AT92" s="15">
        <f t="shared" si="82"/>
        <v>3.0364215550341584</v>
      </c>
      <c r="AU92" s="15">
        <f t="shared" si="81"/>
        <v>3.0032671530421013</v>
      </c>
      <c r="AV92"/>
      <c r="AW92">
        <v>4000</v>
      </c>
      <c r="AX92">
        <f t="shared" si="50"/>
        <v>-1.0885515204356405E-2</v>
      </c>
      <c r="AY92">
        <f t="shared" si="51"/>
        <v>0.14099352144865809</v>
      </c>
      <c r="AZ92">
        <f t="shared" si="52"/>
        <v>-0.1518790366530145</v>
      </c>
      <c r="BA92">
        <f t="shared" si="53"/>
        <v>0.81034046686070049</v>
      </c>
      <c r="BB92">
        <f t="shared" si="54"/>
        <v>-0.36967268837615086</v>
      </c>
      <c r="BC92">
        <f t="shared" si="55"/>
        <v>-2.4796002529496026</v>
      </c>
      <c r="BD92">
        <f t="shared" si="56"/>
        <v>-2.9100362950128145</v>
      </c>
      <c r="BE92">
        <f t="shared" ref="BE92:BK101" si="83">$BL92+$AB$7*SIN(BF92)</f>
        <v>3.9691819618898645</v>
      </c>
      <c r="BF92">
        <f t="shared" si="83"/>
        <v>3.9691854345867261</v>
      </c>
      <c r="BG92">
        <f t="shared" si="83"/>
        <v>3.9691640907325541</v>
      </c>
      <c r="BH92">
        <f t="shared" si="83"/>
        <v>3.969295281953106</v>
      </c>
      <c r="BI92">
        <f t="shared" si="83"/>
        <v>3.9684892035573394</v>
      </c>
      <c r="BJ92">
        <f t="shared" si="83"/>
        <v>3.9734532311320363</v>
      </c>
      <c r="BK92">
        <f t="shared" si="83"/>
        <v>3.9432948936093499</v>
      </c>
      <c r="BL92">
        <f t="shared" si="57"/>
        <v>4.1462264227076338</v>
      </c>
      <c r="BM92"/>
      <c r="BN92"/>
      <c r="BO92"/>
      <c r="BP92"/>
    </row>
    <row r="93" spans="1:68" s="9" customFormat="1" x14ac:dyDescent="0.2">
      <c r="A93" s="63" t="s">
        <v>1431</v>
      </c>
      <c r="B93" s="28" t="s">
        <v>676</v>
      </c>
      <c r="C93" s="64">
        <v>33856.451000000001</v>
      </c>
      <c r="D93" s="64" t="s">
        <v>700</v>
      </c>
      <c r="E93" s="9">
        <f t="shared" si="63"/>
        <v>-3754.9883688122732</v>
      </c>
      <c r="F93" s="9">
        <f t="shared" si="64"/>
        <v>-3755</v>
      </c>
      <c r="G93" s="9">
        <f t="shared" si="65"/>
        <v>1.8015000001469161E-2</v>
      </c>
      <c r="I93" s="9">
        <f t="shared" si="60"/>
        <v>1.8015000001469161E-2</v>
      </c>
      <c r="M93" s="15"/>
      <c r="P93" s="9">
        <f t="shared" si="66"/>
        <v>-8.8005523758514392E-2</v>
      </c>
      <c r="Q93" s="40">
        <f t="shared" si="67"/>
        <v>18837.951000000001</v>
      </c>
      <c r="S93" s="35">
        <v>0.1</v>
      </c>
      <c r="U93" s="15"/>
      <c r="V93" s="15"/>
      <c r="W93" s="15"/>
      <c r="Z93">
        <f t="shared" si="68"/>
        <v>-3755</v>
      </c>
      <c r="AA93" s="15">
        <f t="shared" si="69"/>
        <v>2.1408998145114808E-2</v>
      </c>
      <c r="AB93" s="15">
        <f t="shared" si="70"/>
        <v>-9.1399521902160039E-2</v>
      </c>
      <c r="AC93" s="15">
        <f t="shared" si="71"/>
        <v>0.10602052375998355</v>
      </c>
      <c r="AD93" s="15">
        <f t="shared" si="72"/>
        <v>-3.3939981436456462E-3</v>
      </c>
      <c r="AE93" s="15">
        <f t="shared" si="73"/>
        <v>1.1519223399070094E-6</v>
      </c>
      <c r="AF93">
        <f t="shared" si="74"/>
        <v>0.10602052375998355</v>
      </c>
      <c r="AG93" s="68"/>
      <c r="AH93">
        <f t="shared" si="75"/>
        <v>0.1094145219036292</v>
      </c>
      <c r="AI93">
        <f t="shared" si="76"/>
        <v>0.76008744035032061</v>
      </c>
      <c r="AJ93">
        <f t="shared" si="77"/>
        <v>0.34309391430984265</v>
      </c>
      <c r="AK93">
        <f t="shared" si="78"/>
        <v>1.6067655692134725E-2</v>
      </c>
      <c r="AL93">
        <f t="shared" si="79"/>
        <v>3.0747195520303969</v>
      </c>
      <c r="AM93">
        <f t="shared" si="80"/>
        <v>29.896244716278421</v>
      </c>
      <c r="AN93" s="15">
        <f t="shared" si="82"/>
        <v>3.0561527992031245</v>
      </c>
      <c r="AO93" s="15">
        <f t="shared" si="82"/>
        <v>3.0561479939188398</v>
      </c>
      <c r="AP93" s="15">
        <f t="shared" si="82"/>
        <v>3.0561680516219263</v>
      </c>
      <c r="AQ93" s="15">
        <f t="shared" si="82"/>
        <v>3.0560843286772656</v>
      </c>
      <c r="AR93" s="15">
        <f t="shared" si="82"/>
        <v>3.0564337930069727</v>
      </c>
      <c r="AS93" s="15">
        <f t="shared" si="82"/>
        <v>3.0549750394748187</v>
      </c>
      <c r="AT93" s="15">
        <f t="shared" si="82"/>
        <v>3.0610630618702448</v>
      </c>
      <c r="AU93" s="15">
        <f t="shared" si="81"/>
        <v>3.0356326203951158</v>
      </c>
      <c r="AV93"/>
      <c r="AW93">
        <v>4200</v>
      </c>
      <c r="AX93">
        <f t="shared" si="50"/>
        <v>-1.1237232317896112E-2</v>
      </c>
      <c r="AY93">
        <f t="shared" si="51"/>
        <v>0.14690315838160026</v>
      </c>
      <c r="AZ93">
        <f t="shared" si="52"/>
        <v>-0.15814039069949637</v>
      </c>
      <c r="BA93">
        <f t="shared" si="53"/>
        <v>0.8134318111950245</v>
      </c>
      <c r="BB93">
        <f t="shared" si="54"/>
        <v>-0.38877370016495183</v>
      </c>
      <c r="BC93">
        <f t="shared" si="55"/>
        <v>-2.4589567709317852</v>
      </c>
      <c r="BD93">
        <f t="shared" si="56"/>
        <v>-2.8151534315449065</v>
      </c>
      <c r="BE93">
        <f t="shared" si="83"/>
        <v>3.9938627907011521</v>
      </c>
      <c r="BF93">
        <f t="shared" si="83"/>
        <v>3.9938657658548156</v>
      </c>
      <c r="BG93">
        <f t="shared" si="83"/>
        <v>3.9938469695085264</v>
      </c>
      <c r="BH93">
        <f t="shared" si="83"/>
        <v>3.9939657273505356</v>
      </c>
      <c r="BI93">
        <f t="shared" si="83"/>
        <v>3.9932156700569319</v>
      </c>
      <c r="BJ93">
        <f t="shared" si="83"/>
        <v>3.9979637851377778</v>
      </c>
      <c r="BK93">
        <f t="shared" si="83"/>
        <v>3.9683264856888933</v>
      </c>
      <c r="BL93">
        <f t="shared" si="57"/>
        <v>4.1748684292147269</v>
      </c>
      <c r="BM93"/>
      <c r="BN93"/>
      <c r="BO93"/>
      <c r="BP93"/>
    </row>
    <row r="94" spans="1:68" s="9" customFormat="1" x14ac:dyDescent="0.2">
      <c r="A94" s="63" t="s">
        <v>1436</v>
      </c>
      <c r="B94" s="28" t="s">
        <v>676</v>
      </c>
      <c r="C94" s="64">
        <v>33856.453000000001</v>
      </c>
      <c r="D94" s="64" t="s">
        <v>700</v>
      </c>
      <c r="E94" s="9">
        <f t="shared" si="63"/>
        <v>-3754.9870775341465</v>
      </c>
      <c r="F94" s="9">
        <f t="shared" si="64"/>
        <v>-3755</v>
      </c>
      <c r="G94" s="9">
        <f t="shared" si="65"/>
        <v>2.0015000001876615E-2</v>
      </c>
      <c r="I94" s="9">
        <f t="shared" si="60"/>
        <v>2.0015000001876615E-2</v>
      </c>
      <c r="M94" s="15"/>
      <c r="P94" s="9">
        <f t="shared" si="66"/>
        <v>-8.8005523758514392E-2</v>
      </c>
      <c r="Q94" s="40">
        <f t="shared" si="67"/>
        <v>18837.953000000001</v>
      </c>
      <c r="S94" s="35">
        <v>0.1</v>
      </c>
      <c r="T94"/>
      <c r="U94"/>
      <c r="V94"/>
      <c r="W94"/>
      <c r="Z94">
        <f t="shared" si="68"/>
        <v>-3755</v>
      </c>
      <c r="AA94" s="15">
        <f t="shared" si="69"/>
        <v>2.1408998145114808E-2</v>
      </c>
      <c r="AB94" s="15">
        <f t="shared" si="70"/>
        <v>-8.9399521901752585E-2</v>
      </c>
      <c r="AC94" s="15">
        <f t="shared" si="71"/>
        <v>0.10802052376039101</v>
      </c>
      <c r="AD94" s="15">
        <f t="shared" si="72"/>
        <v>-1.3939981432381926E-3</v>
      </c>
      <c r="AE94" s="15">
        <f t="shared" si="73"/>
        <v>1.9432308233515285E-7</v>
      </c>
      <c r="AF94">
        <f t="shared" si="74"/>
        <v>0.10802052376039101</v>
      </c>
      <c r="AG94" s="68"/>
      <c r="AH94">
        <f t="shared" si="75"/>
        <v>0.1094145219036292</v>
      </c>
      <c r="AI94">
        <f t="shared" si="76"/>
        <v>0.76008744035032061</v>
      </c>
      <c r="AJ94">
        <f t="shared" si="77"/>
        <v>0.34309391430984265</v>
      </c>
      <c r="AK94">
        <f t="shared" si="78"/>
        <v>1.6067655692134725E-2</v>
      </c>
      <c r="AL94">
        <f t="shared" si="79"/>
        <v>3.0747195520303969</v>
      </c>
      <c r="AM94">
        <f t="shared" si="80"/>
        <v>29.896244716278421</v>
      </c>
      <c r="AN94" s="15">
        <f t="shared" si="82"/>
        <v>3.0561527992031245</v>
      </c>
      <c r="AO94" s="15">
        <f t="shared" si="82"/>
        <v>3.0561479939188398</v>
      </c>
      <c r="AP94" s="15">
        <f t="shared" si="82"/>
        <v>3.0561680516219263</v>
      </c>
      <c r="AQ94" s="15">
        <f t="shared" si="82"/>
        <v>3.0560843286772656</v>
      </c>
      <c r="AR94" s="15">
        <f t="shared" si="82"/>
        <v>3.0564337930069727</v>
      </c>
      <c r="AS94" s="15">
        <f t="shared" si="82"/>
        <v>3.0549750394748187</v>
      </c>
      <c r="AT94" s="15">
        <f t="shared" si="82"/>
        <v>3.0610630618702448</v>
      </c>
      <c r="AU94" s="15">
        <f t="shared" si="81"/>
        <v>3.0356326203951158</v>
      </c>
      <c r="AV94"/>
      <c r="AW94">
        <v>4400</v>
      </c>
      <c r="AX94">
        <f t="shared" si="50"/>
        <v>-1.1516108751529364E-2</v>
      </c>
      <c r="AY94">
        <f t="shared" si="51"/>
        <v>0.15281298610646737</v>
      </c>
      <c r="AZ94">
        <f t="shared" si="52"/>
        <v>-0.16432909485799674</v>
      </c>
      <c r="BA94">
        <f t="shared" si="53"/>
        <v>0.81662756703097172</v>
      </c>
      <c r="BB94">
        <f t="shared" si="54"/>
        <v>-0.40785527779893765</v>
      </c>
      <c r="BC94">
        <f t="shared" si="55"/>
        <v>-2.4381531306614979</v>
      </c>
      <c r="BD94">
        <f t="shared" si="56"/>
        <v>-2.7249542858621822</v>
      </c>
      <c r="BE94">
        <f t="shared" si="83"/>
        <v>4.0186391695317525</v>
      </c>
      <c r="BF94">
        <f t="shared" si="83"/>
        <v>4.0186416909007585</v>
      </c>
      <c r="BG94">
        <f t="shared" si="83"/>
        <v>4.01862529183059</v>
      </c>
      <c r="BH94">
        <f t="shared" si="83"/>
        <v>4.0187319577320766</v>
      </c>
      <c r="BI94">
        <f t="shared" si="83"/>
        <v>4.0180384061006924</v>
      </c>
      <c r="BJ94">
        <f t="shared" si="83"/>
        <v>4.0225583480005884</v>
      </c>
      <c r="BK94">
        <f t="shared" si="83"/>
        <v>3.9935275058710475</v>
      </c>
      <c r="BL94">
        <f t="shared" si="57"/>
        <v>4.2035104357218191</v>
      </c>
      <c r="BM94"/>
      <c r="BN94"/>
      <c r="BO94"/>
      <c r="BP94"/>
    </row>
    <row r="95" spans="1:68" s="9" customFormat="1" x14ac:dyDescent="0.2">
      <c r="A95" s="63" t="s">
        <v>1440</v>
      </c>
      <c r="B95" s="28" t="s">
        <v>676</v>
      </c>
      <c r="C95" s="64">
        <v>34209.614000000001</v>
      </c>
      <c r="D95" s="64" t="s">
        <v>700</v>
      </c>
      <c r="E95" s="9">
        <f t="shared" si="63"/>
        <v>-3526.9725403249986</v>
      </c>
      <c r="F95" s="9">
        <f t="shared" si="64"/>
        <v>-3527</v>
      </c>
      <c r="G95" s="9">
        <f t="shared" si="65"/>
        <v>4.2531000006420072E-2</v>
      </c>
      <c r="I95" s="9">
        <f t="shared" si="60"/>
        <v>4.2531000006420072E-2</v>
      </c>
      <c r="M95" s="15"/>
      <c r="P95" s="9">
        <f t="shared" si="66"/>
        <v>-8.1276956100619899E-2</v>
      </c>
      <c r="Q95" s="40">
        <f t="shared" si="67"/>
        <v>19191.114000000001</v>
      </c>
      <c r="S95" s="35">
        <v>0.1</v>
      </c>
      <c r="U95" s="15"/>
      <c r="V95" s="15"/>
      <c r="W95" s="15"/>
      <c r="X95"/>
      <c r="Y95"/>
      <c r="Z95">
        <f t="shared" si="68"/>
        <v>-3527</v>
      </c>
      <c r="AA95" s="15">
        <f t="shared" si="69"/>
        <v>2.0819981004582461E-2</v>
      </c>
      <c r="AB95" s="15">
        <f t="shared" si="70"/>
        <v>-5.9565937098782287E-2</v>
      </c>
      <c r="AC95" s="15">
        <f t="shared" si="71"/>
        <v>0.12380795610703997</v>
      </c>
      <c r="AD95" s="15">
        <f t="shared" si="72"/>
        <v>2.1711019001837611E-2</v>
      </c>
      <c r="AE95" s="15">
        <f t="shared" si="73"/>
        <v>4.7136834609815386E-5</v>
      </c>
      <c r="AF95">
        <f t="shared" si="74"/>
        <v>0.12380795610703997</v>
      </c>
      <c r="AG95" s="68"/>
      <c r="AH95">
        <f t="shared" si="75"/>
        <v>0.10209693710520236</v>
      </c>
      <c r="AI95">
        <f t="shared" si="76"/>
        <v>0.759807166945208</v>
      </c>
      <c r="AJ95">
        <f t="shared" si="77"/>
        <v>0.32365536111849386</v>
      </c>
      <c r="AK95">
        <f t="shared" si="78"/>
        <v>1.1117948831273601E-2</v>
      </c>
      <c r="AL95">
        <f t="shared" si="79"/>
        <v>3.0953380728044317</v>
      </c>
      <c r="AM95">
        <f t="shared" si="80"/>
        <v>43.231251311579896</v>
      </c>
      <c r="AN95" s="15">
        <f t="shared" si="82"/>
        <v>3.0824886107869083</v>
      </c>
      <c r="AO95" s="15">
        <f t="shared" si="82"/>
        <v>3.0824852436709227</v>
      </c>
      <c r="AP95" s="15">
        <f t="shared" si="82"/>
        <v>3.0824992715556614</v>
      </c>
      <c r="AQ95" s="15">
        <f t="shared" si="82"/>
        <v>3.08244082931318</v>
      </c>
      <c r="AR95" s="15">
        <f t="shared" si="82"/>
        <v>3.0826843070069589</v>
      </c>
      <c r="AS95" s="15">
        <f t="shared" si="82"/>
        <v>3.0816699252499524</v>
      </c>
      <c r="AT95" s="15">
        <f t="shared" si="82"/>
        <v>3.0858956681018848</v>
      </c>
      <c r="AU95" s="15">
        <f t="shared" si="81"/>
        <v>3.0682845078132015</v>
      </c>
      <c r="AV95"/>
      <c r="AW95">
        <v>4600</v>
      </c>
      <c r="AX95">
        <f t="shared" si="50"/>
        <v>-1.1717979150666746E-2</v>
      </c>
      <c r="AY95">
        <f t="shared" si="51"/>
        <v>0.15872300462325947</v>
      </c>
      <c r="AZ95">
        <f t="shared" si="52"/>
        <v>-0.17044098377392622</v>
      </c>
      <c r="BA95">
        <f t="shared" si="53"/>
        <v>0.81992915700881741</v>
      </c>
      <c r="BB95">
        <f t="shared" si="54"/>
        <v>-0.4269106132636617</v>
      </c>
      <c r="BC95">
        <f t="shared" si="55"/>
        <v>-2.4171833255415249</v>
      </c>
      <c r="BD95">
        <f t="shared" si="56"/>
        <v>-2.6390658031318281</v>
      </c>
      <c r="BE95">
        <f t="shared" si="83"/>
        <v>4.043514294193165</v>
      </c>
      <c r="BF95">
        <f t="shared" si="83"/>
        <v>4.0435164064914622</v>
      </c>
      <c r="BG95">
        <f t="shared" si="83"/>
        <v>4.0435022399607643</v>
      </c>
      <c r="BH95">
        <f t="shared" si="83"/>
        <v>4.0435972553555066</v>
      </c>
      <c r="BI95">
        <f t="shared" si="83"/>
        <v>4.0429602023414146</v>
      </c>
      <c r="BJ95">
        <f t="shared" si="83"/>
        <v>4.047241347986744</v>
      </c>
      <c r="BK95">
        <f t="shared" si="83"/>
        <v>4.0189007768259897</v>
      </c>
      <c r="BL95">
        <f t="shared" si="57"/>
        <v>4.2321524422289114</v>
      </c>
      <c r="BM95"/>
      <c r="BN95"/>
      <c r="BO95"/>
      <c r="BP95"/>
    </row>
    <row r="96" spans="1:68" s="9" customForma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63"/>
        <v>-3318.9908919697309</v>
      </c>
      <c r="F96" s="9">
        <f t="shared" si="64"/>
        <v>-3319</v>
      </c>
      <c r="G96" s="9">
        <f t="shared" si="65"/>
        <v>1.4107000009971671E-2</v>
      </c>
      <c r="I96" s="9">
        <f t="shared" si="60"/>
        <v>1.4107000009971671E-2</v>
      </c>
      <c r="P96" s="9">
        <f t="shared" si="66"/>
        <v>-7.5138397394147904E-2</v>
      </c>
      <c r="Q96" s="40">
        <f t="shared" si="67"/>
        <v>19513.247000000003</v>
      </c>
      <c r="S96" s="35">
        <v>0.1</v>
      </c>
      <c r="T96"/>
      <c r="U96"/>
      <c r="V96"/>
      <c r="W96"/>
      <c r="X96"/>
      <c r="Y96"/>
      <c r="Z96">
        <f t="shared" si="68"/>
        <v>-3319</v>
      </c>
      <c r="AA96" s="15">
        <f t="shared" si="69"/>
        <v>2.0222933354815495E-2</v>
      </c>
      <c r="AB96" s="15">
        <f t="shared" si="70"/>
        <v>-8.1254330738991729E-2</v>
      </c>
      <c r="AC96" s="15">
        <f t="shared" si="71"/>
        <v>8.9245397404119575E-2</v>
      </c>
      <c r="AD96" s="15">
        <f t="shared" si="72"/>
        <v>-6.1159333448438241E-3</v>
      </c>
      <c r="AE96" s="15">
        <f t="shared" si="73"/>
        <v>3.7404640678572569E-6</v>
      </c>
      <c r="AF96">
        <f t="shared" si="74"/>
        <v>8.9245397404119575E-2</v>
      </c>
      <c r="AG96" s="68"/>
      <c r="AH96">
        <f t="shared" si="75"/>
        <v>9.5361330748963399E-2</v>
      </c>
      <c r="AI96">
        <f t="shared" si="76"/>
        <v>0.75964061481025003</v>
      </c>
      <c r="AJ96">
        <f t="shared" si="77"/>
        <v>0.30581218559453172</v>
      </c>
      <c r="AK96">
        <f t="shared" si="78"/>
        <v>6.6008929931778504E-3</v>
      </c>
      <c r="AL96">
        <f t="shared" si="79"/>
        <v>3.1141369572513695</v>
      </c>
      <c r="AM96">
        <f t="shared" si="80"/>
        <v>72.840052493801082</v>
      </c>
      <c r="AN96" s="15">
        <f t="shared" si="82"/>
        <v>3.1065072366102973</v>
      </c>
      <c r="AO96" s="15">
        <f t="shared" si="82"/>
        <v>3.1065052225063501</v>
      </c>
      <c r="AP96" s="15">
        <f t="shared" si="82"/>
        <v>3.1065136040577683</v>
      </c>
      <c r="AQ96" s="15">
        <f t="shared" si="82"/>
        <v>3.1064787248068964</v>
      </c>
      <c r="AR96" s="15">
        <f t="shared" si="82"/>
        <v>3.1066238721344619</v>
      </c>
      <c r="AS96" s="15">
        <f t="shared" si="82"/>
        <v>3.106019847779554</v>
      </c>
      <c r="AT96" s="15">
        <f t="shared" si="82"/>
        <v>3.108533386219074</v>
      </c>
      <c r="AU96" s="15">
        <f t="shared" si="81"/>
        <v>3.098072194580578</v>
      </c>
      <c r="AV96"/>
      <c r="AW96">
        <v>4800</v>
      </c>
      <c r="AX96">
        <f t="shared" si="50"/>
        <v>-1.1838603663233666E-2</v>
      </c>
      <c r="AY96">
        <f t="shared" si="51"/>
        <v>0.16463321393197652</v>
      </c>
      <c r="AZ96">
        <f t="shared" si="52"/>
        <v>-0.17647181759521019</v>
      </c>
      <c r="BA96">
        <f t="shared" si="53"/>
        <v>0.82333803093103897</v>
      </c>
      <c r="BB96">
        <f t="shared" si="54"/>
        <v>-0.44593246429821665</v>
      </c>
      <c r="BC96">
        <f t="shared" si="55"/>
        <v>-2.3960412107433617</v>
      </c>
      <c r="BD96">
        <f t="shared" si="56"/>
        <v>-2.5571529670709325</v>
      </c>
      <c r="BE96">
        <f t="shared" si="83"/>
        <v>4.0684914043241021</v>
      </c>
      <c r="BF96">
        <f t="shared" si="83"/>
        <v>4.0684931522859653</v>
      </c>
      <c r="BG96">
        <f t="shared" si="83"/>
        <v>4.0684810428494806</v>
      </c>
      <c r="BH96">
        <f t="shared" si="83"/>
        <v>4.0685649379660545</v>
      </c>
      <c r="BI96">
        <f t="shared" si="83"/>
        <v>4.0679838984832042</v>
      </c>
      <c r="BJ96">
        <f t="shared" si="83"/>
        <v>4.0720173327822504</v>
      </c>
      <c r="BK96">
        <f t="shared" si="83"/>
        <v>4.0444489799251313</v>
      </c>
      <c r="BL96">
        <f t="shared" si="57"/>
        <v>4.2607944487360045</v>
      </c>
      <c r="BM96"/>
      <c r="BN96"/>
      <c r="BO96"/>
      <c r="BP96"/>
    </row>
    <row r="97" spans="1:68" s="9" customFormat="1" x14ac:dyDescent="0.2">
      <c r="A97" s="63" t="s">
        <v>887</v>
      </c>
      <c r="B97" s="28" t="s">
        <v>676</v>
      </c>
      <c r="C97" s="64">
        <v>34884.887999999999</v>
      </c>
      <c r="D97" s="64" t="s">
        <v>700</v>
      </c>
      <c r="E97" s="9">
        <f t="shared" si="63"/>
        <v>-3090.9892675418505</v>
      </c>
      <c r="F97" s="9">
        <f t="shared" si="64"/>
        <v>-3091</v>
      </c>
      <c r="G97" s="9">
        <f t="shared" si="65"/>
        <v>1.6623000003164634E-2</v>
      </c>
      <c r="I97" s="9">
        <f t="shared" si="60"/>
        <v>1.6623000003164634E-2</v>
      </c>
      <c r="M97" s="15"/>
      <c r="P97" s="9">
        <f t="shared" si="66"/>
        <v>-6.8409355580161493E-2</v>
      </c>
      <c r="Q97" s="40">
        <f t="shared" si="67"/>
        <v>19866.387999999999</v>
      </c>
      <c r="S97" s="35">
        <v>0.1</v>
      </c>
      <c r="U97" s="15"/>
      <c r="V97" s="15"/>
      <c r="W97" s="15"/>
      <c r="Z97">
        <f t="shared" si="68"/>
        <v>-3091</v>
      </c>
      <c r="AA97" s="15">
        <f t="shared" si="69"/>
        <v>1.9506912482359071E-2</v>
      </c>
      <c r="AB97" s="15">
        <f t="shared" si="70"/>
        <v>-7.129326805935593E-2</v>
      </c>
      <c r="AC97" s="15">
        <f t="shared" si="71"/>
        <v>8.5032355583326127E-2</v>
      </c>
      <c r="AD97" s="15">
        <f t="shared" si="72"/>
        <v>-2.8839124791944365E-3</v>
      </c>
      <c r="AE97" s="15">
        <f t="shared" si="73"/>
        <v>8.3169511876534021E-7</v>
      </c>
      <c r="AF97">
        <f t="shared" si="74"/>
        <v>8.5032355583326127E-2</v>
      </c>
      <c r="AG97" s="68"/>
      <c r="AH97">
        <f t="shared" si="75"/>
        <v>8.7916268062520564E-2</v>
      </c>
      <c r="AI97">
        <f t="shared" si="76"/>
        <v>0.75955564439777179</v>
      </c>
      <c r="AJ97">
        <f t="shared" si="77"/>
        <v>0.28613601123679755</v>
      </c>
      <c r="AK97">
        <f t="shared" si="78"/>
        <v>1.6485436394590533E-3</v>
      </c>
      <c r="AL97">
        <f t="shared" si="79"/>
        <v>3.1347365233866871</v>
      </c>
      <c r="AM97">
        <f t="shared" si="80"/>
        <v>291.70860329745244</v>
      </c>
      <c r="AN97" s="15">
        <f t="shared" si="82"/>
        <v>3.132830932376824</v>
      </c>
      <c r="AO97" s="15">
        <f t="shared" si="82"/>
        <v>3.1328304274426997</v>
      </c>
      <c r="AP97" s="15">
        <f t="shared" si="82"/>
        <v>3.1328325274780053</v>
      </c>
      <c r="AQ97" s="15">
        <f t="shared" si="82"/>
        <v>3.1328237933715122</v>
      </c>
      <c r="AR97" s="15">
        <f t="shared" si="82"/>
        <v>3.1328601187641434</v>
      </c>
      <c r="AS97" s="15">
        <f t="shared" si="82"/>
        <v>3.1327090403662878</v>
      </c>
      <c r="AT97" s="15">
        <f t="shared" si="82"/>
        <v>3.133337378662814</v>
      </c>
      <c r="AU97" s="15">
        <f t="shared" si="81"/>
        <v>3.1307240819986637</v>
      </c>
      <c r="AV97"/>
      <c r="AW97">
        <v>5000</v>
      </c>
      <c r="AX97">
        <f t="shared" si="50"/>
        <v>-1.1873665741175515E-2</v>
      </c>
      <c r="AY97">
        <f t="shared" si="51"/>
        <v>0.17054361403261858</v>
      </c>
      <c r="AZ97">
        <f t="shared" si="52"/>
        <v>-0.1824172797737941</v>
      </c>
      <c r="BA97">
        <f t="shared" si="53"/>
        <v>0.82685566318494752</v>
      </c>
      <c r="BB97">
        <f t="shared" si="54"/>
        <v>-0.46491312557191433</v>
      </c>
      <c r="BC97">
        <f t="shared" si="55"/>
        <v>-2.3747204985666399</v>
      </c>
      <c r="BD97">
        <f t="shared" si="56"/>
        <v>-2.4789140505639655</v>
      </c>
      <c r="BE97">
        <f t="shared" si="83"/>
        <v>4.0935737841514133</v>
      </c>
      <c r="BF97">
        <f t="shared" si="83"/>
        <v>4.0935752116782673</v>
      </c>
      <c r="BG97">
        <f t="shared" si="83"/>
        <v>4.0935649769459639</v>
      </c>
      <c r="BH97">
        <f t="shared" si="83"/>
        <v>4.0936383586757623</v>
      </c>
      <c r="BI97">
        <f t="shared" si="83"/>
        <v>4.0931123881304554</v>
      </c>
      <c r="BJ97">
        <f t="shared" si="83"/>
        <v>4.0968909650331806</v>
      </c>
      <c r="BK97">
        <f t="shared" si="83"/>
        <v>4.0701746530415646</v>
      </c>
      <c r="BL97">
        <f t="shared" si="57"/>
        <v>4.2894364552430968</v>
      </c>
      <c r="BM97"/>
      <c r="BN97"/>
      <c r="BO97"/>
      <c r="BP97"/>
    </row>
    <row r="98" spans="1:68" s="9" customFormat="1" x14ac:dyDescent="0.2">
      <c r="A98" s="63" t="s">
        <v>1451</v>
      </c>
      <c r="B98" s="28" t="s">
        <v>676</v>
      </c>
      <c r="C98" s="64">
        <v>35290.684399999998</v>
      </c>
      <c r="D98" s="64" t="s">
        <v>700</v>
      </c>
      <c r="E98" s="9">
        <f t="shared" si="63"/>
        <v>-2828.991259984</v>
      </c>
      <c r="F98" s="9">
        <f t="shared" si="64"/>
        <v>-2829</v>
      </c>
      <c r="G98" s="9">
        <f t="shared" si="65"/>
        <v>1.353699999890523E-2</v>
      </c>
      <c r="J98" s="9">
        <f>G98</f>
        <v>1.353699999890523E-2</v>
      </c>
      <c r="M98" s="15"/>
      <c r="P98" s="9">
        <f t="shared" si="66"/>
        <v>-6.0676553988993381E-2</v>
      </c>
      <c r="Q98" s="40">
        <f t="shared" si="67"/>
        <v>20272.184399999998</v>
      </c>
      <c r="S98" s="35">
        <v>1</v>
      </c>
      <c r="X98"/>
      <c r="Y98"/>
      <c r="Z98">
        <f t="shared" si="68"/>
        <v>-2829</v>
      </c>
      <c r="AA98" s="15">
        <f t="shared" si="69"/>
        <v>1.8609875736873477E-2</v>
      </c>
      <c r="AB98" s="15">
        <f t="shared" si="70"/>
        <v>-6.5749429726961628E-2</v>
      </c>
      <c r="AC98" s="15">
        <f t="shared" si="71"/>
        <v>7.4213553987898612E-2</v>
      </c>
      <c r="AD98" s="15">
        <f t="shared" si="72"/>
        <v>-5.0728757379682465E-3</v>
      </c>
      <c r="AE98" s="15">
        <f t="shared" si="73"/>
        <v>2.5734068252866881E-5</v>
      </c>
      <c r="AF98">
        <f t="shared" si="74"/>
        <v>7.4213553987898612E-2</v>
      </c>
      <c r="AG98" s="68"/>
      <c r="AH98">
        <f t="shared" si="75"/>
        <v>7.9286429725866858E-2</v>
      </c>
      <c r="AI98">
        <f t="shared" si="76"/>
        <v>0.75958397857571069</v>
      </c>
      <c r="AJ98">
        <f t="shared" si="77"/>
        <v>0.26337812916309217</v>
      </c>
      <c r="AK98">
        <f t="shared" si="78"/>
        <v>-4.0425832851822118E-3</v>
      </c>
      <c r="AL98">
        <f t="shared" si="79"/>
        <v>-3.1247792884802279</v>
      </c>
      <c r="AM98">
        <f t="shared" si="80"/>
        <v>-118.95018468170045</v>
      </c>
      <c r="AN98" s="15">
        <f t="shared" si="82"/>
        <v>3.1630788537660899</v>
      </c>
      <c r="AO98" s="15">
        <f t="shared" si="82"/>
        <v>3.1630800904007312</v>
      </c>
      <c r="AP98" s="15">
        <f t="shared" si="82"/>
        <v>3.1630749462124372</v>
      </c>
      <c r="AQ98" s="15">
        <f t="shared" si="82"/>
        <v>3.163096345158372</v>
      </c>
      <c r="AR98" s="15">
        <f t="shared" si="82"/>
        <v>3.1630073292576002</v>
      </c>
      <c r="AS98" s="15">
        <f t="shared" si="82"/>
        <v>3.1633776210772506</v>
      </c>
      <c r="AT98" s="15">
        <f t="shared" si="82"/>
        <v>3.1618372857680521</v>
      </c>
      <c r="AU98" s="15">
        <f t="shared" si="81"/>
        <v>3.168245110522955</v>
      </c>
      <c r="AV98"/>
      <c r="AW98">
        <v>5200</v>
      </c>
      <c r="AX98">
        <f t="shared" ref="AX98:AX129" si="84">AB$3+AB$4*AW98+AB$5*AW98^2+AZ98</f>
        <v>-1.1818769971800175E-2</v>
      </c>
      <c r="AY98">
        <f t="shared" ref="AY98:AY132" si="85">AB$3+AB$4*AW98+AB$5*AW98^2</f>
        <v>0.17645420492518557</v>
      </c>
      <c r="AZ98">
        <f t="shared" ref="AZ98:AZ129" si="86">$AB$6*($AB$11/BA98*BB98+$AB$12)</f>
        <v>-0.18827297489698575</v>
      </c>
      <c r="BA98">
        <f t="shared" ref="BA98:BA132" si="87">1+$AB$7*COS(BC98)</f>
        <v>0.83048354980499617</v>
      </c>
      <c r="BB98">
        <f t="shared" ref="BB98:BB129" si="88">SIN(BC98+RADIANS($AB$9))</f>
        <v>-0.48384439829032111</v>
      </c>
      <c r="BC98">
        <f t="shared" ref="BC98:BC129" si="89">2*ATAN(BD98)</f>
        <v>-2.3532147538176509</v>
      </c>
      <c r="BD98">
        <f t="shared" ref="BD98:BD129" si="90">SQRT((1+$AB$7)/(1-$AB$7))*TAN(BE98/2)</f>
        <v>-2.4040765599084484</v>
      </c>
      <c r="BE98">
        <f t="shared" si="83"/>
        <v>4.1187647631657383</v>
      </c>
      <c r="BF98">
        <f t="shared" si="83"/>
        <v>4.1187659125707521</v>
      </c>
      <c r="BG98">
        <f t="shared" si="83"/>
        <v>4.1187573668639539</v>
      </c>
      <c r="BH98">
        <f t="shared" si="83"/>
        <v>4.1188209058947214</v>
      </c>
      <c r="BI98">
        <f t="shared" si="83"/>
        <v>4.1183486235819933</v>
      </c>
      <c r="BJ98">
        <f t="shared" si="83"/>
        <v>4.121867017212363</v>
      </c>
      <c r="BK98">
        <f t="shared" si="83"/>
        <v>4.0960801884682301</v>
      </c>
      <c r="BL98">
        <f t="shared" ref="BL98:BL132" si="91">RADIANS($AB$9)+$AB$18*(AW98-AB$15)</f>
        <v>4.3180784617501899</v>
      </c>
      <c r="BM98"/>
      <c r="BN98"/>
      <c r="BO98"/>
      <c r="BP98"/>
    </row>
    <row r="99" spans="1:68" s="9" customFormat="1" x14ac:dyDescent="0.2">
      <c r="A99" s="63" t="s">
        <v>1455</v>
      </c>
      <c r="B99" s="28" t="s">
        <v>676</v>
      </c>
      <c r="C99" s="64">
        <v>35332.508000000002</v>
      </c>
      <c r="D99" s="64" t="s">
        <v>700</v>
      </c>
      <c r="E99" s="9">
        <f t="shared" si="63"/>
        <v>-2801.9883100591178</v>
      </c>
      <c r="F99" s="9">
        <f t="shared" si="64"/>
        <v>-2802</v>
      </c>
      <c r="G99" s="9">
        <f t="shared" si="65"/>
        <v>1.8106000003172085E-2</v>
      </c>
      <c r="I99" s="9">
        <f t="shared" ref="I99:I120" si="92">G99</f>
        <v>1.8106000003172085E-2</v>
      </c>
      <c r="M99" s="15"/>
      <c r="P99" s="9">
        <f t="shared" si="66"/>
        <v>-5.9879643612597226E-2</v>
      </c>
      <c r="Q99" s="40">
        <f t="shared" si="67"/>
        <v>20314.008000000002</v>
      </c>
      <c r="S99" s="35">
        <v>0.1</v>
      </c>
      <c r="T99"/>
      <c r="U99"/>
      <c r="V99"/>
      <c r="W99"/>
      <c r="X99"/>
      <c r="Y99"/>
      <c r="Z99">
        <f t="shared" si="68"/>
        <v>-2802</v>
      </c>
      <c r="AA99" s="15">
        <f t="shared" si="69"/>
        <v>1.8513158089693345E-2</v>
      </c>
      <c r="AB99" s="15">
        <f t="shared" si="70"/>
        <v>-6.0286801699118486E-2</v>
      </c>
      <c r="AC99" s="15">
        <f t="shared" si="71"/>
        <v>7.7985643615769318E-2</v>
      </c>
      <c r="AD99" s="15">
        <f t="shared" si="72"/>
        <v>-4.0715808652126012E-4</v>
      </c>
      <c r="AE99" s="15">
        <f t="shared" si="73"/>
        <v>1.6577770741965393E-8</v>
      </c>
      <c r="AF99">
        <f t="shared" si="74"/>
        <v>7.7985643615769318E-2</v>
      </c>
      <c r="AG99" s="68"/>
      <c r="AH99">
        <f t="shared" si="75"/>
        <v>7.8392801702290571E-2</v>
      </c>
      <c r="AI99">
        <f t="shared" si="76"/>
        <v>0.75959455545072474</v>
      </c>
      <c r="AJ99">
        <f t="shared" si="77"/>
        <v>0.26102405798345774</v>
      </c>
      <c r="AK99">
        <f t="shared" si="78"/>
        <v>-4.629046140115247E-3</v>
      </c>
      <c r="AL99">
        <f t="shared" si="79"/>
        <v>-3.1223398692545481</v>
      </c>
      <c r="AM99">
        <f t="shared" si="80"/>
        <v>-103.87786963743471</v>
      </c>
      <c r="AN99" s="15">
        <f t="shared" si="82"/>
        <v>3.1661961315605054</v>
      </c>
      <c r="AO99" s="15">
        <f t="shared" si="82"/>
        <v>3.1661975469237995</v>
      </c>
      <c r="AP99" s="15">
        <f t="shared" si="82"/>
        <v>3.1661916588319308</v>
      </c>
      <c r="AQ99" s="15">
        <f t="shared" si="82"/>
        <v>3.1662161540508893</v>
      </c>
      <c r="AR99" s="15">
        <f t="shared" si="82"/>
        <v>3.1661142508886759</v>
      </c>
      <c r="AS99" s="15">
        <f t="shared" si="82"/>
        <v>3.1665381824235816</v>
      </c>
      <c r="AT99" s="15">
        <f t="shared" si="82"/>
        <v>3.1647745960278395</v>
      </c>
      <c r="AU99" s="15">
        <f t="shared" si="81"/>
        <v>3.1721117814014126</v>
      </c>
      <c r="AV99"/>
      <c r="AW99">
        <v>5400</v>
      </c>
      <c r="AX99">
        <f t="shared" si="84"/>
        <v>-1.1669439949893945E-2</v>
      </c>
      <c r="AY99">
        <f t="shared" si="85"/>
        <v>0.18236498660967754</v>
      </c>
      <c r="AZ99">
        <f t="shared" si="86"/>
        <v>-0.19403442655957148</v>
      </c>
      <c r="BA99">
        <f t="shared" si="87"/>
        <v>0.83422320513617043</v>
      </c>
      <c r="BB99">
        <f t="shared" si="88"/>
        <v>-0.50271755816348851</v>
      </c>
      <c r="BC99">
        <f t="shared" si="89"/>
        <v>-2.3315173892258101</v>
      </c>
      <c r="BD99">
        <f t="shared" si="90"/>
        <v>-2.3323937572909874</v>
      </c>
      <c r="BE99">
        <f t="shared" si="83"/>
        <v>4.1440677167013256</v>
      </c>
      <c r="BF99">
        <f t="shared" si="83"/>
        <v>4.1440686280643302</v>
      </c>
      <c r="BG99">
        <f t="shared" si="83"/>
        <v>4.1440615858921186</v>
      </c>
      <c r="BH99">
        <f t="shared" si="83"/>
        <v>4.1441160033183158</v>
      </c>
      <c r="BI99">
        <f t="shared" si="83"/>
        <v>4.1436956205226592</v>
      </c>
      <c r="BJ99">
        <f t="shared" si="83"/>
        <v>4.1469503657968856</v>
      </c>
      <c r="BK99">
        <f t="shared" si="83"/>
        <v>4.1221678309554903</v>
      </c>
      <c r="BL99">
        <f t="shared" si="91"/>
        <v>4.3467204682572822</v>
      </c>
      <c r="BM99"/>
      <c r="BN99"/>
      <c r="BO99"/>
      <c r="BP99"/>
    </row>
    <row r="100" spans="1:68" s="9" customFormat="1" x14ac:dyDescent="0.2">
      <c r="A100" s="63" t="s">
        <v>1455</v>
      </c>
      <c r="B100" s="28" t="s">
        <v>676</v>
      </c>
      <c r="C100" s="64">
        <v>35332.512999999999</v>
      </c>
      <c r="D100" s="64" t="s">
        <v>700</v>
      </c>
      <c r="E100" s="9">
        <f t="shared" si="63"/>
        <v>-2801.9850818638033</v>
      </c>
      <c r="F100" s="9">
        <f t="shared" si="64"/>
        <v>-2802</v>
      </c>
      <c r="G100" s="9">
        <f t="shared" si="65"/>
        <v>2.310600000055274E-2</v>
      </c>
      <c r="I100" s="9">
        <f t="shared" si="92"/>
        <v>2.310600000055274E-2</v>
      </c>
      <c r="M100" s="15"/>
      <c r="P100" s="9">
        <f t="shared" si="66"/>
        <v>-5.9879643612597226E-2</v>
      </c>
      <c r="Q100" s="40">
        <f t="shared" si="67"/>
        <v>20314.012999999999</v>
      </c>
      <c r="S100" s="35">
        <v>0.1</v>
      </c>
      <c r="T100"/>
      <c r="U100"/>
      <c r="V100"/>
      <c r="W100"/>
      <c r="X100"/>
      <c r="Y100"/>
      <c r="Z100">
        <f t="shared" si="68"/>
        <v>-2802</v>
      </c>
      <c r="AA100" s="15">
        <f t="shared" si="69"/>
        <v>1.8513158089693345E-2</v>
      </c>
      <c r="AB100" s="15">
        <f t="shared" si="70"/>
        <v>-5.5286801701737831E-2</v>
      </c>
      <c r="AC100" s="15">
        <f t="shared" si="71"/>
        <v>8.2985643613149973E-2</v>
      </c>
      <c r="AD100" s="15">
        <f t="shared" si="72"/>
        <v>4.5928419108593951E-3</v>
      </c>
      <c r="AE100" s="15">
        <f t="shared" si="73"/>
        <v>2.1094196818146583E-6</v>
      </c>
      <c r="AF100">
        <f t="shared" si="74"/>
        <v>8.2985643613149973E-2</v>
      </c>
      <c r="AG100" s="68"/>
      <c r="AH100">
        <f t="shared" si="75"/>
        <v>7.8392801702290571E-2</v>
      </c>
      <c r="AI100">
        <f t="shared" si="76"/>
        <v>0.75959455545072474</v>
      </c>
      <c r="AJ100">
        <f t="shared" si="77"/>
        <v>0.26102405798345774</v>
      </c>
      <c r="AK100">
        <f t="shared" si="78"/>
        <v>-4.629046140115247E-3</v>
      </c>
      <c r="AL100">
        <f t="shared" si="79"/>
        <v>-3.1223398692545481</v>
      </c>
      <c r="AM100">
        <f t="shared" si="80"/>
        <v>-103.87786963743471</v>
      </c>
      <c r="AN100" s="15">
        <f t="shared" si="82"/>
        <v>3.1661961315605054</v>
      </c>
      <c r="AO100" s="15">
        <f t="shared" si="82"/>
        <v>3.1661975469237995</v>
      </c>
      <c r="AP100" s="15">
        <f t="shared" si="82"/>
        <v>3.1661916588319308</v>
      </c>
      <c r="AQ100" s="15">
        <f t="shared" si="82"/>
        <v>3.1662161540508893</v>
      </c>
      <c r="AR100" s="15">
        <f t="shared" si="82"/>
        <v>3.1661142508886759</v>
      </c>
      <c r="AS100" s="15">
        <f t="shared" si="82"/>
        <v>3.1665381824235816</v>
      </c>
      <c r="AT100" s="15">
        <f t="shared" si="82"/>
        <v>3.1647745960278395</v>
      </c>
      <c r="AU100" s="15">
        <f t="shared" si="81"/>
        <v>3.1721117814014126</v>
      </c>
      <c r="AV100"/>
      <c r="AW100">
        <v>5600</v>
      </c>
      <c r="AX100">
        <f t="shared" si="84"/>
        <v>-1.1421116202926074E-2</v>
      </c>
      <c r="AY100">
        <f t="shared" si="85"/>
        <v>0.18827595908609446</v>
      </c>
      <c r="AZ100">
        <f t="shared" si="86"/>
        <v>-0.19969707528902053</v>
      </c>
      <c r="BA100">
        <f t="shared" si="87"/>
        <v>0.83807615805642688</v>
      </c>
      <c r="BB100">
        <f t="shared" si="88"/>
        <v>-0.52152332167110194</v>
      </c>
      <c r="BC100">
        <f t="shared" si="89"/>
        <v>-2.3096216609199223</v>
      </c>
      <c r="BD100">
        <f t="shared" si="90"/>
        <v>-2.2636416675281499</v>
      </c>
      <c r="BE100">
        <f t="shared" si="83"/>
        <v>4.1694860664082656</v>
      </c>
      <c r="BF100">
        <f t="shared" si="83"/>
        <v>4.169486777049948</v>
      </c>
      <c r="BG100">
        <f t="shared" si="83"/>
        <v>4.1694810563386593</v>
      </c>
      <c r="BH100">
        <f t="shared" si="83"/>
        <v>4.1695271099720106</v>
      </c>
      <c r="BI100">
        <f t="shared" si="83"/>
        <v>4.1691564625609674</v>
      </c>
      <c r="BJ100">
        <f t="shared" si="83"/>
        <v>4.1721459847427864</v>
      </c>
      <c r="BK100">
        <f t="shared" si="83"/>
        <v>4.1484396758697493</v>
      </c>
      <c r="BL100">
        <f t="shared" si="91"/>
        <v>4.3753624747643753</v>
      </c>
      <c r="BM100"/>
      <c r="BN100"/>
      <c r="BO100"/>
      <c r="BP100"/>
    </row>
    <row r="101" spans="1:68" s="9" customFormat="1" x14ac:dyDescent="0.2">
      <c r="A101" s="63" t="s">
        <v>753</v>
      </c>
      <c r="B101" s="28" t="s">
        <v>676</v>
      </c>
      <c r="C101" s="64">
        <v>36074.419000000002</v>
      </c>
      <c r="D101" s="64" t="s">
        <v>700</v>
      </c>
      <c r="E101" s="9">
        <f t="shared" si="63"/>
        <v>-2322.9815870195525</v>
      </c>
      <c r="F101" s="9">
        <f t="shared" si="64"/>
        <v>-2323</v>
      </c>
      <c r="G101" s="9">
        <f t="shared" si="65"/>
        <v>2.8519000006781425E-2</v>
      </c>
      <c r="I101" s="9">
        <f t="shared" si="92"/>
        <v>2.8519000006781425E-2</v>
      </c>
      <c r="M101" s="15"/>
      <c r="P101" s="9">
        <f t="shared" si="66"/>
        <v>-4.5741285193821681E-2</v>
      </c>
      <c r="Q101" s="40">
        <f t="shared" si="67"/>
        <v>21055.919000000002</v>
      </c>
      <c r="S101" s="35">
        <v>0.1</v>
      </c>
      <c r="X101"/>
      <c r="Y101"/>
      <c r="Z101">
        <f t="shared" si="68"/>
        <v>-2323</v>
      </c>
      <c r="AA101" s="15">
        <f t="shared" si="69"/>
        <v>1.6675517339836972E-2</v>
      </c>
      <c r="AB101" s="15">
        <f t="shared" si="70"/>
        <v>-3.3897802526877227E-2</v>
      </c>
      <c r="AC101" s="15">
        <f t="shared" si="71"/>
        <v>7.4260285200603099E-2</v>
      </c>
      <c r="AD101" s="15">
        <f t="shared" si="72"/>
        <v>1.1843482666944453E-2</v>
      </c>
      <c r="AE101" s="15">
        <f t="shared" si="73"/>
        <v>1.4026808168221371E-5</v>
      </c>
      <c r="AF101">
        <f t="shared" si="74"/>
        <v>7.4260285200603099E-2</v>
      </c>
      <c r="AG101" s="68"/>
      <c r="AH101">
        <f t="shared" si="75"/>
        <v>6.2416802533658652E-2</v>
      </c>
      <c r="AI101">
        <f t="shared" si="76"/>
        <v>0.76002022775134859</v>
      </c>
      <c r="AJ101">
        <f t="shared" si="77"/>
        <v>0.21899580813089209</v>
      </c>
      <c r="AK101">
        <f t="shared" si="78"/>
        <v>-1.5030460691121577E-2</v>
      </c>
      <c r="AL101">
        <f t="shared" si="79"/>
        <v>-3.0790421607368765</v>
      </c>
      <c r="AM101">
        <f t="shared" si="80"/>
        <v>-31.963742766162984</v>
      </c>
      <c r="AN101" s="15">
        <f t="shared" ref="AN101:AT110" si="93">$AU101+$AB$7*SIN(AO101)</f>
        <v>3.2215121200355989</v>
      </c>
      <c r="AO101" s="15">
        <f t="shared" si="93"/>
        <v>3.2215166287260844</v>
      </c>
      <c r="AP101" s="15">
        <f t="shared" si="93"/>
        <v>3.2214978176394702</v>
      </c>
      <c r="AQ101" s="15">
        <f t="shared" si="93"/>
        <v>3.2215763011429446</v>
      </c>
      <c r="AR101" s="15">
        <f t="shared" si="93"/>
        <v>3.22124885599907</v>
      </c>
      <c r="AS101" s="15">
        <f t="shared" si="93"/>
        <v>3.2226150641129276</v>
      </c>
      <c r="AT101" s="15">
        <f t="shared" si="93"/>
        <v>3.2169157710351253</v>
      </c>
      <c r="AU101" s="15">
        <f t="shared" si="81"/>
        <v>3.2407093869858992</v>
      </c>
      <c r="AV101"/>
      <c r="AW101">
        <v>5800</v>
      </c>
      <c r="AX101">
        <f t="shared" si="84"/>
        <v>-1.1069154183143831E-2</v>
      </c>
      <c r="AY101">
        <f t="shared" si="85"/>
        <v>0.19418712235443633</v>
      </c>
      <c r="AZ101">
        <f t="shared" si="86"/>
        <v>-0.20525627653758016</v>
      </c>
      <c r="BA101">
        <f t="shared" si="87"/>
        <v>0.84204394771242386</v>
      </c>
      <c r="BB101">
        <f t="shared" si="88"/>
        <v>-0.54025181056210259</v>
      </c>
      <c r="BC101">
        <f t="shared" si="89"/>
        <v>-2.2875206639896022</v>
      </c>
      <c r="BD101">
        <f t="shared" si="90"/>
        <v>-2.1976164921630836</v>
      </c>
      <c r="BE101">
        <f t="shared" si="83"/>
        <v>4.1950232806039383</v>
      </c>
      <c r="BF101">
        <f t="shared" si="83"/>
        <v>4.1950238246844282</v>
      </c>
      <c r="BG101">
        <f t="shared" si="83"/>
        <v>4.1950192496995795</v>
      </c>
      <c r="BH101">
        <f t="shared" si="83"/>
        <v>4.195057720312124</v>
      </c>
      <c r="BI101">
        <f t="shared" si="83"/>
        <v>4.1947343055577839</v>
      </c>
      <c r="BJ101">
        <f t="shared" si="83"/>
        <v>4.1974589382453296</v>
      </c>
      <c r="BK101">
        <f t="shared" si="83"/>
        <v>4.1748976674746014</v>
      </c>
      <c r="BL101">
        <f t="shared" si="91"/>
        <v>4.4040044812714676</v>
      </c>
      <c r="BM101"/>
      <c r="BN101"/>
      <c r="BO101"/>
      <c r="BP101"/>
    </row>
    <row r="102" spans="1:68" s="9" customFormat="1" x14ac:dyDescent="0.2">
      <c r="A102" s="63" t="s">
        <v>1465</v>
      </c>
      <c r="B102" s="28" t="s">
        <v>676</v>
      </c>
      <c r="C102" s="64">
        <v>37073.425000000003</v>
      </c>
      <c r="D102" s="64" t="s">
        <v>700</v>
      </c>
      <c r="E102" s="9">
        <f t="shared" si="63"/>
        <v>-1677.9842890190312</v>
      </c>
      <c r="F102" s="9">
        <f t="shared" si="64"/>
        <v>-1678</v>
      </c>
      <c r="G102" s="9">
        <f t="shared" si="65"/>
        <v>2.4334000008821022E-2</v>
      </c>
      <c r="I102" s="9">
        <f t="shared" si="92"/>
        <v>2.4334000008821022E-2</v>
      </c>
      <c r="M102" s="15"/>
      <c r="P102" s="9">
        <f t="shared" si="66"/>
        <v>-2.6701474394062449E-2</v>
      </c>
      <c r="Q102" s="40">
        <f t="shared" si="67"/>
        <v>22054.925000000003</v>
      </c>
      <c r="S102" s="35">
        <v>0.1</v>
      </c>
      <c r="T102"/>
      <c r="U102"/>
      <c r="V102"/>
      <c r="W102"/>
      <c r="Z102">
        <f t="shared" si="68"/>
        <v>-1678</v>
      </c>
      <c r="AA102" s="15">
        <f t="shared" si="69"/>
        <v>1.3886245664779754E-2</v>
      </c>
      <c r="AB102" s="15">
        <f t="shared" si="70"/>
        <v>-1.6253720050021181E-2</v>
      </c>
      <c r="AC102" s="15">
        <f t="shared" si="71"/>
        <v>5.1035474402883474E-2</v>
      </c>
      <c r="AD102" s="15">
        <f t="shared" si="72"/>
        <v>1.0447754344041268E-2</v>
      </c>
      <c r="AE102" s="15">
        <f t="shared" si="73"/>
        <v>1.0915557083343319E-5</v>
      </c>
      <c r="AF102">
        <f t="shared" si="74"/>
        <v>5.1035474402883474E-2</v>
      </c>
      <c r="AG102" s="68"/>
      <c r="AH102">
        <f t="shared" si="75"/>
        <v>4.0587720058842203E-2</v>
      </c>
      <c r="AI102">
        <f t="shared" si="76"/>
        <v>0.76130748371243384</v>
      </c>
      <c r="AJ102">
        <f t="shared" si="77"/>
        <v>0.16164322992201322</v>
      </c>
      <c r="AK102">
        <f t="shared" si="78"/>
        <v>-2.9018761265979621E-2</v>
      </c>
      <c r="AL102">
        <f t="shared" si="79"/>
        <v>-3.0206125378507802</v>
      </c>
      <c r="AM102">
        <f t="shared" si="80"/>
        <v>-16.511474036921648</v>
      </c>
      <c r="AN102" s="15">
        <f t="shared" si="93"/>
        <v>3.2960791960442561</v>
      </c>
      <c r="AO102" s="15">
        <f t="shared" si="93"/>
        <v>3.296087410461261</v>
      </c>
      <c r="AP102" s="15">
        <f t="shared" si="93"/>
        <v>3.2960528360701233</v>
      </c>
      <c r="AQ102" s="15">
        <f t="shared" si="93"/>
        <v>3.2961983605609149</v>
      </c>
      <c r="AR102" s="15">
        <f t="shared" si="93"/>
        <v>3.2955858665329085</v>
      </c>
      <c r="AS102" s="15">
        <f t="shared" si="93"/>
        <v>3.2981641718891868</v>
      </c>
      <c r="AT102" s="15">
        <f t="shared" si="93"/>
        <v>3.2873176226638545</v>
      </c>
      <c r="AU102" s="15">
        <f t="shared" si="81"/>
        <v>3.3330798579712733</v>
      </c>
      <c r="AV102"/>
      <c r="AW102">
        <v>6000</v>
      </c>
      <c r="AX102">
        <f t="shared" si="84"/>
        <v>-1.0608822342025287E-2</v>
      </c>
      <c r="AY102">
        <f t="shared" si="85"/>
        <v>0.20009847641470319</v>
      </c>
      <c r="AZ102">
        <f t="shared" si="86"/>
        <v>-0.21070729875672847</v>
      </c>
      <c r="BA102">
        <f t="shared" si="87"/>
        <v>0.84612811871883653</v>
      </c>
      <c r="BB102">
        <f t="shared" si="88"/>
        <v>-0.55889251453049327</v>
      </c>
      <c r="BC102">
        <f t="shared" si="89"/>
        <v>-2.2652073281610159</v>
      </c>
      <c r="BD102">
        <f t="shared" si="90"/>
        <v>-2.1341323676593875</v>
      </c>
      <c r="BE102">
        <f t="shared" ref="BE102:BK111" si="94">$BL102+$AB$7*SIN(BF102)</f>
        <v>4.2206828744889915</v>
      </c>
      <c r="BF102">
        <f t="shared" si="94"/>
        <v>4.2206832827320682</v>
      </c>
      <c r="BG102">
        <f t="shared" si="94"/>
        <v>4.2206796866400209</v>
      </c>
      <c r="BH102">
        <f t="shared" si="94"/>
        <v>4.2207113643775438</v>
      </c>
      <c r="BI102">
        <f t="shared" si="94"/>
        <v>4.2204323816873757</v>
      </c>
      <c r="BJ102">
        <f t="shared" si="94"/>
        <v>4.2228943727756549</v>
      </c>
      <c r="BK102">
        <f t="shared" si="94"/>
        <v>4.2015435973359363</v>
      </c>
      <c r="BL102">
        <f t="shared" si="91"/>
        <v>4.4326464877785599</v>
      </c>
      <c r="BM102"/>
      <c r="BN102"/>
      <c r="BO102"/>
      <c r="BP102"/>
    </row>
    <row r="103" spans="1:68" s="9" customFormat="1" x14ac:dyDescent="0.2">
      <c r="A103" s="63" t="s">
        <v>753</v>
      </c>
      <c r="B103" s="28" t="s">
        <v>676</v>
      </c>
      <c r="C103" s="64">
        <v>37076.535000000003</v>
      </c>
      <c r="D103" s="64" t="s">
        <v>700</v>
      </c>
      <c r="E103" s="9">
        <f t="shared" si="63"/>
        <v>-1675.9763515323875</v>
      </c>
      <c r="F103" s="9">
        <f t="shared" si="64"/>
        <v>-1676</v>
      </c>
      <c r="G103" s="9">
        <f t="shared" si="65"/>
        <v>3.6628000008931849E-2</v>
      </c>
      <c r="I103" s="9">
        <f t="shared" si="92"/>
        <v>3.6628000008931849E-2</v>
      </c>
      <c r="M103" s="15"/>
      <c r="P103" s="9">
        <f t="shared" si="66"/>
        <v>-2.6642433134980548E-2</v>
      </c>
      <c r="Q103" s="40">
        <f t="shared" si="67"/>
        <v>22058.035000000003</v>
      </c>
      <c r="S103" s="35">
        <v>0.1</v>
      </c>
      <c r="U103" s="15"/>
      <c r="V103" s="15"/>
      <c r="W103" s="15"/>
      <c r="X103" s="15"/>
      <c r="Y103" s="15"/>
      <c r="Z103">
        <f t="shared" si="68"/>
        <v>-1676</v>
      </c>
      <c r="AA103" s="15">
        <f t="shared" si="69"/>
        <v>1.3877121871586601E-2</v>
      </c>
      <c r="AB103" s="15">
        <f t="shared" si="70"/>
        <v>-3.8915549976352992E-3</v>
      </c>
      <c r="AC103" s="15">
        <f t="shared" si="71"/>
        <v>6.3270433143912397E-2</v>
      </c>
      <c r="AD103" s="15">
        <f t="shared" si="72"/>
        <v>2.2750878137345248E-2</v>
      </c>
      <c r="AE103" s="15">
        <f t="shared" si="73"/>
        <v>5.1760245602033407E-5</v>
      </c>
      <c r="AF103">
        <f t="shared" si="74"/>
        <v>6.3270433143912397E-2</v>
      </c>
      <c r="AG103" s="68"/>
      <c r="AH103">
        <f t="shared" si="75"/>
        <v>4.0519555006567148E-2</v>
      </c>
      <c r="AI103">
        <f t="shared" si="76"/>
        <v>0.76131275507094576</v>
      </c>
      <c r="AJ103">
        <f t="shared" si="77"/>
        <v>0.16146409639914189</v>
      </c>
      <c r="AK103">
        <f t="shared" si="78"/>
        <v>-2.9062087765328867E-2</v>
      </c>
      <c r="AL103">
        <f t="shared" si="79"/>
        <v>-3.0204310198948456</v>
      </c>
      <c r="AM103">
        <f t="shared" si="80"/>
        <v>-16.486676928969636</v>
      </c>
      <c r="AN103" s="15">
        <f t="shared" si="93"/>
        <v>3.2963106293214506</v>
      </c>
      <c r="AO103" s="15">
        <f t="shared" si="93"/>
        <v>3.2963188540449262</v>
      </c>
      <c r="AP103" s="15">
        <f t="shared" si="93"/>
        <v>3.2962842350254915</v>
      </c>
      <c r="AQ103" s="15">
        <f t="shared" si="93"/>
        <v>3.2964299526165726</v>
      </c>
      <c r="AR103" s="15">
        <f t="shared" si="93"/>
        <v>3.2958166237848463</v>
      </c>
      <c r="AS103" s="15">
        <f t="shared" si="93"/>
        <v>3.2983985373317415</v>
      </c>
      <c r="AT103" s="15">
        <f t="shared" si="93"/>
        <v>3.2875364336816912</v>
      </c>
      <c r="AU103" s="15">
        <f t="shared" si="81"/>
        <v>3.333366278036344</v>
      </c>
      <c r="AV103"/>
      <c r="AW103">
        <v>6200</v>
      </c>
      <c r="AX103">
        <f t="shared" si="84"/>
        <v>-1.0035300304360423E-2</v>
      </c>
      <c r="AY103">
        <f t="shared" si="85"/>
        <v>0.20601002126689502</v>
      </c>
      <c r="AZ103">
        <f t="shared" si="86"/>
        <v>-0.21604532157125544</v>
      </c>
      <c r="BA103">
        <f t="shared" si="87"/>
        <v>0.85033021576730861</v>
      </c>
      <c r="BB103">
        <f t="shared" si="88"/>
        <v>-0.57743425201458087</v>
      </c>
      <c r="BC103">
        <f t="shared" si="89"/>
        <v>-2.2426744136204797</v>
      </c>
      <c r="BD103">
        <f t="shared" si="90"/>
        <v>-2.0730194154183263</v>
      </c>
      <c r="BE103">
        <f t="shared" si="94"/>
        <v>4.2464684102114294</v>
      </c>
      <c r="BF103">
        <f t="shared" si="94"/>
        <v>4.2464687097516816</v>
      </c>
      <c r="BG103">
        <f t="shared" si="94"/>
        <v>4.2464659367777635</v>
      </c>
      <c r="BH103">
        <f t="shared" si="94"/>
        <v>4.2464916079834225</v>
      </c>
      <c r="BI103">
        <f t="shared" si="94"/>
        <v>4.2462540031685556</v>
      </c>
      <c r="BJ103">
        <f t="shared" si="94"/>
        <v>4.2484575083870713</v>
      </c>
      <c r="BK103">
        <f t="shared" si="94"/>
        <v>4.2283791028523057</v>
      </c>
      <c r="BL103">
        <f t="shared" si="91"/>
        <v>4.461288494285653</v>
      </c>
      <c r="BM103"/>
      <c r="BN103"/>
      <c r="BO103"/>
      <c r="BP103"/>
    </row>
    <row r="104" spans="1:68" s="9" customFormat="1" x14ac:dyDescent="0.2">
      <c r="A104" s="63" t="s">
        <v>753</v>
      </c>
      <c r="B104" s="28" t="s">
        <v>676</v>
      </c>
      <c r="C104" s="64">
        <v>37107.478000000003</v>
      </c>
      <c r="D104" s="64" t="s">
        <v>700</v>
      </c>
      <c r="E104" s="9">
        <f t="shared" si="63"/>
        <v>-1655.9983419988816</v>
      </c>
      <c r="F104" s="9">
        <f t="shared" si="64"/>
        <v>-1656</v>
      </c>
      <c r="G104" s="9">
        <f t="shared" si="65"/>
        <v>2.568000003520865E-3</v>
      </c>
      <c r="I104" s="9">
        <f t="shared" si="92"/>
        <v>2.568000003520865E-3</v>
      </c>
      <c r="M104" s="15"/>
      <c r="P104" s="9">
        <f t="shared" si="66"/>
        <v>-2.6052019494806008E-2</v>
      </c>
      <c r="Q104" s="40">
        <f t="shared" si="67"/>
        <v>22088.978000000003</v>
      </c>
      <c r="S104" s="35">
        <v>0.1</v>
      </c>
      <c r="T104" s="15"/>
      <c r="U104" s="15"/>
      <c r="V104" s="15"/>
      <c r="W104" s="15"/>
      <c r="X104"/>
      <c r="Y104"/>
      <c r="Z104">
        <f t="shared" si="68"/>
        <v>-1656</v>
      </c>
      <c r="AA104" s="15">
        <f t="shared" si="69"/>
        <v>1.3785740091496367E-2</v>
      </c>
      <c r="AB104" s="15">
        <f t="shared" si="70"/>
        <v>-3.726975958278151E-2</v>
      </c>
      <c r="AC104" s="15">
        <f t="shared" si="71"/>
        <v>2.8620019498326873E-2</v>
      </c>
      <c r="AD104" s="15">
        <f t="shared" si="72"/>
        <v>-1.1217740087975502E-2</v>
      </c>
      <c r="AE104" s="15">
        <f t="shared" si="73"/>
        <v>1.2583769268137265E-5</v>
      </c>
      <c r="AF104">
        <f t="shared" si="74"/>
        <v>2.8620019498326873E-2</v>
      </c>
      <c r="AG104" s="68"/>
      <c r="AH104">
        <f t="shared" si="75"/>
        <v>3.9837759586302375E-2</v>
      </c>
      <c r="AI104">
        <f t="shared" si="76"/>
        <v>0.76136590527383108</v>
      </c>
      <c r="AJ104">
        <f t="shared" si="77"/>
        <v>0.15967233226135161</v>
      </c>
      <c r="AK104">
        <f t="shared" si="78"/>
        <v>-2.9495333043107027E-2</v>
      </c>
      <c r="AL104">
        <f t="shared" si="79"/>
        <v>-3.0186157012706443</v>
      </c>
      <c r="AM104">
        <f t="shared" si="80"/>
        <v>-16.242708667343344</v>
      </c>
      <c r="AN104" s="15">
        <f t="shared" si="93"/>
        <v>3.2986250507953891</v>
      </c>
      <c r="AO104" s="15">
        <f t="shared" si="93"/>
        <v>3.2986333781163597</v>
      </c>
      <c r="AP104" s="15">
        <f t="shared" si="93"/>
        <v>3.298598314500317</v>
      </c>
      <c r="AQ104" s="15">
        <f t="shared" si="93"/>
        <v>3.2987459571977147</v>
      </c>
      <c r="AR104" s="15">
        <f t="shared" si="93"/>
        <v>3.2981243000140843</v>
      </c>
      <c r="AS104" s="15">
        <f t="shared" si="93"/>
        <v>3.300742234854769</v>
      </c>
      <c r="AT104" s="15">
        <f t="shared" si="93"/>
        <v>3.2897247515595449</v>
      </c>
      <c r="AU104" s="15">
        <f t="shared" si="81"/>
        <v>3.3362304786870531</v>
      </c>
      <c r="AV104"/>
      <c r="AW104">
        <v>6400</v>
      </c>
      <c r="AX104">
        <f t="shared" si="84"/>
        <v>-9.3436771612394887E-3</v>
      </c>
      <c r="AY104">
        <f t="shared" si="85"/>
        <v>0.21192175691101178</v>
      </c>
      <c r="AZ104">
        <f t="shared" si="86"/>
        <v>-0.22126543407225127</v>
      </c>
      <c r="BA104">
        <f t="shared" si="87"/>
        <v>0.85465177758661859</v>
      </c>
      <c r="BB104">
        <f t="shared" si="88"/>
        <v>-0.59586512907426525</v>
      </c>
      <c r="BC104">
        <f t="shared" si="89"/>
        <v>-2.2199145070242294</v>
      </c>
      <c r="BD104">
        <f t="shared" si="90"/>
        <v>-2.0141220402298869</v>
      </c>
      <c r="BE104">
        <f t="shared" si="94"/>
        <v>4.2723834967605727</v>
      </c>
      <c r="BF104">
        <f t="shared" si="94"/>
        <v>4.2723837111071274</v>
      </c>
      <c r="BG104">
        <f t="shared" si="94"/>
        <v>4.2723816182575876</v>
      </c>
      <c r="BH104">
        <f t="shared" si="94"/>
        <v>4.2724020529434492</v>
      </c>
      <c r="BI104">
        <f t="shared" si="94"/>
        <v>4.2722025656002396</v>
      </c>
      <c r="BJ104">
        <f t="shared" si="94"/>
        <v>4.274153629287067</v>
      </c>
      <c r="BK104">
        <f t="shared" si="94"/>
        <v>4.2554056659117441</v>
      </c>
      <c r="BL104">
        <f t="shared" si="91"/>
        <v>4.4899305007927452</v>
      </c>
      <c r="BM104"/>
      <c r="BN104"/>
      <c r="BO104"/>
      <c r="BP104"/>
    </row>
    <row r="105" spans="1:68" s="9" customFormat="1" x14ac:dyDescent="0.2">
      <c r="A105" s="63" t="s">
        <v>1465</v>
      </c>
      <c r="B105" s="28" t="s">
        <v>676</v>
      </c>
      <c r="C105" s="64">
        <v>37135.379000000001</v>
      </c>
      <c r="D105" s="64" t="s">
        <v>700</v>
      </c>
      <c r="E105" s="9">
        <f t="shared" si="63"/>
        <v>-1637.9843664957202</v>
      </c>
      <c r="F105" s="9">
        <f t="shared" si="64"/>
        <v>-1638</v>
      </c>
      <c r="G105" s="9">
        <f t="shared" si="65"/>
        <v>2.4214000004576519E-2</v>
      </c>
      <c r="I105" s="9">
        <f t="shared" si="92"/>
        <v>2.4214000004576519E-2</v>
      </c>
      <c r="M105" s="15"/>
      <c r="P105" s="9">
        <f t="shared" si="66"/>
        <v>-2.5520645587377957E-2</v>
      </c>
      <c r="Q105" s="40">
        <f t="shared" si="67"/>
        <v>22116.879000000001</v>
      </c>
      <c r="S105" s="35">
        <v>0.1</v>
      </c>
      <c r="T105"/>
      <c r="U105"/>
      <c r="V105"/>
      <c r="W105"/>
      <c r="X105"/>
      <c r="Y105"/>
      <c r="Z105">
        <f t="shared" si="68"/>
        <v>-1638</v>
      </c>
      <c r="AA105" s="15">
        <f t="shared" si="69"/>
        <v>1.3703274521467756E-2</v>
      </c>
      <c r="AB105" s="15">
        <f t="shared" si="70"/>
        <v>-1.5009920104269193E-2</v>
      </c>
      <c r="AC105" s="15">
        <f t="shared" si="71"/>
        <v>4.9734645591954479E-2</v>
      </c>
      <c r="AD105" s="15">
        <f t="shared" si="72"/>
        <v>1.0510725483108763E-2</v>
      </c>
      <c r="AE105" s="15">
        <f t="shared" si="73"/>
        <v>1.1047535018127196E-5</v>
      </c>
      <c r="AF105">
        <f t="shared" si="74"/>
        <v>4.9734645591954479E-2</v>
      </c>
      <c r="AG105" s="68"/>
      <c r="AH105">
        <f t="shared" si="75"/>
        <v>3.9223920108845713E-2</v>
      </c>
      <c r="AI105">
        <f t="shared" si="76"/>
        <v>0.76141441935059428</v>
      </c>
      <c r="AJ105">
        <f t="shared" si="77"/>
        <v>0.15805907887706933</v>
      </c>
      <c r="AK105">
        <f t="shared" si="78"/>
        <v>-2.9885222824799641E-2</v>
      </c>
      <c r="AL105">
        <f t="shared" si="79"/>
        <v>-3.0169816961570195</v>
      </c>
      <c r="AM105">
        <f t="shared" si="80"/>
        <v>-16.029179049358554</v>
      </c>
      <c r="AN105" s="15">
        <f t="shared" si="93"/>
        <v>3.3007081693900902</v>
      </c>
      <c r="AO105" s="15">
        <f t="shared" si="93"/>
        <v>3.3007165883170648</v>
      </c>
      <c r="AP105" s="15">
        <f t="shared" si="93"/>
        <v>3.3006811272063397</v>
      </c>
      <c r="AQ105" s="15">
        <f t="shared" si="93"/>
        <v>3.3008304932565231</v>
      </c>
      <c r="AR105" s="15">
        <f t="shared" si="93"/>
        <v>3.3002013714256226</v>
      </c>
      <c r="AS105" s="15">
        <f t="shared" si="93"/>
        <v>3.3028516303419182</v>
      </c>
      <c r="AT105" s="15">
        <f t="shared" si="93"/>
        <v>3.2916945636880324</v>
      </c>
      <c r="AU105" s="15">
        <f t="shared" si="81"/>
        <v>3.3388082592726915</v>
      </c>
      <c r="AV105"/>
      <c r="AW105">
        <v>6600</v>
      </c>
      <c r="AX105">
        <f t="shared" si="84"/>
        <v>-8.5289499034212068E-3</v>
      </c>
      <c r="AY105">
        <f t="shared" si="85"/>
        <v>0.21783368334705352</v>
      </c>
      <c r="AZ105">
        <f t="shared" si="86"/>
        <v>-0.22636263325047473</v>
      </c>
      <c r="BA105">
        <f t="shared" si="87"/>
        <v>0.85909433019089687</v>
      </c>
      <c r="BB105">
        <f t="shared" si="88"/>
        <v>-0.61417249631034443</v>
      </c>
      <c r="BC105">
        <f t="shared" si="89"/>
        <v>-2.1969200177380594</v>
      </c>
      <c r="BD105">
        <f t="shared" si="90"/>
        <v>-1.9572974409896169</v>
      </c>
      <c r="BE105">
        <f t="shared" si="94"/>
        <v>4.2984317896706168</v>
      </c>
      <c r="BF105">
        <f t="shared" si="94"/>
        <v>4.2984319387776173</v>
      </c>
      <c r="BG105">
        <f t="shared" si="94"/>
        <v>4.2984303971044389</v>
      </c>
      <c r="BH105">
        <f t="shared" si="94"/>
        <v>4.2984463373025434</v>
      </c>
      <c r="BI105">
        <f t="shared" si="94"/>
        <v>4.2982815508323942</v>
      </c>
      <c r="BJ105">
        <f t="shared" si="94"/>
        <v>4.2999880736741094</v>
      </c>
      <c r="BK105">
        <f t="shared" si="94"/>
        <v>4.2826246116761721</v>
      </c>
      <c r="BL105">
        <f t="shared" si="91"/>
        <v>4.5185725072998384</v>
      </c>
      <c r="BM105"/>
      <c r="BN105"/>
      <c r="BO105"/>
      <c r="BP105"/>
    </row>
    <row r="106" spans="1:68" s="9" customFormat="1" x14ac:dyDescent="0.2">
      <c r="A106" s="63" t="s">
        <v>1475</v>
      </c>
      <c r="B106" s="28" t="s">
        <v>676</v>
      </c>
      <c r="C106" s="64">
        <v>37169.455999999998</v>
      </c>
      <c r="D106" s="64" t="s">
        <v>700</v>
      </c>
      <c r="E106" s="9">
        <f t="shared" si="63"/>
        <v>-1615.9829241380546</v>
      </c>
      <c r="F106" s="9">
        <f t="shared" si="64"/>
        <v>-1616</v>
      </c>
      <c r="G106" s="9">
        <f t="shared" si="65"/>
        <v>2.6448000004165806E-2</v>
      </c>
      <c r="I106" s="9">
        <f t="shared" si="92"/>
        <v>2.6448000004165806E-2</v>
      </c>
      <c r="M106" s="15"/>
      <c r="P106" s="9">
        <f t="shared" si="66"/>
        <v>-2.4871186490699176E-2</v>
      </c>
      <c r="Q106" s="40">
        <f t="shared" si="67"/>
        <v>22150.955999999998</v>
      </c>
      <c r="S106" s="35">
        <v>0.1</v>
      </c>
      <c r="X106"/>
      <c r="Y106"/>
      <c r="Z106">
        <f t="shared" si="68"/>
        <v>-1616</v>
      </c>
      <c r="AA106" s="15">
        <f t="shared" si="69"/>
        <v>1.3602200883025588E-2</v>
      </c>
      <c r="AB106" s="15">
        <f t="shared" si="70"/>
        <v>-1.2025387369558958E-2</v>
      </c>
      <c r="AC106" s="15">
        <f t="shared" si="71"/>
        <v>5.1319186494864985E-2</v>
      </c>
      <c r="AD106" s="15">
        <f t="shared" si="72"/>
        <v>1.2845799121140217E-2</v>
      </c>
      <c r="AE106" s="15">
        <f t="shared" si="73"/>
        <v>1.6501455506068679E-5</v>
      </c>
      <c r="AF106">
        <f t="shared" si="74"/>
        <v>5.1319186494864985E-2</v>
      </c>
      <c r="AG106" s="68"/>
      <c r="AH106">
        <f t="shared" si="75"/>
        <v>3.8473387373724764E-2</v>
      </c>
      <c r="AI106">
        <f t="shared" si="76"/>
        <v>0.76147458806111668</v>
      </c>
      <c r="AJ106">
        <f t="shared" si="77"/>
        <v>0.15608647045561341</v>
      </c>
      <c r="AK106">
        <f t="shared" si="78"/>
        <v>-3.0361714320636887E-2</v>
      </c>
      <c r="AL106">
        <f t="shared" si="79"/>
        <v>-3.0149842936874847</v>
      </c>
      <c r="AM106">
        <f t="shared" si="80"/>
        <v>-15.775638154681159</v>
      </c>
      <c r="AN106" s="15">
        <f t="shared" si="93"/>
        <v>3.3032543850612615</v>
      </c>
      <c r="AO106" s="15">
        <f t="shared" si="93"/>
        <v>3.3032629149993213</v>
      </c>
      <c r="AP106" s="15">
        <f t="shared" si="93"/>
        <v>3.3032269715008726</v>
      </c>
      <c r="AQ106" s="15">
        <f t="shared" si="93"/>
        <v>3.3033784318331545</v>
      </c>
      <c r="AR106" s="15">
        <f t="shared" si="93"/>
        <v>3.3027402267739698</v>
      </c>
      <c r="AS106" s="15">
        <f t="shared" si="93"/>
        <v>3.3054298688943424</v>
      </c>
      <c r="AT106" s="15">
        <f t="shared" si="93"/>
        <v>3.2941025374055179</v>
      </c>
      <c r="AU106" s="15">
        <f t="shared" si="81"/>
        <v>3.3419588799884719</v>
      </c>
      <c r="AV106"/>
      <c r="AW106">
        <v>6800</v>
      </c>
      <c r="AX106">
        <f t="shared" si="84"/>
        <v>-7.5860220189762628E-3</v>
      </c>
      <c r="AY106">
        <f t="shared" si="85"/>
        <v>0.22374580057502025</v>
      </c>
      <c r="AZ106">
        <f t="shared" si="86"/>
        <v>-0.23133182259399651</v>
      </c>
      <c r="BA106">
        <f t="shared" si="87"/>
        <v>0.86365937934775971</v>
      </c>
      <c r="BB106">
        <f t="shared" si="88"/>
        <v>-0.63234290380160485</v>
      </c>
      <c r="BC106">
        <f t="shared" si="89"/>
        <v>-2.1736831743564466</v>
      </c>
      <c r="BD106">
        <f t="shared" si="90"/>
        <v>-1.9024143034103036</v>
      </c>
      <c r="BE106">
        <f t="shared" si="94"/>
        <v>4.3246169905113279</v>
      </c>
      <c r="BF106">
        <f t="shared" si="94"/>
        <v>4.3246170909423087</v>
      </c>
      <c r="BG106">
        <f t="shared" si="94"/>
        <v>4.3246159863423888</v>
      </c>
      <c r="BH106">
        <f t="shared" si="94"/>
        <v>4.3246281355564449</v>
      </c>
      <c r="BI106">
        <f t="shared" si="94"/>
        <v>4.324494529300229</v>
      </c>
      <c r="BJ106">
        <f t="shared" si="94"/>
        <v>4.3259662228414877</v>
      </c>
      <c r="BK106">
        <f t="shared" si="94"/>
        <v>4.3100371074943471</v>
      </c>
      <c r="BL106">
        <f t="shared" si="91"/>
        <v>4.5472145138069306</v>
      </c>
      <c r="BM106"/>
      <c r="BN106"/>
      <c r="BO106"/>
      <c r="BP106"/>
    </row>
    <row r="107" spans="1:68" s="9" customFormat="1" x14ac:dyDescent="0.2">
      <c r="A107" s="63" t="s">
        <v>1475</v>
      </c>
      <c r="B107" s="28" t="s">
        <v>676</v>
      </c>
      <c r="C107" s="64">
        <v>37169.459000000003</v>
      </c>
      <c r="D107" s="64" t="s">
        <v>700</v>
      </c>
      <c r="E107" s="9">
        <f t="shared" si="63"/>
        <v>-1615.9809872208621</v>
      </c>
      <c r="F107" s="9">
        <f t="shared" si="64"/>
        <v>-1616</v>
      </c>
      <c r="G107" s="9">
        <f t="shared" si="65"/>
        <v>2.9448000008414965E-2</v>
      </c>
      <c r="I107" s="9">
        <f t="shared" si="92"/>
        <v>2.9448000008414965E-2</v>
      </c>
      <c r="M107" s="15"/>
      <c r="P107" s="9">
        <f t="shared" si="66"/>
        <v>-2.4871186490699176E-2</v>
      </c>
      <c r="Q107" s="40">
        <f t="shared" si="67"/>
        <v>22150.959000000003</v>
      </c>
      <c r="S107" s="35">
        <v>0.1</v>
      </c>
      <c r="X107"/>
      <c r="Y107"/>
      <c r="Z107">
        <f t="shared" si="68"/>
        <v>-1616</v>
      </c>
      <c r="AA107" s="15">
        <f t="shared" si="69"/>
        <v>1.3602200883025588E-2</v>
      </c>
      <c r="AB107" s="15">
        <f t="shared" si="70"/>
        <v>-9.0253873653097991E-3</v>
      </c>
      <c r="AC107" s="15">
        <f t="shared" si="71"/>
        <v>5.4319186499114144E-2</v>
      </c>
      <c r="AD107" s="15">
        <f t="shared" si="72"/>
        <v>1.5845799125389377E-2</v>
      </c>
      <c r="AE107" s="15">
        <f t="shared" si="73"/>
        <v>2.5108934992219076E-5</v>
      </c>
      <c r="AF107">
        <f t="shared" si="74"/>
        <v>5.4319186499114144E-2</v>
      </c>
      <c r="AG107" s="68"/>
      <c r="AH107">
        <f t="shared" si="75"/>
        <v>3.8473387373724764E-2</v>
      </c>
      <c r="AI107">
        <f t="shared" si="76"/>
        <v>0.76147458806111668</v>
      </c>
      <c r="AJ107">
        <f t="shared" si="77"/>
        <v>0.15608647045561341</v>
      </c>
      <c r="AK107">
        <f t="shared" si="78"/>
        <v>-3.0361714320636887E-2</v>
      </c>
      <c r="AL107">
        <f t="shared" si="79"/>
        <v>-3.0149842936874847</v>
      </c>
      <c r="AM107">
        <f t="shared" si="80"/>
        <v>-15.775638154681159</v>
      </c>
      <c r="AN107" s="15">
        <f t="shared" si="93"/>
        <v>3.3032543850612615</v>
      </c>
      <c r="AO107" s="15">
        <f t="shared" si="93"/>
        <v>3.3032629149993213</v>
      </c>
      <c r="AP107" s="15">
        <f t="shared" si="93"/>
        <v>3.3032269715008726</v>
      </c>
      <c r="AQ107" s="15">
        <f t="shared" si="93"/>
        <v>3.3033784318331545</v>
      </c>
      <c r="AR107" s="15">
        <f t="shared" si="93"/>
        <v>3.3027402267739698</v>
      </c>
      <c r="AS107" s="15">
        <f t="shared" si="93"/>
        <v>3.3054298688943424</v>
      </c>
      <c r="AT107" s="15">
        <f t="shared" si="93"/>
        <v>3.2941025374055179</v>
      </c>
      <c r="AU107" s="15">
        <f t="shared" si="81"/>
        <v>3.3419588799884719</v>
      </c>
      <c r="AV107"/>
      <c r="AW107">
        <v>7000</v>
      </c>
      <c r="AX107">
        <f t="shared" si="84"/>
        <v>-6.5097022817598993E-3</v>
      </c>
      <c r="AY107">
        <f t="shared" si="85"/>
        <v>0.22965810859491195</v>
      </c>
      <c r="AZ107">
        <f t="shared" si="86"/>
        <v>-0.23616781087667185</v>
      </c>
      <c r="BA107">
        <f t="shared" si="87"/>
        <v>0.86834840219305409</v>
      </c>
      <c r="BB107">
        <f t="shared" si="88"/>
        <v>-0.65036205405007086</v>
      </c>
      <c r="BC107">
        <f t="shared" si="89"/>
        <v>-2.1501960215573144</v>
      </c>
      <c r="BD107">
        <f t="shared" si="90"/>
        <v>-1.8493516492948185</v>
      </c>
      <c r="BE107">
        <f t="shared" si="94"/>
        <v>4.3509428461411179</v>
      </c>
      <c r="BF107">
        <f t="shared" si="94"/>
        <v>4.350942911311904</v>
      </c>
      <c r="BG107">
        <f t="shared" si="94"/>
        <v>4.3509421448650967</v>
      </c>
      <c r="BH107">
        <f t="shared" si="94"/>
        <v>4.3509511588290302</v>
      </c>
      <c r="BI107">
        <f t="shared" si="94"/>
        <v>4.3508451617466912</v>
      </c>
      <c r="BJ107">
        <f t="shared" si="94"/>
        <v>4.3520934895539254</v>
      </c>
      <c r="BK107">
        <f t="shared" si="94"/>
        <v>4.3376441619442856</v>
      </c>
      <c r="BL107">
        <f t="shared" si="91"/>
        <v>4.5758565203140238</v>
      </c>
      <c r="BM107"/>
      <c r="BN107"/>
      <c r="BO107"/>
      <c r="BP107"/>
    </row>
    <row r="108" spans="1:68" s="9" customFormat="1" x14ac:dyDescent="0.2">
      <c r="A108" s="63" t="s">
        <v>1475</v>
      </c>
      <c r="B108" s="28" t="s">
        <v>676</v>
      </c>
      <c r="C108" s="64">
        <v>37172.553999999996</v>
      </c>
      <c r="D108" s="64" t="s">
        <v>700</v>
      </c>
      <c r="E108" s="9">
        <f t="shared" si="63"/>
        <v>-1613.9827343201712</v>
      </c>
      <c r="F108" s="9">
        <f t="shared" si="64"/>
        <v>-1614</v>
      </c>
      <c r="G108" s="9">
        <f t="shared" si="65"/>
        <v>2.6742000001831912E-2</v>
      </c>
      <c r="I108" s="9">
        <f t="shared" si="92"/>
        <v>2.6742000001831912E-2</v>
      </c>
      <c r="M108" s="15"/>
      <c r="P108" s="9">
        <f t="shared" si="66"/>
        <v>-2.4812144640162306E-2</v>
      </c>
      <c r="Q108" s="40">
        <f t="shared" si="67"/>
        <v>22154.053999999996</v>
      </c>
      <c r="S108" s="35">
        <v>0.1</v>
      </c>
      <c r="Z108">
        <f t="shared" si="68"/>
        <v>-1614</v>
      </c>
      <c r="AA108" s="15">
        <f t="shared" si="69"/>
        <v>1.3592997089279052E-2</v>
      </c>
      <c r="AB108" s="15">
        <f t="shared" si="70"/>
        <v>-1.1663141727609447E-2</v>
      </c>
      <c r="AC108" s="15">
        <f t="shared" si="71"/>
        <v>5.1554144641994218E-2</v>
      </c>
      <c r="AD108" s="15">
        <f t="shared" si="72"/>
        <v>1.314900291255286E-2</v>
      </c>
      <c r="AE108" s="15">
        <f t="shared" si="73"/>
        <v>1.7289627759432358E-5</v>
      </c>
      <c r="AF108">
        <f t="shared" si="74"/>
        <v>5.1554144641994218E-2</v>
      </c>
      <c r="AG108" s="68"/>
      <c r="AH108">
        <f t="shared" si="75"/>
        <v>3.8405141729441358E-2</v>
      </c>
      <c r="AI108">
        <f t="shared" si="76"/>
        <v>0.76148010561323032</v>
      </c>
      <c r="AJ108">
        <f t="shared" si="77"/>
        <v>0.15590709590088198</v>
      </c>
      <c r="AK108">
        <f t="shared" si="78"/>
        <v>-3.0405029498854357E-2</v>
      </c>
      <c r="AL108">
        <f t="shared" si="79"/>
        <v>-3.0148026959334597</v>
      </c>
      <c r="AM108">
        <f t="shared" si="80"/>
        <v>-15.752982622302714</v>
      </c>
      <c r="AN108" s="15">
        <f t="shared" si="93"/>
        <v>3.3034858692328664</v>
      </c>
      <c r="AO108" s="15">
        <f t="shared" si="93"/>
        <v>3.3034944092105336</v>
      </c>
      <c r="AP108" s="15">
        <f t="shared" si="93"/>
        <v>3.3034584220477465</v>
      </c>
      <c r="AQ108" s="15">
        <f t="shared" si="93"/>
        <v>3.3036100721071344</v>
      </c>
      <c r="AR108" s="15">
        <f t="shared" si="93"/>
        <v>3.3029710435138124</v>
      </c>
      <c r="AS108" s="15">
        <f t="shared" si="93"/>
        <v>3.3056642590985397</v>
      </c>
      <c r="AT108" s="15">
        <f t="shared" si="93"/>
        <v>3.2943214675521415</v>
      </c>
      <c r="AU108" s="15">
        <f t="shared" si="81"/>
        <v>3.3422453000535426</v>
      </c>
      <c r="AV108"/>
      <c r="AW108">
        <v>7200</v>
      </c>
      <c r="AX108">
        <f t="shared" si="84"/>
        <v>-5.294703760180125E-3</v>
      </c>
      <c r="AY108">
        <f t="shared" si="85"/>
        <v>0.23557060740672858</v>
      </c>
      <c r="AZ108">
        <f t="shared" si="86"/>
        <v>-0.24086531116690871</v>
      </c>
      <c r="BA108">
        <f t="shared" si="87"/>
        <v>0.87316283791354043</v>
      </c>
      <c r="BB108">
        <f t="shared" si="88"/>
        <v>-0.66821475294261823</v>
      </c>
      <c r="BC108">
        <f t="shared" si="89"/>
        <v>-2.1264504173558247</v>
      </c>
      <c r="BD108">
        <f t="shared" si="90"/>
        <v>-1.7979978209215854</v>
      </c>
      <c r="BE108">
        <f t="shared" si="94"/>
        <v>4.3774131476951759</v>
      </c>
      <c r="BF108">
        <f t="shared" si="94"/>
        <v>4.3774131881780729</v>
      </c>
      <c r="BG108">
        <f t="shared" si="94"/>
        <v>4.3774126760417467</v>
      </c>
      <c r="BH108">
        <f t="shared" si="94"/>
        <v>4.3774191549720305</v>
      </c>
      <c r="BI108">
        <f t="shared" si="94"/>
        <v>4.3773372002557309</v>
      </c>
      <c r="BJ108">
        <f t="shared" si="94"/>
        <v>4.3783753057062684</v>
      </c>
      <c r="BK108">
        <f t="shared" si="94"/>
        <v>4.3654466240059087</v>
      </c>
      <c r="BL108">
        <f t="shared" si="91"/>
        <v>4.604498526821116</v>
      </c>
      <c r="BM108"/>
      <c r="BN108"/>
      <c r="BO108"/>
      <c r="BP108"/>
    </row>
    <row r="109" spans="1:68" s="9" customFormat="1" x14ac:dyDescent="0.2">
      <c r="A109" s="63" t="s">
        <v>1484</v>
      </c>
      <c r="B109" s="28" t="s">
        <v>676</v>
      </c>
      <c r="C109" s="64">
        <v>37197.324000000001</v>
      </c>
      <c r="D109" s="64" t="s">
        <v>700</v>
      </c>
      <c r="E109" s="9">
        <f t="shared" si="63"/>
        <v>-1597.9902547239769</v>
      </c>
      <c r="F109" s="9">
        <f t="shared" si="64"/>
        <v>-1598</v>
      </c>
      <c r="G109" s="9">
        <f t="shared" si="65"/>
        <v>1.5094000002136454E-2</v>
      </c>
      <c r="I109" s="9">
        <f t="shared" si="92"/>
        <v>1.5094000002136454E-2</v>
      </c>
      <c r="M109" s="15"/>
      <c r="P109" s="9">
        <f t="shared" si="66"/>
        <v>-2.4339809149016473E-2</v>
      </c>
      <c r="Q109" s="40">
        <f t="shared" si="67"/>
        <v>22178.824000000001</v>
      </c>
      <c r="S109" s="35">
        <v>0.1</v>
      </c>
      <c r="Z109">
        <f t="shared" si="68"/>
        <v>-1598</v>
      </c>
      <c r="AA109" s="15">
        <f t="shared" si="69"/>
        <v>1.3519275748170727E-2</v>
      </c>
      <c r="AB109" s="15">
        <f t="shared" si="70"/>
        <v>-2.2765084895050747E-2</v>
      </c>
      <c r="AC109" s="15">
        <f t="shared" si="71"/>
        <v>3.9433809151152924E-2</v>
      </c>
      <c r="AD109" s="15">
        <f t="shared" si="72"/>
        <v>1.5747242539657265E-3</v>
      </c>
      <c r="AE109" s="15">
        <f t="shared" si="73"/>
        <v>2.4797564760279143E-7</v>
      </c>
      <c r="AF109">
        <f t="shared" si="74"/>
        <v>3.9433809151152924E-2</v>
      </c>
      <c r="AG109" s="68"/>
      <c r="AH109">
        <f t="shared" si="75"/>
        <v>3.7859084897187201E-2</v>
      </c>
      <c r="AI109">
        <f t="shared" si="76"/>
        <v>0.76152453211233895</v>
      </c>
      <c r="AJ109">
        <f t="shared" si="77"/>
        <v>0.15447182082717395</v>
      </c>
      <c r="AK109">
        <f t="shared" si="78"/>
        <v>-3.0751537406495583E-2</v>
      </c>
      <c r="AL109">
        <f t="shared" si="79"/>
        <v>-3.0133498187187349</v>
      </c>
      <c r="AM109">
        <f t="shared" si="80"/>
        <v>-15.574033535174845</v>
      </c>
      <c r="AN109" s="15">
        <f t="shared" si="93"/>
        <v>3.3053378033039551</v>
      </c>
      <c r="AO109" s="15">
        <f t="shared" si="93"/>
        <v>3.3053464232824079</v>
      </c>
      <c r="AP109" s="15">
        <f t="shared" si="93"/>
        <v>3.3053100879479826</v>
      </c>
      <c r="AQ109" s="15">
        <f t="shared" si="93"/>
        <v>3.3054632518195923</v>
      </c>
      <c r="AR109" s="15">
        <f t="shared" si="93"/>
        <v>3.3048176483477505</v>
      </c>
      <c r="AS109" s="15">
        <f t="shared" si="93"/>
        <v>3.3075394103248952</v>
      </c>
      <c r="AT109" s="15">
        <f t="shared" si="93"/>
        <v>3.2960730507241851</v>
      </c>
      <c r="AU109" s="15">
        <f t="shared" si="81"/>
        <v>3.3445366605741103</v>
      </c>
      <c r="AV109"/>
      <c r="AW109">
        <v>7400</v>
      </c>
      <c r="AX109">
        <f t="shared" si="84"/>
        <v>-3.9356430789237451E-3</v>
      </c>
      <c r="AY109">
        <f t="shared" si="85"/>
        <v>0.24148329701047019</v>
      </c>
      <c r="AZ109">
        <f t="shared" si="86"/>
        <v>-0.24541894008939394</v>
      </c>
      <c r="BA109">
        <f t="shared" si="87"/>
        <v>0.87810407741337626</v>
      </c>
      <c r="BB109">
        <f t="shared" si="88"/>
        <v>-0.68588485875880256</v>
      </c>
      <c r="BC109">
        <f t="shared" si="89"/>
        <v>-2.1024380308284467</v>
      </c>
      <c r="BD109">
        <f t="shared" si="90"/>
        <v>-1.7482495823903781</v>
      </c>
      <c r="BE109">
        <f t="shared" si="94"/>
        <v>4.404031729278759</v>
      </c>
      <c r="BF109">
        <f t="shared" si="94"/>
        <v>4.4040317531495878</v>
      </c>
      <c r="BG109">
        <f t="shared" si="94"/>
        <v>4.4040314260404143</v>
      </c>
      <c r="BH109">
        <f t="shared" si="94"/>
        <v>4.4040359085453531</v>
      </c>
      <c r="BI109">
        <f t="shared" si="94"/>
        <v>4.4039744885167353</v>
      </c>
      <c r="BJ109">
        <f t="shared" si="94"/>
        <v>4.4048171092774417</v>
      </c>
      <c r="BK109">
        <f t="shared" si="94"/>
        <v>4.3934451823646237</v>
      </c>
      <c r="BL109">
        <f t="shared" si="91"/>
        <v>4.6331405333282092</v>
      </c>
      <c r="BM109"/>
      <c r="BN109"/>
      <c r="BO109"/>
      <c r="BP109"/>
    </row>
    <row r="110" spans="1:68" s="9" customFormat="1" x14ac:dyDescent="0.2">
      <c r="A110" s="63" t="s">
        <v>1488</v>
      </c>
      <c r="B110" s="28" t="s">
        <v>676</v>
      </c>
      <c r="C110" s="64">
        <v>37197.326999999997</v>
      </c>
      <c r="D110" s="64" t="s">
        <v>700</v>
      </c>
      <c r="E110" s="9">
        <f t="shared" si="63"/>
        <v>-1597.9883178067894</v>
      </c>
      <c r="F110" s="9">
        <f t="shared" si="64"/>
        <v>-1598</v>
      </c>
      <c r="G110" s="9">
        <f t="shared" si="65"/>
        <v>1.8093999999109656E-2</v>
      </c>
      <c r="I110" s="9">
        <f t="shared" si="92"/>
        <v>1.8093999999109656E-2</v>
      </c>
      <c r="M110" s="15"/>
      <c r="P110" s="9">
        <f t="shared" si="66"/>
        <v>-2.4339809149016473E-2</v>
      </c>
      <c r="Q110" s="40">
        <f t="shared" si="67"/>
        <v>22178.826999999997</v>
      </c>
      <c r="S110" s="35">
        <v>0.1</v>
      </c>
      <c r="Z110">
        <f t="shared" si="68"/>
        <v>-1598</v>
      </c>
      <c r="AA110" s="15">
        <f t="shared" si="69"/>
        <v>1.3519275748170727E-2</v>
      </c>
      <c r="AB110" s="15">
        <f t="shared" si="70"/>
        <v>-1.9765084898077545E-2</v>
      </c>
      <c r="AC110" s="15">
        <f t="shared" si="71"/>
        <v>4.2433809148126125E-2</v>
      </c>
      <c r="AD110" s="15">
        <f t="shared" si="72"/>
        <v>4.5747242509389281E-3</v>
      </c>
      <c r="AE110" s="15">
        <f t="shared" si="73"/>
        <v>2.0928101972128735E-6</v>
      </c>
      <c r="AF110">
        <f t="shared" si="74"/>
        <v>4.2433809148126125E-2</v>
      </c>
      <c r="AG110" s="68"/>
      <c r="AH110">
        <f t="shared" si="75"/>
        <v>3.7859084897187201E-2</v>
      </c>
      <c r="AI110">
        <f t="shared" si="76"/>
        <v>0.76152453211233895</v>
      </c>
      <c r="AJ110">
        <f t="shared" si="77"/>
        <v>0.15447182082717395</v>
      </c>
      <c r="AK110">
        <f t="shared" si="78"/>
        <v>-3.0751537406495583E-2</v>
      </c>
      <c r="AL110">
        <f t="shared" si="79"/>
        <v>-3.0133498187187349</v>
      </c>
      <c r="AM110">
        <f t="shared" si="80"/>
        <v>-15.574033535174845</v>
      </c>
      <c r="AN110" s="15">
        <f t="shared" si="93"/>
        <v>3.3053378033039551</v>
      </c>
      <c r="AO110" s="15">
        <f t="shared" si="93"/>
        <v>3.3053464232824079</v>
      </c>
      <c r="AP110" s="15">
        <f t="shared" si="93"/>
        <v>3.3053100879479826</v>
      </c>
      <c r="AQ110" s="15">
        <f t="shared" si="93"/>
        <v>3.3054632518195923</v>
      </c>
      <c r="AR110" s="15">
        <f t="shared" si="93"/>
        <v>3.3048176483477505</v>
      </c>
      <c r="AS110" s="15">
        <f t="shared" si="93"/>
        <v>3.3075394103248952</v>
      </c>
      <c r="AT110" s="15">
        <f t="shared" si="93"/>
        <v>3.2960730507241851</v>
      </c>
      <c r="AU110" s="15">
        <f t="shared" si="81"/>
        <v>3.3445366605741103</v>
      </c>
      <c r="AV110"/>
      <c r="AW110">
        <v>7600</v>
      </c>
      <c r="AX110">
        <f t="shared" si="84"/>
        <v>-2.4270399697770284E-3</v>
      </c>
      <c r="AY110">
        <f t="shared" si="85"/>
        <v>0.24739617740613676</v>
      </c>
      <c r="AZ110">
        <f t="shared" si="86"/>
        <v>-0.24982321737591379</v>
      </c>
      <c r="BA110">
        <f t="shared" si="87"/>
        <v>0.88317345187470897</v>
      </c>
      <c r="BB110">
        <f t="shared" si="88"/>
        <v>-0.70335522928063199</v>
      </c>
      <c r="BC110">
        <f t="shared" si="89"/>
        <v>-2.0781503403872374</v>
      </c>
      <c r="BD110">
        <f t="shared" si="90"/>
        <v>-1.700011322513808</v>
      </c>
      <c r="BE110">
        <f t="shared" si="94"/>
        <v>4.4308024663328656</v>
      </c>
      <c r="BF110">
        <f t="shared" si="94"/>
        <v>4.4308024795420273</v>
      </c>
      <c r="BG110">
        <f t="shared" si="94"/>
        <v>4.4308022818482415</v>
      </c>
      <c r="BH110">
        <f t="shared" si="94"/>
        <v>4.4308052406293363</v>
      </c>
      <c r="BI110">
        <f t="shared" si="94"/>
        <v>4.4307609612388408</v>
      </c>
      <c r="BJ110">
        <f t="shared" si="94"/>
        <v>4.4314243305968057</v>
      </c>
      <c r="BK110">
        <f t="shared" si="94"/>
        <v>4.4216403648463878</v>
      </c>
      <c r="BL110">
        <f t="shared" si="91"/>
        <v>4.6617825398353014</v>
      </c>
      <c r="BM110"/>
      <c r="BN110"/>
      <c r="BO110"/>
      <c r="BP110"/>
    </row>
    <row r="111" spans="1:68" s="9" customFormat="1" x14ac:dyDescent="0.2">
      <c r="A111" s="63" t="s">
        <v>1488</v>
      </c>
      <c r="B111" s="28" t="s">
        <v>676</v>
      </c>
      <c r="C111" s="64">
        <v>37197.330999999998</v>
      </c>
      <c r="D111" s="64" t="s">
        <v>700</v>
      </c>
      <c r="E111" s="9">
        <f t="shared" si="63"/>
        <v>-1597.9857352505358</v>
      </c>
      <c r="F111" s="9">
        <f t="shared" si="64"/>
        <v>-1598</v>
      </c>
      <c r="G111" s="9">
        <f t="shared" si="65"/>
        <v>2.2093999999924563E-2</v>
      </c>
      <c r="I111" s="9">
        <f t="shared" si="92"/>
        <v>2.2093999999924563E-2</v>
      </c>
      <c r="M111" s="15"/>
      <c r="P111" s="9">
        <f t="shared" si="66"/>
        <v>-2.4339809149016473E-2</v>
      </c>
      <c r="Q111" s="40">
        <f t="shared" si="67"/>
        <v>22178.830999999998</v>
      </c>
      <c r="S111" s="35">
        <v>0.1</v>
      </c>
      <c r="X111"/>
      <c r="Y111"/>
      <c r="Z111">
        <f t="shared" si="68"/>
        <v>-1598</v>
      </c>
      <c r="AA111" s="15">
        <f t="shared" si="69"/>
        <v>1.3519275748170727E-2</v>
      </c>
      <c r="AB111" s="15">
        <f t="shared" si="70"/>
        <v>-1.5765084897262638E-2</v>
      </c>
      <c r="AC111" s="15">
        <f t="shared" si="71"/>
        <v>4.6433809148941033E-2</v>
      </c>
      <c r="AD111" s="15">
        <f t="shared" si="72"/>
        <v>8.5747242517538354E-3</v>
      </c>
      <c r="AE111" s="15">
        <f t="shared" si="73"/>
        <v>7.352589599361538E-6</v>
      </c>
      <c r="AF111">
        <f t="shared" si="74"/>
        <v>4.6433809148941033E-2</v>
      </c>
      <c r="AG111" s="68"/>
      <c r="AH111">
        <f t="shared" si="75"/>
        <v>3.7859084897187201E-2</v>
      </c>
      <c r="AI111">
        <f t="shared" si="76"/>
        <v>0.76152453211233895</v>
      </c>
      <c r="AJ111">
        <f t="shared" si="77"/>
        <v>0.15447182082717395</v>
      </c>
      <c r="AK111">
        <f t="shared" si="78"/>
        <v>-3.0751537406495583E-2</v>
      </c>
      <c r="AL111">
        <f t="shared" si="79"/>
        <v>-3.0133498187187349</v>
      </c>
      <c r="AM111">
        <f t="shared" si="80"/>
        <v>-15.574033535174845</v>
      </c>
      <c r="AN111" s="15">
        <f t="shared" ref="AN111:AT120" si="95">$AU111+$AB$7*SIN(AO111)</f>
        <v>3.3053378033039551</v>
      </c>
      <c r="AO111" s="15">
        <f t="shared" si="95"/>
        <v>3.3053464232824079</v>
      </c>
      <c r="AP111" s="15">
        <f t="shared" si="95"/>
        <v>3.3053100879479826</v>
      </c>
      <c r="AQ111" s="15">
        <f t="shared" si="95"/>
        <v>3.3054632518195923</v>
      </c>
      <c r="AR111" s="15">
        <f t="shared" si="95"/>
        <v>3.3048176483477505</v>
      </c>
      <c r="AS111" s="15">
        <f t="shared" si="95"/>
        <v>3.3075394103248952</v>
      </c>
      <c r="AT111" s="15">
        <f t="shared" si="95"/>
        <v>3.2960730507241851</v>
      </c>
      <c r="AU111" s="15">
        <f t="shared" si="81"/>
        <v>3.3445366605741103</v>
      </c>
      <c r="AV111"/>
      <c r="AW111">
        <v>7800</v>
      </c>
      <c r="AX111">
        <f t="shared" si="84"/>
        <v>-7.6331715147204271E-4</v>
      </c>
      <c r="AY111">
        <f t="shared" si="85"/>
        <v>0.25330924859372828</v>
      </c>
      <c r="AZ111">
        <f t="shared" si="86"/>
        <v>-0.25407256574520032</v>
      </c>
      <c r="BA111">
        <f t="shared" si="87"/>
        <v>0.88837222011717787</v>
      </c>
      <c r="BB111">
        <f t="shared" si="88"/>
        <v>-0.72060766709089952</v>
      </c>
      <c r="BC111">
        <f t="shared" si="89"/>
        <v>-2.0535786326936383</v>
      </c>
      <c r="BD111">
        <f t="shared" si="90"/>
        <v>-1.6531943461216956</v>
      </c>
      <c r="BE111">
        <f t="shared" si="94"/>
        <v>4.4577292736366445</v>
      </c>
      <c r="BF111">
        <f t="shared" si="94"/>
        <v>4.4577292803857747</v>
      </c>
      <c r="BG111">
        <f t="shared" si="94"/>
        <v>4.4577291689647938</v>
      </c>
      <c r="BH111">
        <f t="shared" si="94"/>
        <v>4.4577310084131962</v>
      </c>
      <c r="BI111">
        <f t="shared" si="94"/>
        <v>4.4577006426327221</v>
      </c>
      <c r="BJ111">
        <f t="shared" si="94"/>
        <v>4.4582023779442723</v>
      </c>
      <c r="BK111">
        <f t="shared" si="94"/>
        <v>4.4500325379847254</v>
      </c>
      <c r="BL111">
        <f t="shared" si="91"/>
        <v>4.6904245463423937</v>
      </c>
      <c r="BM111"/>
      <c r="BN111"/>
      <c r="BO111"/>
      <c r="BP111"/>
    </row>
    <row r="112" spans="1:68" s="9" customFormat="1" x14ac:dyDescent="0.2">
      <c r="A112" s="63" t="s">
        <v>1465</v>
      </c>
      <c r="B112" s="28" t="s">
        <v>676</v>
      </c>
      <c r="C112" s="64">
        <v>37197.332000000002</v>
      </c>
      <c r="D112" s="64" t="s">
        <v>700</v>
      </c>
      <c r="E112" s="9">
        <f t="shared" si="63"/>
        <v>-1597.9850896114701</v>
      </c>
      <c r="F112" s="9">
        <f t="shared" si="64"/>
        <v>-1598</v>
      </c>
      <c r="G112" s="9">
        <f t="shared" si="65"/>
        <v>2.3094000003766268E-2</v>
      </c>
      <c r="I112" s="9">
        <f t="shared" si="92"/>
        <v>2.3094000003766268E-2</v>
      </c>
      <c r="M112" s="15"/>
      <c r="P112" s="9">
        <f t="shared" si="66"/>
        <v>-2.4339809149016473E-2</v>
      </c>
      <c r="Q112" s="40">
        <f t="shared" si="67"/>
        <v>22178.832000000002</v>
      </c>
      <c r="S112" s="35">
        <v>0.1</v>
      </c>
      <c r="T112"/>
      <c r="U112"/>
      <c r="V112"/>
      <c r="W112"/>
      <c r="X112"/>
      <c r="Y112"/>
      <c r="Z112">
        <f t="shared" si="68"/>
        <v>-1598</v>
      </c>
      <c r="AA112" s="15">
        <f t="shared" si="69"/>
        <v>1.3519275748170727E-2</v>
      </c>
      <c r="AB112" s="15">
        <f t="shared" si="70"/>
        <v>-1.4765084893420932E-2</v>
      </c>
      <c r="AC112" s="15">
        <f t="shared" si="71"/>
        <v>4.7433809152782738E-2</v>
      </c>
      <c r="AD112" s="15">
        <f t="shared" si="72"/>
        <v>9.574724255595541E-3</v>
      </c>
      <c r="AE112" s="15">
        <f t="shared" si="73"/>
        <v>9.1675344570689593E-6</v>
      </c>
      <c r="AF112">
        <f t="shared" si="74"/>
        <v>4.7433809152782738E-2</v>
      </c>
      <c r="AG112" s="68"/>
      <c r="AH112">
        <f t="shared" si="75"/>
        <v>3.7859084897187201E-2</v>
      </c>
      <c r="AI112">
        <f t="shared" si="76"/>
        <v>0.76152453211233895</v>
      </c>
      <c r="AJ112">
        <f t="shared" si="77"/>
        <v>0.15447182082717395</v>
      </c>
      <c r="AK112">
        <f t="shared" si="78"/>
        <v>-3.0751537406495583E-2</v>
      </c>
      <c r="AL112">
        <f t="shared" si="79"/>
        <v>-3.0133498187187349</v>
      </c>
      <c r="AM112">
        <f t="shared" si="80"/>
        <v>-15.574033535174845</v>
      </c>
      <c r="AN112" s="15">
        <f t="shared" si="95"/>
        <v>3.3053378033039551</v>
      </c>
      <c r="AO112" s="15">
        <f t="shared" si="95"/>
        <v>3.3053464232824079</v>
      </c>
      <c r="AP112" s="15">
        <f t="shared" si="95"/>
        <v>3.3053100879479826</v>
      </c>
      <c r="AQ112" s="15">
        <f t="shared" si="95"/>
        <v>3.3054632518195923</v>
      </c>
      <c r="AR112" s="15">
        <f t="shared" si="95"/>
        <v>3.3048176483477505</v>
      </c>
      <c r="AS112" s="15">
        <f t="shared" si="95"/>
        <v>3.3075394103248952</v>
      </c>
      <c r="AT112" s="15">
        <f t="shared" si="95"/>
        <v>3.2960730507241851</v>
      </c>
      <c r="AU112" s="15">
        <f t="shared" si="81"/>
        <v>3.3445366605741103</v>
      </c>
      <c r="AV112"/>
      <c r="AW112">
        <v>8000</v>
      </c>
      <c r="AX112">
        <f t="shared" si="84"/>
        <v>1.0611994174110628E-3</v>
      </c>
      <c r="AY112">
        <f t="shared" si="85"/>
        <v>0.2592225105732448</v>
      </c>
      <c r="AZ112">
        <f t="shared" si="86"/>
        <v>-0.25816131115583374</v>
      </c>
      <c r="BA112">
        <f t="shared" si="87"/>
        <v>0.89370155465573364</v>
      </c>
      <c r="BB112">
        <f t="shared" si="88"/>
        <v>-0.7376228631831071</v>
      </c>
      <c r="BC112">
        <f t="shared" si="89"/>
        <v>-2.0287140023113319</v>
      </c>
      <c r="BD112">
        <f t="shared" si="90"/>
        <v>-1.6077162425547702</v>
      </c>
      <c r="BE112">
        <f t="shared" ref="BE112:BK121" si="96">$BL112+$AB$7*SIN(BF112)</f>
        <v>4.4848161029077742</v>
      </c>
      <c r="BF112">
        <f t="shared" si="96"/>
        <v>4.4848161060147849</v>
      </c>
      <c r="BG112">
        <f t="shared" si="96"/>
        <v>4.4848160487414512</v>
      </c>
      <c r="BH112">
        <f t="shared" si="96"/>
        <v>4.4848171044965577</v>
      </c>
      <c r="BI112">
        <f t="shared" si="96"/>
        <v>4.484797643876993</v>
      </c>
      <c r="BJ112">
        <f t="shared" si="96"/>
        <v>4.4851566225098098</v>
      </c>
      <c r="BK112">
        <f t="shared" si="96"/>
        <v>4.4786219067200639</v>
      </c>
      <c r="BL112">
        <f t="shared" si="91"/>
        <v>4.7190665528494868</v>
      </c>
      <c r="BM112"/>
      <c r="BN112"/>
      <c r="BO112"/>
      <c r="BP112"/>
    </row>
    <row r="113" spans="1:68" s="9" customFormat="1" x14ac:dyDescent="0.2">
      <c r="A113" s="63" t="s">
        <v>1465</v>
      </c>
      <c r="B113" s="28" t="s">
        <v>676</v>
      </c>
      <c r="C113" s="64">
        <v>37211.273999999998</v>
      </c>
      <c r="D113" s="64" t="s">
        <v>700</v>
      </c>
      <c r="E113" s="9">
        <f t="shared" si="63"/>
        <v>-1588.9835897919293</v>
      </c>
      <c r="F113" s="9">
        <f t="shared" si="64"/>
        <v>-1589</v>
      </c>
      <c r="G113" s="9">
        <f t="shared" si="65"/>
        <v>2.5417000004381407E-2</v>
      </c>
      <c r="I113" s="9">
        <f t="shared" si="92"/>
        <v>2.5417000004381407E-2</v>
      </c>
      <c r="M113" s="15"/>
      <c r="P113" s="9">
        <f t="shared" si="66"/>
        <v>-2.4074119898644657E-2</v>
      </c>
      <c r="Q113" s="40">
        <f t="shared" si="67"/>
        <v>22192.773999999998</v>
      </c>
      <c r="S113" s="35">
        <v>0.1</v>
      </c>
      <c r="T113"/>
      <c r="U113"/>
      <c r="V113"/>
      <c r="W113"/>
      <c r="X113"/>
      <c r="Y113"/>
      <c r="Z113">
        <f t="shared" si="68"/>
        <v>-1589</v>
      </c>
      <c r="AA113" s="15">
        <f t="shared" si="69"/>
        <v>1.3477736774037817E-2</v>
      </c>
      <c r="AB113" s="15">
        <f t="shared" si="70"/>
        <v>-1.2134856668301067E-2</v>
      </c>
      <c r="AC113" s="15">
        <f t="shared" si="71"/>
        <v>4.9491119903026064E-2</v>
      </c>
      <c r="AD113" s="15">
        <f t="shared" si="72"/>
        <v>1.193926323034359E-2</v>
      </c>
      <c r="AE113" s="15">
        <f t="shared" si="73"/>
        <v>1.4254600648343447E-5</v>
      </c>
      <c r="AF113">
        <f t="shared" si="74"/>
        <v>4.9491119903026064E-2</v>
      </c>
      <c r="AG113" s="68"/>
      <c r="AH113">
        <f t="shared" si="75"/>
        <v>3.7551856672682474E-2</v>
      </c>
      <c r="AI113">
        <f t="shared" si="76"/>
        <v>0.76154974555500488</v>
      </c>
      <c r="AJ113">
        <f t="shared" si="77"/>
        <v>0.15366426115795845</v>
      </c>
      <c r="AK113">
        <f t="shared" si="78"/>
        <v>-3.0946437472172066E-2</v>
      </c>
      <c r="AL113">
        <f t="shared" si="79"/>
        <v>-3.0125325004416932</v>
      </c>
      <c r="AM113">
        <f t="shared" si="80"/>
        <v>-15.475133828083479</v>
      </c>
      <c r="AN113" s="15">
        <f t="shared" si="95"/>
        <v>3.3063795639454625</v>
      </c>
      <c r="AO113" s="15">
        <f t="shared" si="95"/>
        <v>3.3063882286762638</v>
      </c>
      <c r="AP113" s="15">
        <f t="shared" si="95"/>
        <v>3.3063516983927759</v>
      </c>
      <c r="AQ113" s="15">
        <f t="shared" si="95"/>
        <v>3.3065057106385831</v>
      </c>
      <c r="AR113" s="15">
        <f t="shared" si="95"/>
        <v>3.3058564193205404</v>
      </c>
      <c r="AS113" s="15">
        <f t="shared" si="95"/>
        <v>3.3085942061704077</v>
      </c>
      <c r="AT113" s="15">
        <f t="shared" si="95"/>
        <v>3.2970584278957302</v>
      </c>
      <c r="AU113" s="15">
        <f t="shared" si="81"/>
        <v>3.3458255508669295</v>
      </c>
      <c r="AV113"/>
      <c r="AW113">
        <v>8200</v>
      </c>
      <c r="AX113">
        <f t="shared" si="84"/>
        <v>3.0522798640273963E-3</v>
      </c>
      <c r="AY113">
        <f t="shared" si="85"/>
        <v>0.26513596334468625</v>
      </c>
      <c r="AZ113">
        <f t="shared" si="86"/>
        <v>-0.26208368348065886</v>
      </c>
      <c r="BA113">
        <f t="shared" si="87"/>
        <v>0.89916252635104543</v>
      </c>
      <c r="BB113">
        <f t="shared" si="88"/>
        <v>-0.75438033904877644</v>
      </c>
      <c r="BC113">
        <f t="shared" si="89"/>
        <v>-2.0035473522087601</v>
      </c>
      <c r="BD113">
        <f t="shared" si="90"/>
        <v>-1.5635003217269436</v>
      </c>
      <c r="BE113">
        <f t="shared" si="96"/>
        <v>4.5120669399588795</v>
      </c>
      <c r="BF113">
        <f t="shared" si="96"/>
        <v>4.5120669411962044</v>
      </c>
      <c r="BG113">
        <f t="shared" si="96"/>
        <v>4.5120669153356108</v>
      </c>
      <c r="BH113">
        <f t="shared" si="96"/>
        <v>4.5120674558335034</v>
      </c>
      <c r="BI113">
        <f t="shared" si="96"/>
        <v>4.5120561594865798</v>
      </c>
      <c r="BJ113">
        <f t="shared" si="96"/>
        <v>4.5122923827424275</v>
      </c>
      <c r="BK113">
        <f t="shared" si="96"/>
        <v>4.50740851423161</v>
      </c>
      <c r="BL113">
        <f t="shared" si="91"/>
        <v>4.7477085593565791</v>
      </c>
      <c r="BM113"/>
      <c r="BN113"/>
      <c r="BO113"/>
      <c r="BP113"/>
    </row>
    <row r="114" spans="1:68" s="9" customFormat="1" x14ac:dyDescent="0.2">
      <c r="A114" s="63" t="s">
        <v>1499</v>
      </c>
      <c r="B114" s="28" t="s">
        <v>676</v>
      </c>
      <c r="C114" s="64">
        <v>37378.544999999998</v>
      </c>
      <c r="D114" s="64" t="s">
        <v>700</v>
      </c>
      <c r="E114" s="9">
        <f t="shared" si="63"/>
        <v>-1480.9868980464887</v>
      </c>
      <c r="F114" s="9">
        <f t="shared" si="64"/>
        <v>-1481</v>
      </c>
      <c r="G114" s="9">
        <f t="shared" si="65"/>
        <v>2.0293000001402106E-2</v>
      </c>
      <c r="I114" s="9">
        <f t="shared" si="92"/>
        <v>2.0293000001402106E-2</v>
      </c>
      <c r="M114" s="15"/>
      <c r="P114" s="9">
        <f t="shared" si="66"/>
        <v>-2.0885818758598261E-2</v>
      </c>
      <c r="Q114" s="40">
        <f t="shared" si="67"/>
        <v>22360.044999999998</v>
      </c>
      <c r="S114" s="35">
        <v>0.1</v>
      </c>
      <c r="T114"/>
      <c r="U114"/>
      <c r="V114"/>
      <c r="W114"/>
      <c r="Z114">
        <f t="shared" si="68"/>
        <v>-1481</v>
      </c>
      <c r="AA114" s="15">
        <f t="shared" si="69"/>
        <v>1.2975399103511621E-2</v>
      </c>
      <c r="AB114" s="15">
        <f t="shared" si="70"/>
        <v>-1.3568217860707776E-2</v>
      </c>
      <c r="AC114" s="15">
        <f t="shared" si="71"/>
        <v>4.1178818760000367E-2</v>
      </c>
      <c r="AD114" s="15">
        <f t="shared" si="72"/>
        <v>7.3176008978904847E-3</v>
      </c>
      <c r="AE114" s="15">
        <f t="shared" si="73"/>
        <v>5.3547282900807626E-6</v>
      </c>
      <c r="AF114">
        <f t="shared" si="74"/>
        <v>4.1178818760000367E-2</v>
      </c>
      <c r="AG114" s="68"/>
      <c r="AH114">
        <f t="shared" si="75"/>
        <v>3.3861217862109882E-2</v>
      </c>
      <c r="AI114">
        <f t="shared" si="76"/>
        <v>0.76186487067208719</v>
      </c>
      <c r="AJ114">
        <f t="shared" si="77"/>
        <v>0.14396140121639231</v>
      </c>
      <c r="AK114">
        <f t="shared" si="78"/>
        <v>-3.3284621329980654E-2</v>
      </c>
      <c r="AL114">
        <f t="shared" si="79"/>
        <v>-3.0027203443090396</v>
      </c>
      <c r="AM114">
        <f t="shared" si="80"/>
        <v>-14.378566351185082</v>
      </c>
      <c r="AN114" s="15">
        <f t="shared" si="95"/>
        <v>3.3188834566688827</v>
      </c>
      <c r="AO114" s="15">
        <f t="shared" si="95"/>
        <v>3.318892644181874</v>
      </c>
      <c r="AP114" s="15">
        <f t="shared" si="95"/>
        <v>3.3188538261230538</v>
      </c>
      <c r="AQ114" s="15">
        <f t="shared" si="95"/>
        <v>3.3190178377109412</v>
      </c>
      <c r="AR114" s="15">
        <f t="shared" si="95"/>
        <v>3.318324899210892</v>
      </c>
      <c r="AS114" s="15">
        <f t="shared" si="95"/>
        <v>3.3212531086566144</v>
      </c>
      <c r="AT114" s="15">
        <f t="shared" si="95"/>
        <v>3.3088894170972951</v>
      </c>
      <c r="AU114" s="15">
        <f t="shared" si="81"/>
        <v>3.3612922343807594</v>
      </c>
      <c r="AV114"/>
      <c r="AW114">
        <v>8400</v>
      </c>
      <c r="AX114">
        <f t="shared" si="84"/>
        <v>5.2157892521176308E-3</v>
      </c>
      <c r="AY114">
        <f t="shared" si="85"/>
        <v>0.27104960690805274</v>
      </c>
      <c r="AZ114">
        <f t="shared" si="86"/>
        <v>-0.26583381765593511</v>
      </c>
      <c r="BA114">
        <f t="shared" si="87"/>
        <v>0.90475608754207271</v>
      </c>
      <c r="BB114">
        <f t="shared" si="88"/>
        <v>-0.77085838745784729</v>
      </c>
      <c r="BC114">
        <f t="shared" si="89"/>
        <v>-1.9780693952337611</v>
      </c>
      <c r="BD114">
        <f t="shared" si="90"/>
        <v>-1.5204751094855429</v>
      </c>
      <c r="BE114">
        <f t="shared" si="96"/>
        <v>4.5394858013647905</v>
      </c>
      <c r="BF114">
        <f t="shared" si="96"/>
        <v>4.5394858017583823</v>
      </c>
      <c r="BG114">
        <f t="shared" si="96"/>
        <v>4.5394857922439265</v>
      </c>
      <c r="BH114">
        <f t="shared" si="96"/>
        <v>4.5394860222411095</v>
      </c>
      <c r="BI114">
        <f t="shared" si="96"/>
        <v>4.5394804625015048</v>
      </c>
      <c r="BJ114">
        <f t="shared" si="96"/>
        <v>4.5396149081232675</v>
      </c>
      <c r="BK114">
        <f t="shared" si="96"/>
        <v>4.5363922419019396</v>
      </c>
      <c r="BL114">
        <f t="shared" si="91"/>
        <v>4.7763505658636722</v>
      </c>
      <c r="BM114"/>
      <c r="BN114"/>
      <c r="BO114"/>
      <c r="BP114"/>
    </row>
    <row r="115" spans="1:68" s="9" customFormat="1" x14ac:dyDescent="0.2">
      <c r="A115" s="63" t="s">
        <v>1499</v>
      </c>
      <c r="B115" s="28" t="s">
        <v>676</v>
      </c>
      <c r="C115" s="64">
        <v>37378.546000000002</v>
      </c>
      <c r="D115" s="64" t="s">
        <v>700</v>
      </c>
      <c r="E115" s="9">
        <f t="shared" si="63"/>
        <v>-1480.9862524074231</v>
      </c>
      <c r="F115" s="9">
        <f t="shared" si="64"/>
        <v>-1481</v>
      </c>
      <c r="G115" s="9">
        <f t="shared" si="65"/>
        <v>2.1293000005243812E-2</v>
      </c>
      <c r="I115" s="9">
        <f t="shared" si="92"/>
        <v>2.1293000005243812E-2</v>
      </c>
      <c r="M115" s="15"/>
      <c r="P115" s="9">
        <f t="shared" si="66"/>
        <v>-2.0885818758598261E-2</v>
      </c>
      <c r="Q115" s="40">
        <f t="shared" si="67"/>
        <v>22360.046000000002</v>
      </c>
      <c r="S115" s="35">
        <v>0.1</v>
      </c>
      <c r="T115"/>
      <c r="U115"/>
      <c r="V115"/>
      <c r="W115"/>
      <c r="X115"/>
      <c r="Y115"/>
      <c r="Z115">
        <f t="shared" si="68"/>
        <v>-1481</v>
      </c>
      <c r="AA115" s="15">
        <f t="shared" si="69"/>
        <v>1.2975399103511621E-2</v>
      </c>
      <c r="AB115" s="15">
        <f t="shared" si="70"/>
        <v>-1.2568217856866071E-2</v>
      </c>
      <c r="AC115" s="15">
        <f t="shared" si="71"/>
        <v>4.2178818763842073E-2</v>
      </c>
      <c r="AD115" s="15">
        <f t="shared" si="72"/>
        <v>8.3176009017321903E-3</v>
      </c>
      <c r="AE115" s="15">
        <f t="shared" si="73"/>
        <v>6.9182484760496151E-6</v>
      </c>
      <c r="AF115">
        <f t="shared" si="74"/>
        <v>4.2178818763842073E-2</v>
      </c>
      <c r="AG115" s="68"/>
      <c r="AH115">
        <f t="shared" si="75"/>
        <v>3.3861217862109882E-2</v>
      </c>
      <c r="AI115">
        <f t="shared" si="76"/>
        <v>0.76186487067208719</v>
      </c>
      <c r="AJ115">
        <f t="shared" si="77"/>
        <v>0.14396140121639231</v>
      </c>
      <c r="AK115">
        <f t="shared" si="78"/>
        <v>-3.3284621329980654E-2</v>
      </c>
      <c r="AL115">
        <f t="shared" si="79"/>
        <v>-3.0027203443090396</v>
      </c>
      <c r="AM115">
        <f t="shared" si="80"/>
        <v>-14.378566351185082</v>
      </c>
      <c r="AN115" s="15">
        <f t="shared" si="95"/>
        <v>3.3188834566688827</v>
      </c>
      <c r="AO115" s="15">
        <f t="shared" si="95"/>
        <v>3.318892644181874</v>
      </c>
      <c r="AP115" s="15">
        <f t="shared" si="95"/>
        <v>3.3188538261230538</v>
      </c>
      <c r="AQ115" s="15">
        <f t="shared" si="95"/>
        <v>3.3190178377109412</v>
      </c>
      <c r="AR115" s="15">
        <f t="shared" si="95"/>
        <v>3.318324899210892</v>
      </c>
      <c r="AS115" s="15">
        <f t="shared" si="95"/>
        <v>3.3212531086566144</v>
      </c>
      <c r="AT115" s="15">
        <f t="shared" si="95"/>
        <v>3.3088894170972951</v>
      </c>
      <c r="AU115" s="15">
        <f t="shared" si="81"/>
        <v>3.3612922343807594</v>
      </c>
      <c r="AV115"/>
      <c r="AW115">
        <v>8600</v>
      </c>
      <c r="AX115">
        <f t="shared" si="84"/>
        <v>7.5576858998371299E-3</v>
      </c>
      <c r="AY115">
        <f t="shared" si="85"/>
        <v>0.27696344126334416</v>
      </c>
      <c r="AZ115">
        <f t="shared" si="86"/>
        <v>-0.26940575536350703</v>
      </c>
      <c r="BA115">
        <f t="shared" si="87"/>
        <v>0.91048305354626313</v>
      </c>
      <c r="BB115">
        <f t="shared" si="88"/>
        <v>-0.7870340122056263</v>
      </c>
      <c r="BC115">
        <f t="shared" si="89"/>
        <v>-1.9522706566956234</v>
      </c>
      <c r="BD115">
        <f t="shared" si="90"/>
        <v>-1.4785738951400391</v>
      </c>
      <c r="BE115">
        <f t="shared" si="96"/>
        <v>4.5670767305920252</v>
      </c>
      <c r="BF115">
        <f t="shared" si="96"/>
        <v>4.5670767306720501</v>
      </c>
      <c r="BG115">
        <f t="shared" si="96"/>
        <v>4.5670767283736309</v>
      </c>
      <c r="BH115">
        <f t="shared" si="96"/>
        <v>4.5670767943869768</v>
      </c>
      <c r="BI115">
        <f t="shared" si="96"/>
        <v>4.5670748984164726</v>
      </c>
      <c r="BJ115">
        <f t="shared" si="96"/>
        <v>4.5671293624020226</v>
      </c>
      <c r="BK115">
        <f t="shared" si="96"/>
        <v>4.5655728094142907</v>
      </c>
      <c r="BL115">
        <f t="shared" si="91"/>
        <v>4.8049925723707645</v>
      </c>
      <c r="BM115"/>
      <c r="BN115"/>
      <c r="BO115"/>
      <c r="BP115"/>
    </row>
    <row r="116" spans="1:68" s="9" customFormat="1" x14ac:dyDescent="0.2">
      <c r="A116" s="63" t="s">
        <v>1475</v>
      </c>
      <c r="B116" s="28" t="s">
        <v>676</v>
      </c>
      <c r="C116" s="64">
        <v>37488.51</v>
      </c>
      <c r="D116" s="64" t="s">
        <v>700</v>
      </c>
      <c r="E116" s="9">
        <f t="shared" si="63"/>
        <v>-1409.9891984584685</v>
      </c>
      <c r="F116" s="9">
        <f t="shared" si="64"/>
        <v>-1410</v>
      </c>
      <c r="G116" s="9">
        <f t="shared" si="65"/>
        <v>1.6730000003008172E-2</v>
      </c>
      <c r="I116" s="9">
        <f t="shared" si="92"/>
        <v>1.6730000003008172E-2</v>
      </c>
      <c r="M116" s="15"/>
      <c r="P116" s="9">
        <f t="shared" si="66"/>
        <v>-1.8789775662404105E-2</v>
      </c>
      <c r="Q116" s="40">
        <f t="shared" si="67"/>
        <v>22470.010000000002</v>
      </c>
      <c r="S116" s="35">
        <v>0.1</v>
      </c>
      <c r="X116" s="15"/>
      <c r="Y116" s="15"/>
      <c r="Z116">
        <f t="shared" si="68"/>
        <v>-1410</v>
      </c>
      <c r="AA116" s="15">
        <f t="shared" si="69"/>
        <v>1.2641410972162197E-2</v>
      </c>
      <c r="AB116" s="15">
        <f t="shared" si="70"/>
        <v>-1.470118663155813E-2</v>
      </c>
      <c r="AC116" s="15">
        <f t="shared" si="71"/>
        <v>3.5519775665412277E-2</v>
      </c>
      <c r="AD116" s="15">
        <f t="shared" si="72"/>
        <v>4.0885890308459752E-3</v>
      </c>
      <c r="AE116" s="15">
        <f t="shared" si="73"/>
        <v>1.6716560263154031E-6</v>
      </c>
      <c r="AF116">
        <f t="shared" si="74"/>
        <v>3.5519775665412277E-2</v>
      </c>
      <c r="AG116" s="68"/>
      <c r="AH116">
        <f t="shared" si="75"/>
        <v>3.1431186634566302E-2</v>
      </c>
      <c r="AI116">
        <f t="shared" si="76"/>
        <v>0.76208468732680512</v>
      </c>
      <c r="AJ116">
        <f t="shared" si="77"/>
        <v>0.13757055124953427</v>
      </c>
      <c r="AK116">
        <f t="shared" si="78"/>
        <v>-3.4821111882274616E-2</v>
      </c>
      <c r="AL116">
        <f t="shared" si="79"/>
        <v>-2.9962652081242105</v>
      </c>
      <c r="AM116">
        <f t="shared" si="80"/>
        <v>-13.737795657696582</v>
      </c>
      <c r="AN116" s="15">
        <f t="shared" si="95"/>
        <v>3.3271065098977228</v>
      </c>
      <c r="AO116" s="15">
        <f t="shared" si="95"/>
        <v>3.3271160263355224</v>
      </c>
      <c r="AP116" s="15">
        <f t="shared" si="95"/>
        <v>3.3270757578566741</v>
      </c>
      <c r="AQ116" s="15">
        <f t="shared" si="95"/>
        <v>3.327246154619369</v>
      </c>
      <c r="AR116" s="15">
        <f t="shared" si="95"/>
        <v>3.3265251549999548</v>
      </c>
      <c r="AS116" s="15">
        <f t="shared" si="95"/>
        <v>3.3295765894911846</v>
      </c>
      <c r="AT116" s="15">
        <f t="shared" si="95"/>
        <v>3.3166739723181915</v>
      </c>
      <c r="AU116" s="15">
        <f t="shared" si="81"/>
        <v>3.3714601466907772</v>
      </c>
      <c r="AV116"/>
      <c r="AW116">
        <v>8800</v>
      </c>
      <c r="AX116">
        <f t="shared" si="84"/>
        <v>1.0084019100870811E-2</v>
      </c>
      <c r="AY116">
        <f t="shared" si="85"/>
        <v>0.2828774664105605</v>
      </c>
      <c r="AZ116">
        <f t="shared" si="86"/>
        <v>-0.27279344730968969</v>
      </c>
      <c r="BA116">
        <f t="shared" si="87"/>
        <v>0.91634408240962273</v>
      </c>
      <c r="BB116">
        <f t="shared" si="88"/>
        <v>-0.80288286716645629</v>
      </c>
      <c r="BC116">
        <f t="shared" si="89"/>
        <v>-1.9261414782033959</v>
      </c>
      <c r="BD116">
        <f t="shared" si="90"/>
        <v>-1.4377343249970118</v>
      </c>
      <c r="BE116">
        <f t="shared" si="96"/>
        <v>4.5948437935385176</v>
      </c>
      <c r="BF116">
        <f t="shared" si="96"/>
        <v>4.594843793536576</v>
      </c>
      <c r="BG116">
        <f t="shared" si="96"/>
        <v>4.5948437936054463</v>
      </c>
      <c r="BH116">
        <f t="shared" si="96"/>
        <v>4.5948437911631155</v>
      </c>
      <c r="BI116">
        <f t="shared" si="96"/>
        <v>4.5948438777746263</v>
      </c>
      <c r="BJ116">
        <f t="shared" si="96"/>
        <v>4.5948408063405948</v>
      </c>
      <c r="BK116">
        <f t="shared" si="96"/>
        <v>4.5949497749825188</v>
      </c>
      <c r="BL116">
        <f t="shared" si="91"/>
        <v>4.8336345788778576</v>
      </c>
      <c r="BM116"/>
      <c r="BN116"/>
      <c r="BO116"/>
      <c r="BP116"/>
    </row>
    <row r="117" spans="1:68" s="9" customFormat="1" x14ac:dyDescent="0.2">
      <c r="A117" s="63" t="s">
        <v>1488</v>
      </c>
      <c r="B117" s="28" t="s">
        <v>676</v>
      </c>
      <c r="C117" s="64">
        <v>37547.377999999997</v>
      </c>
      <c r="D117" s="64" t="s">
        <v>700</v>
      </c>
      <c r="E117" s="9">
        <f t="shared" si="63"/>
        <v>-1371.9817180842854</v>
      </c>
      <c r="F117" s="9">
        <f t="shared" si="64"/>
        <v>-1372</v>
      </c>
      <c r="G117" s="9">
        <f t="shared" si="65"/>
        <v>2.8316000003542285E-2</v>
      </c>
      <c r="I117" s="9">
        <f t="shared" si="92"/>
        <v>2.8316000003542285E-2</v>
      </c>
      <c r="M117" s="15"/>
      <c r="P117" s="9">
        <f t="shared" si="66"/>
        <v>-1.7667939901682077E-2</v>
      </c>
      <c r="Q117" s="40">
        <f t="shared" si="67"/>
        <v>22528.877999999997</v>
      </c>
      <c r="S117" s="35">
        <v>0.1</v>
      </c>
      <c r="Z117">
        <f t="shared" si="68"/>
        <v>-1372</v>
      </c>
      <c r="AA117" s="15">
        <f t="shared" si="69"/>
        <v>1.2461489897572384E-2</v>
      </c>
      <c r="AB117" s="15">
        <f t="shared" si="70"/>
        <v>-1.8134297957121751E-3</v>
      </c>
      <c r="AC117" s="15">
        <f t="shared" si="71"/>
        <v>4.5983939905224362E-2</v>
      </c>
      <c r="AD117" s="15">
        <f t="shared" si="72"/>
        <v>1.5854510105969902E-2</v>
      </c>
      <c r="AE117" s="15">
        <f t="shared" si="73"/>
        <v>2.5136549070030177E-5</v>
      </c>
      <c r="AF117">
        <f t="shared" si="74"/>
        <v>4.5983939905224362E-2</v>
      </c>
      <c r="AG117" s="68"/>
      <c r="AH117">
        <f t="shared" si="75"/>
        <v>3.012942979925446E-2</v>
      </c>
      <c r="AI117">
        <f t="shared" si="76"/>
        <v>0.76220646452925434</v>
      </c>
      <c r="AJ117">
        <f t="shared" si="77"/>
        <v>0.13414618315844737</v>
      </c>
      <c r="AK117">
        <f t="shared" si="78"/>
        <v>-3.5643236741705026E-2</v>
      </c>
      <c r="AL117">
        <f t="shared" si="79"/>
        <v>-2.992808791266897</v>
      </c>
      <c r="AM117">
        <f t="shared" si="80"/>
        <v>-13.417511599064513</v>
      </c>
      <c r="AN117" s="15">
        <f t="shared" si="95"/>
        <v>3.3315085716688522</v>
      </c>
      <c r="AO117" s="15">
        <f t="shared" si="95"/>
        <v>3.331518259188178</v>
      </c>
      <c r="AP117" s="15">
        <f t="shared" si="95"/>
        <v>3.3314772324960664</v>
      </c>
      <c r="AQ117" s="15">
        <f t="shared" si="95"/>
        <v>3.3316509829564311</v>
      </c>
      <c r="AR117" s="15">
        <f t="shared" si="95"/>
        <v>3.3309151792281551</v>
      </c>
      <c r="AS117" s="15">
        <f t="shared" si="95"/>
        <v>3.3340318989882656</v>
      </c>
      <c r="AT117" s="15">
        <f t="shared" si="95"/>
        <v>3.3208426653138083</v>
      </c>
      <c r="AU117" s="15">
        <f t="shared" si="81"/>
        <v>3.3769021279271247</v>
      </c>
      <c r="AV117"/>
      <c r="AW117">
        <v>9000</v>
      </c>
      <c r="AX117">
        <f t="shared" si="84"/>
        <v>1.2800926179464989E-2</v>
      </c>
      <c r="AY117">
        <f t="shared" si="85"/>
        <v>0.28879168234970182</v>
      </c>
      <c r="AZ117">
        <f t="shared" si="86"/>
        <v>-0.27599075617023683</v>
      </c>
      <c r="BA117">
        <f t="shared" si="87"/>
        <v>0.92233965278678021</v>
      </c>
      <c r="BB117">
        <f t="shared" si="88"/>
        <v>-0.8183791950706033</v>
      </c>
      <c r="BC117">
        <f t="shared" si="89"/>
        <v>-1.8996720229238298</v>
      </c>
      <c r="BD117">
        <f t="shared" si="90"/>
        <v>-1.3978980365617268</v>
      </c>
      <c r="BE117">
        <f t="shared" si="96"/>
        <v>4.622791073428095</v>
      </c>
      <c r="BF117">
        <f t="shared" si="96"/>
        <v>4.6227910734200179</v>
      </c>
      <c r="BG117">
        <f t="shared" si="96"/>
        <v>4.622791073795427</v>
      </c>
      <c r="BH117">
        <f t="shared" si="96"/>
        <v>4.622791056346701</v>
      </c>
      <c r="BI117">
        <f t="shared" si="96"/>
        <v>4.6227918673528912</v>
      </c>
      <c r="BJ117">
        <f t="shared" si="96"/>
        <v>4.6227541800125316</v>
      </c>
      <c r="BK117">
        <f t="shared" si="96"/>
        <v>4.6245225357134903</v>
      </c>
      <c r="BL117">
        <f t="shared" si="91"/>
        <v>4.8622765853849499</v>
      </c>
      <c r="BM117"/>
      <c r="BN117"/>
      <c r="BO117"/>
      <c r="BP117"/>
    </row>
    <row r="118" spans="1:68" s="9" customFormat="1" x14ac:dyDescent="0.2">
      <c r="A118" s="63" t="s">
        <v>1499</v>
      </c>
      <c r="B118" s="28" t="s">
        <v>676</v>
      </c>
      <c r="C118" s="64">
        <v>37818.427000000003</v>
      </c>
      <c r="D118" s="64" t="s">
        <v>700</v>
      </c>
      <c r="E118" s="9">
        <f t="shared" si="63"/>
        <v>-1196.9818956350236</v>
      </c>
      <c r="F118" s="9">
        <f t="shared" si="64"/>
        <v>-1197</v>
      </c>
      <c r="G118" s="9">
        <f t="shared" si="65"/>
        <v>2.8041000005032402E-2</v>
      </c>
      <c r="I118" s="9">
        <f t="shared" si="92"/>
        <v>2.8041000005032402E-2</v>
      </c>
      <c r="M118" s="15"/>
      <c r="P118" s="9">
        <f t="shared" si="66"/>
        <v>-1.2501502106507563E-2</v>
      </c>
      <c r="Q118" s="40">
        <f t="shared" si="67"/>
        <v>22799.927000000003</v>
      </c>
      <c r="S118" s="35">
        <v>0.1</v>
      </c>
      <c r="T118"/>
      <c r="U118"/>
      <c r="V118"/>
      <c r="W118"/>
      <c r="X118"/>
      <c r="Y118"/>
      <c r="Z118">
        <f t="shared" si="68"/>
        <v>-1197</v>
      </c>
      <c r="AA118" s="15">
        <f t="shared" si="69"/>
        <v>1.1623049197978021E-2</v>
      </c>
      <c r="AB118" s="15">
        <f t="shared" si="70"/>
        <v>3.9164487005468179E-3</v>
      </c>
      <c r="AC118" s="15">
        <f t="shared" si="71"/>
        <v>4.0542502111539966E-2</v>
      </c>
      <c r="AD118" s="15">
        <f t="shared" si="72"/>
        <v>1.6417950807054382E-2</v>
      </c>
      <c r="AE118" s="15">
        <f t="shared" si="73"/>
        <v>2.6954910870285766E-5</v>
      </c>
      <c r="AF118">
        <f t="shared" si="74"/>
        <v>4.0542502111539966E-2</v>
      </c>
      <c r="AG118" s="68"/>
      <c r="AH118">
        <f t="shared" si="75"/>
        <v>2.4124551304485584E-2</v>
      </c>
      <c r="AI118">
        <f t="shared" si="76"/>
        <v>0.76280450908177833</v>
      </c>
      <c r="AJ118">
        <f t="shared" si="77"/>
        <v>0.11834127875755816</v>
      </c>
      <c r="AK118">
        <f t="shared" si="78"/>
        <v>-3.9427210466450556E-2</v>
      </c>
      <c r="AL118">
        <f t="shared" si="79"/>
        <v>-2.9768762392769839</v>
      </c>
      <c r="AM118">
        <f t="shared" si="80"/>
        <v>-12.114615571495861</v>
      </c>
      <c r="AN118" s="15">
        <f t="shared" si="95"/>
        <v>3.351790678689099</v>
      </c>
      <c r="AO118" s="15">
        <f t="shared" si="95"/>
        <v>3.3518011077689205</v>
      </c>
      <c r="AP118" s="15">
        <f t="shared" si="95"/>
        <v>3.3517567585611743</v>
      </c>
      <c r="AQ118" s="15">
        <f t="shared" si="95"/>
        <v>3.3519453545382754</v>
      </c>
      <c r="AR118" s="15">
        <f t="shared" si="95"/>
        <v>3.3511433984452923</v>
      </c>
      <c r="AS118" s="15">
        <f t="shared" si="95"/>
        <v>3.3545544640556759</v>
      </c>
      <c r="AT118" s="15">
        <f t="shared" si="95"/>
        <v>3.3400626052388964</v>
      </c>
      <c r="AU118" s="15">
        <f t="shared" si="81"/>
        <v>3.401963883620831</v>
      </c>
      <c r="AV118"/>
      <c r="AW118">
        <v>9200</v>
      </c>
      <c r="AX118">
        <f t="shared" si="84"/>
        <v>1.5714628804045006E-2</v>
      </c>
      <c r="AY118">
        <f t="shared" si="85"/>
        <v>0.29470608908076806</v>
      </c>
      <c r="AZ118">
        <f t="shared" si="86"/>
        <v>-0.27899146027672306</v>
      </c>
      <c r="BA118">
        <f t="shared" si="87"/>
        <v>0.92847003983054177</v>
      </c>
      <c r="BB118">
        <f t="shared" si="88"/>
        <v>-0.83349576650793211</v>
      </c>
      <c r="BC118">
        <f t="shared" si="89"/>
        <v>-1.8728522824375529</v>
      </c>
      <c r="BD118">
        <f t="shared" si="90"/>
        <v>-1.3590103287680912</v>
      </c>
      <c r="BE118">
        <f t="shared" si="96"/>
        <v>4.6509226650007802</v>
      </c>
      <c r="BF118">
        <f t="shared" si="96"/>
        <v>4.6509226649984425</v>
      </c>
      <c r="BG118">
        <f t="shared" si="96"/>
        <v>4.6509226651567026</v>
      </c>
      <c r="BH118">
        <f t="shared" si="96"/>
        <v>4.6509226544419713</v>
      </c>
      <c r="BI118">
        <f t="shared" si="96"/>
        <v>4.6509233798716147</v>
      </c>
      <c r="BJ118">
        <f t="shared" si="96"/>
        <v>4.650874284711489</v>
      </c>
      <c r="BK118">
        <f t="shared" si="96"/>
        <v>4.6542903281016477</v>
      </c>
      <c r="BL118">
        <f t="shared" si="91"/>
        <v>4.890918591892043</v>
      </c>
      <c r="BM118"/>
      <c r="BN118"/>
      <c r="BO118"/>
      <c r="BP118"/>
    </row>
    <row r="119" spans="1:68" s="9" customFormat="1" x14ac:dyDescent="0.2">
      <c r="A119" s="63" t="s">
        <v>753</v>
      </c>
      <c r="B119" s="28" t="s">
        <v>676</v>
      </c>
      <c r="C119" s="64">
        <v>37869.519</v>
      </c>
      <c r="D119" s="64" t="s">
        <v>700</v>
      </c>
      <c r="E119" s="9">
        <f t="shared" si="63"/>
        <v>-1163.9949046165107</v>
      </c>
      <c r="F119" s="9">
        <f t="shared" si="64"/>
        <v>-1164</v>
      </c>
      <c r="G119" s="9">
        <f t="shared" si="65"/>
        <v>7.8920000014477409E-3</v>
      </c>
      <c r="I119" s="9">
        <f t="shared" si="92"/>
        <v>7.8920000014477409E-3</v>
      </c>
      <c r="M119" s="15"/>
      <c r="P119" s="9">
        <f t="shared" si="66"/>
        <v>-1.1527243180898915E-2</v>
      </c>
      <c r="Q119" s="40">
        <f t="shared" si="67"/>
        <v>22851.019</v>
      </c>
      <c r="S119" s="35">
        <v>0.1</v>
      </c>
      <c r="T119" s="15"/>
      <c r="U119" s="15"/>
      <c r="V119" s="15"/>
      <c r="W119" s="15"/>
      <c r="X119"/>
      <c r="Y119"/>
      <c r="Z119">
        <f t="shared" si="68"/>
        <v>-1164</v>
      </c>
      <c r="AA119" s="15">
        <f t="shared" si="69"/>
        <v>1.14632311531903E-2</v>
      </c>
      <c r="AB119" s="15">
        <f t="shared" si="70"/>
        <v>-1.5098474332641474E-2</v>
      </c>
      <c r="AC119" s="15">
        <f t="shared" si="71"/>
        <v>1.9419243182346654E-2</v>
      </c>
      <c r="AD119" s="15">
        <f t="shared" si="72"/>
        <v>-3.5712311517425589E-3</v>
      </c>
      <c r="AE119" s="15">
        <f t="shared" si="73"/>
        <v>1.2753691939176484E-6</v>
      </c>
      <c r="AF119">
        <f t="shared" si="74"/>
        <v>1.9419243182346654E-2</v>
      </c>
      <c r="AG119" s="68"/>
      <c r="AH119">
        <f t="shared" si="75"/>
        <v>2.2990474334089215E-2</v>
      </c>
      <c r="AI119">
        <f t="shared" si="76"/>
        <v>0.76292415064122054</v>
      </c>
      <c r="AJ119">
        <f t="shared" si="77"/>
        <v>0.1153545876994343</v>
      </c>
      <c r="AK119">
        <f t="shared" si="78"/>
        <v>-4.0140347381596941E-2</v>
      </c>
      <c r="AL119">
        <f t="shared" si="79"/>
        <v>-2.9738689465433619</v>
      </c>
      <c r="AM119">
        <f t="shared" si="80"/>
        <v>-11.896405672786845</v>
      </c>
      <c r="AN119" s="15">
        <f t="shared" si="95"/>
        <v>3.3556171310784539</v>
      </c>
      <c r="AO119" s="15">
        <f t="shared" si="95"/>
        <v>3.3556276912234786</v>
      </c>
      <c r="AP119" s="15">
        <f t="shared" si="95"/>
        <v>3.3555827476508049</v>
      </c>
      <c r="AQ119" s="15">
        <f t="shared" si="95"/>
        <v>3.3557740288170002</v>
      </c>
      <c r="AR119" s="15">
        <f t="shared" si="95"/>
        <v>3.3549599856016763</v>
      </c>
      <c r="AS119" s="15">
        <f t="shared" si="95"/>
        <v>3.3584253451483259</v>
      </c>
      <c r="AT119" s="15">
        <f t="shared" si="95"/>
        <v>3.3436911827820244</v>
      </c>
      <c r="AU119" s="15">
        <f t="shared" si="81"/>
        <v>3.4066898146945013</v>
      </c>
      <c r="AV119"/>
      <c r="AW119">
        <v>9400</v>
      </c>
      <c r="AX119">
        <f t="shared" si="84"/>
        <v>1.8831428477910916E-2</v>
      </c>
      <c r="AY119">
        <f t="shared" si="85"/>
        <v>0.30062068660375935</v>
      </c>
      <c r="AZ119">
        <f t="shared" si="86"/>
        <v>-0.28178925812584843</v>
      </c>
      <c r="BA119">
        <f t="shared" si="87"/>
        <v>0.93473528897164571</v>
      </c>
      <c r="BB119">
        <f t="shared" si="88"/>
        <v>-0.84820381976056647</v>
      </c>
      <c r="BC119">
        <f t="shared" si="89"/>
        <v>-1.8456720853880939</v>
      </c>
      <c r="BD119">
        <f t="shared" si="90"/>
        <v>-1.3210198641986659</v>
      </c>
      <c r="BE119">
        <f t="shared" si="96"/>
        <v>4.6792426679365651</v>
      </c>
      <c r="BF119">
        <f t="shared" si="96"/>
        <v>4.679242667936415</v>
      </c>
      <c r="BG119">
        <f t="shared" si="96"/>
        <v>4.679242667955247</v>
      </c>
      <c r="BH119">
        <f t="shared" si="96"/>
        <v>4.6792426655919721</v>
      </c>
      <c r="BI119">
        <f t="shared" si="96"/>
        <v>4.679242962167673</v>
      </c>
      <c r="BJ119">
        <f t="shared" si="96"/>
        <v>4.6792057645265155</v>
      </c>
      <c r="BK119">
        <f t="shared" si="96"/>
        <v>4.6842522286553123</v>
      </c>
      <c r="BL119">
        <f t="shared" si="91"/>
        <v>4.9195605983991353</v>
      </c>
      <c r="BM119"/>
      <c r="BN119"/>
      <c r="BO119"/>
      <c r="BP119"/>
    </row>
    <row r="120" spans="1:68" s="9" customFormat="1" x14ac:dyDescent="0.2">
      <c r="A120" s="63" t="s">
        <v>1516</v>
      </c>
      <c r="B120" s="28" t="s">
        <v>676</v>
      </c>
      <c r="C120" s="64">
        <v>37880.364000000001</v>
      </c>
      <c r="D120" s="64" t="s">
        <v>700</v>
      </c>
      <c r="E120" s="9">
        <f t="shared" si="63"/>
        <v>-1156.9929489757874</v>
      </c>
      <c r="F120" s="9">
        <f t="shared" si="64"/>
        <v>-1157</v>
      </c>
      <c r="G120" s="9">
        <f t="shared" si="65"/>
        <v>1.0921000008238479E-2</v>
      </c>
      <c r="I120" s="9">
        <f t="shared" si="92"/>
        <v>1.0921000008238479E-2</v>
      </c>
      <c r="M120" s="15"/>
      <c r="P120" s="9">
        <f t="shared" si="66"/>
        <v>-1.1320581528907164E-2</v>
      </c>
      <c r="Q120" s="40">
        <f t="shared" si="67"/>
        <v>22861.864000000001</v>
      </c>
      <c r="S120" s="35">
        <v>0.1</v>
      </c>
      <c r="X120"/>
      <c r="Y120"/>
      <c r="Z120">
        <f t="shared" si="68"/>
        <v>-1157</v>
      </c>
      <c r="AA120" s="15">
        <f t="shared" si="69"/>
        <v>1.1429264194980585E-2</v>
      </c>
      <c r="AB120" s="15">
        <f t="shared" si="70"/>
        <v>-1.182884571564927E-2</v>
      </c>
      <c r="AC120" s="15">
        <f t="shared" si="71"/>
        <v>2.2241581537145644E-2</v>
      </c>
      <c r="AD120" s="15">
        <f t="shared" si="72"/>
        <v>-5.0826418674210574E-4</v>
      </c>
      <c r="AE120" s="15">
        <f t="shared" si="73"/>
        <v>2.5833248352461418E-8</v>
      </c>
      <c r="AF120">
        <f t="shared" si="74"/>
        <v>2.2241581537145644E-2</v>
      </c>
      <c r="AG120" s="68"/>
      <c r="AH120">
        <f t="shared" si="75"/>
        <v>2.274984572388775E-2</v>
      </c>
      <c r="AI120">
        <f t="shared" si="76"/>
        <v>0.76294980973823345</v>
      </c>
      <c r="AJ120">
        <f t="shared" si="77"/>
        <v>0.11472079108868088</v>
      </c>
      <c r="AK120">
        <f t="shared" si="78"/>
        <v>-4.0291601283173696E-2</v>
      </c>
      <c r="AL120">
        <f t="shared" si="79"/>
        <v>-2.9732309141055455</v>
      </c>
      <c r="AM120">
        <f t="shared" si="80"/>
        <v>-11.851109958254778</v>
      </c>
      <c r="AN120" s="15">
        <f t="shared" si="95"/>
        <v>3.3564288803593465</v>
      </c>
      <c r="AO120" s="15">
        <f t="shared" si="95"/>
        <v>3.3564394679401754</v>
      </c>
      <c r="AP120" s="15">
        <f t="shared" si="95"/>
        <v>3.3563943996360299</v>
      </c>
      <c r="AQ120" s="15">
        <f t="shared" si="95"/>
        <v>3.3565862455926023</v>
      </c>
      <c r="AR120" s="15">
        <f t="shared" si="95"/>
        <v>3.3557696547469136</v>
      </c>
      <c r="AS120" s="15">
        <f t="shared" si="95"/>
        <v>3.3592464800462132</v>
      </c>
      <c r="AT120" s="15">
        <f t="shared" si="95"/>
        <v>3.3444610611079644</v>
      </c>
      <c r="AU120" s="15">
        <f t="shared" si="81"/>
        <v>3.4076922849222493</v>
      </c>
      <c r="AV120"/>
      <c r="AW120">
        <v>9600</v>
      </c>
      <c r="AX120">
        <f t="shared" si="84"/>
        <v>2.2157701119149831E-2</v>
      </c>
      <c r="AY120">
        <f t="shared" si="85"/>
        <v>0.30653547491867555</v>
      </c>
      <c r="AZ120">
        <f t="shared" si="86"/>
        <v>-0.28437777379952572</v>
      </c>
      <c r="BA120">
        <f t="shared" si="87"/>
        <v>0.94113518747295832</v>
      </c>
      <c r="BB120">
        <f t="shared" si="88"/>
        <v>-0.8624730021778263</v>
      </c>
      <c r="BC120">
        <f t="shared" si="89"/>
        <v>-1.8181211081349922</v>
      </c>
      <c r="BD120">
        <f t="shared" si="90"/>
        <v>-1.2838783997708436</v>
      </c>
      <c r="BE120">
        <f t="shared" si="96"/>
        <v>4.7077551794469592</v>
      </c>
      <c r="BF120">
        <f t="shared" si="96"/>
        <v>4.7077551794469592</v>
      </c>
      <c r="BG120">
        <f t="shared" si="96"/>
        <v>4.7077551794469619</v>
      </c>
      <c r="BH120">
        <f t="shared" si="96"/>
        <v>4.7077551794443613</v>
      </c>
      <c r="BI120">
        <f t="shared" si="96"/>
        <v>4.7077551817781558</v>
      </c>
      <c r="BJ120">
        <f t="shared" si="96"/>
        <v>4.7077530876465081</v>
      </c>
      <c r="BK120">
        <f t="shared" si="96"/>
        <v>4.7144071546542383</v>
      </c>
      <c r="BL120">
        <f t="shared" si="91"/>
        <v>4.9482026049062275</v>
      </c>
      <c r="BM120"/>
      <c r="BN120"/>
      <c r="BO120"/>
      <c r="BP120"/>
    </row>
    <row r="121" spans="1:68" s="9" customFormat="1" x14ac:dyDescent="0.2">
      <c r="A121" s="65" t="s">
        <v>1130</v>
      </c>
      <c r="B121" s="66" t="s">
        <v>676</v>
      </c>
      <c r="C121" s="67">
        <v>37883.489200000004</v>
      </c>
      <c r="D121" s="67" t="s">
        <v>700</v>
      </c>
      <c r="E121" s="9">
        <f t="shared" si="63"/>
        <v>-1154.9751977753815</v>
      </c>
      <c r="F121" s="9">
        <f t="shared" si="64"/>
        <v>-1155</v>
      </c>
      <c r="G121" s="9">
        <f t="shared" si="65"/>
        <v>3.8415000009990763E-2</v>
      </c>
      <c r="J121" s="9">
        <f>G121</f>
        <v>3.8415000009990763E-2</v>
      </c>
      <c r="M121" s="15"/>
      <c r="P121" s="9">
        <f t="shared" si="66"/>
        <v>-1.1261535299695624E-2</v>
      </c>
      <c r="Q121" s="40">
        <f t="shared" si="67"/>
        <v>22864.989200000004</v>
      </c>
      <c r="S121" s="35">
        <v>1</v>
      </c>
      <c r="T121"/>
      <c r="U121"/>
      <c r="V121"/>
      <c r="W121"/>
      <c r="X121"/>
      <c r="Y121"/>
      <c r="Z121">
        <f t="shared" si="68"/>
        <v>-1155</v>
      </c>
      <c r="AA121" s="15">
        <f t="shared" si="69"/>
        <v>1.1419555142870108E-2</v>
      </c>
      <c r="AB121" s="15">
        <f t="shared" si="70"/>
        <v>1.5733909567425031E-2</v>
      </c>
      <c r="AC121" s="15">
        <f t="shared" si="71"/>
        <v>4.9676535309686388E-2</v>
      </c>
      <c r="AD121" s="15">
        <f t="shared" si="72"/>
        <v>2.6995444867120653E-2</v>
      </c>
      <c r="AE121" s="15">
        <f t="shared" si="73"/>
        <v>7.287540435737508E-4</v>
      </c>
      <c r="AF121">
        <f t="shared" si="74"/>
        <v>4.9676535309686388E-2</v>
      </c>
      <c r="AG121" s="68"/>
      <c r="AH121">
        <f t="shared" si="75"/>
        <v>2.2681090442565732E-2</v>
      </c>
      <c r="AI121">
        <f t="shared" si="76"/>
        <v>0.76295715895212246</v>
      </c>
      <c r="AJ121">
        <f t="shared" si="77"/>
        <v>0.11453968991105248</v>
      </c>
      <c r="AK121">
        <f t="shared" si="78"/>
        <v>-4.0334815545042618E-2</v>
      </c>
      <c r="AL121">
        <f t="shared" si="79"/>
        <v>-2.9730486112287036</v>
      </c>
      <c r="AM121">
        <f t="shared" si="80"/>
        <v>-11.83823060883809</v>
      </c>
      <c r="AN121" s="15">
        <f t="shared" ref="AN121:AT130" si="97">$AU121+$AB$7*SIN(AO121)</f>
        <v>3.3566608137498459</v>
      </c>
      <c r="AO121" s="15">
        <f t="shared" si="97"/>
        <v>3.3566714091458585</v>
      </c>
      <c r="AP121" s="15">
        <f t="shared" si="97"/>
        <v>3.3566263052910781</v>
      </c>
      <c r="AQ121" s="15">
        <f t="shared" si="97"/>
        <v>3.356818312306435</v>
      </c>
      <c r="AR121" s="15">
        <f t="shared" si="97"/>
        <v>3.3560009946207061</v>
      </c>
      <c r="AS121" s="15">
        <f t="shared" si="97"/>
        <v>3.3594810925401268</v>
      </c>
      <c r="AT121" s="15">
        <f t="shared" si="97"/>
        <v>3.3446810380050733</v>
      </c>
      <c r="AU121" s="15">
        <f t="shared" si="81"/>
        <v>3.4079787049873205</v>
      </c>
      <c r="AV121"/>
      <c r="AW121">
        <v>9800</v>
      </c>
      <c r="AX121">
        <f t="shared" si="84"/>
        <v>2.5699890635454858E-2</v>
      </c>
      <c r="AY121">
        <f t="shared" si="85"/>
        <v>0.31245045402551674</v>
      </c>
      <c r="AZ121">
        <f t="shared" si="86"/>
        <v>-0.28675056339006189</v>
      </c>
      <c r="BA121">
        <f t="shared" si="87"/>
        <v>0.94766923364870959</v>
      </c>
      <c r="BB121">
        <f t="shared" si="88"/>
        <v>-0.87627131393111213</v>
      </c>
      <c r="BC121">
        <f t="shared" si="89"/>
        <v>-1.7901888876393446</v>
      </c>
      <c r="BD121">
        <f t="shared" si="90"/>
        <v>-1.2475405428076185</v>
      </c>
      <c r="BE121">
        <f t="shared" si="96"/>
        <v>4.7364642859654493</v>
      </c>
      <c r="BF121">
        <f t="shared" si="96"/>
        <v>4.7364642859655115</v>
      </c>
      <c r="BG121">
        <f t="shared" si="96"/>
        <v>4.7364642859763686</v>
      </c>
      <c r="BH121">
        <f t="shared" si="96"/>
        <v>4.7364642878520318</v>
      </c>
      <c r="BI121">
        <f t="shared" si="96"/>
        <v>4.7364646118909786</v>
      </c>
      <c r="BJ121">
        <f t="shared" si="96"/>
        <v>4.7365205274605451</v>
      </c>
      <c r="BK121">
        <f t="shared" si="96"/>
        <v>4.7447538650377767</v>
      </c>
      <c r="BL121">
        <f t="shared" si="91"/>
        <v>4.9768446114133207</v>
      </c>
      <c r="BM121"/>
      <c r="BN121"/>
      <c r="BO121"/>
      <c r="BP121"/>
    </row>
    <row r="122" spans="1:68" s="9" customFormat="1" x14ac:dyDescent="0.2">
      <c r="A122" s="63" t="s">
        <v>1475</v>
      </c>
      <c r="B122" s="28" t="s">
        <v>676</v>
      </c>
      <c r="C122" s="64">
        <v>37883.491000000002</v>
      </c>
      <c r="D122" s="64" t="s">
        <v>700</v>
      </c>
      <c r="E122" s="9">
        <f t="shared" si="63"/>
        <v>-1154.9740356250688</v>
      </c>
      <c r="F122" s="9">
        <f t="shared" si="64"/>
        <v>-1155</v>
      </c>
      <c r="G122" s="9">
        <f t="shared" si="65"/>
        <v>4.0215000008174684E-2</v>
      </c>
      <c r="I122" s="9">
        <f t="shared" ref="I122:I139" si="98">G122</f>
        <v>4.0215000008174684E-2</v>
      </c>
      <c r="M122" s="15"/>
      <c r="P122" s="9">
        <f t="shared" si="66"/>
        <v>-1.1261535299695624E-2</v>
      </c>
      <c r="Q122" s="40">
        <f t="shared" si="67"/>
        <v>22864.991000000002</v>
      </c>
      <c r="S122" s="35">
        <v>0.1</v>
      </c>
      <c r="Z122">
        <f t="shared" si="68"/>
        <v>-1155</v>
      </c>
      <c r="AA122" s="15">
        <f t="shared" si="69"/>
        <v>1.1419555142870108E-2</v>
      </c>
      <c r="AB122" s="15">
        <f t="shared" si="70"/>
        <v>1.7533909565608952E-2</v>
      </c>
      <c r="AC122" s="15">
        <f t="shared" si="71"/>
        <v>5.1476535307870309E-2</v>
      </c>
      <c r="AD122" s="15">
        <f t="shared" si="72"/>
        <v>2.8795444865304574E-2</v>
      </c>
      <c r="AE122" s="15">
        <f t="shared" si="73"/>
        <v>8.2917764499079553E-5</v>
      </c>
      <c r="AF122">
        <f t="shared" si="74"/>
        <v>5.1476535307870309E-2</v>
      </c>
      <c r="AG122" s="68"/>
      <c r="AH122">
        <f t="shared" si="75"/>
        <v>2.2681090442565732E-2</v>
      </c>
      <c r="AI122">
        <f t="shared" si="76"/>
        <v>0.76295715895212246</v>
      </c>
      <c r="AJ122">
        <f t="shared" si="77"/>
        <v>0.11453968991105248</v>
      </c>
      <c r="AK122">
        <f t="shared" si="78"/>
        <v>-4.0334815545042618E-2</v>
      </c>
      <c r="AL122">
        <f t="shared" si="79"/>
        <v>-2.9730486112287036</v>
      </c>
      <c r="AM122">
        <f t="shared" si="80"/>
        <v>-11.83823060883809</v>
      </c>
      <c r="AN122" s="15">
        <f t="shared" si="97"/>
        <v>3.3566608137498459</v>
      </c>
      <c r="AO122" s="15">
        <f t="shared" si="97"/>
        <v>3.3566714091458585</v>
      </c>
      <c r="AP122" s="15">
        <f t="shared" si="97"/>
        <v>3.3566263052910781</v>
      </c>
      <c r="AQ122" s="15">
        <f t="shared" si="97"/>
        <v>3.356818312306435</v>
      </c>
      <c r="AR122" s="15">
        <f t="shared" si="97"/>
        <v>3.3560009946207061</v>
      </c>
      <c r="AS122" s="15">
        <f t="shared" si="97"/>
        <v>3.3594810925401268</v>
      </c>
      <c r="AT122" s="15">
        <f t="shared" si="97"/>
        <v>3.3446810380050733</v>
      </c>
      <c r="AU122" s="15">
        <f t="shared" si="81"/>
        <v>3.4079787049873205</v>
      </c>
      <c r="AV122"/>
      <c r="AW122">
        <v>10000</v>
      </c>
      <c r="AX122">
        <f t="shared" si="84"/>
        <v>2.9464501393066944E-2</v>
      </c>
      <c r="AY122">
        <f t="shared" si="85"/>
        <v>0.31836562392428291</v>
      </c>
      <c r="AZ122">
        <f t="shared" si="86"/>
        <v>-0.28890112253121597</v>
      </c>
      <c r="BA122">
        <f t="shared" si="87"/>
        <v>0.95433660364915529</v>
      </c>
      <c r="BB122">
        <f t="shared" si="88"/>
        <v>-0.88956505512473516</v>
      </c>
      <c r="BC122">
        <f t="shared" si="89"/>
        <v>-1.761864836827532</v>
      </c>
      <c r="BD122">
        <f t="shared" si="90"/>
        <v>-1.2119635297926545</v>
      </c>
      <c r="BE122">
        <f t="shared" ref="BE122:BK131" si="99">$BL122+$AB$7*SIN(BF122)</f>
        <v>4.7653740538650213</v>
      </c>
      <c r="BF122">
        <f t="shared" si="99"/>
        <v>4.7653740538686113</v>
      </c>
      <c r="BG122">
        <f t="shared" si="99"/>
        <v>4.7653740541505094</v>
      </c>
      <c r="BH122">
        <f t="shared" si="99"/>
        <v>4.7653740762874532</v>
      </c>
      <c r="BI122">
        <f t="shared" si="99"/>
        <v>4.7653758146295777</v>
      </c>
      <c r="BJ122">
        <f t="shared" si="99"/>
        <v>4.7655121435250294</v>
      </c>
      <c r="BK122">
        <f t="shared" si="99"/>
        <v>4.7752909614229209</v>
      </c>
      <c r="BL122">
        <f t="shared" si="91"/>
        <v>5.0054866179204129</v>
      </c>
      <c r="BM122"/>
      <c r="BN122"/>
      <c r="BO122"/>
      <c r="BP122"/>
    </row>
    <row r="123" spans="1:68" s="9" customFormat="1" x14ac:dyDescent="0.2">
      <c r="A123" s="63" t="s">
        <v>753</v>
      </c>
      <c r="B123" s="28" t="s">
        <v>676</v>
      </c>
      <c r="C123" s="64">
        <v>37956.271999999997</v>
      </c>
      <c r="D123" s="64" t="s">
        <v>700</v>
      </c>
      <c r="E123" s="9">
        <f t="shared" si="63"/>
        <v>-1107.9837789641749</v>
      </c>
      <c r="F123" s="9">
        <f t="shared" si="64"/>
        <v>-1108</v>
      </c>
      <c r="G123" s="9">
        <f t="shared" si="65"/>
        <v>2.512399999977788E-2</v>
      </c>
      <c r="I123" s="9">
        <f t="shared" si="98"/>
        <v>2.512399999977788E-2</v>
      </c>
      <c r="M123" s="15"/>
      <c r="P123" s="9">
        <f t="shared" si="66"/>
        <v>-9.8739434208018756E-3</v>
      </c>
      <c r="Q123" s="40">
        <f t="shared" si="67"/>
        <v>22937.771999999997</v>
      </c>
      <c r="S123" s="35">
        <v>0.1</v>
      </c>
      <c r="T123" s="15"/>
      <c r="U123" s="15"/>
      <c r="V123" s="15"/>
      <c r="W123" s="15"/>
      <c r="X123"/>
      <c r="Y123"/>
      <c r="Z123">
        <f t="shared" si="68"/>
        <v>-1108</v>
      </c>
      <c r="AA123" s="15">
        <f t="shared" si="69"/>
        <v>1.1190862070220266E-2</v>
      </c>
      <c r="AB123" s="15">
        <f t="shared" si="70"/>
        <v>4.0591945087557375E-3</v>
      </c>
      <c r="AC123" s="15">
        <f t="shared" si="71"/>
        <v>3.4997943420579755E-2</v>
      </c>
      <c r="AD123" s="15">
        <f t="shared" si="72"/>
        <v>1.3933137929557613E-2</v>
      </c>
      <c r="AE123" s="15">
        <f t="shared" si="73"/>
        <v>1.9413233256407704E-5</v>
      </c>
      <c r="AF123">
        <f t="shared" si="74"/>
        <v>3.4997943420579755E-2</v>
      </c>
      <c r="AG123" s="68"/>
      <c r="AH123">
        <f t="shared" si="75"/>
        <v>2.1064805491022142E-2</v>
      </c>
      <c r="AI123">
        <f t="shared" si="76"/>
        <v>0.7631321750122485</v>
      </c>
      <c r="AJ123">
        <f t="shared" si="77"/>
        <v>0.11028171515256513</v>
      </c>
      <c r="AK123">
        <f t="shared" si="78"/>
        <v>-4.135020341756377E-2</v>
      </c>
      <c r="AL123">
        <f t="shared" si="79"/>
        <v>-2.9687634731571451</v>
      </c>
      <c r="AM123">
        <f t="shared" si="80"/>
        <v>-11.543300696902802</v>
      </c>
      <c r="AN123" s="15">
        <f t="shared" si="97"/>
        <v>3.3621118978420239</v>
      </c>
      <c r="AO123" s="15">
        <f t="shared" si="97"/>
        <v>3.3621226738574106</v>
      </c>
      <c r="AP123" s="15">
        <f t="shared" si="97"/>
        <v>3.3620767457522489</v>
      </c>
      <c r="AQ123" s="15">
        <f t="shared" si="97"/>
        <v>3.3622724977253018</v>
      </c>
      <c r="AR123" s="15">
        <f t="shared" si="97"/>
        <v>3.361438235242761</v>
      </c>
      <c r="AS123" s="15">
        <f t="shared" si="97"/>
        <v>3.3649948127026943</v>
      </c>
      <c r="AT123" s="15">
        <f t="shared" si="97"/>
        <v>3.3498520017029163</v>
      </c>
      <c r="AU123" s="15">
        <f t="shared" si="81"/>
        <v>3.4147095765164872</v>
      </c>
      <c r="AV123"/>
      <c r="AW123">
        <v>10200</v>
      </c>
      <c r="AX123">
        <f t="shared" si="84"/>
        <v>3.345808947269463E-2</v>
      </c>
      <c r="AY123">
        <f t="shared" si="85"/>
        <v>0.32428098461497401</v>
      </c>
      <c r="AZ123">
        <f t="shared" si="86"/>
        <v>-0.29082289514227938</v>
      </c>
      <c r="BA123">
        <f t="shared" si="87"/>
        <v>0.9611361157249434</v>
      </c>
      <c r="BB123">
        <f t="shared" si="88"/>
        <v>-0.90231877739146538</v>
      </c>
      <c r="BC123">
        <f t="shared" si="89"/>
        <v>-1.7331382626962657</v>
      </c>
      <c r="BD123">
        <f t="shared" si="90"/>
        <v>-1.1771070254387972</v>
      </c>
      <c r="BE123">
        <f t="shared" si="99"/>
        <v>4.7944885191282882</v>
      </c>
      <c r="BF123">
        <f t="shared" si="99"/>
        <v>4.7944885191643927</v>
      </c>
      <c r="BG123">
        <f t="shared" si="99"/>
        <v>4.7944885209953521</v>
      </c>
      <c r="BH123">
        <f t="shared" si="99"/>
        <v>4.7944886138494009</v>
      </c>
      <c r="BI123">
        <f t="shared" si="99"/>
        <v>4.7944933226511015</v>
      </c>
      <c r="BJ123">
        <f t="shared" si="99"/>
        <v>4.7947317624725843</v>
      </c>
      <c r="BK123">
        <f t="shared" si="99"/>
        <v>4.8060168892514232</v>
      </c>
      <c r="BL123">
        <f t="shared" si="91"/>
        <v>5.0341286244275061</v>
      </c>
      <c r="BM123"/>
      <c r="BN123"/>
      <c r="BO123"/>
      <c r="BP123"/>
    </row>
    <row r="124" spans="1:68" s="9" customFormat="1" x14ac:dyDescent="0.2">
      <c r="A124" s="63" t="s">
        <v>1475</v>
      </c>
      <c r="B124" s="28" t="s">
        <v>676</v>
      </c>
      <c r="C124" s="64">
        <v>38230.409</v>
      </c>
      <c r="D124" s="64" t="s">
        <v>700</v>
      </c>
      <c r="E124" s="9">
        <f t="shared" si="63"/>
        <v>-930.99022308766348</v>
      </c>
      <c r="F124" s="9">
        <f t="shared" si="64"/>
        <v>-931</v>
      </c>
      <c r="G124" s="9">
        <f t="shared" si="65"/>
        <v>1.5143000004172791E-2</v>
      </c>
      <c r="I124" s="9">
        <f t="shared" si="98"/>
        <v>1.5143000004172791E-2</v>
      </c>
      <c r="M124" s="15"/>
      <c r="P124" s="9">
        <f t="shared" si="66"/>
        <v>-4.6482368948729267E-3</v>
      </c>
      <c r="Q124" s="40">
        <f t="shared" si="67"/>
        <v>23211.909</v>
      </c>
      <c r="S124" s="35">
        <v>0.1</v>
      </c>
      <c r="X124"/>
      <c r="Y124"/>
      <c r="Z124">
        <f t="shared" si="68"/>
        <v>-931</v>
      </c>
      <c r="AA124" s="15">
        <f t="shared" si="69"/>
        <v>1.0321033452409884E-2</v>
      </c>
      <c r="AB124" s="15">
        <f t="shared" si="70"/>
        <v>1.7372965688998085E-4</v>
      </c>
      <c r="AC124" s="15">
        <f t="shared" si="71"/>
        <v>1.9791236899045717E-2</v>
      </c>
      <c r="AD124" s="15">
        <f t="shared" si="72"/>
        <v>4.8219665517629066E-3</v>
      </c>
      <c r="AE124" s="15">
        <f t="shared" si="73"/>
        <v>2.3251361426320259E-6</v>
      </c>
      <c r="AF124">
        <f t="shared" si="74"/>
        <v>1.9791236899045717E-2</v>
      </c>
      <c r="AG124" s="68"/>
      <c r="AH124">
        <f t="shared" si="75"/>
        <v>1.496927034728281E-2</v>
      </c>
      <c r="AI124">
        <f t="shared" si="76"/>
        <v>0.76383110961977563</v>
      </c>
      <c r="AJ124">
        <f t="shared" si="77"/>
        <v>9.4210627155760965E-2</v>
      </c>
      <c r="AK124">
        <f t="shared" si="78"/>
        <v>-4.5171462824171726E-2</v>
      </c>
      <c r="AL124">
        <f t="shared" si="79"/>
        <v>-2.952607533606864</v>
      </c>
      <c r="AM124">
        <f t="shared" si="80"/>
        <v>-10.551327486885491</v>
      </c>
      <c r="AN124" s="15">
        <f t="shared" si="97"/>
        <v>3.3826520848020687</v>
      </c>
      <c r="AO124" s="15">
        <f t="shared" si="97"/>
        <v>3.3826634877221262</v>
      </c>
      <c r="AP124" s="15">
        <f t="shared" si="97"/>
        <v>3.3826146525883192</v>
      </c>
      <c r="AQ124" s="15">
        <f t="shared" si="97"/>
        <v>3.3828238022875126</v>
      </c>
      <c r="AR124" s="15">
        <f t="shared" si="97"/>
        <v>3.3819281375252759</v>
      </c>
      <c r="AS124" s="15">
        <f t="shared" si="97"/>
        <v>3.3857651332354912</v>
      </c>
      <c r="AT124" s="15">
        <f t="shared" si="97"/>
        <v>3.3693525833000924</v>
      </c>
      <c r="AU124" s="15">
        <f t="shared" si="81"/>
        <v>3.4400577522752642</v>
      </c>
      <c r="AV124"/>
      <c r="AW124">
        <v>10400</v>
      </c>
      <c r="AX124">
        <f t="shared" si="84"/>
        <v>3.7687252599129861E-2</v>
      </c>
      <c r="AY124">
        <f t="shared" si="85"/>
        <v>0.33019653609759014</v>
      </c>
      <c r="AZ124">
        <f t="shared" si="86"/>
        <v>-0.29250928349846028</v>
      </c>
      <c r="BA124">
        <f t="shared" si="87"/>
        <v>0.96806619190419074</v>
      </c>
      <c r="BB124">
        <f t="shared" si="88"/>
        <v>-0.91449524126896276</v>
      </c>
      <c r="BC124">
        <f t="shared" si="89"/>
        <v>-1.7039983874392373</v>
      </c>
      <c r="BD124">
        <f t="shared" si="90"/>
        <v>-1.1429329399845944</v>
      </c>
      <c r="BE124">
        <f t="shared" si="99"/>
        <v>4.8238116758934959</v>
      </c>
      <c r="BF124">
        <f t="shared" si="99"/>
        <v>4.8238116760784546</v>
      </c>
      <c r="BG124">
        <f t="shared" si="99"/>
        <v>4.8238116829963475</v>
      </c>
      <c r="BH124">
        <f t="shared" si="99"/>
        <v>4.8238119417424805</v>
      </c>
      <c r="BI124">
        <f t="shared" si="99"/>
        <v>4.8238216190513175</v>
      </c>
      <c r="BJ124">
        <f t="shared" si="99"/>
        <v>4.8241829589413934</v>
      </c>
      <c r="BK124">
        <f t="shared" si="99"/>
        <v>4.8369299390650013</v>
      </c>
      <c r="BL124">
        <f t="shared" si="91"/>
        <v>5.0627706309345983</v>
      </c>
      <c r="BM124"/>
      <c r="BN124"/>
      <c r="BO124"/>
      <c r="BP124"/>
    </row>
    <row r="125" spans="1:68" s="9" customFormat="1" x14ac:dyDescent="0.2">
      <c r="A125" s="63" t="s">
        <v>1475</v>
      </c>
      <c r="B125" s="28" t="s">
        <v>676</v>
      </c>
      <c r="C125" s="64">
        <v>38230.413</v>
      </c>
      <c r="D125" s="64" t="s">
        <v>700</v>
      </c>
      <c r="E125" s="9">
        <f t="shared" si="63"/>
        <v>-930.98764053141008</v>
      </c>
      <c r="F125" s="9">
        <f t="shared" si="64"/>
        <v>-931</v>
      </c>
      <c r="G125" s="9">
        <f t="shared" si="65"/>
        <v>1.9143000004987698E-2</v>
      </c>
      <c r="I125" s="9">
        <f t="shared" si="98"/>
        <v>1.9143000004987698E-2</v>
      </c>
      <c r="M125" s="15"/>
      <c r="P125" s="9">
        <f t="shared" si="66"/>
        <v>-4.6482368948729267E-3</v>
      </c>
      <c r="Q125" s="40">
        <f t="shared" si="67"/>
        <v>23211.913</v>
      </c>
      <c r="S125" s="35">
        <v>0.1</v>
      </c>
      <c r="X125"/>
      <c r="Y125"/>
      <c r="Z125">
        <f t="shared" si="68"/>
        <v>-931</v>
      </c>
      <c r="AA125" s="15">
        <f t="shared" si="69"/>
        <v>1.0321033452409884E-2</v>
      </c>
      <c r="AB125" s="15">
        <f t="shared" si="70"/>
        <v>4.1737296577048881E-3</v>
      </c>
      <c r="AC125" s="15">
        <f t="shared" si="71"/>
        <v>2.3791236899860624E-2</v>
      </c>
      <c r="AD125" s="15">
        <f t="shared" si="72"/>
        <v>8.8219665525778139E-3</v>
      </c>
      <c r="AE125" s="15">
        <f t="shared" si="73"/>
        <v>7.7827093854801683E-6</v>
      </c>
      <c r="AF125">
        <f t="shared" si="74"/>
        <v>2.3791236899860624E-2</v>
      </c>
      <c r="AG125" s="68"/>
      <c r="AH125">
        <f t="shared" si="75"/>
        <v>1.496927034728281E-2</v>
      </c>
      <c r="AI125">
        <f t="shared" si="76"/>
        <v>0.76383110961977563</v>
      </c>
      <c r="AJ125">
        <f t="shared" si="77"/>
        <v>9.4210627155760965E-2</v>
      </c>
      <c r="AK125">
        <f t="shared" si="78"/>
        <v>-4.5171462824171726E-2</v>
      </c>
      <c r="AL125">
        <f t="shared" si="79"/>
        <v>-2.952607533606864</v>
      </c>
      <c r="AM125">
        <f t="shared" si="80"/>
        <v>-10.551327486885491</v>
      </c>
      <c r="AN125" s="15">
        <f t="shared" si="97"/>
        <v>3.3826520848020687</v>
      </c>
      <c r="AO125" s="15">
        <f t="shared" si="97"/>
        <v>3.3826634877221262</v>
      </c>
      <c r="AP125" s="15">
        <f t="shared" si="97"/>
        <v>3.3826146525883192</v>
      </c>
      <c r="AQ125" s="15">
        <f t="shared" si="97"/>
        <v>3.3828238022875126</v>
      </c>
      <c r="AR125" s="15">
        <f t="shared" si="97"/>
        <v>3.3819281375252759</v>
      </c>
      <c r="AS125" s="15">
        <f t="shared" si="97"/>
        <v>3.3857651332354912</v>
      </c>
      <c r="AT125" s="15">
        <f t="shared" si="97"/>
        <v>3.3693525833000924</v>
      </c>
      <c r="AU125" s="15">
        <f t="shared" si="81"/>
        <v>3.4400577522752642</v>
      </c>
      <c r="AV125"/>
      <c r="AW125">
        <v>10600</v>
      </c>
      <c r="AX125">
        <f t="shared" si="84"/>
        <v>4.215861862553455E-2</v>
      </c>
      <c r="AY125">
        <f t="shared" si="85"/>
        <v>0.33611227837213115</v>
      </c>
      <c r="AZ125">
        <f t="shared" si="86"/>
        <v>-0.2939536597465966</v>
      </c>
      <c r="BA125">
        <f t="shared" si="87"/>
        <v>0.97512481703972465</v>
      </c>
      <c r="BB125">
        <f t="shared" si="88"/>
        <v>-0.92605538083520045</v>
      </c>
      <c r="BC125">
        <f t="shared" si="89"/>
        <v>-1.6744343728919431</v>
      </c>
      <c r="BD125">
        <f t="shared" si="90"/>
        <v>-1.1094052628809923</v>
      </c>
      <c r="BE125">
        <f t="shared" si="99"/>
        <v>4.8533474637980989</v>
      </c>
      <c r="BF125">
        <f t="shared" si="99"/>
        <v>4.8533474644556405</v>
      </c>
      <c r="BG125">
        <f t="shared" si="99"/>
        <v>4.8533474839202784</v>
      </c>
      <c r="BH125">
        <f t="shared" si="99"/>
        <v>4.8533480601139827</v>
      </c>
      <c r="BI125">
        <f t="shared" si="99"/>
        <v>4.8533651155848352</v>
      </c>
      <c r="BJ125">
        <f t="shared" si="99"/>
        <v>4.8538690366071569</v>
      </c>
      <c r="BK125">
        <f t="shared" si="99"/>
        <v>4.868028247907632</v>
      </c>
      <c r="BL125">
        <f t="shared" si="91"/>
        <v>5.0914126374416915</v>
      </c>
      <c r="BM125"/>
      <c r="BN125"/>
      <c r="BO125"/>
      <c r="BP125"/>
    </row>
    <row r="126" spans="1:68" s="9" customFormat="1" x14ac:dyDescent="0.2">
      <c r="A126" s="63" t="s">
        <v>1475</v>
      </c>
      <c r="B126" s="28" t="s">
        <v>676</v>
      </c>
      <c r="C126" s="64">
        <v>38532.445</v>
      </c>
      <c r="D126" s="64" t="s">
        <v>700</v>
      </c>
      <c r="E126" s="9">
        <f t="shared" si="63"/>
        <v>-735.98398298611733</v>
      </c>
      <c r="F126" s="9">
        <f t="shared" si="64"/>
        <v>-736</v>
      </c>
      <c r="G126" s="9">
        <f t="shared" si="65"/>
        <v>2.4808000001939945E-2</v>
      </c>
      <c r="I126" s="9">
        <f t="shared" si="98"/>
        <v>2.4808000001939945E-2</v>
      </c>
      <c r="M126" s="15"/>
      <c r="P126" s="9">
        <f t="shared" si="66"/>
        <v>1.1090704139318423E-3</v>
      </c>
      <c r="Q126" s="40">
        <f t="shared" si="67"/>
        <v>23513.945</v>
      </c>
      <c r="S126" s="35">
        <v>0.1</v>
      </c>
      <c r="X126"/>
      <c r="Y126"/>
      <c r="Z126">
        <f t="shared" si="68"/>
        <v>-736</v>
      </c>
      <c r="AA126" s="15">
        <f t="shared" si="69"/>
        <v>9.3489222568923832E-3</v>
      </c>
      <c r="AB126" s="15">
        <f t="shared" si="70"/>
        <v>1.6568148158979404E-2</v>
      </c>
      <c r="AC126" s="15">
        <f t="shared" si="71"/>
        <v>2.3698929588008101E-2</v>
      </c>
      <c r="AD126" s="15">
        <f t="shared" si="72"/>
        <v>1.5459077745047562E-2</v>
      </c>
      <c r="AE126" s="15">
        <f t="shared" si="73"/>
        <v>2.3898308472742481E-5</v>
      </c>
      <c r="AF126">
        <f t="shared" si="74"/>
        <v>2.3698929588008101E-2</v>
      </c>
      <c r="AG126" s="68"/>
      <c r="AH126">
        <f t="shared" si="75"/>
        <v>8.2398518429605411E-3</v>
      </c>
      <c r="AI126">
        <f t="shared" si="76"/>
        <v>0.76467425263338018</v>
      </c>
      <c r="AJ126">
        <f t="shared" si="77"/>
        <v>7.6441061124150486E-2</v>
      </c>
      <c r="AK126">
        <f t="shared" si="78"/>
        <v>-4.9376092022797982E-2</v>
      </c>
      <c r="AL126">
        <f t="shared" si="79"/>
        <v>-2.9347726849783262</v>
      </c>
      <c r="AM126">
        <f t="shared" si="80"/>
        <v>-9.6357515310492481</v>
      </c>
      <c r="AN126" s="15">
        <f t="shared" si="97"/>
        <v>3.4053039447007278</v>
      </c>
      <c r="AO126" s="15">
        <f t="shared" si="97"/>
        <v>3.4053159378682993</v>
      </c>
      <c r="AP126" s="15">
        <f t="shared" si="97"/>
        <v>3.405264273985301</v>
      </c>
      <c r="AQ126" s="15">
        <f t="shared" si="97"/>
        <v>3.4054868355716454</v>
      </c>
      <c r="AR126" s="15">
        <f t="shared" si="97"/>
        <v>3.4045281631164568</v>
      </c>
      <c r="AS126" s="15">
        <f t="shared" si="97"/>
        <v>3.4086593700964269</v>
      </c>
      <c r="AT126" s="15">
        <f t="shared" si="97"/>
        <v>3.3908890137817518</v>
      </c>
      <c r="AU126" s="15">
        <f t="shared" si="81"/>
        <v>3.4679837086196796</v>
      </c>
      <c r="AV126"/>
      <c r="AW126">
        <v>10800</v>
      </c>
      <c r="AX126">
        <f t="shared" si="84"/>
        <v>4.6878832448236707E-2</v>
      </c>
      <c r="AY126">
        <f t="shared" si="85"/>
        <v>0.34202821143859719</v>
      </c>
      <c r="AZ126">
        <f t="shared" si="86"/>
        <v>-0.29514937899036048</v>
      </c>
      <c r="BA126">
        <f t="shared" si="87"/>
        <v>0.98230949521495259</v>
      </c>
      <c r="BB126">
        <f t="shared" si="88"/>
        <v>-0.93695827727671344</v>
      </c>
      <c r="BC126">
        <f t="shared" si="89"/>
        <v>-1.6444353486063938</v>
      </c>
      <c r="BD126">
        <f t="shared" si="90"/>
        <v>-1.0764899112458923</v>
      </c>
      <c r="BE126">
        <f t="shared" si="99"/>
        <v>4.8830997540406171</v>
      </c>
      <c r="BF126">
        <f t="shared" si="99"/>
        <v>4.8830997558958034</v>
      </c>
      <c r="BG126">
        <f t="shared" si="99"/>
        <v>4.8830998013122322</v>
      </c>
      <c r="BH126">
        <f t="shared" si="99"/>
        <v>4.8831009131391259</v>
      </c>
      <c r="BI126">
        <f t="shared" si="99"/>
        <v>4.8831281292260282</v>
      </c>
      <c r="BJ126">
        <f t="shared" si="99"/>
        <v>4.8837930094029396</v>
      </c>
      <c r="BK126">
        <f t="shared" si="99"/>
        <v>4.8993098008537395</v>
      </c>
      <c r="BL126">
        <f t="shared" si="91"/>
        <v>5.1200546439487837</v>
      </c>
      <c r="BM126"/>
      <c r="BN126"/>
      <c r="BO126"/>
      <c r="BP126"/>
    </row>
    <row r="127" spans="1:68" s="9" customFormat="1" x14ac:dyDescent="0.2">
      <c r="A127" s="63" t="s">
        <v>1475</v>
      </c>
      <c r="B127" s="28" t="s">
        <v>676</v>
      </c>
      <c r="C127" s="64">
        <v>38535.517</v>
      </c>
      <c r="D127" s="64" t="s">
        <v>700</v>
      </c>
      <c r="E127" s="9">
        <f t="shared" si="63"/>
        <v>-734.00057978387667</v>
      </c>
      <c r="F127" s="9">
        <f t="shared" si="64"/>
        <v>-734</v>
      </c>
      <c r="G127" s="9">
        <f t="shared" si="65"/>
        <v>-8.9799999841488898E-4</v>
      </c>
      <c r="I127" s="9">
        <f t="shared" si="98"/>
        <v>-8.9799999841488898E-4</v>
      </c>
      <c r="M127" s="15"/>
      <c r="P127" s="9">
        <f t="shared" si="66"/>
        <v>1.1681206593134061E-3</v>
      </c>
      <c r="Q127" s="40">
        <f t="shared" si="67"/>
        <v>23517.017</v>
      </c>
      <c r="S127" s="35">
        <v>0.1</v>
      </c>
      <c r="X127"/>
      <c r="Y127"/>
      <c r="Z127">
        <f t="shared" si="68"/>
        <v>-734</v>
      </c>
      <c r="AA127" s="15">
        <f t="shared" si="69"/>
        <v>9.3388859081070894E-3</v>
      </c>
      <c r="AB127" s="15">
        <f t="shared" si="70"/>
        <v>-9.0687652472085725E-3</v>
      </c>
      <c r="AC127" s="15">
        <f t="shared" si="71"/>
        <v>-2.0661206577282949E-3</v>
      </c>
      <c r="AD127" s="15">
        <f t="shared" si="72"/>
        <v>-1.0236885906521978E-2</v>
      </c>
      <c r="AE127" s="15">
        <f t="shared" si="73"/>
        <v>1.047938330631483E-5</v>
      </c>
      <c r="AF127">
        <f t="shared" si="74"/>
        <v>-2.0661206577282949E-3</v>
      </c>
      <c r="AG127" s="68"/>
      <c r="AH127">
        <f t="shared" si="75"/>
        <v>8.1707652487936835E-3</v>
      </c>
      <c r="AI127">
        <f t="shared" si="76"/>
        <v>0.76468329875848595</v>
      </c>
      <c r="AJ127">
        <f t="shared" si="77"/>
        <v>7.6258466966289171E-2</v>
      </c>
      <c r="AK127">
        <f t="shared" si="78"/>
        <v>-4.9419186091173357E-2</v>
      </c>
      <c r="AL127">
        <f t="shared" si="79"/>
        <v>-2.9345895562852711</v>
      </c>
      <c r="AM127">
        <f t="shared" si="80"/>
        <v>-9.6271660019462377</v>
      </c>
      <c r="AN127" s="15">
        <f t="shared" si="97"/>
        <v>3.4055364030637589</v>
      </c>
      <c r="AO127" s="15">
        <f t="shared" si="97"/>
        <v>3.4055484017283399</v>
      </c>
      <c r="AP127" s="15">
        <f t="shared" si="97"/>
        <v>3.4054967109200445</v>
      </c>
      <c r="AQ127" s="15">
        <f t="shared" si="97"/>
        <v>3.4057194024867687</v>
      </c>
      <c r="AR127" s="15">
        <f t="shared" si="97"/>
        <v>3.4047601100362992</v>
      </c>
      <c r="AS127" s="15">
        <f t="shared" si="97"/>
        <v>3.4088942507545181</v>
      </c>
      <c r="AT127" s="15">
        <f t="shared" si="97"/>
        <v>3.3911102032358946</v>
      </c>
      <c r="AU127" s="15">
        <f t="shared" si="81"/>
        <v>3.4682701286847504</v>
      </c>
      <c r="AV127"/>
      <c r="AW127">
        <v>11000</v>
      </c>
      <c r="AX127">
        <f t="shared" si="84"/>
        <v>5.1854541223545214E-2</v>
      </c>
      <c r="AY127">
        <f t="shared" si="85"/>
        <v>0.34794433529698815</v>
      </c>
      <c r="AZ127">
        <f t="shared" si="86"/>
        <v>-0.29608979407344294</v>
      </c>
      <c r="BA127">
        <f t="shared" si="87"/>
        <v>0.98961720353543692</v>
      </c>
      <c r="BB127">
        <f t="shared" si="88"/>
        <v>-0.94716114327187906</v>
      </c>
      <c r="BC127">
        <f t="shared" si="89"/>
        <v>-1.6139904438804924</v>
      </c>
      <c r="BD127">
        <f t="shared" si="90"/>
        <v>-1.0441545916518824</v>
      </c>
      <c r="BE127">
        <f t="shared" si="99"/>
        <v>4.9130723340815754</v>
      </c>
      <c r="BF127">
        <f t="shared" si="99"/>
        <v>4.913072338540128</v>
      </c>
      <c r="BG127">
        <f t="shared" si="99"/>
        <v>4.9130724315602041</v>
      </c>
      <c r="BH127">
        <f t="shared" si="99"/>
        <v>4.9130743722552745</v>
      </c>
      <c r="BI127">
        <f t="shared" si="99"/>
        <v>4.913114857114401</v>
      </c>
      <c r="BJ127">
        <f t="shared" si="99"/>
        <v>4.9139575830150086</v>
      </c>
      <c r="BK127">
        <f t="shared" si="99"/>
        <v>4.9307724326610618</v>
      </c>
      <c r="BL127">
        <f t="shared" si="91"/>
        <v>5.1486966504558769</v>
      </c>
      <c r="BM127"/>
      <c r="BN127"/>
      <c r="BO127"/>
      <c r="BP127"/>
    </row>
    <row r="128" spans="1:68" s="9" customFormat="1" x14ac:dyDescent="0.2">
      <c r="A128" s="63" t="s">
        <v>1475</v>
      </c>
      <c r="B128" s="28" t="s">
        <v>676</v>
      </c>
      <c r="C128" s="64">
        <v>38535.517999999996</v>
      </c>
      <c r="D128" s="64" t="s">
        <v>700</v>
      </c>
      <c r="E128" s="9">
        <f t="shared" si="63"/>
        <v>-733.9999341448156</v>
      </c>
      <c r="F128" s="9">
        <f t="shared" si="64"/>
        <v>-734</v>
      </c>
      <c r="G128" s="9">
        <f t="shared" si="65"/>
        <v>1.0199999815085903E-4</v>
      </c>
      <c r="I128" s="9">
        <f t="shared" si="98"/>
        <v>1.0199999815085903E-4</v>
      </c>
      <c r="M128" s="15"/>
      <c r="P128" s="9">
        <f t="shared" si="66"/>
        <v>1.1681206593134061E-3</v>
      </c>
      <c r="Q128" s="40">
        <f t="shared" si="67"/>
        <v>23517.017999999996</v>
      </c>
      <c r="S128" s="35">
        <v>0.1</v>
      </c>
      <c r="X128"/>
      <c r="Y128"/>
      <c r="Z128">
        <f t="shared" si="68"/>
        <v>-734</v>
      </c>
      <c r="AA128" s="15">
        <f t="shared" si="69"/>
        <v>9.3388859081070894E-3</v>
      </c>
      <c r="AB128" s="15">
        <f t="shared" si="70"/>
        <v>-8.0687652506428245E-3</v>
      </c>
      <c r="AC128" s="15">
        <f t="shared" si="71"/>
        <v>-1.0661206611625471E-3</v>
      </c>
      <c r="AD128" s="15">
        <f t="shared" si="72"/>
        <v>-9.2368859099562304E-3</v>
      </c>
      <c r="AE128" s="15">
        <f t="shared" si="73"/>
        <v>8.5320061313547934E-6</v>
      </c>
      <c r="AF128">
        <f t="shared" si="74"/>
        <v>-1.0661206611625471E-3</v>
      </c>
      <c r="AG128" s="68"/>
      <c r="AH128">
        <f t="shared" si="75"/>
        <v>8.1707652487936835E-3</v>
      </c>
      <c r="AI128">
        <f t="shared" si="76"/>
        <v>0.76468329875848595</v>
      </c>
      <c r="AJ128">
        <f t="shared" si="77"/>
        <v>7.6258466966289171E-2</v>
      </c>
      <c r="AK128">
        <f t="shared" si="78"/>
        <v>-4.9419186091173357E-2</v>
      </c>
      <c r="AL128">
        <f t="shared" si="79"/>
        <v>-2.9345895562852711</v>
      </c>
      <c r="AM128">
        <f t="shared" si="80"/>
        <v>-9.6271660019462377</v>
      </c>
      <c r="AN128" s="15">
        <f t="shared" si="97"/>
        <v>3.4055364030637589</v>
      </c>
      <c r="AO128" s="15">
        <f t="shared" si="97"/>
        <v>3.4055484017283399</v>
      </c>
      <c r="AP128" s="15">
        <f t="shared" si="97"/>
        <v>3.4054967109200445</v>
      </c>
      <c r="AQ128" s="15">
        <f t="shared" si="97"/>
        <v>3.4057194024867687</v>
      </c>
      <c r="AR128" s="15">
        <f t="shared" si="97"/>
        <v>3.4047601100362992</v>
      </c>
      <c r="AS128" s="15">
        <f t="shared" si="97"/>
        <v>3.4088942507545181</v>
      </c>
      <c r="AT128" s="15">
        <f t="shared" si="97"/>
        <v>3.3911102032358946</v>
      </c>
      <c r="AU128" s="15">
        <f t="shared" si="81"/>
        <v>3.4682701286847504</v>
      </c>
      <c r="AV128"/>
      <c r="AW128">
        <v>11200</v>
      </c>
      <c r="AX128">
        <f t="shared" si="84"/>
        <v>5.7092377754885959E-2</v>
      </c>
      <c r="AY128">
        <f t="shared" si="85"/>
        <v>0.3538606499473041</v>
      </c>
      <c r="AZ128">
        <f t="shared" si="86"/>
        <v>-0.29676827219241814</v>
      </c>
      <c r="BA128">
        <f t="shared" si="87"/>
        <v>0.99704434338043824</v>
      </c>
      <c r="BB128">
        <f t="shared" si="88"/>
        <v>-0.95661932029027796</v>
      </c>
      <c r="BC128">
        <f t="shared" si="89"/>
        <v>-1.5830888240773375</v>
      </c>
      <c r="BD128">
        <f t="shared" si="90"/>
        <v>-1.0123686739763318</v>
      </c>
      <c r="BE128">
        <f t="shared" si="99"/>
        <v>4.9432688909054558</v>
      </c>
      <c r="BF128">
        <f t="shared" si="99"/>
        <v>4.9432689004242629</v>
      </c>
      <c r="BG128">
        <f t="shared" si="99"/>
        <v>4.9432690734205025</v>
      </c>
      <c r="BH128">
        <f t="shared" si="99"/>
        <v>4.9432722174581922</v>
      </c>
      <c r="BI128">
        <f t="shared" si="99"/>
        <v>4.9433293499477378</v>
      </c>
      <c r="BJ128">
        <f t="shared" si="99"/>
        <v>4.944365136745021</v>
      </c>
      <c r="BK128">
        <f t="shared" si="99"/>
        <v>4.9624138295468168</v>
      </c>
      <c r="BL128">
        <f t="shared" si="91"/>
        <v>5.1773386569629691</v>
      </c>
      <c r="BM128"/>
      <c r="BN128"/>
      <c r="BO128"/>
      <c r="BP128"/>
    </row>
    <row r="129" spans="1:68" s="9" customFormat="1" x14ac:dyDescent="0.2">
      <c r="A129" s="63" t="s">
        <v>1475</v>
      </c>
      <c r="B129" s="28" t="s">
        <v>676</v>
      </c>
      <c r="C129" s="64">
        <v>38642.392</v>
      </c>
      <c r="D129" s="64" t="s">
        <v>700</v>
      </c>
      <c r="E129" s="9">
        <f t="shared" si="63"/>
        <v>-664.99790490123769</v>
      </c>
      <c r="F129" s="9">
        <f t="shared" si="64"/>
        <v>-665</v>
      </c>
      <c r="G129" s="9">
        <f t="shared" si="65"/>
        <v>3.2449999998789281E-3</v>
      </c>
      <c r="I129" s="9">
        <f t="shared" si="98"/>
        <v>3.2449999998789281E-3</v>
      </c>
      <c r="M129" s="15"/>
      <c r="P129" s="9">
        <f t="shared" si="66"/>
        <v>3.205365808597779E-3</v>
      </c>
      <c r="Q129" s="40">
        <f t="shared" si="67"/>
        <v>23623.892</v>
      </c>
      <c r="S129" s="35">
        <v>0.1</v>
      </c>
      <c r="X129" s="15"/>
      <c r="Y129" s="15"/>
      <c r="Z129">
        <f t="shared" si="68"/>
        <v>-665</v>
      </c>
      <c r="AA129" s="15">
        <f t="shared" si="69"/>
        <v>8.9918924523310229E-3</v>
      </c>
      <c r="AB129" s="15">
        <f t="shared" si="70"/>
        <v>-2.5415266438543159E-3</v>
      </c>
      <c r="AC129" s="15">
        <f t="shared" si="71"/>
        <v>3.9634191281149103E-5</v>
      </c>
      <c r="AD129" s="15">
        <f t="shared" si="72"/>
        <v>-5.7468924524520949E-3</v>
      </c>
      <c r="AE129" s="15">
        <f t="shared" si="73"/>
        <v>3.3026772860050853E-6</v>
      </c>
      <c r="AF129">
        <f t="shared" si="74"/>
        <v>3.9634191281149103E-5</v>
      </c>
      <c r="AG129" s="68"/>
      <c r="AH129">
        <f t="shared" si="75"/>
        <v>5.786526643733244E-3</v>
      </c>
      <c r="AI129">
        <f t="shared" si="76"/>
        <v>0.7650003571654922</v>
      </c>
      <c r="AJ129">
        <f t="shared" si="77"/>
        <v>6.9954768282053034E-2</v>
      </c>
      <c r="AK129">
        <f t="shared" si="78"/>
        <v>-5.0905537073640289E-2</v>
      </c>
      <c r="AL129">
        <f t="shared" si="79"/>
        <v>-2.928268933781538</v>
      </c>
      <c r="AM129">
        <f t="shared" si="80"/>
        <v>-9.3398415399488552</v>
      </c>
      <c r="AN129" s="15">
        <f t="shared" si="97"/>
        <v>3.4135579196905783</v>
      </c>
      <c r="AO129" s="15">
        <f t="shared" si="97"/>
        <v>3.4135701010017816</v>
      </c>
      <c r="AP129" s="15">
        <f t="shared" si="97"/>
        <v>3.4135175076505138</v>
      </c>
      <c r="AQ129" s="15">
        <f t="shared" si="97"/>
        <v>3.4137445873025865</v>
      </c>
      <c r="AR129" s="15">
        <f t="shared" si="97"/>
        <v>3.4127642398688187</v>
      </c>
      <c r="AS129" s="15">
        <f t="shared" si="97"/>
        <v>3.4169985197038915</v>
      </c>
      <c r="AT129" s="15">
        <f t="shared" si="97"/>
        <v>3.398745152253154</v>
      </c>
      <c r="AU129" s="15">
        <f t="shared" si="81"/>
        <v>3.4781516209296974</v>
      </c>
      <c r="AV129"/>
      <c r="AW129">
        <v>11400</v>
      </c>
      <c r="AX129">
        <f t="shared" si="84"/>
        <v>6.2598941916758466E-2</v>
      </c>
      <c r="AY129">
        <f t="shared" si="85"/>
        <v>0.35977715538954497</v>
      </c>
      <c r="AZ129">
        <f t="shared" si="86"/>
        <v>-0.2971782134727865</v>
      </c>
      <c r="BA129">
        <f t="shared" si="87"/>
        <v>1.0045866892455604</v>
      </c>
      <c r="BB129">
        <f t="shared" si="88"/>
        <v>-0.96528629113559994</v>
      </c>
      <c r="BC129">
        <f t="shared" si="89"/>
        <v>-1.5517197315763525</v>
      </c>
      <c r="BD129">
        <f t="shared" si="90"/>
        <v>-0.98110307618604264</v>
      </c>
      <c r="BE129">
        <f t="shared" si="99"/>
        <v>4.9736929927683224</v>
      </c>
      <c r="BF129">
        <f t="shared" si="99"/>
        <v>4.9736930113158202</v>
      </c>
      <c r="BG129">
        <f t="shared" si="99"/>
        <v>4.9736933099006482</v>
      </c>
      <c r="BH129">
        <f t="shared" si="99"/>
        <v>4.9736981165893734</v>
      </c>
      <c r="BI129">
        <f t="shared" si="99"/>
        <v>4.9737754839072972</v>
      </c>
      <c r="BJ129">
        <f t="shared" si="99"/>
        <v>4.9750177058309086</v>
      </c>
      <c r="BK129">
        <f t="shared" si="99"/>
        <v>4.9942315310857168</v>
      </c>
      <c r="BL129">
        <f t="shared" si="91"/>
        <v>5.2059806634700614</v>
      </c>
      <c r="BM129"/>
      <c r="BN129"/>
      <c r="BO129"/>
      <c r="BP129"/>
    </row>
    <row r="130" spans="1:68" s="9" customFormat="1" x14ac:dyDescent="0.2">
      <c r="A130" s="63" t="s">
        <v>1475</v>
      </c>
      <c r="B130" s="28" t="s">
        <v>676</v>
      </c>
      <c r="C130" s="64">
        <v>38642.396000000001</v>
      </c>
      <c r="D130" s="64" t="s">
        <v>700</v>
      </c>
      <c r="E130" s="9">
        <f t="shared" si="63"/>
        <v>-664.99532234498429</v>
      </c>
      <c r="F130" s="9">
        <f t="shared" si="64"/>
        <v>-665</v>
      </c>
      <c r="G130" s="9">
        <f t="shared" si="65"/>
        <v>7.2450000006938353E-3</v>
      </c>
      <c r="I130" s="9">
        <f t="shared" si="98"/>
        <v>7.2450000006938353E-3</v>
      </c>
      <c r="M130" s="15"/>
      <c r="P130" s="9">
        <f t="shared" si="66"/>
        <v>3.205365808597779E-3</v>
      </c>
      <c r="Q130" s="40">
        <f t="shared" si="67"/>
        <v>23623.896000000001</v>
      </c>
      <c r="S130" s="35">
        <v>0.1</v>
      </c>
      <c r="X130" s="15"/>
      <c r="Y130" s="15"/>
      <c r="Z130">
        <f t="shared" si="68"/>
        <v>-665</v>
      </c>
      <c r="AA130" s="15">
        <f t="shared" si="69"/>
        <v>8.9918924523310229E-3</v>
      </c>
      <c r="AB130" s="15">
        <f t="shared" si="70"/>
        <v>1.4584733569605914E-3</v>
      </c>
      <c r="AC130" s="15">
        <f t="shared" si="71"/>
        <v>4.0396341920960564E-3</v>
      </c>
      <c r="AD130" s="15">
        <f t="shared" si="72"/>
        <v>-1.7468924516371876E-3</v>
      </c>
      <c r="AE130" s="15">
        <f t="shared" si="73"/>
        <v>3.0516332375869842E-7</v>
      </c>
      <c r="AF130">
        <f t="shared" si="74"/>
        <v>4.0396341920960564E-3</v>
      </c>
      <c r="AG130" s="68"/>
      <c r="AH130">
        <f t="shared" si="75"/>
        <v>5.786526643733244E-3</v>
      </c>
      <c r="AI130">
        <f t="shared" si="76"/>
        <v>0.7650003571654922</v>
      </c>
      <c r="AJ130">
        <f t="shared" si="77"/>
        <v>6.9954768282053034E-2</v>
      </c>
      <c r="AK130">
        <f t="shared" si="78"/>
        <v>-5.0905537073640289E-2</v>
      </c>
      <c r="AL130">
        <f t="shared" si="79"/>
        <v>-2.928268933781538</v>
      </c>
      <c r="AM130">
        <f t="shared" si="80"/>
        <v>-9.3398415399488552</v>
      </c>
      <c r="AN130" s="15">
        <f t="shared" si="97"/>
        <v>3.4135579196905783</v>
      </c>
      <c r="AO130" s="15">
        <f t="shared" si="97"/>
        <v>3.4135701010017816</v>
      </c>
      <c r="AP130" s="15">
        <f t="shared" si="97"/>
        <v>3.4135175076505138</v>
      </c>
      <c r="AQ130" s="15">
        <f t="shared" si="97"/>
        <v>3.4137445873025865</v>
      </c>
      <c r="AR130" s="15">
        <f t="shared" si="97"/>
        <v>3.4127642398688187</v>
      </c>
      <c r="AS130" s="15">
        <f t="shared" si="97"/>
        <v>3.4169985197038915</v>
      </c>
      <c r="AT130" s="15">
        <f t="shared" si="97"/>
        <v>3.398745152253154</v>
      </c>
      <c r="AU130" s="15">
        <f t="shared" si="81"/>
        <v>3.4781516209296974</v>
      </c>
      <c r="AV130"/>
      <c r="AW130">
        <v>11600</v>
      </c>
      <c r="AX130">
        <f>AB$3+AB$4*AW130+AB$5*AW130^2+AZ130</f>
        <v>6.8380779982017525E-2</v>
      </c>
      <c r="AY130">
        <f t="shared" si="85"/>
        <v>0.36569385162371087</v>
      </c>
      <c r="AZ130">
        <f>$AB$6*($AB$11/BA130*BB130+$AB$12)</f>
        <v>-0.29731307164169335</v>
      </c>
      <c r="BA130">
        <f t="shared" si="87"/>
        <v>1.0122393353751651</v>
      </c>
      <c r="BB130">
        <f>SIN(BC130+RADIANS($AB$9))</f>
        <v>-0.97311371028923699</v>
      </c>
      <c r="BC130">
        <f>2*ATAN(BD130)</f>
        <v>-1.5198725317001469</v>
      </c>
      <c r="BD130">
        <f>SQRT((1+$AB$7)/(1-$AB$7))*TAN(BE130/2)</f>
        <v>-0.95033015905383222</v>
      </c>
      <c r="BE130">
        <f t="shared" si="99"/>
        <v>5.0043480693601357</v>
      </c>
      <c r="BF130">
        <f t="shared" si="99"/>
        <v>5.0043481029571319</v>
      </c>
      <c r="BG130">
        <f t="shared" si="99"/>
        <v>5.0043485884029479</v>
      </c>
      <c r="BH130">
        <f t="shared" si="99"/>
        <v>5.0043556025628506</v>
      </c>
      <c r="BI130">
        <f t="shared" si="99"/>
        <v>5.0044569312212603</v>
      </c>
      <c r="BJ130">
        <f t="shared" si="99"/>
        <v>5.0059169643201447</v>
      </c>
      <c r="BK130">
        <f t="shared" si="99"/>
        <v>5.0262229322282774</v>
      </c>
      <c r="BL130">
        <f t="shared" si="91"/>
        <v>5.2346226699771545</v>
      </c>
      <c r="BM130"/>
      <c r="BN130"/>
      <c r="BO130"/>
      <c r="BP130"/>
    </row>
    <row r="131" spans="1:68" s="9" customFormat="1" x14ac:dyDescent="0.2">
      <c r="A131" s="63" t="s">
        <v>1546</v>
      </c>
      <c r="B131" s="28" t="s">
        <v>676</v>
      </c>
      <c r="C131" s="64">
        <v>38975.404000000002</v>
      </c>
      <c r="D131" s="64" t="s">
        <v>700</v>
      </c>
      <c r="E131" s="9">
        <f t="shared" si="63"/>
        <v>-449.99234917709703</v>
      </c>
      <c r="F131" s="9">
        <f t="shared" si="64"/>
        <v>-450</v>
      </c>
      <c r="G131" s="9">
        <f t="shared" si="65"/>
        <v>1.1850000002596062E-2</v>
      </c>
      <c r="I131" s="9">
        <f t="shared" si="98"/>
        <v>1.1850000002596062E-2</v>
      </c>
      <c r="M131" s="15"/>
      <c r="P131" s="9">
        <f t="shared" si="66"/>
        <v>9.5534492145365416E-3</v>
      </c>
      <c r="Q131" s="40">
        <f t="shared" si="67"/>
        <v>23956.904000000002</v>
      </c>
      <c r="S131" s="35">
        <v>0.1</v>
      </c>
      <c r="Z131">
        <f t="shared" si="68"/>
        <v>-450</v>
      </c>
      <c r="AA131" s="15">
        <f t="shared" si="69"/>
        <v>7.9025547742778059E-3</v>
      </c>
      <c r="AB131" s="15">
        <f t="shared" si="70"/>
        <v>1.3500894442854797E-2</v>
      </c>
      <c r="AC131" s="15">
        <f t="shared" si="71"/>
        <v>2.2965507880595201E-3</v>
      </c>
      <c r="AD131" s="15">
        <f t="shared" si="72"/>
        <v>3.9474452283182557E-3</v>
      </c>
      <c r="AE131" s="15">
        <f t="shared" si="73"/>
        <v>1.5582323830572569E-6</v>
      </c>
      <c r="AF131">
        <f t="shared" si="74"/>
        <v>2.2965507880595201E-3</v>
      </c>
      <c r="AG131" s="68"/>
      <c r="AH131">
        <f t="shared" si="75"/>
        <v>-1.650894440258735E-3</v>
      </c>
      <c r="AI131">
        <f t="shared" si="76"/>
        <v>0.76605037214114979</v>
      </c>
      <c r="AJ131">
        <f t="shared" si="77"/>
        <v>5.0261198972637193E-2</v>
      </c>
      <c r="AK131">
        <f t="shared" si="78"/>
        <v>-5.5531769842203538E-2</v>
      </c>
      <c r="AL131">
        <f t="shared" si="79"/>
        <v>-2.908539368171577</v>
      </c>
      <c r="AM131">
        <f t="shared" si="80"/>
        <v>-8.5428509868525069</v>
      </c>
      <c r="AN131" s="15">
        <f t="shared" ref="AN131:AT140" si="100">$AU131+$AB$7*SIN(AO131)</f>
        <v>3.4385746263751948</v>
      </c>
      <c r="AO131" s="15">
        <f t="shared" si="100"/>
        <v>3.4385872888799462</v>
      </c>
      <c r="AP131" s="15">
        <f t="shared" si="100"/>
        <v>3.4385322165818257</v>
      </c>
      <c r="AQ131" s="15">
        <f t="shared" si="100"/>
        <v>3.4387717460984963</v>
      </c>
      <c r="AR131" s="15">
        <f t="shared" si="100"/>
        <v>3.4377300726054925</v>
      </c>
      <c r="AS131" s="15">
        <f t="shared" si="100"/>
        <v>3.4422625638561968</v>
      </c>
      <c r="AT131" s="15">
        <f t="shared" si="100"/>
        <v>3.4225859179240596</v>
      </c>
      <c r="AU131" s="15">
        <f t="shared" si="81"/>
        <v>3.508941777924822</v>
      </c>
      <c r="AV131"/>
      <c r="AW131">
        <v>11800</v>
      </c>
      <c r="AX131">
        <f>AB$3+AB$4*AW131+AB$5*AW131^2+AZ131</f>
        <v>7.4444361721198726E-2</v>
      </c>
      <c r="AY131">
        <f t="shared" si="85"/>
        <v>0.37161073864980165</v>
      </c>
      <c r="AZ131">
        <f>$AB$6*($AB$11/BA131*BB131+$AB$12)</f>
        <v>-0.29716637692860293</v>
      </c>
      <c r="BA131">
        <f t="shared" si="87"/>
        <v>1.0199966404624836</v>
      </c>
      <c r="BB131">
        <f>SIN(BC131+RADIANS($AB$9))</f>
        <v>-0.98005145483917622</v>
      </c>
      <c r="BC131">
        <f>2*ATAN(BD131)</f>
        <v>-1.4875367639567856</v>
      </c>
      <c r="BD131">
        <f>SQRT((1+$AB$7)/(1-$AB$7))*TAN(BE131/2)</f>
        <v>-0.92002362991370623</v>
      </c>
      <c r="BE131">
        <f t="shared" si="99"/>
        <v>5.035237390317401</v>
      </c>
      <c r="BF131">
        <f t="shared" si="99"/>
        <v>5.0352374476399619</v>
      </c>
      <c r="BG131">
        <f t="shared" si="99"/>
        <v>5.0352381990421655</v>
      </c>
      <c r="BH131">
        <f t="shared" si="99"/>
        <v>5.0352480485030817</v>
      </c>
      <c r="BI131">
        <f t="shared" si="99"/>
        <v>5.0353771294955001</v>
      </c>
      <c r="BJ131">
        <f t="shared" si="99"/>
        <v>5.0370642085900013</v>
      </c>
      <c r="BK131">
        <f t="shared" si="99"/>
        <v>5.0583852854377573</v>
      </c>
      <c r="BL131">
        <f t="shared" si="91"/>
        <v>5.2632646764842468</v>
      </c>
      <c r="BM131"/>
      <c r="BN131"/>
      <c r="BO131"/>
      <c r="BP131"/>
    </row>
    <row r="132" spans="1:68" s="9" customFormat="1" x14ac:dyDescent="0.2">
      <c r="A132" s="63" t="s">
        <v>1546</v>
      </c>
      <c r="B132" s="28" t="s">
        <v>676</v>
      </c>
      <c r="C132" s="64">
        <v>38975.404000000002</v>
      </c>
      <c r="D132" s="64" t="s">
        <v>700</v>
      </c>
      <c r="E132" s="9">
        <f t="shared" si="63"/>
        <v>-449.99234917709703</v>
      </c>
      <c r="F132" s="9">
        <f t="shared" si="64"/>
        <v>-450</v>
      </c>
      <c r="G132" s="9">
        <f t="shared" si="65"/>
        <v>1.1850000002596062E-2</v>
      </c>
      <c r="I132" s="9">
        <f t="shared" si="98"/>
        <v>1.1850000002596062E-2</v>
      </c>
      <c r="M132" s="15"/>
      <c r="P132" s="9">
        <f t="shared" si="66"/>
        <v>9.5534492145365416E-3</v>
      </c>
      <c r="Q132" s="40">
        <f t="shared" si="67"/>
        <v>23956.904000000002</v>
      </c>
      <c r="S132" s="35">
        <v>0.1</v>
      </c>
      <c r="X132" s="15"/>
      <c r="Y132" s="15"/>
      <c r="Z132">
        <f t="shared" si="68"/>
        <v>-450</v>
      </c>
      <c r="AA132" s="15">
        <f t="shared" si="69"/>
        <v>7.9025547742778059E-3</v>
      </c>
      <c r="AB132" s="15">
        <f t="shared" si="70"/>
        <v>1.3500894442854797E-2</v>
      </c>
      <c r="AC132" s="15">
        <f t="shared" si="71"/>
        <v>2.2965507880595201E-3</v>
      </c>
      <c r="AD132" s="15">
        <f t="shared" si="72"/>
        <v>3.9474452283182557E-3</v>
      </c>
      <c r="AE132" s="15">
        <f t="shared" si="73"/>
        <v>1.5582323830572569E-6</v>
      </c>
      <c r="AF132">
        <f t="shared" si="74"/>
        <v>2.2965507880595201E-3</v>
      </c>
      <c r="AG132" s="68"/>
      <c r="AH132">
        <f t="shared" si="75"/>
        <v>-1.650894440258735E-3</v>
      </c>
      <c r="AI132">
        <f t="shared" si="76"/>
        <v>0.76605037214114979</v>
      </c>
      <c r="AJ132">
        <f t="shared" si="77"/>
        <v>5.0261198972637193E-2</v>
      </c>
      <c r="AK132">
        <f t="shared" si="78"/>
        <v>-5.5531769842203538E-2</v>
      </c>
      <c r="AL132">
        <f t="shared" si="79"/>
        <v>-2.908539368171577</v>
      </c>
      <c r="AM132">
        <f t="shared" si="80"/>
        <v>-8.5428509868525069</v>
      </c>
      <c r="AN132" s="15">
        <f t="shared" si="100"/>
        <v>3.4385746263751948</v>
      </c>
      <c r="AO132" s="15">
        <f t="shared" si="100"/>
        <v>3.4385872888799462</v>
      </c>
      <c r="AP132" s="15">
        <f t="shared" si="100"/>
        <v>3.4385322165818257</v>
      </c>
      <c r="AQ132" s="15">
        <f t="shared" si="100"/>
        <v>3.4387717460984963</v>
      </c>
      <c r="AR132" s="15">
        <f t="shared" si="100"/>
        <v>3.4377300726054925</v>
      </c>
      <c r="AS132" s="15">
        <f t="shared" si="100"/>
        <v>3.4422625638561968</v>
      </c>
      <c r="AT132" s="15">
        <f t="shared" si="100"/>
        <v>3.4225859179240596</v>
      </c>
      <c r="AU132" s="15">
        <f t="shared" si="81"/>
        <v>3.508941777924822</v>
      </c>
      <c r="AV132"/>
      <c r="AW132">
        <v>12000</v>
      </c>
      <c r="AX132">
        <f>AB$3+AB$4*AW132+AB$5*AW132^2+AZ132</f>
        <v>8.0796055147527912E-2</v>
      </c>
      <c r="AY132">
        <f t="shared" si="85"/>
        <v>0.37752781646781752</v>
      </c>
      <c r="AZ132">
        <f>$AB$6*($AB$11/BA132*BB132+$AB$12)</f>
        <v>-0.29673176132028961</v>
      </c>
      <c r="BA132">
        <f t="shared" si="87"/>
        <v>1.0278521707871495</v>
      </c>
      <c r="BB132">
        <f>SIN(BC132+RADIANS($AB$9))</f>
        <v>-0.98604769899678235</v>
      </c>
      <c r="BC132">
        <f>2*ATAN(BD132)</f>
        <v>-1.4547021989254327</v>
      </c>
      <c r="BD132">
        <f>SQRT((1+$AB$7)/(1-$AB$7))*TAN(BE132/2)</f>
        <v>-0.89015845465687371</v>
      </c>
      <c r="BE132">
        <f t="shared" ref="BE132:BK132" si="101">$BL132+$AB$7*SIN(BF132)</f>
        <v>5.0663640420308775</v>
      </c>
      <c r="BF132">
        <f t="shared" si="101"/>
        <v>5.0663641350477118</v>
      </c>
      <c r="BG132">
        <f t="shared" si="101"/>
        <v>5.0663652510649619</v>
      </c>
      <c r="BH132">
        <f t="shared" si="101"/>
        <v>5.0663786407924736</v>
      </c>
      <c r="BI132">
        <f t="shared" si="101"/>
        <v>5.0665392499642437</v>
      </c>
      <c r="BJ132">
        <f t="shared" si="101"/>
        <v>5.0684603416097369</v>
      </c>
      <c r="BK132">
        <f t="shared" si="101"/>
        <v>5.090715702943994</v>
      </c>
      <c r="BL132">
        <f t="shared" si="91"/>
        <v>5.2919066829913399</v>
      </c>
      <c r="BM132"/>
      <c r="BN132"/>
      <c r="BO132"/>
      <c r="BP132"/>
    </row>
    <row r="133" spans="1:68" s="9" customFormat="1" x14ac:dyDescent="0.2">
      <c r="A133" s="63" t="s">
        <v>1546</v>
      </c>
      <c r="B133" s="28" t="s">
        <v>676</v>
      </c>
      <c r="C133" s="64">
        <v>38978.508999999998</v>
      </c>
      <c r="D133" s="64" t="s">
        <v>700</v>
      </c>
      <c r="E133" s="9">
        <f t="shared" si="63"/>
        <v>-447.98763988577247</v>
      </c>
      <c r="F133" s="9">
        <f t="shared" si="64"/>
        <v>-448</v>
      </c>
      <c r="G133" s="9">
        <f t="shared" si="65"/>
        <v>1.9143999998050276E-2</v>
      </c>
      <c r="I133" s="9">
        <f t="shared" si="98"/>
        <v>1.9143999998050276E-2</v>
      </c>
      <c r="M133" s="15"/>
      <c r="P133" s="9">
        <f t="shared" si="66"/>
        <v>9.6125021882426318E-3</v>
      </c>
      <c r="Q133" s="40">
        <f t="shared" si="67"/>
        <v>23960.008999999998</v>
      </c>
      <c r="S133" s="35">
        <v>0.1</v>
      </c>
      <c r="X133"/>
      <c r="Y133"/>
      <c r="Z133">
        <f t="shared" si="68"/>
        <v>-448</v>
      </c>
      <c r="AA133" s="15">
        <f t="shared" si="69"/>
        <v>7.8923714100851139E-3</v>
      </c>
      <c r="AB133" s="15">
        <f t="shared" si="70"/>
        <v>2.0864130776207794E-2</v>
      </c>
      <c r="AC133" s="15">
        <f t="shared" si="71"/>
        <v>9.5314978098076444E-3</v>
      </c>
      <c r="AD133" s="15">
        <f t="shared" si="72"/>
        <v>1.1251628587965162E-2</v>
      </c>
      <c r="AE133" s="15">
        <f t="shared" si="73"/>
        <v>1.2659914588151492E-5</v>
      </c>
      <c r="AF133">
        <f t="shared" si="74"/>
        <v>9.5314978098076444E-3</v>
      </c>
      <c r="AG133" s="68"/>
      <c r="AH133">
        <f t="shared" si="75"/>
        <v>-1.7201307781575183E-3</v>
      </c>
      <c r="AI133">
        <f t="shared" si="76"/>
        <v>0.76606058221831574</v>
      </c>
      <c r="AJ133">
        <f t="shared" si="77"/>
        <v>5.0077641458341045E-2</v>
      </c>
      <c r="AK133">
        <f t="shared" si="78"/>
        <v>-5.5574766261933729E-2</v>
      </c>
      <c r="AL133">
        <f t="shared" si="79"/>
        <v>-2.9083555792155851</v>
      </c>
      <c r="AM133">
        <f t="shared" si="80"/>
        <v>-8.5360579383291881</v>
      </c>
      <c r="AN133" s="15">
        <f t="shared" si="100"/>
        <v>3.4388075035930816</v>
      </c>
      <c r="AO133" s="15">
        <f t="shared" si="100"/>
        <v>3.4388201699458429</v>
      </c>
      <c r="AP133" s="15">
        <f t="shared" si="100"/>
        <v>3.4387650769842564</v>
      </c>
      <c r="AQ133" s="15">
        <f t="shared" si="100"/>
        <v>3.4390047134662041</v>
      </c>
      <c r="AR133" s="15">
        <f t="shared" si="100"/>
        <v>3.4379625006376617</v>
      </c>
      <c r="AS133" s="15">
        <f t="shared" si="100"/>
        <v>3.4424976648463996</v>
      </c>
      <c r="AT133" s="15">
        <f t="shared" si="100"/>
        <v>3.4228080666287433</v>
      </c>
      <c r="AU133" s="15">
        <f t="shared" si="81"/>
        <v>3.5092281979898927</v>
      </c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</row>
    <row r="134" spans="1:68" s="9" customFormat="1" x14ac:dyDescent="0.2">
      <c r="A134" s="63" t="s">
        <v>1546</v>
      </c>
      <c r="B134" s="28" t="s">
        <v>676</v>
      </c>
      <c r="C134" s="64">
        <v>38989.349000000002</v>
      </c>
      <c r="D134" s="64" t="s">
        <v>700</v>
      </c>
      <c r="E134" s="9">
        <f t="shared" si="63"/>
        <v>-440.98891244036366</v>
      </c>
      <c r="F134" s="9">
        <f t="shared" si="64"/>
        <v>-441</v>
      </c>
      <c r="G134" s="9">
        <f t="shared" si="65"/>
        <v>1.7173000007460359E-2</v>
      </c>
      <c r="I134" s="9">
        <f t="shared" si="98"/>
        <v>1.7173000007460359E-2</v>
      </c>
      <c r="M134" s="15"/>
      <c r="P134" s="9">
        <f t="shared" si="66"/>
        <v>9.819187746462581E-3</v>
      </c>
      <c r="Q134" s="40">
        <f t="shared" si="67"/>
        <v>23970.849000000002</v>
      </c>
      <c r="S134" s="35">
        <v>0.1</v>
      </c>
      <c r="Z134">
        <f t="shared" si="68"/>
        <v>-441</v>
      </c>
      <c r="AA134" s="15">
        <f t="shared" si="69"/>
        <v>7.8567232646127218E-3</v>
      </c>
      <c r="AB134" s="15">
        <f t="shared" si="70"/>
        <v>1.9135464489310219E-2</v>
      </c>
      <c r="AC134" s="15">
        <f t="shared" si="71"/>
        <v>7.3538122609977784E-3</v>
      </c>
      <c r="AD134" s="15">
        <f t="shared" si="72"/>
        <v>9.3162767428476376E-3</v>
      </c>
      <c r="AE134" s="15">
        <f t="shared" si="73"/>
        <v>8.6793012349323784E-6</v>
      </c>
      <c r="AF134">
        <f t="shared" si="74"/>
        <v>7.3538122609977784E-3</v>
      </c>
      <c r="AG134" s="68"/>
      <c r="AH134">
        <f t="shared" si="75"/>
        <v>-1.9624644818498596E-3</v>
      </c>
      <c r="AI134">
        <f t="shared" si="76"/>
        <v>0.76609638186820395</v>
      </c>
      <c r="AJ134">
        <f t="shared" si="77"/>
        <v>4.943513828795542E-2</v>
      </c>
      <c r="AK134">
        <f t="shared" si="78"/>
        <v>-5.5725247975732625E-2</v>
      </c>
      <c r="AL134">
        <f t="shared" si="79"/>
        <v>-2.9077122792322241</v>
      </c>
      <c r="AM134">
        <f t="shared" si="80"/>
        <v>-8.5123645439434075</v>
      </c>
      <c r="AN134" s="15">
        <f t="shared" si="100"/>
        <v>3.4396225983432411</v>
      </c>
      <c r="AO134" s="15">
        <f t="shared" si="100"/>
        <v>3.4396352780726467</v>
      </c>
      <c r="AP134" s="15">
        <f t="shared" si="100"/>
        <v>3.4395801131393431</v>
      </c>
      <c r="AQ134" s="15">
        <f t="shared" si="100"/>
        <v>3.4398201226997229</v>
      </c>
      <c r="AR134" s="15">
        <f t="shared" si="100"/>
        <v>3.4387760267940566</v>
      </c>
      <c r="AS134" s="15">
        <f t="shared" si="100"/>
        <v>3.4433205313600919</v>
      </c>
      <c r="AT134" s="15">
        <f t="shared" si="100"/>
        <v>3.4235856429603415</v>
      </c>
      <c r="AU134" s="15">
        <f t="shared" si="81"/>
        <v>3.5102306682176412</v>
      </c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</row>
    <row r="135" spans="1:68" s="9" customFormat="1" x14ac:dyDescent="0.2">
      <c r="A135" s="63" t="s">
        <v>1555</v>
      </c>
      <c r="B135" s="28" t="s">
        <v>676</v>
      </c>
      <c r="C135" s="64">
        <v>39325.457999999999</v>
      </c>
      <c r="D135" s="64" t="s">
        <v>700</v>
      </c>
      <c r="E135" s="9">
        <f t="shared" si="63"/>
        <v>-223.98381253740533</v>
      </c>
      <c r="F135" s="9">
        <f t="shared" si="64"/>
        <v>-224</v>
      </c>
      <c r="G135" s="9">
        <f t="shared" si="65"/>
        <v>2.5072000004001893E-2</v>
      </c>
      <c r="I135" s="9">
        <f t="shared" si="98"/>
        <v>2.5072000004001893E-2</v>
      </c>
      <c r="M135" s="15"/>
      <c r="P135" s="9">
        <f t="shared" si="66"/>
        <v>1.622655597645465E-2</v>
      </c>
      <c r="Q135" s="40">
        <f t="shared" si="67"/>
        <v>24306.957999999999</v>
      </c>
      <c r="S135" s="35">
        <v>0.1</v>
      </c>
      <c r="Z135">
        <f t="shared" si="68"/>
        <v>-224</v>
      </c>
      <c r="AA135" s="15">
        <f t="shared" si="69"/>
        <v>6.7474081553115343E-3</v>
      </c>
      <c r="AB135" s="15">
        <f t="shared" si="70"/>
        <v>3.4551147825145012E-2</v>
      </c>
      <c r="AC135" s="15">
        <f t="shared" si="71"/>
        <v>8.8454440275472432E-3</v>
      </c>
      <c r="AD135" s="15">
        <f t="shared" si="72"/>
        <v>1.8324591848690359E-2</v>
      </c>
      <c r="AE135" s="15">
        <f t="shared" si="73"/>
        <v>3.3579066642108917E-5</v>
      </c>
      <c r="AF135">
        <f t="shared" si="74"/>
        <v>8.8454440275472432E-3</v>
      </c>
      <c r="AG135" s="68"/>
      <c r="AH135">
        <f t="shared" si="75"/>
        <v>-9.4791478211431156E-3</v>
      </c>
      <c r="AI135">
        <f t="shared" si="76"/>
        <v>0.76725596274857355</v>
      </c>
      <c r="AJ135">
        <f t="shared" si="77"/>
        <v>2.9477999149618329E-2</v>
      </c>
      <c r="AK135">
        <f t="shared" si="78"/>
        <v>-6.0385585705602242E-2</v>
      </c>
      <c r="AL135">
        <f t="shared" si="79"/>
        <v>-2.8877392535489799</v>
      </c>
      <c r="AM135">
        <f t="shared" si="80"/>
        <v>-7.8362085696688162</v>
      </c>
      <c r="AN135" s="15">
        <f t="shared" si="100"/>
        <v>3.464909998805711</v>
      </c>
      <c r="AO135" s="15">
        <f t="shared" si="100"/>
        <v>3.4649230227480783</v>
      </c>
      <c r="AP135" s="15">
        <f t="shared" si="100"/>
        <v>3.4648658983594949</v>
      </c>
      <c r="AQ135" s="15">
        <f t="shared" si="100"/>
        <v>3.4651164600906572</v>
      </c>
      <c r="AR135" s="15">
        <f t="shared" si="100"/>
        <v>3.4640175902820758</v>
      </c>
      <c r="AS135" s="15">
        <f t="shared" si="100"/>
        <v>3.4688398387621051</v>
      </c>
      <c r="AT135" s="15">
        <f t="shared" si="100"/>
        <v>3.4477348151086349</v>
      </c>
      <c r="AU135" s="15">
        <f t="shared" si="81"/>
        <v>3.5413072452778365</v>
      </c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</row>
    <row r="136" spans="1:68" s="9" customFormat="1" x14ac:dyDescent="0.2">
      <c r="A136" s="63" t="s">
        <v>1558</v>
      </c>
      <c r="B136" s="28" t="s">
        <v>676</v>
      </c>
      <c r="C136" s="64">
        <v>39356.419000000002</v>
      </c>
      <c r="D136" s="64" t="s">
        <v>700</v>
      </c>
      <c r="E136" s="9">
        <f t="shared" si="63"/>
        <v>-203.99418150075886</v>
      </c>
      <c r="F136" s="9">
        <f t="shared" si="64"/>
        <v>-204</v>
      </c>
      <c r="G136" s="9">
        <f t="shared" si="65"/>
        <v>9.0120000022579916E-3</v>
      </c>
      <c r="I136" s="9">
        <f t="shared" si="98"/>
        <v>9.0120000022579916E-3</v>
      </c>
      <c r="M136" s="15"/>
      <c r="P136" s="9">
        <f t="shared" si="66"/>
        <v>1.6817108131566717E-2</v>
      </c>
      <c r="Q136" s="40">
        <f t="shared" si="67"/>
        <v>24337.919000000002</v>
      </c>
      <c r="S136" s="35">
        <v>0.1</v>
      </c>
      <c r="Z136">
        <f t="shared" si="68"/>
        <v>-204</v>
      </c>
      <c r="AA136" s="15">
        <f t="shared" si="69"/>
        <v>6.6448285016480601E-3</v>
      </c>
      <c r="AB136" s="15">
        <f t="shared" si="70"/>
        <v>1.918427963217665E-2</v>
      </c>
      <c r="AC136" s="15">
        <f t="shared" si="71"/>
        <v>-7.805108129308725E-3</v>
      </c>
      <c r="AD136" s="15">
        <f t="shared" si="72"/>
        <v>2.3671715006099315E-3</v>
      </c>
      <c r="AE136" s="15">
        <f t="shared" si="73"/>
        <v>5.6035009132998749E-7</v>
      </c>
      <c r="AF136">
        <f t="shared" si="74"/>
        <v>-7.805108129308725E-3</v>
      </c>
      <c r="AG136" s="68"/>
      <c r="AH136">
        <f t="shared" si="75"/>
        <v>-1.0172279629918657E-2</v>
      </c>
      <c r="AI136">
        <f t="shared" si="76"/>
        <v>0.76736770483558769</v>
      </c>
      <c r="AJ136">
        <f t="shared" si="77"/>
        <v>2.7634826604627148E-2</v>
      </c>
      <c r="AK136">
        <f t="shared" si="78"/>
        <v>-6.0814645305549045E-2</v>
      </c>
      <c r="AL136">
        <f t="shared" si="79"/>
        <v>-2.885895328757401</v>
      </c>
      <c r="AM136">
        <f t="shared" si="80"/>
        <v>-7.7790851155474918</v>
      </c>
      <c r="AN136" s="15">
        <f t="shared" si="100"/>
        <v>3.4672425928391295</v>
      </c>
      <c r="AO136" s="15">
        <f t="shared" si="100"/>
        <v>3.4672556416519615</v>
      </c>
      <c r="AP136" s="15">
        <f t="shared" si="100"/>
        <v>3.4671983632579573</v>
      </c>
      <c r="AQ136" s="15">
        <f t="shared" si="100"/>
        <v>3.4674497977777339</v>
      </c>
      <c r="AR136" s="15">
        <f t="shared" si="100"/>
        <v>3.4663462362840809</v>
      </c>
      <c r="AS136" s="15">
        <f t="shared" si="100"/>
        <v>3.4711929076671502</v>
      </c>
      <c r="AT136" s="15">
        <f t="shared" si="100"/>
        <v>3.4499649919213393</v>
      </c>
      <c r="AU136" s="15">
        <f t="shared" si="81"/>
        <v>3.544171445928546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</row>
    <row r="137" spans="1:68" s="9" customFormat="1" x14ac:dyDescent="0.2">
      <c r="A137" s="8" t="s">
        <v>677</v>
      </c>
      <c r="B137" s="37"/>
      <c r="C137" s="12">
        <v>39591.843999999997</v>
      </c>
      <c r="D137" s="12"/>
      <c r="E137" s="9">
        <f t="shared" si="63"/>
        <v>-51.994605039987164</v>
      </c>
      <c r="F137" s="9">
        <f t="shared" si="64"/>
        <v>-52</v>
      </c>
      <c r="G137" s="9">
        <f t="shared" si="65"/>
        <v>8.3559999984572642E-3</v>
      </c>
      <c r="H137"/>
      <c r="I137" s="9">
        <f t="shared" si="98"/>
        <v>8.3559999984572642E-3</v>
      </c>
      <c r="P137" s="9">
        <f t="shared" si="66"/>
        <v>2.1305366861219515E-2</v>
      </c>
      <c r="Q137" s="40">
        <f t="shared" si="67"/>
        <v>24573.343999999997</v>
      </c>
      <c r="S137" s="35">
        <v>0.1</v>
      </c>
      <c r="T137"/>
      <c r="U137"/>
      <c r="V137"/>
      <c r="W137"/>
      <c r="X137"/>
      <c r="Y137"/>
      <c r="Z137">
        <f t="shared" si="68"/>
        <v>-52</v>
      </c>
      <c r="AA137" s="15">
        <f t="shared" si="69"/>
        <v>5.8640013222658431E-3</v>
      </c>
      <c r="AB137" s="15">
        <f t="shared" si="70"/>
        <v>2.3797365537410936E-2</v>
      </c>
      <c r="AC137" s="15">
        <f t="shared" si="71"/>
        <v>-1.2949366862762251E-2</v>
      </c>
      <c r="AD137" s="15">
        <f t="shared" si="72"/>
        <v>2.491998676191421E-3</v>
      </c>
      <c r="AE137" s="15">
        <f t="shared" si="73"/>
        <v>6.2100574021397951E-7</v>
      </c>
      <c r="AF137">
        <f t="shared" si="74"/>
        <v>-1.2949366862762251E-2</v>
      </c>
      <c r="AG137" s="68"/>
      <c r="AH137">
        <f t="shared" si="75"/>
        <v>-1.5441365538953672E-2</v>
      </c>
      <c r="AI137">
        <f t="shared" si="76"/>
        <v>0.76824391335589581</v>
      </c>
      <c r="AJ137">
        <f t="shared" si="77"/>
        <v>1.3606182965835262E-2</v>
      </c>
      <c r="AK137">
        <f t="shared" si="78"/>
        <v>-6.407278783159405E-2</v>
      </c>
      <c r="AL137">
        <f t="shared" si="79"/>
        <v>-2.8718635863814885</v>
      </c>
      <c r="AM137">
        <f t="shared" si="80"/>
        <v>-7.3698384222723883</v>
      </c>
      <c r="AN137" s="15">
        <f t="shared" si="100"/>
        <v>3.4849816374489988</v>
      </c>
      <c r="AO137" s="15">
        <f t="shared" si="100"/>
        <v>3.4849948377859654</v>
      </c>
      <c r="AP137" s="15">
        <f t="shared" si="100"/>
        <v>3.4849365359138011</v>
      </c>
      <c r="AQ137" s="15">
        <f t="shared" si="100"/>
        <v>3.4851940467172318</v>
      </c>
      <c r="AR137" s="15">
        <f t="shared" si="100"/>
        <v>3.4840568380606918</v>
      </c>
      <c r="AS137" s="15">
        <f t="shared" si="100"/>
        <v>3.489082436482271</v>
      </c>
      <c r="AT137" s="15">
        <f t="shared" si="100"/>
        <v>3.4669399648228976</v>
      </c>
      <c r="AU137" s="15">
        <f t="shared" si="81"/>
        <v>3.5659393708739362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</row>
    <row r="138" spans="1:68" s="9" customFormat="1" x14ac:dyDescent="0.2">
      <c r="A138" s="8" t="s">
        <v>678</v>
      </c>
      <c r="B138" s="37"/>
      <c r="C138" s="12">
        <v>39650.673000000003</v>
      </c>
      <c r="D138" s="12"/>
      <c r="E138" s="9">
        <f t="shared" si="63"/>
        <v>-14.012304589263191</v>
      </c>
      <c r="F138" s="9">
        <f t="shared" si="64"/>
        <v>-14</v>
      </c>
      <c r="G138" s="9">
        <f t="shared" si="65"/>
        <v>-1.9057999990764074E-2</v>
      </c>
      <c r="I138" s="9">
        <f t="shared" si="98"/>
        <v>-1.9057999990764074E-2</v>
      </c>
      <c r="P138" s="9">
        <f t="shared" si="66"/>
        <v>2.2427448762603937E-2</v>
      </c>
      <c r="Q138" s="40">
        <f t="shared" si="67"/>
        <v>24632.173000000003</v>
      </c>
      <c r="S138" s="35">
        <v>0.1</v>
      </c>
      <c r="T138"/>
      <c r="U138"/>
      <c r="V138"/>
      <c r="W138"/>
      <c r="X138"/>
      <c r="Y138"/>
      <c r="Z138">
        <f t="shared" si="68"/>
        <v>-14</v>
      </c>
      <c r="AA138" s="15">
        <f t="shared" si="69"/>
        <v>5.6685538756904366E-3</v>
      </c>
      <c r="AB138" s="15">
        <f t="shared" si="70"/>
        <v>-2.2991051038505732E-3</v>
      </c>
      <c r="AC138" s="15">
        <f t="shared" si="71"/>
        <v>-4.1485448753368015E-2</v>
      </c>
      <c r="AD138" s="15">
        <f t="shared" si="72"/>
        <v>-2.4726553866454511E-2</v>
      </c>
      <c r="AE138" s="15">
        <f t="shared" si="73"/>
        <v>6.1140246611067654E-5</v>
      </c>
      <c r="AF138">
        <f t="shared" si="74"/>
        <v>-4.1485448753368015E-2</v>
      </c>
      <c r="AG138" s="68"/>
      <c r="AH138">
        <f t="shared" si="75"/>
        <v>-1.6758894886913501E-2</v>
      </c>
      <c r="AI138">
        <f t="shared" si="76"/>
        <v>0.76847043137351112</v>
      </c>
      <c r="AJ138">
        <f t="shared" si="77"/>
        <v>1.0093420516536467E-2</v>
      </c>
      <c r="AK138">
        <f t="shared" si="78"/>
        <v>-6.4886552449132134E-2</v>
      </c>
      <c r="AL138">
        <f t="shared" si="79"/>
        <v>-2.8683505754718075</v>
      </c>
      <c r="AM138">
        <f t="shared" si="80"/>
        <v>-7.2739197530302109</v>
      </c>
      <c r="AN138" s="15">
        <f t="shared" si="100"/>
        <v>3.4894196068309484</v>
      </c>
      <c r="AO138" s="15">
        <f t="shared" si="100"/>
        <v>3.4894328347680559</v>
      </c>
      <c r="AP138" s="15">
        <f t="shared" si="100"/>
        <v>3.489374317568847</v>
      </c>
      <c r="AQ138" s="15">
        <f t="shared" si="100"/>
        <v>3.48963319293052</v>
      </c>
      <c r="AR138" s="15">
        <f t="shared" si="100"/>
        <v>3.4884881330766562</v>
      </c>
      <c r="AS138" s="15">
        <f t="shared" si="100"/>
        <v>3.4935565880228987</v>
      </c>
      <c r="AT138" s="15">
        <f t="shared" si="100"/>
        <v>3.4711909492355502</v>
      </c>
      <c r="AU138" s="15">
        <f t="shared" si="81"/>
        <v>3.5713813521102837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</row>
    <row r="139" spans="1:68" s="9" customFormat="1" x14ac:dyDescent="0.2">
      <c r="A139" s="8" t="s">
        <v>678</v>
      </c>
      <c r="B139" s="37"/>
      <c r="C139" s="12">
        <v>39667.716</v>
      </c>
      <c r="D139" s="12"/>
      <c r="E139" s="9">
        <f t="shared" si="63"/>
        <v>-3.0086780346464232</v>
      </c>
      <c r="F139" s="9">
        <f t="shared" si="64"/>
        <v>-3</v>
      </c>
      <c r="G139" s="9">
        <f t="shared" si="65"/>
        <v>-1.3440999995509628E-2</v>
      </c>
      <c r="I139" s="9">
        <f t="shared" si="98"/>
        <v>-1.3440999995509628E-2</v>
      </c>
      <c r="P139" s="9">
        <f t="shared" si="66"/>
        <v>2.2752263230044235E-2</v>
      </c>
      <c r="Q139" s="40">
        <f t="shared" si="67"/>
        <v>24649.216</v>
      </c>
      <c r="S139" s="35">
        <v>0.1</v>
      </c>
      <c r="T139"/>
      <c r="U139"/>
      <c r="V139"/>
      <c r="W139"/>
      <c r="X139"/>
      <c r="Y139"/>
      <c r="Z139">
        <f t="shared" si="68"/>
        <v>-3</v>
      </c>
      <c r="AA139" s="15">
        <f t="shared" si="69"/>
        <v>5.6119659498888204E-3</v>
      </c>
      <c r="AB139" s="15">
        <f t="shared" si="70"/>
        <v>3.6992972846457868E-3</v>
      </c>
      <c r="AC139" s="15">
        <f t="shared" si="71"/>
        <v>-3.6193263225553864E-2</v>
      </c>
      <c r="AD139" s="15">
        <f t="shared" si="72"/>
        <v>-1.9052965945398449E-2</v>
      </c>
      <c r="AE139" s="15">
        <f t="shared" si="73"/>
        <v>3.6301551131651299E-5</v>
      </c>
      <c r="AF139">
        <f t="shared" si="74"/>
        <v>-3.6193263225553864E-2</v>
      </c>
      <c r="AG139" s="68"/>
      <c r="AH139">
        <f t="shared" si="75"/>
        <v>-1.7140297280155415E-2</v>
      </c>
      <c r="AI139">
        <f t="shared" si="76"/>
        <v>0.76853656105697721</v>
      </c>
      <c r="AJ139">
        <f t="shared" si="77"/>
        <v>9.0761550036745943E-3</v>
      </c>
      <c r="AK139">
        <f t="shared" si="78"/>
        <v>-6.5122056707167461E-2</v>
      </c>
      <c r="AL139">
        <f t="shared" si="79"/>
        <v>-2.8673332631846917</v>
      </c>
      <c r="AM139">
        <f t="shared" si="80"/>
        <v>-7.2465992283435892</v>
      </c>
      <c r="AN139" s="15">
        <f t="shared" si="100"/>
        <v>3.490704527363016</v>
      </c>
      <c r="AO139" s="15">
        <f t="shared" si="100"/>
        <v>3.4907177625282788</v>
      </c>
      <c r="AP139" s="15">
        <f t="shared" si="100"/>
        <v>3.4906591860178606</v>
      </c>
      <c r="AQ139" s="15">
        <f t="shared" si="100"/>
        <v>3.4909184448075337</v>
      </c>
      <c r="AR139" s="15">
        <f t="shared" si="100"/>
        <v>3.4897711544606</v>
      </c>
      <c r="AS139" s="15">
        <f t="shared" si="100"/>
        <v>3.4948518732756999</v>
      </c>
      <c r="AT139" s="15">
        <f t="shared" si="100"/>
        <v>3.4724220495697518</v>
      </c>
      <c r="AU139" s="15">
        <f t="shared" si="81"/>
        <v>3.5729566624681741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</row>
    <row r="140" spans="1:68" s="9" customFormat="1" x14ac:dyDescent="0.2">
      <c r="A140" s="9" t="s">
        <v>616</v>
      </c>
      <c r="B140" s="35"/>
      <c r="C140" s="12">
        <v>39672.378530000002</v>
      </c>
      <c r="D140" s="12" t="s">
        <v>618</v>
      </c>
      <c r="E140" s="9">
        <f t="shared" si="63"/>
        <v>1.6334668333330673E-3</v>
      </c>
      <c r="F140" s="9">
        <f t="shared" si="64"/>
        <v>0</v>
      </c>
      <c r="G140" s="9">
        <f t="shared" si="65"/>
        <v>2.5300000052084215E-3</v>
      </c>
      <c r="I140"/>
      <c r="J140" s="9">
        <f>G140</f>
        <v>2.5300000052084215E-3</v>
      </c>
      <c r="P140" s="9">
        <f t="shared" si="66"/>
        <v>2.2840849094057349E-2</v>
      </c>
      <c r="Q140" s="40">
        <f t="shared" si="67"/>
        <v>24653.878530000002</v>
      </c>
      <c r="S140" s="35">
        <v>1</v>
      </c>
      <c r="T140"/>
      <c r="U140"/>
      <c r="V140"/>
      <c r="W140"/>
      <c r="Z140">
        <f t="shared" si="68"/>
        <v>0</v>
      </c>
      <c r="AA140" s="15">
        <f t="shared" si="69"/>
        <v>5.5965321595529034E-3</v>
      </c>
      <c r="AB140" s="15">
        <f t="shared" si="70"/>
        <v>1.9774316939712867E-2</v>
      </c>
      <c r="AC140" s="15">
        <f t="shared" si="71"/>
        <v>-2.0310849088848927E-2</v>
      </c>
      <c r="AD140" s="15">
        <f t="shared" si="72"/>
        <v>-3.0665321543444819E-3</v>
      </c>
      <c r="AE140" s="15">
        <f t="shared" si="73"/>
        <v>9.4036194536286096E-6</v>
      </c>
      <c r="AF140">
        <f t="shared" si="74"/>
        <v>-2.0310849088848927E-2</v>
      </c>
      <c r="AG140" s="68"/>
      <c r="AH140">
        <f t="shared" si="75"/>
        <v>-1.7244316934504445E-2</v>
      </c>
      <c r="AI140">
        <f t="shared" si="76"/>
        <v>0.76855463998569318</v>
      </c>
      <c r="AJ140">
        <f t="shared" si="77"/>
        <v>8.7986868559599522E-3</v>
      </c>
      <c r="AK140">
        <f t="shared" si="78"/>
        <v>-6.5186280496358204E-2</v>
      </c>
      <c r="AL140">
        <f t="shared" si="79"/>
        <v>-2.8670557839536928</v>
      </c>
      <c r="AM140">
        <f t="shared" si="80"/>
        <v>-7.2391822843758513</v>
      </c>
      <c r="AN140" s="15">
        <f t="shared" si="100"/>
        <v>3.4910549794553685</v>
      </c>
      <c r="AO140" s="15">
        <f t="shared" si="100"/>
        <v>3.4910682165327618</v>
      </c>
      <c r="AP140" s="15">
        <f t="shared" si="100"/>
        <v>3.4910096240817188</v>
      </c>
      <c r="AQ140" s="15">
        <f t="shared" si="100"/>
        <v>3.491268986540033</v>
      </c>
      <c r="AR140" s="15">
        <f t="shared" si="100"/>
        <v>3.4901210911737777</v>
      </c>
      <c r="AS140" s="15">
        <f t="shared" si="100"/>
        <v>3.4952051435794238</v>
      </c>
      <c r="AT140" s="15">
        <f t="shared" si="100"/>
        <v>3.4727578474698104</v>
      </c>
      <c r="AU140" s="15">
        <f t="shared" si="81"/>
        <v>3.5733862925657802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</row>
    <row r="141" spans="1:68" s="9" customFormat="1" x14ac:dyDescent="0.2">
      <c r="A141" s="41" t="s">
        <v>713</v>
      </c>
      <c r="B141" s="35"/>
      <c r="C141" s="12">
        <v>39701.807000000001</v>
      </c>
      <c r="D141" s="12"/>
      <c r="E141" s="9">
        <f t="shared" si="63"/>
        <v>19.001803269906269</v>
      </c>
      <c r="F141" s="9">
        <f t="shared" si="64"/>
        <v>19</v>
      </c>
      <c r="G141" s="9">
        <f t="shared" si="65"/>
        <v>2.7930000069318339E-3</v>
      </c>
      <c r="I141" s="9">
        <f>G141</f>
        <v>2.7930000069318339E-3</v>
      </c>
      <c r="P141" s="9">
        <f t="shared" si="66"/>
        <v>2.3401893896361547E-2</v>
      </c>
      <c r="Q141" s="40">
        <f t="shared" si="67"/>
        <v>24683.307000000001</v>
      </c>
      <c r="S141" s="35">
        <v>0.1</v>
      </c>
      <c r="T141"/>
      <c r="U141"/>
      <c r="V141"/>
      <c r="W141"/>
      <c r="X141" s="15"/>
      <c r="Z141">
        <f t="shared" si="68"/>
        <v>19</v>
      </c>
      <c r="AA141" s="15">
        <f t="shared" si="69"/>
        <v>5.4987785438814288E-3</v>
      </c>
      <c r="AB141" s="15">
        <f t="shared" si="70"/>
        <v>2.0696115359411953E-2</v>
      </c>
      <c r="AC141" s="15">
        <f t="shared" si="71"/>
        <v>-2.0608893889429714E-2</v>
      </c>
      <c r="AD141" s="15">
        <f t="shared" si="72"/>
        <v>-2.7057785369495949E-3</v>
      </c>
      <c r="AE141" s="15">
        <f t="shared" si="73"/>
        <v>7.3212374910170898E-7</v>
      </c>
      <c r="AF141">
        <f t="shared" si="74"/>
        <v>-2.0608893889429714E-2</v>
      </c>
      <c r="AG141" s="68"/>
      <c r="AH141">
        <f t="shared" si="75"/>
        <v>-1.7903115352480119E-2</v>
      </c>
      <c r="AI141">
        <f t="shared" si="76"/>
        <v>0.76866957357054599</v>
      </c>
      <c r="AJ141">
        <f t="shared" si="77"/>
        <v>7.0410697651791341E-3</v>
      </c>
      <c r="AK141">
        <f t="shared" si="78"/>
        <v>-6.5592984724503409E-2</v>
      </c>
      <c r="AL141">
        <f t="shared" si="79"/>
        <v>-2.8652981115112164</v>
      </c>
      <c r="AM141">
        <f t="shared" si="80"/>
        <v>-7.1925440708371529</v>
      </c>
      <c r="AN141" s="15">
        <f t="shared" ref="AN141:AT150" si="102">$AU141+$AB$7*SIN(AO141)</f>
        <v>3.4932747013828029</v>
      </c>
      <c r="AO141" s="15">
        <f t="shared" si="102"/>
        <v>3.4932879499822458</v>
      </c>
      <c r="AP141" s="15">
        <f t="shared" si="102"/>
        <v>3.4932292589129981</v>
      </c>
      <c r="AQ141" s="15">
        <f t="shared" si="102"/>
        <v>3.4934892689524846</v>
      </c>
      <c r="AR141" s="15">
        <f t="shared" si="102"/>
        <v>3.4923375746525895</v>
      </c>
      <c r="AS141" s="15">
        <f t="shared" si="102"/>
        <v>3.4974426290764034</v>
      </c>
      <c r="AT141" s="15">
        <f t="shared" si="102"/>
        <v>3.4748849995524811</v>
      </c>
      <c r="AU141" s="15">
        <f t="shared" si="81"/>
        <v>3.5761072831839544</v>
      </c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</row>
    <row r="142" spans="1:68" s="9" customFormat="1" x14ac:dyDescent="0.2">
      <c r="A142" s="41" t="s">
        <v>713</v>
      </c>
      <c r="B142" s="35"/>
      <c r="C142" s="12">
        <v>39983.707000000002</v>
      </c>
      <c r="D142" s="12"/>
      <c r="E142" s="9">
        <f t="shared" si="63"/>
        <v>201.00745519426673</v>
      </c>
      <c r="F142" s="9">
        <f t="shared" si="64"/>
        <v>201</v>
      </c>
      <c r="G142" s="9">
        <f t="shared" si="65"/>
        <v>1.1547000009159092E-2</v>
      </c>
      <c r="I142" s="9">
        <f>G142</f>
        <v>1.1547000009159092E-2</v>
      </c>
      <c r="P142" s="9">
        <f t="shared" si="66"/>
        <v>2.8776199773337147E-2</v>
      </c>
      <c r="Q142" s="40">
        <f t="shared" si="67"/>
        <v>24965.207000000002</v>
      </c>
      <c r="S142" s="35">
        <v>0.1</v>
      </c>
      <c r="T142"/>
      <c r="U142"/>
      <c r="V142"/>
      <c r="W142"/>
      <c r="X142"/>
      <c r="Y142"/>
      <c r="Z142">
        <f t="shared" si="68"/>
        <v>201</v>
      </c>
      <c r="AA142" s="15">
        <f t="shared" si="69"/>
        <v>4.5623327713065348E-3</v>
      </c>
      <c r="AB142" s="15">
        <f t="shared" si="70"/>
        <v>3.5760867011189704E-2</v>
      </c>
      <c r="AC142" s="15">
        <f t="shared" si="71"/>
        <v>-1.7229199764178055E-2</v>
      </c>
      <c r="AD142" s="15">
        <f t="shared" si="72"/>
        <v>6.9846672378525571E-3</v>
      </c>
      <c r="AE142" s="15">
        <f t="shared" si="73"/>
        <v>4.878557642353087E-6</v>
      </c>
      <c r="AF142">
        <f t="shared" si="74"/>
        <v>-1.7229199764178055E-2</v>
      </c>
      <c r="AG142" s="68"/>
      <c r="AH142">
        <f t="shared" si="75"/>
        <v>-2.4213867002030612E-2</v>
      </c>
      <c r="AI142">
        <f t="shared" si="76"/>
        <v>0.76980856752285098</v>
      </c>
      <c r="AJ142">
        <f t="shared" si="77"/>
        <v>-9.8226064116551277E-3</v>
      </c>
      <c r="AK142">
        <f t="shared" si="78"/>
        <v>-6.948460441867757E-2</v>
      </c>
      <c r="AL142">
        <f t="shared" si="79"/>
        <v>-2.8484342191940355</v>
      </c>
      <c r="AM142">
        <f t="shared" si="80"/>
        <v>-6.7733196922385357</v>
      </c>
      <c r="AN142" s="15">
        <f t="shared" si="102"/>
        <v>3.5145544977610514</v>
      </c>
      <c r="AO142" s="15">
        <f t="shared" si="102"/>
        <v>3.5145678058243801</v>
      </c>
      <c r="AP142" s="15">
        <f t="shared" si="102"/>
        <v>3.5145083738769953</v>
      </c>
      <c r="AQ142" s="15">
        <f t="shared" si="102"/>
        <v>3.5147737993304262</v>
      </c>
      <c r="AR142" s="15">
        <f t="shared" si="102"/>
        <v>3.513588611767775</v>
      </c>
      <c r="AS142" s="15">
        <f t="shared" si="102"/>
        <v>3.5188850274910668</v>
      </c>
      <c r="AT142" s="15">
        <f t="shared" si="102"/>
        <v>3.4952994838008111</v>
      </c>
      <c r="AU142" s="15">
        <f t="shared" si="81"/>
        <v>3.6021715091054087</v>
      </c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</row>
    <row r="143" spans="1:68" s="9" customFormat="1" x14ac:dyDescent="0.2">
      <c r="A143" s="63" t="s">
        <v>599</v>
      </c>
      <c r="B143" s="28" t="s">
        <v>676</v>
      </c>
      <c r="C143" s="64">
        <v>40022.419199999997</v>
      </c>
      <c r="D143" s="64" t="s">
        <v>700</v>
      </c>
      <c r="E143" s="9">
        <f t="shared" si="63"/>
        <v>226.00156373781118</v>
      </c>
      <c r="F143" s="9">
        <f t="shared" si="64"/>
        <v>226</v>
      </c>
      <c r="G143" s="9">
        <f t="shared" si="65"/>
        <v>2.4219999977503903E-3</v>
      </c>
      <c r="J143" s="9">
        <f>G143</f>
        <v>2.4219999977503903E-3</v>
      </c>
      <c r="M143" s="15"/>
      <c r="P143" s="9">
        <f t="shared" si="66"/>
        <v>2.9514440944444682E-2</v>
      </c>
      <c r="Q143" s="40">
        <f t="shared" si="67"/>
        <v>25003.919199999997</v>
      </c>
      <c r="S143" s="35">
        <v>1</v>
      </c>
      <c r="T143"/>
      <c r="U143"/>
      <c r="V143"/>
      <c r="W143"/>
      <c r="X143"/>
      <c r="Y143"/>
      <c r="Z143">
        <f t="shared" si="68"/>
        <v>226</v>
      </c>
      <c r="AA143" s="15">
        <f t="shared" si="69"/>
        <v>4.4337658265647464E-3</v>
      </c>
      <c r="AB143" s="15">
        <f t="shared" si="70"/>
        <v>2.7502675115630325E-2</v>
      </c>
      <c r="AC143" s="15">
        <f t="shared" si="71"/>
        <v>-2.7092440946694291E-2</v>
      </c>
      <c r="AD143" s="15">
        <f t="shared" si="72"/>
        <v>-2.0117658288143561E-3</v>
      </c>
      <c r="AE143" s="15">
        <f t="shared" si="73"/>
        <v>4.0472017499851132E-6</v>
      </c>
      <c r="AF143">
        <f t="shared" si="74"/>
        <v>-2.7092440946694291E-2</v>
      </c>
      <c r="AG143" s="68"/>
      <c r="AH143">
        <f t="shared" si="75"/>
        <v>-2.5080675117879935E-2</v>
      </c>
      <c r="AI143">
        <f t="shared" si="76"/>
        <v>0.76997042073082056</v>
      </c>
      <c r="AJ143">
        <f t="shared" si="77"/>
        <v>-1.2142888392652033E-2</v>
      </c>
      <c r="AK143">
        <f t="shared" si="78"/>
        <v>-7.0018558242413709E-2</v>
      </c>
      <c r="AL143">
        <f t="shared" si="79"/>
        <v>-2.8461137967425412</v>
      </c>
      <c r="AM143">
        <f t="shared" si="80"/>
        <v>-6.7193555254251311</v>
      </c>
      <c r="AN143" s="15">
        <f t="shared" si="102"/>
        <v>3.5174800411287914</v>
      </c>
      <c r="AO143" s="15">
        <f t="shared" si="102"/>
        <v>3.5174933502573573</v>
      </c>
      <c r="AP143" s="15">
        <f t="shared" si="102"/>
        <v>3.5174338451874592</v>
      </c>
      <c r="AQ143" s="15">
        <f t="shared" si="102"/>
        <v>3.5176999030042921</v>
      </c>
      <c r="AR143" s="15">
        <f t="shared" si="102"/>
        <v>3.5165105274496646</v>
      </c>
      <c r="AS143" s="15">
        <f t="shared" si="102"/>
        <v>3.5218318214971367</v>
      </c>
      <c r="AT143" s="15">
        <f t="shared" si="102"/>
        <v>3.498109256663815</v>
      </c>
      <c r="AU143" s="15">
        <f t="shared" si="81"/>
        <v>3.6057517599187952</v>
      </c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</row>
    <row r="144" spans="1:68" s="9" customFormat="1" x14ac:dyDescent="0.2">
      <c r="A144" s="8" t="s">
        <v>679</v>
      </c>
      <c r="B144" s="37"/>
      <c r="C144" s="12">
        <v>40022.420100000003</v>
      </c>
      <c r="D144" s="12"/>
      <c r="E144" s="9">
        <f t="shared" si="63"/>
        <v>226.0021448129722</v>
      </c>
      <c r="F144" s="9">
        <f t="shared" si="64"/>
        <v>226</v>
      </c>
      <c r="G144" s="9">
        <f t="shared" si="65"/>
        <v>3.3220000041183084E-3</v>
      </c>
      <c r="J144" s="9">
        <f>G144</f>
        <v>3.3220000041183084E-3</v>
      </c>
      <c r="K144"/>
      <c r="P144" s="9">
        <f t="shared" si="66"/>
        <v>2.9514440944444682E-2</v>
      </c>
      <c r="Q144" s="40">
        <f t="shared" si="67"/>
        <v>25003.920100000003</v>
      </c>
      <c r="S144" s="35">
        <v>1</v>
      </c>
      <c r="T144"/>
      <c r="U144"/>
      <c r="V144"/>
      <c r="W144"/>
      <c r="X144"/>
      <c r="Y144"/>
      <c r="Z144">
        <f t="shared" si="68"/>
        <v>226</v>
      </c>
      <c r="AA144" s="15">
        <f t="shared" si="69"/>
        <v>4.4337658265647464E-3</v>
      </c>
      <c r="AB144" s="15">
        <f t="shared" si="70"/>
        <v>2.8402675121998244E-2</v>
      </c>
      <c r="AC144" s="15">
        <f t="shared" si="71"/>
        <v>-2.6192440940326373E-2</v>
      </c>
      <c r="AD144" s="15">
        <f t="shared" si="72"/>
        <v>-1.111765822446438E-3</v>
      </c>
      <c r="AE144" s="15">
        <f t="shared" si="73"/>
        <v>1.2360232439600047E-6</v>
      </c>
      <c r="AF144">
        <f t="shared" si="74"/>
        <v>-2.6192440940326373E-2</v>
      </c>
      <c r="AG144" s="68"/>
      <c r="AH144">
        <f t="shared" si="75"/>
        <v>-2.5080675117879935E-2</v>
      </c>
      <c r="AI144">
        <f t="shared" si="76"/>
        <v>0.76997042073082056</v>
      </c>
      <c r="AJ144">
        <f t="shared" si="77"/>
        <v>-1.2142888392652033E-2</v>
      </c>
      <c r="AK144">
        <f t="shared" si="78"/>
        <v>-7.0018558242413709E-2</v>
      </c>
      <c r="AL144">
        <f t="shared" si="79"/>
        <v>-2.8461137967425412</v>
      </c>
      <c r="AM144">
        <f t="shared" si="80"/>
        <v>-6.7193555254251311</v>
      </c>
      <c r="AN144" s="15">
        <f t="shared" si="102"/>
        <v>3.5174800411287914</v>
      </c>
      <c r="AO144" s="15">
        <f t="shared" si="102"/>
        <v>3.5174933502573573</v>
      </c>
      <c r="AP144" s="15">
        <f t="shared" si="102"/>
        <v>3.5174338451874592</v>
      </c>
      <c r="AQ144" s="15">
        <f t="shared" si="102"/>
        <v>3.5176999030042921</v>
      </c>
      <c r="AR144" s="15">
        <f t="shared" si="102"/>
        <v>3.5165105274496646</v>
      </c>
      <c r="AS144" s="15">
        <f t="shared" si="102"/>
        <v>3.5218318214971367</v>
      </c>
      <c r="AT144" s="15">
        <f t="shared" si="102"/>
        <v>3.498109256663815</v>
      </c>
      <c r="AU144" s="15">
        <f t="shared" si="81"/>
        <v>3.6057517599187952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</row>
    <row r="145" spans="1:68" s="9" customFormat="1" x14ac:dyDescent="0.2">
      <c r="A145" s="8" t="s">
        <v>679</v>
      </c>
      <c r="B145" s="37"/>
      <c r="C145" s="12">
        <v>40039.456400000003</v>
      </c>
      <c r="D145" s="12"/>
      <c r="E145" s="9">
        <f t="shared" si="63"/>
        <v>237.00144558586658</v>
      </c>
      <c r="F145" s="9">
        <f t="shared" si="64"/>
        <v>237</v>
      </c>
      <c r="G145" s="9">
        <f t="shared" si="65"/>
        <v>2.2390000085579231E-3</v>
      </c>
      <c r="J145" s="9">
        <f>G145</f>
        <v>2.2390000085579231E-3</v>
      </c>
      <c r="K145"/>
      <c r="P145" s="9">
        <f t="shared" si="66"/>
        <v>2.9839268004152025E-2</v>
      </c>
      <c r="Q145" s="40">
        <f t="shared" si="67"/>
        <v>25020.956400000003</v>
      </c>
      <c r="S145" s="35">
        <v>1</v>
      </c>
      <c r="T145"/>
      <c r="U145"/>
      <c r="V145"/>
      <c r="W145"/>
      <c r="Z145">
        <f t="shared" si="68"/>
        <v>237</v>
      </c>
      <c r="AA145" s="15">
        <f t="shared" si="69"/>
        <v>4.377206987429539E-3</v>
      </c>
      <c r="AB145" s="15">
        <f t="shared" si="70"/>
        <v>2.7701061025280409E-2</v>
      </c>
      <c r="AC145" s="15">
        <f t="shared" si="71"/>
        <v>-2.7600267995594101E-2</v>
      </c>
      <c r="AD145" s="15">
        <f t="shared" si="72"/>
        <v>-2.1382069788716158E-3</v>
      </c>
      <c r="AE145" s="15">
        <f t="shared" si="73"/>
        <v>4.5719290844952825E-6</v>
      </c>
      <c r="AF145">
        <f t="shared" si="74"/>
        <v>-2.7600267995594101E-2</v>
      </c>
      <c r="AG145" s="68"/>
      <c r="AH145">
        <f t="shared" si="75"/>
        <v>-2.5462061016722486E-2</v>
      </c>
      <c r="AI145">
        <f t="shared" si="76"/>
        <v>0.77004205034678719</v>
      </c>
      <c r="AJ145">
        <f t="shared" si="77"/>
        <v>-1.3164102432185326E-2</v>
      </c>
      <c r="AK145">
        <f t="shared" si="78"/>
        <v>-7.0253449939433069E-2</v>
      </c>
      <c r="AL145">
        <f t="shared" si="79"/>
        <v>-2.8450925008950092</v>
      </c>
      <c r="AM145">
        <f t="shared" si="80"/>
        <v>-6.6958698398163481</v>
      </c>
      <c r="AN145" s="15">
        <f t="shared" si="102"/>
        <v>3.5187674756514129</v>
      </c>
      <c r="AO145" s="15">
        <f t="shared" si="102"/>
        <v>3.5187807847131642</v>
      </c>
      <c r="AP145" s="15">
        <f t="shared" si="102"/>
        <v>3.5187212496453997</v>
      </c>
      <c r="AQ145" s="15">
        <f t="shared" si="102"/>
        <v>3.5189875771721271</v>
      </c>
      <c r="AR145" s="15">
        <f t="shared" si="102"/>
        <v>3.5177963906785226</v>
      </c>
      <c r="AS145" s="15">
        <f t="shared" si="102"/>
        <v>3.5231285221363424</v>
      </c>
      <c r="AT145" s="15">
        <f t="shared" si="102"/>
        <v>3.4993459932548285</v>
      </c>
      <c r="AU145" s="15">
        <f t="shared" si="81"/>
        <v>3.6073270702766851</v>
      </c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</row>
    <row r="146" spans="1:68" s="9" customFormat="1" x14ac:dyDescent="0.2">
      <c r="A146" s="8" t="s">
        <v>679</v>
      </c>
      <c r="B146" s="37"/>
      <c r="C146" s="12">
        <v>40053.396999999997</v>
      </c>
      <c r="D146" s="12"/>
      <c r="E146" s="9">
        <f t="shared" si="63"/>
        <v>246.00204151071833</v>
      </c>
      <c r="F146" s="9">
        <f t="shared" si="64"/>
        <v>246</v>
      </c>
      <c r="G146" s="9">
        <f t="shared" si="65"/>
        <v>3.1620000008842908E-3</v>
      </c>
      <c r="J146" s="9">
        <f>G146</f>
        <v>3.1620000008842908E-3</v>
      </c>
      <c r="P146" s="9">
        <f t="shared" si="66"/>
        <v>3.0105036027739864E-2</v>
      </c>
      <c r="Q146" s="40">
        <f t="shared" si="67"/>
        <v>25034.896999999997</v>
      </c>
      <c r="S146" s="35">
        <v>1</v>
      </c>
      <c r="T146"/>
      <c r="U146"/>
      <c r="V146"/>
      <c r="W146"/>
      <c r="Z146">
        <f t="shared" si="68"/>
        <v>246</v>
      </c>
      <c r="AA146" s="15">
        <f t="shared" si="69"/>
        <v>4.3309369250756138E-3</v>
      </c>
      <c r="AB146" s="15">
        <f t="shared" si="70"/>
        <v>2.8936099103548541E-2</v>
      </c>
      <c r="AC146" s="15">
        <f t="shared" si="71"/>
        <v>-2.6943036026855573E-2</v>
      </c>
      <c r="AD146" s="15">
        <f t="shared" si="72"/>
        <v>-1.1689369241913231E-3</v>
      </c>
      <c r="AE146" s="15">
        <f t="shared" si="73"/>
        <v>1.3664135327378709E-6</v>
      </c>
      <c r="AF146">
        <f t="shared" si="74"/>
        <v>-2.6943036026855573E-2</v>
      </c>
      <c r="AG146" s="68"/>
      <c r="AH146">
        <f t="shared" si="75"/>
        <v>-2.577409910266425E-2</v>
      </c>
      <c r="AI146">
        <f t="shared" si="76"/>
        <v>0.77010084477992624</v>
      </c>
      <c r="AJ146">
        <f t="shared" si="77"/>
        <v>-1.3999772606826322E-2</v>
      </c>
      <c r="AK146">
        <f t="shared" si="78"/>
        <v>-7.0445612114584E-2</v>
      </c>
      <c r="AL146">
        <f t="shared" si="79"/>
        <v>-2.8442567536077346</v>
      </c>
      <c r="AM146">
        <f t="shared" si="80"/>
        <v>-6.676770178308721</v>
      </c>
      <c r="AN146" s="15">
        <f t="shared" si="102"/>
        <v>3.5198209204357895</v>
      </c>
      <c r="AO146" s="15">
        <f t="shared" si="102"/>
        <v>3.5198342292002733</v>
      </c>
      <c r="AP146" s="15">
        <f t="shared" si="102"/>
        <v>3.5197746705761657</v>
      </c>
      <c r="AQ146" s="15">
        <f t="shared" si="102"/>
        <v>3.5200412148984301</v>
      </c>
      <c r="AR146" s="15">
        <f t="shared" si="102"/>
        <v>3.5188485611877662</v>
      </c>
      <c r="AS146" s="15">
        <f t="shared" si="102"/>
        <v>3.5241895099277594</v>
      </c>
      <c r="AT146" s="15">
        <f t="shared" si="102"/>
        <v>3.5003580679232349</v>
      </c>
      <c r="AU146" s="15">
        <f t="shared" si="81"/>
        <v>3.6086159605695043</v>
      </c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</row>
    <row r="147" spans="1:68" s="9" customFormat="1" x14ac:dyDescent="0.2">
      <c r="A147" s="41" t="s">
        <v>713</v>
      </c>
      <c r="B147" s="35"/>
      <c r="C147" s="12">
        <v>40107.606</v>
      </c>
      <c r="D147" s="12"/>
      <c r="E147" s="9">
        <f t="shared" si="63"/>
        <v>281.00148948932093</v>
      </c>
      <c r="F147" s="9">
        <f t="shared" si="64"/>
        <v>281</v>
      </c>
      <c r="G147" s="9">
        <f t="shared" si="65"/>
        <v>2.3070000024745241E-3</v>
      </c>
      <c r="I147" s="9">
        <f>G147</f>
        <v>2.3070000024745241E-3</v>
      </c>
      <c r="P147" s="9">
        <f t="shared" si="66"/>
        <v>3.1138582014437133E-2</v>
      </c>
      <c r="Q147" s="40">
        <f t="shared" si="67"/>
        <v>25089.106</v>
      </c>
      <c r="S147" s="35">
        <v>0.1</v>
      </c>
      <c r="T147"/>
      <c r="U147"/>
      <c r="V147"/>
      <c r="W147"/>
      <c r="X147"/>
      <c r="Y147"/>
      <c r="Z147">
        <f t="shared" si="68"/>
        <v>281</v>
      </c>
      <c r="AA147" s="15">
        <f t="shared" si="69"/>
        <v>4.1510490821265143E-3</v>
      </c>
      <c r="AB147" s="15">
        <f t="shared" si="70"/>
        <v>2.9294532934785143E-2</v>
      </c>
      <c r="AC147" s="15">
        <f t="shared" si="71"/>
        <v>-2.8831582011962609E-2</v>
      </c>
      <c r="AD147" s="15">
        <f t="shared" si="72"/>
        <v>-1.8440490796519902E-3</v>
      </c>
      <c r="AE147" s="15">
        <f t="shared" si="73"/>
        <v>3.4005170081653526E-7</v>
      </c>
      <c r="AF147">
        <f t="shared" si="74"/>
        <v>-2.8831582011962609E-2</v>
      </c>
      <c r="AG147" s="68"/>
      <c r="AH147">
        <f t="shared" si="75"/>
        <v>-2.6987532932310619E-2</v>
      </c>
      <c r="AI147">
        <f t="shared" si="76"/>
        <v>0.77033110267151683</v>
      </c>
      <c r="AJ147">
        <f t="shared" si="77"/>
        <v>-1.7250721314779935E-2</v>
      </c>
      <c r="AK147">
        <f t="shared" si="78"/>
        <v>-7.1192720393454756E-2</v>
      </c>
      <c r="AL147">
        <f t="shared" si="79"/>
        <v>-2.8410054065370609</v>
      </c>
      <c r="AM147">
        <f t="shared" si="80"/>
        <v>-6.6034687489058115</v>
      </c>
      <c r="AN147" s="15">
        <f t="shared" si="102"/>
        <v>3.5239184183626784</v>
      </c>
      <c r="AO147" s="15">
        <f t="shared" si="102"/>
        <v>3.5239317239043193</v>
      </c>
      <c r="AP147" s="15">
        <f t="shared" si="102"/>
        <v>3.5238720821005747</v>
      </c>
      <c r="AQ147" s="15">
        <f t="shared" si="102"/>
        <v>3.5241394363677809</v>
      </c>
      <c r="AR147" s="15">
        <f t="shared" si="102"/>
        <v>3.5229412006873022</v>
      </c>
      <c r="AS147" s="15">
        <f t="shared" si="102"/>
        <v>3.5283160124904747</v>
      </c>
      <c r="AT147" s="15">
        <f t="shared" si="102"/>
        <v>3.5042956276717452</v>
      </c>
      <c r="AU147" s="15">
        <f t="shared" si="81"/>
        <v>3.6136283117082457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</row>
    <row r="148" spans="1:68" s="9" customFormat="1" x14ac:dyDescent="0.2">
      <c r="A148" s="63" t="s">
        <v>763</v>
      </c>
      <c r="B148" s="28" t="s">
        <v>676</v>
      </c>
      <c r="C148" s="64">
        <v>40344.574999999997</v>
      </c>
      <c r="D148" s="64" t="s">
        <v>700</v>
      </c>
      <c r="E148" s="9">
        <f t="shared" si="63"/>
        <v>433.99793266371989</v>
      </c>
      <c r="F148" s="9">
        <f t="shared" si="64"/>
        <v>434</v>
      </c>
      <c r="G148" s="9">
        <f t="shared" si="65"/>
        <v>-3.2019999998738058E-3</v>
      </c>
      <c r="I148" s="9">
        <f>G148</f>
        <v>-3.2019999998738058E-3</v>
      </c>
      <c r="M148" s="15"/>
      <c r="P148" s="9">
        <f t="shared" si="66"/>
        <v>3.5656723069807529E-2</v>
      </c>
      <c r="Q148" s="40">
        <f t="shared" si="67"/>
        <v>25326.074999999997</v>
      </c>
      <c r="S148" s="35">
        <v>0.1</v>
      </c>
      <c r="T148" s="15"/>
      <c r="U148" s="15"/>
      <c r="V148" s="15"/>
      <c r="W148" s="15"/>
      <c r="X148"/>
      <c r="Y148"/>
      <c r="Z148">
        <f t="shared" si="68"/>
        <v>434</v>
      </c>
      <c r="AA148" s="15">
        <f t="shared" si="69"/>
        <v>3.3660093550243395E-3</v>
      </c>
      <c r="AB148" s="15">
        <f t="shared" si="70"/>
        <v>2.9088713714909384E-2</v>
      </c>
      <c r="AC148" s="15">
        <f t="shared" si="71"/>
        <v>-3.8858723069681335E-2</v>
      </c>
      <c r="AD148" s="15">
        <f t="shared" si="72"/>
        <v>-6.5680093548981452E-3</v>
      </c>
      <c r="AE148" s="15">
        <f t="shared" si="73"/>
        <v>4.3138746886029553E-6</v>
      </c>
      <c r="AF148">
        <f t="shared" si="74"/>
        <v>-3.8858723069681335E-2</v>
      </c>
      <c r="AG148" s="68"/>
      <c r="AH148">
        <f t="shared" si="75"/>
        <v>-3.229071371478319E-2</v>
      </c>
      <c r="AI148">
        <f t="shared" si="76"/>
        <v>0.77136786168031957</v>
      </c>
      <c r="AJ148">
        <f t="shared" si="77"/>
        <v>-3.1482659984282187E-2</v>
      </c>
      <c r="AK148">
        <f t="shared" si="78"/>
        <v>-7.4455027798480511E-2</v>
      </c>
      <c r="AL148">
        <f t="shared" si="79"/>
        <v>-2.8267691205462491</v>
      </c>
      <c r="AM148">
        <f t="shared" si="80"/>
        <v>-6.3002077781581072</v>
      </c>
      <c r="AN148" s="15">
        <f t="shared" si="102"/>
        <v>3.5418449874780205</v>
      </c>
      <c r="AO148" s="15">
        <f t="shared" si="102"/>
        <v>3.5418582409555528</v>
      </c>
      <c r="AP148" s="15">
        <f t="shared" si="102"/>
        <v>3.5417983915353659</v>
      </c>
      <c r="AQ148" s="15">
        <f t="shared" si="102"/>
        <v>3.5420686687187373</v>
      </c>
      <c r="AR148" s="15">
        <f t="shared" si="102"/>
        <v>3.5408483546996177</v>
      </c>
      <c r="AS148" s="15">
        <f t="shared" si="102"/>
        <v>3.546363153126411</v>
      </c>
      <c r="AT148" s="15">
        <f t="shared" si="102"/>
        <v>3.5215409926005896</v>
      </c>
      <c r="AU148" s="15">
        <f t="shared" si="81"/>
        <v>3.6355394466861717</v>
      </c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</row>
    <row r="149" spans="1:68" s="9" customFormat="1" x14ac:dyDescent="0.2">
      <c r="A149" s="63" t="s">
        <v>763</v>
      </c>
      <c r="B149" s="28" t="s">
        <v>676</v>
      </c>
      <c r="C149" s="64">
        <v>40344.576999999997</v>
      </c>
      <c r="D149" s="64" t="s">
        <v>700</v>
      </c>
      <c r="E149" s="9">
        <f t="shared" ref="E149:E212" si="103">+(C149-C$7)/C$8</f>
        <v>433.99922394184659</v>
      </c>
      <c r="F149" s="9">
        <f t="shared" ref="F149:F212" si="104">ROUND(2*E149,0)/2</f>
        <v>434</v>
      </c>
      <c r="G149" s="9">
        <f t="shared" ref="G149:G212" si="105">+C149-(C$7+F149*C$8)</f>
        <v>-1.2019999994663522E-3</v>
      </c>
      <c r="I149" s="9">
        <f>G149</f>
        <v>-1.2019999994663522E-3</v>
      </c>
      <c r="M149" s="15"/>
      <c r="P149" s="9">
        <f t="shared" ref="P149:P212" si="106">+D$11+D$12*F149+D$13*F149^2</f>
        <v>3.5656723069807529E-2</v>
      </c>
      <c r="Q149" s="40">
        <f t="shared" ref="Q149:Q212" si="107">+C149-15018.5</f>
        <v>25326.076999999997</v>
      </c>
      <c r="S149" s="35">
        <v>0.1</v>
      </c>
      <c r="T149" s="15"/>
      <c r="U149" s="15"/>
      <c r="V149" s="15"/>
      <c r="W149" s="15"/>
      <c r="Z149">
        <f t="shared" ref="Z149:Z212" si="108">F149</f>
        <v>434</v>
      </c>
      <c r="AA149" s="15">
        <f t="shared" ref="AA149:AA212" si="109">AB$3+AB$4*Z149+AB$5*Z149^2+AH149</f>
        <v>3.3660093550243395E-3</v>
      </c>
      <c r="AB149" s="15">
        <f t="shared" ref="AB149:AB212" si="110">G149-AH149</f>
        <v>3.1088713715316837E-2</v>
      </c>
      <c r="AC149" s="15">
        <f t="shared" ref="AC149:AC212" si="111">+G149-P149</f>
        <v>-3.6858723069273881E-2</v>
      </c>
      <c r="AD149" s="15">
        <f t="shared" ref="AD149:AD212" si="112">IF(S149&lt;&gt;0,G149-AA149, -9999)</f>
        <v>-4.5680093544906916E-3</v>
      </c>
      <c r="AE149" s="15">
        <f t="shared" ref="AE149:AE212" si="113">+(G149-AA149)^2*S149</f>
        <v>2.0866709462714467E-6</v>
      </c>
      <c r="AF149">
        <f t="shared" ref="AF149:AF212" si="114">IF(S149&lt;&gt;0,G149-P149, -9999)</f>
        <v>-3.6858723069273881E-2</v>
      </c>
      <c r="AG149" s="68"/>
      <c r="AH149">
        <f t="shared" ref="AH149:AH212" si="115">$AB$6*($AB$11/AI149*AJ149+$AB$12)</f>
        <v>-3.229071371478319E-2</v>
      </c>
      <c r="AI149">
        <f t="shared" ref="AI149:AI212" si="116">1+$AB$7*COS(AL149)</f>
        <v>0.77136786168031957</v>
      </c>
      <c r="AJ149">
        <f t="shared" ref="AJ149:AJ212" si="117">SIN(AL149+RADIANS($AB$9))</f>
        <v>-3.1482659984282187E-2</v>
      </c>
      <c r="AK149">
        <f t="shared" ref="AK149:AK212" si="118">$AB$7*SIN(AL149)</f>
        <v>-7.4455027798480511E-2</v>
      </c>
      <c r="AL149">
        <f t="shared" ref="AL149:AL212" si="119">2*ATAN(AM149)</f>
        <v>-2.8267691205462491</v>
      </c>
      <c r="AM149">
        <f t="shared" ref="AM149:AM212" si="120">SQRT((1+$AB$7)/(1-$AB$7))*TAN(AN149/2)</f>
        <v>-6.3002077781581072</v>
      </c>
      <c r="AN149" s="15">
        <f t="shared" si="102"/>
        <v>3.5418449874780205</v>
      </c>
      <c r="AO149" s="15">
        <f t="shared" si="102"/>
        <v>3.5418582409555528</v>
      </c>
      <c r="AP149" s="15">
        <f t="shared" si="102"/>
        <v>3.5417983915353659</v>
      </c>
      <c r="AQ149" s="15">
        <f t="shared" si="102"/>
        <v>3.5420686687187373</v>
      </c>
      <c r="AR149" s="15">
        <f t="shared" si="102"/>
        <v>3.5408483546996177</v>
      </c>
      <c r="AS149" s="15">
        <f t="shared" si="102"/>
        <v>3.546363153126411</v>
      </c>
      <c r="AT149" s="15">
        <f t="shared" si="102"/>
        <v>3.5215409926005896</v>
      </c>
      <c r="AU149" s="15">
        <f t="shared" ref="AU149:AU212" si="121">RADIANS($AB$9)+$AB$18*(F149-AB$15)</f>
        <v>3.6355394466861717</v>
      </c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</row>
    <row r="150" spans="1:68" s="9" customFormat="1" x14ac:dyDescent="0.2">
      <c r="A150" s="63" t="s">
        <v>763</v>
      </c>
      <c r="B150" s="28" t="s">
        <v>676</v>
      </c>
      <c r="C150" s="64">
        <v>40358.519</v>
      </c>
      <c r="D150" s="64" t="s">
        <v>700</v>
      </c>
      <c r="E150" s="9">
        <f t="shared" si="103"/>
        <v>443.00072376139224</v>
      </c>
      <c r="F150" s="9">
        <f t="shared" si="104"/>
        <v>443</v>
      </c>
      <c r="G150" s="9">
        <f t="shared" si="105"/>
        <v>1.1210000011487864E-3</v>
      </c>
      <c r="I150" s="9">
        <f>G150</f>
        <v>1.1210000011487864E-3</v>
      </c>
      <c r="M150" s="15"/>
      <c r="P150" s="9">
        <f t="shared" si="106"/>
        <v>3.5922499550247441E-2</v>
      </c>
      <c r="Q150" s="40">
        <f t="shared" si="107"/>
        <v>25340.019</v>
      </c>
      <c r="S150" s="35">
        <v>0.1</v>
      </c>
      <c r="T150" s="15"/>
      <c r="U150" s="15"/>
      <c r="V150" s="15"/>
      <c r="W150" s="15"/>
      <c r="X150"/>
      <c r="Y150"/>
      <c r="Z150">
        <f t="shared" si="108"/>
        <v>443</v>
      </c>
      <c r="AA150" s="15">
        <f t="shared" si="109"/>
        <v>3.3199165797751576E-3</v>
      </c>
      <c r="AB150" s="15">
        <f t="shared" si="110"/>
        <v>3.372358297162107E-2</v>
      </c>
      <c r="AC150" s="15">
        <f t="shared" si="111"/>
        <v>-3.4801499549098655E-2</v>
      </c>
      <c r="AD150" s="15">
        <f t="shared" si="112"/>
        <v>-2.1989165786263712E-3</v>
      </c>
      <c r="AE150" s="15">
        <f t="shared" si="113"/>
        <v>4.8352341197579065E-7</v>
      </c>
      <c r="AF150">
        <f t="shared" si="114"/>
        <v>-3.4801499549098655E-2</v>
      </c>
      <c r="AG150" s="68"/>
      <c r="AH150">
        <f t="shared" si="115"/>
        <v>-3.2602582970472284E-2</v>
      </c>
      <c r="AI150">
        <f t="shared" si="116"/>
        <v>0.77143038246300621</v>
      </c>
      <c r="AJ150">
        <f t="shared" si="117"/>
        <v>-3.2320865401365348E-2</v>
      </c>
      <c r="AK150">
        <f t="shared" si="118"/>
        <v>-7.4646739889256755E-2</v>
      </c>
      <c r="AL150">
        <f t="shared" si="119"/>
        <v>-2.8259304882484311</v>
      </c>
      <c r="AM150">
        <f t="shared" si="120"/>
        <v>-6.2831896633677378</v>
      </c>
      <c r="AN150" s="15">
        <f t="shared" si="102"/>
        <v>3.5429002493982944</v>
      </c>
      <c r="AO150" s="15">
        <f t="shared" si="102"/>
        <v>3.5429134979221217</v>
      </c>
      <c r="AP150" s="15">
        <f t="shared" si="102"/>
        <v>3.5428536441167213</v>
      </c>
      <c r="AQ150" s="15">
        <f t="shared" si="102"/>
        <v>3.5431240620247362</v>
      </c>
      <c r="AR150" s="15">
        <f t="shared" si="102"/>
        <v>3.5419025674093865</v>
      </c>
      <c r="AS150" s="15">
        <f t="shared" si="102"/>
        <v>3.5474251887754824</v>
      </c>
      <c r="AT150" s="15">
        <f t="shared" si="102"/>
        <v>3.5225571084166361</v>
      </c>
      <c r="AU150" s="15">
        <f t="shared" si="121"/>
        <v>3.6368283369789904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</row>
    <row r="151" spans="1:68" s="9" customFormat="1" x14ac:dyDescent="0.2">
      <c r="A151" s="63" t="s">
        <v>1603</v>
      </c>
      <c r="B151" s="28" t="s">
        <v>676</v>
      </c>
      <c r="C151" s="64">
        <v>40403.430999999997</v>
      </c>
      <c r="D151" s="64" t="s">
        <v>700</v>
      </c>
      <c r="E151" s="9">
        <f t="shared" si="103"/>
        <v>471.99766536914751</v>
      </c>
      <c r="F151" s="9">
        <f t="shared" si="104"/>
        <v>472</v>
      </c>
      <c r="G151" s="9">
        <f t="shared" si="105"/>
        <v>-3.6160000017844141E-3</v>
      </c>
      <c r="I151" s="9">
        <f>G151</f>
        <v>-3.6160000017844141E-3</v>
      </c>
      <c r="M151" s="15"/>
      <c r="P151" s="9">
        <f t="shared" si="106"/>
        <v>3.6778893059823708E-2</v>
      </c>
      <c r="Q151" s="40">
        <f t="shared" si="107"/>
        <v>25384.930999999997</v>
      </c>
      <c r="S151" s="35">
        <v>0.1</v>
      </c>
      <c r="T151" s="15"/>
      <c r="U151" s="15"/>
      <c r="V151" s="15"/>
      <c r="W151" s="15"/>
      <c r="X151"/>
      <c r="Y151"/>
      <c r="Z151">
        <f t="shared" si="108"/>
        <v>472</v>
      </c>
      <c r="AA151" s="15">
        <f t="shared" si="109"/>
        <v>3.1714742304375515E-3</v>
      </c>
      <c r="AB151" s="15">
        <f t="shared" si="110"/>
        <v>2.9991418827601743E-2</v>
      </c>
      <c r="AC151" s="15">
        <f t="shared" si="111"/>
        <v>-4.0394893061608123E-2</v>
      </c>
      <c r="AD151" s="15">
        <f t="shared" si="112"/>
        <v>-6.7874742322219656E-3</v>
      </c>
      <c r="AE151" s="15">
        <f t="shared" si="113"/>
        <v>4.6069806453077162E-6</v>
      </c>
      <c r="AF151">
        <f t="shared" si="114"/>
        <v>-4.0394893061608123E-2</v>
      </c>
      <c r="AG151" s="68"/>
      <c r="AH151">
        <f t="shared" si="115"/>
        <v>-3.3607418829386157E-2</v>
      </c>
      <c r="AI151">
        <f t="shared" si="116"/>
        <v>0.77163300147781499</v>
      </c>
      <c r="AJ151">
        <f t="shared" si="117"/>
        <v>-3.502251952414049E-2</v>
      </c>
      <c r="AK151">
        <f t="shared" si="118"/>
        <v>-7.526433300754283E-2</v>
      </c>
      <c r="AL151">
        <f t="shared" si="119"/>
        <v>-2.8232273004516721</v>
      </c>
      <c r="AM151">
        <f t="shared" si="120"/>
        <v>-6.2289398806535106</v>
      </c>
      <c r="AN151" s="15">
        <f t="shared" ref="AN151:AT160" si="122">$AU151+$AB$7*SIN(AO151)</f>
        <v>3.5463011218471783</v>
      </c>
      <c r="AO151" s="15">
        <f t="shared" si="122"/>
        <v>3.5463143530060512</v>
      </c>
      <c r="AP151" s="15">
        <f t="shared" si="122"/>
        <v>3.5462544909224873</v>
      </c>
      <c r="AQ151" s="15">
        <f t="shared" si="122"/>
        <v>3.5465253387782387</v>
      </c>
      <c r="AR151" s="15">
        <f t="shared" si="122"/>
        <v>3.545300129530137</v>
      </c>
      <c r="AS151" s="15">
        <f t="shared" si="122"/>
        <v>3.5508476443793446</v>
      </c>
      <c r="AT151" s="15">
        <f t="shared" si="122"/>
        <v>3.5258325529850016</v>
      </c>
      <c r="AU151" s="15">
        <f t="shared" si="121"/>
        <v>3.6409814279225192</v>
      </c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</row>
    <row r="152" spans="1:68" s="9" customFormat="1" x14ac:dyDescent="0.2">
      <c r="A152" s="8" t="s">
        <v>679</v>
      </c>
      <c r="B152" s="37"/>
      <c r="C152" s="12">
        <v>40403.4372</v>
      </c>
      <c r="D152" s="12"/>
      <c r="E152" s="9">
        <f t="shared" si="103"/>
        <v>472.00166833134176</v>
      </c>
      <c r="F152" s="9">
        <f t="shared" si="104"/>
        <v>472</v>
      </c>
      <c r="G152" s="9">
        <f t="shared" si="105"/>
        <v>2.5840000016614795E-3</v>
      </c>
      <c r="J152" s="9">
        <f>G152</f>
        <v>2.5840000016614795E-3</v>
      </c>
      <c r="P152" s="9">
        <f t="shared" si="106"/>
        <v>3.6778893059823708E-2</v>
      </c>
      <c r="Q152" s="40">
        <f t="shared" si="107"/>
        <v>25384.9372</v>
      </c>
      <c r="S152" s="35">
        <v>1</v>
      </c>
      <c r="T152"/>
      <c r="U152"/>
      <c r="V152"/>
      <c r="W152"/>
      <c r="X152" s="15"/>
      <c r="Y152"/>
      <c r="Z152">
        <f t="shared" si="108"/>
        <v>472</v>
      </c>
      <c r="AA152" s="15">
        <f t="shared" si="109"/>
        <v>3.1714742304375515E-3</v>
      </c>
      <c r="AB152" s="15">
        <f t="shared" si="110"/>
        <v>3.6191418831047636E-2</v>
      </c>
      <c r="AC152" s="15">
        <f t="shared" si="111"/>
        <v>-3.4194893058162229E-2</v>
      </c>
      <c r="AD152" s="15">
        <f t="shared" si="112"/>
        <v>-5.8747422877607203E-4</v>
      </c>
      <c r="AE152" s="15">
        <f t="shared" si="113"/>
        <v>3.4512596947604063E-7</v>
      </c>
      <c r="AF152">
        <f t="shared" si="114"/>
        <v>-3.4194893058162229E-2</v>
      </c>
      <c r="AG152" s="68"/>
      <c r="AH152">
        <f t="shared" si="115"/>
        <v>-3.3607418829386157E-2</v>
      </c>
      <c r="AI152">
        <f t="shared" si="116"/>
        <v>0.77163300147781499</v>
      </c>
      <c r="AJ152">
        <f t="shared" si="117"/>
        <v>-3.502251952414049E-2</v>
      </c>
      <c r="AK152">
        <f t="shared" si="118"/>
        <v>-7.526433300754283E-2</v>
      </c>
      <c r="AL152">
        <f t="shared" si="119"/>
        <v>-2.8232273004516721</v>
      </c>
      <c r="AM152">
        <f t="shared" si="120"/>
        <v>-6.2289398806535106</v>
      </c>
      <c r="AN152" s="15">
        <f t="shared" si="122"/>
        <v>3.5463011218471783</v>
      </c>
      <c r="AO152" s="15">
        <f t="shared" si="122"/>
        <v>3.5463143530060512</v>
      </c>
      <c r="AP152" s="15">
        <f t="shared" si="122"/>
        <v>3.5462544909224873</v>
      </c>
      <c r="AQ152" s="15">
        <f t="shared" si="122"/>
        <v>3.5465253387782387</v>
      </c>
      <c r="AR152" s="15">
        <f t="shared" si="122"/>
        <v>3.545300129530137</v>
      </c>
      <c r="AS152" s="15">
        <f t="shared" si="122"/>
        <v>3.5508476443793446</v>
      </c>
      <c r="AT152" s="15">
        <f t="shared" si="122"/>
        <v>3.5258325529850016</v>
      </c>
      <c r="AU152" s="15">
        <f t="shared" si="121"/>
        <v>3.6409814279225192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</row>
    <row r="153" spans="1:68" s="9" customFormat="1" x14ac:dyDescent="0.2">
      <c r="A153" s="63" t="s">
        <v>1603</v>
      </c>
      <c r="B153" s="28" t="s">
        <v>676</v>
      </c>
      <c r="C153" s="64">
        <v>40417.377999999997</v>
      </c>
      <c r="D153" s="64" t="s">
        <v>700</v>
      </c>
      <c r="E153" s="9">
        <f t="shared" si="103"/>
        <v>481.00239338400763</v>
      </c>
      <c r="F153" s="9">
        <f t="shared" si="104"/>
        <v>481</v>
      </c>
      <c r="G153" s="9">
        <f t="shared" si="105"/>
        <v>3.7070000034873374E-3</v>
      </c>
      <c r="I153" s="9">
        <f>G153</f>
        <v>3.7070000034873374E-3</v>
      </c>
      <c r="M153" s="15"/>
      <c r="P153" s="9">
        <f t="shared" si="106"/>
        <v>3.7044671171534579E-2</v>
      </c>
      <c r="Q153" s="40">
        <f t="shared" si="107"/>
        <v>25398.877999999997</v>
      </c>
      <c r="S153" s="35">
        <v>0.1</v>
      </c>
      <c r="T153" s="15"/>
      <c r="U153" s="15"/>
      <c r="V153" s="15"/>
      <c r="W153" s="15"/>
      <c r="X153"/>
      <c r="Y153"/>
      <c r="Z153">
        <f t="shared" si="108"/>
        <v>481</v>
      </c>
      <c r="AA153" s="15">
        <f t="shared" si="109"/>
        <v>3.1254314309155859E-3</v>
      </c>
      <c r="AB153" s="15">
        <f t="shared" si="110"/>
        <v>3.7626239744106331E-2</v>
      </c>
      <c r="AC153" s="15">
        <f t="shared" si="111"/>
        <v>-3.3337671168047242E-2</v>
      </c>
      <c r="AD153" s="15">
        <f t="shared" si="112"/>
        <v>5.8156857257175149E-4</v>
      </c>
      <c r="AE153" s="15">
        <f t="shared" si="113"/>
        <v>3.3822200460314458E-8</v>
      </c>
      <c r="AF153">
        <f t="shared" si="114"/>
        <v>-3.3337671168047242E-2</v>
      </c>
      <c r="AG153" s="68"/>
      <c r="AH153">
        <f t="shared" si="115"/>
        <v>-3.3919239740618994E-2</v>
      </c>
      <c r="AI153">
        <f t="shared" si="116"/>
        <v>0.77169624445345031</v>
      </c>
      <c r="AJ153">
        <f t="shared" si="117"/>
        <v>-3.5861202068500055E-2</v>
      </c>
      <c r="AK153">
        <f t="shared" si="118"/>
        <v>-7.5455954307418874E-2</v>
      </c>
      <c r="AL153">
        <f t="shared" si="119"/>
        <v>-2.8223880906405658</v>
      </c>
      <c r="AM153">
        <f t="shared" si="120"/>
        <v>-6.2122832689394034</v>
      </c>
      <c r="AN153" s="15">
        <f t="shared" si="122"/>
        <v>3.5473567471338101</v>
      </c>
      <c r="AO153" s="15">
        <f t="shared" si="122"/>
        <v>3.5473699724702543</v>
      </c>
      <c r="AP153" s="15">
        <f t="shared" si="122"/>
        <v>3.5473101096284325</v>
      </c>
      <c r="AQ153" s="15">
        <f t="shared" si="122"/>
        <v>3.5475810836320512</v>
      </c>
      <c r="AR153" s="15">
        <f t="shared" si="122"/>
        <v>3.5463547493591725</v>
      </c>
      <c r="AS153" s="15">
        <f t="shared" si="122"/>
        <v>3.551909892200706</v>
      </c>
      <c r="AT153" s="15">
        <f t="shared" si="122"/>
        <v>3.5268494733914344</v>
      </c>
      <c r="AU153" s="15">
        <f t="shared" si="121"/>
        <v>3.6422703182153384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</row>
    <row r="154" spans="1:68" s="9" customFormat="1" x14ac:dyDescent="0.2">
      <c r="A154" s="8" t="s">
        <v>679</v>
      </c>
      <c r="B154" s="37"/>
      <c r="C154" s="12">
        <v>40431.316099999996</v>
      </c>
      <c r="D154" s="12"/>
      <c r="E154" s="9">
        <f t="shared" si="103"/>
        <v>490.00137521120456</v>
      </c>
      <c r="F154" s="9">
        <f t="shared" si="104"/>
        <v>490</v>
      </c>
      <c r="G154" s="9">
        <f t="shared" si="105"/>
        <v>2.1300000007613562E-3</v>
      </c>
      <c r="J154" s="9">
        <f>G154</f>
        <v>2.1300000007613562E-3</v>
      </c>
      <c r="P154" s="9">
        <f t="shared" si="106"/>
        <v>3.7310449669599101E-2</v>
      </c>
      <c r="Q154" s="40">
        <f t="shared" si="107"/>
        <v>25412.816099999996</v>
      </c>
      <c r="S154" s="35">
        <v>1</v>
      </c>
      <c r="T154"/>
      <c r="U154"/>
      <c r="V154"/>
      <c r="W154"/>
      <c r="X154"/>
      <c r="Y154"/>
      <c r="Z154">
        <f t="shared" si="108"/>
        <v>490</v>
      </c>
      <c r="AA154" s="15">
        <f t="shared" si="109"/>
        <v>3.0794012183323408E-3</v>
      </c>
      <c r="AB154" s="15">
        <f t="shared" si="110"/>
        <v>3.6361048452028116E-2</v>
      </c>
      <c r="AC154" s="15">
        <f t="shared" si="111"/>
        <v>-3.5180449668837745E-2</v>
      </c>
      <c r="AD154" s="15">
        <f t="shared" si="112"/>
        <v>-9.4940121757098456E-4</v>
      </c>
      <c r="AE154" s="15">
        <f t="shared" si="113"/>
        <v>9.0136267192526795E-7</v>
      </c>
      <c r="AF154">
        <f t="shared" si="114"/>
        <v>-3.5180449668837745E-2</v>
      </c>
      <c r="AG154" s="68"/>
      <c r="AH154">
        <f t="shared" si="115"/>
        <v>-3.423104845126676E-2</v>
      </c>
      <c r="AI154">
        <f t="shared" si="116"/>
        <v>0.77175965863999985</v>
      </c>
      <c r="AJ154">
        <f t="shared" si="117"/>
        <v>-3.669999704410061E-2</v>
      </c>
      <c r="AK154">
        <f t="shared" si="118"/>
        <v>-7.5647553912685087E-2</v>
      </c>
      <c r="AL154">
        <f t="shared" si="119"/>
        <v>-2.8215487430493216</v>
      </c>
      <c r="AM154">
        <f t="shared" si="120"/>
        <v>-6.195710555826599</v>
      </c>
      <c r="AN154" s="15">
        <f t="shared" si="122"/>
        <v>3.5484124590916988</v>
      </c>
      <c r="AO154" s="15">
        <f t="shared" si="122"/>
        <v>3.5484256784014789</v>
      </c>
      <c r="AP154" s="15">
        <f t="shared" si="122"/>
        <v>3.5483658156565965</v>
      </c>
      <c r="AQ154" s="15">
        <f t="shared" si="122"/>
        <v>3.5486369123618338</v>
      </c>
      <c r="AR154" s="15">
        <f t="shared" si="122"/>
        <v>3.5474094662346194</v>
      </c>
      <c r="AS154" s="15">
        <f t="shared" si="122"/>
        <v>3.5529721907589771</v>
      </c>
      <c r="AT154" s="15">
        <f t="shared" si="122"/>
        <v>3.5278665855393556</v>
      </c>
      <c r="AU154" s="15">
        <f t="shared" si="121"/>
        <v>3.6435592085081576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</row>
    <row r="155" spans="1:68" s="9" customFormat="1" x14ac:dyDescent="0.2">
      <c r="A155" s="63" t="s">
        <v>1614</v>
      </c>
      <c r="B155" s="28" t="s">
        <v>676</v>
      </c>
      <c r="C155" s="64">
        <v>40465.368000000002</v>
      </c>
      <c r="D155" s="64" t="s">
        <v>700</v>
      </c>
      <c r="E155" s="9">
        <f t="shared" si="103"/>
        <v>511.98661202838849</v>
      </c>
      <c r="F155" s="9">
        <f t="shared" si="104"/>
        <v>512</v>
      </c>
      <c r="G155" s="9">
        <f t="shared" si="105"/>
        <v>-2.0735999991302378E-2</v>
      </c>
      <c r="I155" s="9">
        <f>G155</f>
        <v>-2.0735999991302378E-2</v>
      </c>
      <c r="M155" s="15"/>
      <c r="P155" s="9">
        <f t="shared" si="106"/>
        <v>3.7960132069146869E-2</v>
      </c>
      <c r="Q155" s="40">
        <f t="shared" si="107"/>
        <v>25446.868000000002</v>
      </c>
      <c r="S155" s="35">
        <v>0.1</v>
      </c>
      <c r="T155" s="15"/>
      <c r="U155" s="15"/>
      <c r="V155" s="15"/>
      <c r="W155" s="15"/>
      <c r="X155"/>
      <c r="Y155"/>
      <c r="Z155">
        <f t="shared" si="108"/>
        <v>512</v>
      </c>
      <c r="AA155" s="15">
        <f t="shared" si="109"/>
        <v>2.9669377052857354E-3</v>
      </c>
      <c r="AB155" s="15">
        <f t="shared" si="110"/>
        <v>1.4257194372558755E-2</v>
      </c>
      <c r="AC155" s="15">
        <f t="shared" si="111"/>
        <v>-5.8696132060449248E-2</v>
      </c>
      <c r="AD155" s="15">
        <f t="shared" si="112"/>
        <v>-2.3702937696588114E-2</v>
      </c>
      <c r="AE155" s="15">
        <f t="shared" si="113"/>
        <v>5.6182925544833786E-5</v>
      </c>
      <c r="AF155">
        <f t="shared" si="114"/>
        <v>-5.8696132060449248E-2</v>
      </c>
      <c r="AG155" s="68"/>
      <c r="AH155">
        <f t="shared" si="115"/>
        <v>-3.4993194363861134E-2</v>
      </c>
      <c r="AI155">
        <f t="shared" si="116"/>
        <v>0.77191539226998951</v>
      </c>
      <c r="AJ155">
        <f t="shared" si="117"/>
        <v>-3.8750856710396492E-2</v>
      </c>
      <c r="AK155">
        <f t="shared" si="118"/>
        <v>-7.6115816712094886E-2</v>
      </c>
      <c r="AL155">
        <f t="shared" si="119"/>
        <v>-2.819496422061909</v>
      </c>
      <c r="AM155">
        <f t="shared" si="120"/>
        <v>-6.155548674482584</v>
      </c>
      <c r="AN155" s="15">
        <f t="shared" si="122"/>
        <v>3.5509934546576396</v>
      </c>
      <c r="AO155" s="15">
        <f t="shared" si="122"/>
        <v>3.5510066583794648</v>
      </c>
      <c r="AP155" s="15">
        <f t="shared" si="122"/>
        <v>3.5509467994624155</v>
      </c>
      <c r="AQ155" s="15">
        <f t="shared" si="122"/>
        <v>3.5512181816123336</v>
      </c>
      <c r="AR155" s="15">
        <f t="shared" si="122"/>
        <v>3.5499880730828508</v>
      </c>
      <c r="AS155" s="15">
        <f t="shared" si="122"/>
        <v>3.5555691353303578</v>
      </c>
      <c r="AT155" s="15">
        <f t="shared" si="122"/>
        <v>3.5303536697018596</v>
      </c>
      <c r="AU155" s="15">
        <f t="shared" si="121"/>
        <v>3.6467098292239375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</row>
    <row r="156" spans="1:68" s="9" customFormat="1" x14ac:dyDescent="0.2">
      <c r="A156" s="63" t="s">
        <v>1614</v>
      </c>
      <c r="B156" s="28" t="s">
        <v>676</v>
      </c>
      <c r="C156" s="64">
        <v>40482.42</v>
      </c>
      <c r="D156" s="64" t="s">
        <v>700</v>
      </c>
      <c r="E156" s="9">
        <f t="shared" si="103"/>
        <v>522.99604933457317</v>
      </c>
      <c r="F156" s="9">
        <f t="shared" si="104"/>
        <v>523</v>
      </c>
      <c r="G156" s="9">
        <f t="shared" si="105"/>
        <v>-6.1189999978523701E-3</v>
      </c>
      <c r="I156" s="9">
        <f>G156</f>
        <v>-6.1189999978523701E-3</v>
      </c>
      <c r="M156" s="15"/>
      <c r="P156" s="9">
        <f t="shared" si="106"/>
        <v>3.8284974134639112E-2</v>
      </c>
      <c r="Q156" s="40">
        <f t="shared" si="107"/>
        <v>25463.919999999998</v>
      </c>
      <c r="S156" s="35">
        <v>0.1</v>
      </c>
      <c r="T156" s="15"/>
      <c r="U156" s="15"/>
      <c r="V156" s="15"/>
      <c r="W156" s="15"/>
      <c r="X156" s="15"/>
      <c r="Y156" s="15"/>
      <c r="Z156">
        <f t="shared" si="108"/>
        <v>523</v>
      </c>
      <c r="AA156" s="15">
        <f t="shared" si="109"/>
        <v>2.9107361120027236E-3</v>
      </c>
      <c r="AB156" s="15">
        <f t="shared" si="110"/>
        <v>2.9255238024784018E-2</v>
      </c>
      <c r="AC156" s="15">
        <f t="shared" si="111"/>
        <v>-4.4403974132491482E-2</v>
      </c>
      <c r="AD156" s="15">
        <f t="shared" si="112"/>
        <v>-9.0297361098550938E-3</v>
      </c>
      <c r="AE156" s="15">
        <f t="shared" si="113"/>
        <v>8.1536134213620994E-6</v>
      </c>
      <c r="AF156">
        <f t="shared" si="114"/>
        <v>-4.4403974132491482E-2</v>
      </c>
      <c r="AG156" s="68"/>
      <c r="AH156">
        <f t="shared" si="115"/>
        <v>-3.5374238022636388E-2</v>
      </c>
      <c r="AI156">
        <f t="shared" si="116"/>
        <v>0.77199364315844221</v>
      </c>
      <c r="AJ156">
        <f t="shared" si="117"/>
        <v>-3.9776536972252335E-2</v>
      </c>
      <c r="AK156">
        <f t="shared" si="118"/>
        <v>-7.6349898997589885E-2</v>
      </c>
      <c r="AL156">
        <f t="shared" si="119"/>
        <v>-2.8184699502256971</v>
      </c>
      <c r="AM156">
        <f t="shared" si="120"/>
        <v>-6.1356513882962664</v>
      </c>
      <c r="AN156" s="15">
        <f t="shared" si="122"/>
        <v>3.5522841482421814</v>
      </c>
      <c r="AO156" s="15">
        <f t="shared" si="122"/>
        <v>3.5522973437164467</v>
      </c>
      <c r="AP156" s="15">
        <f t="shared" si="122"/>
        <v>3.5522374886192347</v>
      </c>
      <c r="AQ156" s="15">
        <f t="shared" si="122"/>
        <v>3.5525090057867672</v>
      </c>
      <c r="AR156" s="15">
        <f t="shared" si="122"/>
        <v>3.5512775955863041</v>
      </c>
      <c r="AS156" s="15">
        <f t="shared" si="122"/>
        <v>3.5568677225787848</v>
      </c>
      <c r="AT156" s="15">
        <f t="shared" si="122"/>
        <v>3.5315976444961859</v>
      </c>
      <c r="AU156" s="15">
        <f t="shared" si="121"/>
        <v>3.6482851395818279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</row>
    <row r="157" spans="1:68" s="9" customFormat="1" x14ac:dyDescent="0.2">
      <c r="A157" s="63" t="s">
        <v>1619</v>
      </c>
      <c r="B157" s="28" t="s">
        <v>676</v>
      </c>
      <c r="C157" s="64">
        <v>40541.277000000002</v>
      </c>
      <c r="D157" s="64" t="s">
        <v>700</v>
      </c>
      <c r="E157" s="9">
        <f t="shared" si="103"/>
        <v>560.99642767906653</v>
      </c>
      <c r="F157" s="9">
        <f t="shared" si="104"/>
        <v>561</v>
      </c>
      <c r="G157" s="9">
        <f t="shared" si="105"/>
        <v>-5.5329999959212728E-3</v>
      </c>
      <c r="I157" s="9">
        <f>G157</f>
        <v>-5.5329999959212728E-3</v>
      </c>
      <c r="M157" s="15"/>
      <c r="P157" s="9">
        <f t="shared" si="106"/>
        <v>3.9407160256112551E-2</v>
      </c>
      <c r="Q157" s="40">
        <f t="shared" si="107"/>
        <v>25522.777000000002</v>
      </c>
      <c r="S157" s="35">
        <v>0.1</v>
      </c>
      <c r="T157" s="15"/>
      <c r="U157"/>
      <c r="V157"/>
      <c r="W157"/>
      <c r="X157"/>
      <c r="Y157"/>
      <c r="Z157">
        <f t="shared" si="108"/>
        <v>561</v>
      </c>
      <c r="AA157" s="15">
        <f t="shared" si="109"/>
        <v>2.7167485886895881E-3</v>
      </c>
      <c r="AB157" s="15">
        <f t="shared" si="110"/>
        <v>3.115741167150169E-2</v>
      </c>
      <c r="AC157" s="15">
        <f t="shared" si="111"/>
        <v>-4.4940160252033824E-2</v>
      </c>
      <c r="AD157" s="15">
        <f t="shared" si="112"/>
        <v>-8.2497485846108609E-3</v>
      </c>
      <c r="AE157" s="15">
        <f t="shared" si="113"/>
        <v>6.8058351709288915E-6</v>
      </c>
      <c r="AF157">
        <f t="shared" si="114"/>
        <v>-4.4940160252033824E-2</v>
      </c>
      <c r="AG157" s="68"/>
      <c r="AH157">
        <f t="shared" si="115"/>
        <v>-3.6690411667422963E-2</v>
      </c>
      <c r="AI157">
        <f t="shared" si="116"/>
        <v>0.77226593644837427</v>
      </c>
      <c r="AJ157">
        <f t="shared" si="117"/>
        <v>-4.3321073928054801E-2</v>
      </c>
      <c r="AK157">
        <f t="shared" si="118"/>
        <v>-7.7158292719357591E-2</v>
      </c>
      <c r="AL157">
        <f t="shared" si="119"/>
        <v>-2.8149223479602026</v>
      </c>
      <c r="AM157">
        <f t="shared" si="120"/>
        <v>-6.0678386468944172</v>
      </c>
      <c r="AN157" s="15">
        <f t="shared" si="122"/>
        <v>3.5567439193435502</v>
      </c>
      <c r="AO157" s="15">
        <f t="shared" si="122"/>
        <v>3.5567570840180265</v>
      </c>
      <c r="AP157" s="15">
        <f t="shared" si="122"/>
        <v>3.5566972518453661</v>
      </c>
      <c r="AQ157" s="15">
        <f t="shared" si="122"/>
        <v>3.5569691959993053</v>
      </c>
      <c r="AR157" s="15">
        <f t="shared" si="122"/>
        <v>3.5557334406566574</v>
      </c>
      <c r="AS157" s="15">
        <f t="shared" si="122"/>
        <v>3.5613543466510618</v>
      </c>
      <c r="AT157" s="15">
        <f t="shared" si="122"/>
        <v>3.5358972451663329</v>
      </c>
      <c r="AU157" s="15">
        <f t="shared" si="121"/>
        <v>3.6537271208181754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</row>
    <row r="158" spans="1:68" s="9" customFormat="1" x14ac:dyDescent="0.2">
      <c r="A158" s="63" t="s">
        <v>765</v>
      </c>
      <c r="B158" s="28" t="s">
        <v>676</v>
      </c>
      <c r="C158" s="64">
        <v>40725.591</v>
      </c>
      <c r="D158" s="64" t="s">
        <v>700</v>
      </c>
      <c r="E158" s="9">
        <f t="shared" si="103"/>
        <v>679.99674597912372</v>
      </c>
      <c r="F158" s="9">
        <f t="shared" si="104"/>
        <v>680</v>
      </c>
      <c r="G158" s="9">
        <f t="shared" si="105"/>
        <v>-5.0399999963701703E-3</v>
      </c>
      <c r="I158" s="9">
        <f>G158</f>
        <v>-5.0399999963701703E-3</v>
      </c>
      <c r="M158" s="15"/>
      <c r="P158" s="9">
        <f t="shared" si="106"/>
        <v>4.2921419246216966E-2</v>
      </c>
      <c r="Q158" s="40">
        <f t="shared" si="107"/>
        <v>25707.091</v>
      </c>
      <c r="S158" s="35">
        <v>0.1</v>
      </c>
      <c r="T158" s="15"/>
      <c r="U158"/>
      <c r="V158"/>
      <c r="W158"/>
      <c r="X158"/>
      <c r="Y158"/>
      <c r="Z158">
        <f t="shared" si="108"/>
        <v>680</v>
      </c>
      <c r="AA158" s="15">
        <f t="shared" si="109"/>
        <v>2.1111086402616219E-3</v>
      </c>
      <c r="AB158" s="15">
        <f t="shared" si="110"/>
        <v>3.5770310609585174E-2</v>
      </c>
      <c r="AC158" s="15">
        <f t="shared" si="111"/>
        <v>-4.7961419242587136E-2</v>
      </c>
      <c r="AD158" s="15">
        <f t="shared" si="112"/>
        <v>-7.1511086366317922E-3</v>
      </c>
      <c r="AE158" s="15">
        <f t="shared" si="113"/>
        <v>5.1138354732909815E-6</v>
      </c>
      <c r="AF158">
        <f t="shared" si="114"/>
        <v>-4.7961419242587136E-2</v>
      </c>
      <c r="AG158" s="68"/>
      <c r="AH158">
        <f t="shared" si="115"/>
        <v>-4.0810310605955344E-2</v>
      </c>
      <c r="AI158">
        <f t="shared" si="116"/>
        <v>0.77313847826133242</v>
      </c>
      <c r="AJ158">
        <f t="shared" si="117"/>
        <v>-5.4433732614107833E-2</v>
      </c>
      <c r="AK158">
        <f t="shared" si="118"/>
        <v>-7.9687237318895807E-2</v>
      </c>
      <c r="AL158">
        <f t="shared" si="119"/>
        <v>-2.8037963335706055</v>
      </c>
      <c r="AM158">
        <f t="shared" si="120"/>
        <v>-5.8643208674413509</v>
      </c>
      <c r="AN158" s="15">
        <f t="shared" si="122"/>
        <v>3.5707203618845398</v>
      </c>
      <c r="AO158" s="15">
        <f t="shared" si="122"/>
        <v>3.5707334074019137</v>
      </c>
      <c r="AP158" s="15">
        <f t="shared" si="122"/>
        <v>3.5706737434358895</v>
      </c>
      <c r="AQ158" s="15">
        <f t="shared" si="122"/>
        <v>3.5709466312351745</v>
      </c>
      <c r="AR158" s="15">
        <f t="shared" si="122"/>
        <v>3.5696987900516173</v>
      </c>
      <c r="AS158" s="15">
        <f t="shared" si="122"/>
        <v>3.5754106751070172</v>
      </c>
      <c r="AT158" s="15">
        <f t="shared" si="122"/>
        <v>3.5493845134896223</v>
      </c>
      <c r="AU158" s="15">
        <f t="shared" si="121"/>
        <v>3.6707691146898953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</row>
    <row r="159" spans="1:68" s="9" customFormat="1" x14ac:dyDescent="0.2">
      <c r="A159" s="63" t="s">
        <v>767</v>
      </c>
      <c r="B159" s="28" t="s">
        <v>676</v>
      </c>
      <c r="C159" s="64">
        <v>40753.472000000002</v>
      </c>
      <c r="D159" s="64" t="s">
        <v>700</v>
      </c>
      <c r="E159" s="9">
        <f t="shared" si="103"/>
        <v>697.99780870102256</v>
      </c>
      <c r="F159" s="9">
        <f t="shared" si="104"/>
        <v>698</v>
      </c>
      <c r="G159" s="9">
        <f t="shared" si="105"/>
        <v>-3.3939999921130948E-3</v>
      </c>
      <c r="I159" s="9">
        <f>G159</f>
        <v>-3.3939999921130948E-3</v>
      </c>
      <c r="M159" s="15"/>
      <c r="P159" s="9">
        <f t="shared" si="106"/>
        <v>4.3452993714116539E-2</v>
      </c>
      <c r="Q159" s="40">
        <f t="shared" si="107"/>
        <v>25734.972000000002</v>
      </c>
      <c r="S159" s="35">
        <v>0.1</v>
      </c>
      <c r="T159" s="15"/>
      <c r="U159"/>
      <c r="V159"/>
      <c r="W159"/>
      <c r="X159"/>
      <c r="Y159"/>
      <c r="Z159">
        <f t="shared" si="108"/>
        <v>698</v>
      </c>
      <c r="AA159" s="15">
        <f t="shared" si="109"/>
        <v>2.0197716538588317E-3</v>
      </c>
      <c r="AB159" s="15">
        <f t="shared" si="110"/>
        <v>3.8039222068144612E-2</v>
      </c>
      <c r="AC159" s="15">
        <f t="shared" si="111"/>
        <v>-4.6846993706229634E-2</v>
      </c>
      <c r="AD159" s="15">
        <f t="shared" si="112"/>
        <v>-5.4137716459719265E-3</v>
      </c>
      <c r="AE159" s="15">
        <f t="shared" si="113"/>
        <v>2.9308923434729587E-6</v>
      </c>
      <c r="AF159">
        <f t="shared" si="114"/>
        <v>-4.6846993706229634E-2</v>
      </c>
      <c r="AG159" s="68"/>
      <c r="AH159">
        <f t="shared" si="115"/>
        <v>-4.1433222060257707E-2</v>
      </c>
      <c r="AI159">
        <f t="shared" si="116"/>
        <v>0.77327308379750548</v>
      </c>
      <c r="AJ159">
        <f t="shared" si="117"/>
        <v>-5.6116287883647864E-2</v>
      </c>
      <c r="AK159">
        <f t="shared" si="118"/>
        <v>-8.0069415549315848E-2</v>
      </c>
      <c r="AL159">
        <f t="shared" si="119"/>
        <v>-2.8021112018167345</v>
      </c>
      <c r="AM159">
        <f t="shared" si="120"/>
        <v>-5.8346488473371991</v>
      </c>
      <c r="AN159" s="15">
        <f t="shared" si="122"/>
        <v>3.5728358306434913</v>
      </c>
      <c r="AO159" s="15">
        <f t="shared" si="122"/>
        <v>3.5728488552050899</v>
      </c>
      <c r="AP159" s="15">
        <f t="shared" si="122"/>
        <v>3.5727892292341052</v>
      </c>
      <c r="AQ159" s="15">
        <f t="shared" si="122"/>
        <v>3.5730622081692642</v>
      </c>
      <c r="AR159" s="15">
        <f t="shared" si="122"/>
        <v>3.5718127396839687</v>
      </c>
      <c r="AS159" s="15">
        <f t="shared" si="122"/>
        <v>3.5775376680675488</v>
      </c>
      <c r="AT159" s="15">
        <f t="shared" si="122"/>
        <v>3.5514276486675236</v>
      </c>
      <c r="AU159" s="15">
        <f t="shared" si="121"/>
        <v>3.6733468952755337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</row>
    <row r="160" spans="1:68" s="9" customFormat="1" x14ac:dyDescent="0.2">
      <c r="A160" s="10" t="s">
        <v>680</v>
      </c>
      <c r="B160" s="37"/>
      <c r="C160" s="12">
        <v>40781.357600000003</v>
      </c>
      <c r="D160" s="12"/>
      <c r="E160" s="9">
        <f t="shared" si="103"/>
        <v>716.00184136261248</v>
      </c>
      <c r="F160" s="9">
        <f t="shared" si="104"/>
        <v>716</v>
      </c>
      <c r="G160" s="9">
        <f t="shared" si="105"/>
        <v>2.8520000050775707E-3</v>
      </c>
      <c r="J160" s="9">
        <f>G160</f>
        <v>2.8520000050775707E-3</v>
      </c>
      <c r="P160" s="9">
        <f t="shared" si="106"/>
        <v>4.39845697274307E-2</v>
      </c>
      <c r="Q160" s="40">
        <f t="shared" si="107"/>
        <v>25762.857600000003</v>
      </c>
      <c r="S160" s="35">
        <v>1</v>
      </c>
      <c r="T160"/>
      <c r="U160"/>
      <c r="V160"/>
      <c r="W160"/>
      <c r="X160" s="15"/>
      <c r="Y160" s="15"/>
      <c r="Z160">
        <f t="shared" si="108"/>
        <v>716</v>
      </c>
      <c r="AA160" s="15">
        <f t="shared" si="109"/>
        <v>1.9285129234284312E-3</v>
      </c>
      <c r="AB160" s="15">
        <f t="shared" si="110"/>
        <v>4.490805680907984E-2</v>
      </c>
      <c r="AC160" s="15">
        <f t="shared" si="111"/>
        <v>-4.1132569722353129E-2</v>
      </c>
      <c r="AD160" s="15">
        <f t="shared" si="112"/>
        <v>9.2348708164913945E-4</v>
      </c>
      <c r="AE160" s="15">
        <f t="shared" si="113"/>
        <v>8.5282838997284431E-7</v>
      </c>
      <c r="AF160">
        <f t="shared" si="114"/>
        <v>-4.1132569722353129E-2</v>
      </c>
      <c r="AG160" s="68"/>
      <c r="AH160">
        <f t="shared" si="115"/>
        <v>-4.2056056804002269E-2</v>
      </c>
      <c r="AI160">
        <f t="shared" si="116"/>
        <v>0.7734083804996793</v>
      </c>
      <c r="AJ160">
        <f t="shared" si="117"/>
        <v>-5.7799271207058321E-2</v>
      </c>
      <c r="AK160">
        <f t="shared" si="118"/>
        <v>-8.0451499733217247E-2</v>
      </c>
      <c r="AL160">
        <f t="shared" si="119"/>
        <v>-2.8004254816737015</v>
      </c>
      <c r="AM160">
        <f t="shared" si="120"/>
        <v>-5.8052569310497342</v>
      </c>
      <c r="AN160" s="15">
        <f t="shared" si="122"/>
        <v>3.5749516687634579</v>
      </c>
      <c r="AO160" s="15">
        <f t="shared" si="122"/>
        <v>3.5749646716144645</v>
      </c>
      <c r="AP160" s="15">
        <f t="shared" si="122"/>
        <v>3.5749050868941477</v>
      </c>
      <c r="AQ160" s="15">
        <f t="shared" si="122"/>
        <v>3.575178143492427</v>
      </c>
      <c r="AR160" s="15">
        <f t="shared" si="122"/>
        <v>3.5739271004499793</v>
      </c>
      <c r="AS160" s="15">
        <f t="shared" si="122"/>
        <v>3.5796648824652499</v>
      </c>
      <c r="AT160" s="15">
        <f t="shared" si="122"/>
        <v>3.5534715939926089</v>
      </c>
      <c r="AU160" s="15">
        <f t="shared" si="121"/>
        <v>3.6759246758611721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</row>
    <row r="161" spans="1:68" s="9" customFormat="1" x14ac:dyDescent="0.2">
      <c r="A161" s="63" t="s">
        <v>767</v>
      </c>
      <c r="B161" s="28" t="s">
        <v>676</v>
      </c>
      <c r="C161" s="64">
        <v>40798.389000000003</v>
      </c>
      <c r="D161" s="64" t="s">
        <v>700</v>
      </c>
      <c r="E161" s="9">
        <f t="shared" si="103"/>
        <v>726.99797850409709</v>
      </c>
      <c r="F161" s="9">
        <f t="shared" si="104"/>
        <v>727</v>
      </c>
      <c r="G161" s="9">
        <f t="shared" si="105"/>
        <v>-3.1309999903896824E-3</v>
      </c>
      <c r="I161" s="9">
        <f t="shared" ref="I161:I166" si="123">G161</f>
        <v>-3.1309999903896824E-3</v>
      </c>
      <c r="M161" s="15"/>
      <c r="P161" s="9">
        <f t="shared" si="106"/>
        <v>4.4309422496349928E-2</v>
      </c>
      <c r="Q161" s="40">
        <f t="shared" si="107"/>
        <v>25779.889000000003</v>
      </c>
      <c r="S161" s="35">
        <v>0.1</v>
      </c>
      <c r="T161" s="15"/>
      <c r="U161"/>
      <c r="V161"/>
      <c r="W161"/>
      <c r="X161"/>
      <c r="Y161"/>
      <c r="Z161">
        <f t="shared" si="108"/>
        <v>727</v>
      </c>
      <c r="AA161" s="15">
        <f t="shared" si="109"/>
        <v>1.872783221652935E-3</v>
      </c>
      <c r="AB161" s="15">
        <f t="shared" si="110"/>
        <v>3.930563928430731E-2</v>
      </c>
      <c r="AC161" s="15">
        <f t="shared" si="111"/>
        <v>-4.744042248673961E-2</v>
      </c>
      <c r="AD161" s="15">
        <f t="shared" si="112"/>
        <v>-5.0037832120426173E-3</v>
      </c>
      <c r="AE161" s="15">
        <f t="shared" si="113"/>
        <v>2.5037846433119533E-6</v>
      </c>
      <c r="AF161">
        <f t="shared" si="114"/>
        <v>-4.744042248673961E-2</v>
      </c>
      <c r="AG161" s="68"/>
      <c r="AH161">
        <f t="shared" si="115"/>
        <v>-4.2436639274696993E-2</v>
      </c>
      <c r="AI161">
        <f t="shared" si="116"/>
        <v>0.77349140229967617</v>
      </c>
      <c r="AJ161">
        <f t="shared" si="117"/>
        <v>-5.8827970951348001E-2</v>
      </c>
      <c r="AK161">
        <f t="shared" si="118"/>
        <v>-8.0684949060743999E-2</v>
      </c>
      <c r="AL161">
        <f t="shared" si="119"/>
        <v>-2.7993950283743763</v>
      </c>
      <c r="AM161">
        <f t="shared" si="120"/>
        <v>-5.7874313620506443</v>
      </c>
      <c r="AN161" s="15">
        <f t="shared" ref="AN161:AT170" si="124">$AU161+$AB$7*SIN(AO161)</f>
        <v>3.5762448635882738</v>
      </c>
      <c r="AO161" s="15">
        <f t="shared" si="124"/>
        <v>3.576257852802514</v>
      </c>
      <c r="AP161" s="15">
        <f t="shared" si="124"/>
        <v>3.5761982948869813</v>
      </c>
      <c r="AQ161" s="15">
        <f t="shared" si="124"/>
        <v>3.5764713923275444</v>
      </c>
      <c r="AR161" s="15">
        <f t="shared" si="124"/>
        <v>3.5752194130145187</v>
      </c>
      <c r="AS161" s="15">
        <f t="shared" si="124"/>
        <v>3.5809649565054076</v>
      </c>
      <c r="AT161" s="15">
        <f t="shared" si="124"/>
        <v>3.5547210720338662</v>
      </c>
      <c r="AU161" s="15">
        <f t="shared" si="121"/>
        <v>3.677499986219062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</row>
    <row r="162" spans="1:68" s="9" customFormat="1" x14ac:dyDescent="0.2">
      <c r="A162" s="63" t="s">
        <v>767</v>
      </c>
      <c r="B162" s="28" t="s">
        <v>676</v>
      </c>
      <c r="C162" s="64">
        <v>40798.404000000002</v>
      </c>
      <c r="D162" s="64" t="s">
        <v>700</v>
      </c>
      <c r="E162" s="9">
        <f t="shared" si="103"/>
        <v>727.00766309004518</v>
      </c>
      <c r="F162" s="9">
        <f t="shared" si="104"/>
        <v>727</v>
      </c>
      <c r="G162" s="9">
        <f t="shared" si="105"/>
        <v>1.1869000009028241E-2</v>
      </c>
      <c r="I162" s="9">
        <f t="shared" si="123"/>
        <v>1.1869000009028241E-2</v>
      </c>
      <c r="M162" s="15"/>
      <c r="P162" s="9">
        <f t="shared" si="106"/>
        <v>4.4309422496349928E-2</v>
      </c>
      <c r="Q162" s="40">
        <f t="shared" si="107"/>
        <v>25779.904000000002</v>
      </c>
      <c r="S162" s="35">
        <v>0.1</v>
      </c>
      <c r="T162" s="15"/>
      <c r="U162"/>
      <c r="V162"/>
      <c r="W162"/>
      <c r="X162"/>
      <c r="Y162"/>
      <c r="Z162">
        <f t="shared" si="108"/>
        <v>727</v>
      </c>
      <c r="AA162" s="15">
        <f t="shared" si="109"/>
        <v>1.872783221652935E-3</v>
      </c>
      <c r="AB162" s="15">
        <f t="shared" si="110"/>
        <v>5.4305639283725234E-2</v>
      </c>
      <c r="AC162" s="15">
        <f t="shared" si="111"/>
        <v>-3.2440422487321686E-2</v>
      </c>
      <c r="AD162" s="15">
        <f t="shared" si="112"/>
        <v>9.9962167873753061E-3</v>
      </c>
      <c r="AE162" s="15">
        <f t="shared" si="113"/>
        <v>9.9924350060203902E-6</v>
      </c>
      <c r="AF162">
        <f t="shared" si="114"/>
        <v>-3.2440422487321686E-2</v>
      </c>
      <c r="AG162" s="68"/>
      <c r="AH162">
        <f t="shared" si="115"/>
        <v>-4.2436639274696993E-2</v>
      </c>
      <c r="AI162">
        <f t="shared" si="116"/>
        <v>0.77349140229967617</v>
      </c>
      <c r="AJ162">
        <f t="shared" si="117"/>
        <v>-5.8827970951348001E-2</v>
      </c>
      <c r="AK162">
        <f t="shared" si="118"/>
        <v>-8.0684949060743999E-2</v>
      </c>
      <c r="AL162">
        <f t="shared" si="119"/>
        <v>-2.7993950283743763</v>
      </c>
      <c r="AM162">
        <f t="shared" si="120"/>
        <v>-5.7874313620506443</v>
      </c>
      <c r="AN162" s="15">
        <f t="shared" si="124"/>
        <v>3.5762448635882738</v>
      </c>
      <c r="AO162" s="15">
        <f t="shared" si="124"/>
        <v>3.576257852802514</v>
      </c>
      <c r="AP162" s="15">
        <f t="shared" si="124"/>
        <v>3.5761982948869813</v>
      </c>
      <c r="AQ162" s="15">
        <f t="shared" si="124"/>
        <v>3.5764713923275444</v>
      </c>
      <c r="AR162" s="15">
        <f t="shared" si="124"/>
        <v>3.5752194130145187</v>
      </c>
      <c r="AS162" s="15">
        <f t="shared" si="124"/>
        <v>3.5809649565054076</v>
      </c>
      <c r="AT162" s="15">
        <f t="shared" si="124"/>
        <v>3.5547210720338662</v>
      </c>
      <c r="AU162" s="15">
        <f t="shared" si="121"/>
        <v>3.677499986219062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</row>
    <row r="163" spans="1:68" s="9" customFormat="1" x14ac:dyDescent="0.2">
      <c r="A163" s="63" t="s">
        <v>1635</v>
      </c>
      <c r="B163" s="28" t="s">
        <v>676</v>
      </c>
      <c r="C163" s="64">
        <v>40801.497000000003</v>
      </c>
      <c r="D163" s="64" t="s">
        <v>700</v>
      </c>
      <c r="E163" s="9">
        <f t="shared" si="103"/>
        <v>729.00462471261403</v>
      </c>
      <c r="F163" s="9">
        <f t="shared" si="104"/>
        <v>729</v>
      </c>
      <c r="G163" s="9">
        <f t="shared" si="105"/>
        <v>7.1630000093136914E-3</v>
      </c>
      <c r="I163" s="9">
        <f t="shared" si="123"/>
        <v>7.1630000093136914E-3</v>
      </c>
      <c r="M163" s="15"/>
      <c r="P163" s="9">
        <f t="shared" si="106"/>
        <v>4.4368486698160806E-2</v>
      </c>
      <c r="Q163" s="40">
        <f t="shared" si="107"/>
        <v>25782.997000000003</v>
      </c>
      <c r="S163" s="35">
        <v>0.1</v>
      </c>
      <c r="T163"/>
      <c r="U163"/>
      <c r="V163"/>
      <c r="W163"/>
      <c r="X163"/>
      <c r="Y163"/>
      <c r="Z163">
        <f t="shared" si="108"/>
        <v>729</v>
      </c>
      <c r="AA163" s="15">
        <f t="shared" si="109"/>
        <v>1.8626538235616899E-3</v>
      </c>
      <c r="AB163" s="15">
        <f t="shared" si="110"/>
        <v>4.9668832883912807E-2</v>
      </c>
      <c r="AC163" s="15">
        <f t="shared" si="111"/>
        <v>-3.7205486688847114E-2</v>
      </c>
      <c r="AD163" s="15">
        <f t="shared" si="112"/>
        <v>5.3003461857520015E-3</v>
      </c>
      <c r="AE163" s="15">
        <f t="shared" si="113"/>
        <v>2.8093669688815794E-6</v>
      </c>
      <c r="AF163">
        <f t="shared" si="114"/>
        <v>-3.7205486688847114E-2</v>
      </c>
      <c r="AG163" s="68"/>
      <c r="AH163">
        <f t="shared" si="115"/>
        <v>-4.2505832874599116E-2</v>
      </c>
      <c r="AI163">
        <f t="shared" si="116"/>
        <v>0.77350652493580496</v>
      </c>
      <c r="AJ163">
        <f t="shared" si="117"/>
        <v>-5.901502433672759E-2</v>
      </c>
      <c r="AK163">
        <f t="shared" si="118"/>
        <v>-8.0727390583660158E-2</v>
      </c>
      <c r="AL163">
        <f t="shared" si="119"/>
        <v>-2.7992076494401785</v>
      </c>
      <c r="AM163">
        <f t="shared" si="120"/>
        <v>-5.7842013550477933</v>
      </c>
      <c r="AN163" s="15">
        <f t="shared" si="124"/>
        <v>3.576480004849671</v>
      </c>
      <c r="AO163" s="15">
        <f t="shared" si="124"/>
        <v>3.5764929915545394</v>
      </c>
      <c r="AP163" s="15">
        <f t="shared" si="124"/>
        <v>3.5764334386423267</v>
      </c>
      <c r="AQ163" s="15">
        <f t="shared" si="124"/>
        <v>3.5767065429700833</v>
      </c>
      <c r="AR163" s="15">
        <f t="shared" si="124"/>
        <v>3.5754543955414073</v>
      </c>
      <c r="AS163" s="15">
        <f t="shared" si="124"/>
        <v>3.581201342579996</v>
      </c>
      <c r="AT163" s="15">
        <f t="shared" si="124"/>
        <v>3.5549482825709888</v>
      </c>
      <c r="AU163" s="15">
        <f t="shared" si="121"/>
        <v>3.6777864062841332</v>
      </c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</row>
    <row r="164" spans="1:68" s="9" customFormat="1" x14ac:dyDescent="0.2">
      <c r="A164" s="63" t="s">
        <v>1635</v>
      </c>
      <c r="B164" s="28" t="s">
        <v>676</v>
      </c>
      <c r="C164" s="64">
        <v>40835.565000000002</v>
      </c>
      <c r="D164" s="64" t="s">
        <v>700</v>
      </c>
      <c r="E164" s="9">
        <f t="shared" si="103"/>
        <v>751.00025631871176</v>
      </c>
      <c r="F164" s="9">
        <f t="shared" si="104"/>
        <v>751</v>
      </c>
      <c r="G164" s="9">
        <f t="shared" si="105"/>
        <v>3.9700000343145803E-4</v>
      </c>
      <c r="I164" s="9">
        <f t="shared" si="123"/>
        <v>3.9700000343145803E-4</v>
      </c>
      <c r="M164" s="15"/>
      <c r="P164" s="9">
        <f t="shared" si="106"/>
        <v>4.5018194177307104E-2</v>
      </c>
      <c r="Q164" s="40">
        <f t="shared" si="107"/>
        <v>25817.065000000002</v>
      </c>
      <c r="S164" s="35">
        <v>0.1</v>
      </c>
      <c r="T164"/>
      <c r="U164"/>
      <c r="V164"/>
      <c r="W164"/>
      <c r="X164" s="15"/>
      <c r="Y164" s="15"/>
      <c r="Z164">
        <f t="shared" si="108"/>
        <v>751</v>
      </c>
      <c r="AA164" s="15">
        <f t="shared" si="109"/>
        <v>1.7512981835503885E-3</v>
      </c>
      <c r="AB164" s="15">
        <f t="shared" si="110"/>
        <v>4.3663895997188173E-2</v>
      </c>
      <c r="AC164" s="15">
        <f t="shared" si="111"/>
        <v>-4.4621194173875646E-2</v>
      </c>
      <c r="AD164" s="15">
        <f t="shared" si="112"/>
        <v>-1.3542981801189305E-3</v>
      </c>
      <c r="AE164" s="15">
        <f t="shared" si="113"/>
        <v>1.8341235606734473E-7</v>
      </c>
      <c r="AF164">
        <f t="shared" si="114"/>
        <v>-4.4621194173875646E-2</v>
      </c>
      <c r="AG164" s="68"/>
      <c r="AH164">
        <f t="shared" si="115"/>
        <v>-4.3266895993756715E-2</v>
      </c>
      <c r="AI164">
        <f t="shared" si="116"/>
        <v>0.77367343803189637</v>
      </c>
      <c r="AJ164">
        <f t="shared" si="117"/>
        <v>-6.1072957215290283E-2</v>
      </c>
      <c r="AK164">
        <f t="shared" si="118"/>
        <v>-8.1194169647827233E-2</v>
      </c>
      <c r="AL164">
        <f t="shared" si="119"/>
        <v>-2.797145996418406</v>
      </c>
      <c r="AM164">
        <f t="shared" si="120"/>
        <v>-5.7488926967538614</v>
      </c>
      <c r="AN164" s="15">
        <f t="shared" si="124"/>
        <v>3.5790668629103695</v>
      </c>
      <c r="AO164" s="15">
        <f t="shared" si="124"/>
        <v>3.5790798214067383</v>
      </c>
      <c r="AP164" s="15">
        <f t="shared" si="124"/>
        <v>3.579020326157027</v>
      </c>
      <c r="AQ164" s="15">
        <f t="shared" si="124"/>
        <v>3.5792934953225268</v>
      </c>
      <c r="AR164" s="15">
        <f t="shared" si="124"/>
        <v>3.5780395415694328</v>
      </c>
      <c r="AS164" s="15">
        <f t="shared" si="124"/>
        <v>3.5838017725284845</v>
      </c>
      <c r="AT164" s="15">
        <f t="shared" si="124"/>
        <v>3.557448264642824</v>
      </c>
      <c r="AU164" s="15">
        <f t="shared" si="121"/>
        <v>3.6809370269999135</v>
      </c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</row>
    <row r="165" spans="1:68" s="9" customFormat="1" x14ac:dyDescent="0.2">
      <c r="A165" s="63" t="s">
        <v>1641</v>
      </c>
      <c r="B165" s="28" t="s">
        <v>676</v>
      </c>
      <c r="C165" s="64">
        <v>41041.561999999998</v>
      </c>
      <c r="D165" s="64" t="s">
        <v>700</v>
      </c>
      <c r="E165" s="9">
        <f t="shared" si="103"/>
        <v>883.99996642676967</v>
      </c>
      <c r="F165" s="9">
        <f t="shared" si="104"/>
        <v>884</v>
      </c>
      <c r="G165" s="9">
        <f t="shared" si="105"/>
        <v>-5.1999995775986463E-5</v>
      </c>
      <c r="I165" s="9">
        <f t="shared" si="123"/>
        <v>-5.1999995775986463E-5</v>
      </c>
      <c r="M165" s="15"/>
      <c r="P165" s="9">
        <f t="shared" si="106"/>
        <v>4.894602037502211E-2</v>
      </c>
      <c r="Q165" s="40">
        <f t="shared" si="107"/>
        <v>26023.061999999998</v>
      </c>
      <c r="S165" s="35">
        <v>0.1</v>
      </c>
      <c r="T165"/>
      <c r="U165"/>
      <c r="V165"/>
      <c r="W165"/>
      <c r="Z165">
        <f t="shared" si="108"/>
        <v>884</v>
      </c>
      <c r="AA165" s="15">
        <f t="shared" si="109"/>
        <v>1.0809638019595655E-3</v>
      </c>
      <c r="AB165" s="15">
        <f t="shared" si="110"/>
        <v>4.7813056577286558E-2</v>
      </c>
      <c r="AC165" s="15">
        <f t="shared" si="111"/>
        <v>-4.8998020370798097E-2</v>
      </c>
      <c r="AD165" s="15">
        <f t="shared" si="112"/>
        <v>-1.1329637977355519E-3</v>
      </c>
      <c r="AE165" s="15">
        <f t="shared" si="113"/>
        <v>1.2836069669793646E-7</v>
      </c>
      <c r="AF165">
        <f t="shared" si="114"/>
        <v>-4.8998020370798097E-2</v>
      </c>
      <c r="AG165" s="68"/>
      <c r="AH165">
        <f t="shared" si="115"/>
        <v>-4.7865056573062545E-2</v>
      </c>
      <c r="AI165">
        <f t="shared" si="116"/>
        <v>0.77470457901497447</v>
      </c>
      <c r="AJ165">
        <f t="shared" si="117"/>
        <v>-7.3527419222518556E-2</v>
      </c>
      <c r="AK165">
        <f t="shared" si="118"/>
        <v>-8.401296995275262E-2</v>
      </c>
      <c r="AL165">
        <f t="shared" si="119"/>
        <v>-2.7846631509911717</v>
      </c>
      <c r="AM165">
        <f t="shared" si="120"/>
        <v>-5.5437324520992046</v>
      </c>
      <c r="AN165" s="15">
        <f t="shared" si="124"/>
        <v>3.5947176475581779</v>
      </c>
      <c r="AO165" s="15">
        <f t="shared" si="124"/>
        <v>3.5947304124248611</v>
      </c>
      <c r="AP165" s="15">
        <f t="shared" si="124"/>
        <v>3.5946713667697123</v>
      </c>
      <c r="AQ165" s="15">
        <f t="shared" si="124"/>
        <v>3.5949445048470259</v>
      </c>
      <c r="AR165" s="15">
        <f t="shared" si="124"/>
        <v>3.59368130536734</v>
      </c>
      <c r="AS165" s="15">
        <f t="shared" si="124"/>
        <v>3.5995298519259911</v>
      </c>
      <c r="AT165" s="15">
        <f t="shared" si="124"/>
        <v>3.5725881282823115</v>
      </c>
      <c r="AU165" s="15">
        <f t="shared" si="121"/>
        <v>3.6999839613271299</v>
      </c>
      <c r="AV165" s="1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</row>
    <row r="166" spans="1:68" s="9" customFormat="1" x14ac:dyDescent="0.2">
      <c r="A166" s="63" t="s">
        <v>1644</v>
      </c>
      <c r="B166" s="28" t="s">
        <v>676</v>
      </c>
      <c r="C166" s="64">
        <v>41055.506999999998</v>
      </c>
      <c r="D166" s="64" t="s">
        <v>700</v>
      </c>
      <c r="E166" s="9">
        <f t="shared" si="103"/>
        <v>893.00340316350309</v>
      </c>
      <c r="F166" s="9">
        <f t="shared" si="104"/>
        <v>893</v>
      </c>
      <c r="G166" s="9">
        <f t="shared" si="105"/>
        <v>5.2710000018123537E-3</v>
      </c>
      <c r="I166" s="9">
        <f t="shared" si="123"/>
        <v>5.2710000018123537E-3</v>
      </c>
      <c r="M166" s="15"/>
      <c r="P166" s="9">
        <f t="shared" si="106"/>
        <v>4.9211816173144428E-2</v>
      </c>
      <c r="Q166" s="40">
        <f t="shared" si="107"/>
        <v>26037.006999999998</v>
      </c>
      <c r="S166" s="35">
        <v>0.1</v>
      </c>
      <c r="T166"/>
      <c r="U166"/>
      <c r="V166"/>
      <c r="W166"/>
      <c r="Z166">
        <f t="shared" si="108"/>
        <v>893</v>
      </c>
      <c r="AA166" s="15">
        <f t="shared" si="109"/>
        <v>1.0357942382684809E-3</v>
      </c>
      <c r="AB166" s="15">
        <f t="shared" si="110"/>
        <v>5.3447021936688301E-2</v>
      </c>
      <c r="AC166" s="15">
        <f t="shared" si="111"/>
        <v>-4.3940816171332074E-2</v>
      </c>
      <c r="AD166" s="15">
        <f t="shared" si="112"/>
        <v>4.2352057635438728E-3</v>
      </c>
      <c r="AE166" s="15">
        <f t="shared" si="113"/>
        <v>1.7936967859555241E-6</v>
      </c>
      <c r="AF166">
        <f t="shared" si="114"/>
        <v>-4.3940816171332074E-2</v>
      </c>
      <c r="AG166" s="68"/>
      <c r="AH166">
        <f t="shared" si="115"/>
        <v>-4.8176021934875947E-2</v>
      </c>
      <c r="AI166">
        <f t="shared" si="116"/>
        <v>0.77477572735239619</v>
      </c>
      <c r="AJ166">
        <f t="shared" si="117"/>
        <v>-7.4371016985529975E-2</v>
      </c>
      <c r="AK166">
        <f t="shared" si="118"/>
        <v>-8.4203520398257639E-2</v>
      </c>
      <c r="AL166">
        <f t="shared" si="119"/>
        <v>-2.7838172370973489</v>
      </c>
      <c r="AM166">
        <f t="shared" si="120"/>
        <v>-5.5303421684080094</v>
      </c>
      <c r="AN166" s="15">
        <f t="shared" si="124"/>
        <v>3.5957774817242338</v>
      </c>
      <c r="AO166" s="15">
        <f t="shared" si="124"/>
        <v>3.5957902320921895</v>
      </c>
      <c r="AP166" s="15">
        <f t="shared" si="124"/>
        <v>3.5957312230193721</v>
      </c>
      <c r="AQ166" s="15">
        <f t="shared" si="124"/>
        <v>3.5960043329961953</v>
      </c>
      <c r="AR166" s="15">
        <f t="shared" si="124"/>
        <v>3.5947406114574258</v>
      </c>
      <c r="AS166" s="15">
        <f t="shared" si="124"/>
        <v>3.6005946202085055</v>
      </c>
      <c r="AT166" s="15">
        <f t="shared" si="124"/>
        <v>3.5736142840300187</v>
      </c>
      <c r="AU166" s="15">
        <f t="shared" si="121"/>
        <v>3.7012728516199491</v>
      </c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</row>
    <row r="167" spans="1:68" s="9" customFormat="1" x14ac:dyDescent="0.2">
      <c r="A167" s="10" t="s">
        <v>681</v>
      </c>
      <c r="B167" s="37" t="s">
        <v>618</v>
      </c>
      <c r="C167" s="10">
        <v>41097.320999999996</v>
      </c>
      <c r="D167" s="10" t="s">
        <v>709</v>
      </c>
      <c r="E167" s="9">
        <f t="shared" si="103"/>
        <v>920.00015495337493</v>
      </c>
      <c r="F167" s="9">
        <f t="shared" si="104"/>
        <v>920</v>
      </c>
      <c r="G167" s="9">
        <f t="shared" si="105"/>
        <v>2.4000000121304765E-4</v>
      </c>
      <c r="J167" s="9">
        <f>G167</f>
        <v>2.4000000121304765E-4</v>
      </c>
      <c r="P167" s="9">
        <f t="shared" si="106"/>
        <v>5.0009205885633262E-2</v>
      </c>
      <c r="Q167" s="40">
        <f t="shared" si="107"/>
        <v>26078.820999999996</v>
      </c>
      <c r="S167" s="35">
        <v>1</v>
      </c>
      <c r="T167"/>
      <c r="U167"/>
      <c r="V167"/>
      <c r="W167"/>
      <c r="Z167">
        <f t="shared" si="108"/>
        <v>920</v>
      </c>
      <c r="AA167" s="15">
        <f t="shared" si="109"/>
        <v>9.0044216081129613E-4</v>
      </c>
      <c r="AB167" s="15">
        <f t="shared" si="110"/>
        <v>4.9348763726035014E-2</v>
      </c>
      <c r="AC167" s="15">
        <f t="shared" si="111"/>
        <v>-4.9769205884420215E-2</v>
      </c>
      <c r="AD167" s="15">
        <f t="shared" si="112"/>
        <v>-6.6044215959824848E-4</v>
      </c>
      <c r="AE167" s="15">
        <f t="shared" si="113"/>
        <v>4.3618384617479833E-7</v>
      </c>
      <c r="AF167">
        <f t="shared" si="114"/>
        <v>-4.9769205884420215E-2</v>
      </c>
      <c r="AG167" s="68"/>
      <c r="AH167">
        <f t="shared" si="115"/>
        <v>-4.9108763724821966E-2</v>
      </c>
      <c r="AI167">
        <f t="shared" si="116"/>
        <v>0.7749902184184696</v>
      </c>
      <c r="AJ167">
        <f t="shared" si="117"/>
        <v>-7.6902420911238126E-2</v>
      </c>
      <c r="AK167">
        <f t="shared" si="118"/>
        <v>-8.4775020081000019E-2</v>
      </c>
      <c r="AL167">
        <f t="shared" si="119"/>
        <v>-2.7812785602894223</v>
      </c>
      <c r="AM167">
        <f t="shared" si="120"/>
        <v>-5.4905299706928039</v>
      </c>
      <c r="AN167" s="15">
        <f t="shared" si="124"/>
        <v>3.5989575700546763</v>
      </c>
      <c r="AO167" s="15">
        <f t="shared" si="124"/>
        <v>3.5989702758935818</v>
      </c>
      <c r="AP167" s="15">
        <f t="shared" si="124"/>
        <v>3.598911381168155</v>
      </c>
      <c r="AQ167" s="15">
        <f t="shared" si="124"/>
        <v>3.5991843872640055</v>
      </c>
      <c r="AR167" s="15">
        <f t="shared" si="124"/>
        <v>3.5979191781351565</v>
      </c>
      <c r="AS167" s="15">
        <f t="shared" si="124"/>
        <v>3.6037892842529304</v>
      </c>
      <c r="AT167" s="15">
        <f t="shared" si="124"/>
        <v>3.5766940254447843</v>
      </c>
      <c r="AU167" s="15">
        <f t="shared" si="121"/>
        <v>3.7051395224984067</v>
      </c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</row>
    <row r="168" spans="1:68" s="9" customFormat="1" x14ac:dyDescent="0.2">
      <c r="A168" s="63" t="s">
        <v>600</v>
      </c>
      <c r="B168" s="28" t="s">
        <v>676</v>
      </c>
      <c r="C168" s="64">
        <v>41097.321000000004</v>
      </c>
      <c r="D168" s="64" t="s">
        <v>709</v>
      </c>
      <c r="E168" s="9">
        <f t="shared" si="103"/>
        <v>920.00015495337971</v>
      </c>
      <c r="F168" s="9">
        <f t="shared" si="104"/>
        <v>920</v>
      </c>
      <c r="G168" s="9">
        <f t="shared" si="105"/>
        <v>2.4000000848900527E-4</v>
      </c>
      <c r="J168" s="9">
        <f>G168</f>
        <v>2.4000000848900527E-4</v>
      </c>
      <c r="M168" s="15"/>
      <c r="P168" s="9">
        <f t="shared" si="106"/>
        <v>5.0009205885633262E-2</v>
      </c>
      <c r="Q168" s="40">
        <f t="shared" si="107"/>
        <v>26078.821000000004</v>
      </c>
      <c r="S168" s="35">
        <v>1</v>
      </c>
      <c r="T168"/>
      <c r="U168"/>
      <c r="V168"/>
      <c r="W168"/>
      <c r="X168"/>
      <c r="Y168"/>
      <c r="Z168">
        <f t="shared" si="108"/>
        <v>920</v>
      </c>
      <c r="AA168" s="15">
        <f t="shared" si="109"/>
        <v>9.0044216081129613E-4</v>
      </c>
      <c r="AB168" s="15">
        <f t="shared" si="110"/>
        <v>4.9348763733310971E-2</v>
      </c>
      <c r="AC168" s="15">
        <f t="shared" si="111"/>
        <v>-4.9769205877144257E-2</v>
      </c>
      <c r="AD168" s="15">
        <f t="shared" si="112"/>
        <v>-6.6044215232229087E-4</v>
      </c>
      <c r="AE168" s="15">
        <f t="shared" si="113"/>
        <v>4.3618383656410004E-7</v>
      </c>
      <c r="AF168">
        <f t="shared" si="114"/>
        <v>-4.9769205877144257E-2</v>
      </c>
      <c r="AG168" s="68"/>
      <c r="AH168">
        <f t="shared" si="115"/>
        <v>-4.9108763724821966E-2</v>
      </c>
      <c r="AI168">
        <f t="shared" si="116"/>
        <v>0.7749902184184696</v>
      </c>
      <c r="AJ168">
        <f t="shared" si="117"/>
        <v>-7.6902420911238126E-2</v>
      </c>
      <c r="AK168">
        <f t="shared" si="118"/>
        <v>-8.4775020081000019E-2</v>
      </c>
      <c r="AL168">
        <f t="shared" si="119"/>
        <v>-2.7812785602894223</v>
      </c>
      <c r="AM168">
        <f t="shared" si="120"/>
        <v>-5.4905299706928039</v>
      </c>
      <c r="AN168" s="15">
        <f t="shared" si="124"/>
        <v>3.5989575700546763</v>
      </c>
      <c r="AO168" s="15">
        <f t="shared" si="124"/>
        <v>3.5989702758935818</v>
      </c>
      <c r="AP168" s="15">
        <f t="shared" si="124"/>
        <v>3.598911381168155</v>
      </c>
      <c r="AQ168" s="15">
        <f t="shared" si="124"/>
        <v>3.5991843872640055</v>
      </c>
      <c r="AR168" s="15">
        <f t="shared" si="124"/>
        <v>3.5979191781351565</v>
      </c>
      <c r="AS168" s="15">
        <f t="shared" si="124"/>
        <v>3.6037892842529304</v>
      </c>
      <c r="AT168" s="15">
        <f t="shared" si="124"/>
        <v>3.5766940254447843</v>
      </c>
      <c r="AU168" s="15">
        <f t="shared" si="121"/>
        <v>3.7051395224984067</v>
      </c>
      <c r="AV168" s="15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</row>
    <row r="169" spans="1:68" s="9" customFormat="1" x14ac:dyDescent="0.2">
      <c r="A169" s="63" t="s">
        <v>1644</v>
      </c>
      <c r="B169" s="28" t="s">
        <v>676</v>
      </c>
      <c r="C169" s="64">
        <v>41106.618000000002</v>
      </c>
      <c r="D169" s="64" t="s">
        <v>700</v>
      </c>
      <c r="E169" s="9">
        <f t="shared" si="103"/>
        <v>926.00266132422223</v>
      </c>
      <c r="F169" s="9">
        <f t="shared" si="104"/>
        <v>926</v>
      </c>
      <c r="G169" s="9">
        <f t="shared" si="105"/>
        <v>4.1220000057364814E-3</v>
      </c>
      <c r="I169" s="9">
        <f t="shared" ref="I169:I175" si="125">G169</f>
        <v>4.1220000057364814E-3</v>
      </c>
      <c r="M169" s="15"/>
      <c r="P169" s="9">
        <f t="shared" si="106"/>
        <v>5.0186404071729689E-2</v>
      </c>
      <c r="Q169" s="40">
        <f t="shared" si="107"/>
        <v>26088.118000000002</v>
      </c>
      <c r="S169" s="35">
        <v>0.1</v>
      </c>
      <c r="T169"/>
      <c r="U169"/>
      <c r="V169"/>
      <c r="W169"/>
      <c r="X169"/>
      <c r="Y169"/>
      <c r="Z169">
        <f t="shared" si="108"/>
        <v>926</v>
      </c>
      <c r="AA169" s="15">
        <f t="shared" si="109"/>
        <v>8.7039638418341669E-4</v>
      </c>
      <c r="AB169" s="15">
        <f t="shared" si="110"/>
        <v>5.3438007693282753E-2</v>
      </c>
      <c r="AC169" s="15">
        <f t="shared" si="111"/>
        <v>-4.6064404065993207E-2</v>
      </c>
      <c r="AD169" s="15">
        <f t="shared" si="112"/>
        <v>3.2516036215530647E-3</v>
      </c>
      <c r="AE169" s="15">
        <f t="shared" si="113"/>
        <v>1.0572926111697007E-6</v>
      </c>
      <c r="AF169">
        <f t="shared" si="114"/>
        <v>-4.6064404065993207E-2</v>
      </c>
      <c r="AG169" s="68"/>
      <c r="AH169">
        <f t="shared" si="115"/>
        <v>-4.9316007687546272E-2</v>
      </c>
      <c r="AI169">
        <f t="shared" si="116"/>
        <v>0.77503809632066778</v>
      </c>
      <c r="AJ169">
        <f t="shared" si="117"/>
        <v>-7.746507904932276E-2</v>
      </c>
      <c r="AK169">
        <f t="shared" si="118"/>
        <v>-8.4901988964174599E-2</v>
      </c>
      <c r="AL169">
        <f t="shared" si="119"/>
        <v>-2.7807142186476534</v>
      </c>
      <c r="AM169">
        <f t="shared" si="120"/>
        <v>-5.4817550954548624</v>
      </c>
      <c r="AN169" s="15">
        <f t="shared" si="124"/>
        <v>3.5996643761397507</v>
      </c>
      <c r="AO169" s="15">
        <f t="shared" si="124"/>
        <v>3.5996770718744062</v>
      </c>
      <c r="AP169" s="15">
        <f t="shared" si="124"/>
        <v>3.5996182034922497</v>
      </c>
      <c r="AQ169" s="15">
        <f t="shared" si="124"/>
        <v>3.5998911825253339</v>
      </c>
      <c r="AR169" s="15">
        <f t="shared" si="124"/>
        <v>3.5986256588174257</v>
      </c>
      <c r="AS169" s="15">
        <f t="shared" si="124"/>
        <v>3.6044992831596656</v>
      </c>
      <c r="AT169" s="15">
        <f t="shared" si="124"/>
        <v>3.5773786728078627</v>
      </c>
      <c r="AU169" s="15">
        <f t="shared" si="121"/>
        <v>3.7059987826936194</v>
      </c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</row>
    <row r="170" spans="1:68" s="9" customFormat="1" x14ac:dyDescent="0.2">
      <c r="A170" s="63" t="s">
        <v>770</v>
      </c>
      <c r="B170" s="28" t="s">
        <v>676</v>
      </c>
      <c r="C170" s="64">
        <v>41148.43</v>
      </c>
      <c r="D170" s="64" t="s">
        <v>700</v>
      </c>
      <c r="E170" s="9">
        <f t="shared" si="103"/>
        <v>952.99812183596748</v>
      </c>
      <c r="F170" s="9">
        <f t="shared" si="104"/>
        <v>953</v>
      </c>
      <c r="G170" s="9">
        <f t="shared" si="105"/>
        <v>-2.9089999952702783E-3</v>
      </c>
      <c r="I170" s="9">
        <f t="shared" si="125"/>
        <v>-2.9089999952702783E-3</v>
      </c>
      <c r="M170" s="15"/>
      <c r="P170" s="9">
        <f t="shared" si="106"/>
        <v>5.0983798034108657E-2</v>
      </c>
      <c r="Q170" s="40">
        <f t="shared" si="107"/>
        <v>26129.93</v>
      </c>
      <c r="S170" s="35">
        <v>0.1</v>
      </c>
      <c r="T170"/>
      <c r="U170"/>
      <c r="V170"/>
      <c r="W170"/>
      <c r="Z170">
        <f t="shared" si="108"/>
        <v>953</v>
      </c>
      <c r="AA170" s="15">
        <f t="shared" si="109"/>
        <v>7.3534007581949751E-4</v>
      </c>
      <c r="AB170" s="15">
        <f t="shared" si="110"/>
        <v>4.7339457963018881E-2</v>
      </c>
      <c r="AC170" s="15">
        <f t="shared" si="111"/>
        <v>-5.3892798029378935E-2</v>
      </c>
      <c r="AD170" s="15">
        <f t="shared" si="112"/>
        <v>-3.6443400710897758E-3</v>
      </c>
      <c r="AE170" s="15">
        <f t="shared" si="113"/>
        <v>1.3281214553750633E-6</v>
      </c>
      <c r="AF170">
        <f t="shared" si="114"/>
        <v>-5.3892798029378935E-2</v>
      </c>
      <c r="AG170" s="68"/>
      <c r="AH170">
        <f t="shared" si="115"/>
        <v>-5.024845795828916E-2</v>
      </c>
      <c r="AI170">
        <f t="shared" si="116"/>
        <v>0.77525450725138956</v>
      </c>
      <c r="AJ170">
        <f t="shared" si="117"/>
        <v>-7.9997595420008338E-2</v>
      </c>
      <c r="AK170">
        <f t="shared" si="118"/>
        <v>-8.5473208236770098E-2</v>
      </c>
      <c r="AL170">
        <f t="shared" si="119"/>
        <v>-2.7781738158438358</v>
      </c>
      <c r="AM170">
        <f t="shared" si="120"/>
        <v>-5.4425884939202565</v>
      </c>
      <c r="AN170" s="15">
        <f t="shared" si="124"/>
        <v>3.6028455454907986</v>
      </c>
      <c r="AO170" s="15">
        <f t="shared" si="124"/>
        <v>3.6028581948259348</v>
      </c>
      <c r="AP170" s="15">
        <f t="shared" si="124"/>
        <v>3.6027994491573092</v>
      </c>
      <c r="AQ170" s="15">
        <f t="shared" si="124"/>
        <v>3.6030722885741553</v>
      </c>
      <c r="AR170" s="15">
        <f t="shared" si="124"/>
        <v>3.6018054211631472</v>
      </c>
      <c r="AS170" s="15">
        <f t="shared" si="124"/>
        <v>3.6076946118180251</v>
      </c>
      <c r="AT170" s="15">
        <f t="shared" si="124"/>
        <v>3.5804607629788117</v>
      </c>
      <c r="AU170" s="15">
        <f t="shared" si="121"/>
        <v>3.709865453572077</v>
      </c>
      <c r="AV170" s="15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</row>
    <row r="171" spans="1:68" s="9" customFormat="1" x14ac:dyDescent="0.2">
      <c r="A171" s="63" t="s">
        <v>770</v>
      </c>
      <c r="B171" s="28" t="s">
        <v>676</v>
      </c>
      <c r="C171" s="64">
        <v>41148.438999999998</v>
      </c>
      <c r="D171" s="64" t="s">
        <v>700</v>
      </c>
      <c r="E171" s="9">
        <f t="shared" si="103"/>
        <v>953.00393258753536</v>
      </c>
      <c r="F171" s="9">
        <f t="shared" si="104"/>
        <v>953</v>
      </c>
      <c r="G171" s="9">
        <f t="shared" si="105"/>
        <v>6.0910000029252842E-3</v>
      </c>
      <c r="I171" s="9">
        <f t="shared" si="125"/>
        <v>6.0910000029252842E-3</v>
      </c>
      <c r="M171" s="15"/>
      <c r="P171" s="9">
        <f t="shared" si="106"/>
        <v>5.0983798034108657E-2</v>
      </c>
      <c r="Q171" s="40">
        <f t="shared" si="107"/>
        <v>26129.938999999998</v>
      </c>
      <c r="S171" s="35">
        <v>0.1</v>
      </c>
      <c r="T171"/>
      <c r="U171"/>
      <c r="V171"/>
      <c r="W171"/>
      <c r="X171"/>
      <c r="Y171"/>
      <c r="Z171">
        <f t="shared" si="108"/>
        <v>953</v>
      </c>
      <c r="AA171" s="15">
        <f t="shared" si="109"/>
        <v>7.3534007581949751E-4</v>
      </c>
      <c r="AB171" s="15">
        <f t="shared" si="110"/>
        <v>5.6339457961214444E-2</v>
      </c>
      <c r="AC171" s="15">
        <f t="shared" si="111"/>
        <v>-4.4892798031183373E-2</v>
      </c>
      <c r="AD171" s="15">
        <f t="shared" si="112"/>
        <v>5.3556599271057867E-3</v>
      </c>
      <c r="AE171" s="15">
        <f t="shared" si="113"/>
        <v>2.8683093254806759E-6</v>
      </c>
      <c r="AF171">
        <f t="shared" si="114"/>
        <v>-4.4892798031183373E-2</v>
      </c>
      <c r="AG171" s="68"/>
      <c r="AH171">
        <f t="shared" si="115"/>
        <v>-5.024845795828916E-2</v>
      </c>
      <c r="AI171">
        <f t="shared" si="116"/>
        <v>0.77525450725138956</v>
      </c>
      <c r="AJ171">
        <f t="shared" si="117"/>
        <v>-7.9997595420008338E-2</v>
      </c>
      <c r="AK171">
        <f t="shared" si="118"/>
        <v>-8.5473208236770098E-2</v>
      </c>
      <c r="AL171">
        <f t="shared" si="119"/>
        <v>-2.7781738158438358</v>
      </c>
      <c r="AM171">
        <f t="shared" si="120"/>
        <v>-5.4425884939202565</v>
      </c>
      <c r="AN171" s="15">
        <f t="shared" ref="AN171:AT180" si="126">$AU171+$AB$7*SIN(AO171)</f>
        <v>3.6028455454907986</v>
      </c>
      <c r="AO171" s="15">
        <f t="shared" si="126"/>
        <v>3.6028581948259348</v>
      </c>
      <c r="AP171" s="15">
        <f t="shared" si="126"/>
        <v>3.6027994491573092</v>
      </c>
      <c r="AQ171" s="15">
        <f t="shared" si="126"/>
        <v>3.6030722885741553</v>
      </c>
      <c r="AR171" s="15">
        <f t="shared" si="126"/>
        <v>3.6018054211631472</v>
      </c>
      <c r="AS171" s="15">
        <f t="shared" si="126"/>
        <v>3.6076946118180251</v>
      </c>
      <c r="AT171" s="15">
        <f t="shared" si="126"/>
        <v>3.5804607629788117</v>
      </c>
      <c r="AU171" s="15">
        <f t="shared" si="121"/>
        <v>3.709865453572077</v>
      </c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</row>
    <row r="172" spans="1:68" s="9" customFormat="1" x14ac:dyDescent="0.2">
      <c r="A172" s="63" t="s">
        <v>770</v>
      </c>
      <c r="B172" s="28" t="s">
        <v>676</v>
      </c>
      <c r="C172" s="64">
        <v>41154.629000000001</v>
      </c>
      <c r="D172" s="64" t="s">
        <v>700</v>
      </c>
      <c r="E172" s="9">
        <f t="shared" si="103"/>
        <v>957.00043838892668</v>
      </c>
      <c r="F172" s="9">
        <f t="shared" si="104"/>
        <v>957</v>
      </c>
      <c r="G172" s="9">
        <f t="shared" si="105"/>
        <v>6.790000043110922E-4</v>
      </c>
      <c r="I172" s="9">
        <f t="shared" si="125"/>
        <v>6.790000043110922E-4</v>
      </c>
      <c r="M172" s="15"/>
      <c r="P172" s="9">
        <f t="shared" si="106"/>
        <v>5.1101930768707095E-2</v>
      </c>
      <c r="Q172" s="40">
        <f t="shared" si="107"/>
        <v>26136.129000000001</v>
      </c>
      <c r="S172" s="35">
        <v>0.1</v>
      </c>
      <c r="T172"/>
      <c r="U172"/>
      <c r="V172"/>
      <c r="W172"/>
      <c r="X172"/>
      <c r="Y172"/>
      <c r="Z172">
        <f t="shared" si="108"/>
        <v>957</v>
      </c>
      <c r="AA172" s="15">
        <f t="shared" si="109"/>
        <v>7.1535287519987334E-4</v>
      </c>
      <c r="AB172" s="15">
        <f t="shared" si="110"/>
        <v>5.1065577897818314E-2</v>
      </c>
      <c r="AC172" s="15">
        <f t="shared" si="111"/>
        <v>-5.0422930764396003E-2</v>
      </c>
      <c r="AD172" s="15">
        <f t="shared" si="112"/>
        <v>-3.6352870888781141E-5</v>
      </c>
      <c r="AE172" s="15">
        <f t="shared" si="113"/>
        <v>1.3215312218563914E-10</v>
      </c>
      <c r="AF172">
        <f t="shared" si="114"/>
        <v>-5.0422930764396003E-2</v>
      </c>
      <c r="AG172" s="68"/>
      <c r="AH172">
        <f t="shared" si="115"/>
        <v>-5.0386577893507221E-2</v>
      </c>
      <c r="AI172">
        <f t="shared" si="116"/>
        <v>0.77528670185989523</v>
      </c>
      <c r="AJ172">
        <f t="shared" si="117"/>
        <v>-8.037285998088757E-2</v>
      </c>
      <c r="AK172">
        <f t="shared" si="118"/>
        <v>-8.5557813647254857E-2</v>
      </c>
      <c r="AL172">
        <f t="shared" si="119"/>
        <v>-2.7777973390179262</v>
      </c>
      <c r="AM172">
        <f t="shared" si="120"/>
        <v>-5.4368301999535031</v>
      </c>
      <c r="AN172" s="15">
        <f t="shared" si="126"/>
        <v>3.6033169055149532</v>
      </c>
      <c r="AO172" s="15">
        <f t="shared" si="126"/>
        <v>3.6033295478474421</v>
      </c>
      <c r="AP172" s="15">
        <f t="shared" si="126"/>
        <v>3.6032708209362947</v>
      </c>
      <c r="AQ172" s="15">
        <f t="shared" si="126"/>
        <v>3.6035436371932539</v>
      </c>
      <c r="AR172" s="15">
        <f t="shared" si="126"/>
        <v>3.6022765807144039</v>
      </c>
      <c r="AS172" s="15">
        <f t="shared" si="126"/>
        <v>3.608168040484387</v>
      </c>
      <c r="AT172" s="15">
        <f t="shared" si="126"/>
        <v>3.5809175331934302</v>
      </c>
      <c r="AU172" s="15">
        <f t="shared" si="121"/>
        <v>3.7104382937022189</v>
      </c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</row>
    <row r="173" spans="1:68" s="9" customFormat="1" x14ac:dyDescent="0.2">
      <c r="A173" s="63" t="s">
        <v>770</v>
      </c>
      <c r="B173" s="28" t="s">
        <v>676</v>
      </c>
      <c r="C173" s="64">
        <v>41165.46</v>
      </c>
      <c r="D173" s="64" t="s">
        <v>700</v>
      </c>
      <c r="E173" s="9">
        <f t="shared" si="103"/>
        <v>963.99335508276283</v>
      </c>
      <c r="F173" s="9">
        <f t="shared" si="104"/>
        <v>964</v>
      </c>
      <c r="G173" s="9">
        <f t="shared" si="105"/>
        <v>-1.0291999999026302E-2</v>
      </c>
      <c r="I173" s="9">
        <f t="shared" si="125"/>
        <v>-1.0291999999026302E-2</v>
      </c>
      <c r="M173" s="15"/>
      <c r="P173" s="9">
        <f t="shared" si="106"/>
        <v>5.1308663237891593E-2</v>
      </c>
      <c r="Q173" s="40">
        <f t="shared" si="107"/>
        <v>26146.959999999999</v>
      </c>
      <c r="S173" s="35">
        <v>0.1</v>
      </c>
      <c r="T173"/>
      <c r="U173"/>
      <c r="V173"/>
      <c r="W173"/>
      <c r="X173"/>
      <c r="Y173"/>
      <c r="Z173">
        <f t="shared" si="108"/>
        <v>964</v>
      </c>
      <c r="AA173" s="15">
        <f t="shared" si="109"/>
        <v>6.8038859977639227E-4</v>
      </c>
      <c r="AB173" s="15">
        <f t="shared" si="110"/>
        <v>4.0336274639088898E-2</v>
      </c>
      <c r="AC173" s="15">
        <f t="shared" si="111"/>
        <v>-6.1600663236917895E-2</v>
      </c>
      <c r="AD173" s="15">
        <f t="shared" si="112"/>
        <v>-1.0972388598802695E-2</v>
      </c>
      <c r="AE173" s="15">
        <f t="shared" si="113"/>
        <v>1.2039331156313537E-5</v>
      </c>
      <c r="AF173">
        <f t="shared" si="114"/>
        <v>-6.1600663236917895E-2</v>
      </c>
      <c r="AG173" s="68"/>
      <c r="AH173">
        <f t="shared" si="115"/>
        <v>-5.06282746381152E-2</v>
      </c>
      <c r="AI173">
        <f t="shared" si="116"/>
        <v>0.77534312551505935</v>
      </c>
      <c r="AJ173">
        <f t="shared" si="117"/>
        <v>-8.1029620583914649E-2</v>
      </c>
      <c r="AK173">
        <f t="shared" si="118"/>
        <v>-8.5705860848366858E-2</v>
      </c>
      <c r="AL173">
        <f t="shared" si="119"/>
        <v>-2.7771384292603392</v>
      </c>
      <c r="AM173">
        <f t="shared" si="120"/>
        <v>-5.4267803487454005</v>
      </c>
      <c r="AN173" s="15">
        <f t="shared" si="126"/>
        <v>3.6041418327092729</v>
      </c>
      <c r="AO173" s="15">
        <f t="shared" si="126"/>
        <v>3.6041544627077799</v>
      </c>
      <c r="AP173" s="15">
        <f t="shared" si="126"/>
        <v>3.6040957689793602</v>
      </c>
      <c r="AQ173" s="15">
        <f t="shared" si="126"/>
        <v>3.6043685431728241</v>
      </c>
      <c r="AR173" s="15">
        <f t="shared" si="126"/>
        <v>3.6031011620296227</v>
      </c>
      <c r="AS173" s="15">
        <f t="shared" si="126"/>
        <v>3.6089965697543089</v>
      </c>
      <c r="AT173" s="15">
        <f t="shared" si="126"/>
        <v>3.5817169833616194</v>
      </c>
      <c r="AU173" s="15">
        <f t="shared" si="121"/>
        <v>3.7114407639299669</v>
      </c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</row>
    <row r="174" spans="1:68" s="9" customFormat="1" x14ac:dyDescent="0.2">
      <c r="A174" s="63" t="s">
        <v>1661</v>
      </c>
      <c r="B174" s="28" t="s">
        <v>676</v>
      </c>
      <c r="C174" s="64">
        <v>41165.466</v>
      </c>
      <c r="D174" s="64" t="s">
        <v>700</v>
      </c>
      <c r="E174" s="9">
        <f t="shared" si="103"/>
        <v>963.99722891714305</v>
      </c>
      <c r="F174" s="9">
        <f t="shared" si="104"/>
        <v>964</v>
      </c>
      <c r="G174" s="9">
        <f t="shared" si="105"/>
        <v>-4.2919999978039414E-3</v>
      </c>
      <c r="I174" s="9">
        <f t="shared" si="125"/>
        <v>-4.2919999978039414E-3</v>
      </c>
      <c r="M174" s="15"/>
      <c r="P174" s="9">
        <f t="shared" si="106"/>
        <v>5.1308663237891593E-2</v>
      </c>
      <c r="Q174" s="40">
        <f t="shared" si="107"/>
        <v>26146.966</v>
      </c>
      <c r="S174" s="35">
        <v>0.1</v>
      </c>
      <c r="T174"/>
      <c r="U174"/>
      <c r="V174"/>
      <c r="W174"/>
      <c r="Z174">
        <f t="shared" si="108"/>
        <v>964</v>
      </c>
      <c r="AA174" s="15">
        <f t="shared" si="109"/>
        <v>6.8038859977639227E-4</v>
      </c>
      <c r="AB174" s="15">
        <f t="shared" si="110"/>
        <v>4.6336274640311259E-2</v>
      </c>
      <c r="AC174" s="15">
        <f t="shared" si="111"/>
        <v>-5.5600663235695534E-2</v>
      </c>
      <c r="AD174" s="15">
        <f t="shared" si="112"/>
        <v>-4.9723885975803336E-3</v>
      </c>
      <c r="AE174" s="15">
        <f t="shared" si="113"/>
        <v>2.4724648365346921E-6</v>
      </c>
      <c r="AF174">
        <f t="shared" si="114"/>
        <v>-5.5600663235695534E-2</v>
      </c>
      <c r="AG174" s="68"/>
      <c r="AH174">
        <f t="shared" si="115"/>
        <v>-5.06282746381152E-2</v>
      </c>
      <c r="AI174">
        <f t="shared" si="116"/>
        <v>0.77534312551505935</v>
      </c>
      <c r="AJ174">
        <f t="shared" si="117"/>
        <v>-8.1029620583914649E-2</v>
      </c>
      <c r="AK174">
        <f t="shared" si="118"/>
        <v>-8.5705860848366858E-2</v>
      </c>
      <c r="AL174">
        <f t="shared" si="119"/>
        <v>-2.7771384292603392</v>
      </c>
      <c r="AM174">
        <f t="shared" si="120"/>
        <v>-5.4267803487454005</v>
      </c>
      <c r="AN174" s="15">
        <f t="shared" si="126"/>
        <v>3.6041418327092729</v>
      </c>
      <c r="AO174" s="15">
        <f t="shared" si="126"/>
        <v>3.6041544627077799</v>
      </c>
      <c r="AP174" s="15">
        <f t="shared" si="126"/>
        <v>3.6040957689793602</v>
      </c>
      <c r="AQ174" s="15">
        <f t="shared" si="126"/>
        <v>3.6043685431728241</v>
      </c>
      <c r="AR174" s="15">
        <f t="shared" si="126"/>
        <v>3.6031011620296227</v>
      </c>
      <c r="AS174" s="15">
        <f t="shared" si="126"/>
        <v>3.6089965697543089</v>
      </c>
      <c r="AT174" s="15">
        <f t="shared" si="126"/>
        <v>3.5817169833616194</v>
      </c>
      <c r="AU174" s="15">
        <f t="shared" si="121"/>
        <v>3.7114407639299669</v>
      </c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</row>
    <row r="175" spans="1:68" s="9" customFormat="1" x14ac:dyDescent="0.2">
      <c r="A175" s="63" t="s">
        <v>770</v>
      </c>
      <c r="B175" s="28" t="s">
        <v>676</v>
      </c>
      <c r="C175" s="64">
        <v>41168.574999999997</v>
      </c>
      <c r="D175" s="64" t="s">
        <v>700</v>
      </c>
      <c r="E175" s="9">
        <f t="shared" si="103"/>
        <v>966.00452076472106</v>
      </c>
      <c r="F175" s="9">
        <f t="shared" si="104"/>
        <v>966</v>
      </c>
      <c r="G175" s="9">
        <f t="shared" si="105"/>
        <v>7.0019999984651804E-3</v>
      </c>
      <c r="I175" s="9">
        <f t="shared" si="125"/>
        <v>7.0019999984651804E-3</v>
      </c>
      <c r="M175" s="15"/>
      <c r="P175" s="9">
        <f t="shared" si="106"/>
        <v>5.1367729700586777E-2</v>
      </c>
      <c r="Q175" s="40">
        <f t="shared" si="107"/>
        <v>26150.074999999997</v>
      </c>
      <c r="S175" s="35">
        <v>0.1</v>
      </c>
      <c r="T175"/>
      <c r="U175"/>
      <c r="V175"/>
      <c r="W175"/>
      <c r="Z175">
        <f t="shared" si="108"/>
        <v>966</v>
      </c>
      <c r="AA175" s="15">
        <f t="shared" si="109"/>
        <v>6.7040193769623418E-4</v>
      </c>
      <c r="AB175" s="15">
        <f t="shared" si="110"/>
        <v>5.7699327761355723E-2</v>
      </c>
      <c r="AC175" s="15">
        <f t="shared" si="111"/>
        <v>-4.4365729702121597E-2</v>
      </c>
      <c r="AD175" s="15">
        <f t="shared" si="112"/>
        <v>6.3315980607689462E-3</v>
      </c>
      <c r="AE175" s="15">
        <f t="shared" si="113"/>
        <v>4.0089134003133083E-6</v>
      </c>
      <c r="AF175">
        <f t="shared" si="114"/>
        <v>-4.4365729702121597E-2</v>
      </c>
      <c r="AG175" s="68"/>
      <c r="AH175">
        <f t="shared" si="115"/>
        <v>-5.0697327762890543E-2</v>
      </c>
      <c r="AI175">
        <f t="shared" si="116"/>
        <v>0.77535926598696925</v>
      </c>
      <c r="AJ175">
        <f t="shared" si="117"/>
        <v>-8.121727758978689E-2</v>
      </c>
      <c r="AK175">
        <f t="shared" si="118"/>
        <v>-8.5748157176634074E-2</v>
      </c>
      <c r="AL175">
        <f t="shared" si="119"/>
        <v>-2.7769501517029149</v>
      </c>
      <c r="AM175">
        <f t="shared" si="120"/>
        <v>-5.4239152917801716</v>
      </c>
      <c r="AN175" s="15">
        <f t="shared" si="126"/>
        <v>3.6043775372287059</v>
      </c>
      <c r="AO175" s="15">
        <f t="shared" si="126"/>
        <v>3.6043901636847124</v>
      </c>
      <c r="AP175" s="15">
        <f t="shared" si="126"/>
        <v>3.6043314795204311</v>
      </c>
      <c r="AQ175" s="15">
        <f t="shared" si="126"/>
        <v>3.6046042413375372</v>
      </c>
      <c r="AR175" s="15">
        <f t="shared" si="126"/>
        <v>3.6033367688830649</v>
      </c>
      <c r="AS175" s="15">
        <f t="shared" si="126"/>
        <v>3.6092332992175691</v>
      </c>
      <c r="AT175" s="15">
        <f t="shared" si="126"/>
        <v>3.5819454216311444</v>
      </c>
      <c r="AU175" s="15">
        <f t="shared" si="121"/>
        <v>3.7117271839950381</v>
      </c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</row>
    <row r="176" spans="1:68" s="15" customFormat="1" x14ac:dyDescent="0.2">
      <c r="A176" s="10" t="s">
        <v>682</v>
      </c>
      <c r="B176" s="37"/>
      <c r="C176" s="12">
        <v>41543.388400000003</v>
      </c>
      <c r="D176" s="12"/>
      <c r="E176" s="9">
        <f t="shared" si="103"/>
        <v>1207.9986932265404</v>
      </c>
      <c r="F176" s="9">
        <f t="shared" si="104"/>
        <v>1208</v>
      </c>
      <c r="G176" s="9">
        <f t="shared" si="105"/>
        <v>-2.0239999939803965E-3</v>
      </c>
      <c r="H176" s="9"/>
      <c r="I176" s="9"/>
      <c r="J176" s="9">
        <f>G176</f>
        <v>-2.0239999939803965E-3</v>
      </c>
      <c r="K176" s="9"/>
      <c r="L176" s="9"/>
      <c r="M176" s="9"/>
      <c r="N176" s="9"/>
      <c r="O176" s="9"/>
      <c r="P176" s="9">
        <f t="shared" si="106"/>
        <v>5.8514912510223789E-2</v>
      </c>
      <c r="Q176" s="40">
        <f t="shared" si="107"/>
        <v>26524.888400000003</v>
      </c>
      <c r="S176" s="35">
        <v>1</v>
      </c>
      <c r="T176"/>
      <c r="U176"/>
      <c r="V176"/>
      <c r="W176"/>
      <c r="X176"/>
      <c r="Y176"/>
      <c r="Z176">
        <f t="shared" si="108"/>
        <v>1208</v>
      </c>
      <c r="AA176" s="15">
        <f t="shared" si="109"/>
        <v>-5.2670836386995573E-4</v>
      </c>
      <c r="AB176" s="15">
        <f t="shared" si="110"/>
        <v>5.7017620880113348E-2</v>
      </c>
      <c r="AC176" s="15">
        <f t="shared" si="111"/>
        <v>-6.0538912504204186E-2</v>
      </c>
      <c r="AD176" s="15">
        <f t="shared" si="112"/>
        <v>-1.4972916301104408E-3</v>
      </c>
      <c r="AE176" s="15">
        <f t="shared" si="113"/>
        <v>2.241882225598781E-6</v>
      </c>
      <c r="AF176">
        <f t="shared" si="114"/>
        <v>-6.0538912504204186E-2</v>
      </c>
      <c r="AG176" s="68"/>
      <c r="AH176">
        <f t="shared" si="115"/>
        <v>-5.9041620874093745E-2</v>
      </c>
      <c r="AI176">
        <f t="shared" si="116"/>
        <v>0.77737624366999936</v>
      </c>
      <c r="AJ176">
        <f t="shared" si="117"/>
        <v>-0.10395941590938781</v>
      </c>
      <c r="AK176">
        <f t="shared" si="118"/>
        <v>-9.0856309382576661E-2</v>
      </c>
      <c r="AL176">
        <f t="shared" si="119"/>
        <v>-2.7541093931035947</v>
      </c>
      <c r="AM176">
        <f t="shared" si="120"/>
        <v>-5.0967705645997512</v>
      </c>
      <c r="AN176" s="15">
        <f t="shared" si="126"/>
        <v>3.6329347970380725</v>
      </c>
      <c r="AO176" s="15">
        <f t="shared" si="126"/>
        <v>3.6329469369490601</v>
      </c>
      <c r="AP176" s="15">
        <f t="shared" si="126"/>
        <v>3.63288967503905</v>
      </c>
      <c r="AQ176" s="15">
        <f t="shared" si="126"/>
        <v>3.6331597851827024</v>
      </c>
      <c r="AR176" s="15">
        <f t="shared" si="126"/>
        <v>3.6318859905801868</v>
      </c>
      <c r="AS176" s="15">
        <f t="shared" si="126"/>
        <v>3.6379006417495097</v>
      </c>
      <c r="AT176" s="15">
        <f t="shared" si="126"/>
        <v>3.6096664328674177</v>
      </c>
      <c r="AU176" s="15">
        <f t="shared" si="121"/>
        <v>3.7463840118686202</v>
      </c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</row>
    <row r="177" spans="1:68" s="15" customFormat="1" x14ac:dyDescent="0.2">
      <c r="A177" s="10" t="s">
        <v>683</v>
      </c>
      <c r="B177" s="37" t="s">
        <v>684</v>
      </c>
      <c r="C177" s="12">
        <v>41543.396000000001</v>
      </c>
      <c r="D177" s="12">
        <v>6.0000000000000001E-3</v>
      </c>
      <c r="E177" s="9">
        <f t="shared" si="103"/>
        <v>1208.0036000834191</v>
      </c>
      <c r="F177" s="9">
        <f t="shared" si="104"/>
        <v>1208</v>
      </c>
      <c r="G177" s="9">
        <f t="shared" si="105"/>
        <v>5.5760000032023527E-3</v>
      </c>
      <c r="H177" s="9"/>
      <c r="I177" s="9">
        <f t="shared" ref="I177:I205" si="127">G177</f>
        <v>5.5760000032023527E-3</v>
      </c>
      <c r="J177" s="9"/>
      <c r="K177" s="9"/>
      <c r="L177" s="9"/>
      <c r="M177" s="9"/>
      <c r="N177" s="9"/>
      <c r="O177" s="9"/>
      <c r="P177" s="9">
        <f t="shared" si="106"/>
        <v>5.8514912510223789E-2</v>
      </c>
      <c r="Q177" s="40">
        <f t="shared" si="107"/>
        <v>26524.896000000001</v>
      </c>
      <c r="S177" s="35">
        <v>0.1</v>
      </c>
      <c r="T177"/>
      <c r="U177"/>
      <c r="V177"/>
      <c r="W177"/>
      <c r="X177" s="9"/>
      <c r="Y177" s="9"/>
      <c r="Z177">
        <f t="shared" si="108"/>
        <v>1208</v>
      </c>
      <c r="AA177" s="15">
        <f t="shared" si="109"/>
        <v>-5.2670836386995573E-4</v>
      </c>
      <c r="AB177" s="15">
        <f t="shared" si="110"/>
        <v>6.4617620877296097E-2</v>
      </c>
      <c r="AC177" s="15">
        <f t="shared" si="111"/>
        <v>-5.2938912507021436E-2</v>
      </c>
      <c r="AD177" s="15">
        <f t="shared" si="112"/>
        <v>6.1027083670723084E-3</v>
      </c>
      <c r="AE177" s="15">
        <f t="shared" si="113"/>
        <v>3.7243049413534365E-6</v>
      </c>
      <c r="AF177">
        <f t="shared" si="114"/>
        <v>-5.2938912507021436E-2</v>
      </c>
      <c r="AG177" s="68"/>
      <c r="AH177">
        <f t="shared" si="115"/>
        <v>-5.9041620874093745E-2</v>
      </c>
      <c r="AI177">
        <f t="shared" si="116"/>
        <v>0.77737624366999936</v>
      </c>
      <c r="AJ177">
        <f t="shared" si="117"/>
        <v>-0.10395941590938781</v>
      </c>
      <c r="AK177">
        <f t="shared" si="118"/>
        <v>-9.0856309382576661E-2</v>
      </c>
      <c r="AL177">
        <f t="shared" si="119"/>
        <v>-2.7541093931035947</v>
      </c>
      <c r="AM177">
        <f t="shared" si="120"/>
        <v>-5.0967705645997512</v>
      </c>
      <c r="AN177" s="15">
        <f t="shared" si="126"/>
        <v>3.6329347970380725</v>
      </c>
      <c r="AO177" s="15">
        <f t="shared" si="126"/>
        <v>3.6329469369490601</v>
      </c>
      <c r="AP177" s="15">
        <f t="shared" si="126"/>
        <v>3.63288967503905</v>
      </c>
      <c r="AQ177" s="15">
        <f t="shared" si="126"/>
        <v>3.6331597851827024</v>
      </c>
      <c r="AR177" s="15">
        <f t="shared" si="126"/>
        <v>3.6318859905801868</v>
      </c>
      <c r="AS177" s="15">
        <f t="shared" si="126"/>
        <v>3.6379006417495097</v>
      </c>
      <c r="AT177" s="15">
        <f t="shared" si="126"/>
        <v>3.6096664328674177</v>
      </c>
      <c r="AU177" s="15">
        <f t="shared" si="121"/>
        <v>3.7463840118686202</v>
      </c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</row>
    <row r="178" spans="1:68" s="15" customFormat="1" x14ac:dyDescent="0.2">
      <c r="A178" s="10" t="s">
        <v>683</v>
      </c>
      <c r="B178" s="37" t="s">
        <v>684</v>
      </c>
      <c r="C178" s="12">
        <v>41543.398000000001</v>
      </c>
      <c r="D178" s="12">
        <v>7.0000000000000001E-3</v>
      </c>
      <c r="E178" s="9">
        <f t="shared" si="103"/>
        <v>1208.0048913615458</v>
      </c>
      <c r="F178" s="9">
        <f t="shared" si="104"/>
        <v>1208</v>
      </c>
      <c r="G178" s="9">
        <f t="shared" si="105"/>
        <v>7.5760000036098063E-3</v>
      </c>
      <c r="H178" s="9"/>
      <c r="I178" s="9">
        <f t="shared" si="127"/>
        <v>7.5760000036098063E-3</v>
      </c>
      <c r="J178" s="9"/>
      <c r="K178" s="9"/>
      <c r="L178" s="9"/>
      <c r="M178" s="9"/>
      <c r="N178" s="9"/>
      <c r="O178" s="9"/>
      <c r="P178" s="9">
        <f t="shared" si="106"/>
        <v>5.8514912510223789E-2</v>
      </c>
      <c r="Q178" s="40">
        <f t="shared" si="107"/>
        <v>26524.898000000001</v>
      </c>
      <c r="S178" s="35">
        <v>0.1</v>
      </c>
      <c r="T178"/>
      <c r="U178"/>
      <c r="V178"/>
      <c r="W178"/>
      <c r="X178"/>
      <c r="Y178"/>
      <c r="Z178">
        <f t="shared" si="108"/>
        <v>1208</v>
      </c>
      <c r="AA178" s="15">
        <f t="shared" si="109"/>
        <v>-5.2670836386995573E-4</v>
      </c>
      <c r="AB178" s="15">
        <f t="shared" si="110"/>
        <v>6.6617620877703551E-2</v>
      </c>
      <c r="AC178" s="15">
        <f t="shared" si="111"/>
        <v>-5.0938912506613983E-2</v>
      </c>
      <c r="AD178" s="15">
        <f t="shared" si="112"/>
        <v>8.102708367479762E-3</v>
      </c>
      <c r="AE178" s="15">
        <f t="shared" si="113"/>
        <v>6.565388288842656E-6</v>
      </c>
      <c r="AF178">
        <f t="shared" si="114"/>
        <v>-5.0938912506613983E-2</v>
      </c>
      <c r="AG178" s="68"/>
      <c r="AH178">
        <f t="shared" si="115"/>
        <v>-5.9041620874093745E-2</v>
      </c>
      <c r="AI178">
        <f t="shared" si="116"/>
        <v>0.77737624366999936</v>
      </c>
      <c r="AJ178">
        <f t="shared" si="117"/>
        <v>-0.10395941590938781</v>
      </c>
      <c r="AK178">
        <f t="shared" si="118"/>
        <v>-9.0856309382576661E-2</v>
      </c>
      <c r="AL178">
        <f t="shared" si="119"/>
        <v>-2.7541093931035947</v>
      </c>
      <c r="AM178">
        <f t="shared" si="120"/>
        <v>-5.0967705645997512</v>
      </c>
      <c r="AN178" s="15">
        <f t="shared" si="126"/>
        <v>3.6329347970380725</v>
      </c>
      <c r="AO178" s="15">
        <f t="shared" si="126"/>
        <v>3.6329469369490601</v>
      </c>
      <c r="AP178" s="15">
        <f t="shared" si="126"/>
        <v>3.63288967503905</v>
      </c>
      <c r="AQ178" s="15">
        <f t="shared" si="126"/>
        <v>3.6331597851827024</v>
      </c>
      <c r="AR178" s="15">
        <f t="shared" si="126"/>
        <v>3.6318859905801868</v>
      </c>
      <c r="AS178" s="15">
        <f t="shared" si="126"/>
        <v>3.6379006417495097</v>
      </c>
      <c r="AT178" s="15">
        <f t="shared" si="126"/>
        <v>3.6096664328674177</v>
      </c>
      <c r="AU178" s="15">
        <f t="shared" si="121"/>
        <v>3.7463840118686202</v>
      </c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pans="1:68" s="9" customFormat="1" x14ac:dyDescent="0.2">
      <c r="A179" s="63" t="s">
        <v>777</v>
      </c>
      <c r="B179" s="28" t="s">
        <v>676</v>
      </c>
      <c r="C179" s="64">
        <v>41560.425000000003</v>
      </c>
      <c r="D179" s="64" t="s">
        <v>700</v>
      </c>
      <c r="E179" s="9">
        <f t="shared" si="103"/>
        <v>1218.9981876911536</v>
      </c>
      <c r="F179" s="9">
        <f t="shared" si="104"/>
        <v>1219</v>
      </c>
      <c r="G179" s="9">
        <f t="shared" si="105"/>
        <v>-2.8069999971194193E-3</v>
      </c>
      <c r="I179" s="9">
        <f t="shared" si="127"/>
        <v>-2.8069999971194193E-3</v>
      </c>
      <c r="M179" s="15"/>
      <c r="P179" s="9">
        <f t="shared" si="106"/>
        <v>5.8839791093290468E-2</v>
      </c>
      <c r="Q179" s="40">
        <f t="shared" si="107"/>
        <v>26541.925000000003</v>
      </c>
      <c r="S179" s="35">
        <v>0.1</v>
      </c>
      <c r="X179" s="15"/>
      <c r="Y179" s="15"/>
      <c r="Z179">
        <f t="shared" si="108"/>
        <v>1219</v>
      </c>
      <c r="AA179" s="15">
        <f t="shared" si="109"/>
        <v>-5.8054271231598037E-4</v>
      </c>
      <c r="AB179" s="15">
        <f t="shared" si="110"/>
        <v>5.6613333808487029E-2</v>
      </c>
      <c r="AC179" s="15">
        <f t="shared" si="111"/>
        <v>-6.1646791090409887E-2</v>
      </c>
      <c r="AD179" s="15">
        <f t="shared" si="112"/>
        <v>-2.2264572848034389E-3</v>
      </c>
      <c r="AE179" s="15">
        <f t="shared" si="113"/>
        <v>4.9571120410543015E-7</v>
      </c>
      <c r="AF179">
        <f t="shared" si="114"/>
        <v>-6.1646791090409887E-2</v>
      </c>
      <c r="AG179" s="68"/>
      <c r="AH179">
        <f t="shared" si="115"/>
        <v>-5.9420333805606448E-2</v>
      </c>
      <c r="AI179">
        <f t="shared" si="116"/>
        <v>0.77747095209619221</v>
      </c>
      <c r="AJ179">
        <f t="shared" si="117"/>
        <v>-0.10499478863481951</v>
      </c>
      <c r="AK179">
        <f t="shared" si="118"/>
        <v>-9.108802707341293E-2</v>
      </c>
      <c r="AL179">
        <f t="shared" si="119"/>
        <v>-2.7530683228566866</v>
      </c>
      <c r="AM179">
        <f t="shared" si="120"/>
        <v>-5.082765207659528</v>
      </c>
      <c r="AN179" s="15">
        <f t="shared" si="126"/>
        <v>3.6342346377717223</v>
      </c>
      <c r="AO179" s="15">
        <f t="shared" si="126"/>
        <v>3.6342467529757045</v>
      </c>
      <c r="AP179" s="15">
        <f t="shared" si="126"/>
        <v>3.6341895677814686</v>
      </c>
      <c r="AQ179" s="15">
        <f t="shared" si="126"/>
        <v>3.6344595040701488</v>
      </c>
      <c r="AR179" s="15">
        <f t="shared" si="126"/>
        <v>3.6331856431964518</v>
      </c>
      <c r="AS179" s="15">
        <f t="shared" si="126"/>
        <v>3.6392048255716203</v>
      </c>
      <c r="AT179" s="15">
        <f t="shared" si="126"/>
        <v>3.6109303179210772</v>
      </c>
      <c r="AU179" s="15">
        <f t="shared" si="121"/>
        <v>3.7479593222265097</v>
      </c>
      <c r="AV179" s="15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</row>
    <row r="180" spans="1:68" s="15" customFormat="1" x14ac:dyDescent="0.2">
      <c r="A180" s="63" t="s">
        <v>777</v>
      </c>
      <c r="B180" s="28" t="s">
        <v>676</v>
      </c>
      <c r="C180" s="64">
        <v>41574.368999999999</v>
      </c>
      <c r="D180" s="64" t="s">
        <v>700</v>
      </c>
      <c r="E180" s="9">
        <f t="shared" si="103"/>
        <v>1228.0009787888212</v>
      </c>
      <c r="F180" s="9">
        <f t="shared" si="104"/>
        <v>1228</v>
      </c>
      <c r="G180" s="9">
        <f t="shared" si="105"/>
        <v>1.5160000039031729E-3</v>
      </c>
      <c r="H180" s="9"/>
      <c r="I180" s="9">
        <f t="shared" si="127"/>
        <v>1.5160000039031729E-3</v>
      </c>
      <c r="J180" s="9"/>
      <c r="K180" s="9"/>
      <c r="L180" s="9"/>
      <c r="N180" s="9"/>
      <c r="O180" s="9"/>
      <c r="P180" s="9">
        <f t="shared" si="106"/>
        <v>5.910560127235414E-2</v>
      </c>
      <c r="Q180" s="40">
        <f t="shared" si="107"/>
        <v>26555.868999999999</v>
      </c>
      <c r="S180" s="35">
        <v>0.1</v>
      </c>
      <c r="T180" s="9"/>
      <c r="U180" s="9"/>
      <c r="V180" s="9"/>
      <c r="W180" s="9"/>
      <c r="X180" s="9"/>
      <c r="Y180" s="9"/>
      <c r="Z180">
        <f t="shared" si="108"/>
        <v>1228</v>
      </c>
      <c r="AA180" s="15">
        <f t="shared" si="109"/>
        <v>-6.2454827619658898E-4</v>
      </c>
      <c r="AB180" s="15">
        <f t="shared" si="110"/>
        <v>6.1246149552453902E-2</v>
      </c>
      <c r="AC180" s="15">
        <f t="shared" si="111"/>
        <v>-5.7589601268450967E-2</v>
      </c>
      <c r="AD180" s="15">
        <f t="shared" si="112"/>
        <v>2.1405482800997619E-3</v>
      </c>
      <c r="AE180" s="15">
        <f t="shared" si="113"/>
        <v>4.5819469394380485E-7</v>
      </c>
      <c r="AF180">
        <f t="shared" si="114"/>
        <v>-5.7589601268450967E-2</v>
      </c>
      <c r="AG180" s="68"/>
      <c r="AH180">
        <f t="shared" si="115"/>
        <v>-5.9730149548550729E-2</v>
      </c>
      <c r="AI180">
        <f t="shared" si="116"/>
        <v>0.77754863745059311</v>
      </c>
      <c r="AJ180">
        <f t="shared" si="117"/>
        <v>-0.10584201505160454</v>
      </c>
      <c r="AK180">
        <f t="shared" si="118"/>
        <v>-9.1277582883281375E-2</v>
      </c>
      <c r="AL180">
        <f t="shared" si="119"/>
        <v>-2.7522163491789713</v>
      </c>
      <c r="AM180">
        <f t="shared" si="120"/>
        <v>-5.0713587593638767</v>
      </c>
      <c r="AN180" s="15">
        <f t="shared" si="126"/>
        <v>3.6352982617787455</v>
      </c>
      <c r="AO180" s="15">
        <f t="shared" si="126"/>
        <v>3.6353103566096636</v>
      </c>
      <c r="AP180" s="15">
        <f t="shared" si="126"/>
        <v>3.6352532349343338</v>
      </c>
      <c r="AQ180" s="15">
        <f t="shared" si="126"/>
        <v>3.6355230256046931</v>
      </c>
      <c r="AR180" s="15">
        <f t="shared" si="126"/>
        <v>3.6342491246834681</v>
      </c>
      <c r="AS180" s="15">
        <f t="shared" si="126"/>
        <v>3.6402719600548648</v>
      </c>
      <c r="AT180" s="15">
        <f t="shared" si="126"/>
        <v>3.6119646585882954</v>
      </c>
      <c r="AU180" s="15">
        <f t="shared" si="121"/>
        <v>3.7492482125193294</v>
      </c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</row>
    <row r="181" spans="1:68" s="15" customFormat="1" x14ac:dyDescent="0.2">
      <c r="A181" s="63" t="s">
        <v>1684</v>
      </c>
      <c r="B181" s="28" t="s">
        <v>676</v>
      </c>
      <c r="C181" s="64">
        <v>41803.593000000001</v>
      </c>
      <c r="D181" s="64" t="s">
        <v>700</v>
      </c>
      <c r="E181" s="9">
        <f t="shared" si="103"/>
        <v>1375.9969474185118</v>
      </c>
      <c r="F181" s="9">
        <f t="shared" si="104"/>
        <v>1376</v>
      </c>
      <c r="G181" s="9">
        <f t="shared" si="105"/>
        <v>-4.727999992610421E-3</v>
      </c>
      <c r="H181" s="9"/>
      <c r="I181" s="9">
        <f t="shared" si="127"/>
        <v>-4.727999992610421E-3</v>
      </c>
      <c r="J181" s="9"/>
      <c r="K181" s="9"/>
      <c r="L181" s="9"/>
      <c r="N181" s="9"/>
      <c r="O181" s="9"/>
      <c r="P181" s="9">
        <f t="shared" si="106"/>
        <v>6.3476757410248955E-2</v>
      </c>
      <c r="Q181" s="40">
        <f t="shared" si="107"/>
        <v>26785.093000000001</v>
      </c>
      <c r="S181" s="35">
        <v>0.1</v>
      </c>
      <c r="T181" s="9"/>
      <c r="U181" s="9"/>
      <c r="V181" s="9"/>
      <c r="W181" s="9"/>
      <c r="X181" s="9"/>
      <c r="Y181" s="9"/>
      <c r="Z181">
        <f t="shared" si="108"/>
        <v>1376</v>
      </c>
      <c r="AA181" s="15">
        <f t="shared" si="109"/>
        <v>-1.3426701633924565E-3</v>
      </c>
      <c r="AB181" s="15">
        <f t="shared" si="110"/>
        <v>6.009142758103099E-2</v>
      </c>
      <c r="AC181" s="15">
        <f t="shared" si="111"/>
        <v>-6.8204757402859376E-2</v>
      </c>
      <c r="AD181" s="15">
        <f t="shared" si="112"/>
        <v>-3.3853298292179645E-3</v>
      </c>
      <c r="AE181" s="15">
        <f t="shared" si="113"/>
        <v>1.1460458052592935E-6</v>
      </c>
      <c r="AF181">
        <f t="shared" si="114"/>
        <v>-6.8204757402859376E-2</v>
      </c>
      <c r="AG181" s="68"/>
      <c r="AH181">
        <f t="shared" si="115"/>
        <v>-6.4819427573641411E-2</v>
      </c>
      <c r="AI181">
        <f t="shared" si="116"/>
        <v>0.7788515838505301</v>
      </c>
      <c r="AJ181">
        <f t="shared" si="117"/>
        <v>-0.11978728238453339</v>
      </c>
      <c r="AK181">
        <f t="shared" si="118"/>
        <v>-9.4390592071894833E-2</v>
      </c>
      <c r="AL181">
        <f t="shared" si="119"/>
        <v>-2.7381813643224731</v>
      </c>
      <c r="AM181">
        <f t="shared" si="120"/>
        <v>-4.8903011725698988</v>
      </c>
      <c r="AN181" s="15">
        <f t="shared" ref="AN181:AT190" si="128">$AU181+$AB$7*SIN(AO181)</f>
        <v>3.6528044102936121</v>
      </c>
      <c r="AO181" s="15">
        <f t="shared" si="128"/>
        <v>3.6528161504724324</v>
      </c>
      <c r="AP181" s="15">
        <f t="shared" si="128"/>
        <v>3.6527601678006851</v>
      </c>
      <c r="AQ181" s="15">
        <f t="shared" si="128"/>
        <v>3.6530271352017252</v>
      </c>
      <c r="AR181" s="15">
        <f t="shared" si="128"/>
        <v>3.6517543931066037</v>
      </c>
      <c r="AS181" s="15">
        <f t="shared" si="128"/>
        <v>3.6578302756156549</v>
      </c>
      <c r="AT181" s="15">
        <f t="shared" si="128"/>
        <v>3.6290068383973431</v>
      </c>
      <c r="AU181" s="15">
        <f t="shared" si="121"/>
        <v>3.7704432973345781</v>
      </c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</row>
    <row r="182" spans="1:68" s="15" customFormat="1" x14ac:dyDescent="0.2">
      <c r="A182" s="63" t="s">
        <v>1684</v>
      </c>
      <c r="B182" s="28" t="s">
        <v>676</v>
      </c>
      <c r="C182" s="64">
        <v>41814.434999999998</v>
      </c>
      <c r="D182" s="64" t="s">
        <v>700</v>
      </c>
      <c r="E182" s="9">
        <f t="shared" si="103"/>
        <v>1382.9969661420425</v>
      </c>
      <c r="F182" s="9">
        <f t="shared" si="104"/>
        <v>1383</v>
      </c>
      <c r="G182" s="9">
        <f t="shared" si="105"/>
        <v>-4.6989999973447993E-3</v>
      </c>
      <c r="H182" s="9"/>
      <c r="I182" s="9">
        <f t="shared" si="127"/>
        <v>-4.6989999973447993E-3</v>
      </c>
      <c r="J182" s="9"/>
      <c r="K182" s="9"/>
      <c r="L182" s="9"/>
      <c r="N182" s="9"/>
      <c r="O182" s="9"/>
      <c r="P182" s="9">
        <f t="shared" si="106"/>
        <v>6.3683503869251354E-2</v>
      </c>
      <c r="Q182" s="40">
        <f t="shared" si="107"/>
        <v>26795.934999999998</v>
      </c>
      <c r="S182" s="35">
        <v>0.1</v>
      </c>
      <c r="T182" s="9"/>
      <c r="U182" s="9"/>
      <c r="V182" s="9"/>
      <c r="W182" s="9"/>
      <c r="X182"/>
      <c r="Y182"/>
      <c r="Z182">
        <f t="shared" si="108"/>
        <v>1383</v>
      </c>
      <c r="AA182" s="15">
        <f t="shared" si="109"/>
        <v>-1.3763651187151116E-3</v>
      </c>
      <c r="AB182" s="15">
        <f t="shared" si="110"/>
        <v>6.0360868990621666E-2</v>
      </c>
      <c r="AC182" s="15">
        <f t="shared" si="111"/>
        <v>-6.8382503866596153E-2</v>
      </c>
      <c r="AD182" s="15">
        <f t="shared" si="112"/>
        <v>-3.3226348786296878E-3</v>
      </c>
      <c r="AE182" s="15">
        <f t="shared" si="113"/>
        <v>1.1039902536686519E-6</v>
      </c>
      <c r="AF182">
        <f t="shared" si="114"/>
        <v>-6.8382503866596153E-2</v>
      </c>
      <c r="AG182" s="68"/>
      <c r="AH182">
        <f t="shared" si="115"/>
        <v>-6.5059868987966465E-2</v>
      </c>
      <c r="AI182">
        <f t="shared" si="116"/>
        <v>0.77891440146407476</v>
      </c>
      <c r="AJ182">
        <f t="shared" si="117"/>
        <v>-0.12044745681515369</v>
      </c>
      <c r="AK182">
        <f t="shared" si="118"/>
        <v>-9.453763249158316E-2</v>
      </c>
      <c r="AL182">
        <f t="shared" si="119"/>
        <v>-2.7375163751566154</v>
      </c>
      <c r="AM182">
        <f t="shared" si="120"/>
        <v>-4.8820305026815758</v>
      </c>
      <c r="AN182" s="15">
        <f t="shared" si="128"/>
        <v>3.6536331347751565</v>
      </c>
      <c r="AO182" s="15">
        <f t="shared" si="128"/>
        <v>3.6536448573001632</v>
      </c>
      <c r="AP182" s="15">
        <f t="shared" si="128"/>
        <v>3.6535889327936739</v>
      </c>
      <c r="AQ182" s="15">
        <f t="shared" si="128"/>
        <v>3.6538557469660966</v>
      </c>
      <c r="AR182" s="15">
        <f t="shared" si="128"/>
        <v>3.6525831439418681</v>
      </c>
      <c r="AS182" s="15">
        <f t="shared" si="128"/>
        <v>3.6586612071811651</v>
      </c>
      <c r="AT182" s="15">
        <f t="shared" si="128"/>
        <v>3.6298144464735418</v>
      </c>
      <c r="AU182" s="15">
        <f t="shared" si="121"/>
        <v>3.7714457675623261</v>
      </c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</row>
    <row r="183" spans="1:68" s="15" customFormat="1" x14ac:dyDescent="0.2">
      <c r="A183" s="63" t="s">
        <v>1689</v>
      </c>
      <c r="B183" s="28" t="s">
        <v>676</v>
      </c>
      <c r="C183" s="64">
        <v>41814.442000000003</v>
      </c>
      <c r="D183" s="64" t="s">
        <v>700</v>
      </c>
      <c r="E183" s="9">
        <f t="shared" si="103"/>
        <v>1383.0014856154885</v>
      </c>
      <c r="F183" s="9">
        <f t="shared" si="104"/>
        <v>1383</v>
      </c>
      <c r="G183" s="9">
        <f t="shared" si="105"/>
        <v>2.3010000077192672E-3</v>
      </c>
      <c r="H183" s="9"/>
      <c r="I183" s="9">
        <f t="shared" si="127"/>
        <v>2.3010000077192672E-3</v>
      </c>
      <c r="J183" s="9"/>
      <c r="K183" s="9"/>
      <c r="L183" s="9"/>
      <c r="N183" s="9"/>
      <c r="O183" s="9"/>
      <c r="P183" s="9">
        <f t="shared" si="106"/>
        <v>6.3683503869251354E-2</v>
      </c>
      <c r="Q183" s="40">
        <f t="shared" si="107"/>
        <v>26795.942000000003</v>
      </c>
      <c r="S183" s="35">
        <v>0.1</v>
      </c>
      <c r="T183"/>
      <c r="U183"/>
      <c r="V183"/>
      <c r="W183"/>
      <c r="X183"/>
      <c r="Y183"/>
      <c r="Z183">
        <f t="shared" si="108"/>
        <v>1383</v>
      </c>
      <c r="AA183" s="15">
        <f t="shared" si="109"/>
        <v>-1.3763651187151116E-3</v>
      </c>
      <c r="AB183" s="15">
        <f t="shared" si="110"/>
        <v>6.7360868995685733E-2</v>
      </c>
      <c r="AC183" s="15">
        <f t="shared" si="111"/>
        <v>-6.1382503861532087E-2</v>
      </c>
      <c r="AD183" s="15">
        <f t="shared" si="112"/>
        <v>3.6773651264343787E-3</v>
      </c>
      <c r="AE183" s="15">
        <f t="shared" si="113"/>
        <v>1.3523014273115734E-6</v>
      </c>
      <c r="AF183">
        <f t="shared" si="114"/>
        <v>-6.1382503861532087E-2</v>
      </c>
      <c r="AG183" s="68"/>
      <c r="AH183">
        <f t="shared" si="115"/>
        <v>-6.5059868987966465E-2</v>
      </c>
      <c r="AI183">
        <f t="shared" si="116"/>
        <v>0.77891440146407476</v>
      </c>
      <c r="AJ183">
        <f t="shared" si="117"/>
        <v>-0.12044745681515369</v>
      </c>
      <c r="AK183">
        <f t="shared" si="118"/>
        <v>-9.453763249158316E-2</v>
      </c>
      <c r="AL183">
        <f t="shared" si="119"/>
        <v>-2.7375163751566154</v>
      </c>
      <c r="AM183">
        <f t="shared" si="120"/>
        <v>-4.8820305026815758</v>
      </c>
      <c r="AN183" s="15">
        <f t="shared" si="128"/>
        <v>3.6536331347751565</v>
      </c>
      <c r="AO183" s="15">
        <f t="shared" si="128"/>
        <v>3.6536448573001632</v>
      </c>
      <c r="AP183" s="15">
        <f t="shared" si="128"/>
        <v>3.6535889327936739</v>
      </c>
      <c r="AQ183" s="15">
        <f t="shared" si="128"/>
        <v>3.6538557469660966</v>
      </c>
      <c r="AR183" s="15">
        <f t="shared" si="128"/>
        <v>3.6525831439418681</v>
      </c>
      <c r="AS183" s="15">
        <f t="shared" si="128"/>
        <v>3.6586612071811651</v>
      </c>
      <c r="AT183" s="15">
        <f t="shared" si="128"/>
        <v>3.6298144464735418</v>
      </c>
      <c r="AU183" s="15">
        <f t="shared" si="121"/>
        <v>3.7714457675623261</v>
      </c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</row>
    <row r="184" spans="1:68" s="15" customFormat="1" x14ac:dyDescent="0.2">
      <c r="A184" s="63" t="s">
        <v>1693</v>
      </c>
      <c r="B184" s="28" t="s">
        <v>676</v>
      </c>
      <c r="C184" s="64">
        <v>41831.478999999999</v>
      </c>
      <c r="D184" s="64" t="s">
        <v>700</v>
      </c>
      <c r="E184" s="9">
        <f t="shared" si="103"/>
        <v>1394.001238335725</v>
      </c>
      <c r="F184" s="9">
        <f t="shared" si="104"/>
        <v>1394</v>
      </c>
      <c r="G184" s="9">
        <f t="shared" si="105"/>
        <v>1.9180000017513521E-3</v>
      </c>
      <c r="H184" s="9"/>
      <c r="I184" s="9">
        <f t="shared" si="127"/>
        <v>1.9180000017513521E-3</v>
      </c>
      <c r="J184" s="9"/>
      <c r="K184" s="9"/>
      <c r="L184" s="9"/>
      <c r="N184" s="9"/>
      <c r="O184" s="9"/>
      <c r="P184" s="9">
        <f t="shared" si="106"/>
        <v>6.4008391634179415E-2</v>
      </c>
      <c r="Q184" s="40">
        <f t="shared" si="107"/>
        <v>26812.978999999999</v>
      </c>
      <c r="S184" s="35">
        <v>0.1</v>
      </c>
      <c r="X184"/>
      <c r="Y184"/>
      <c r="Z184">
        <f t="shared" si="108"/>
        <v>1394</v>
      </c>
      <c r="AA184" s="15">
        <f t="shared" si="109"/>
        <v>-1.4292627400565167E-3</v>
      </c>
      <c r="AB184" s="15">
        <f t="shared" si="110"/>
        <v>6.7355654375987284E-2</v>
      </c>
      <c r="AC184" s="15">
        <f t="shared" si="111"/>
        <v>-6.2090391632428063E-2</v>
      </c>
      <c r="AD184" s="15">
        <f t="shared" si="112"/>
        <v>3.3472627418078688E-3</v>
      </c>
      <c r="AE184" s="15">
        <f t="shared" si="113"/>
        <v>1.1204167862695132E-6</v>
      </c>
      <c r="AF184">
        <f t="shared" si="114"/>
        <v>-6.2090391632428063E-2</v>
      </c>
      <c r="AG184" s="68"/>
      <c r="AH184">
        <f t="shared" si="115"/>
        <v>-6.5437654374235932E-2</v>
      </c>
      <c r="AI184">
        <f t="shared" si="116"/>
        <v>0.77901333293938868</v>
      </c>
      <c r="AJ184">
        <f t="shared" si="117"/>
        <v>-0.12148498144992399</v>
      </c>
      <c r="AK184">
        <f t="shared" si="118"/>
        <v>-9.4768659474240347E-2</v>
      </c>
      <c r="AL184">
        <f t="shared" si="119"/>
        <v>-2.736471175176411</v>
      </c>
      <c r="AM184">
        <f t="shared" si="120"/>
        <v>-4.8690851654952656</v>
      </c>
      <c r="AN184" s="15">
        <f t="shared" si="128"/>
        <v>3.6549355513261061</v>
      </c>
      <c r="AO184" s="15">
        <f t="shared" si="128"/>
        <v>3.6549472459557339</v>
      </c>
      <c r="AP184" s="15">
        <f t="shared" si="128"/>
        <v>3.6548914136131296</v>
      </c>
      <c r="AQ184" s="15">
        <f t="shared" si="128"/>
        <v>3.6551579834645569</v>
      </c>
      <c r="AR184" s="15">
        <f t="shared" si="128"/>
        <v>3.6538856142392424</v>
      </c>
      <c r="AS184" s="15">
        <f t="shared" si="128"/>
        <v>3.6599670444093317</v>
      </c>
      <c r="AT184" s="15">
        <f t="shared" si="128"/>
        <v>3.6310838325228363</v>
      </c>
      <c r="AU184" s="15">
        <f t="shared" si="121"/>
        <v>3.7730210779202165</v>
      </c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</row>
    <row r="185" spans="1:68" s="15" customFormat="1" x14ac:dyDescent="0.2">
      <c r="A185" s="63" t="s">
        <v>1696</v>
      </c>
      <c r="B185" s="28" t="s">
        <v>676</v>
      </c>
      <c r="C185" s="64">
        <v>41845.415999999997</v>
      </c>
      <c r="D185" s="64" t="s">
        <v>700</v>
      </c>
      <c r="E185" s="9">
        <f t="shared" si="103"/>
        <v>1402.9995099599516</v>
      </c>
      <c r="F185" s="9">
        <f t="shared" si="104"/>
        <v>1403</v>
      </c>
      <c r="G185" s="9">
        <f t="shared" si="105"/>
        <v>-7.5900000229012221E-4</v>
      </c>
      <c r="H185" s="9"/>
      <c r="I185" s="9">
        <f t="shared" si="127"/>
        <v>-7.5900000229012221E-4</v>
      </c>
      <c r="J185" s="9"/>
      <c r="K185" s="9"/>
      <c r="L185" s="9"/>
      <c r="N185" s="9"/>
      <c r="O185" s="9"/>
      <c r="P185" s="9">
        <f t="shared" si="106"/>
        <v>6.4274209325675125E-2</v>
      </c>
      <c r="Q185" s="40">
        <f t="shared" si="107"/>
        <v>26826.915999999997</v>
      </c>
      <c r="S185" s="35">
        <v>0.1</v>
      </c>
      <c r="T185" s="9"/>
      <c r="U185" s="9"/>
      <c r="V185" s="9"/>
      <c r="W185" s="9"/>
      <c r="X185" s="9"/>
      <c r="Y185" s="9"/>
      <c r="Z185">
        <f t="shared" si="108"/>
        <v>1403</v>
      </c>
      <c r="AA185" s="15">
        <f t="shared" si="109"/>
        <v>-1.4724953712264566E-3</v>
      </c>
      <c r="AB185" s="15">
        <f t="shared" si="110"/>
        <v>6.4987704694611459E-2</v>
      </c>
      <c r="AC185" s="15">
        <f t="shared" si="111"/>
        <v>-6.5033209327965247E-2</v>
      </c>
      <c r="AD185" s="15">
        <f t="shared" si="112"/>
        <v>7.1349536893633436E-4</v>
      </c>
      <c r="AE185" s="15">
        <f t="shared" si="113"/>
        <v>5.0907564149359598E-8</v>
      </c>
      <c r="AF185">
        <f t="shared" si="114"/>
        <v>-6.5033209327965247E-2</v>
      </c>
      <c r="AG185" s="68"/>
      <c r="AH185">
        <f t="shared" si="115"/>
        <v>-6.5746704696901581E-2</v>
      </c>
      <c r="AI185">
        <f t="shared" si="116"/>
        <v>0.77909447522001019</v>
      </c>
      <c r="AJ185">
        <f t="shared" si="117"/>
        <v>-0.12233396282726455</v>
      </c>
      <c r="AK185">
        <f t="shared" si="118"/>
        <v>-9.4957648237407821E-2</v>
      </c>
      <c r="AL185">
        <f t="shared" si="119"/>
        <v>-2.735615813822966</v>
      </c>
      <c r="AM185">
        <f t="shared" si="120"/>
        <v>-4.8585399942279448</v>
      </c>
      <c r="AN185" s="15">
        <f t="shared" si="128"/>
        <v>3.6560012880686603</v>
      </c>
      <c r="AO185" s="15">
        <f t="shared" si="128"/>
        <v>3.6560129597361213</v>
      </c>
      <c r="AP185" s="15">
        <f t="shared" si="128"/>
        <v>3.6559572034891188</v>
      </c>
      <c r="AQ185" s="15">
        <f t="shared" si="128"/>
        <v>3.6562235702388777</v>
      </c>
      <c r="AR185" s="15">
        <f t="shared" si="128"/>
        <v>3.6549514061569197</v>
      </c>
      <c r="AS185" s="15">
        <f t="shared" si="128"/>
        <v>3.6610355366044902</v>
      </c>
      <c r="AT185" s="15">
        <f t="shared" si="128"/>
        <v>3.632122683065008</v>
      </c>
      <c r="AU185" s="15">
        <f t="shared" si="121"/>
        <v>3.7743099682130352</v>
      </c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</row>
    <row r="186" spans="1:68" s="15" customFormat="1" x14ac:dyDescent="0.2">
      <c r="A186" s="63" t="s">
        <v>1699</v>
      </c>
      <c r="B186" s="28" t="s">
        <v>676</v>
      </c>
      <c r="C186" s="64">
        <v>41907.366999999998</v>
      </c>
      <c r="D186" s="64" t="s">
        <v>700</v>
      </c>
      <c r="E186" s="9">
        <f t="shared" si="103"/>
        <v>1442.9974955660748</v>
      </c>
      <c r="F186" s="9">
        <f t="shared" si="104"/>
        <v>1443</v>
      </c>
      <c r="G186" s="9">
        <f t="shared" si="105"/>
        <v>-3.8789999962318689E-3</v>
      </c>
      <c r="H186" s="9"/>
      <c r="I186" s="9">
        <f t="shared" si="127"/>
        <v>-3.8789999962318689E-3</v>
      </c>
      <c r="J186" s="9"/>
      <c r="K186" s="9"/>
      <c r="L186" s="9"/>
      <c r="N186" s="9"/>
      <c r="O186" s="9"/>
      <c r="P186" s="9">
        <f t="shared" si="106"/>
        <v>6.5455625962280425E-2</v>
      </c>
      <c r="Q186" s="40">
        <f t="shared" si="107"/>
        <v>26888.866999999998</v>
      </c>
      <c r="S186" s="35">
        <v>0.1</v>
      </c>
      <c r="T186" s="9"/>
      <c r="U186" s="9"/>
      <c r="V186" s="9"/>
      <c r="W186" s="9"/>
      <c r="X186"/>
      <c r="Y186"/>
      <c r="Z186">
        <f t="shared" si="108"/>
        <v>1443</v>
      </c>
      <c r="AA186" s="15">
        <f t="shared" si="109"/>
        <v>-1.6641178339904111E-3</v>
      </c>
      <c r="AB186" s="15">
        <f t="shared" si="110"/>
        <v>6.3240743800038968E-2</v>
      </c>
      <c r="AC186" s="15">
        <f t="shared" si="111"/>
        <v>-6.9334625958512294E-2</v>
      </c>
      <c r="AD186" s="15">
        <f t="shared" si="112"/>
        <v>-2.2148821622414577E-3</v>
      </c>
      <c r="AE186" s="15">
        <f t="shared" si="113"/>
        <v>4.9057029926153948E-7</v>
      </c>
      <c r="AF186">
        <f t="shared" si="114"/>
        <v>-6.9334625958512294E-2</v>
      </c>
      <c r="AG186" s="68"/>
      <c r="AH186">
        <f t="shared" si="115"/>
        <v>-6.7119743796270837E-2</v>
      </c>
      <c r="AI186">
        <f t="shared" si="116"/>
        <v>0.7794572695196138</v>
      </c>
      <c r="AJ186">
        <f t="shared" si="117"/>
        <v>-0.12610826873025185</v>
      </c>
      <c r="AK186">
        <f t="shared" si="118"/>
        <v>-9.5797233098653137E-2</v>
      </c>
      <c r="AL186">
        <f t="shared" si="119"/>
        <v>-2.7318120436690045</v>
      </c>
      <c r="AM186">
        <f t="shared" si="120"/>
        <v>-4.8121717351161379</v>
      </c>
      <c r="AN186" s="15">
        <f t="shared" si="128"/>
        <v>3.6607392438980262</v>
      </c>
      <c r="AO186" s="15">
        <f t="shared" si="128"/>
        <v>3.6607508120262695</v>
      </c>
      <c r="AP186" s="15">
        <f t="shared" si="128"/>
        <v>3.6606954014008037</v>
      </c>
      <c r="AQ186" s="15">
        <f t="shared" si="128"/>
        <v>3.6609608308304016</v>
      </c>
      <c r="AR186" s="15">
        <f t="shared" si="128"/>
        <v>3.6596897288890373</v>
      </c>
      <c r="AS186" s="15">
        <f t="shared" si="128"/>
        <v>3.6657852672928484</v>
      </c>
      <c r="AT186" s="15">
        <f t="shared" si="128"/>
        <v>3.6367426601590975</v>
      </c>
      <c r="AU186" s="15">
        <f t="shared" si="121"/>
        <v>3.7800383695144535</v>
      </c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</row>
    <row r="187" spans="1:68" s="15" customFormat="1" x14ac:dyDescent="0.2">
      <c r="A187" s="63" t="s">
        <v>1699</v>
      </c>
      <c r="B187" s="28" t="s">
        <v>676</v>
      </c>
      <c r="C187" s="64">
        <v>41938.343000000001</v>
      </c>
      <c r="D187" s="64" t="s">
        <v>700</v>
      </c>
      <c r="E187" s="9">
        <f t="shared" si="103"/>
        <v>1462.9968111886694</v>
      </c>
      <c r="F187" s="9">
        <f t="shared" si="104"/>
        <v>1463</v>
      </c>
      <c r="G187" s="9">
        <f t="shared" si="105"/>
        <v>-4.938999998557847E-3</v>
      </c>
      <c r="H187" s="9"/>
      <c r="I187" s="9">
        <f t="shared" si="127"/>
        <v>-4.938999998557847E-3</v>
      </c>
      <c r="J187" s="9"/>
      <c r="K187" s="9"/>
      <c r="L187" s="9"/>
      <c r="N187" s="9"/>
      <c r="O187" s="9"/>
      <c r="P187" s="9">
        <f t="shared" si="106"/>
        <v>6.6046337142461956E-2</v>
      </c>
      <c r="Q187" s="40">
        <f t="shared" si="107"/>
        <v>26919.843000000001</v>
      </c>
      <c r="S187" s="35">
        <v>0.1</v>
      </c>
      <c r="T187" s="9"/>
      <c r="U187" s="9"/>
      <c r="V187" s="9"/>
      <c r="W187" s="9"/>
      <c r="X187"/>
      <c r="Y187"/>
      <c r="Z187">
        <f t="shared" si="108"/>
        <v>1463</v>
      </c>
      <c r="AA187" s="15">
        <f t="shared" si="109"/>
        <v>-1.7596033720634618E-3</v>
      </c>
      <c r="AB187" s="15">
        <f t="shared" si="110"/>
        <v>6.286694051596757E-2</v>
      </c>
      <c r="AC187" s="15">
        <f t="shared" si="111"/>
        <v>-7.0985337141019803E-2</v>
      </c>
      <c r="AD187" s="15">
        <f t="shared" si="112"/>
        <v>-3.1793966264943851E-3</v>
      </c>
      <c r="AE187" s="15">
        <f t="shared" si="113"/>
        <v>1.0108562908563878E-6</v>
      </c>
      <c r="AF187">
        <f t="shared" si="114"/>
        <v>-7.0985337141019803E-2</v>
      </c>
      <c r="AG187" s="68"/>
      <c r="AH187">
        <f t="shared" si="115"/>
        <v>-6.7805940514525417E-2</v>
      </c>
      <c r="AI187">
        <f t="shared" si="116"/>
        <v>0.77963999184235866</v>
      </c>
      <c r="AJ187">
        <f t="shared" si="117"/>
        <v>-0.12799606267092969</v>
      </c>
      <c r="AK187">
        <f t="shared" si="118"/>
        <v>-9.6216800205921507E-2</v>
      </c>
      <c r="AL187">
        <f t="shared" si="119"/>
        <v>-2.7299088258213824</v>
      </c>
      <c r="AM187">
        <f t="shared" si="120"/>
        <v>-4.7892885037821706</v>
      </c>
      <c r="AN187" s="15">
        <f t="shared" si="128"/>
        <v>3.6631090517969982</v>
      </c>
      <c r="AO187" s="15">
        <f t="shared" si="128"/>
        <v>3.6631205672639466</v>
      </c>
      <c r="AP187" s="15">
        <f t="shared" si="128"/>
        <v>3.6630653339337642</v>
      </c>
      <c r="AQ187" s="15">
        <f t="shared" si="128"/>
        <v>3.6633302736535955</v>
      </c>
      <c r="AR187" s="15">
        <f t="shared" si="128"/>
        <v>3.662059794531308</v>
      </c>
      <c r="AS187" s="15">
        <f t="shared" si="128"/>
        <v>3.6681606737002852</v>
      </c>
      <c r="AT187" s="15">
        <f t="shared" si="128"/>
        <v>3.6390544097548343</v>
      </c>
      <c r="AU187" s="15">
        <f t="shared" si="121"/>
        <v>3.7829025701651635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</row>
    <row r="188" spans="1:68" s="15" customFormat="1" x14ac:dyDescent="0.2">
      <c r="A188" s="63" t="s">
        <v>1699</v>
      </c>
      <c r="B188" s="28" t="s">
        <v>676</v>
      </c>
      <c r="C188" s="64">
        <v>41938.347999999998</v>
      </c>
      <c r="D188" s="64" t="s">
        <v>700</v>
      </c>
      <c r="E188" s="9">
        <f t="shared" si="103"/>
        <v>1463.0000393839839</v>
      </c>
      <c r="F188" s="9">
        <f t="shared" si="104"/>
        <v>1463</v>
      </c>
      <c r="G188" s="9">
        <f t="shared" si="105"/>
        <v>6.0999998822808266E-5</v>
      </c>
      <c r="H188" s="9"/>
      <c r="I188" s="9">
        <f t="shared" si="127"/>
        <v>6.0999998822808266E-5</v>
      </c>
      <c r="J188" s="9"/>
      <c r="K188" s="9"/>
      <c r="L188" s="9"/>
      <c r="N188" s="9"/>
      <c r="O188" s="9"/>
      <c r="P188" s="9">
        <f t="shared" si="106"/>
        <v>6.6046337142461956E-2</v>
      </c>
      <c r="Q188" s="40">
        <f t="shared" si="107"/>
        <v>26919.847999999998</v>
      </c>
      <c r="S188" s="35">
        <v>0.1</v>
      </c>
      <c r="T188" s="9"/>
      <c r="U188" s="9"/>
      <c r="V188" s="9"/>
      <c r="W188" s="9"/>
      <c r="X188"/>
      <c r="Y188"/>
      <c r="Z188">
        <f t="shared" si="108"/>
        <v>1463</v>
      </c>
      <c r="AA188" s="15">
        <f t="shared" si="109"/>
        <v>-1.7596033720634618E-3</v>
      </c>
      <c r="AB188" s="15">
        <f t="shared" si="110"/>
        <v>6.7866940513348226E-2</v>
      </c>
      <c r="AC188" s="15">
        <f t="shared" si="111"/>
        <v>-6.5985337143639147E-2</v>
      </c>
      <c r="AD188" s="15">
        <f t="shared" si="112"/>
        <v>1.8206033708862701E-3</v>
      </c>
      <c r="AE188" s="15">
        <f t="shared" si="113"/>
        <v>3.3145966340824497E-7</v>
      </c>
      <c r="AF188">
        <f t="shared" si="114"/>
        <v>-6.5985337143639147E-2</v>
      </c>
      <c r="AG188" s="68"/>
      <c r="AH188">
        <f t="shared" si="115"/>
        <v>-6.7805940514525417E-2</v>
      </c>
      <c r="AI188">
        <f t="shared" si="116"/>
        <v>0.77963999184235866</v>
      </c>
      <c r="AJ188">
        <f t="shared" si="117"/>
        <v>-0.12799606267092969</v>
      </c>
      <c r="AK188">
        <f t="shared" si="118"/>
        <v>-9.6216800205921507E-2</v>
      </c>
      <c r="AL188">
        <f t="shared" si="119"/>
        <v>-2.7299088258213824</v>
      </c>
      <c r="AM188">
        <f t="shared" si="120"/>
        <v>-4.7892885037821706</v>
      </c>
      <c r="AN188" s="15">
        <f t="shared" si="128"/>
        <v>3.6631090517969982</v>
      </c>
      <c r="AO188" s="15">
        <f t="shared" si="128"/>
        <v>3.6631205672639466</v>
      </c>
      <c r="AP188" s="15">
        <f t="shared" si="128"/>
        <v>3.6630653339337642</v>
      </c>
      <c r="AQ188" s="15">
        <f t="shared" si="128"/>
        <v>3.6633302736535955</v>
      </c>
      <c r="AR188" s="15">
        <f t="shared" si="128"/>
        <v>3.662059794531308</v>
      </c>
      <c r="AS188" s="15">
        <f t="shared" si="128"/>
        <v>3.6681606737002852</v>
      </c>
      <c r="AT188" s="15">
        <f t="shared" si="128"/>
        <v>3.6390544097548343</v>
      </c>
      <c r="AU188" s="15">
        <f t="shared" si="121"/>
        <v>3.7829025701651635</v>
      </c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</row>
    <row r="189" spans="1:68" s="15" customFormat="1" x14ac:dyDescent="0.2">
      <c r="A189" s="63" t="s">
        <v>1699</v>
      </c>
      <c r="B189" s="28" t="s">
        <v>676</v>
      </c>
      <c r="C189" s="64">
        <v>41938.35</v>
      </c>
      <c r="D189" s="64" t="s">
        <v>700</v>
      </c>
      <c r="E189" s="9">
        <f t="shared" si="103"/>
        <v>1463.0013306621106</v>
      </c>
      <c r="F189" s="9">
        <f t="shared" si="104"/>
        <v>1463</v>
      </c>
      <c r="G189" s="9">
        <f t="shared" si="105"/>
        <v>2.0609999992302619E-3</v>
      </c>
      <c r="H189" s="9"/>
      <c r="I189" s="9">
        <f t="shared" si="127"/>
        <v>2.0609999992302619E-3</v>
      </c>
      <c r="J189" s="9"/>
      <c r="K189" s="9"/>
      <c r="L189" s="9"/>
      <c r="N189" s="9"/>
      <c r="O189" s="9"/>
      <c r="P189" s="9">
        <f t="shared" si="106"/>
        <v>6.6046337142461956E-2</v>
      </c>
      <c r="Q189" s="40">
        <f t="shared" si="107"/>
        <v>26919.85</v>
      </c>
      <c r="S189" s="35">
        <v>0.1</v>
      </c>
      <c r="T189" s="9"/>
      <c r="U189" s="9"/>
      <c r="V189" s="9"/>
      <c r="W189" s="9"/>
      <c r="X189"/>
      <c r="Y189"/>
      <c r="Z189">
        <f t="shared" si="108"/>
        <v>1463</v>
      </c>
      <c r="AA189" s="15">
        <f t="shared" si="109"/>
        <v>-1.7596033720634618E-3</v>
      </c>
      <c r="AB189" s="15">
        <f t="shared" si="110"/>
        <v>6.9866940513755679E-2</v>
      </c>
      <c r="AC189" s="15">
        <f t="shared" si="111"/>
        <v>-6.3985337143231694E-2</v>
      </c>
      <c r="AD189" s="15">
        <f t="shared" si="112"/>
        <v>3.8206033712937237E-3</v>
      </c>
      <c r="AE189" s="15">
        <f t="shared" si="113"/>
        <v>1.4597010120740968E-6</v>
      </c>
      <c r="AF189">
        <f t="shared" si="114"/>
        <v>-6.3985337143231694E-2</v>
      </c>
      <c r="AG189" s="68"/>
      <c r="AH189">
        <f t="shared" si="115"/>
        <v>-6.7805940514525417E-2</v>
      </c>
      <c r="AI189">
        <f t="shared" si="116"/>
        <v>0.77963999184235866</v>
      </c>
      <c r="AJ189">
        <f t="shared" si="117"/>
        <v>-0.12799606267092969</v>
      </c>
      <c r="AK189">
        <f t="shared" si="118"/>
        <v>-9.6216800205921507E-2</v>
      </c>
      <c r="AL189">
        <f t="shared" si="119"/>
        <v>-2.7299088258213824</v>
      </c>
      <c r="AM189">
        <f t="shared" si="120"/>
        <v>-4.7892885037821706</v>
      </c>
      <c r="AN189" s="15">
        <f t="shared" si="128"/>
        <v>3.6631090517969982</v>
      </c>
      <c r="AO189" s="15">
        <f t="shared" si="128"/>
        <v>3.6631205672639466</v>
      </c>
      <c r="AP189" s="15">
        <f t="shared" si="128"/>
        <v>3.6630653339337642</v>
      </c>
      <c r="AQ189" s="15">
        <f t="shared" si="128"/>
        <v>3.6633302736535955</v>
      </c>
      <c r="AR189" s="15">
        <f t="shared" si="128"/>
        <v>3.662059794531308</v>
      </c>
      <c r="AS189" s="15">
        <f t="shared" si="128"/>
        <v>3.6681606737002852</v>
      </c>
      <c r="AT189" s="15">
        <f t="shared" si="128"/>
        <v>3.6390544097548343</v>
      </c>
      <c r="AU189" s="15">
        <f t="shared" si="121"/>
        <v>3.7829025701651635</v>
      </c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</row>
    <row r="190" spans="1:68" s="15" customFormat="1" x14ac:dyDescent="0.2">
      <c r="A190" s="63" t="s">
        <v>1708</v>
      </c>
      <c r="B190" s="28" t="s">
        <v>676</v>
      </c>
      <c r="C190" s="64">
        <v>41983.245999999999</v>
      </c>
      <c r="D190" s="64" t="s">
        <v>700</v>
      </c>
      <c r="E190" s="9">
        <f t="shared" si="103"/>
        <v>1491.9879420448567</v>
      </c>
      <c r="F190" s="9">
        <f t="shared" si="104"/>
        <v>1492</v>
      </c>
      <c r="G190" s="9">
        <f t="shared" si="105"/>
        <v>-1.867599999968661E-2</v>
      </c>
      <c r="H190" s="9"/>
      <c r="I190" s="9">
        <f t="shared" si="127"/>
        <v>-1.867599999968661E-2</v>
      </c>
      <c r="J190" s="9"/>
      <c r="K190" s="9"/>
      <c r="L190" s="9"/>
      <c r="N190" s="9"/>
      <c r="O190" s="9"/>
      <c r="P190" s="9">
        <f t="shared" si="106"/>
        <v>6.6902871742666722E-2</v>
      </c>
      <c r="Q190" s="40">
        <f t="shared" si="107"/>
        <v>26964.745999999999</v>
      </c>
      <c r="S190" s="35">
        <v>0.1</v>
      </c>
      <c r="T190" s="9"/>
      <c r="U190" s="9"/>
      <c r="V190" s="9"/>
      <c r="W190" s="9"/>
      <c r="X190"/>
      <c r="Y190"/>
      <c r="Z190">
        <f t="shared" si="108"/>
        <v>1492</v>
      </c>
      <c r="AA190" s="15">
        <f t="shared" si="109"/>
        <v>-1.8976629219519259E-3</v>
      </c>
      <c r="AB190" s="15">
        <f t="shared" si="110"/>
        <v>5.0124534664932038E-2</v>
      </c>
      <c r="AC190" s="15">
        <f t="shared" si="111"/>
        <v>-8.5578871742353332E-2</v>
      </c>
      <c r="AD190" s="15">
        <f t="shared" si="112"/>
        <v>-1.6778337077734684E-2</v>
      </c>
      <c r="AE190" s="15">
        <f t="shared" si="113"/>
        <v>2.8151259509408647E-5</v>
      </c>
      <c r="AF190">
        <f t="shared" si="114"/>
        <v>-8.5578871742353332E-2</v>
      </c>
      <c r="AG190" s="68"/>
      <c r="AH190">
        <f t="shared" si="115"/>
        <v>-6.8800534664618648E-2</v>
      </c>
      <c r="AI190">
        <f t="shared" si="116"/>
        <v>0.77990651079433393</v>
      </c>
      <c r="AJ190">
        <f t="shared" si="117"/>
        <v>-0.13073411503110849</v>
      </c>
      <c r="AK190">
        <f t="shared" si="118"/>
        <v>-9.6824903027978082E-2</v>
      </c>
      <c r="AL190">
        <f t="shared" si="119"/>
        <v>-2.7271475698008412</v>
      </c>
      <c r="AM190">
        <f t="shared" si="120"/>
        <v>-4.7564570863745042</v>
      </c>
      <c r="AN190" s="15">
        <f t="shared" si="128"/>
        <v>3.6665462631652486</v>
      </c>
      <c r="AO190" s="15">
        <f t="shared" si="128"/>
        <v>3.6665577012443835</v>
      </c>
      <c r="AP190" s="15">
        <f t="shared" si="128"/>
        <v>3.6665027302139483</v>
      </c>
      <c r="AQ190" s="15">
        <f t="shared" si="128"/>
        <v>3.6667669351798113</v>
      </c>
      <c r="AR190" s="15">
        <f t="shared" si="128"/>
        <v>3.6654974672753777</v>
      </c>
      <c r="AS190" s="15">
        <f t="shared" si="128"/>
        <v>3.6716056605177716</v>
      </c>
      <c r="AT190" s="15">
        <f t="shared" si="128"/>
        <v>3.6424085439883656</v>
      </c>
      <c r="AU190" s="15">
        <f t="shared" si="121"/>
        <v>3.7870556611086914</v>
      </c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</row>
    <row r="191" spans="1:68" s="15" customFormat="1" x14ac:dyDescent="0.2">
      <c r="A191" s="63" t="s">
        <v>781</v>
      </c>
      <c r="B191" s="28" t="s">
        <v>676</v>
      </c>
      <c r="C191" s="64">
        <v>42212.487000000001</v>
      </c>
      <c r="D191" s="64" t="s">
        <v>700</v>
      </c>
      <c r="E191" s="9">
        <f t="shared" si="103"/>
        <v>1639.994886538622</v>
      </c>
      <c r="F191" s="9">
        <f t="shared" si="104"/>
        <v>1640</v>
      </c>
      <c r="G191" s="9">
        <f t="shared" si="105"/>
        <v>-7.9199999963748269E-3</v>
      </c>
      <c r="H191" s="9"/>
      <c r="I191" s="9">
        <f t="shared" si="127"/>
        <v>-7.9199999963748269E-3</v>
      </c>
      <c r="J191" s="9"/>
      <c r="K191" s="9"/>
      <c r="L191" s="9"/>
      <c r="N191" s="9"/>
      <c r="O191" s="9"/>
      <c r="P191" s="9">
        <f t="shared" si="106"/>
        <v>7.1274214246113854E-2</v>
      </c>
      <c r="Q191" s="40">
        <f t="shared" si="107"/>
        <v>27193.987000000001</v>
      </c>
      <c r="S191" s="35">
        <v>0.1</v>
      </c>
      <c r="T191" s="9"/>
      <c r="U191" s="9"/>
      <c r="V191" s="9"/>
      <c r="W191" s="9"/>
      <c r="X191"/>
      <c r="Y191"/>
      <c r="Z191">
        <f t="shared" si="108"/>
        <v>1640</v>
      </c>
      <c r="AA191" s="15">
        <f t="shared" si="109"/>
        <v>-2.5946098133667189E-3</v>
      </c>
      <c r="AB191" s="15">
        <f t="shared" si="110"/>
        <v>6.5948824063105746E-2</v>
      </c>
      <c r="AC191" s="15">
        <f t="shared" si="111"/>
        <v>-7.9194214242488681E-2</v>
      </c>
      <c r="AD191" s="15">
        <f t="shared" si="112"/>
        <v>-5.325390183008108E-3</v>
      </c>
      <c r="AE191" s="15">
        <f t="shared" si="113"/>
        <v>2.8359780601279131E-6</v>
      </c>
      <c r="AF191">
        <f t="shared" si="114"/>
        <v>-7.9194214242488681E-2</v>
      </c>
      <c r="AG191" s="68"/>
      <c r="AH191">
        <f t="shared" si="115"/>
        <v>-7.3868824059480573E-2</v>
      </c>
      <c r="AI191">
        <f t="shared" si="116"/>
        <v>0.78129574601403096</v>
      </c>
      <c r="AJ191">
        <f t="shared" si="117"/>
        <v>-0.14472114408961584</v>
      </c>
      <c r="AK191">
        <f t="shared" si="118"/>
        <v>-9.9923246171962951E-2</v>
      </c>
      <c r="AL191">
        <f t="shared" si="119"/>
        <v>-2.7130258396791831</v>
      </c>
      <c r="AM191">
        <f t="shared" si="120"/>
        <v>-4.5950695009955149</v>
      </c>
      <c r="AN191" s="15">
        <f t="shared" ref="AN191:AT200" si="129">$AU191+$AB$7*SIN(AO191)</f>
        <v>3.6841064321530959</v>
      </c>
      <c r="AO191" s="15">
        <f t="shared" si="129"/>
        <v>3.6841174574292053</v>
      </c>
      <c r="AP191" s="15">
        <f t="shared" si="129"/>
        <v>3.6840639175941243</v>
      </c>
      <c r="AQ191" s="15">
        <f t="shared" si="129"/>
        <v>3.6843239285307594</v>
      </c>
      <c r="AR191" s="15">
        <f t="shared" si="129"/>
        <v>3.6830615922443535</v>
      </c>
      <c r="AS191" s="15">
        <f t="shared" si="129"/>
        <v>3.6891991916911855</v>
      </c>
      <c r="AT191" s="15">
        <f t="shared" si="129"/>
        <v>3.6595653427526837</v>
      </c>
      <c r="AU191" s="15">
        <f t="shared" si="121"/>
        <v>3.8082507459239401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</row>
    <row r="192" spans="1:68" s="15" customFormat="1" x14ac:dyDescent="0.2">
      <c r="A192" s="63" t="s">
        <v>781</v>
      </c>
      <c r="B192" s="28" t="s">
        <v>676</v>
      </c>
      <c r="C192" s="64">
        <v>42257.368000000002</v>
      </c>
      <c r="D192" s="64" t="s">
        <v>700</v>
      </c>
      <c r="E192" s="9">
        <f t="shared" si="103"/>
        <v>1668.9718133354202</v>
      </c>
      <c r="F192" s="9">
        <f t="shared" si="104"/>
        <v>1669</v>
      </c>
      <c r="G192" s="9">
        <f t="shared" si="105"/>
        <v>-4.3656999994709622E-2</v>
      </c>
      <c r="H192" s="9"/>
      <c r="I192" s="9">
        <f t="shared" si="127"/>
        <v>-4.3656999994709622E-2</v>
      </c>
      <c r="J192" s="9"/>
      <c r="K192" s="9"/>
      <c r="L192" s="9"/>
      <c r="N192" s="9"/>
      <c r="O192" s="9"/>
      <c r="P192" s="9">
        <f t="shared" si="106"/>
        <v>7.2130773329692394E-2</v>
      </c>
      <c r="Q192" s="40">
        <f t="shared" si="107"/>
        <v>27238.868000000002</v>
      </c>
      <c r="S192" s="35">
        <v>0.1</v>
      </c>
      <c r="T192" s="9"/>
      <c r="U192" s="9"/>
      <c r="V192" s="9"/>
      <c r="W192" s="9"/>
      <c r="X192"/>
      <c r="Y192"/>
      <c r="Z192">
        <f t="shared" si="108"/>
        <v>1669</v>
      </c>
      <c r="AA192" s="15">
        <f t="shared" si="109"/>
        <v>-2.7296039260711058E-3</v>
      </c>
      <c r="AB192" s="15">
        <f t="shared" si="110"/>
        <v>3.1203377261053877E-2</v>
      </c>
      <c r="AC192" s="15">
        <f t="shared" si="111"/>
        <v>-0.11578777332440202</v>
      </c>
      <c r="AD192" s="15">
        <f t="shared" si="112"/>
        <v>-4.0927396068638516E-2</v>
      </c>
      <c r="AE192" s="15">
        <f t="shared" si="113"/>
        <v>1.6750517489592075E-4</v>
      </c>
      <c r="AF192">
        <f t="shared" si="114"/>
        <v>-0.11578777332440202</v>
      </c>
      <c r="AG192" s="68"/>
      <c r="AH192">
        <f t="shared" si="115"/>
        <v>-7.4860377255763499E-2</v>
      </c>
      <c r="AI192">
        <f t="shared" si="116"/>
        <v>0.78157367731814509</v>
      </c>
      <c r="AJ192">
        <f t="shared" si="117"/>
        <v>-0.14746442707594518</v>
      </c>
      <c r="AK192">
        <f t="shared" si="118"/>
        <v>-0.10052933600091148</v>
      </c>
      <c r="AL192">
        <f t="shared" si="119"/>
        <v>-2.7102528035526339</v>
      </c>
      <c r="AM192">
        <f t="shared" si="120"/>
        <v>-4.5646012186629692</v>
      </c>
      <c r="AN192" s="15">
        <f t="shared" si="129"/>
        <v>3.6875509681371219</v>
      </c>
      <c r="AO192" s="15">
        <f t="shared" si="129"/>
        <v>3.6875619092558649</v>
      </c>
      <c r="AP192" s="15">
        <f t="shared" si="129"/>
        <v>3.6875086672240585</v>
      </c>
      <c r="AQ192" s="15">
        <f t="shared" si="129"/>
        <v>3.6877677715550101</v>
      </c>
      <c r="AR192" s="15">
        <f t="shared" si="129"/>
        <v>3.6865072140020763</v>
      </c>
      <c r="AS192" s="15">
        <f t="shared" si="129"/>
        <v>3.6926490256383242</v>
      </c>
      <c r="AT192" s="15">
        <f t="shared" si="129"/>
        <v>3.6629349174669477</v>
      </c>
      <c r="AU192" s="15">
        <f t="shared" si="121"/>
        <v>3.8124038368674689</v>
      </c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</row>
    <row r="193" spans="1:48" x14ac:dyDescent="0.2">
      <c r="A193" s="63" t="s">
        <v>781</v>
      </c>
      <c r="B193" s="28" t="s">
        <v>676</v>
      </c>
      <c r="C193" s="64">
        <v>42257.394</v>
      </c>
      <c r="D193" s="64" t="s">
        <v>700</v>
      </c>
      <c r="E193" s="9">
        <f t="shared" si="103"/>
        <v>1668.988599951063</v>
      </c>
      <c r="F193" s="9">
        <f t="shared" si="104"/>
        <v>1669</v>
      </c>
      <c r="G193" s="9">
        <f t="shared" si="105"/>
        <v>-1.7656999996688683E-2</v>
      </c>
      <c r="H193" s="9"/>
      <c r="I193" s="9">
        <f t="shared" si="127"/>
        <v>-1.7656999996688683E-2</v>
      </c>
      <c r="J193" s="9"/>
      <c r="K193" s="9"/>
      <c r="L193" s="9"/>
      <c r="M193" s="15"/>
      <c r="N193" s="9"/>
      <c r="O193" s="9"/>
      <c r="P193" s="9">
        <f t="shared" si="106"/>
        <v>7.2130773329692394E-2</v>
      </c>
      <c r="Q193" s="40">
        <f t="shared" si="107"/>
        <v>27238.894</v>
      </c>
      <c r="S193" s="35">
        <v>0.1</v>
      </c>
      <c r="T193" s="9"/>
      <c r="U193" s="9"/>
      <c r="V193" s="9"/>
      <c r="W193" s="9"/>
      <c r="X193" s="9"/>
      <c r="Y193" s="9"/>
      <c r="Z193">
        <f t="shared" si="108"/>
        <v>1669</v>
      </c>
      <c r="AA193" s="15">
        <f t="shared" si="109"/>
        <v>-2.7296039260711058E-3</v>
      </c>
      <c r="AB193" s="15">
        <f t="shared" si="110"/>
        <v>5.7203377259074817E-2</v>
      </c>
      <c r="AC193" s="15">
        <f t="shared" si="111"/>
        <v>-8.9787773326381076E-2</v>
      </c>
      <c r="AD193" s="15">
        <f t="shared" si="112"/>
        <v>-1.4927396070617577E-2</v>
      </c>
      <c r="AE193" s="15">
        <f t="shared" si="113"/>
        <v>2.2282715344908906E-5</v>
      </c>
      <c r="AF193">
        <f t="shared" si="114"/>
        <v>-8.9787773326381076E-2</v>
      </c>
      <c r="AG193" s="68"/>
      <c r="AH193">
        <f t="shared" si="115"/>
        <v>-7.4860377255763499E-2</v>
      </c>
      <c r="AI193">
        <f t="shared" si="116"/>
        <v>0.78157367731814509</v>
      </c>
      <c r="AJ193">
        <f t="shared" si="117"/>
        <v>-0.14746442707594518</v>
      </c>
      <c r="AK193">
        <f t="shared" si="118"/>
        <v>-0.10052933600091148</v>
      </c>
      <c r="AL193">
        <f t="shared" si="119"/>
        <v>-2.7102528035526339</v>
      </c>
      <c r="AM193">
        <f t="shared" si="120"/>
        <v>-4.5646012186629692</v>
      </c>
      <c r="AN193" s="15">
        <f t="shared" si="129"/>
        <v>3.6875509681371219</v>
      </c>
      <c r="AO193" s="15">
        <f t="shared" si="129"/>
        <v>3.6875619092558649</v>
      </c>
      <c r="AP193" s="15">
        <f t="shared" si="129"/>
        <v>3.6875086672240585</v>
      </c>
      <c r="AQ193" s="15">
        <f t="shared" si="129"/>
        <v>3.6877677715550101</v>
      </c>
      <c r="AR193" s="15">
        <f t="shared" si="129"/>
        <v>3.6865072140020763</v>
      </c>
      <c r="AS193" s="15">
        <f t="shared" si="129"/>
        <v>3.6926490256383242</v>
      </c>
      <c r="AT193" s="15">
        <f t="shared" si="129"/>
        <v>3.6629349174669477</v>
      </c>
      <c r="AU193" s="15">
        <f t="shared" si="121"/>
        <v>3.8124038368674689</v>
      </c>
    </row>
    <row r="194" spans="1:48" x14ac:dyDescent="0.2">
      <c r="A194" s="63" t="s">
        <v>783</v>
      </c>
      <c r="B194" s="28" t="s">
        <v>676</v>
      </c>
      <c r="C194" s="64">
        <v>42288.383000000002</v>
      </c>
      <c r="D194" s="64" t="s">
        <v>700</v>
      </c>
      <c r="E194" s="9">
        <f t="shared" si="103"/>
        <v>1688.9963088814789</v>
      </c>
      <c r="F194" s="9">
        <f t="shared" si="104"/>
        <v>1689</v>
      </c>
      <c r="G194" s="9">
        <f t="shared" si="105"/>
        <v>-5.7169999927282333E-3</v>
      </c>
      <c r="H194" s="9"/>
      <c r="I194" s="9">
        <f t="shared" si="127"/>
        <v>-5.7169999927282333E-3</v>
      </c>
      <c r="J194" s="9"/>
      <c r="K194" s="9"/>
      <c r="L194" s="9"/>
      <c r="M194" s="15"/>
      <c r="N194" s="9"/>
      <c r="O194" s="9"/>
      <c r="P194" s="9">
        <f t="shared" si="106"/>
        <v>7.2721506069361452E-2</v>
      </c>
      <c r="Q194" s="40">
        <f t="shared" si="107"/>
        <v>27269.883000000002</v>
      </c>
      <c r="S194" s="35">
        <v>0.1</v>
      </c>
      <c r="T194" s="9"/>
      <c r="U194" s="9"/>
      <c r="V194" s="9"/>
      <c r="W194" s="9"/>
      <c r="Z194">
        <f t="shared" si="108"/>
        <v>1689</v>
      </c>
      <c r="AA194" s="15">
        <f t="shared" si="109"/>
        <v>-2.8223900117974182E-3</v>
      </c>
      <c r="AB194" s="15">
        <f t="shared" si="110"/>
        <v>6.9826896088430637E-2</v>
      </c>
      <c r="AC194" s="15">
        <f t="shared" si="111"/>
        <v>-7.8438506062089686E-2</v>
      </c>
      <c r="AD194" s="15">
        <f t="shared" si="112"/>
        <v>-2.8946099809308151E-3</v>
      </c>
      <c r="AE194" s="15">
        <f t="shared" si="113"/>
        <v>8.3787669417042939E-7</v>
      </c>
      <c r="AF194">
        <f t="shared" si="114"/>
        <v>-7.8438506062089686E-2</v>
      </c>
      <c r="AG194" s="68"/>
      <c r="AH194">
        <f t="shared" si="115"/>
        <v>-7.5543896081158871E-2</v>
      </c>
      <c r="AI194">
        <f t="shared" si="116"/>
        <v>0.78176644918434368</v>
      </c>
      <c r="AJ194">
        <f t="shared" si="117"/>
        <v>-0.14935682662862801</v>
      </c>
      <c r="AK194">
        <f t="shared" si="118"/>
        <v>-0.10094713039751209</v>
      </c>
      <c r="AL194">
        <f t="shared" si="119"/>
        <v>-2.708339212245225</v>
      </c>
      <c r="AM194">
        <f t="shared" si="120"/>
        <v>-4.5437998677993674</v>
      </c>
      <c r="AN194" s="15">
        <f t="shared" si="129"/>
        <v>3.6899272259852935</v>
      </c>
      <c r="AO194" s="15">
        <f t="shared" si="129"/>
        <v>3.6899381084821403</v>
      </c>
      <c r="AP194" s="15">
        <f t="shared" si="129"/>
        <v>3.6898850750045087</v>
      </c>
      <c r="AQ194" s="15">
        <f t="shared" si="129"/>
        <v>3.690143538321859</v>
      </c>
      <c r="AR194" s="15">
        <f t="shared" si="129"/>
        <v>3.6888842793455603</v>
      </c>
      <c r="AS194" s="15">
        <f t="shared" si="129"/>
        <v>3.6950287005924158</v>
      </c>
      <c r="AT194" s="15">
        <f t="shared" si="129"/>
        <v>3.6652602633653326</v>
      </c>
      <c r="AU194" s="15">
        <f t="shared" si="121"/>
        <v>3.815268037518178</v>
      </c>
    </row>
    <row r="195" spans="1:48" x14ac:dyDescent="0.2">
      <c r="A195" s="63" t="s">
        <v>783</v>
      </c>
      <c r="B195" s="28" t="s">
        <v>676</v>
      </c>
      <c r="C195" s="64">
        <v>42291.478999999999</v>
      </c>
      <c r="D195" s="64" t="s">
        <v>700</v>
      </c>
      <c r="E195" s="9">
        <f t="shared" si="103"/>
        <v>1690.9952074212354</v>
      </c>
      <c r="F195" s="9">
        <f t="shared" si="104"/>
        <v>1691</v>
      </c>
      <c r="G195" s="9">
        <f t="shared" si="105"/>
        <v>-7.4229999954695813E-3</v>
      </c>
      <c r="H195" s="9"/>
      <c r="I195" s="9">
        <f t="shared" si="127"/>
        <v>-7.4229999954695813E-3</v>
      </c>
      <c r="J195" s="9"/>
      <c r="K195" s="9"/>
      <c r="L195" s="9"/>
      <c r="M195" s="15"/>
      <c r="N195" s="9"/>
      <c r="O195" s="9"/>
      <c r="P195" s="9">
        <f t="shared" si="106"/>
        <v>7.278057944826391E-2</v>
      </c>
      <c r="Q195" s="40">
        <f t="shared" si="107"/>
        <v>27272.978999999999</v>
      </c>
      <c r="S195" s="35">
        <v>0.1</v>
      </c>
      <c r="T195" s="9"/>
      <c r="U195" s="9"/>
      <c r="V195" s="9"/>
      <c r="W195" s="9"/>
      <c r="Z195">
        <f t="shared" si="108"/>
        <v>1691</v>
      </c>
      <c r="AA195" s="15">
        <f t="shared" si="109"/>
        <v>-2.8316543952211504E-3</v>
      </c>
      <c r="AB195" s="15">
        <f t="shared" si="110"/>
        <v>6.8189233848015479E-2</v>
      </c>
      <c r="AC195" s="15">
        <f t="shared" si="111"/>
        <v>-8.0203579443733491E-2</v>
      </c>
      <c r="AD195" s="15">
        <f t="shared" si="112"/>
        <v>-4.591345600248431E-3</v>
      </c>
      <c r="AE195" s="15">
        <f t="shared" si="113"/>
        <v>2.1080454420920626E-6</v>
      </c>
      <c r="AF195">
        <f t="shared" si="114"/>
        <v>-8.0203579443733491E-2</v>
      </c>
      <c r="AG195" s="68"/>
      <c r="AH195">
        <f t="shared" si="115"/>
        <v>-7.561223384348506E-2</v>
      </c>
      <c r="AI195">
        <f t="shared" si="116"/>
        <v>0.78178577558288975</v>
      </c>
      <c r="AJ195">
        <f t="shared" si="117"/>
        <v>-0.14954608799809474</v>
      </c>
      <c r="AK195">
        <f t="shared" si="118"/>
        <v>-0.10098890087104145</v>
      </c>
      <c r="AL195">
        <f t="shared" si="119"/>
        <v>-2.7081478011496842</v>
      </c>
      <c r="AM195">
        <f t="shared" si="120"/>
        <v>-4.5417291147874703</v>
      </c>
      <c r="AN195" s="15">
        <f t="shared" si="129"/>
        <v>3.6901648840346146</v>
      </c>
      <c r="AO195" s="15">
        <f t="shared" si="129"/>
        <v>3.6901757606436165</v>
      </c>
      <c r="AP195" s="15">
        <f t="shared" si="129"/>
        <v>3.6901227481621621</v>
      </c>
      <c r="AQ195" s="15">
        <f t="shared" si="129"/>
        <v>3.6903811466752181</v>
      </c>
      <c r="AR195" s="15">
        <f t="shared" si="129"/>
        <v>3.6891220207717179</v>
      </c>
      <c r="AS195" s="15">
        <f t="shared" si="129"/>
        <v>3.6952666897270148</v>
      </c>
      <c r="AT195" s="15">
        <f t="shared" si="129"/>
        <v>3.6654928655658545</v>
      </c>
      <c r="AU195" s="15">
        <f t="shared" si="121"/>
        <v>3.8155544575832487</v>
      </c>
    </row>
    <row r="196" spans="1:48" x14ac:dyDescent="0.2">
      <c r="A196" s="63" t="s">
        <v>783</v>
      </c>
      <c r="B196" s="28" t="s">
        <v>676</v>
      </c>
      <c r="C196" s="64">
        <v>42302.319000000003</v>
      </c>
      <c r="D196" s="64" t="s">
        <v>700</v>
      </c>
      <c r="E196" s="9">
        <f t="shared" si="103"/>
        <v>1697.9939348666442</v>
      </c>
      <c r="F196" s="9">
        <f t="shared" si="104"/>
        <v>1698</v>
      </c>
      <c r="G196" s="9">
        <f t="shared" si="105"/>
        <v>-9.3939999933354557E-3</v>
      </c>
      <c r="H196" s="9"/>
      <c r="I196" s="9">
        <f t="shared" si="127"/>
        <v>-9.3939999933354557E-3</v>
      </c>
      <c r="J196" s="9"/>
      <c r="K196" s="9"/>
      <c r="L196" s="9"/>
      <c r="M196" s="15"/>
      <c r="N196" s="9"/>
      <c r="O196" s="9"/>
      <c r="P196" s="9">
        <f t="shared" si="106"/>
        <v>7.2987336424671159E-2</v>
      </c>
      <c r="Q196" s="40">
        <f t="shared" si="107"/>
        <v>27283.819000000003</v>
      </c>
      <c r="S196" s="35">
        <v>0.1</v>
      </c>
      <c r="T196" s="9"/>
      <c r="U196" s="9"/>
      <c r="V196" s="9"/>
      <c r="W196" s="9"/>
      <c r="Z196">
        <f t="shared" si="108"/>
        <v>1698</v>
      </c>
      <c r="AA196" s="15">
        <f t="shared" si="109"/>
        <v>-2.8640592401964343E-3</v>
      </c>
      <c r="AB196" s="15">
        <f t="shared" si="110"/>
        <v>6.6457395671532138E-2</v>
      </c>
      <c r="AC196" s="15">
        <f t="shared" si="111"/>
        <v>-8.2381336418006615E-2</v>
      </c>
      <c r="AD196" s="15">
        <f t="shared" si="112"/>
        <v>-6.5299407531390213E-3</v>
      </c>
      <c r="AE196" s="15">
        <f t="shared" si="113"/>
        <v>4.2640126239505809E-6</v>
      </c>
      <c r="AF196">
        <f t="shared" si="114"/>
        <v>-8.2381336418006615E-2</v>
      </c>
      <c r="AG196" s="68"/>
      <c r="AH196">
        <f t="shared" si="115"/>
        <v>-7.5851395664867594E-2</v>
      </c>
      <c r="AI196">
        <f t="shared" si="116"/>
        <v>0.78185348847623382</v>
      </c>
      <c r="AJ196">
        <f t="shared" si="117"/>
        <v>-0.15020853333141587</v>
      </c>
      <c r="AK196">
        <f t="shared" si="118"/>
        <v>-0.10113508464975624</v>
      </c>
      <c r="AL196">
        <f t="shared" si="119"/>
        <v>-2.7074777877355265</v>
      </c>
      <c r="AM196">
        <f t="shared" si="120"/>
        <v>-4.5344948298726324</v>
      </c>
      <c r="AN196" s="15">
        <f t="shared" si="129"/>
        <v>3.6909967335076073</v>
      </c>
      <c r="AO196" s="15">
        <f t="shared" si="129"/>
        <v>3.691007589472818</v>
      </c>
      <c r="AP196" s="15">
        <f t="shared" si="129"/>
        <v>3.690954650678151</v>
      </c>
      <c r="AQ196" s="15">
        <f t="shared" si="129"/>
        <v>3.691212821373826</v>
      </c>
      <c r="AR196" s="15">
        <f t="shared" si="129"/>
        <v>3.6899541658192052</v>
      </c>
      <c r="AS196" s="15">
        <f t="shared" si="129"/>
        <v>3.6960996827854808</v>
      </c>
      <c r="AT196" s="15">
        <f t="shared" si="129"/>
        <v>3.6663070702419973</v>
      </c>
      <c r="AU196" s="15">
        <f t="shared" si="121"/>
        <v>3.8165569278109968</v>
      </c>
    </row>
    <row r="197" spans="1:48" x14ac:dyDescent="0.2">
      <c r="A197" s="63" t="s">
        <v>783</v>
      </c>
      <c r="B197" s="28" t="s">
        <v>676</v>
      </c>
      <c r="C197" s="64">
        <v>42302.319000000003</v>
      </c>
      <c r="D197" s="64" t="s">
        <v>700</v>
      </c>
      <c r="E197" s="9">
        <f t="shared" si="103"/>
        <v>1697.9939348666442</v>
      </c>
      <c r="F197" s="9">
        <f t="shared" si="104"/>
        <v>1698</v>
      </c>
      <c r="G197" s="9">
        <f t="shared" si="105"/>
        <v>-9.3939999933354557E-3</v>
      </c>
      <c r="H197" s="9"/>
      <c r="I197" s="9">
        <f t="shared" si="127"/>
        <v>-9.3939999933354557E-3</v>
      </c>
      <c r="J197" s="9"/>
      <c r="K197" s="9"/>
      <c r="L197" s="9"/>
      <c r="M197" s="15"/>
      <c r="N197" s="9"/>
      <c r="O197" s="9"/>
      <c r="P197" s="9">
        <f t="shared" si="106"/>
        <v>7.2987336424671159E-2</v>
      </c>
      <c r="Q197" s="40">
        <f t="shared" si="107"/>
        <v>27283.819000000003</v>
      </c>
      <c r="S197" s="35">
        <v>0.1</v>
      </c>
      <c r="T197" s="9"/>
      <c r="U197" s="9"/>
      <c r="V197" s="9"/>
      <c r="W197" s="9"/>
      <c r="Z197">
        <f t="shared" si="108"/>
        <v>1698</v>
      </c>
      <c r="AA197" s="15">
        <f t="shared" si="109"/>
        <v>-2.8640592401964343E-3</v>
      </c>
      <c r="AB197" s="15">
        <f t="shared" si="110"/>
        <v>6.6457395671532138E-2</v>
      </c>
      <c r="AC197" s="15">
        <f t="shared" si="111"/>
        <v>-8.2381336418006615E-2</v>
      </c>
      <c r="AD197" s="15">
        <f t="shared" si="112"/>
        <v>-6.5299407531390213E-3</v>
      </c>
      <c r="AE197" s="15">
        <f t="shared" si="113"/>
        <v>4.2640126239505809E-6</v>
      </c>
      <c r="AF197">
        <f t="shared" si="114"/>
        <v>-8.2381336418006615E-2</v>
      </c>
      <c r="AG197" s="68"/>
      <c r="AH197">
        <f t="shared" si="115"/>
        <v>-7.5851395664867594E-2</v>
      </c>
      <c r="AI197">
        <f t="shared" si="116"/>
        <v>0.78185348847623382</v>
      </c>
      <c r="AJ197">
        <f t="shared" si="117"/>
        <v>-0.15020853333141587</v>
      </c>
      <c r="AK197">
        <f t="shared" si="118"/>
        <v>-0.10113508464975624</v>
      </c>
      <c r="AL197">
        <f t="shared" si="119"/>
        <v>-2.7074777877355265</v>
      </c>
      <c r="AM197">
        <f t="shared" si="120"/>
        <v>-4.5344948298726324</v>
      </c>
      <c r="AN197" s="15">
        <f t="shared" si="129"/>
        <v>3.6909967335076073</v>
      </c>
      <c r="AO197" s="15">
        <f t="shared" si="129"/>
        <v>3.691007589472818</v>
      </c>
      <c r="AP197" s="15">
        <f t="shared" si="129"/>
        <v>3.690954650678151</v>
      </c>
      <c r="AQ197" s="15">
        <f t="shared" si="129"/>
        <v>3.691212821373826</v>
      </c>
      <c r="AR197" s="15">
        <f t="shared" si="129"/>
        <v>3.6899541658192052</v>
      </c>
      <c r="AS197" s="15">
        <f t="shared" si="129"/>
        <v>3.6960996827854808</v>
      </c>
      <c r="AT197" s="15">
        <f t="shared" si="129"/>
        <v>3.6663070702419973</v>
      </c>
      <c r="AU197" s="15">
        <f t="shared" si="121"/>
        <v>3.8165569278109968</v>
      </c>
    </row>
    <row r="198" spans="1:48" x14ac:dyDescent="0.2">
      <c r="A198" s="63" t="s">
        <v>1723</v>
      </c>
      <c r="B198" s="28" t="s">
        <v>676</v>
      </c>
      <c r="C198" s="64">
        <v>42455.661999999997</v>
      </c>
      <c r="D198" s="64" t="s">
        <v>700</v>
      </c>
      <c r="E198" s="9">
        <f t="shared" si="103"/>
        <v>1796.9981657394214</v>
      </c>
      <c r="F198" s="9">
        <f t="shared" si="104"/>
        <v>1797</v>
      </c>
      <c r="G198" s="9">
        <f t="shared" si="105"/>
        <v>-2.8410000013536774E-3</v>
      </c>
      <c r="H198" s="9"/>
      <c r="I198" s="9">
        <f t="shared" si="127"/>
        <v>-2.8410000013536774E-3</v>
      </c>
      <c r="J198" s="9"/>
      <c r="K198" s="9"/>
      <c r="L198" s="9"/>
      <c r="M198" s="15"/>
      <c r="N198" s="9"/>
      <c r="O198" s="9"/>
      <c r="P198" s="9">
        <f t="shared" si="106"/>
        <v>7.5911495832418949E-2</v>
      </c>
      <c r="Q198" s="40">
        <f t="shared" si="107"/>
        <v>27437.161999999997</v>
      </c>
      <c r="S198" s="35">
        <v>0.1</v>
      </c>
      <c r="T198" s="9"/>
      <c r="U198" s="9"/>
      <c r="V198" s="9"/>
      <c r="W198" s="9"/>
      <c r="X198" s="9"/>
      <c r="Y198" s="9"/>
      <c r="Z198">
        <f t="shared" si="108"/>
        <v>1797</v>
      </c>
      <c r="AA198" s="15">
        <f t="shared" si="109"/>
        <v>-3.3188618105408213E-3</v>
      </c>
      <c r="AB198" s="15">
        <f t="shared" si="110"/>
        <v>7.6389357641606093E-2</v>
      </c>
      <c r="AC198" s="15">
        <f t="shared" si="111"/>
        <v>-7.8752495833772626E-2</v>
      </c>
      <c r="AD198" s="15">
        <f t="shared" si="112"/>
        <v>4.7786180918714394E-4</v>
      </c>
      <c r="AE198" s="15">
        <f t="shared" si="113"/>
        <v>2.2835190867961037E-8</v>
      </c>
      <c r="AF198">
        <f t="shared" si="114"/>
        <v>-7.8752495833772626E-2</v>
      </c>
      <c r="AG198" s="68"/>
      <c r="AH198">
        <f t="shared" si="115"/>
        <v>-7.923035764295977E-2</v>
      </c>
      <c r="AI198">
        <f t="shared" si="116"/>
        <v>0.78282290770269847</v>
      </c>
      <c r="AJ198">
        <f t="shared" si="117"/>
        <v>-0.15958241444890489</v>
      </c>
      <c r="AK198">
        <f t="shared" si="118"/>
        <v>-0.10320037024348012</v>
      </c>
      <c r="AL198">
        <f t="shared" si="119"/>
        <v>-2.6979893516355986</v>
      </c>
      <c r="AM198">
        <f t="shared" si="120"/>
        <v>-4.4343552078050559</v>
      </c>
      <c r="AN198" s="15">
        <f t="shared" si="129"/>
        <v>3.7027692383794117</v>
      </c>
      <c r="AO198" s="15">
        <f t="shared" si="129"/>
        <v>3.7027797965784455</v>
      </c>
      <c r="AP198" s="15">
        <f t="shared" si="129"/>
        <v>3.702727932407881</v>
      </c>
      <c r="AQ198" s="15">
        <f t="shared" si="129"/>
        <v>3.702982716747357</v>
      </c>
      <c r="AR198" s="15">
        <f t="shared" si="129"/>
        <v>3.7017314725206774</v>
      </c>
      <c r="AS198" s="15">
        <f t="shared" si="129"/>
        <v>3.7078858278540978</v>
      </c>
      <c r="AT198" s="15">
        <f t="shared" si="129"/>
        <v>3.6778385077133624</v>
      </c>
      <c r="AU198" s="15">
        <f t="shared" si="121"/>
        <v>3.8307347210320075</v>
      </c>
    </row>
    <row r="199" spans="1:48" x14ac:dyDescent="0.2">
      <c r="A199" s="63" t="s">
        <v>785</v>
      </c>
      <c r="B199" s="28" t="s">
        <v>676</v>
      </c>
      <c r="C199" s="64">
        <v>42528.462</v>
      </c>
      <c r="D199" s="64" t="s">
        <v>700</v>
      </c>
      <c r="E199" s="9">
        <f t="shared" si="103"/>
        <v>1844.0006895425215</v>
      </c>
      <c r="F199" s="9">
        <f t="shared" si="104"/>
        <v>1844</v>
      </c>
      <c r="G199" s="9">
        <f t="shared" si="105"/>
        <v>1.0680000050342642E-3</v>
      </c>
      <c r="H199" s="9"/>
      <c r="I199" s="9">
        <f t="shared" si="127"/>
        <v>1.0680000050342642E-3</v>
      </c>
      <c r="J199" s="9"/>
      <c r="K199" s="9"/>
      <c r="L199" s="9"/>
      <c r="M199" s="15"/>
      <c r="N199" s="9"/>
      <c r="O199" s="9"/>
      <c r="P199" s="9">
        <f t="shared" si="106"/>
        <v>7.7299749492183614E-2</v>
      </c>
      <c r="Q199" s="40">
        <f t="shared" si="107"/>
        <v>27509.962</v>
      </c>
      <c r="S199" s="35">
        <v>0.1</v>
      </c>
      <c r="T199" s="9"/>
      <c r="U199" s="9"/>
      <c r="V199" s="9"/>
      <c r="W199" s="9"/>
      <c r="Z199">
        <f t="shared" si="108"/>
        <v>1844</v>
      </c>
      <c r="AA199" s="15">
        <f t="shared" si="109"/>
        <v>-3.5324185360616489E-3</v>
      </c>
      <c r="AB199" s="15">
        <f t="shared" si="110"/>
        <v>8.1900168033279527E-2</v>
      </c>
      <c r="AC199" s="15">
        <f t="shared" si="111"/>
        <v>-7.623174948714935E-2</v>
      </c>
      <c r="AD199" s="15">
        <f t="shared" si="112"/>
        <v>4.6004185410959131E-3</v>
      </c>
      <c r="AE199" s="15">
        <f t="shared" si="113"/>
        <v>2.1163850753259052E-6</v>
      </c>
      <c r="AF199">
        <f t="shared" si="114"/>
        <v>-7.623174948714935E-2</v>
      </c>
      <c r="AG199" s="68"/>
      <c r="AH199">
        <f t="shared" si="115"/>
        <v>-8.0832168028245263E-2</v>
      </c>
      <c r="AI199">
        <f t="shared" si="116"/>
        <v>0.78329085137488785</v>
      </c>
      <c r="AJ199">
        <f t="shared" si="117"/>
        <v>-0.16403584692588999</v>
      </c>
      <c r="AK199">
        <f t="shared" si="118"/>
        <v>-0.10417941610165146</v>
      </c>
      <c r="AL199">
        <f t="shared" si="119"/>
        <v>-2.6934764443147383</v>
      </c>
      <c r="AM199">
        <f t="shared" si="120"/>
        <v>-4.3881908026661485</v>
      </c>
      <c r="AN199" s="15">
        <f t="shared" si="129"/>
        <v>3.7083633501256461</v>
      </c>
      <c r="AO199" s="15">
        <f t="shared" si="129"/>
        <v>3.7083737633958829</v>
      </c>
      <c r="AP199" s="15">
        <f t="shared" si="129"/>
        <v>3.7083224298376569</v>
      </c>
      <c r="AQ199" s="15">
        <f t="shared" si="129"/>
        <v>3.7085755014788089</v>
      </c>
      <c r="AR199" s="15">
        <f t="shared" si="129"/>
        <v>3.7073282665065195</v>
      </c>
      <c r="AS199" s="15">
        <f t="shared" si="129"/>
        <v>3.7134847597221183</v>
      </c>
      <c r="AT199" s="15">
        <f t="shared" si="129"/>
        <v>3.6833237547954591</v>
      </c>
      <c r="AU199" s="15">
        <f t="shared" si="121"/>
        <v>3.8374655925611747</v>
      </c>
    </row>
    <row r="200" spans="1:48" x14ac:dyDescent="0.2">
      <c r="A200" s="63" t="s">
        <v>1728</v>
      </c>
      <c r="B200" s="28" t="s">
        <v>676</v>
      </c>
      <c r="C200" s="64">
        <v>42576.464999999997</v>
      </c>
      <c r="D200" s="64" t="s">
        <v>700</v>
      </c>
      <c r="E200" s="9">
        <f t="shared" si="103"/>
        <v>1874.9933014947189</v>
      </c>
      <c r="F200" s="9">
        <f t="shared" si="104"/>
        <v>1875</v>
      </c>
      <c r="G200" s="9">
        <f t="shared" si="105"/>
        <v>-1.037499999802094E-2</v>
      </c>
      <c r="H200" s="9"/>
      <c r="I200" s="9">
        <f t="shared" si="127"/>
        <v>-1.037499999802094E-2</v>
      </c>
      <c r="J200" s="9"/>
      <c r="K200" s="9"/>
      <c r="L200" s="9"/>
      <c r="M200" s="15"/>
      <c r="N200" s="9"/>
      <c r="O200" s="9"/>
      <c r="P200" s="9">
        <f t="shared" si="106"/>
        <v>7.8215411928076045E-2</v>
      </c>
      <c r="Q200" s="40">
        <f t="shared" si="107"/>
        <v>27557.964999999997</v>
      </c>
      <c r="S200" s="35">
        <v>0.1</v>
      </c>
      <c r="T200" s="9"/>
      <c r="U200" s="9"/>
      <c r="V200" s="9"/>
      <c r="W200" s="9"/>
      <c r="Z200">
        <f t="shared" si="108"/>
        <v>1875</v>
      </c>
      <c r="AA200" s="15">
        <f t="shared" si="109"/>
        <v>-3.6724131186065267E-3</v>
      </c>
      <c r="AB200" s="15">
        <f t="shared" si="110"/>
        <v>7.1512825048661632E-2</v>
      </c>
      <c r="AC200" s="15">
        <f t="shared" si="111"/>
        <v>-8.8590411926096985E-2</v>
      </c>
      <c r="AD200" s="15">
        <f t="shared" si="112"/>
        <v>-6.7025868794144128E-3</v>
      </c>
      <c r="AE200" s="15">
        <f t="shared" si="113"/>
        <v>4.4924670876098242E-6</v>
      </c>
      <c r="AF200">
        <f t="shared" si="114"/>
        <v>-8.8590411926096985E-2</v>
      </c>
      <c r="AG200" s="68"/>
      <c r="AH200">
        <f t="shared" si="115"/>
        <v>-8.1887825046682572E-2</v>
      </c>
      <c r="AI200">
        <f t="shared" si="116"/>
        <v>0.78360222203949237</v>
      </c>
      <c r="AJ200">
        <f t="shared" si="117"/>
        <v>-0.1669743177946541</v>
      </c>
      <c r="AK200">
        <f t="shared" si="118"/>
        <v>-0.10482465135099092</v>
      </c>
      <c r="AL200">
        <f t="shared" si="119"/>
        <v>-2.6904968809211423</v>
      </c>
      <c r="AM200">
        <f t="shared" si="120"/>
        <v>-4.3582094384468784</v>
      </c>
      <c r="AN200" s="15">
        <f t="shared" si="129"/>
        <v>3.7120549206903934</v>
      </c>
      <c r="AO200" s="15">
        <f t="shared" si="129"/>
        <v>3.7120652372069207</v>
      </c>
      <c r="AP200" s="15">
        <f t="shared" si="129"/>
        <v>3.7120142604983783</v>
      </c>
      <c r="AQ200" s="15">
        <f t="shared" si="129"/>
        <v>3.7122661664920145</v>
      </c>
      <c r="AR200" s="15">
        <f t="shared" si="129"/>
        <v>3.7110217464291093</v>
      </c>
      <c r="AS200" s="15">
        <f t="shared" si="129"/>
        <v>3.7171789267680273</v>
      </c>
      <c r="AT200" s="15">
        <f t="shared" si="129"/>
        <v>3.6869455022425162</v>
      </c>
      <c r="AU200" s="15">
        <f t="shared" si="121"/>
        <v>3.8419051035697742</v>
      </c>
    </row>
    <row r="201" spans="1:48" x14ac:dyDescent="0.2">
      <c r="A201" s="63" t="s">
        <v>1728</v>
      </c>
      <c r="B201" s="28" t="s">
        <v>676</v>
      </c>
      <c r="C201" s="64">
        <v>42596.58</v>
      </c>
      <c r="D201" s="64" t="s">
        <v>700</v>
      </c>
      <c r="E201" s="9">
        <f t="shared" si="103"/>
        <v>1887.980331251581</v>
      </c>
      <c r="F201" s="9">
        <f t="shared" si="104"/>
        <v>1888</v>
      </c>
      <c r="G201" s="9">
        <f t="shared" si="105"/>
        <v>-3.046399999584537E-2</v>
      </c>
      <c r="H201" s="9"/>
      <c r="I201" s="9">
        <f t="shared" si="127"/>
        <v>-3.046399999584537E-2</v>
      </c>
      <c r="J201" s="9"/>
      <c r="K201" s="9"/>
      <c r="L201" s="9"/>
      <c r="M201" s="15"/>
      <c r="N201" s="9"/>
      <c r="O201" s="9"/>
      <c r="P201" s="9">
        <f t="shared" si="106"/>
        <v>7.8599400765354488E-2</v>
      </c>
      <c r="Q201" s="40">
        <f t="shared" si="107"/>
        <v>27578.080000000002</v>
      </c>
      <c r="S201" s="35">
        <v>0.1</v>
      </c>
      <c r="T201" s="9"/>
      <c r="U201" s="9"/>
      <c r="V201" s="9"/>
      <c r="W201" s="9"/>
      <c r="Z201">
        <f t="shared" si="108"/>
        <v>1888</v>
      </c>
      <c r="AA201" s="15">
        <f t="shared" si="109"/>
        <v>-3.730912893293678E-3</v>
      </c>
      <c r="AB201" s="15">
        <f t="shared" si="110"/>
        <v>5.1866313662802796E-2</v>
      </c>
      <c r="AC201" s="15">
        <f t="shared" si="111"/>
        <v>-0.10906340076119986</v>
      </c>
      <c r="AD201" s="15">
        <f t="shared" si="112"/>
        <v>-2.6733087102551692E-2</v>
      </c>
      <c r="AE201" s="15">
        <f t="shared" si="113"/>
        <v>7.1465794603261561E-5</v>
      </c>
      <c r="AF201">
        <f t="shared" si="114"/>
        <v>-0.10906340076119986</v>
      </c>
      <c r="AG201" s="68"/>
      <c r="AH201">
        <f t="shared" si="115"/>
        <v>-8.2330313658648166E-2</v>
      </c>
      <c r="AI201">
        <f t="shared" si="116"/>
        <v>0.7837334429820173</v>
      </c>
      <c r="AJ201">
        <f t="shared" si="117"/>
        <v>-0.16820683650767035</v>
      </c>
      <c r="AK201">
        <f t="shared" si="118"/>
        <v>-0.10509511003224462</v>
      </c>
      <c r="AL201">
        <f t="shared" si="119"/>
        <v>-2.6892466801342443</v>
      </c>
      <c r="AM201">
        <f t="shared" si="120"/>
        <v>-4.3457451428248213</v>
      </c>
      <c r="AN201" s="15">
        <f t="shared" ref="AN201:AT210" si="130">$AU201+$AB$7*SIN(AO201)</f>
        <v>3.7136034362696146</v>
      </c>
      <c r="AO201" s="15">
        <f t="shared" si="130"/>
        <v>3.7136137119484465</v>
      </c>
      <c r="AP201" s="15">
        <f t="shared" si="130"/>
        <v>3.7135628864715149</v>
      </c>
      <c r="AQ201" s="15">
        <f t="shared" si="130"/>
        <v>3.7138142952560957</v>
      </c>
      <c r="AR201" s="15">
        <f t="shared" si="130"/>
        <v>3.7125710956695164</v>
      </c>
      <c r="AS201" s="15">
        <f t="shared" si="130"/>
        <v>3.7187283934398137</v>
      </c>
      <c r="AT201" s="15">
        <f t="shared" si="130"/>
        <v>3.6884652075632722</v>
      </c>
      <c r="AU201" s="15">
        <f t="shared" si="121"/>
        <v>3.8437668339927353</v>
      </c>
    </row>
    <row r="202" spans="1:48" x14ac:dyDescent="0.2">
      <c r="A202" s="63" t="s">
        <v>1728</v>
      </c>
      <c r="B202" s="28" t="s">
        <v>676</v>
      </c>
      <c r="C202" s="64">
        <v>42607.445</v>
      </c>
      <c r="D202" s="64" t="s">
        <v>700</v>
      </c>
      <c r="E202" s="9">
        <f t="shared" si="103"/>
        <v>1894.995199673567</v>
      </c>
      <c r="F202" s="9">
        <f t="shared" si="104"/>
        <v>1895</v>
      </c>
      <c r="G202" s="9">
        <f t="shared" si="105"/>
        <v>-7.4349999995320104E-3</v>
      </c>
      <c r="H202" s="9"/>
      <c r="I202" s="9">
        <f t="shared" si="127"/>
        <v>-7.4349999995320104E-3</v>
      </c>
      <c r="J202" s="9"/>
      <c r="K202" s="9"/>
      <c r="L202" s="9"/>
      <c r="M202" s="15"/>
      <c r="N202" s="9"/>
      <c r="O202" s="9"/>
      <c r="P202" s="9">
        <f t="shared" si="106"/>
        <v>7.8806164319313365E-2</v>
      </c>
      <c r="Q202" s="40">
        <f t="shared" si="107"/>
        <v>27588.945</v>
      </c>
      <c r="S202" s="35">
        <v>0.1</v>
      </c>
      <c r="T202" s="9"/>
      <c r="U202" s="9"/>
      <c r="V202" s="9"/>
      <c r="W202" s="9"/>
      <c r="Z202">
        <f t="shared" si="108"/>
        <v>1895</v>
      </c>
      <c r="AA202" s="15">
        <f t="shared" si="109"/>
        <v>-3.7623614419007162E-3</v>
      </c>
      <c r="AB202" s="15">
        <f t="shared" si="110"/>
        <v>7.5133525761682071E-2</v>
      </c>
      <c r="AC202" s="15">
        <f t="shared" si="111"/>
        <v>-8.6241164318845376E-2</v>
      </c>
      <c r="AD202" s="15">
        <f t="shared" si="112"/>
        <v>-3.6726385576312942E-3</v>
      </c>
      <c r="AE202" s="15">
        <f t="shared" si="113"/>
        <v>1.3488273975000074E-6</v>
      </c>
      <c r="AF202">
        <f t="shared" si="114"/>
        <v>-8.6241164318845376E-2</v>
      </c>
      <c r="AG202" s="68"/>
      <c r="AH202">
        <f t="shared" si="115"/>
        <v>-8.2568525761214082E-2</v>
      </c>
      <c r="AI202">
        <f t="shared" si="116"/>
        <v>0.78380425870664172</v>
      </c>
      <c r="AJ202">
        <f t="shared" si="117"/>
        <v>-0.16887056277042811</v>
      </c>
      <c r="AK202">
        <f t="shared" si="118"/>
        <v>-0.10524071115170819</v>
      </c>
      <c r="AL202">
        <f t="shared" si="119"/>
        <v>-2.68857332148758</v>
      </c>
      <c r="AM202">
        <f t="shared" si="120"/>
        <v>-4.3390598869516577</v>
      </c>
      <c r="AN202" s="15">
        <f t="shared" si="130"/>
        <v>3.7144373598642044</v>
      </c>
      <c r="AO202" s="15">
        <f t="shared" si="130"/>
        <v>3.714447613490564</v>
      </c>
      <c r="AP202" s="15">
        <f t="shared" si="130"/>
        <v>3.71439686982839</v>
      </c>
      <c r="AQ202" s="15">
        <f t="shared" si="130"/>
        <v>3.7146480088491671</v>
      </c>
      <c r="AR202" s="15">
        <f t="shared" si="130"/>
        <v>3.7134054761972899</v>
      </c>
      <c r="AS202" s="15">
        <f t="shared" si="130"/>
        <v>3.7195627954605377</v>
      </c>
      <c r="AT202" s="15">
        <f t="shared" si="130"/>
        <v>3.6892837333096704</v>
      </c>
      <c r="AU202" s="15">
        <f t="shared" si="121"/>
        <v>3.8447693042204834</v>
      </c>
    </row>
    <row r="203" spans="1:48" x14ac:dyDescent="0.2">
      <c r="A203" s="63" t="s">
        <v>1728</v>
      </c>
      <c r="B203" s="28" t="s">
        <v>676</v>
      </c>
      <c r="C203" s="64">
        <v>42621.383000000002</v>
      </c>
      <c r="D203" s="64" t="s">
        <v>700</v>
      </c>
      <c r="E203" s="9">
        <f t="shared" si="103"/>
        <v>1903.994116936859</v>
      </c>
      <c r="F203" s="9">
        <f t="shared" si="104"/>
        <v>1904</v>
      </c>
      <c r="G203" s="9">
        <f t="shared" si="105"/>
        <v>-9.1119999924558215E-3</v>
      </c>
      <c r="H203" s="9"/>
      <c r="I203" s="9">
        <f t="shared" si="127"/>
        <v>-9.1119999924558215E-3</v>
      </c>
      <c r="J203" s="9"/>
      <c r="K203" s="9"/>
      <c r="L203" s="9"/>
      <c r="M203" s="15"/>
      <c r="N203" s="9"/>
      <c r="O203" s="9"/>
      <c r="P203" s="9">
        <f t="shared" si="106"/>
        <v>7.9072003517828809E-2</v>
      </c>
      <c r="Q203" s="40">
        <f t="shared" si="107"/>
        <v>27602.883000000002</v>
      </c>
      <c r="S203" s="35">
        <v>0.1</v>
      </c>
      <c r="T203" s="9"/>
      <c r="U203" s="9"/>
      <c r="V203" s="9"/>
      <c r="W203" s="9"/>
      <c r="Z203">
        <f t="shared" si="108"/>
        <v>1904</v>
      </c>
      <c r="AA203" s="15">
        <f t="shared" si="109"/>
        <v>-3.8027421941004141E-3</v>
      </c>
      <c r="AB203" s="15">
        <f t="shared" si="110"/>
        <v>7.3762745719473402E-2</v>
      </c>
      <c r="AC203" s="15">
        <f t="shared" si="111"/>
        <v>-8.8184003510284631E-2</v>
      </c>
      <c r="AD203" s="15">
        <f t="shared" si="112"/>
        <v>-5.3092577983554073E-3</v>
      </c>
      <c r="AE203" s="15">
        <f t="shared" si="113"/>
        <v>2.8188218369397708E-6</v>
      </c>
      <c r="AF203">
        <f t="shared" si="114"/>
        <v>-8.8184003510284631E-2</v>
      </c>
      <c r="AG203" s="68"/>
      <c r="AH203">
        <f t="shared" si="115"/>
        <v>-8.2874745711929224E-2</v>
      </c>
      <c r="AI203">
        <f t="shared" si="116"/>
        <v>0.78389547039781959</v>
      </c>
      <c r="AJ203">
        <f t="shared" si="117"/>
        <v>-0.16972398893789428</v>
      </c>
      <c r="AK203">
        <f t="shared" si="118"/>
        <v>-0.10542788114404238</v>
      </c>
      <c r="AL203">
        <f t="shared" si="119"/>
        <v>-2.6877073956798028</v>
      </c>
      <c r="AM203">
        <f t="shared" si="120"/>
        <v>-4.3304914372479013</v>
      </c>
      <c r="AN203" s="15">
        <f t="shared" si="130"/>
        <v>3.7155096581673424</v>
      </c>
      <c r="AO203" s="15">
        <f t="shared" si="130"/>
        <v>3.7155198833766967</v>
      </c>
      <c r="AP203" s="15">
        <f t="shared" si="130"/>
        <v>3.7154692452949298</v>
      </c>
      <c r="AQ203" s="15">
        <f t="shared" si="130"/>
        <v>3.7157200353927653</v>
      </c>
      <c r="AR203" s="15">
        <f t="shared" si="130"/>
        <v>3.7144783702370918</v>
      </c>
      <c r="AS203" s="15">
        <f t="shared" si="130"/>
        <v>3.7206356742291637</v>
      </c>
      <c r="AT203" s="15">
        <f t="shared" si="130"/>
        <v>3.6903363531795974</v>
      </c>
      <c r="AU203" s="15">
        <f t="shared" si="121"/>
        <v>3.8460581945133021</v>
      </c>
      <c r="AV203" s="15"/>
    </row>
    <row r="204" spans="1:48" x14ac:dyDescent="0.2">
      <c r="A204" s="63" t="s">
        <v>1728</v>
      </c>
      <c r="B204" s="28" t="s">
        <v>676</v>
      </c>
      <c r="C204" s="64">
        <v>42621.391000000003</v>
      </c>
      <c r="D204" s="64" t="s">
        <v>700</v>
      </c>
      <c r="E204" s="9">
        <f t="shared" si="103"/>
        <v>1903.999282049366</v>
      </c>
      <c r="F204" s="9">
        <f t="shared" si="104"/>
        <v>1904</v>
      </c>
      <c r="G204" s="9">
        <f t="shared" si="105"/>
        <v>-1.111999990826007E-3</v>
      </c>
      <c r="H204" s="9"/>
      <c r="I204" s="9">
        <f t="shared" si="127"/>
        <v>-1.111999990826007E-3</v>
      </c>
      <c r="J204" s="9"/>
      <c r="K204" s="9"/>
      <c r="L204" s="9"/>
      <c r="M204" s="15"/>
      <c r="N204" s="9"/>
      <c r="O204" s="9"/>
      <c r="P204" s="9">
        <f t="shared" si="106"/>
        <v>7.9072003517828809E-2</v>
      </c>
      <c r="Q204" s="40">
        <f t="shared" si="107"/>
        <v>27602.891000000003</v>
      </c>
      <c r="S204" s="35">
        <v>0.1</v>
      </c>
      <c r="T204" s="9"/>
      <c r="U204" s="9"/>
      <c r="V204" s="9"/>
      <c r="W204" s="9"/>
      <c r="Z204">
        <f t="shared" si="108"/>
        <v>1904</v>
      </c>
      <c r="AA204" s="15">
        <f t="shared" si="109"/>
        <v>-3.8027421941004141E-3</v>
      </c>
      <c r="AB204" s="15">
        <f t="shared" si="110"/>
        <v>8.1762745721103217E-2</v>
      </c>
      <c r="AC204" s="15">
        <f t="shared" si="111"/>
        <v>-8.0184003508654816E-2</v>
      </c>
      <c r="AD204" s="15">
        <f t="shared" si="112"/>
        <v>2.6907422032744072E-3</v>
      </c>
      <c r="AE204" s="15">
        <f t="shared" si="113"/>
        <v>7.2400936044820117E-7</v>
      </c>
      <c r="AF204">
        <f t="shared" si="114"/>
        <v>-8.0184003508654816E-2</v>
      </c>
      <c r="AG204" s="68"/>
      <c r="AH204">
        <f t="shared" si="115"/>
        <v>-8.2874745711929224E-2</v>
      </c>
      <c r="AI204">
        <f t="shared" si="116"/>
        <v>0.78389547039781959</v>
      </c>
      <c r="AJ204">
        <f t="shared" si="117"/>
        <v>-0.16972398893789428</v>
      </c>
      <c r="AK204">
        <f t="shared" si="118"/>
        <v>-0.10542788114404238</v>
      </c>
      <c r="AL204">
        <f t="shared" si="119"/>
        <v>-2.6877073956798028</v>
      </c>
      <c r="AM204">
        <f t="shared" si="120"/>
        <v>-4.3304914372479013</v>
      </c>
      <c r="AN204" s="15">
        <f t="shared" si="130"/>
        <v>3.7155096581673424</v>
      </c>
      <c r="AO204" s="15">
        <f t="shared" si="130"/>
        <v>3.7155198833766967</v>
      </c>
      <c r="AP204" s="15">
        <f t="shared" si="130"/>
        <v>3.7154692452949298</v>
      </c>
      <c r="AQ204" s="15">
        <f t="shared" si="130"/>
        <v>3.7157200353927653</v>
      </c>
      <c r="AR204" s="15">
        <f t="shared" si="130"/>
        <v>3.7144783702370918</v>
      </c>
      <c r="AS204" s="15">
        <f t="shared" si="130"/>
        <v>3.7206356742291637</v>
      </c>
      <c r="AT204" s="15">
        <f t="shared" si="130"/>
        <v>3.6903363531795974</v>
      </c>
      <c r="AU204" s="15">
        <f t="shared" si="121"/>
        <v>3.8460581945133021</v>
      </c>
      <c r="AV204" s="15"/>
    </row>
    <row r="205" spans="1:48" x14ac:dyDescent="0.2">
      <c r="A205" s="63" t="s">
        <v>1728</v>
      </c>
      <c r="B205" s="28" t="s">
        <v>676</v>
      </c>
      <c r="C205" s="64">
        <v>42638.423000000003</v>
      </c>
      <c r="D205" s="64" t="s">
        <v>700</v>
      </c>
      <c r="E205" s="9">
        <f t="shared" si="103"/>
        <v>1914.9958065742881</v>
      </c>
      <c r="F205" s="9">
        <f t="shared" si="104"/>
        <v>1915</v>
      </c>
      <c r="G205" s="9">
        <f t="shared" si="105"/>
        <v>-6.4949999941745773E-3</v>
      </c>
      <c r="H205" s="9"/>
      <c r="I205" s="9">
        <f t="shared" si="127"/>
        <v>-6.4949999941745773E-3</v>
      </c>
      <c r="J205" s="9"/>
      <c r="K205" s="9"/>
      <c r="L205" s="9"/>
      <c r="M205" s="15"/>
      <c r="N205" s="9"/>
      <c r="O205" s="9"/>
      <c r="P205" s="9">
        <f t="shared" si="106"/>
        <v>7.9396918618469939E-2</v>
      </c>
      <c r="Q205" s="40">
        <f t="shared" si="107"/>
        <v>27619.923000000003</v>
      </c>
      <c r="S205" s="35">
        <v>0.1</v>
      </c>
      <c r="T205" s="9"/>
      <c r="U205" s="9"/>
      <c r="V205" s="9"/>
      <c r="W205" s="9"/>
      <c r="Z205">
        <f t="shared" si="108"/>
        <v>1915</v>
      </c>
      <c r="AA205" s="15">
        <f t="shared" si="109"/>
        <v>-3.852014901772477E-3</v>
      </c>
      <c r="AB205" s="15">
        <f t="shared" si="110"/>
        <v>7.6753933526067838E-2</v>
      </c>
      <c r="AC205" s="15">
        <f t="shared" si="111"/>
        <v>-8.5891918612644516E-2</v>
      </c>
      <c r="AD205" s="15">
        <f t="shared" si="112"/>
        <v>-2.6429850924021003E-3</v>
      </c>
      <c r="AE205" s="15">
        <f t="shared" si="113"/>
        <v>6.9853701986597387E-7</v>
      </c>
      <c r="AF205">
        <f t="shared" si="114"/>
        <v>-8.5891918612644516E-2</v>
      </c>
      <c r="AG205" s="68"/>
      <c r="AH205">
        <f t="shared" si="115"/>
        <v>-8.3248933520242416E-2</v>
      </c>
      <c r="AI205">
        <f t="shared" si="116"/>
        <v>0.78400720035441851</v>
      </c>
      <c r="AJ205">
        <f t="shared" si="117"/>
        <v>-0.17076716246601126</v>
      </c>
      <c r="AK205">
        <f t="shared" si="118"/>
        <v>-0.10565659628421528</v>
      </c>
      <c r="AL205">
        <f t="shared" si="119"/>
        <v>-2.6866487678969784</v>
      </c>
      <c r="AM205">
        <f t="shared" si="120"/>
        <v>-4.3200597278095092</v>
      </c>
      <c r="AN205" s="15">
        <f t="shared" si="130"/>
        <v>3.7168204146375925</v>
      </c>
      <c r="AO205" s="15">
        <f t="shared" si="130"/>
        <v>3.7168306050188371</v>
      </c>
      <c r="AP205" s="15">
        <f t="shared" si="130"/>
        <v>3.7167800965709747</v>
      </c>
      <c r="AQ205" s="15">
        <f t="shared" si="130"/>
        <v>3.717030457038542</v>
      </c>
      <c r="AR205" s="15">
        <f t="shared" si="130"/>
        <v>3.7157898674111292</v>
      </c>
      <c r="AS205" s="15">
        <f t="shared" si="130"/>
        <v>3.721947087228251</v>
      </c>
      <c r="AT205" s="15">
        <f t="shared" si="130"/>
        <v>3.6916232399244358</v>
      </c>
      <c r="AU205" s="15">
        <f t="shared" si="121"/>
        <v>3.8476335048711925</v>
      </c>
      <c r="AV205" s="15"/>
    </row>
    <row r="206" spans="1:48" x14ac:dyDescent="0.2">
      <c r="A206" s="10" t="s">
        <v>685</v>
      </c>
      <c r="B206" s="37"/>
      <c r="C206" s="12">
        <v>42652.363599999997</v>
      </c>
      <c r="D206" s="12">
        <v>4.0000000000000002E-4</v>
      </c>
      <c r="E206" s="9">
        <f t="shared" si="103"/>
        <v>1923.99640249914</v>
      </c>
      <c r="F206" s="9">
        <f t="shared" si="104"/>
        <v>1924</v>
      </c>
      <c r="G206" s="9">
        <f t="shared" si="105"/>
        <v>-5.5720000018482096E-3</v>
      </c>
      <c r="H206" s="9"/>
      <c r="I206" s="9"/>
      <c r="J206" s="9">
        <f>G206</f>
        <v>-5.5720000018482096E-3</v>
      </c>
      <c r="K206" s="9"/>
      <c r="L206" s="9"/>
      <c r="M206" s="9"/>
      <c r="N206" s="9"/>
      <c r="O206" s="9"/>
      <c r="P206" s="9">
        <f t="shared" si="106"/>
        <v>7.9662758675549034E-2</v>
      </c>
      <c r="Q206" s="40">
        <f t="shared" si="107"/>
        <v>27633.863599999997</v>
      </c>
      <c r="S206" s="35">
        <v>1</v>
      </c>
      <c r="X206" s="15"/>
      <c r="Y206" s="15"/>
      <c r="Z206">
        <f t="shared" si="108"/>
        <v>1924</v>
      </c>
      <c r="AA206" s="15">
        <f t="shared" si="109"/>
        <v>-3.8922618419769545E-3</v>
      </c>
      <c r="AB206" s="15">
        <f t="shared" si="110"/>
        <v>7.7983020515677778E-2</v>
      </c>
      <c r="AC206" s="15">
        <f t="shared" si="111"/>
        <v>-8.5234758677397243E-2</v>
      </c>
      <c r="AD206" s="15">
        <f t="shared" si="112"/>
        <v>-1.6797381598712552E-3</v>
      </c>
      <c r="AE206" s="15">
        <f t="shared" si="113"/>
        <v>2.8215202857276706E-6</v>
      </c>
      <c r="AF206">
        <f t="shared" si="114"/>
        <v>-8.5234758677397243E-2</v>
      </c>
      <c r="AG206" s="68"/>
      <c r="AH206">
        <f t="shared" si="115"/>
        <v>-8.3555020517525988E-2</v>
      </c>
      <c r="AI206">
        <f t="shared" si="116"/>
        <v>0.78409881960879679</v>
      </c>
      <c r="AJ206">
        <f t="shared" si="117"/>
        <v>-0.17162074715966702</v>
      </c>
      <c r="AK206">
        <f t="shared" si="118"/>
        <v>-0.10584368730721326</v>
      </c>
      <c r="AL206">
        <f t="shared" si="119"/>
        <v>-2.6857823931849278</v>
      </c>
      <c r="AM206">
        <f t="shared" si="120"/>
        <v>-4.3115579109212216</v>
      </c>
      <c r="AN206" s="15">
        <f t="shared" si="130"/>
        <v>3.7178929908576799</v>
      </c>
      <c r="AO206" s="15">
        <f t="shared" si="130"/>
        <v>3.7179031526656203</v>
      </c>
      <c r="AP206" s="15">
        <f t="shared" si="130"/>
        <v>3.7178527507614576</v>
      </c>
      <c r="AQ206" s="15">
        <f t="shared" si="130"/>
        <v>3.7181027571335226</v>
      </c>
      <c r="AR206" s="15">
        <f t="shared" si="130"/>
        <v>3.7168630599334187</v>
      </c>
      <c r="AS206" s="15">
        <f t="shared" si="130"/>
        <v>3.7230201573158626</v>
      </c>
      <c r="AT206" s="15">
        <f t="shared" si="130"/>
        <v>3.6926764351957266</v>
      </c>
      <c r="AU206" s="15">
        <f t="shared" si="121"/>
        <v>3.8489223951640121</v>
      </c>
    </row>
    <row r="207" spans="1:48" x14ac:dyDescent="0.2">
      <c r="A207" s="63" t="s">
        <v>787</v>
      </c>
      <c r="B207" s="28" t="s">
        <v>676</v>
      </c>
      <c r="C207" s="64">
        <v>42669.417999999998</v>
      </c>
      <c r="D207" s="64" t="s">
        <v>700</v>
      </c>
      <c r="E207" s="9">
        <f t="shared" si="103"/>
        <v>1935.0073893390795</v>
      </c>
      <c r="F207" s="9">
        <f t="shared" si="104"/>
        <v>1935</v>
      </c>
      <c r="G207" s="9">
        <f t="shared" si="105"/>
        <v>1.1445000003732275E-2</v>
      </c>
      <c r="H207" s="9"/>
      <c r="I207" s="9">
        <f t="shared" ref="I207:I238" si="131">G207</f>
        <v>1.1445000003732275E-2</v>
      </c>
      <c r="J207" s="9"/>
      <c r="K207" s="9"/>
      <c r="L207" s="9"/>
      <c r="M207" s="15"/>
      <c r="N207" s="9"/>
      <c r="O207" s="9"/>
      <c r="P207" s="9">
        <f t="shared" si="106"/>
        <v>7.9987674825545751E-2</v>
      </c>
      <c r="Q207" s="40">
        <f t="shared" si="107"/>
        <v>27650.917999999998</v>
      </c>
      <c r="S207" s="35">
        <v>0.1</v>
      </c>
      <c r="T207" s="9"/>
      <c r="U207" s="9"/>
      <c r="V207" s="9"/>
      <c r="W207" s="9"/>
      <c r="Z207">
        <f t="shared" si="108"/>
        <v>1935</v>
      </c>
      <c r="AA207" s="15">
        <f t="shared" si="109"/>
        <v>-3.941370053811899E-3</v>
      </c>
      <c r="AB207" s="15">
        <f t="shared" si="110"/>
        <v>9.5374044883089926E-2</v>
      </c>
      <c r="AC207" s="15">
        <f t="shared" si="111"/>
        <v>-6.8542674821813476E-2</v>
      </c>
      <c r="AD207" s="15">
        <f t="shared" si="112"/>
        <v>1.5386370057544174E-2</v>
      </c>
      <c r="AE207" s="15">
        <f t="shared" si="113"/>
        <v>2.3674038354769194E-5</v>
      </c>
      <c r="AF207">
        <f t="shared" si="114"/>
        <v>-6.8542674821813476E-2</v>
      </c>
      <c r="AG207" s="68"/>
      <c r="AH207">
        <f t="shared" si="115"/>
        <v>-8.392904487935765E-2</v>
      </c>
      <c r="AI207">
        <f t="shared" si="116"/>
        <v>0.78421104797028585</v>
      </c>
      <c r="AJ207">
        <f t="shared" si="117"/>
        <v>-0.17266411351343397</v>
      </c>
      <c r="AK207">
        <f t="shared" si="118"/>
        <v>-0.10607230561753481</v>
      </c>
      <c r="AL207">
        <f t="shared" si="119"/>
        <v>-2.6847232154471077</v>
      </c>
      <c r="AM207">
        <f t="shared" si="120"/>
        <v>-4.3012071465106123</v>
      </c>
      <c r="AN207" s="15">
        <f t="shared" si="130"/>
        <v>3.719204087760962</v>
      </c>
      <c r="AO207" s="15">
        <f t="shared" si="130"/>
        <v>3.7192142145526481</v>
      </c>
      <c r="AP207" s="15">
        <f t="shared" si="130"/>
        <v>3.7191639434493742</v>
      </c>
      <c r="AQ207" s="15">
        <f t="shared" si="130"/>
        <v>3.7194135139018409</v>
      </c>
      <c r="AR207" s="15">
        <f t="shared" si="130"/>
        <v>3.7181749226205985</v>
      </c>
      <c r="AS207" s="15">
        <f t="shared" si="130"/>
        <v>3.7243318049398293</v>
      </c>
      <c r="AT207" s="15">
        <f t="shared" si="130"/>
        <v>3.6939640263912135</v>
      </c>
      <c r="AU207" s="15">
        <f t="shared" si="121"/>
        <v>3.8504977055219016</v>
      </c>
    </row>
    <row r="208" spans="1:48" x14ac:dyDescent="0.2">
      <c r="A208" s="63" t="s">
        <v>1748</v>
      </c>
      <c r="B208" s="28" t="s">
        <v>676</v>
      </c>
      <c r="C208" s="64">
        <v>42833.574999999997</v>
      </c>
      <c r="D208" s="64" t="s">
        <v>700</v>
      </c>
      <c r="E208" s="9">
        <f t="shared" si="103"/>
        <v>2040.9935610416228</v>
      </c>
      <c r="F208" s="9">
        <f t="shared" si="104"/>
        <v>2041</v>
      </c>
      <c r="G208" s="9">
        <f t="shared" si="105"/>
        <v>-9.9730000001727603E-3</v>
      </c>
      <c r="H208" s="9"/>
      <c r="I208" s="9">
        <f t="shared" si="131"/>
        <v>-9.9730000001727603E-3</v>
      </c>
      <c r="J208" s="9"/>
      <c r="K208" s="9"/>
      <c r="L208" s="9"/>
      <c r="M208" s="15"/>
      <c r="N208" s="9"/>
      <c r="O208" s="9"/>
      <c r="P208" s="9">
        <f t="shared" si="106"/>
        <v>8.311871457575945E-2</v>
      </c>
      <c r="Q208" s="40">
        <f t="shared" si="107"/>
        <v>27815.074999999997</v>
      </c>
      <c r="S208" s="35">
        <v>0.1</v>
      </c>
      <c r="T208" s="9"/>
      <c r="U208" s="9"/>
      <c r="V208" s="9"/>
      <c r="W208" s="9"/>
      <c r="Z208">
        <f t="shared" si="108"/>
        <v>2041</v>
      </c>
      <c r="AA208" s="15">
        <f t="shared" si="109"/>
        <v>-4.4098317812647503E-3</v>
      </c>
      <c r="AB208" s="15">
        <f t="shared" si="110"/>
        <v>7.755554635685144E-2</v>
      </c>
      <c r="AC208" s="15">
        <f t="shared" si="111"/>
        <v>-9.3091714575932211E-2</v>
      </c>
      <c r="AD208" s="15">
        <f t="shared" si="112"/>
        <v>-5.5631682189080101E-3</v>
      </c>
      <c r="AE208" s="15">
        <f t="shared" si="113"/>
        <v>3.0948840631868124E-6</v>
      </c>
      <c r="AF208">
        <f t="shared" si="114"/>
        <v>-9.3091714575932211E-2</v>
      </c>
      <c r="AG208" s="68"/>
      <c r="AH208">
        <f t="shared" si="115"/>
        <v>-8.7528546357024201E-2</v>
      </c>
      <c r="AI208">
        <f t="shared" si="116"/>
        <v>0.78530660592733537</v>
      </c>
      <c r="AJ208">
        <f t="shared" si="117"/>
        <v>-0.18272368153112023</v>
      </c>
      <c r="AK208">
        <f t="shared" si="118"/>
        <v>-0.1082725836888615</v>
      </c>
      <c r="AL208">
        <f t="shared" si="119"/>
        <v>-2.6745009197766056</v>
      </c>
      <c r="AM208">
        <f t="shared" si="120"/>
        <v>-4.2036809828042534</v>
      </c>
      <c r="AN208" s="15">
        <f t="shared" si="130"/>
        <v>3.7318479906568074</v>
      </c>
      <c r="AO208" s="15">
        <f t="shared" si="130"/>
        <v>3.7318577750990252</v>
      </c>
      <c r="AP208" s="15">
        <f t="shared" si="130"/>
        <v>3.7318087959485071</v>
      </c>
      <c r="AQ208" s="15">
        <f t="shared" si="130"/>
        <v>3.7320539928465823</v>
      </c>
      <c r="AR208" s="15">
        <f t="shared" si="130"/>
        <v>3.73082690421414</v>
      </c>
      <c r="AS208" s="15">
        <f t="shared" si="130"/>
        <v>3.7369780375524271</v>
      </c>
      <c r="AT208" s="15">
        <f t="shared" si="130"/>
        <v>3.7063917357710054</v>
      </c>
      <c r="AU208" s="15">
        <f t="shared" si="121"/>
        <v>3.8656779689706613</v>
      </c>
    </row>
    <row r="209" spans="1:47" x14ac:dyDescent="0.2">
      <c r="A209" s="63" t="s">
        <v>1751</v>
      </c>
      <c r="B209" s="28" t="s">
        <v>676</v>
      </c>
      <c r="C209" s="64">
        <v>42878.485999999997</v>
      </c>
      <c r="D209" s="64" t="s">
        <v>700</v>
      </c>
      <c r="E209" s="9">
        <f t="shared" si="103"/>
        <v>2069.9898570103169</v>
      </c>
      <c r="F209" s="9">
        <f t="shared" si="104"/>
        <v>2070</v>
      </c>
      <c r="G209" s="9">
        <f t="shared" si="105"/>
        <v>-1.5709999999671709E-2</v>
      </c>
      <c r="H209" s="9"/>
      <c r="I209" s="9">
        <f t="shared" si="131"/>
        <v>-1.5709999999671709E-2</v>
      </c>
      <c r="J209" s="9"/>
      <c r="K209" s="9"/>
      <c r="L209" s="9"/>
      <c r="M209" s="15"/>
      <c r="N209" s="9"/>
      <c r="O209" s="9"/>
      <c r="P209" s="9">
        <f t="shared" si="106"/>
        <v>8.3975329127320392E-2</v>
      </c>
      <c r="Q209" s="40">
        <f t="shared" si="107"/>
        <v>27859.985999999997</v>
      </c>
      <c r="S209" s="35">
        <v>0.1</v>
      </c>
      <c r="T209" s="9"/>
      <c r="U209" s="9"/>
      <c r="V209" s="9"/>
      <c r="W209" s="9"/>
      <c r="Z209">
        <f t="shared" si="108"/>
        <v>2070</v>
      </c>
      <c r="AA209" s="15">
        <f t="shared" si="109"/>
        <v>-4.5364510578674994E-3</v>
      </c>
      <c r="AB209" s="15">
        <f t="shared" si="110"/>
        <v>7.2801780185516182E-2</v>
      </c>
      <c r="AC209" s="15">
        <f t="shared" si="111"/>
        <v>-9.96853291269921E-2</v>
      </c>
      <c r="AD209" s="15">
        <f t="shared" si="112"/>
        <v>-1.1173548941804209E-2</v>
      </c>
      <c r="AE209" s="15">
        <f t="shared" si="113"/>
        <v>1.2484819595489396E-5</v>
      </c>
      <c r="AF209">
        <f t="shared" si="114"/>
        <v>-9.96853291269921E-2</v>
      </c>
      <c r="AG209" s="68"/>
      <c r="AH209">
        <f t="shared" si="115"/>
        <v>-8.8511780185187891E-2</v>
      </c>
      <c r="AI209">
        <f t="shared" si="116"/>
        <v>0.7856107921888611</v>
      </c>
      <c r="AJ209">
        <f t="shared" si="117"/>
        <v>-0.1854774628066872</v>
      </c>
      <c r="AK209">
        <f t="shared" si="118"/>
        <v>-0.10887365802256421</v>
      </c>
      <c r="AL209">
        <f t="shared" si="119"/>
        <v>-2.6716992497117125</v>
      </c>
      <c r="AM209">
        <f t="shared" si="120"/>
        <v>-4.1776791834821729</v>
      </c>
      <c r="AN209" s="15">
        <f t="shared" si="130"/>
        <v>3.7353102654499244</v>
      </c>
      <c r="AO209" s="15">
        <f t="shared" si="130"/>
        <v>3.7353199548016853</v>
      </c>
      <c r="AP209" s="15">
        <f t="shared" si="130"/>
        <v>3.7352713386027818</v>
      </c>
      <c r="AQ209" s="15">
        <f t="shared" si="130"/>
        <v>3.7355152858429976</v>
      </c>
      <c r="AR209" s="15">
        <f t="shared" si="130"/>
        <v>3.7342916074235566</v>
      </c>
      <c r="AS209" s="15">
        <f t="shared" si="130"/>
        <v>3.7404400117973582</v>
      </c>
      <c r="AT209" s="15">
        <f t="shared" si="130"/>
        <v>3.7097981375899294</v>
      </c>
      <c r="AU209" s="15">
        <f t="shared" si="121"/>
        <v>3.8698310599141892</v>
      </c>
    </row>
    <row r="210" spans="1:47" x14ac:dyDescent="0.2">
      <c r="A210" s="63" t="s">
        <v>1754</v>
      </c>
      <c r="B210" s="28" t="s">
        <v>676</v>
      </c>
      <c r="C210" s="64">
        <v>42923.409</v>
      </c>
      <c r="D210" s="64" t="s">
        <v>700</v>
      </c>
      <c r="E210" s="9">
        <f t="shared" si="103"/>
        <v>2098.9939006477716</v>
      </c>
      <c r="F210" s="9">
        <f t="shared" si="104"/>
        <v>2099</v>
      </c>
      <c r="G210" s="9">
        <f t="shared" si="105"/>
        <v>-9.4469999967259355E-3</v>
      </c>
      <c r="H210" s="9"/>
      <c r="I210" s="9">
        <f t="shared" si="131"/>
        <v>-9.4469999967259355E-3</v>
      </c>
      <c r="J210" s="9"/>
      <c r="K210" s="9"/>
      <c r="L210" s="9"/>
      <c r="M210" s="15"/>
      <c r="N210" s="9"/>
      <c r="O210" s="9"/>
      <c r="P210" s="9">
        <f t="shared" si="106"/>
        <v>8.4831947690281559E-2</v>
      </c>
      <c r="Q210" s="40">
        <f t="shared" si="107"/>
        <v>27904.909</v>
      </c>
      <c r="S210" s="35">
        <v>0.1</v>
      </c>
      <c r="T210" s="9"/>
      <c r="U210" s="9"/>
      <c r="V210" s="9"/>
      <c r="W210" s="9"/>
      <c r="X210" s="9"/>
      <c r="Y210" s="9"/>
      <c r="Z210">
        <f t="shared" si="108"/>
        <v>2099</v>
      </c>
      <c r="AA210" s="15">
        <f t="shared" si="109"/>
        <v>-4.6623866750857001E-3</v>
      </c>
      <c r="AB210" s="15">
        <f t="shared" si="110"/>
        <v>8.0047334368641324E-2</v>
      </c>
      <c r="AC210" s="15">
        <f t="shared" si="111"/>
        <v>-9.4278947687007494E-2</v>
      </c>
      <c r="AD210" s="15">
        <f t="shared" si="112"/>
        <v>-4.7846133216402353E-3</v>
      </c>
      <c r="AE210" s="15">
        <f t="shared" si="113"/>
        <v>2.2892524637617209E-6</v>
      </c>
      <c r="AF210">
        <f t="shared" si="114"/>
        <v>-9.4278947687007494E-2</v>
      </c>
      <c r="AG210" s="68"/>
      <c r="AH210">
        <f t="shared" si="115"/>
        <v>-8.9494334365367259E-2</v>
      </c>
      <c r="AI210">
        <f t="shared" si="116"/>
        <v>0.78591689962686095</v>
      </c>
      <c r="AJ210">
        <f t="shared" si="117"/>
        <v>-0.18823192660805008</v>
      </c>
      <c r="AK210">
        <f t="shared" si="118"/>
        <v>-0.1094743438972185</v>
      </c>
      <c r="AL210">
        <f t="shared" si="119"/>
        <v>-2.6688954023234301</v>
      </c>
      <c r="AM210">
        <f t="shared" si="120"/>
        <v>-4.1519600952271345</v>
      </c>
      <c r="AN210" s="15">
        <f t="shared" si="130"/>
        <v>3.7387738853577108</v>
      </c>
      <c r="AO210" s="15">
        <f t="shared" si="130"/>
        <v>3.7387834790649186</v>
      </c>
      <c r="AP210" s="15">
        <f t="shared" si="130"/>
        <v>3.7387352296762888</v>
      </c>
      <c r="AQ210" s="15">
        <f t="shared" si="130"/>
        <v>3.738977905147661</v>
      </c>
      <c r="AR210" s="15">
        <f t="shared" si="130"/>
        <v>3.7377577482240931</v>
      </c>
      <c r="AS210" s="15">
        <f t="shared" si="130"/>
        <v>3.7439029292423283</v>
      </c>
      <c r="AT210" s="15">
        <f t="shared" si="130"/>
        <v>3.7132072996790382</v>
      </c>
      <c r="AU210" s="15">
        <f t="shared" si="121"/>
        <v>3.873984150857718</v>
      </c>
    </row>
    <row r="211" spans="1:47" x14ac:dyDescent="0.2">
      <c r="A211" s="63" t="s">
        <v>788</v>
      </c>
      <c r="B211" s="28" t="s">
        <v>676</v>
      </c>
      <c r="C211" s="64">
        <v>42926.51</v>
      </c>
      <c r="D211" s="64" t="s">
        <v>700</v>
      </c>
      <c r="E211" s="9">
        <f t="shared" si="103"/>
        <v>2100.9960273828474</v>
      </c>
      <c r="F211" s="9">
        <f t="shared" si="104"/>
        <v>2101</v>
      </c>
      <c r="G211" s="9">
        <f t="shared" si="105"/>
        <v>-6.1529999948106706E-3</v>
      </c>
      <c r="H211" s="9"/>
      <c r="I211" s="9">
        <f t="shared" si="131"/>
        <v>-6.1529999948106706E-3</v>
      </c>
      <c r="J211" s="9"/>
      <c r="K211" s="9"/>
      <c r="L211" s="9"/>
      <c r="M211" s="15"/>
      <c r="N211" s="9"/>
      <c r="O211" s="9"/>
      <c r="P211" s="9">
        <f t="shared" si="106"/>
        <v>8.4891024980418478E-2</v>
      </c>
      <c r="Q211" s="40">
        <f t="shared" si="107"/>
        <v>27908.010000000002</v>
      </c>
      <c r="S211" s="35">
        <v>0.1</v>
      </c>
      <c r="T211" s="9"/>
      <c r="U211" s="9"/>
      <c r="V211" s="9"/>
      <c r="W211" s="9"/>
      <c r="X211" s="9"/>
      <c r="Y211" s="9"/>
      <c r="Z211">
        <f t="shared" si="108"/>
        <v>2101</v>
      </c>
      <c r="AA211" s="15">
        <f t="shared" si="109"/>
        <v>-4.6710464196077911E-3</v>
      </c>
      <c r="AB211" s="15">
        <f t="shared" si="110"/>
        <v>8.3409071405215598E-2</v>
      </c>
      <c r="AC211" s="15">
        <f t="shared" si="111"/>
        <v>-9.1044024975229149E-2</v>
      </c>
      <c r="AD211" s="15">
        <f t="shared" si="112"/>
        <v>-1.4819535752028795E-3</v>
      </c>
      <c r="AE211" s="15">
        <f t="shared" si="113"/>
        <v>2.1961863990565969E-7</v>
      </c>
      <c r="AF211">
        <f t="shared" si="114"/>
        <v>-9.1044024975229149E-2</v>
      </c>
      <c r="AG211" s="68"/>
      <c r="AH211">
        <f t="shared" si="115"/>
        <v>-8.9562071400026269E-2</v>
      </c>
      <c r="AI211">
        <f t="shared" si="116"/>
        <v>0.78593808138013654</v>
      </c>
      <c r="AJ211">
        <f t="shared" si="117"/>
        <v>-0.18842191451387377</v>
      </c>
      <c r="AK211">
        <f t="shared" si="118"/>
        <v>-0.1095157560987684</v>
      </c>
      <c r="AL211">
        <f t="shared" si="119"/>
        <v>-2.6687019529098732</v>
      </c>
      <c r="AM211">
        <f t="shared" si="120"/>
        <v>-4.1501966634758913</v>
      </c>
      <c r="AN211" s="15">
        <f t="shared" ref="AN211:AT220" si="132">$AU211+$AB$7*SIN(AO211)</f>
        <v>3.7390128054934975</v>
      </c>
      <c r="AO211" s="15">
        <f t="shared" si="132"/>
        <v>3.7390223925849071</v>
      </c>
      <c r="AP211" s="15">
        <f t="shared" si="132"/>
        <v>3.7389741686327969</v>
      </c>
      <c r="AQ211" s="15">
        <f t="shared" si="132"/>
        <v>3.7392167555906446</v>
      </c>
      <c r="AR211" s="15">
        <f t="shared" si="132"/>
        <v>3.7379968456056671</v>
      </c>
      <c r="AS211" s="15">
        <f t="shared" si="132"/>
        <v>3.7441417861331345</v>
      </c>
      <c r="AT211" s="15">
        <f t="shared" si="132"/>
        <v>3.713442516378334</v>
      </c>
      <c r="AU211" s="15">
        <f t="shared" si="121"/>
        <v>3.8742705709227887</v>
      </c>
    </row>
    <row r="212" spans="1:47" x14ac:dyDescent="0.2">
      <c r="A212" s="9" t="s">
        <v>632</v>
      </c>
      <c r="B212" s="35"/>
      <c r="C212" s="12">
        <v>42932.705999999998</v>
      </c>
      <c r="D212" s="12"/>
      <c r="E212" s="9">
        <f t="shared" si="103"/>
        <v>2104.9964070186143</v>
      </c>
      <c r="F212" s="9">
        <f t="shared" si="104"/>
        <v>2105</v>
      </c>
      <c r="G212" s="9">
        <f t="shared" si="105"/>
        <v>-5.5649999994784594E-3</v>
      </c>
      <c r="H212" s="9"/>
      <c r="I212" s="9">
        <f t="shared" si="131"/>
        <v>-5.5649999994784594E-3</v>
      </c>
      <c r="J212" s="9"/>
      <c r="K212" s="9"/>
      <c r="L212" s="9"/>
      <c r="M212" s="9"/>
      <c r="N212" s="9"/>
      <c r="O212" s="9"/>
      <c r="P212" s="9">
        <f t="shared" si="106"/>
        <v>8.5009179617929906E-2</v>
      </c>
      <c r="Q212" s="40">
        <f t="shared" si="107"/>
        <v>27914.205999999998</v>
      </c>
      <c r="S212" s="35">
        <v>0.1</v>
      </c>
      <c r="Z212">
        <f t="shared" si="108"/>
        <v>2105</v>
      </c>
      <c r="AA212" s="15">
        <f t="shared" si="109"/>
        <v>-4.6883559880437492E-3</v>
      </c>
      <c r="AB212" s="15">
        <f t="shared" si="110"/>
        <v>8.4132535606495196E-2</v>
      </c>
      <c r="AC212" s="15">
        <f t="shared" si="111"/>
        <v>-9.0574179617408365E-2</v>
      </c>
      <c r="AD212" s="15">
        <f t="shared" si="112"/>
        <v>-8.7664401143471016E-4</v>
      </c>
      <c r="AE212" s="15">
        <f t="shared" si="113"/>
        <v>7.6850472278434032E-8</v>
      </c>
      <c r="AF212">
        <f t="shared" si="114"/>
        <v>-9.0574179617408365E-2</v>
      </c>
      <c r="AG212" s="68"/>
      <c r="AH212">
        <f t="shared" si="115"/>
        <v>-8.9697535605973655E-2</v>
      </c>
      <c r="AI212">
        <f t="shared" si="116"/>
        <v>0.78598047234804636</v>
      </c>
      <c r="AJ212">
        <f t="shared" si="117"/>
        <v>-0.18880189989641943</v>
      </c>
      <c r="AK212">
        <f t="shared" si="118"/>
        <v>-0.10959857490285452</v>
      </c>
      <c r="AL212">
        <f t="shared" si="119"/>
        <v>-2.668315022788168</v>
      </c>
      <c r="AM212">
        <f t="shared" si="120"/>
        <v>-4.1466737591621872</v>
      </c>
      <c r="AN212" s="15">
        <f t="shared" si="132"/>
        <v>3.7394906650900905</v>
      </c>
      <c r="AO212" s="15">
        <f t="shared" si="132"/>
        <v>3.739500238942489</v>
      </c>
      <c r="AP212" s="15">
        <f t="shared" si="132"/>
        <v>3.7394520659166539</v>
      </c>
      <c r="AQ212" s="15">
        <f t="shared" si="132"/>
        <v>3.7396944755379131</v>
      </c>
      <c r="AR212" s="15">
        <f t="shared" si="132"/>
        <v>3.738475061002497</v>
      </c>
      <c r="AS212" s="15">
        <f t="shared" si="132"/>
        <v>3.7446195135146909</v>
      </c>
      <c r="AT212" s="15">
        <f t="shared" si="132"/>
        <v>3.7139129893624143</v>
      </c>
      <c r="AU212" s="15">
        <f t="shared" si="121"/>
        <v>3.8748434110529302</v>
      </c>
    </row>
    <row r="213" spans="1:47" x14ac:dyDescent="0.2">
      <c r="A213" s="9" t="s">
        <v>632</v>
      </c>
      <c r="B213" s="35"/>
      <c r="C213" s="12">
        <v>42932.707000000002</v>
      </c>
      <c r="D213" s="12"/>
      <c r="E213" s="9">
        <f t="shared" ref="E213:E276" si="133">+(C213-C$7)/C$8</f>
        <v>2104.9970526576799</v>
      </c>
      <c r="F213" s="9">
        <f t="shared" ref="F213:F276" si="134">ROUND(2*E213,0)/2</f>
        <v>2105</v>
      </c>
      <c r="G213" s="9">
        <f t="shared" ref="G213:G276" si="135">+C213-(C$7+F213*C$8)</f>
        <v>-4.5649999956367537E-3</v>
      </c>
      <c r="H213" s="9"/>
      <c r="I213" s="9">
        <f t="shared" si="131"/>
        <v>-4.5649999956367537E-3</v>
      </c>
      <c r="J213" s="9"/>
      <c r="K213" s="9"/>
      <c r="L213" s="9"/>
      <c r="M213" s="9"/>
      <c r="N213" s="9"/>
      <c r="O213" s="9"/>
      <c r="P213" s="9">
        <f t="shared" ref="P213:P276" si="136">+D$11+D$12*F213+D$13*F213^2</f>
        <v>8.5009179617929906E-2</v>
      </c>
      <c r="Q213" s="40">
        <f t="shared" ref="Q213:Q276" si="137">+C213-15018.5</f>
        <v>27914.207000000002</v>
      </c>
      <c r="S213" s="35">
        <v>0.1</v>
      </c>
      <c r="Z213">
        <f t="shared" ref="Z213:Z276" si="138">F213</f>
        <v>2105</v>
      </c>
      <c r="AA213" s="15">
        <f t="shared" ref="AA213:AA276" si="139">AB$3+AB$4*Z213+AB$5*Z213^2+AH213</f>
        <v>-4.6883559880437492E-3</v>
      </c>
      <c r="AB213" s="15">
        <f t="shared" ref="AB213:AB276" si="140">G213-AH213</f>
        <v>8.5132535610336901E-2</v>
      </c>
      <c r="AC213" s="15">
        <f t="shared" ref="AC213:AC276" si="141">+G213-P213</f>
        <v>-8.957417961356666E-2</v>
      </c>
      <c r="AD213" s="15">
        <f t="shared" ref="AD213:AD276" si="142">IF(S213&lt;&gt;0,G213-AA213, -9999)</f>
        <v>1.2335599240699546E-4</v>
      </c>
      <c r="AE213" s="15">
        <f t="shared" ref="AE213:AE276" si="143">+(G213-AA213)^2*S213</f>
        <v>1.5216700862714724E-9</v>
      </c>
      <c r="AF213">
        <f t="shared" ref="AF213:AF276" si="144">IF(S213&lt;&gt;0,G213-P213, -9999)</f>
        <v>-8.957417961356666E-2</v>
      </c>
      <c r="AG213" s="68"/>
      <c r="AH213">
        <f t="shared" ref="AH213:AH276" si="145">$AB$6*($AB$11/AI213*AJ213+$AB$12)</f>
        <v>-8.9697535605973655E-2</v>
      </c>
      <c r="AI213">
        <f t="shared" ref="AI213:AI276" si="146">1+$AB$7*COS(AL213)</f>
        <v>0.78598047234804636</v>
      </c>
      <c r="AJ213">
        <f t="shared" ref="AJ213:AJ276" si="147">SIN(AL213+RADIANS($AB$9))</f>
        <v>-0.18880189989641943</v>
      </c>
      <c r="AK213">
        <f t="shared" ref="AK213:AK276" si="148">$AB$7*SIN(AL213)</f>
        <v>-0.10959857490285452</v>
      </c>
      <c r="AL213">
        <f t="shared" ref="AL213:AL276" si="149">2*ATAN(AM213)</f>
        <v>-2.668315022788168</v>
      </c>
      <c r="AM213">
        <f t="shared" ref="AM213:AM276" si="150">SQRT((1+$AB$7)/(1-$AB$7))*TAN(AN213/2)</f>
        <v>-4.1466737591621872</v>
      </c>
      <c r="AN213" s="15">
        <f t="shared" si="132"/>
        <v>3.7394906650900905</v>
      </c>
      <c r="AO213" s="15">
        <f t="shared" si="132"/>
        <v>3.739500238942489</v>
      </c>
      <c r="AP213" s="15">
        <f t="shared" si="132"/>
        <v>3.7394520659166539</v>
      </c>
      <c r="AQ213" s="15">
        <f t="shared" si="132"/>
        <v>3.7396944755379131</v>
      </c>
      <c r="AR213" s="15">
        <f t="shared" si="132"/>
        <v>3.738475061002497</v>
      </c>
      <c r="AS213" s="15">
        <f t="shared" si="132"/>
        <v>3.7446195135146909</v>
      </c>
      <c r="AT213" s="15">
        <f t="shared" si="132"/>
        <v>3.7139129893624143</v>
      </c>
      <c r="AU213" s="15">
        <f t="shared" ref="AU213:AU276" si="151">RADIANS($AB$9)+$AB$18*(F213-AB$15)</f>
        <v>3.8748434110529302</v>
      </c>
    </row>
    <row r="214" spans="1:47" x14ac:dyDescent="0.2">
      <c r="A214" s="9" t="s">
        <v>632</v>
      </c>
      <c r="B214" s="35"/>
      <c r="C214" s="12">
        <v>42935.798000000003</v>
      </c>
      <c r="D214" s="12"/>
      <c r="E214" s="9">
        <f t="shared" si="133"/>
        <v>2106.9927230021221</v>
      </c>
      <c r="F214" s="9">
        <f t="shared" si="134"/>
        <v>2107</v>
      </c>
      <c r="G214" s="9">
        <f t="shared" si="135"/>
        <v>-1.1270999995758757E-2</v>
      </c>
      <c r="H214" s="9"/>
      <c r="I214" s="9">
        <f t="shared" si="131"/>
        <v>-1.1270999995758757E-2</v>
      </c>
      <c r="J214" s="9"/>
      <c r="K214" s="9"/>
      <c r="L214" s="9"/>
      <c r="M214" s="9"/>
      <c r="N214" s="9"/>
      <c r="O214" s="9"/>
      <c r="P214" s="9">
        <f t="shared" si="136"/>
        <v>8.5068256965304415E-2</v>
      </c>
      <c r="Q214" s="40">
        <f t="shared" si="137"/>
        <v>27917.298000000003</v>
      </c>
      <c r="S214" s="35">
        <v>0.1</v>
      </c>
      <c r="Z214">
        <f t="shared" si="138"/>
        <v>2107</v>
      </c>
      <c r="AA214" s="15">
        <f t="shared" si="139"/>
        <v>-4.6970058049735086E-3</v>
      </c>
      <c r="AB214" s="15">
        <f t="shared" si="140"/>
        <v>7.8494262774519166E-2</v>
      </c>
      <c r="AC214" s="15">
        <f t="shared" si="141"/>
        <v>-9.6339256961063172E-2</v>
      </c>
      <c r="AD214" s="15">
        <f t="shared" si="142"/>
        <v>-6.5739941907852484E-3</v>
      </c>
      <c r="AE214" s="15">
        <f t="shared" si="143"/>
        <v>4.3217399620478196E-6</v>
      </c>
      <c r="AF214">
        <f t="shared" si="144"/>
        <v>-9.6339256961063172E-2</v>
      </c>
      <c r="AG214" s="68"/>
      <c r="AH214">
        <f t="shared" si="145"/>
        <v>-8.9765262770277923E-2</v>
      </c>
      <c r="AI214">
        <f t="shared" si="146"/>
        <v>0.78600168156473549</v>
      </c>
      <c r="AJ214">
        <f t="shared" si="147"/>
        <v>-0.18899189736603716</v>
      </c>
      <c r="AK214">
        <f t="shared" si="148"/>
        <v>-0.10963998150301327</v>
      </c>
      <c r="AL214">
        <f t="shared" si="149"/>
        <v>-2.6681215420704452</v>
      </c>
      <c r="AM214">
        <f t="shared" si="150"/>
        <v>-4.1449142835003085</v>
      </c>
      <c r="AN214" s="15">
        <f t="shared" si="132"/>
        <v>3.7397296045564601</v>
      </c>
      <c r="AO214" s="15">
        <f t="shared" si="132"/>
        <v>3.7397391717856658</v>
      </c>
      <c r="AP214" s="15">
        <f t="shared" si="132"/>
        <v>3.7396910242495087</v>
      </c>
      <c r="AQ214" s="15">
        <f t="shared" si="132"/>
        <v>3.7399333450479562</v>
      </c>
      <c r="AR214" s="15">
        <f t="shared" si="132"/>
        <v>3.7387141790228524</v>
      </c>
      <c r="AS214" s="15">
        <f t="shared" si="132"/>
        <v>3.7448583840114318</v>
      </c>
      <c r="AT214" s="15">
        <f t="shared" si="132"/>
        <v>3.7141482456555974</v>
      </c>
      <c r="AU214" s="15">
        <f t="shared" si="151"/>
        <v>3.8751298311180018</v>
      </c>
    </row>
    <row r="215" spans="1:47" x14ac:dyDescent="0.2">
      <c r="A215" s="9" t="s">
        <v>632</v>
      </c>
      <c r="B215" s="35"/>
      <c r="C215" s="12">
        <v>42949.743000000002</v>
      </c>
      <c r="D215" s="12"/>
      <c r="E215" s="9">
        <f t="shared" si="133"/>
        <v>2115.9961597388556</v>
      </c>
      <c r="F215" s="9">
        <f t="shared" si="134"/>
        <v>2116</v>
      </c>
      <c r="G215" s="9">
        <f t="shared" si="135"/>
        <v>-5.9479999908944592E-3</v>
      </c>
      <c r="H215" s="9"/>
      <c r="I215" s="9">
        <f t="shared" si="131"/>
        <v>-5.9479999908944592E-3</v>
      </c>
      <c r="J215" s="9"/>
      <c r="K215" s="9"/>
      <c r="L215" s="9"/>
      <c r="M215" s="9"/>
      <c r="N215" s="9"/>
      <c r="O215" s="9"/>
      <c r="P215" s="9">
        <f t="shared" si="136"/>
        <v>8.5334105264594673E-2</v>
      </c>
      <c r="Q215" s="40">
        <f t="shared" si="137"/>
        <v>27931.243000000002</v>
      </c>
      <c r="S215" s="35">
        <v>0.1</v>
      </c>
      <c r="X215" s="9"/>
      <c r="Y215" s="9"/>
      <c r="Z215">
        <f t="shared" si="138"/>
        <v>2116</v>
      </c>
      <c r="AA215" s="15">
        <f t="shared" si="139"/>
        <v>-4.7358888929500548E-3</v>
      </c>
      <c r="AB215" s="15">
        <f t="shared" si="140"/>
        <v>8.4121994166650269E-2</v>
      </c>
      <c r="AC215" s="15">
        <f t="shared" si="141"/>
        <v>-9.1282105255489132E-2</v>
      </c>
      <c r="AD215" s="15">
        <f t="shared" si="142"/>
        <v>-1.2121110979444044E-3</v>
      </c>
      <c r="AE215" s="15">
        <f t="shared" si="143"/>
        <v>1.4692133137599896E-7</v>
      </c>
      <c r="AF215">
        <f t="shared" si="144"/>
        <v>-9.1282105255489132E-2</v>
      </c>
      <c r="AG215" s="68"/>
      <c r="AH215">
        <f t="shared" si="145"/>
        <v>-9.0069994157544728E-2</v>
      </c>
      <c r="AI215">
        <f t="shared" si="146"/>
        <v>0.78609723636670292</v>
      </c>
      <c r="AJ215">
        <f t="shared" si="147"/>
        <v>-0.18984692529060471</v>
      </c>
      <c r="AK215">
        <f t="shared" si="148"/>
        <v>-0.10982628805135786</v>
      </c>
      <c r="AL215">
        <f t="shared" si="149"/>
        <v>-2.6672507495233861</v>
      </c>
      <c r="AM215">
        <f t="shared" si="150"/>
        <v>-4.1370129013202508</v>
      </c>
      <c r="AN215" s="15">
        <f t="shared" si="132"/>
        <v>3.7408049120027651</v>
      </c>
      <c r="AO215" s="15">
        <f t="shared" si="132"/>
        <v>3.740814449397508</v>
      </c>
      <c r="AP215" s="15">
        <f t="shared" si="132"/>
        <v>3.7407664167826704</v>
      </c>
      <c r="AQ215" s="15">
        <f t="shared" si="132"/>
        <v>3.7410083366076003</v>
      </c>
      <c r="AR215" s="15">
        <f t="shared" si="132"/>
        <v>3.7397902953493163</v>
      </c>
      <c r="AS215" s="15">
        <f t="shared" si="132"/>
        <v>3.7459333574886982</v>
      </c>
      <c r="AT215" s="15">
        <f t="shared" si="132"/>
        <v>3.715207062464176</v>
      </c>
      <c r="AU215" s="15">
        <f t="shared" si="151"/>
        <v>3.8764187214108206</v>
      </c>
    </row>
    <row r="216" spans="1:47" x14ac:dyDescent="0.2">
      <c r="A216" s="9" t="s">
        <v>632</v>
      </c>
      <c r="B216" s="35"/>
      <c r="C216" s="12">
        <v>42949.743999999999</v>
      </c>
      <c r="D216" s="12"/>
      <c r="E216" s="9">
        <f t="shared" si="133"/>
        <v>2115.9968053779166</v>
      </c>
      <c r="F216" s="9">
        <f t="shared" si="134"/>
        <v>2116</v>
      </c>
      <c r="G216" s="9">
        <f t="shared" si="135"/>
        <v>-4.9479999943287112E-3</v>
      </c>
      <c r="H216" s="9"/>
      <c r="I216" s="9">
        <f t="shared" si="131"/>
        <v>-4.9479999943287112E-3</v>
      </c>
      <c r="J216" s="9"/>
      <c r="K216" s="9"/>
      <c r="L216" s="9"/>
      <c r="M216" s="9"/>
      <c r="N216" s="9"/>
      <c r="O216" s="9"/>
      <c r="P216" s="9">
        <f t="shared" si="136"/>
        <v>8.5334105264594673E-2</v>
      </c>
      <c r="Q216" s="40">
        <f t="shared" si="137"/>
        <v>27931.243999999999</v>
      </c>
      <c r="S216" s="35">
        <v>0.1</v>
      </c>
      <c r="Z216">
        <f t="shared" si="138"/>
        <v>2116</v>
      </c>
      <c r="AA216" s="15">
        <f t="shared" si="139"/>
        <v>-4.7358888929500548E-3</v>
      </c>
      <c r="AB216" s="15">
        <f t="shared" si="140"/>
        <v>8.5121994163216017E-2</v>
      </c>
      <c r="AC216" s="15">
        <f t="shared" si="141"/>
        <v>-9.0282105258923384E-2</v>
      </c>
      <c r="AD216" s="15">
        <f t="shared" si="142"/>
        <v>-2.1211110137865641E-4</v>
      </c>
      <c r="AE216" s="15">
        <f t="shared" si="143"/>
        <v>4.4991119328066659E-9</v>
      </c>
      <c r="AF216">
        <f t="shared" si="144"/>
        <v>-9.0282105258923384E-2</v>
      </c>
      <c r="AG216" s="68"/>
      <c r="AH216">
        <f t="shared" si="145"/>
        <v>-9.0069994157544728E-2</v>
      </c>
      <c r="AI216">
        <f t="shared" si="146"/>
        <v>0.78609723636670292</v>
      </c>
      <c r="AJ216">
        <f t="shared" si="147"/>
        <v>-0.18984692529060471</v>
      </c>
      <c r="AK216">
        <f t="shared" si="148"/>
        <v>-0.10982628805135786</v>
      </c>
      <c r="AL216">
        <f t="shared" si="149"/>
        <v>-2.6672507495233861</v>
      </c>
      <c r="AM216">
        <f t="shared" si="150"/>
        <v>-4.1370129013202508</v>
      </c>
      <c r="AN216" s="15">
        <f t="shared" si="132"/>
        <v>3.7408049120027651</v>
      </c>
      <c r="AO216" s="15">
        <f t="shared" si="132"/>
        <v>3.740814449397508</v>
      </c>
      <c r="AP216" s="15">
        <f t="shared" si="132"/>
        <v>3.7407664167826704</v>
      </c>
      <c r="AQ216" s="15">
        <f t="shared" si="132"/>
        <v>3.7410083366076003</v>
      </c>
      <c r="AR216" s="15">
        <f t="shared" si="132"/>
        <v>3.7397902953493163</v>
      </c>
      <c r="AS216" s="15">
        <f t="shared" si="132"/>
        <v>3.7459333574886982</v>
      </c>
      <c r="AT216" s="15">
        <f t="shared" si="132"/>
        <v>3.715207062464176</v>
      </c>
      <c r="AU216" s="15">
        <f t="shared" si="151"/>
        <v>3.8764187214108206</v>
      </c>
    </row>
    <row r="217" spans="1:47" x14ac:dyDescent="0.2">
      <c r="A217" s="63" t="s">
        <v>1754</v>
      </c>
      <c r="B217" s="28" t="s">
        <v>676</v>
      </c>
      <c r="C217" s="64">
        <v>42971.421000000002</v>
      </c>
      <c r="D217" s="64" t="s">
        <v>700</v>
      </c>
      <c r="E217" s="9">
        <f t="shared" si="133"/>
        <v>2129.9923233515419</v>
      </c>
      <c r="F217" s="9">
        <f t="shared" si="134"/>
        <v>2130</v>
      </c>
      <c r="G217" s="9">
        <f t="shared" si="135"/>
        <v>-1.1889999994309619E-2</v>
      </c>
      <c r="H217" s="9"/>
      <c r="I217" s="9">
        <f t="shared" si="131"/>
        <v>-1.1889999994309619E-2</v>
      </c>
      <c r="J217" s="9"/>
      <c r="K217" s="9"/>
      <c r="L217" s="9"/>
      <c r="M217" s="15"/>
      <c r="N217" s="9"/>
      <c r="O217" s="9"/>
      <c r="P217" s="9">
        <f t="shared" si="136"/>
        <v>8.5747647831428145E-2</v>
      </c>
      <c r="Q217" s="40">
        <f t="shared" si="137"/>
        <v>27952.921000000002</v>
      </c>
      <c r="S217" s="35">
        <v>0.1</v>
      </c>
      <c r="T217" s="9"/>
      <c r="U217" s="9"/>
      <c r="V217" s="9"/>
      <c r="W217" s="9"/>
      <c r="X217" s="9"/>
      <c r="Y217" s="9"/>
      <c r="Z217">
        <f t="shared" si="138"/>
        <v>2130</v>
      </c>
      <c r="AA217" s="15">
        <f t="shared" si="139"/>
        <v>-4.7962394698748551E-3</v>
      </c>
      <c r="AB217" s="15">
        <f t="shared" si="140"/>
        <v>7.8653887306993381E-2</v>
      </c>
      <c r="AC217" s="15">
        <f t="shared" si="141"/>
        <v>-9.7637647825737764E-2</v>
      </c>
      <c r="AD217" s="15">
        <f t="shared" si="142"/>
        <v>-7.093760524434764E-3</v>
      </c>
      <c r="AE217" s="15">
        <f t="shared" si="143"/>
        <v>5.0321438378028985E-6</v>
      </c>
      <c r="AF217">
        <f t="shared" si="144"/>
        <v>-9.7637647825737764E-2</v>
      </c>
      <c r="AG217" s="68"/>
      <c r="AH217">
        <f t="shared" si="145"/>
        <v>-9.0543887301303E-2</v>
      </c>
      <c r="AI217">
        <f t="shared" si="146"/>
        <v>0.78624624594094361</v>
      </c>
      <c r="AJ217">
        <f t="shared" si="147"/>
        <v>-0.1911770959920609</v>
      </c>
      <c r="AK217">
        <f t="shared" si="148"/>
        <v>-0.1101160227340346</v>
      </c>
      <c r="AL217">
        <f t="shared" si="149"/>
        <v>-2.6658957619276822</v>
      </c>
      <c r="AM217">
        <f t="shared" si="150"/>
        <v>-4.1247744853207085</v>
      </c>
      <c r="AN217" s="15">
        <f t="shared" si="132"/>
        <v>3.7424778726479522</v>
      </c>
      <c r="AO217" s="15">
        <f t="shared" si="132"/>
        <v>3.7424873635373666</v>
      </c>
      <c r="AP217" s="15">
        <f t="shared" si="132"/>
        <v>3.7424395103908759</v>
      </c>
      <c r="AQ217" s="15">
        <f t="shared" si="132"/>
        <v>3.7426808023669134</v>
      </c>
      <c r="AR217" s="15">
        <f t="shared" si="132"/>
        <v>3.7414645317354664</v>
      </c>
      <c r="AS217" s="15">
        <f t="shared" si="132"/>
        <v>3.7476057218852086</v>
      </c>
      <c r="AT217" s="15">
        <f t="shared" si="132"/>
        <v>3.7168546432891612</v>
      </c>
      <c r="AU217" s="15">
        <f t="shared" si="151"/>
        <v>3.8784236618663175</v>
      </c>
    </row>
    <row r="218" spans="1:47" x14ac:dyDescent="0.2">
      <c r="A218" s="63" t="s">
        <v>1754</v>
      </c>
      <c r="B218" s="28" t="s">
        <v>676</v>
      </c>
      <c r="C218" s="64">
        <v>42971.425000000003</v>
      </c>
      <c r="D218" s="64" t="s">
        <v>700</v>
      </c>
      <c r="E218" s="9">
        <f t="shared" si="133"/>
        <v>2129.9949059077953</v>
      </c>
      <c r="F218" s="9">
        <f t="shared" si="134"/>
        <v>2130</v>
      </c>
      <c r="G218" s="9">
        <f t="shared" si="135"/>
        <v>-7.8899999934947118E-3</v>
      </c>
      <c r="H218" s="9"/>
      <c r="I218" s="9">
        <f t="shared" si="131"/>
        <v>-7.8899999934947118E-3</v>
      </c>
      <c r="J218" s="9"/>
      <c r="K218" s="9"/>
      <c r="L218" s="9"/>
      <c r="M218" s="15"/>
      <c r="N218" s="9"/>
      <c r="O218" s="9"/>
      <c r="P218" s="9">
        <f t="shared" si="136"/>
        <v>8.5747647831428145E-2</v>
      </c>
      <c r="Q218" s="40">
        <f t="shared" si="137"/>
        <v>27952.925000000003</v>
      </c>
      <c r="S218" s="35">
        <v>0.1</v>
      </c>
      <c r="T218" s="9"/>
      <c r="U218" s="9"/>
      <c r="V218" s="9"/>
      <c r="W218" s="9"/>
      <c r="X218" s="9"/>
      <c r="Y218" s="9"/>
      <c r="Z218">
        <f t="shared" si="138"/>
        <v>2130</v>
      </c>
      <c r="AA218" s="15">
        <f t="shared" si="139"/>
        <v>-4.7962394698748551E-3</v>
      </c>
      <c r="AB218" s="15">
        <f t="shared" si="140"/>
        <v>8.2653887307808288E-2</v>
      </c>
      <c r="AC218" s="15">
        <f t="shared" si="141"/>
        <v>-9.3637647824922857E-2</v>
      </c>
      <c r="AD218" s="15">
        <f t="shared" si="142"/>
        <v>-3.0937605236198568E-3</v>
      </c>
      <c r="AE218" s="15">
        <f t="shared" si="143"/>
        <v>9.571354177508612E-7</v>
      </c>
      <c r="AF218">
        <f t="shared" si="144"/>
        <v>-9.3637647824922857E-2</v>
      </c>
      <c r="AG218" s="68"/>
      <c r="AH218">
        <f t="shared" si="145"/>
        <v>-9.0543887301303E-2</v>
      </c>
      <c r="AI218">
        <f t="shared" si="146"/>
        <v>0.78624624594094361</v>
      </c>
      <c r="AJ218">
        <f t="shared" si="147"/>
        <v>-0.1911770959920609</v>
      </c>
      <c r="AK218">
        <f t="shared" si="148"/>
        <v>-0.1101160227340346</v>
      </c>
      <c r="AL218">
        <f t="shared" si="149"/>
        <v>-2.6658957619276822</v>
      </c>
      <c r="AM218">
        <f t="shared" si="150"/>
        <v>-4.1247744853207085</v>
      </c>
      <c r="AN218" s="15">
        <f t="shared" si="132"/>
        <v>3.7424778726479522</v>
      </c>
      <c r="AO218" s="15">
        <f t="shared" si="132"/>
        <v>3.7424873635373666</v>
      </c>
      <c r="AP218" s="15">
        <f t="shared" si="132"/>
        <v>3.7424395103908759</v>
      </c>
      <c r="AQ218" s="15">
        <f t="shared" si="132"/>
        <v>3.7426808023669134</v>
      </c>
      <c r="AR218" s="15">
        <f t="shared" si="132"/>
        <v>3.7414645317354664</v>
      </c>
      <c r="AS218" s="15">
        <f t="shared" si="132"/>
        <v>3.7476057218852086</v>
      </c>
      <c r="AT218" s="15">
        <f t="shared" si="132"/>
        <v>3.7168546432891612</v>
      </c>
      <c r="AU218" s="15">
        <f t="shared" si="151"/>
        <v>3.8784236618663175</v>
      </c>
    </row>
    <row r="219" spans="1:47" x14ac:dyDescent="0.2">
      <c r="A219" s="9" t="s">
        <v>632</v>
      </c>
      <c r="B219" s="35"/>
      <c r="C219" s="12">
        <v>42983.807000000001</v>
      </c>
      <c r="D219" s="12"/>
      <c r="E219" s="9">
        <f t="shared" si="133"/>
        <v>2137.9892087886997</v>
      </c>
      <c r="F219" s="9">
        <f t="shared" si="134"/>
        <v>2138</v>
      </c>
      <c r="G219" s="9">
        <f t="shared" si="135"/>
        <v>-1.67139999975916E-2</v>
      </c>
      <c r="H219" s="9"/>
      <c r="I219" s="9">
        <f t="shared" si="131"/>
        <v>-1.67139999975916E-2</v>
      </c>
      <c r="J219" s="9"/>
      <c r="K219" s="9"/>
      <c r="L219" s="9"/>
      <c r="M219" s="9"/>
      <c r="N219" s="9"/>
      <c r="O219" s="9"/>
      <c r="P219" s="9">
        <f t="shared" si="136"/>
        <v>8.5983958289360923E-2</v>
      </c>
      <c r="Q219" s="40">
        <f t="shared" si="137"/>
        <v>27965.307000000001</v>
      </c>
      <c r="S219" s="35">
        <v>0.1</v>
      </c>
      <c r="Z219">
        <f t="shared" si="138"/>
        <v>2138</v>
      </c>
      <c r="AA219" s="15">
        <f t="shared" si="139"/>
        <v>-4.8306517502275936E-3</v>
      </c>
      <c r="AB219" s="15">
        <f t="shared" si="140"/>
        <v>7.4100610041996917E-2</v>
      </c>
      <c r="AC219" s="15">
        <f t="shared" si="141"/>
        <v>-0.10269795828695252</v>
      </c>
      <c r="AD219" s="15">
        <f t="shared" si="142"/>
        <v>-1.1883348247364006E-2</v>
      </c>
      <c r="AE219" s="15">
        <f t="shared" si="143"/>
        <v>1.4121396556812921E-5</v>
      </c>
      <c r="AF219">
        <f t="shared" si="144"/>
        <v>-0.10269795828695252</v>
      </c>
      <c r="AG219" s="68"/>
      <c r="AH219">
        <f t="shared" si="145"/>
        <v>-9.0814610039588517E-2</v>
      </c>
      <c r="AI219">
        <f t="shared" si="146"/>
        <v>0.78633159595067981</v>
      </c>
      <c r="AJ219">
        <f t="shared" si="147"/>
        <v>-0.19193726268974456</v>
      </c>
      <c r="AK219">
        <f t="shared" si="148"/>
        <v>-0.11028154400496222</v>
      </c>
      <c r="AL219">
        <f t="shared" si="149"/>
        <v>-2.6651212524198646</v>
      </c>
      <c r="AM219">
        <f t="shared" si="150"/>
        <v>-4.117809694142216</v>
      </c>
      <c r="AN219" s="15">
        <f t="shared" si="132"/>
        <v>3.7434339926823723</v>
      </c>
      <c r="AO219" s="15">
        <f t="shared" si="132"/>
        <v>3.7434434569459216</v>
      </c>
      <c r="AP219" s="15">
        <f t="shared" si="132"/>
        <v>3.7433957067320178</v>
      </c>
      <c r="AQ219" s="15">
        <f t="shared" si="132"/>
        <v>3.7436366377039434</v>
      </c>
      <c r="AR219" s="15">
        <f t="shared" si="132"/>
        <v>3.7424213902939463</v>
      </c>
      <c r="AS219" s="15">
        <f t="shared" si="132"/>
        <v>3.7485614592860115</v>
      </c>
      <c r="AT219" s="15">
        <f t="shared" si="132"/>
        <v>3.7177964095542522</v>
      </c>
      <c r="AU219" s="15">
        <f t="shared" si="151"/>
        <v>3.8795693421266004</v>
      </c>
    </row>
    <row r="220" spans="1:47" x14ac:dyDescent="0.2">
      <c r="A220" s="9" t="s">
        <v>632</v>
      </c>
      <c r="B220" s="35"/>
      <c r="C220" s="12">
        <v>42983.81</v>
      </c>
      <c r="D220" s="12"/>
      <c r="E220" s="9">
        <f t="shared" si="133"/>
        <v>2137.9911457058874</v>
      </c>
      <c r="F220" s="9">
        <f t="shared" si="134"/>
        <v>2138</v>
      </c>
      <c r="G220" s="9">
        <f t="shared" si="135"/>
        <v>-1.3714000000618398E-2</v>
      </c>
      <c r="H220" s="9"/>
      <c r="I220" s="9">
        <f t="shared" si="131"/>
        <v>-1.3714000000618398E-2</v>
      </c>
      <c r="J220" s="9"/>
      <c r="K220" s="9"/>
      <c r="L220" s="9"/>
      <c r="M220" s="9"/>
      <c r="N220" s="9"/>
      <c r="O220" s="9"/>
      <c r="P220" s="9">
        <f t="shared" si="136"/>
        <v>8.5983958289360923E-2</v>
      </c>
      <c r="Q220" s="40">
        <f t="shared" si="137"/>
        <v>27965.309999999998</v>
      </c>
      <c r="S220" s="35">
        <v>0.1</v>
      </c>
      <c r="X220" s="9"/>
      <c r="Y220" s="9"/>
      <c r="Z220">
        <f t="shared" si="138"/>
        <v>2138</v>
      </c>
      <c r="AA220" s="15">
        <f t="shared" si="139"/>
        <v>-4.8306517502275936E-3</v>
      </c>
      <c r="AB220" s="15">
        <f t="shared" si="140"/>
        <v>7.7100610038970119E-2</v>
      </c>
      <c r="AC220" s="15">
        <f t="shared" si="141"/>
        <v>-9.9697958289979322E-2</v>
      </c>
      <c r="AD220" s="15">
        <f t="shared" si="142"/>
        <v>-8.8833482503908046E-3</v>
      </c>
      <c r="AE220" s="15">
        <f t="shared" si="143"/>
        <v>7.8913876137721368E-6</v>
      </c>
      <c r="AF220">
        <f t="shared" si="144"/>
        <v>-9.9697958289979322E-2</v>
      </c>
      <c r="AG220" s="68"/>
      <c r="AH220">
        <f t="shared" si="145"/>
        <v>-9.0814610039588517E-2</v>
      </c>
      <c r="AI220">
        <f t="shared" si="146"/>
        <v>0.78633159595067981</v>
      </c>
      <c r="AJ220">
        <f t="shared" si="147"/>
        <v>-0.19193726268974456</v>
      </c>
      <c r="AK220">
        <f t="shared" si="148"/>
        <v>-0.11028154400496222</v>
      </c>
      <c r="AL220">
        <f t="shared" si="149"/>
        <v>-2.6651212524198646</v>
      </c>
      <c r="AM220">
        <f t="shared" si="150"/>
        <v>-4.117809694142216</v>
      </c>
      <c r="AN220" s="15">
        <f t="shared" si="132"/>
        <v>3.7434339926823723</v>
      </c>
      <c r="AO220" s="15">
        <f t="shared" si="132"/>
        <v>3.7434434569459216</v>
      </c>
      <c r="AP220" s="15">
        <f t="shared" si="132"/>
        <v>3.7433957067320178</v>
      </c>
      <c r="AQ220" s="15">
        <f t="shared" si="132"/>
        <v>3.7436366377039434</v>
      </c>
      <c r="AR220" s="15">
        <f t="shared" si="132"/>
        <v>3.7424213902939463</v>
      </c>
      <c r="AS220" s="15">
        <f t="shared" si="132"/>
        <v>3.7485614592860115</v>
      </c>
      <c r="AT220" s="15">
        <f t="shared" si="132"/>
        <v>3.7177964095542522</v>
      </c>
      <c r="AU220" s="15">
        <f t="shared" si="151"/>
        <v>3.8795693421266004</v>
      </c>
    </row>
    <row r="221" spans="1:47" x14ac:dyDescent="0.2">
      <c r="A221" s="9" t="s">
        <v>632</v>
      </c>
      <c r="B221" s="35"/>
      <c r="C221" s="12">
        <v>42983.824000000001</v>
      </c>
      <c r="D221" s="12"/>
      <c r="E221" s="9">
        <f t="shared" si="133"/>
        <v>2138.0001846527748</v>
      </c>
      <c r="F221" s="9">
        <f t="shared" si="134"/>
        <v>2138</v>
      </c>
      <c r="G221" s="9">
        <f t="shared" si="135"/>
        <v>2.860000022337772E-4</v>
      </c>
      <c r="H221" s="9"/>
      <c r="I221" s="9">
        <f t="shared" si="131"/>
        <v>2.860000022337772E-4</v>
      </c>
      <c r="J221" s="9"/>
      <c r="K221" s="9"/>
      <c r="L221" s="9"/>
      <c r="M221" s="9"/>
      <c r="N221" s="9"/>
      <c r="O221" s="9"/>
      <c r="P221" s="9">
        <f t="shared" si="136"/>
        <v>8.5983958289360923E-2</v>
      </c>
      <c r="Q221" s="40">
        <f t="shared" si="137"/>
        <v>27965.324000000001</v>
      </c>
      <c r="S221" s="35">
        <v>0.1</v>
      </c>
      <c r="Z221">
        <f t="shared" si="138"/>
        <v>2138</v>
      </c>
      <c r="AA221" s="15">
        <f t="shared" si="139"/>
        <v>-4.8306517502275936E-3</v>
      </c>
      <c r="AB221" s="15">
        <f t="shared" si="140"/>
        <v>9.1100610041822294E-2</v>
      </c>
      <c r="AC221" s="15">
        <f t="shared" si="141"/>
        <v>-8.5697958287127146E-2</v>
      </c>
      <c r="AD221" s="15">
        <f t="shared" si="142"/>
        <v>5.1166517524613708E-3</v>
      </c>
      <c r="AE221" s="15">
        <f t="shared" si="143"/>
        <v>2.6180125155966021E-6</v>
      </c>
      <c r="AF221">
        <f t="shared" si="144"/>
        <v>-8.5697958287127146E-2</v>
      </c>
      <c r="AG221" s="68"/>
      <c r="AH221">
        <f t="shared" si="145"/>
        <v>-9.0814610039588517E-2</v>
      </c>
      <c r="AI221">
        <f t="shared" si="146"/>
        <v>0.78633159595067981</v>
      </c>
      <c r="AJ221">
        <f t="shared" si="147"/>
        <v>-0.19193726268974456</v>
      </c>
      <c r="AK221">
        <f t="shared" si="148"/>
        <v>-0.11028154400496222</v>
      </c>
      <c r="AL221">
        <f t="shared" si="149"/>
        <v>-2.6651212524198646</v>
      </c>
      <c r="AM221">
        <f t="shared" si="150"/>
        <v>-4.117809694142216</v>
      </c>
      <c r="AN221" s="15">
        <f t="shared" ref="AN221:AT230" si="152">$AU221+$AB$7*SIN(AO221)</f>
        <v>3.7434339926823723</v>
      </c>
      <c r="AO221" s="15">
        <f t="shared" si="152"/>
        <v>3.7434434569459216</v>
      </c>
      <c r="AP221" s="15">
        <f t="shared" si="152"/>
        <v>3.7433957067320178</v>
      </c>
      <c r="AQ221" s="15">
        <f t="shared" si="152"/>
        <v>3.7436366377039434</v>
      </c>
      <c r="AR221" s="15">
        <f t="shared" si="152"/>
        <v>3.7424213902939463</v>
      </c>
      <c r="AS221" s="15">
        <f t="shared" si="152"/>
        <v>3.7485614592860115</v>
      </c>
      <c r="AT221" s="15">
        <f t="shared" si="152"/>
        <v>3.7177964095542522</v>
      </c>
      <c r="AU221" s="15">
        <f t="shared" si="151"/>
        <v>3.8795693421266004</v>
      </c>
    </row>
    <row r="222" spans="1:47" x14ac:dyDescent="0.2">
      <c r="A222" s="63" t="s">
        <v>1754</v>
      </c>
      <c r="B222" s="28" t="s">
        <v>676</v>
      </c>
      <c r="C222" s="64">
        <v>43016.345999999998</v>
      </c>
      <c r="D222" s="64" t="s">
        <v>700</v>
      </c>
      <c r="E222" s="9">
        <f t="shared" si="133"/>
        <v>2158.9976582671184</v>
      </c>
      <c r="F222" s="9">
        <f t="shared" si="134"/>
        <v>2159</v>
      </c>
      <c r="G222" s="9">
        <f t="shared" si="135"/>
        <v>-3.6269999982323498E-3</v>
      </c>
      <c r="H222" s="9"/>
      <c r="I222" s="9">
        <f t="shared" si="131"/>
        <v>-3.6269999982323498E-3</v>
      </c>
      <c r="J222" s="9"/>
      <c r="K222" s="9"/>
      <c r="L222" s="9"/>
      <c r="M222" s="15"/>
      <c r="N222" s="9"/>
      <c r="O222" s="9"/>
      <c r="P222" s="9">
        <f t="shared" si="136"/>
        <v>8.6604274693838038E-2</v>
      </c>
      <c r="Q222" s="40">
        <f t="shared" si="137"/>
        <v>27997.845999999998</v>
      </c>
      <c r="S222" s="35">
        <v>0.1</v>
      </c>
      <c r="T222" s="9"/>
      <c r="U222" s="9"/>
      <c r="V222" s="9"/>
      <c r="W222" s="9"/>
      <c r="Z222">
        <f t="shared" si="138"/>
        <v>2159</v>
      </c>
      <c r="AA222" s="15">
        <f t="shared" si="139"/>
        <v>-4.9207268376177671E-3</v>
      </c>
      <c r="AB222" s="15">
        <f t="shared" si="140"/>
        <v>8.7898001533223455E-2</v>
      </c>
      <c r="AC222" s="15">
        <f t="shared" si="141"/>
        <v>-9.0231274692070387E-2</v>
      </c>
      <c r="AD222" s="15">
        <f t="shared" si="142"/>
        <v>1.2937268393854173E-3</v>
      </c>
      <c r="AE222" s="15">
        <f t="shared" si="143"/>
        <v>1.6737291349461814E-7</v>
      </c>
      <c r="AF222">
        <f t="shared" si="144"/>
        <v>-9.0231274692070387E-2</v>
      </c>
      <c r="AG222" s="68"/>
      <c r="AH222">
        <f t="shared" si="145"/>
        <v>-9.1525001531455805E-2</v>
      </c>
      <c r="AI222">
        <f t="shared" si="146"/>
        <v>0.78655633815447945</v>
      </c>
      <c r="AJ222">
        <f t="shared" si="147"/>
        <v>-0.19393293760391195</v>
      </c>
      <c r="AK222">
        <f t="shared" si="148"/>
        <v>-0.11071589341678571</v>
      </c>
      <c r="AL222">
        <f t="shared" si="149"/>
        <v>-2.6630873634395464</v>
      </c>
      <c r="AM222">
        <f t="shared" si="150"/>
        <v>-4.0996252189027613</v>
      </c>
      <c r="AN222" s="15">
        <f t="shared" si="152"/>
        <v>3.7459443024542303</v>
      </c>
      <c r="AO222" s="15">
        <f t="shared" si="152"/>
        <v>3.7459536966526605</v>
      </c>
      <c r="AP222" s="15">
        <f t="shared" si="152"/>
        <v>3.7459062179280633</v>
      </c>
      <c r="AQ222" s="15">
        <f t="shared" si="152"/>
        <v>3.7461461936058003</v>
      </c>
      <c r="AR222" s="15">
        <f t="shared" si="152"/>
        <v>3.7449336715356587</v>
      </c>
      <c r="AS222" s="15">
        <f t="shared" si="152"/>
        <v>3.7510706197172459</v>
      </c>
      <c r="AT222" s="15">
        <f t="shared" si="152"/>
        <v>3.7202695569649742</v>
      </c>
      <c r="AU222" s="15">
        <f t="shared" si="151"/>
        <v>3.8825767528098454</v>
      </c>
    </row>
    <row r="223" spans="1:47" x14ac:dyDescent="0.2">
      <c r="A223" s="63" t="s">
        <v>1784</v>
      </c>
      <c r="B223" s="28" t="s">
        <v>676</v>
      </c>
      <c r="C223" s="64">
        <v>43047.313000000002</v>
      </c>
      <c r="D223" s="64" t="s">
        <v>700</v>
      </c>
      <c r="E223" s="9">
        <f t="shared" si="133"/>
        <v>2178.9911631381451</v>
      </c>
      <c r="F223" s="9">
        <f t="shared" si="134"/>
        <v>2179</v>
      </c>
      <c r="G223" s="9">
        <f t="shared" si="135"/>
        <v>-1.3686999991477933E-2</v>
      </c>
      <c r="H223" s="9"/>
      <c r="I223" s="9">
        <f t="shared" si="131"/>
        <v>-1.3686999991477933E-2</v>
      </c>
      <c r="J223" s="9"/>
      <c r="K223" s="9"/>
      <c r="L223" s="9"/>
      <c r="M223" s="15"/>
      <c r="N223" s="9"/>
      <c r="O223" s="9"/>
      <c r="P223" s="9">
        <f t="shared" si="136"/>
        <v>8.7195054177528694E-2</v>
      </c>
      <c r="Q223" s="40">
        <f t="shared" si="137"/>
        <v>28028.813000000002</v>
      </c>
      <c r="S223" s="35">
        <v>0.1</v>
      </c>
      <c r="T223" s="9"/>
      <c r="U223" s="9"/>
      <c r="V223" s="9"/>
      <c r="W223" s="9"/>
      <c r="Z223">
        <f t="shared" si="138"/>
        <v>2179</v>
      </c>
      <c r="AA223" s="15">
        <f t="shared" si="139"/>
        <v>-5.006163459004509E-3</v>
      </c>
      <c r="AB223" s="15">
        <f t="shared" si="140"/>
        <v>7.851421764505527E-2</v>
      </c>
      <c r="AC223" s="15">
        <f t="shared" si="141"/>
        <v>-0.10088205416900663</v>
      </c>
      <c r="AD223" s="15">
        <f t="shared" si="142"/>
        <v>-8.6808365324734238E-3</v>
      </c>
      <c r="AE223" s="15">
        <f t="shared" si="143"/>
        <v>7.535692290352521E-6</v>
      </c>
      <c r="AF223">
        <f t="shared" si="144"/>
        <v>-0.10088205416900663</v>
      </c>
      <c r="AG223" s="68"/>
      <c r="AH223">
        <f t="shared" si="145"/>
        <v>-9.2201217636533203E-2</v>
      </c>
      <c r="AI223">
        <f t="shared" si="146"/>
        <v>0.78677131962911506</v>
      </c>
      <c r="AJ223">
        <f t="shared" si="147"/>
        <v>-0.19583389692676284</v>
      </c>
      <c r="AK223">
        <f t="shared" si="148"/>
        <v>-0.11112936472594874</v>
      </c>
      <c r="AL223">
        <f t="shared" si="149"/>
        <v>-2.6611492430655472</v>
      </c>
      <c r="AM223">
        <f t="shared" si="150"/>
        <v>-4.0824375126139421</v>
      </c>
      <c r="AN223" s="15">
        <f t="shared" si="152"/>
        <v>3.7483357420733219</v>
      </c>
      <c r="AO223" s="15">
        <f t="shared" si="152"/>
        <v>3.7483450693197526</v>
      </c>
      <c r="AP223" s="15">
        <f t="shared" si="152"/>
        <v>3.74829785086279</v>
      </c>
      <c r="AQ223" s="15">
        <f t="shared" si="152"/>
        <v>3.7485369065316343</v>
      </c>
      <c r="AR223" s="15">
        <f t="shared" si="152"/>
        <v>3.7473270327687564</v>
      </c>
      <c r="AS223" s="15">
        <f t="shared" si="152"/>
        <v>3.7534607697851401</v>
      </c>
      <c r="AT223" s="15">
        <f t="shared" si="152"/>
        <v>3.722626300177625</v>
      </c>
      <c r="AU223" s="15">
        <f t="shared" si="151"/>
        <v>3.8854409534605545</v>
      </c>
    </row>
    <row r="224" spans="1:47" x14ac:dyDescent="0.2">
      <c r="A224" s="63" t="s">
        <v>1784</v>
      </c>
      <c r="B224" s="28" t="s">
        <v>676</v>
      </c>
      <c r="C224" s="64">
        <v>43061.252</v>
      </c>
      <c r="D224" s="64" t="s">
        <v>700</v>
      </c>
      <c r="E224" s="9">
        <f t="shared" si="133"/>
        <v>2187.9907260404984</v>
      </c>
      <c r="F224" s="9">
        <f t="shared" si="134"/>
        <v>2188</v>
      </c>
      <c r="G224" s="9">
        <f t="shared" si="135"/>
        <v>-1.4363999995111953E-2</v>
      </c>
      <c r="H224" s="9"/>
      <c r="I224" s="9">
        <f t="shared" si="131"/>
        <v>-1.4363999995111953E-2</v>
      </c>
      <c r="J224" s="9"/>
      <c r="K224" s="9"/>
      <c r="L224" s="9"/>
      <c r="M224" s="15"/>
      <c r="N224" s="9"/>
      <c r="O224" s="9"/>
      <c r="P224" s="9">
        <f t="shared" si="136"/>
        <v>8.746090556764817E-2</v>
      </c>
      <c r="Q224" s="40">
        <f t="shared" si="137"/>
        <v>28042.752</v>
      </c>
      <c r="S224" s="35">
        <v>0.1</v>
      </c>
      <c r="T224" s="9"/>
      <c r="U224" s="9"/>
      <c r="V224" s="9"/>
      <c r="W224" s="9"/>
      <c r="Z224">
        <f t="shared" si="138"/>
        <v>2188</v>
      </c>
      <c r="AA224" s="15">
        <f t="shared" si="139"/>
        <v>-5.0444978446911731E-3</v>
      </c>
      <c r="AB224" s="15">
        <f t="shared" si="140"/>
        <v>7.814140341722739E-2</v>
      </c>
      <c r="AC224" s="15">
        <f t="shared" si="141"/>
        <v>-0.10182490556276012</v>
      </c>
      <c r="AD224" s="15">
        <f t="shared" si="142"/>
        <v>-9.3195021504207803E-3</v>
      </c>
      <c r="AE224" s="15">
        <f t="shared" si="143"/>
        <v>8.6853120331697552E-6</v>
      </c>
      <c r="AF224">
        <f t="shared" si="144"/>
        <v>-0.10182490556276012</v>
      </c>
      <c r="AG224" s="68"/>
      <c r="AH224">
        <f t="shared" si="145"/>
        <v>-9.2505403412339343E-2</v>
      </c>
      <c r="AI224">
        <f t="shared" si="146"/>
        <v>0.78686836117815795</v>
      </c>
      <c r="AJ224">
        <f t="shared" si="147"/>
        <v>-0.19668942839400033</v>
      </c>
      <c r="AK224">
        <f t="shared" si="148"/>
        <v>-0.1113153644840542</v>
      </c>
      <c r="AL224">
        <f t="shared" si="149"/>
        <v>-2.6602767427978948</v>
      </c>
      <c r="AM224">
        <f t="shared" si="150"/>
        <v>-4.074744289465106</v>
      </c>
      <c r="AN224" s="15">
        <f t="shared" si="152"/>
        <v>3.7494121034099659</v>
      </c>
      <c r="AO224" s="15">
        <f t="shared" si="152"/>
        <v>3.7494214004596964</v>
      </c>
      <c r="AP224" s="15">
        <f t="shared" si="152"/>
        <v>3.7493742996558175</v>
      </c>
      <c r="AQ224" s="15">
        <f t="shared" si="152"/>
        <v>3.7496129381073584</v>
      </c>
      <c r="AR224" s="15">
        <f t="shared" si="152"/>
        <v>3.7484042727785472</v>
      </c>
      <c r="AS224" s="15">
        <f t="shared" si="152"/>
        <v>3.7545364888420587</v>
      </c>
      <c r="AT224" s="15">
        <f t="shared" si="152"/>
        <v>3.7236872701379591</v>
      </c>
      <c r="AU224" s="15">
        <f t="shared" si="151"/>
        <v>3.8867298437533742</v>
      </c>
    </row>
    <row r="225" spans="1:48" x14ac:dyDescent="0.2">
      <c r="A225" s="9" t="s">
        <v>633</v>
      </c>
      <c r="B225" s="35"/>
      <c r="C225" s="12">
        <v>43109.271999999997</v>
      </c>
      <c r="D225" s="12"/>
      <c r="E225" s="9">
        <f t="shared" si="133"/>
        <v>2218.9943138567705</v>
      </c>
      <c r="F225" s="9">
        <f t="shared" si="134"/>
        <v>2219</v>
      </c>
      <c r="G225" s="9">
        <f t="shared" si="135"/>
        <v>-8.8069999983417802E-3</v>
      </c>
      <c r="H225" s="9"/>
      <c r="I225" s="9">
        <f t="shared" si="131"/>
        <v>-8.8069999983417802E-3</v>
      </c>
      <c r="J225" s="9"/>
      <c r="K225" s="9"/>
      <c r="L225" s="9"/>
      <c r="M225" s="9"/>
      <c r="N225" s="9"/>
      <c r="O225" s="9"/>
      <c r="P225" s="9">
        <f t="shared" si="136"/>
        <v>8.8376618868667781E-2</v>
      </c>
      <c r="Q225" s="40">
        <f t="shared" si="137"/>
        <v>28090.771999999997</v>
      </c>
      <c r="S225" s="35">
        <v>0.1</v>
      </c>
      <c r="X225" s="9"/>
      <c r="Y225" s="9"/>
      <c r="Z225">
        <f t="shared" si="138"/>
        <v>2219</v>
      </c>
      <c r="AA225" s="15">
        <f t="shared" si="139"/>
        <v>-5.1760005076915694E-3</v>
      </c>
      <c r="AB225" s="15">
        <f t="shared" si="140"/>
        <v>8.474561937801757E-2</v>
      </c>
      <c r="AC225" s="15">
        <f t="shared" si="141"/>
        <v>-9.7183618867009561E-2</v>
      </c>
      <c r="AD225" s="15">
        <f t="shared" si="142"/>
        <v>-3.6309994906502108E-3</v>
      </c>
      <c r="AE225" s="15">
        <f t="shared" si="143"/>
        <v>1.3184157301102092E-6</v>
      </c>
      <c r="AF225">
        <f t="shared" si="144"/>
        <v>-9.7183618867009561E-2</v>
      </c>
      <c r="AG225" s="68"/>
      <c r="AH225">
        <f t="shared" si="145"/>
        <v>-9.355261937635935E-2</v>
      </c>
      <c r="AI225">
        <f t="shared" si="146"/>
        <v>0.78720404176407999</v>
      </c>
      <c r="AJ225">
        <f t="shared" si="147"/>
        <v>-0.19963672738137178</v>
      </c>
      <c r="AK225">
        <f t="shared" si="148"/>
        <v>-0.11195573230325702</v>
      </c>
      <c r="AL225">
        <f t="shared" si="149"/>
        <v>-2.6572698123189644</v>
      </c>
      <c r="AM225">
        <f t="shared" si="150"/>
        <v>-4.0484391093748284</v>
      </c>
      <c r="AN225" s="15">
        <f t="shared" si="152"/>
        <v>3.7531205889346269</v>
      </c>
      <c r="AO225" s="15">
        <f t="shared" si="152"/>
        <v>3.7531297816648062</v>
      </c>
      <c r="AP225" s="15">
        <f t="shared" si="152"/>
        <v>3.753083088581211</v>
      </c>
      <c r="AQ225" s="15">
        <f t="shared" si="152"/>
        <v>3.7533202748843122</v>
      </c>
      <c r="AR225" s="15">
        <f t="shared" si="152"/>
        <v>3.752115850726399</v>
      </c>
      <c r="AS225" s="15">
        <f t="shared" si="152"/>
        <v>3.7582424679927366</v>
      </c>
      <c r="AT225" s="15">
        <f t="shared" si="152"/>
        <v>3.7273437977732571</v>
      </c>
      <c r="AU225" s="15">
        <f t="shared" si="151"/>
        <v>3.8911693547619737</v>
      </c>
    </row>
    <row r="226" spans="1:48" x14ac:dyDescent="0.2">
      <c r="A226" s="9" t="s">
        <v>632</v>
      </c>
      <c r="B226" s="35"/>
      <c r="C226" s="12">
        <v>43330.745999999999</v>
      </c>
      <c r="D226" s="12"/>
      <c r="E226" s="9">
        <f t="shared" si="133"/>
        <v>2361.9865797464336</v>
      </c>
      <c r="F226" s="9">
        <f t="shared" si="134"/>
        <v>2362</v>
      </c>
      <c r="G226" s="9">
        <f t="shared" si="135"/>
        <v>-2.0785999993677251E-2</v>
      </c>
      <c r="H226" s="9"/>
      <c r="I226" s="9">
        <f t="shared" si="131"/>
        <v>-2.0785999993677251E-2</v>
      </c>
      <c r="J226" s="9"/>
      <c r="K226" s="9"/>
      <c r="L226" s="9"/>
      <c r="M226" s="9"/>
      <c r="N226" s="9"/>
      <c r="O226" s="9"/>
      <c r="P226" s="9">
        <f t="shared" si="136"/>
        <v>9.2600775049913528E-2</v>
      </c>
      <c r="Q226" s="40">
        <f t="shared" si="137"/>
        <v>28312.245999999999</v>
      </c>
      <c r="S226" s="35">
        <v>0.1</v>
      </c>
      <c r="Z226">
        <f t="shared" si="138"/>
        <v>2362</v>
      </c>
      <c r="AA226" s="15">
        <f t="shared" si="139"/>
        <v>-5.7714795360583743E-3</v>
      </c>
      <c r="AB226" s="15">
        <f t="shared" si="140"/>
        <v>7.7586254592294651E-2</v>
      </c>
      <c r="AC226" s="15">
        <f t="shared" si="141"/>
        <v>-0.11338677504359078</v>
      </c>
      <c r="AD226" s="15">
        <f t="shared" si="142"/>
        <v>-1.5014520457618877E-2</v>
      </c>
      <c r="AE226" s="15">
        <f t="shared" si="143"/>
        <v>2.2543582457225576E-5</v>
      </c>
      <c r="AF226">
        <f t="shared" si="144"/>
        <v>-0.11338677504359078</v>
      </c>
      <c r="AG226" s="68"/>
      <c r="AH226">
        <f t="shared" si="145"/>
        <v>-9.8372254585971902E-2</v>
      </c>
      <c r="AI226">
        <f t="shared" si="146"/>
        <v>0.78878122537756457</v>
      </c>
      <c r="AJ226">
        <f t="shared" si="147"/>
        <v>-0.21324138119673089</v>
      </c>
      <c r="AK226">
        <f t="shared" si="148"/>
        <v>-0.11490359038819815</v>
      </c>
      <c r="AL226">
        <f t="shared" si="149"/>
        <v>-2.6433655285093658</v>
      </c>
      <c r="AM226">
        <f t="shared" si="150"/>
        <v>-3.9308500285828427</v>
      </c>
      <c r="AN226" s="15">
        <f t="shared" si="152"/>
        <v>3.770248180926659</v>
      </c>
      <c r="AO226" s="15">
        <f t="shared" si="152"/>
        <v>3.7702568872040825</v>
      </c>
      <c r="AP226" s="15">
        <f t="shared" si="152"/>
        <v>3.7702121208097346</v>
      </c>
      <c r="AQ226" s="15">
        <f t="shared" si="152"/>
        <v>3.7704423185250624</v>
      </c>
      <c r="AR226" s="15">
        <f t="shared" si="152"/>
        <v>3.7692590058941158</v>
      </c>
      <c r="AS226" s="15">
        <f t="shared" si="152"/>
        <v>3.775352623878284</v>
      </c>
      <c r="AT226" s="15">
        <f t="shared" si="152"/>
        <v>3.7442530455072447</v>
      </c>
      <c r="AU226" s="15">
        <f t="shared" si="151"/>
        <v>3.9116483894145442</v>
      </c>
    </row>
    <row r="227" spans="1:48" x14ac:dyDescent="0.2">
      <c r="A227" s="9" t="s">
        <v>632</v>
      </c>
      <c r="B227" s="35"/>
      <c r="C227" s="12">
        <v>43330.754999999997</v>
      </c>
      <c r="D227" s="12"/>
      <c r="E227" s="9">
        <f t="shared" si="133"/>
        <v>2361.9923904980014</v>
      </c>
      <c r="F227" s="9">
        <f t="shared" si="134"/>
        <v>2362</v>
      </c>
      <c r="G227" s="9">
        <f t="shared" si="135"/>
        <v>-1.1785999995481689E-2</v>
      </c>
      <c r="H227" s="9"/>
      <c r="I227" s="9">
        <f t="shared" si="131"/>
        <v>-1.1785999995481689E-2</v>
      </c>
      <c r="J227" s="9"/>
      <c r="K227" s="9"/>
      <c r="L227" s="9"/>
      <c r="M227" s="9"/>
      <c r="N227" s="9"/>
      <c r="O227" s="9"/>
      <c r="P227" s="9">
        <f t="shared" si="136"/>
        <v>9.2600775049913528E-2</v>
      </c>
      <c r="Q227" s="40">
        <f t="shared" si="137"/>
        <v>28312.254999999997</v>
      </c>
      <c r="S227" s="35">
        <v>0.1</v>
      </c>
      <c r="Z227">
        <f t="shared" si="138"/>
        <v>2362</v>
      </c>
      <c r="AA227" s="15">
        <f t="shared" si="139"/>
        <v>-5.7714795360583743E-3</v>
      </c>
      <c r="AB227" s="15">
        <f t="shared" si="140"/>
        <v>8.6586254590490214E-2</v>
      </c>
      <c r="AC227" s="15">
        <f t="shared" si="141"/>
        <v>-0.10438677504539522</v>
      </c>
      <c r="AD227" s="15">
        <f t="shared" si="142"/>
        <v>-6.0145204594233143E-3</v>
      </c>
      <c r="AE227" s="15">
        <f t="shared" si="143"/>
        <v>3.6174456356821638E-6</v>
      </c>
      <c r="AF227">
        <f t="shared" si="144"/>
        <v>-0.10438677504539522</v>
      </c>
      <c r="AG227" s="68"/>
      <c r="AH227">
        <f t="shared" si="145"/>
        <v>-9.8372254585971902E-2</v>
      </c>
      <c r="AI227">
        <f t="shared" si="146"/>
        <v>0.78878122537756457</v>
      </c>
      <c r="AJ227">
        <f t="shared" si="147"/>
        <v>-0.21324138119673089</v>
      </c>
      <c r="AK227">
        <f t="shared" si="148"/>
        <v>-0.11490359038819815</v>
      </c>
      <c r="AL227">
        <f t="shared" si="149"/>
        <v>-2.6433655285093658</v>
      </c>
      <c r="AM227">
        <f t="shared" si="150"/>
        <v>-3.9308500285828427</v>
      </c>
      <c r="AN227" s="15">
        <f t="shared" si="152"/>
        <v>3.770248180926659</v>
      </c>
      <c r="AO227" s="15">
        <f t="shared" si="152"/>
        <v>3.7702568872040825</v>
      </c>
      <c r="AP227" s="15">
        <f t="shared" si="152"/>
        <v>3.7702121208097346</v>
      </c>
      <c r="AQ227" s="15">
        <f t="shared" si="152"/>
        <v>3.7704423185250624</v>
      </c>
      <c r="AR227" s="15">
        <f t="shared" si="152"/>
        <v>3.7692590058941158</v>
      </c>
      <c r="AS227" s="15">
        <f t="shared" si="152"/>
        <v>3.775352623878284</v>
      </c>
      <c r="AT227" s="15">
        <f t="shared" si="152"/>
        <v>3.7442530455072447</v>
      </c>
      <c r="AU227" s="15">
        <f t="shared" si="151"/>
        <v>3.9116483894145442</v>
      </c>
      <c r="AV227" s="15"/>
    </row>
    <row r="228" spans="1:48" x14ac:dyDescent="0.2">
      <c r="A228" s="9" t="s">
        <v>634</v>
      </c>
      <c r="B228" s="35"/>
      <c r="C228" s="12">
        <v>43397.362000000001</v>
      </c>
      <c r="D228" s="12"/>
      <c r="E228" s="9">
        <f t="shared" si="133"/>
        <v>2404.9964715825222</v>
      </c>
      <c r="F228" s="9">
        <f t="shared" si="134"/>
        <v>2405</v>
      </c>
      <c r="G228" s="9">
        <f t="shared" si="135"/>
        <v>-5.4649999947287142E-3</v>
      </c>
      <c r="H228" s="9"/>
      <c r="I228" s="9">
        <f t="shared" si="131"/>
        <v>-5.4649999947287142E-3</v>
      </c>
      <c r="J228" s="9"/>
      <c r="K228" s="9"/>
      <c r="L228" s="9"/>
      <c r="M228" s="9"/>
      <c r="N228" s="9"/>
      <c r="O228" s="9"/>
      <c r="P228" s="9">
        <f t="shared" si="136"/>
        <v>9.387099493408145E-2</v>
      </c>
      <c r="Q228" s="40">
        <f t="shared" si="137"/>
        <v>28378.862000000001</v>
      </c>
      <c r="S228" s="35">
        <v>0.1</v>
      </c>
      <c r="X228" s="9"/>
      <c r="Y228" s="9"/>
      <c r="Z228">
        <f t="shared" si="138"/>
        <v>2405</v>
      </c>
      <c r="AA228" s="15">
        <f t="shared" si="139"/>
        <v>-5.9468340472330905E-3</v>
      </c>
      <c r="AB228" s="15">
        <f t="shared" si="140"/>
        <v>9.4352828986585827E-2</v>
      </c>
      <c r="AC228" s="15">
        <f t="shared" si="141"/>
        <v>-9.9335994928810165E-2</v>
      </c>
      <c r="AD228" s="15">
        <f t="shared" si="142"/>
        <v>4.8183405250437628E-4</v>
      </c>
      <c r="AE228" s="15">
        <f t="shared" si="143"/>
        <v>2.3216405415279003E-8</v>
      </c>
      <c r="AF228">
        <f t="shared" si="144"/>
        <v>-9.9335994928810165E-2</v>
      </c>
      <c r="AG228" s="68"/>
      <c r="AH228">
        <f t="shared" si="145"/>
        <v>-9.9817828981314541E-2</v>
      </c>
      <c r="AI228">
        <f t="shared" si="146"/>
        <v>0.78926475408748697</v>
      </c>
      <c r="AJ228">
        <f t="shared" si="147"/>
        <v>-0.21733506429333718</v>
      </c>
      <c r="AK228">
        <f t="shared" si="148"/>
        <v>-0.11578800441882847</v>
      </c>
      <c r="AL228">
        <f t="shared" si="149"/>
        <v>-2.6391735422148566</v>
      </c>
      <c r="AM228">
        <f t="shared" si="150"/>
        <v>-3.8966493560055668</v>
      </c>
      <c r="AN228" s="15">
        <f t="shared" si="152"/>
        <v>3.7754051935597062</v>
      </c>
      <c r="AO228" s="15">
        <f t="shared" si="152"/>
        <v>3.7754137522385767</v>
      </c>
      <c r="AP228" s="15">
        <f t="shared" si="152"/>
        <v>3.775369578560738</v>
      </c>
      <c r="AQ228" s="15">
        <f t="shared" si="152"/>
        <v>3.7755975863741367</v>
      </c>
      <c r="AR228" s="15">
        <f t="shared" si="152"/>
        <v>3.774421106231673</v>
      </c>
      <c r="AS228" s="15">
        <f t="shared" si="152"/>
        <v>3.7805025163392783</v>
      </c>
      <c r="AT228" s="15">
        <f t="shared" si="152"/>
        <v>3.7493513056054524</v>
      </c>
      <c r="AU228" s="15">
        <f t="shared" si="151"/>
        <v>3.9178064208135699</v>
      </c>
    </row>
    <row r="229" spans="1:48" x14ac:dyDescent="0.2">
      <c r="A229" s="9" t="s">
        <v>635</v>
      </c>
      <c r="B229" s="35"/>
      <c r="C229" s="12">
        <v>43702.493999999999</v>
      </c>
      <c r="D229" s="12"/>
      <c r="E229" s="9">
        <f t="shared" si="133"/>
        <v>2602.0016102238251</v>
      </c>
      <c r="F229" s="9">
        <f t="shared" si="134"/>
        <v>2602</v>
      </c>
      <c r="G229" s="9">
        <f t="shared" si="135"/>
        <v>2.4940000002970919E-3</v>
      </c>
      <c r="H229" s="9"/>
      <c r="I229" s="9">
        <f t="shared" si="131"/>
        <v>2.4940000002970919E-3</v>
      </c>
      <c r="J229" s="9"/>
      <c r="K229" s="9"/>
      <c r="L229" s="9"/>
      <c r="M229" s="9"/>
      <c r="N229" s="9"/>
      <c r="O229" s="9"/>
      <c r="P229" s="9">
        <f t="shared" si="136"/>
        <v>9.9690487161436581E-2</v>
      </c>
      <c r="Q229" s="40">
        <f t="shared" si="137"/>
        <v>28683.993999999999</v>
      </c>
      <c r="S229" s="35">
        <v>0.1</v>
      </c>
      <c r="Z229">
        <f t="shared" si="138"/>
        <v>2602</v>
      </c>
      <c r="AA229" s="15">
        <f t="shared" si="139"/>
        <v>-6.7269509462234561E-3</v>
      </c>
      <c r="AB229" s="15">
        <f t="shared" si="140"/>
        <v>0.10891143810795713</v>
      </c>
      <c r="AC229" s="15">
        <f t="shared" si="141"/>
        <v>-9.7196487161139489E-2</v>
      </c>
      <c r="AD229" s="15">
        <f t="shared" si="142"/>
        <v>9.220950946520548E-3</v>
      </c>
      <c r="AE229" s="15">
        <f t="shared" si="143"/>
        <v>8.5025936358138195E-6</v>
      </c>
      <c r="AF229">
        <f t="shared" si="144"/>
        <v>-9.7196487161139489E-2</v>
      </c>
      <c r="AG229" s="68"/>
      <c r="AH229">
        <f t="shared" si="145"/>
        <v>-0.10641743810766004</v>
      </c>
      <c r="AI229">
        <f t="shared" si="146"/>
        <v>0.79153520350826856</v>
      </c>
      <c r="AJ229">
        <f t="shared" si="147"/>
        <v>-0.23610478411890165</v>
      </c>
      <c r="AK229">
        <f t="shared" si="148"/>
        <v>-0.11982751963035435</v>
      </c>
      <c r="AL229">
        <f t="shared" si="149"/>
        <v>-2.6199016444232712</v>
      </c>
      <c r="AM229">
        <f t="shared" si="150"/>
        <v>-3.7463414482402282</v>
      </c>
      <c r="AN229" s="15">
        <f t="shared" si="152"/>
        <v>3.7990725222375001</v>
      </c>
      <c r="AO229" s="15">
        <f t="shared" si="152"/>
        <v>3.799080400560316</v>
      </c>
      <c r="AP229" s="15">
        <f t="shared" si="152"/>
        <v>3.7990390068233331</v>
      </c>
      <c r="AQ229" s="15">
        <f t="shared" si="152"/>
        <v>3.7992565097111943</v>
      </c>
      <c r="AR229" s="15">
        <f t="shared" si="152"/>
        <v>3.7981140512465745</v>
      </c>
      <c r="AS229" s="15">
        <f t="shared" si="152"/>
        <v>3.8041262631377717</v>
      </c>
      <c r="AT229" s="15">
        <f t="shared" si="152"/>
        <v>3.7727907307447515</v>
      </c>
      <c r="AU229" s="15">
        <f t="shared" si="151"/>
        <v>3.9460187972230556</v>
      </c>
    </row>
    <row r="230" spans="1:48" x14ac:dyDescent="0.2">
      <c r="A230" s="9" t="s">
        <v>636</v>
      </c>
      <c r="B230" s="35"/>
      <c r="C230" s="12">
        <v>43747.400999999998</v>
      </c>
      <c r="D230" s="12"/>
      <c r="E230" s="9">
        <f t="shared" si="133"/>
        <v>2630.9953236362658</v>
      </c>
      <c r="F230" s="9">
        <f t="shared" si="134"/>
        <v>2631</v>
      </c>
      <c r="G230" s="9">
        <f t="shared" si="135"/>
        <v>-7.2430000000167638E-3</v>
      </c>
      <c r="H230" s="9"/>
      <c r="I230" s="9">
        <f t="shared" si="131"/>
        <v>-7.2430000000167638E-3</v>
      </c>
      <c r="J230" s="9"/>
      <c r="K230" s="9"/>
      <c r="L230" s="9"/>
      <c r="M230" s="9"/>
      <c r="N230" s="9"/>
      <c r="O230" s="9"/>
      <c r="P230" s="9">
        <f t="shared" si="136"/>
        <v>0.10054717931284318</v>
      </c>
      <c r="Q230" s="40">
        <f t="shared" si="137"/>
        <v>28728.900999999998</v>
      </c>
      <c r="S230" s="35">
        <v>0.1</v>
      </c>
      <c r="Z230">
        <f t="shared" si="138"/>
        <v>2631</v>
      </c>
      <c r="AA230" s="15">
        <f t="shared" si="139"/>
        <v>-6.8384353247467056E-3</v>
      </c>
      <c r="AB230" s="15">
        <f t="shared" si="140"/>
        <v>0.10014261463757312</v>
      </c>
      <c r="AC230" s="15">
        <f t="shared" si="141"/>
        <v>-0.10779017931285995</v>
      </c>
      <c r="AD230" s="15">
        <f t="shared" si="142"/>
        <v>-4.0456467527005824E-4</v>
      </c>
      <c r="AE230" s="15">
        <f t="shared" si="143"/>
        <v>1.6367257647636765E-8</v>
      </c>
      <c r="AF230">
        <f t="shared" si="144"/>
        <v>-0.10779017931285995</v>
      </c>
      <c r="AG230" s="68"/>
      <c r="AH230">
        <f t="shared" si="145"/>
        <v>-0.10738561463758989</v>
      </c>
      <c r="AI230">
        <f t="shared" si="146"/>
        <v>0.79187712645218578</v>
      </c>
      <c r="AJ230">
        <f t="shared" si="147"/>
        <v>-0.23886976439213234</v>
      </c>
      <c r="AK230">
        <f t="shared" si="148"/>
        <v>-0.12042041082516902</v>
      </c>
      <c r="AL230">
        <f t="shared" si="149"/>
        <v>-2.6170552289522901</v>
      </c>
      <c r="AM230">
        <f t="shared" si="150"/>
        <v>-3.7250568854008828</v>
      </c>
      <c r="AN230" s="15">
        <f t="shared" si="152"/>
        <v>3.8025623352955882</v>
      </c>
      <c r="AO230" s="15">
        <f t="shared" si="152"/>
        <v>3.8025701132362077</v>
      </c>
      <c r="AP230" s="15">
        <f t="shared" si="152"/>
        <v>3.8025291362623812</v>
      </c>
      <c r="AQ230" s="15">
        <f t="shared" si="152"/>
        <v>3.8027450323052086</v>
      </c>
      <c r="AR230" s="15">
        <f t="shared" si="152"/>
        <v>3.8016079445157476</v>
      </c>
      <c r="AS230" s="15">
        <f t="shared" si="152"/>
        <v>3.8076081561034827</v>
      </c>
      <c r="AT230" s="15">
        <f t="shared" si="152"/>
        <v>3.7762527563179225</v>
      </c>
      <c r="AU230" s="15">
        <f t="shared" si="151"/>
        <v>3.9501718881665844</v>
      </c>
    </row>
    <row r="231" spans="1:48" x14ac:dyDescent="0.2">
      <c r="A231" s="9" t="s">
        <v>637</v>
      </c>
      <c r="B231" s="35"/>
      <c r="C231" s="12">
        <v>43764.44</v>
      </c>
      <c r="D231" s="12"/>
      <c r="E231" s="9">
        <f t="shared" si="133"/>
        <v>2641.9963676346338</v>
      </c>
      <c r="F231" s="9">
        <f t="shared" si="134"/>
        <v>2642</v>
      </c>
      <c r="G231" s="9">
        <f t="shared" si="135"/>
        <v>-5.62599999102531E-3</v>
      </c>
      <c r="H231" s="9"/>
      <c r="I231" s="9">
        <f t="shared" si="131"/>
        <v>-5.62599999102531E-3</v>
      </c>
      <c r="J231" s="9"/>
      <c r="K231" s="9"/>
      <c r="L231" s="9"/>
      <c r="M231" s="9"/>
      <c r="N231" s="9"/>
      <c r="O231" s="9"/>
      <c r="P231" s="9">
        <f t="shared" si="136"/>
        <v>0.10087213255755992</v>
      </c>
      <c r="Q231" s="40">
        <f t="shared" si="137"/>
        <v>28745.940000000002</v>
      </c>
      <c r="S231" s="35">
        <v>0.1</v>
      </c>
      <c r="Z231">
        <f t="shared" si="138"/>
        <v>2642</v>
      </c>
      <c r="AA231" s="15">
        <f t="shared" si="139"/>
        <v>-6.8804894050932125E-3</v>
      </c>
      <c r="AB231" s="15">
        <f t="shared" si="140"/>
        <v>0.10212662197162782</v>
      </c>
      <c r="AC231" s="15">
        <f t="shared" si="141"/>
        <v>-0.10649813254858523</v>
      </c>
      <c r="AD231" s="15">
        <f t="shared" si="142"/>
        <v>1.2544894140679025E-3</v>
      </c>
      <c r="AE231" s="15">
        <f t="shared" si="143"/>
        <v>1.5737436900084294E-7</v>
      </c>
      <c r="AF231">
        <f t="shared" si="144"/>
        <v>-0.10649813254858523</v>
      </c>
      <c r="AG231" s="68"/>
      <c r="AH231">
        <f t="shared" si="145"/>
        <v>-0.10775262196265313</v>
      </c>
      <c r="AI231">
        <f t="shared" si="146"/>
        <v>0.79200734035220965</v>
      </c>
      <c r="AJ231">
        <f t="shared" si="147"/>
        <v>-0.23991867045413748</v>
      </c>
      <c r="AK231">
        <f t="shared" si="148"/>
        <v>-0.12064517963739962</v>
      </c>
      <c r="AL231">
        <f t="shared" si="149"/>
        <v>-2.6159749097984051</v>
      </c>
      <c r="AM231">
        <f t="shared" si="150"/>
        <v>-3.7170375802404543</v>
      </c>
      <c r="AN231" s="15">
        <f t="shared" ref="AN231:AT240" si="153">$AU231+$AB$7*SIN(AO231)</f>
        <v>3.8038864524107492</v>
      </c>
      <c r="AO231" s="15">
        <f t="shared" si="153"/>
        <v>3.8038941922800875</v>
      </c>
      <c r="AP231" s="15">
        <f t="shared" si="153"/>
        <v>3.8038533738121152</v>
      </c>
      <c r="AQ231" s="15">
        <f t="shared" si="153"/>
        <v>3.8040686566036443</v>
      </c>
      <c r="AR231" s="15">
        <f t="shared" si="153"/>
        <v>3.8029336294137019</v>
      </c>
      <c r="AS231" s="15">
        <f t="shared" si="153"/>
        <v>3.8089291690054679</v>
      </c>
      <c r="AT231" s="15">
        <f t="shared" si="153"/>
        <v>3.7775667225112817</v>
      </c>
      <c r="AU231" s="15">
        <f t="shared" si="151"/>
        <v>3.9517471985244739</v>
      </c>
    </row>
    <row r="232" spans="1:48" x14ac:dyDescent="0.2">
      <c r="A232" s="9" t="s">
        <v>638</v>
      </c>
      <c r="B232" s="35"/>
      <c r="C232" s="12">
        <v>43792.324999999997</v>
      </c>
      <c r="D232" s="12"/>
      <c r="E232" s="9">
        <f t="shared" si="133"/>
        <v>2660.0000129127816</v>
      </c>
      <c r="F232" s="9">
        <f t="shared" si="134"/>
        <v>2660</v>
      </c>
      <c r="G232" s="9">
        <f t="shared" si="135"/>
        <v>1.9999999494757503E-5</v>
      </c>
      <c r="H232" s="9"/>
      <c r="I232" s="9">
        <f t="shared" si="131"/>
        <v>1.9999999494757503E-5</v>
      </c>
      <c r="J232" s="9"/>
      <c r="K232" s="9"/>
      <c r="L232" s="9"/>
      <c r="M232" s="9"/>
      <c r="N232" s="9"/>
      <c r="O232" s="9"/>
      <c r="P232" s="9">
        <f t="shared" si="136"/>
        <v>0.10140387547565002</v>
      </c>
      <c r="Q232" s="40">
        <f t="shared" si="137"/>
        <v>28773.824999999997</v>
      </c>
      <c r="S232" s="35">
        <v>0.1</v>
      </c>
      <c r="Z232">
        <f t="shared" si="138"/>
        <v>2660</v>
      </c>
      <c r="AA232" s="15">
        <f t="shared" si="139"/>
        <v>-6.9490263441635836E-3</v>
      </c>
      <c r="AB232" s="15">
        <f t="shared" si="140"/>
        <v>0.10837290181930836</v>
      </c>
      <c r="AC232" s="15">
        <f t="shared" si="141"/>
        <v>-0.10138387547615527</v>
      </c>
      <c r="AD232" s="15">
        <f t="shared" si="142"/>
        <v>6.9690263436583411E-3</v>
      </c>
      <c r="AE232" s="15">
        <f t="shared" si="143"/>
        <v>4.8567328178603953E-6</v>
      </c>
      <c r="AF232">
        <f t="shared" si="144"/>
        <v>-0.10138387547615527</v>
      </c>
      <c r="AG232" s="68"/>
      <c r="AH232">
        <f t="shared" si="145"/>
        <v>-0.10835290181981361</v>
      </c>
      <c r="AI232">
        <f t="shared" si="146"/>
        <v>0.79222103406870692</v>
      </c>
      <c r="AJ232">
        <f t="shared" si="147"/>
        <v>-0.24163520247778836</v>
      </c>
      <c r="AK232">
        <f t="shared" si="148"/>
        <v>-0.12101283879665217</v>
      </c>
      <c r="AL232">
        <f t="shared" si="149"/>
        <v>-2.6142063472472223</v>
      </c>
      <c r="AM232">
        <f t="shared" si="150"/>
        <v>-3.7039786631546892</v>
      </c>
      <c r="AN232" s="15">
        <f t="shared" si="153"/>
        <v>3.8060536598371164</v>
      </c>
      <c r="AO232" s="15">
        <f t="shared" si="153"/>
        <v>3.8060613374192904</v>
      </c>
      <c r="AP232" s="15">
        <f t="shared" si="153"/>
        <v>3.8060207788029365</v>
      </c>
      <c r="AQ232" s="15">
        <f t="shared" si="153"/>
        <v>3.80623505372091</v>
      </c>
      <c r="AR232" s="15">
        <f t="shared" si="153"/>
        <v>3.8051034259754259</v>
      </c>
      <c r="AS232" s="15">
        <f t="shared" si="153"/>
        <v>3.8110911784254746</v>
      </c>
      <c r="AT232" s="15">
        <f t="shared" si="153"/>
        <v>3.7797177816725562</v>
      </c>
      <c r="AU232" s="15">
        <f t="shared" si="151"/>
        <v>3.9543249791101123</v>
      </c>
    </row>
    <row r="233" spans="1:48" x14ac:dyDescent="0.2">
      <c r="A233" s="9" t="s">
        <v>637</v>
      </c>
      <c r="B233" s="35"/>
      <c r="C233" s="12">
        <v>43806.258999999998</v>
      </c>
      <c r="D233" s="12"/>
      <c r="E233" s="9">
        <f t="shared" si="133"/>
        <v>2668.9963476198204</v>
      </c>
      <c r="F233" s="9">
        <f t="shared" si="134"/>
        <v>2669</v>
      </c>
      <c r="G233" s="9">
        <f t="shared" si="135"/>
        <v>-5.6570000015199184E-3</v>
      </c>
      <c r="H233" s="9"/>
      <c r="I233" s="9">
        <f t="shared" si="131"/>
        <v>-5.6570000015199184E-3</v>
      </c>
      <c r="J233" s="9"/>
      <c r="K233" s="9"/>
      <c r="L233" s="9"/>
      <c r="M233" s="9"/>
      <c r="N233" s="9"/>
      <c r="O233" s="9"/>
      <c r="P233" s="9">
        <f t="shared" si="136"/>
        <v>0.10166974751422557</v>
      </c>
      <c r="Q233" s="40">
        <f t="shared" si="137"/>
        <v>28787.758999999998</v>
      </c>
      <c r="S233" s="35">
        <v>0.1</v>
      </c>
      <c r="Z233">
        <f t="shared" si="138"/>
        <v>2669</v>
      </c>
      <c r="AA233" s="15">
        <f t="shared" si="139"/>
        <v>-6.9831643147395817E-3</v>
      </c>
      <c r="AB233" s="15">
        <f t="shared" si="140"/>
        <v>0.10299591182744523</v>
      </c>
      <c r="AC233" s="15">
        <f t="shared" si="141"/>
        <v>-0.10732674751574549</v>
      </c>
      <c r="AD233" s="15">
        <f t="shared" si="142"/>
        <v>1.3261643132196632E-3</v>
      </c>
      <c r="AE233" s="15">
        <f t="shared" si="143"/>
        <v>1.7587117856573811E-7</v>
      </c>
      <c r="AF233">
        <f t="shared" si="144"/>
        <v>-0.10732674751574549</v>
      </c>
      <c r="AG233" s="68"/>
      <c r="AH233">
        <f t="shared" si="145"/>
        <v>-0.10865291182896515</v>
      </c>
      <c r="AI233">
        <f t="shared" si="146"/>
        <v>0.79232816810218487</v>
      </c>
      <c r="AJ233">
        <f t="shared" si="147"/>
        <v>-0.24249353299791854</v>
      </c>
      <c r="AK233">
        <f t="shared" si="148"/>
        <v>-0.12119660091482594</v>
      </c>
      <c r="AL233">
        <f t="shared" si="149"/>
        <v>-2.6133217076838862</v>
      </c>
      <c r="AM233">
        <f t="shared" si="150"/>
        <v>-3.6974786046353652</v>
      </c>
      <c r="AN233" s="15">
        <f t="shared" si="153"/>
        <v>3.8071374830488511</v>
      </c>
      <c r="AO233" s="15">
        <f t="shared" si="153"/>
        <v>3.8071451294944252</v>
      </c>
      <c r="AP233" s="15">
        <f t="shared" si="153"/>
        <v>3.8071047010193566</v>
      </c>
      <c r="AQ233" s="15">
        <f t="shared" si="153"/>
        <v>3.8073184699922509</v>
      </c>
      <c r="AR233" s="15">
        <f t="shared" si="153"/>
        <v>3.8061885547156082</v>
      </c>
      <c r="AS233" s="15">
        <f t="shared" si="153"/>
        <v>3.8121723476167162</v>
      </c>
      <c r="AT233" s="15">
        <f t="shared" si="153"/>
        <v>3.7807937461722489</v>
      </c>
      <c r="AU233" s="15">
        <f t="shared" si="151"/>
        <v>3.9556138694029319</v>
      </c>
    </row>
    <row r="234" spans="1:48" x14ac:dyDescent="0.2">
      <c r="A234" s="9" t="s">
        <v>639</v>
      </c>
      <c r="B234" s="35"/>
      <c r="C234" s="12">
        <v>44001.398000000001</v>
      </c>
      <c r="D234" s="12"/>
      <c r="E234" s="9">
        <f t="shared" si="133"/>
        <v>2794.9857087793384</v>
      </c>
      <c r="F234" s="9">
        <f t="shared" si="134"/>
        <v>2795</v>
      </c>
      <c r="G234" s="9">
        <f t="shared" si="135"/>
        <v>-2.2134999991976656E-2</v>
      </c>
      <c r="H234" s="9"/>
      <c r="I234" s="9">
        <f t="shared" si="131"/>
        <v>-2.2134999991976656E-2</v>
      </c>
      <c r="J234" s="9"/>
      <c r="K234" s="9"/>
      <c r="L234" s="9"/>
      <c r="M234" s="9"/>
      <c r="N234" s="9"/>
      <c r="O234" s="9"/>
      <c r="P234" s="9">
        <f t="shared" si="136"/>
        <v>0.10539199662141607</v>
      </c>
      <c r="Q234" s="40">
        <f t="shared" si="137"/>
        <v>28982.898000000001</v>
      </c>
      <c r="S234" s="35">
        <v>0.1</v>
      </c>
      <c r="Z234">
        <f t="shared" si="138"/>
        <v>2795</v>
      </c>
      <c r="AA234" s="15">
        <f t="shared" si="139"/>
        <v>-7.4517632500093328E-3</v>
      </c>
      <c r="AB234" s="15">
        <f t="shared" si="140"/>
        <v>9.070875987944875E-2</v>
      </c>
      <c r="AC234" s="15">
        <f t="shared" si="141"/>
        <v>-0.12752699661339273</v>
      </c>
      <c r="AD234" s="15">
        <f t="shared" si="142"/>
        <v>-1.4683236741967323E-2</v>
      </c>
      <c r="AE234" s="15">
        <f t="shared" si="143"/>
        <v>2.1559744122065918E-5</v>
      </c>
      <c r="AF234">
        <f t="shared" si="144"/>
        <v>-0.12752699661339273</v>
      </c>
      <c r="AG234" s="68"/>
      <c r="AH234">
        <f t="shared" si="145"/>
        <v>-0.11284375987142541</v>
      </c>
      <c r="AI234">
        <f t="shared" si="146"/>
        <v>0.79384820885397755</v>
      </c>
      <c r="AJ234">
        <f t="shared" si="147"/>
        <v>-0.25451444850595756</v>
      </c>
      <c r="AK234">
        <f t="shared" si="148"/>
        <v>-0.12376447327237629</v>
      </c>
      <c r="AL234">
        <f t="shared" si="149"/>
        <v>-2.600911399249366</v>
      </c>
      <c r="AM234">
        <f t="shared" si="150"/>
        <v>-3.6084813862734433</v>
      </c>
      <c r="AN234" s="15">
        <f t="shared" si="153"/>
        <v>3.8223265289811352</v>
      </c>
      <c r="AO234" s="15">
        <f t="shared" si="153"/>
        <v>3.8223337404810165</v>
      </c>
      <c r="AP234" s="15">
        <f t="shared" si="153"/>
        <v>3.822295147042893</v>
      </c>
      <c r="AQ234" s="15">
        <f t="shared" si="153"/>
        <v>3.8225016997441696</v>
      </c>
      <c r="AR234" s="15">
        <f t="shared" si="153"/>
        <v>3.8213966283335759</v>
      </c>
      <c r="AS234" s="15">
        <f t="shared" si="153"/>
        <v>3.8273204133087906</v>
      </c>
      <c r="AT234" s="15">
        <f t="shared" si="153"/>
        <v>3.7958879031016601</v>
      </c>
      <c r="AU234" s="15">
        <f t="shared" si="151"/>
        <v>3.9736583335023998</v>
      </c>
    </row>
    <row r="235" spans="1:48" x14ac:dyDescent="0.2">
      <c r="A235" s="9" t="s">
        <v>632</v>
      </c>
      <c r="B235" s="35"/>
      <c r="C235" s="12">
        <v>44010.696000000004</v>
      </c>
      <c r="D235" s="12"/>
      <c r="E235" s="9">
        <f t="shared" si="133"/>
        <v>2800.9888607892467</v>
      </c>
      <c r="F235" s="9">
        <f t="shared" si="134"/>
        <v>2801</v>
      </c>
      <c r="G235" s="9">
        <f t="shared" si="135"/>
        <v>-1.7252999990887474E-2</v>
      </c>
      <c r="H235" s="9"/>
      <c r="I235" s="9">
        <f t="shared" si="131"/>
        <v>-1.7252999990887474E-2</v>
      </c>
      <c r="J235" s="9"/>
      <c r="K235" s="9"/>
      <c r="L235" s="9"/>
      <c r="M235" s="9"/>
      <c r="N235" s="9"/>
      <c r="O235" s="9"/>
      <c r="P235" s="9">
        <f t="shared" si="136"/>
        <v>0.10556924846774139</v>
      </c>
      <c r="Q235" s="40">
        <f t="shared" si="137"/>
        <v>28992.196000000004</v>
      </c>
      <c r="S235" s="35">
        <v>0.1</v>
      </c>
      <c r="X235" s="15"/>
      <c r="Y235" s="15"/>
      <c r="Z235">
        <f t="shared" si="138"/>
        <v>2801</v>
      </c>
      <c r="AA235" s="15">
        <f t="shared" si="139"/>
        <v>-7.4736344387725806E-3</v>
      </c>
      <c r="AB235" s="15">
        <f t="shared" si="140"/>
        <v>9.5789882915626498E-2</v>
      </c>
      <c r="AC235" s="15">
        <f t="shared" si="141"/>
        <v>-0.12282224845862887</v>
      </c>
      <c r="AD235" s="15">
        <f t="shared" si="142"/>
        <v>-9.7793655521148937E-3</v>
      </c>
      <c r="AE235" s="15">
        <f t="shared" si="143"/>
        <v>9.5635990601891448E-6</v>
      </c>
      <c r="AF235">
        <f t="shared" si="144"/>
        <v>-0.12282224845862887</v>
      </c>
      <c r="AG235" s="68"/>
      <c r="AH235">
        <f t="shared" si="145"/>
        <v>-0.11304288290651397</v>
      </c>
      <c r="AI235">
        <f t="shared" si="146"/>
        <v>0.79392153329203574</v>
      </c>
      <c r="AJ235">
        <f t="shared" si="147"/>
        <v>-0.25508706284892418</v>
      </c>
      <c r="AK235">
        <f t="shared" si="148"/>
        <v>-0.12388652629078126</v>
      </c>
      <c r="AL235">
        <f t="shared" si="149"/>
        <v>-2.6003192398311135</v>
      </c>
      <c r="AM235">
        <f t="shared" si="150"/>
        <v>-3.6043344423038861</v>
      </c>
      <c r="AN235" s="15">
        <f t="shared" si="153"/>
        <v>3.8230505462651037</v>
      </c>
      <c r="AO235" s="15">
        <f t="shared" si="153"/>
        <v>3.8230577371184653</v>
      </c>
      <c r="AP235" s="15">
        <f t="shared" si="153"/>
        <v>3.8230192315848086</v>
      </c>
      <c r="AQ235" s="15">
        <f t="shared" si="153"/>
        <v>3.8232254347839625</v>
      </c>
      <c r="AR235" s="15">
        <f t="shared" si="153"/>
        <v>3.8221215858927402</v>
      </c>
      <c r="AS235" s="15">
        <f t="shared" si="153"/>
        <v>3.8280423023211427</v>
      </c>
      <c r="AT235" s="15">
        <f t="shared" si="153"/>
        <v>3.7966081086913537</v>
      </c>
      <c r="AU235" s="15">
        <f t="shared" si="151"/>
        <v>3.9745175936976129</v>
      </c>
    </row>
    <row r="236" spans="1:48" x14ac:dyDescent="0.2">
      <c r="A236" s="9" t="s">
        <v>640</v>
      </c>
      <c r="B236" s="35"/>
      <c r="C236" s="12">
        <v>44083.519</v>
      </c>
      <c r="D236" s="12"/>
      <c r="E236" s="9">
        <f t="shared" si="133"/>
        <v>2848.0062342907968</v>
      </c>
      <c r="F236" s="9">
        <f t="shared" si="134"/>
        <v>2848</v>
      </c>
      <c r="G236" s="9">
        <f t="shared" si="135"/>
        <v>9.6560000019962899E-3</v>
      </c>
      <c r="H236" s="9"/>
      <c r="I236" s="9">
        <f t="shared" si="131"/>
        <v>9.6560000019962899E-3</v>
      </c>
      <c r="J236" s="9"/>
      <c r="K236" s="9"/>
      <c r="L236" s="9"/>
      <c r="M236" s="9"/>
      <c r="N236" s="9"/>
      <c r="O236" s="9"/>
      <c r="P236" s="9">
        <f t="shared" si="136"/>
        <v>0.10695772720473996</v>
      </c>
      <c r="Q236" s="40">
        <f t="shared" si="137"/>
        <v>29065.019</v>
      </c>
      <c r="S236" s="35">
        <v>0.1</v>
      </c>
      <c r="Z236">
        <f t="shared" si="138"/>
        <v>2848</v>
      </c>
      <c r="AA236" s="15">
        <f t="shared" si="139"/>
        <v>-7.6435311786620663E-3</v>
      </c>
      <c r="AB236" s="15">
        <f t="shared" si="140"/>
        <v>0.12425725838539832</v>
      </c>
      <c r="AC236" s="15">
        <f t="shared" si="141"/>
        <v>-9.7301727202743674E-2</v>
      </c>
      <c r="AD236" s="15">
        <f t="shared" si="142"/>
        <v>1.7299531180658356E-2</v>
      </c>
      <c r="AE236" s="15">
        <f t="shared" si="143"/>
        <v>2.9927377907057074E-5</v>
      </c>
      <c r="AF236">
        <f t="shared" si="144"/>
        <v>-9.7301727202743674E-2</v>
      </c>
      <c r="AG236" s="68"/>
      <c r="AH236">
        <f t="shared" si="145"/>
        <v>-0.11460125838340203</v>
      </c>
      <c r="AI236">
        <f t="shared" si="146"/>
        <v>0.79449888018773285</v>
      </c>
      <c r="AJ236">
        <f t="shared" si="147"/>
        <v>-0.25957309886800956</v>
      </c>
      <c r="AK236">
        <f t="shared" si="148"/>
        <v>-0.1248418823672816</v>
      </c>
      <c r="AL236">
        <f t="shared" si="149"/>
        <v>-2.5956768601213609</v>
      </c>
      <c r="AM236">
        <f t="shared" si="150"/>
        <v>-3.5721275448216581</v>
      </c>
      <c r="AN236" s="15">
        <f t="shared" si="153"/>
        <v>3.8287243359258594</v>
      </c>
      <c r="AO236" s="15">
        <f t="shared" si="153"/>
        <v>3.8287313653320196</v>
      </c>
      <c r="AP236" s="15">
        <f t="shared" si="153"/>
        <v>3.8286935496828751</v>
      </c>
      <c r="AQ236" s="15">
        <f t="shared" si="153"/>
        <v>3.8288969979505354</v>
      </c>
      <c r="AR236" s="15">
        <f t="shared" si="153"/>
        <v>3.8278028455902562</v>
      </c>
      <c r="AS236" s="15">
        <f t="shared" si="153"/>
        <v>3.8336988694140768</v>
      </c>
      <c r="AT236" s="15">
        <f t="shared" si="153"/>
        <v>3.8022542717533998</v>
      </c>
      <c r="AU236" s="15">
        <f t="shared" si="151"/>
        <v>3.9812484652267801</v>
      </c>
    </row>
    <row r="237" spans="1:48" x14ac:dyDescent="0.2">
      <c r="A237" s="9" t="s">
        <v>641</v>
      </c>
      <c r="B237" s="35"/>
      <c r="C237" s="12">
        <v>44125.321000000004</v>
      </c>
      <c r="D237" s="12"/>
      <c r="E237" s="9">
        <f t="shared" si="133"/>
        <v>2874.9952384119133</v>
      </c>
      <c r="F237" s="9">
        <f t="shared" si="134"/>
        <v>2875</v>
      </c>
      <c r="G237" s="9">
        <f t="shared" si="135"/>
        <v>-7.3749999937717803E-3</v>
      </c>
      <c r="H237" s="9"/>
      <c r="I237" s="9">
        <f t="shared" si="131"/>
        <v>-7.3749999937717803E-3</v>
      </c>
      <c r="J237" s="9"/>
      <c r="K237" s="9"/>
      <c r="L237" s="9"/>
      <c r="M237" s="9"/>
      <c r="N237" s="9"/>
      <c r="O237" s="9"/>
      <c r="P237" s="9">
        <f t="shared" si="136"/>
        <v>0.10775536869102278</v>
      </c>
      <c r="Q237" s="40">
        <f t="shared" si="137"/>
        <v>29106.821000000004</v>
      </c>
      <c r="S237" s="35">
        <v>0.1</v>
      </c>
      <c r="X237" s="9"/>
      <c r="Y237" s="9"/>
      <c r="Z237">
        <f t="shared" si="138"/>
        <v>2875</v>
      </c>
      <c r="AA237" s="15">
        <f t="shared" si="139"/>
        <v>-7.7399741223218854E-3</v>
      </c>
      <c r="AB237" s="15">
        <f t="shared" si="140"/>
        <v>0.10812034281957289</v>
      </c>
      <c r="AC237" s="15">
        <f t="shared" si="141"/>
        <v>-0.11513036868479457</v>
      </c>
      <c r="AD237" s="15">
        <f t="shared" si="142"/>
        <v>3.6497412855010514E-4</v>
      </c>
      <c r="AE237" s="15">
        <f t="shared" si="143"/>
        <v>1.3320611451090868E-8</v>
      </c>
      <c r="AF237">
        <f t="shared" si="144"/>
        <v>-0.11513036868479457</v>
      </c>
      <c r="AG237" s="68"/>
      <c r="AH237">
        <f t="shared" si="145"/>
        <v>-0.11549534281334467</v>
      </c>
      <c r="AI237">
        <f t="shared" si="146"/>
        <v>0.79483293536029243</v>
      </c>
      <c r="AJ237">
        <f t="shared" si="147"/>
        <v>-0.26215061561682496</v>
      </c>
      <c r="AK237">
        <f t="shared" si="148"/>
        <v>-0.12539011693202951</v>
      </c>
      <c r="AL237">
        <f t="shared" si="149"/>
        <v>-2.5930068980457923</v>
      </c>
      <c r="AM237">
        <f t="shared" si="150"/>
        <v>-3.5538452509821692</v>
      </c>
      <c r="AN237" s="15">
        <f t="shared" si="153"/>
        <v>3.8319856182684169</v>
      </c>
      <c r="AO237" s="15">
        <f t="shared" si="153"/>
        <v>3.8319925551836009</v>
      </c>
      <c r="AP237" s="15">
        <f t="shared" si="153"/>
        <v>3.8319551367722693</v>
      </c>
      <c r="AQ237" s="15">
        <f t="shared" si="153"/>
        <v>3.8321569891180682</v>
      </c>
      <c r="AR237" s="15">
        <f t="shared" si="153"/>
        <v>3.831068501991139</v>
      </c>
      <c r="AS237" s="15">
        <f t="shared" si="153"/>
        <v>3.8369498178042973</v>
      </c>
      <c r="AT237" s="15">
        <f t="shared" si="153"/>
        <v>3.8055014764259991</v>
      </c>
      <c r="AU237" s="15">
        <f t="shared" si="151"/>
        <v>3.9851151361052373</v>
      </c>
    </row>
    <row r="238" spans="1:48" x14ac:dyDescent="0.2">
      <c r="A238" s="9" t="s">
        <v>641</v>
      </c>
      <c r="B238" s="35"/>
      <c r="C238" s="12">
        <v>44156.292000000001</v>
      </c>
      <c r="D238" s="12"/>
      <c r="E238" s="9">
        <f t="shared" si="133"/>
        <v>2894.9913258391884</v>
      </c>
      <c r="F238" s="9">
        <f t="shared" si="134"/>
        <v>2895</v>
      </c>
      <c r="G238" s="9">
        <f t="shared" si="135"/>
        <v>-1.3434999993478414E-2</v>
      </c>
      <c r="H238" s="9"/>
      <c r="I238" s="9">
        <f t="shared" si="131"/>
        <v>-1.3434999993478414E-2</v>
      </c>
      <c r="J238" s="9"/>
      <c r="K238" s="9"/>
      <c r="L238" s="9"/>
      <c r="M238" s="9"/>
      <c r="N238" s="9"/>
      <c r="O238" s="9"/>
      <c r="P238" s="9">
        <f t="shared" si="136"/>
        <v>0.10834621647822257</v>
      </c>
      <c r="Q238" s="40">
        <f t="shared" si="137"/>
        <v>29137.792000000001</v>
      </c>
      <c r="S238" s="35">
        <v>0.1</v>
      </c>
      <c r="X238" s="9"/>
      <c r="Y238" s="9"/>
      <c r="Z238">
        <f t="shared" si="138"/>
        <v>2895</v>
      </c>
      <c r="AA238" s="15">
        <f t="shared" si="139"/>
        <v>-7.8108620611642005E-3</v>
      </c>
      <c r="AB238" s="15">
        <f t="shared" si="140"/>
        <v>0.10272207854590835</v>
      </c>
      <c r="AC238" s="15">
        <f t="shared" si="141"/>
        <v>-0.12178121647170098</v>
      </c>
      <c r="AD238" s="15">
        <f t="shared" si="142"/>
        <v>-5.6241379323142132E-3</v>
      </c>
      <c r="AE238" s="15">
        <f t="shared" si="143"/>
        <v>3.1630927481695593E-6</v>
      </c>
      <c r="AF238">
        <f t="shared" si="144"/>
        <v>-0.12178121647170098</v>
      </c>
      <c r="AG238" s="68"/>
      <c r="AH238">
        <f t="shared" si="145"/>
        <v>-0.11615707853938677</v>
      </c>
      <c r="AI238">
        <f t="shared" si="146"/>
        <v>0.79508150919248977</v>
      </c>
      <c r="AJ238">
        <f t="shared" si="147"/>
        <v>-0.26406008253896718</v>
      </c>
      <c r="AK238">
        <f t="shared" si="148"/>
        <v>-0.12579593778129053</v>
      </c>
      <c r="AL238">
        <f t="shared" si="149"/>
        <v>-2.5910276977964988</v>
      </c>
      <c r="AM238">
        <f t="shared" si="150"/>
        <v>-3.5404044486803277</v>
      </c>
      <c r="AN238" s="15">
        <f t="shared" si="153"/>
        <v>3.834402268691663</v>
      </c>
      <c r="AO238" s="15">
        <f t="shared" si="153"/>
        <v>3.8344091372301876</v>
      </c>
      <c r="AP238" s="15">
        <f t="shared" si="153"/>
        <v>3.8343720134358721</v>
      </c>
      <c r="AQ238" s="15">
        <f t="shared" si="153"/>
        <v>3.8345726776170759</v>
      </c>
      <c r="AR238" s="15">
        <f t="shared" si="153"/>
        <v>3.8334884307831265</v>
      </c>
      <c r="AS238" s="15">
        <f t="shared" si="153"/>
        <v>3.8393586074489412</v>
      </c>
      <c r="AT238" s="15">
        <f t="shared" si="153"/>
        <v>3.8079085440508131</v>
      </c>
      <c r="AU238" s="15">
        <f t="shared" si="151"/>
        <v>3.9879793367559464</v>
      </c>
    </row>
    <row r="239" spans="1:48" x14ac:dyDescent="0.2">
      <c r="A239" s="9" t="s">
        <v>642</v>
      </c>
      <c r="B239" s="35"/>
      <c r="C239" s="12">
        <v>44295.686000000002</v>
      </c>
      <c r="D239" s="12"/>
      <c r="E239" s="9">
        <f t="shared" si="133"/>
        <v>2984.9895374189837</v>
      </c>
      <c r="F239" s="9">
        <f t="shared" si="134"/>
        <v>2985</v>
      </c>
      <c r="G239" s="9">
        <f t="shared" si="135"/>
        <v>-1.6204999992623925E-2</v>
      </c>
      <c r="H239" s="9"/>
      <c r="I239" s="9">
        <f t="shared" ref="I239:I270" si="154">G239</f>
        <v>-1.6204999992623925E-2</v>
      </c>
      <c r="J239" s="9"/>
      <c r="K239" s="9"/>
      <c r="L239" s="9"/>
      <c r="M239" s="9"/>
      <c r="N239" s="9"/>
      <c r="O239" s="9"/>
      <c r="P239" s="9">
        <f t="shared" si="136"/>
        <v>0.11100505513112241</v>
      </c>
      <c r="Q239" s="40">
        <f t="shared" si="137"/>
        <v>29277.186000000002</v>
      </c>
      <c r="S239" s="35">
        <v>0.1</v>
      </c>
      <c r="X239" s="9"/>
      <c r="Y239" s="9"/>
      <c r="Z239">
        <f t="shared" si="138"/>
        <v>2985</v>
      </c>
      <c r="AA239" s="15">
        <f t="shared" si="139"/>
        <v>-8.1239470445115952E-3</v>
      </c>
      <c r="AB239" s="15">
        <f t="shared" si="140"/>
        <v>0.10292400218301008</v>
      </c>
      <c r="AC239" s="15">
        <f t="shared" si="141"/>
        <v>-0.12721005512374634</v>
      </c>
      <c r="AD239" s="15">
        <f t="shared" si="142"/>
        <v>-8.08105294811233E-3</v>
      </c>
      <c r="AE239" s="15">
        <f t="shared" si="143"/>
        <v>6.5303416750194983E-6</v>
      </c>
      <c r="AF239">
        <f t="shared" si="144"/>
        <v>-0.12721005512374634</v>
      </c>
      <c r="AG239" s="68"/>
      <c r="AH239">
        <f t="shared" si="145"/>
        <v>-0.11912900217563401</v>
      </c>
      <c r="AI239">
        <f t="shared" si="146"/>
        <v>0.79621197915832664</v>
      </c>
      <c r="AJ239">
        <f t="shared" si="147"/>
        <v>-0.27265461418914383</v>
      </c>
      <c r="AK239">
        <f t="shared" si="148"/>
        <v>-0.12761915372911586</v>
      </c>
      <c r="AL239">
        <f t="shared" si="149"/>
        <v>-2.5821058734457543</v>
      </c>
      <c r="AM239">
        <f t="shared" si="150"/>
        <v>-3.4809667263888664</v>
      </c>
      <c r="AN239" s="15">
        <f t="shared" si="153"/>
        <v>3.8452866063647368</v>
      </c>
      <c r="AO239" s="15">
        <f t="shared" si="153"/>
        <v>3.845293168857844</v>
      </c>
      <c r="AP239" s="15">
        <f t="shared" si="153"/>
        <v>3.845257373691739</v>
      </c>
      <c r="AQ239" s="15">
        <f t="shared" si="153"/>
        <v>3.8454526318962512</v>
      </c>
      <c r="AR239" s="15">
        <f t="shared" si="153"/>
        <v>3.8443879152388214</v>
      </c>
      <c r="AS239" s="15">
        <f t="shared" si="153"/>
        <v>3.850205419144527</v>
      </c>
      <c r="AT239" s="15">
        <f t="shared" si="153"/>
        <v>3.8187586830151017</v>
      </c>
      <c r="AU239" s="15">
        <f t="shared" si="151"/>
        <v>4.0008682396841388</v>
      </c>
    </row>
    <row r="240" spans="1:48" x14ac:dyDescent="0.2">
      <c r="A240" s="9" t="s">
        <v>643</v>
      </c>
      <c r="B240" s="35"/>
      <c r="C240" s="12">
        <v>44461.404000000002</v>
      </c>
      <c r="D240" s="12"/>
      <c r="E240" s="9">
        <f t="shared" si="133"/>
        <v>3091.9835516992289</v>
      </c>
      <c r="F240" s="9">
        <f t="shared" si="134"/>
        <v>3092</v>
      </c>
      <c r="G240" s="9">
        <f t="shared" si="135"/>
        <v>-2.5475999995251186E-2</v>
      </c>
      <c r="H240" s="9"/>
      <c r="I240" s="9">
        <f t="shared" si="154"/>
        <v>-2.5475999995251186E-2</v>
      </c>
      <c r="J240" s="9"/>
      <c r="K240" s="9"/>
      <c r="L240" s="9"/>
      <c r="M240" s="9"/>
      <c r="N240" s="9"/>
      <c r="O240" s="9"/>
      <c r="P240" s="9">
        <f t="shared" si="136"/>
        <v>0.11416616913419061</v>
      </c>
      <c r="Q240" s="40">
        <f t="shared" si="137"/>
        <v>29442.904000000002</v>
      </c>
      <c r="S240" s="35">
        <v>0.1</v>
      </c>
      <c r="X240" s="9"/>
      <c r="Y240" s="9"/>
      <c r="Z240">
        <f t="shared" si="138"/>
        <v>3092</v>
      </c>
      <c r="AA240" s="15">
        <f t="shared" si="139"/>
        <v>-8.483230331365374E-3</v>
      </c>
      <c r="AB240" s="15">
        <f t="shared" si="140"/>
        <v>9.7173399470304803E-2</v>
      </c>
      <c r="AC240" s="15">
        <f t="shared" si="141"/>
        <v>-0.1396421691294418</v>
      </c>
      <c r="AD240" s="15">
        <f t="shared" si="142"/>
        <v>-1.6992769663885812E-2</v>
      </c>
      <c r="AE240" s="15">
        <f t="shared" si="143"/>
        <v>2.8875422084987794E-5</v>
      </c>
      <c r="AF240">
        <f t="shared" si="144"/>
        <v>-0.1396421691294418</v>
      </c>
      <c r="AG240" s="68"/>
      <c r="AH240">
        <f t="shared" si="145"/>
        <v>-0.12264939946555599</v>
      </c>
      <c r="AI240">
        <f t="shared" si="146"/>
        <v>0.79758140752335416</v>
      </c>
      <c r="AJ240">
        <f t="shared" si="147"/>
        <v>-0.28287623540642393</v>
      </c>
      <c r="AK240">
        <f t="shared" si="148"/>
        <v>-0.12978027298813782</v>
      </c>
      <c r="AL240">
        <f t="shared" si="149"/>
        <v>-2.5714654811018756</v>
      </c>
      <c r="AM240">
        <f t="shared" si="150"/>
        <v>-3.4124492823066377</v>
      </c>
      <c r="AN240" s="15">
        <f t="shared" si="153"/>
        <v>3.8582471907320013</v>
      </c>
      <c r="AO240" s="15">
        <f t="shared" si="153"/>
        <v>3.8582533936201115</v>
      </c>
      <c r="AP240" s="15">
        <f t="shared" si="153"/>
        <v>3.8582191807599209</v>
      </c>
      <c r="AQ240" s="15">
        <f t="shared" si="153"/>
        <v>3.8584078990740793</v>
      </c>
      <c r="AR240" s="15">
        <f t="shared" si="153"/>
        <v>3.8573673139051516</v>
      </c>
      <c r="AS240" s="15">
        <f t="shared" si="153"/>
        <v>3.8631168667234732</v>
      </c>
      <c r="AT240" s="15">
        <f t="shared" si="153"/>
        <v>3.8316976835839354</v>
      </c>
      <c r="AU240" s="15">
        <f t="shared" si="151"/>
        <v>4.0161917131654334</v>
      </c>
    </row>
    <row r="241" spans="1:48" x14ac:dyDescent="0.2">
      <c r="A241" s="9" t="s">
        <v>632</v>
      </c>
      <c r="B241" s="35"/>
      <c r="C241" s="12">
        <v>44470.713000000003</v>
      </c>
      <c r="D241" s="12"/>
      <c r="E241" s="9">
        <f t="shared" si="133"/>
        <v>3097.9938057388317</v>
      </c>
      <c r="F241" s="9">
        <f t="shared" si="134"/>
        <v>3098</v>
      </c>
      <c r="G241" s="9">
        <f t="shared" si="135"/>
        <v>-9.5939999955589883E-3</v>
      </c>
      <c r="H241" s="9"/>
      <c r="I241" s="9">
        <f t="shared" si="154"/>
        <v>-9.5939999955589883E-3</v>
      </c>
      <c r="J241" s="9"/>
      <c r="K241" s="9"/>
      <c r="L241" s="9"/>
      <c r="M241" s="9"/>
      <c r="N241" s="9"/>
      <c r="O241" s="9"/>
      <c r="P241" s="9">
        <f t="shared" si="136"/>
        <v>0.1143434294802962</v>
      </c>
      <c r="Q241" s="40">
        <f t="shared" si="137"/>
        <v>29452.213000000003</v>
      </c>
      <c r="S241" s="35">
        <v>0.1</v>
      </c>
      <c r="Z241">
        <f t="shared" si="138"/>
        <v>3098</v>
      </c>
      <c r="AA241" s="15">
        <f t="shared" si="139"/>
        <v>-8.5029501224090642E-3</v>
      </c>
      <c r="AB241" s="15">
        <f t="shared" si="140"/>
        <v>0.11325237960714628</v>
      </c>
      <c r="AC241" s="15">
        <f t="shared" si="141"/>
        <v>-0.12393742947585519</v>
      </c>
      <c r="AD241" s="15">
        <f t="shared" si="142"/>
        <v>-1.0910498731499241E-3</v>
      </c>
      <c r="AE241" s="15">
        <f t="shared" si="143"/>
        <v>1.1903898257004656E-7</v>
      </c>
      <c r="AF241">
        <f t="shared" si="144"/>
        <v>-0.12393742947585519</v>
      </c>
      <c r="AG241" s="68"/>
      <c r="AH241">
        <f t="shared" si="145"/>
        <v>-0.12284637960270527</v>
      </c>
      <c r="AI241">
        <f t="shared" si="146"/>
        <v>0.79765901915145287</v>
      </c>
      <c r="AJ241">
        <f t="shared" si="147"/>
        <v>-0.28344951550547115</v>
      </c>
      <c r="AK241">
        <f t="shared" si="148"/>
        <v>-0.12990124443726417</v>
      </c>
      <c r="AL241">
        <f t="shared" si="149"/>
        <v>-2.5708677363986157</v>
      </c>
      <c r="AM241">
        <f t="shared" si="150"/>
        <v>-3.4086739484753568</v>
      </c>
      <c r="AN241" s="15">
        <f t="shared" ref="AN241:AT250" si="155">$AU241+$AB$7*SIN(AO241)</f>
        <v>3.8589746143601453</v>
      </c>
      <c r="AO241" s="15">
        <f t="shared" si="155"/>
        <v>3.8589807972416188</v>
      </c>
      <c r="AP241" s="15">
        <f t="shared" si="155"/>
        <v>3.858946673096733</v>
      </c>
      <c r="AQ241" s="15">
        <f t="shared" si="155"/>
        <v>3.8591350214611837</v>
      </c>
      <c r="AR241" s="15">
        <f t="shared" si="155"/>
        <v>3.8580958174799553</v>
      </c>
      <c r="AS241" s="15">
        <f t="shared" si="155"/>
        <v>3.8638413914469933</v>
      </c>
      <c r="AT241" s="15">
        <f t="shared" si="155"/>
        <v>3.8324245125362024</v>
      </c>
      <c r="AU241" s="15">
        <f t="shared" si="151"/>
        <v>4.0170509733606456</v>
      </c>
    </row>
    <row r="242" spans="1:48" x14ac:dyDescent="0.2">
      <c r="A242" s="9" t="s">
        <v>644</v>
      </c>
      <c r="B242" s="35"/>
      <c r="C242" s="12">
        <v>44492.389000000003</v>
      </c>
      <c r="D242" s="12"/>
      <c r="E242" s="9">
        <f t="shared" si="133"/>
        <v>3111.9886780733914</v>
      </c>
      <c r="F242" s="9">
        <f t="shared" si="134"/>
        <v>3112</v>
      </c>
      <c r="G242" s="9">
        <f t="shared" si="135"/>
        <v>-1.7535999992105644E-2</v>
      </c>
      <c r="H242" s="9"/>
      <c r="I242" s="9">
        <f t="shared" si="154"/>
        <v>-1.7535999992105644E-2</v>
      </c>
      <c r="J242" s="9"/>
      <c r="K242" s="9"/>
      <c r="L242" s="9"/>
      <c r="M242" s="9"/>
      <c r="N242" s="9"/>
      <c r="O242" s="9"/>
      <c r="P242" s="9">
        <f t="shared" si="136"/>
        <v>0.11475703762231428</v>
      </c>
      <c r="Q242" s="40">
        <f t="shared" si="137"/>
        <v>29473.889000000003</v>
      </c>
      <c r="S242" s="35">
        <v>0.1</v>
      </c>
      <c r="Z242">
        <f t="shared" si="138"/>
        <v>3112</v>
      </c>
      <c r="AA242" s="15">
        <f t="shared" si="139"/>
        <v>-8.5487838698373869E-3</v>
      </c>
      <c r="AB242" s="15">
        <f t="shared" si="140"/>
        <v>0.10576982150004602</v>
      </c>
      <c r="AC242" s="15">
        <f t="shared" si="141"/>
        <v>-0.13229303761441991</v>
      </c>
      <c r="AD242" s="15">
        <f t="shared" si="142"/>
        <v>-8.9872161222682573E-3</v>
      </c>
      <c r="AE242" s="15">
        <f t="shared" si="143"/>
        <v>8.0770053628358492E-6</v>
      </c>
      <c r="AF242">
        <f t="shared" si="144"/>
        <v>-0.13229303761441991</v>
      </c>
      <c r="AG242" s="68"/>
      <c r="AH242">
        <f t="shared" si="145"/>
        <v>-0.12330582149215166</v>
      </c>
      <c r="AI242">
        <f t="shared" si="146"/>
        <v>0.79784045301185125</v>
      </c>
      <c r="AJ242">
        <f t="shared" si="147"/>
        <v>-0.28478720899268761</v>
      </c>
      <c r="AK242">
        <f t="shared" si="148"/>
        <v>-0.13018342213449624</v>
      </c>
      <c r="AL242">
        <f t="shared" si="149"/>
        <v>-2.5694725458757834</v>
      </c>
      <c r="AM242">
        <f t="shared" si="150"/>
        <v>-3.3998918346927498</v>
      </c>
      <c r="AN242" s="15">
        <f t="shared" si="155"/>
        <v>3.8606722116885233</v>
      </c>
      <c r="AO242" s="15">
        <f t="shared" si="155"/>
        <v>3.8606783479585101</v>
      </c>
      <c r="AP242" s="15">
        <f t="shared" si="155"/>
        <v>3.860644430785718</v>
      </c>
      <c r="AQ242" s="15">
        <f t="shared" si="155"/>
        <v>3.8608319147048693</v>
      </c>
      <c r="AR242" s="15">
        <f t="shared" si="155"/>
        <v>3.8597959447209238</v>
      </c>
      <c r="AS242" s="15">
        <f t="shared" si="155"/>
        <v>3.8655321658822137</v>
      </c>
      <c r="AT242" s="15">
        <f t="shared" si="155"/>
        <v>3.8341209770404414</v>
      </c>
      <c r="AU242" s="15">
        <f t="shared" si="151"/>
        <v>4.0190559138161426</v>
      </c>
    </row>
    <row r="243" spans="1:48" x14ac:dyDescent="0.2">
      <c r="A243" s="9" t="s">
        <v>645</v>
      </c>
      <c r="B243" s="35"/>
      <c r="C243" s="12">
        <v>44732.46</v>
      </c>
      <c r="D243" s="12"/>
      <c r="E243" s="9">
        <f t="shared" si="133"/>
        <v>3266.987893621927</v>
      </c>
      <c r="F243" s="9">
        <f t="shared" si="134"/>
        <v>3267</v>
      </c>
      <c r="G243" s="9">
        <f t="shared" si="135"/>
        <v>-1.8750999995972961E-2</v>
      </c>
      <c r="H243" s="9"/>
      <c r="I243" s="9">
        <f t="shared" si="154"/>
        <v>-1.8750999995972961E-2</v>
      </c>
      <c r="J243" s="9"/>
      <c r="K243" s="9"/>
      <c r="L243" s="9"/>
      <c r="M243" s="9"/>
      <c r="N243" s="9"/>
      <c r="O243" s="9"/>
      <c r="P243" s="9">
        <f t="shared" si="136"/>
        <v>0.11933633309565971</v>
      </c>
      <c r="Q243" s="40">
        <f t="shared" si="137"/>
        <v>29713.96</v>
      </c>
      <c r="S243" s="35">
        <v>0.1</v>
      </c>
      <c r="Z243">
        <f t="shared" si="138"/>
        <v>3267</v>
      </c>
      <c r="AA243" s="15">
        <f t="shared" si="139"/>
        <v>-9.0391128695367501E-3</v>
      </c>
      <c r="AB243" s="15">
        <f t="shared" si="140"/>
        <v>0.10962444596922349</v>
      </c>
      <c r="AC243" s="15">
        <f t="shared" si="141"/>
        <v>-0.13808733309163268</v>
      </c>
      <c r="AD243" s="15">
        <f t="shared" si="142"/>
        <v>-9.7118871264362111E-3</v>
      </c>
      <c r="AE243" s="15">
        <f t="shared" si="143"/>
        <v>9.4320751556637414E-6</v>
      </c>
      <c r="AF243">
        <f t="shared" si="144"/>
        <v>-0.13808733309163268</v>
      </c>
      <c r="AG243" s="68"/>
      <c r="AH243">
        <f t="shared" si="145"/>
        <v>-0.12837544596519646</v>
      </c>
      <c r="AI243">
        <f t="shared" si="146"/>
        <v>0.7998811164343278</v>
      </c>
      <c r="AJ243">
        <f t="shared" si="147"/>
        <v>-0.29960066473845581</v>
      </c>
      <c r="AK243">
        <f t="shared" si="148"/>
        <v>-0.13329905580134821</v>
      </c>
      <c r="AL243">
        <f t="shared" si="149"/>
        <v>-2.5539829191105872</v>
      </c>
      <c r="AM243">
        <f t="shared" si="150"/>
        <v>-3.3051163630260376</v>
      </c>
      <c r="AN243" s="15">
        <f t="shared" si="155"/>
        <v>3.8794930987280614</v>
      </c>
      <c r="AO243" s="15">
        <f t="shared" si="155"/>
        <v>3.8794987262131042</v>
      </c>
      <c r="AP243" s="15">
        <f t="shared" si="155"/>
        <v>3.8794670945010896</v>
      </c>
      <c r="AQ243" s="15">
        <f t="shared" si="155"/>
        <v>3.879644906027667</v>
      </c>
      <c r="AR243" s="15">
        <f t="shared" si="155"/>
        <v>3.8786457460731576</v>
      </c>
      <c r="AS243" s="15">
        <f t="shared" si="155"/>
        <v>3.8842720833396545</v>
      </c>
      <c r="AT243" s="15">
        <f t="shared" si="155"/>
        <v>3.852953215463105</v>
      </c>
      <c r="AU243" s="15">
        <f t="shared" si="151"/>
        <v>4.0412534688591393</v>
      </c>
    </row>
    <row r="244" spans="1:48" x14ac:dyDescent="0.2">
      <c r="A244" s="9" t="s">
        <v>646</v>
      </c>
      <c r="B244" s="35"/>
      <c r="C244" s="12">
        <v>44746.400999999998</v>
      </c>
      <c r="D244" s="12"/>
      <c r="E244" s="9">
        <f t="shared" si="133"/>
        <v>3275.988747802407</v>
      </c>
      <c r="F244" s="9">
        <f t="shared" si="134"/>
        <v>3276</v>
      </c>
      <c r="G244" s="9">
        <f t="shared" si="135"/>
        <v>-1.7427999999199528E-2</v>
      </c>
      <c r="H244" s="9"/>
      <c r="I244" s="9">
        <f t="shared" si="154"/>
        <v>-1.7427999999199528E-2</v>
      </c>
      <c r="J244" s="9"/>
      <c r="K244" s="9"/>
      <c r="L244" s="9"/>
      <c r="M244" s="9"/>
      <c r="N244" s="9"/>
      <c r="O244" s="9"/>
      <c r="P244" s="9">
        <f t="shared" si="136"/>
        <v>0.11960223119164239</v>
      </c>
      <c r="Q244" s="40">
        <f t="shared" si="137"/>
        <v>29727.900999999998</v>
      </c>
      <c r="S244" s="35">
        <v>0.1</v>
      </c>
      <c r="X244" s="9"/>
      <c r="Y244" s="9"/>
      <c r="Z244">
        <f t="shared" si="138"/>
        <v>3276</v>
      </c>
      <c r="AA244" s="15">
        <f t="shared" si="139"/>
        <v>-9.0665983999658889E-3</v>
      </c>
      <c r="AB244" s="15">
        <f t="shared" si="140"/>
        <v>0.11124082959240875</v>
      </c>
      <c r="AC244" s="15">
        <f t="shared" si="141"/>
        <v>-0.1370302311908419</v>
      </c>
      <c r="AD244" s="15">
        <f t="shared" si="142"/>
        <v>-8.3614015992336393E-3</v>
      </c>
      <c r="AE244" s="15">
        <f t="shared" si="143"/>
        <v>6.9913036703666859E-6</v>
      </c>
      <c r="AF244">
        <f t="shared" si="144"/>
        <v>-0.1370302311908419</v>
      </c>
      <c r="AG244" s="68"/>
      <c r="AH244">
        <f t="shared" si="145"/>
        <v>-0.12866882959160827</v>
      </c>
      <c r="AI244">
        <f t="shared" si="146"/>
        <v>0.80000141257190349</v>
      </c>
      <c r="AJ244">
        <f t="shared" si="147"/>
        <v>-0.30046095901723691</v>
      </c>
      <c r="AK244">
        <f t="shared" si="148"/>
        <v>-0.13347947731343587</v>
      </c>
      <c r="AL244">
        <f t="shared" si="149"/>
        <v>-2.553081076462171</v>
      </c>
      <c r="AM244">
        <f t="shared" si="150"/>
        <v>-3.2997476708207474</v>
      </c>
      <c r="AN244" s="15">
        <f t="shared" si="155"/>
        <v>3.8805874090416399</v>
      </c>
      <c r="AO244" s="15">
        <f t="shared" si="155"/>
        <v>3.8805930074306154</v>
      </c>
      <c r="AP244" s="15">
        <f t="shared" si="155"/>
        <v>3.8805615079043774</v>
      </c>
      <c r="AQ244" s="15">
        <f t="shared" si="155"/>
        <v>3.8807387528319661</v>
      </c>
      <c r="AR244" s="15">
        <f t="shared" si="155"/>
        <v>3.8797417842560207</v>
      </c>
      <c r="AS244" s="15">
        <f t="shared" si="155"/>
        <v>3.8853613902770459</v>
      </c>
      <c r="AT244" s="15">
        <f t="shared" si="155"/>
        <v>3.8540495344516836</v>
      </c>
      <c r="AU244" s="15">
        <f t="shared" si="151"/>
        <v>4.042542359151958</v>
      </c>
    </row>
    <row r="245" spans="1:48" x14ac:dyDescent="0.2">
      <c r="A245" s="9" t="s">
        <v>632</v>
      </c>
      <c r="B245" s="35"/>
      <c r="C245" s="12">
        <v>44786.667999999998</v>
      </c>
      <c r="D245" s="12"/>
      <c r="E245" s="9">
        <f t="shared" si="133"/>
        <v>3301.9866959614637</v>
      </c>
      <c r="F245" s="9">
        <f t="shared" si="134"/>
        <v>3302</v>
      </c>
      <c r="G245" s="9">
        <f t="shared" si="135"/>
        <v>-2.0605999998224434E-2</v>
      </c>
      <c r="H245" s="9"/>
      <c r="I245" s="9">
        <f t="shared" si="154"/>
        <v>-2.0605999998224434E-2</v>
      </c>
      <c r="J245" s="9"/>
      <c r="K245" s="9"/>
      <c r="L245" s="9"/>
      <c r="M245" s="9"/>
      <c r="N245" s="9"/>
      <c r="O245" s="9"/>
      <c r="P245" s="9">
        <f t="shared" si="136"/>
        <v>0.12037038341696163</v>
      </c>
      <c r="Q245" s="40">
        <f t="shared" si="137"/>
        <v>29768.167999999998</v>
      </c>
      <c r="S245" s="35">
        <v>0.1</v>
      </c>
      <c r="X245" s="9"/>
      <c r="Y245" s="9"/>
      <c r="Z245">
        <f t="shared" si="138"/>
        <v>3302</v>
      </c>
      <c r="AA245" s="15">
        <f t="shared" si="139"/>
        <v>-9.1453799318306495E-3</v>
      </c>
      <c r="AB245" s="15">
        <f t="shared" si="140"/>
        <v>0.10890976335056785</v>
      </c>
      <c r="AC245" s="15">
        <f t="shared" si="141"/>
        <v>-0.14097638341518606</v>
      </c>
      <c r="AD245" s="15">
        <f t="shared" si="142"/>
        <v>-1.1460620066393784E-2</v>
      </c>
      <c r="AE245" s="15">
        <f t="shared" si="143"/>
        <v>1.3134581230622788E-5</v>
      </c>
      <c r="AF245">
        <f t="shared" si="144"/>
        <v>-0.14097638341518606</v>
      </c>
      <c r="AG245" s="68"/>
      <c r="AH245">
        <f t="shared" si="145"/>
        <v>-0.12951576334879228</v>
      </c>
      <c r="AI245">
        <f t="shared" si="146"/>
        <v>0.80035005269804094</v>
      </c>
      <c r="AJ245">
        <f t="shared" si="147"/>
        <v>-0.30294633335298093</v>
      </c>
      <c r="AK245">
        <f t="shared" si="148"/>
        <v>-0.13400038947490761</v>
      </c>
      <c r="AL245">
        <f t="shared" si="149"/>
        <v>-2.5504742265868017</v>
      </c>
      <c r="AM245">
        <f t="shared" si="150"/>
        <v>-3.2843184707582882</v>
      </c>
      <c r="AN245" s="15">
        <f t="shared" si="155"/>
        <v>3.8837496759881707</v>
      </c>
      <c r="AO245" s="15">
        <f t="shared" si="155"/>
        <v>3.8837551906201782</v>
      </c>
      <c r="AP245" s="15">
        <f t="shared" si="155"/>
        <v>3.8837240725285449</v>
      </c>
      <c r="AQ245" s="15">
        <f t="shared" si="155"/>
        <v>3.8838996780423369</v>
      </c>
      <c r="AR245" s="15">
        <f t="shared" si="155"/>
        <v>3.8829090716900843</v>
      </c>
      <c r="AS245" s="15">
        <f t="shared" si="155"/>
        <v>3.8885090196496277</v>
      </c>
      <c r="AT245" s="15">
        <f t="shared" si="155"/>
        <v>3.8572184382738524</v>
      </c>
      <c r="AU245" s="15">
        <f t="shared" si="151"/>
        <v>4.0462658199978803</v>
      </c>
    </row>
    <row r="246" spans="1:48" x14ac:dyDescent="0.2">
      <c r="A246" s="9" t="s">
        <v>632</v>
      </c>
      <c r="B246" s="35"/>
      <c r="C246" s="12">
        <v>44803.7</v>
      </c>
      <c r="D246" s="12"/>
      <c r="E246" s="9">
        <f t="shared" si="133"/>
        <v>3312.983220486386</v>
      </c>
      <c r="F246" s="9">
        <f t="shared" si="134"/>
        <v>3313</v>
      </c>
      <c r="G246" s="9">
        <f t="shared" si="135"/>
        <v>-2.5989000001573004E-2</v>
      </c>
      <c r="H246" s="9"/>
      <c r="I246" s="9">
        <f t="shared" si="154"/>
        <v>-2.5989000001573004E-2</v>
      </c>
      <c r="J246" s="9"/>
      <c r="K246" s="9"/>
      <c r="L246" s="9"/>
      <c r="M246" s="9"/>
      <c r="N246" s="9"/>
      <c r="O246" s="9"/>
      <c r="P246" s="9">
        <f t="shared" si="136"/>
        <v>0.12069537186755828</v>
      </c>
      <c r="Q246" s="40">
        <f t="shared" si="137"/>
        <v>29785.199999999997</v>
      </c>
      <c r="S246" s="35">
        <v>0.1</v>
      </c>
      <c r="X246" s="9"/>
      <c r="Y246" s="9"/>
      <c r="Z246">
        <f t="shared" si="138"/>
        <v>3313</v>
      </c>
      <c r="AA246" s="15">
        <f t="shared" si="139"/>
        <v>-9.1784312950341923E-3</v>
      </c>
      <c r="AB246" s="15">
        <f t="shared" si="140"/>
        <v>0.10388480316101947</v>
      </c>
      <c r="AC246" s="15">
        <f t="shared" si="141"/>
        <v>-0.1466843718691313</v>
      </c>
      <c r="AD246" s="15">
        <f t="shared" si="142"/>
        <v>-1.6810568706538812E-2</v>
      </c>
      <c r="AE246" s="15">
        <f t="shared" si="143"/>
        <v>2.8259522023726199E-5</v>
      </c>
      <c r="AF246">
        <f t="shared" si="144"/>
        <v>-0.1466843718691313</v>
      </c>
      <c r="AG246" s="68"/>
      <c r="AH246">
        <f t="shared" si="145"/>
        <v>-0.12987380316259248</v>
      </c>
      <c r="AI246">
        <f t="shared" si="146"/>
        <v>0.80049805478664726</v>
      </c>
      <c r="AJ246">
        <f t="shared" si="147"/>
        <v>-0.30399787159876884</v>
      </c>
      <c r="AK246">
        <f t="shared" si="148"/>
        <v>-0.13422063810454182</v>
      </c>
      <c r="AL246">
        <f t="shared" si="149"/>
        <v>-2.5493706436580426</v>
      </c>
      <c r="AM246">
        <f t="shared" si="150"/>
        <v>-3.2778264085584756</v>
      </c>
      <c r="AN246" s="15">
        <f t="shared" si="155"/>
        <v>3.8850879734976402</v>
      </c>
      <c r="AO246" s="15">
        <f t="shared" si="155"/>
        <v>3.885093452829854</v>
      </c>
      <c r="AP246" s="15">
        <f t="shared" si="155"/>
        <v>3.8850624959073685</v>
      </c>
      <c r="AQ246" s="15">
        <f t="shared" si="155"/>
        <v>3.8852374067259374</v>
      </c>
      <c r="AR246" s="15">
        <f t="shared" si="155"/>
        <v>3.8842495060165456</v>
      </c>
      <c r="AS246" s="15">
        <f t="shared" si="155"/>
        <v>3.8898410426325718</v>
      </c>
      <c r="AT246" s="15">
        <f t="shared" si="155"/>
        <v>3.8585599169167466</v>
      </c>
      <c r="AU246" s="15">
        <f t="shared" si="151"/>
        <v>4.0478411303557706</v>
      </c>
    </row>
    <row r="247" spans="1:48" x14ac:dyDescent="0.2">
      <c r="A247" s="9" t="s">
        <v>647</v>
      </c>
      <c r="B247" s="35"/>
      <c r="C247" s="12">
        <v>45085.603999999999</v>
      </c>
      <c r="D247" s="12"/>
      <c r="E247" s="9">
        <f t="shared" si="133"/>
        <v>3494.9914549669998</v>
      </c>
      <c r="F247" s="9">
        <f t="shared" si="134"/>
        <v>3495</v>
      </c>
      <c r="G247" s="9">
        <f t="shared" si="135"/>
        <v>-1.3234999998530839E-2</v>
      </c>
      <c r="H247" s="9"/>
      <c r="I247" s="9">
        <f t="shared" si="154"/>
        <v>-1.3234999998530839E-2</v>
      </c>
      <c r="J247" s="9"/>
      <c r="K247" s="9"/>
      <c r="L247" s="9"/>
      <c r="M247" s="9"/>
      <c r="N247" s="9"/>
      <c r="O247" s="9"/>
      <c r="P247" s="9">
        <f t="shared" si="136"/>
        <v>0.1260725372766677</v>
      </c>
      <c r="Q247" s="40">
        <f t="shared" si="137"/>
        <v>30067.103999999999</v>
      </c>
      <c r="S247" s="35">
        <v>0.1</v>
      </c>
      <c r="Z247">
        <f t="shared" si="138"/>
        <v>3495</v>
      </c>
      <c r="AA247" s="15">
        <f t="shared" si="139"/>
        <v>-9.7005620337539678E-3</v>
      </c>
      <c r="AB247" s="15">
        <f t="shared" si="140"/>
        <v>0.12253809931189083</v>
      </c>
      <c r="AC247" s="15">
        <f t="shared" si="141"/>
        <v>-0.13930753727519854</v>
      </c>
      <c r="AD247" s="15">
        <f t="shared" si="142"/>
        <v>-3.5344379647768709E-3</v>
      </c>
      <c r="AE247" s="15">
        <f t="shared" si="143"/>
        <v>1.249225172685607E-6</v>
      </c>
      <c r="AF247">
        <f t="shared" si="144"/>
        <v>-0.13930753727519854</v>
      </c>
      <c r="AG247" s="68"/>
      <c r="AH247">
        <f t="shared" si="145"/>
        <v>-0.13577309931042167</v>
      </c>
      <c r="AI247">
        <f t="shared" si="146"/>
        <v>0.80299021487750111</v>
      </c>
      <c r="AJ247">
        <f t="shared" si="147"/>
        <v>-0.32139814468288036</v>
      </c>
      <c r="AK247">
        <f t="shared" si="148"/>
        <v>-0.13785264017453125</v>
      </c>
      <c r="AL247">
        <f t="shared" si="149"/>
        <v>-2.5310513848921343</v>
      </c>
      <c r="AM247">
        <f t="shared" si="150"/>
        <v>-3.1733871147330097</v>
      </c>
      <c r="AN247" s="15">
        <f t="shared" si="155"/>
        <v>3.9072670405506496</v>
      </c>
      <c r="AO247" s="15">
        <f t="shared" si="155"/>
        <v>3.9072719485016969</v>
      </c>
      <c r="AP247" s="15">
        <f t="shared" si="155"/>
        <v>3.9072436354024296</v>
      </c>
      <c r="AQ247" s="15">
        <f t="shared" si="155"/>
        <v>3.907406979253258</v>
      </c>
      <c r="AR247" s="15">
        <f t="shared" si="155"/>
        <v>3.9064649688813406</v>
      </c>
      <c r="AS247" s="15">
        <f t="shared" si="155"/>
        <v>3.9119093742405826</v>
      </c>
      <c r="AT247" s="15">
        <f t="shared" si="155"/>
        <v>3.8808239025677107</v>
      </c>
      <c r="AU247" s="15">
        <f t="shared" si="151"/>
        <v>4.0739053562772245</v>
      </c>
    </row>
    <row r="248" spans="1:48" x14ac:dyDescent="0.2">
      <c r="A248" s="9" t="s">
        <v>632</v>
      </c>
      <c r="B248" s="35"/>
      <c r="C248" s="12">
        <v>45122.767999999996</v>
      </c>
      <c r="D248" s="12"/>
      <c r="E248" s="9">
        <f t="shared" si="133"/>
        <v>3518.9859851128545</v>
      </c>
      <c r="F248" s="9">
        <f t="shared" si="134"/>
        <v>3519</v>
      </c>
      <c r="G248" s="9">
        <f t="shared" si="135"/>
        <v>-2.1706999999878462E-2</v>
      </c>
      <c r="H248" s="9"/>
      <c r="I248" s="9">
        <f t="shared" si="154"/>
        <v>-2.1706999999878462E-2</v>
      </c>
      <c r="J248" s="9"/>
      <c r="K248" s="9"/>
      <c r="L248" s="9"/>
      <c r="M248" s="9"/>
      <c r="N248" s="9"/>
      <c r="O248" s="9"/>
      <c r="P248" s="9">
        <f t="shared" si="136"/>
        <v>0.12678162582485383</v>
      </c>
      <c r="Q248" s="40">
        <f t="shared" si="137"/>
        <v>30104.267999999996</v>
      </c>
      <c r="S248" s="35">
        <v>0.1</v>
      </c>
      <c r="Z248">
        <f t="shared" si="138"/>
        <v>3519</v>
      </c>
      <c r="AA248" s="15">
        <f t="shared" si="139"/>
        <v>-9.7658489469268361E-3</v>
      </c>
      <c r="AB248" s="15">
        <f t="shared" si="140"/>
        <v>0.11484047477190221</v>
      </c>
      <c r="AC248" s="15">
        <f t="shared" si="141"/>
        <v>-0.1484886258247323</v>
      </c>
      <c r="AD248" s="15">
        <f t="shared" si="142"/>
        <v>-1.1941151052951626E-2</v>
      </c>
      <c r="AE248" s="15">
        <f t="shared" si="143"/>
        <v>1.4259108846940774E-5</v>
      </c>
      <c r="AF248">
        <f t="shared" si="144"/>
        <v>-0.1484886258247323</v>
      </c>
      <c r="AG248" s="68"/>
      <c r="AH248">
        <f t="shared" si="145"/>
        <v>-0.13654747477178067</v>
      </c>
      <c r="AI248">
        <f t="shared" si="146"/>
        <v>0.80332498826001675</v>
      </c>
      <c r="AJ248">
        <f t="shared" si="147"/>
        <v>-0.32369286523552526</v>
      </c>
      <c r="AK248">
        <f t="shared" si="148"/>
        <v>-0.13832984346907728</v>
      </c>
      <c r="AL248">
        <f t="shared" si="149"/>
        <v>-2.528627094878237</v>
      </c>
      <c r="AM248">
        <f t="shared" si="150"/>
        <v>-3.1600196148344817</v>
      </c>
      <c r="AN248" s="15">
        <f t="shared" si="155"/>
        <v>3.9101969329546167</v>
      </c>
      <c r="AO248" s="15">
        <f t="shared" si="155"/>
        <v>3.9102017674669582</v>
      </c>
      <c r="AP248" s="15">
        <f t="shared" si="155"/>
        <v>3.9101737991275716</v>
      </c>
      <c r="AQ248" s="15">
        <f t="shared" si="155"/>
        <v>3.9103356104078348</v>
      </c>
      <c r="AR248" s="15">
        <f t="shared" si="155"/>
        <v>3.9093997987587636</v>
      </c>
      <c r="AS248" s="15">
        <f t="shared" si="155"/>
        <v>3.91482370901968</v>
      </c>
      <c r="AT248" s="15">
        <f t="shared" si="155"/>
        <v>3.8837695464227697</v>
      </c>
      <c r="AU248" s="15">
        <f t="shared" si="151"/>
        <v>4.077342397058076</v>
      </c>
      <c r="AV248" s="15"/>
    </row>
    <row r="249" spans="1:48" x14ac:dyDescent="0.2">
      <c r="A249" s="9" t="s">
        <v>648</v>
      </c>
      <c r="B249" s="35"/>
      <c r="C249" s="12">
        <v>45141.358</v>
      </c>
      <c r="D249" s="12"/>
      <c r="E249" s="9">
        <f t="shared" si="133"/>
        <v>3530.9884152982909</v>
      </c>
      <c r="F249" s="9">
        <f t="shared" si="134"/>
        <v>3531</v>
      </c>
      <c r="G249" s="9">
        <f t="shared" si="135"/>
        <v>-1.794299999892246E-2</v>
      </c>
      <c r="H249" s="9"/>
      <c r="I249" s="9">
        <f t="shared" si="154"/>
        <v>-1.794299999892246E-2</v>
      </c>
      <c r="J249" s="9"/>
      <c r="K249" s="9"/>
      <c r="L249" s="9"/>
      <c r="M249" s="9"/>
      <c r="N249" s="9"/>
      <c r="O249" s="9"/>
      <c r="P249" s="9">
        <f t="shared" si="136"/>
        <v>0.12713617112922332</v>
      </c>
      <c r="Q249" s="40">
        <f t="shared" si="137"/>
        <v>30122.858</v>
      </c>
      <c r="S249" s="35">
        <v>0.1</v>
      </c>
      <c r="Z249">
        <f t="shared" si="138"/>
        <v>3531</v>
      </c>
      <c r="AA249" s="15">
        <f t="shared" si="139"/>
        <v>-9.7981732470625582E-3</v>
      </c>
      <c r="AB249" s="15">
        <f t="shared" si="140"/>
        <v>0.11899134437736342</v>
      </c>
      <c r="AC249" s="15">
        <f t="shared" si="141"/>
        <v>-0.14507917112814578</v>
      </c>
      <c r="AD249" s="15">
        <f t="shared" si="142"/>
        <v>-8.1448267518599016E-3</v>
      </c>
      <c r="AE249" s="15">
        <f t="shared" si="143"/>
        <v>6.633820281781272E-6</v>
      </c>
      <c r="AF249">
        <f t="shared" si="144"/>
        <v>-0.14507917112814578</v>
      </c>
      <c r="AG249" s="68"/>
      <c r="AH249">
        <f t="shared" si="145"/>
        <v>-0.13693434437628588</v>
      </c>
      <c r="AI249">
        <f t="shared" si="146"/>
        <v>0.80349291371139087</v>
      </c>
      <c r="AJ249">
        <f t="shared" si="147"/>
        <v>-0.3248402308148135</v>
      </c>
      <c r="AK249">
        <f t="shared" si="148"/>
        <v>-0.13856828957399703</v>
      </c>
      <c r="AL249">
        <f t="shared" si="149"/>
        <v>-2.5274141908478498</v>
      </c>
      <c r="AM249">
        <f t="shared" si="150"/>
        <v>-3.1533700428232088</v>
      </c>
      <c r="AN249" s="15">
        <f t="shared" si="155"/>
        <v>3.9116623377310433</v>
      </c>
      <c r="AO249" s="15">
        <f t="shared" si="155"/>
        <v>3.9116671357011628</v>
      </c>
      <c r="AP249" s="15">
        <f t="shared" si="155"/>
        <v>3.911639339346018</v>
      </c>
      <c r="AQ249" s="15">
        <f t="shared" si="155"/>
        <v>3.911800383968405</v>
      </c>
      <c r="AR249" s="15">
        <f t="shared" si="155"/>
        <v>3.9108676835767939</v>
      </c>
      <c r="AS249" s="15">
        <f t="shared" si="155"/>
        <v>3.9162812532372864</v>
      </c>
      <c r="AT249" s="15">
        <f t="shared" si="155"/>
        <v>3.8852432255093277</v>
      </c>
      <c r="AU249" s="15">
        <f t="shared" si="151"/>
        <v>4.0790609174485013</v>
      </c>
    </row>
    <row r="250" spans="1:48" x14ac:dyDescent="0.2">
      <c r="A250" s="9" t="s">
        <v>648</v>
      </c>
      <c r="B250" s="35"/>
      <c r="C250" s="12">
        <v>45141.358999999997</v>
      </c>
      <c r="D250" s="12"/>
      <c r="E250" s="9">
        <f t="shared" si="133"/>
        <v>3530.989060937352</v>
      </c>
      <c r="F250" s="9">
        <f t="shared" si="134"/>
        <v>3531</v>
      </c>
      <c r="G250" s="9">
        <f t="shared" si="135"/>
        <v>-1.6943000002356712E-2</v>
      </c>
      <c r="H250" s="9"/>
      <c r="I250" s="9">
        <f t="shared" si="154"/>
        <v>-1.6943000002356712E-2</v>
      </c>
      <c r="J250" s="9"/>
      <c r="K250" s="9"/>
      <c r="L250" s="9"/>
      <c r="M250" s="9"/>
      <c r="N250" s="9"/>
      <c r="O250" s="9"/>
      <c r="P250" s="9">
        <f t="shared" si="136"/>
        <v>0.12713617112922332</v>
      </c>
      <c r="Q250" s="40">
        <f t="shared" si="137"/>
        <v>30122.858999999997</v>
      </c>
      <c r="S250" s="35">
        <v>0.1</v>
      </c>
      <c r="Z250">
        <f t="shared" si="138"/>
        <v>3531</v>
      </c>
      <c r="AA250" s="15">
        <f t="shared" si="139"/>
        <v>-9.7981732470625582E-3</v>
      </c>
      <c r="AB250" s="15">
        <f t="shared" si="140"/>
        <v>0.11999134437392917</v>
      </c>
      <c r="AC250" s="15">
        <f t="shared" si="141"/>
        <v>-0.14407917113158003</v>
      </c>
      <c r="AD250" s="15">
        <f t="shared" si="142"/>
        <v>-7.1448267552941536E-3</v>
      </c>
      <c r="AE250" s="15">
        <f t="shared" si="143"/>
        <v>5.1048549363167184E-6</v>
      </c>
      <c r="AF250">
        <f t="shared" si="144"/>
        <v>-0.14407917113158003</v>
      </c>
      <c r="AG250" s="68"/>
      <c r="AH250">
        <f t="shared" si="145"/>
        <v>-0.13693434437628588</v>
      </c>
      <c r="AI250">
        <f t="shared" si="146"/>
        <v>0.80349291371139087</v>
      </c>
      <c r="AJ250">
        <f t="shared" si="147"/>
        <v>-0.3248402308148135</v>
      </c>
      <c r="AK250">
        <f t="shared" si="148"/>
        <v>-0.13856828957399703</v>
      </c>
      <c r="AL250">
        <f t="shared" si="149"/>
        <v>-2.5274141908478498</v>
      </c>
      <c r="AM250">
        <f t="shared" si="150"/>
        <v>-3.1533700428232088</v>
      </c>
      <c r="AN250" s="15">
        <f t="shared" si="155"/>
        <v>3.9116623377310433</v>
      </c>
      <c r="AO250" s="15">
        <f t="shared" si="155"/>
        <v>3.9116671357011628</v>
      </c>
      <c r="AP250" s="15">
        <f t="shared" si="155"/>
        <v>3.911639339346018</v>
      </c>
      <c r="AQ250" s="15">
        <f t="shared" si="155"/>
        <v>3.911800383968405</v>
      </c>
      <c r="AR250" s="15">
        <f t="shared" si="155"/>
        <v>3.9108676835767939</v>
      </c>
      <c r="AS250" s="15">
        <f t="shared" si="155"/>
        <v>3.9162812532372864</v>
      </c>
      <c r="AT250" s="15">
        <f t="shared" si="155"/>
        <v>3.8852432255093277</v>
      </c>
      <c r="AU250" s="15">
        <f t="shared" si="151"/>
        <v>4.0790609174485013</v>
      </c>
      <c r="AV250" s="15"/>
    </row>
    <row r="251" spans="1:48" x14ac:dyDescent="0.2">
      <c r="A251" s="9" t="s">
        <v>648</v>
      </c>
      <c r="B251" s="35"/>
      <c r="C251" s="12">
        <v>45158.396999999997</v>
      </c>
      <c r="D251" s="12"/>
      <c r="E251" s="9">
        <f t="shared" si="133"/>
        <v>3541.9894592966539</v>
      </c>
      <c r="F251" s="9">
        <f t="shared" si="134"/>
        <v>3542</v>
      </c>
      <c r="G251" s="9">
        <f t="shared" si="135"/>
        <v>-1.6325999997206964E-2</v>
      </c>
      <c r="H251" s="9"/>
      <c r="I251" s="9">
        <f t="shared" si="154"/>
        <v>-1.6325999997206964E-2</v>
      </c>
      <c r="J251" s="9"/>
      <c r="K251" s="9"/>
      <c r="L251" s="9"/>
      <c r="M251" s="9"/>
      <c r="N251" s="9"/>
      <c r="O251" s="9"/>
      <c r="P251" s="9">
        <f t="shared" si="136"/>
        <v>0.12746117159494147</v>
      </c>
      <c r="Q251" s="40">
        <f t="shared" si="137"/>
        <v>30139.896999999997</v>
      </c>
      <c r="S251" s="35">
        <v>0.1</v>
      </c>
      <c r="Z251">
        <f t="shared" si="138"/>
        <v>3542</v>
      </c>
      <c r="AA251" s="15">
        <f t="shared" si="139"/>
        <v>-9.827615976889803E-3</v>
      </c>
      <c r="AB251" s="15">
        <f t="shared" si="140"/>
        <v>0.12096278757462431</v>
      </c>
      <c r="AC251" s="15">
        <f t="shared" si="141"/>
        <v>-0.14378717159214843</v>
      </c>
      <c r="AD251" s="15">
        <f t="shared" si="142"/>
        <v>-6.4983840203171606E-3</v>
      </c>
      <c r="AE251" s="15">
        <f t="shared" si="143"/>
        <v>4.2228994875513424E-6</v>
      </c>
      <c r="AF251">
        <f t="shared" si="144"/>
        <v>-0.14378717159214843</v>
      </c>
      <c r="AG251" s="68"/>
      <c r="AH251">
        <f t="shared" si="145"/>
        <v>-0.13728878757183127</v>
      </c>
      <c r="AI251">
        <f t="shared" si="146"/>
        <v>0.80364716122062285</v>
      </c>
      <c r="AJ251">
        <f t="shared" si="147"/>
        <v>-0.3258919843730162</v>
      </c>
      <c r="AK251">
        <f t="shared" si="148"/>
        <v>-0.13878677365074066</v>
      </c>
      <c r="AL251">
        <f t="shared" si="149"/>
        <v>-2.5263019162671276</v>
      </c>
      <c r="AM251">
        <f t="shared" si="150"/>
        <v>-3.1472944735921566</v>
      </c>
      <c r="AN251" s="15">
        <f t="shared" ref="AN251:AT260" si="156">$AU251+$AB$7*SIN(AO251)</f>
        <v>3.9130058947575748</v>
      </c>
      <c r="AO251" s="15">
        <f t="shared" si="156"/>
        <v>3.91301065933563</v>
      </c>
      <c r="AP251" s="15">
        <f t="shared" si="156"/>
        <v>3.9129830203939822</v>
      </c>
      <c r="AQ251" s="15">
        <f t="shared" si="156"/>
        <v>3.9131433620611</v>
      </c>
      <c r="AR251" s="15">
        <f t="shared" si="156"/>
        <v>3.9122135204991944</v>
      </c>
      <c r="AS251" s="15">
        <f t="shared" si="156"/>
        <v>3.9176175570998124</v>
      </c>
      <c r="AT251" s="15">
        <f t="shared" si="156"/>
        <v>3.8865946008287731</v>
      </c>
      <c r="AU251" s="15">
        <f t="shared" si="151"/>
        <v>4.0806362278063917</v>
      </c>
    </row>
    <row r="252" spans="1:48" x14ac:dyDescent="0.2">
      <c r="A252" s="9" t="s">
        <v>649</v>
      </c>
      <c r="B252" s="35"/>
      <c r="C252" s="12">
        <v>45449.582000000002</v>
      </c>
      <c r="D252" s="12"/>
      <c r="E252" s="9">
        <f t="shared" si="133"/>
        <v>3729.9898699231017</v>
      </c>
      <c r="F252" s="9">
        <f t="shared" si="134"/>
        <v>3730</v>
      </c>
      <c r="G252" s="9">
        <f t="shared" si="135"/>
        <v>-1.5689999992900994E-2</v>
      </c>
      <c r="H252" s="9"/>
      <c r="I252" s="9">
        <f t="shared" si="154"/>
        <v>-1.5689999992900994E-2</v>
      </c>
      <c r="J252" s="9"/>
      <c r="K252" s="9"/>
      <c r="L252" s="9"/>
      <c r="M252" s="9"/>
      <c r="N252" s="9"/>
      <c r="O252" s="9"/>
      <c r="P252" s="9">
        <f t="shared" si="136"/>
        <v>0.13301581423287714</v>
      </c>
      <c r="Q252" s="40">
        <f t="shared" si="137"/>
        <v>30431.082000000002</v>
      </c>
      <c r="S252" s="35">
        <v>0.1</v>
      </c>
      <c r="Z252">
        <f t="shared" si="138"/>
        <v>3730</v>
      </c>
      <c r="AA252" s="15">
        <f t="shared" si="139"/>
        <v>-1.0302392786950276E-2</v>
      </c>
      <c r="AB252" s="15">
        <f t="shared" si="140"/>
        <v>0.12762820702692643</v>
      </c>
      <c r="AC252" s="15">
        <f t="shared" si="141"/>
        <v>-0.14870581422577814</v>
      </c>
      <c r="AD252" s="15">
        <f t="shared" si="142"/>
        <v>-5.3876072059507174E-3</v>
      </c>
      <c r="AE252" s="15">
        <f t="shared" si="143"/>
        <v>2.9026311405612096E-6</v>
      </c>
      <c r="AF252">
        <f t="shared" si="144"/>
        <v>-0.14870581422577814</v>
      </c>
      <c r="AG252" s="68"/>
      <c r="AH252">
        <f t="shared" si="145"/>
        <v>-0.14331820701982742</v>
      </c>
      <c r="AI252">
        <f t="shared" si="146"/>
        <v>0.80633031174297498</v>
      </c>
      <c r="AJ252">
        <f t="shared" si="147"/>
        <v>-0.34386677380324426</v>
      </c>
      <c r="AK252">
        <f t="shared" si="148"/>
        <v>-0.14250704434352962</v>
      </c>
      <c r="AL252">
        <f t="shared" si="149"/>
        <v>-2.5072252855010415</v>
      </c>
      <c r="AM252">
        <f t="shared" si="150"/>
        <v>-3.0463034104462516</v>
      </c>
      <c r="AN252" s="15">
        <f t="shared" si="156"/>
        <v>3.936008831123476</v>
      </c>
      <c r="AO252" s="15">
        <f t="shared" si="156"/>
        <v>3.9360130412944256</v>
      </c>
      <c r="AP252" s="15">
        <f t="shared" si="156"/>
        <v>3.9359880529042863</v>
      </c>
      <c r="AQ252" s="15">
        <f t="shared" si="156"/>
        <v>3.9361363743998736</v>
      </c>
      <c r="AR252" s="15">
        <f t="shared" si="156"/>
        <v>3.9352563227033661</v>
      </c>
      <c r="AS252" s="15">
        <f t="shared" si="156"/>
        <v>3.9404896362309283</v>
      </c>
      <c r="AT252" s="15">
        <f t="shared" si="156"/>
        <v>3.9097657324008499</v>
      </c>
      <c r="AU252" s="15">
        <f t="shared" si="151"/>
        <v>4.1075597139230586</v>
      </c>
      <c r="AV252" s="15"/>
    </row>
    <row r="253" spans="1:48" x14ac:dyDescent="0.2">
      <c r="A253" s="9" t="s">
        <v>650</v>
      </c>
      <c r="B253" s="35"/>
      <c r="C253" s="12">
        <v>45539.413</v>
      </c>
      <c r="D253" s="12"/>
      <c r="E253" s="9">
        <f t="shared" si="133"/>
        <v>3787.9882726120582</v>
      </c>
      <c r="F253" s="9">
        <f t="shared" si="134"/>
        <v>3788</v>
      </c>
      <c r="G253" s="9">
        <f t="shared" si="135"/>
        <v>-1.8163999993703328E-2</v>
      </c>
      <c r="H253" s="9"/>
      <c r="I253" s="9">
        <f t="shared" si="154"/>
        <v>-1.8163999993703328E-2</v>
      </c>
      <c r="J253" s="9"/>
      <c r="K253" s="9"/>
      <c r="L253" s="9"/>
      <c r="M253" s="9"/>
      <c r="N253" s="9"/>
      <c r="O253" s="9"/>
      <c r="P253" s="9">
        <f t="shared" si="136"/>
        <v>0.13472951460636307</v>
      </c>
      <c r="Q253" s="40">
        <f t="shared" si="137"/>
        <v>30520.913</v>
      </c>
      <c r="S253" s="35">
        <v>0.1</v>
      </c>
      <c r="X253" s="9"/>
      <c r="Y253" s="9"/>
      <c r="Z253">
        <f t="shared" si="138"/>
        <v>3788</v>
      </c>
      <c r="AA253" s="15">
        <f t="shared" si="139"/>
        <v>-1.0437724629029171E-2</v>
      </c>
      <c r="AB253" s="15">
        <f t="shared" si="140"/>
        <v>0.12700323924168891</v>
      </c>
      <c r="AC253" s="15">
        <f t="shared" si="141"/>
        <v>-0.15289351460006639</v>
      </c>
      <c r="AD253" s="15">
        <f t="shared" si="142"/>
        <v>-7.7262753646741567E-3</v>
      </c>
      <c r="AE253" s="15">
        <f t="shared" si="143"/>
        <v>5.9695331010770773E-6</v>
      </c>
      <c r="AF253">
        <f t="shared" si="144"/>
        <v>-0.15289351460006639</v>
      </c>
      <c r="AG253" s="68"/>
      <c r="AH253">
        <f t="shared" si="145"/>
        <v>-0.14516723923539224</v>
      </c>
      <c r="AI253">
        <f t="shared" si="146"/>
        <v>0.80717608731606305</v>
      </c>
      <c r="AJ253">
        <f t="shared" si="147"/>
        <v>-0.34941151970928946</v>
      </c>
      <c r="AK253">
        <f t="shared" si="148"/>
        <v>-0.14364938055682472</v>
      </c>
      <c r="AL253">
        <f t="shared" si="149"/>
        <v>-2.5013140213345975</v>
      </c>
      <c r="AM253">
        <f t="shared" si="150"/>
        <v>-3.0161906577232132</v>
      </c>
      <c r="AN253" s="15">
        <f t="shared" si="156"/>
        <v>3.9431210944719584</v>
      </c>
      <c r="AO253" s="15">
        <f t="shared" si="156"/>
        <v>3.9431251401472482</v>
      </c>
      <c r="AP253" s="15">
        <f t="shared" si="156"/>
        <v>3.9431009523043179</v>
      </c>
      <c r="AQ253" s="15">
        <f t="shared" si="156"/>
        <v>3.9432455729404006</v>
      </c>
      <c r="AR253" s="15">
        <f t="shared" si="156"/>
        <v>3.9423811982705836</v>
      </c>
      <c r="AS253" s="15">
        <f t="shared" si="156"/>
        <v>3.9475589726074838</v>
      </c>
      <c r="AT253" s="15">
        <f t="shared" si="156"/>
        <v>3.9169430871145909</v>
      </c>
      <c r="AU253" s="15">
        <f t="shared" si="151"/>
        <v>4.1158658958101153</v>
      </c>
      <c r="AV253" s="15"/>
    </row>
    <row r="254" spans="1:48" x14ac:dyDescent="0.2">
      <c r="A254" s="9" t="s">
        <v>645</v>
      </c>
      <c r="B254" s="35"/>
      <c r="C254" s="12">
        <v>45556.445</v>
      </c>
      <c r="D254" s="12"/>
      <c r="E254" s="9">
        <f t="shared" si="133"/>
        <v>3798.98479713698</v>
      </c>
      <c r="F254" s="9">
        <f t="shared" si="134"/>
        <v>3799</v>
      </c>
      <c r="G254" s="9">
        <f t="shared" si="135"/>
        <v>-2.3546999997051898E-2</v>
      </c>
      <c r="H254" s="9"/>
      <c r="I254" s="9">
        <f t="shared" si="154"/>
        <v>-2.3546999997051898E-2</v>
      </c>
      <c r="J254" s="9"/>
      <c r="K254" s="9"/>
      <c r="L254" s="9"/>
      <c r="M254" s="9"/>
      <c r="N254" s="9"/>
      <c r="O254" s="9"/>
      <c r="P254" s="9">
        <f t="shared" si="136"/>
        <v>0.13505452855630051</v>
      </c>
      <c r="Q254" s="40">
        <f t="shared" si="137"/>
        <v>30537.945</v>
      </c>
      <c r="S254" s="35">
        <v>0.1</v>
      </c>
      <c r="X254" s="9"/>
      <c r="Y254" s="9"/>
      <c r="Z254">
        <f t="shared" si="138"/>
        <v>3799</v>
      </c>
      <c r="AA254" s="15">
        <f t="shared" si="139"/>
        <v>-1.0462782218820271E-2</v>
      </c>
      <c r="AB254" s="15">
        <f t="shared" si="140"/>
        <v>0.12197031077806889</v>
      </c>
      <c r="AC254" s="15">
        <f t="shared" si="141"/>
        <v>-0.15860152855335241</v>
      </c>
      <c r="AD254" s="15">
        <f t="shared" si="142"/>
        <v>-1.3084217778231627E-2</v>
      </c>
      <c r="AE254" s="15">
        <f t="shared" si="143"/>
        <v>1.7119675486819257E-5</v>
      </c>
      <c r="AF254">
        <f t="shared" si="144"/>
        <v>-0.15860152855335241</v>
      </c>
      <c r="AG254" s="68"/>
      <c r="AH254">
        <f t="shared" si="145"/>
        <v>-0.14551731077512078</v>
      </c>
      <c r="AI254">
        <f t="shared" si="146"/>
        <v>0.8073374557051185</v>
      </c>
      <c r="AJ254">
        <f t="shared" si="147"/>
        <v>-0.35046305081316881</v>
      </c>
      <c r="AK254">
        <f t="shared" si="148"/>
        <v>-0.14386573554159732</v>
      </c>
      <c r="AL254">
        <f t="shared" si="149"/>
        <v>-2.500191517764689</v>
      </c>
      <c r="AM254">
        <f t="shared" si="150"/>
        <v>-3.0105330473838641</v>
      </c>
      <c r="AN254" s="15">
        <f t="shared" si="156"/>
        <v>3.94447081502588</v>
      </c>
      <c r="AO254" s="15">
        <f t="shared" si="156"/>
        <v>3.9444748298680299</v>
      </c>
      <c r="AP254" s="15">
        <f t="shared" si="156"/>
        <v>3.9444507928373032</v>
      </c>
      <c r="AQ254" s="15">
        <f t="shared" si="156"/>
        <v>3.944594712496666</v>
      </c>
      <c r="AR254" s="15">
        <f t="shared" si="156"/>
        <v>3.9437333258394029</v>
      </c>
      <c r="AS254" s="15">
        <f t="shared" si="156"/>
        <v>3.9489004198746578</v>
      </c>
      <c r="AT254" s="15">
        <f t="shared" si="156"/>
        <v>3.9183058554516768</v>
      </c>
      <c r="AU254" s="15">
        <f t="shared" si="151"/>
        <v>4.1174412061680057</v>
      </c>
    </row>
    <row r="255" spans="1:48" x14ac:dyDescent="0.2">
      <c r="A255" s="9" t="s">
        <v>645</v>
      </c>
      <c r="B255" s="35"/>
      <c r="C255" s="12">
        <v>45556.447</v>
      </c>
      <c r="D255" s="12"/>
      <c r="E255" s="9">
        <f t="shared" si="133"/>
        <v>3798.9860884151067</v>
      </c>
      <c r="F255" s="9">
        <f t="shared" si="134"/>
        <v>3799</v>
      </c>
      <c r="G255" s="9">
        <f t="shared" si="135"/>
        <v>-2.1546999996644445E-2</v>
      </c>
      <c r="H255" s="9"/>
      <c r="I255" s="9">
        <f t="shared" si="154"/>
        <v>-2.1546999996644445E-2</v>
      </c>
      <c r="J255" s="9"/>
      <c r="K255" s="9"/>
      <c r="L255" s="9"/>
      <c r="M255" s="9"/>
      <c r="N255" s="9"/>
      <c r="O255" s="9"/>
      <c r="P255" s="9">
        <f t="shared" si="136"/>
        <v>0.13505452855630051</v>
      </c>
      <c r="Q255" s="40">
        <f t="shared" si="137"/>
        <v>30537.947</v>
      </c>
      <c r="S255" s="35">
        <v>0.1</v>
      </c>
      <c r="Z255">
        <f t="shared" si="138"/>
        <v>3799</v>
      </c>
      <c r="AA255" s="15">
        <f t="shared" si="139"/>
        <v>-1.0462782218820271E-2</v>
      </c>
      <c r="AB255" s="15">
        <f t="shared" si="140"/>
        <v>0.12397031077847634</v>
      </c>
      <c r="AC255" s="15">
        <f t="shared" si="141"/>
        <v>-0.15660152855294496</v>
      </c>
      <c r="AD255" s="15">
        <f t="shared" si="142"/>
        <v>-1.1084217777824174E-2</v>
      </c>
      <c r="AE255" s="15">
        <f t="shared" si="143"/>
        <v>1.2285988374623346E-5</v>
      </c>
      <c r="AF255">
        <f t="shared" si="144"/>
        <v>-0.15660152855294496</v>
      </c>
      <c r="AG255" s="68"/>
      <c r="AH255">
        <f t="shared" si="145"/>
        <v>-0.14551731077512078</v>
      </c>
      <c r="AI255">
        <f t="shared" si="146"/>
        <v>0.8073374557051185</v>
      </c>
      <c r="AJ255">
        <f t="shared" si="147"/>
        <v>-0.35046305081316881</v>
      </c>
      <c r="AK255">
        <f t="shared" si="148"/>
        <v>-0.14386573554159732</v>
      </c>
      <c r="AL255">
        <f t="shared" si="149"/>
        <v>-2.500191517764689</v>
      </c>
      <c r="AM255">
        <f t="shared" si="150"/>
        <v>-3.0105330473838641</v>
      </c>
      <c r="AN255" s="15">
        <f t="shared" si="156"/>
        <v>3.94447081502588</v>
      </c>
      <c r="AO255" s="15">
        <f t="shared" si="156"/>
        <v>3.9444748298680299</v>
      </c>
      <c r="AP255" s="15">
        <f t="shared" si="156"/>
        <v>3.9444507928373032</v>
      </c>
      <c r="AQ255" s="15">
        <f t="shared" si="156"/>
        <v>3.944594712496666</v>
      </c>
      <c r="AR255" s="15">
        <f t="shared" si="156"/>
        <v>3.9437333258394029</v>
      </c>
      <c r="AS255" s="15">
        <f t="shared" si="156"/>
        <v>3.9489004198746578</v>
      </c>
      <c r="AT255" s="15">
        <f t="shared" si="156"/>
        <v>3.9183058554516768</v>
      </c>
      <c r="AU255" s="15">
        <f t="shared" si="151"/>
        <v>4.1174412061680057</v>
      </c>
      <c r="AV255" s="15"/>
    </row>
    <row r="256" spans="1:48" x14ac:dyDescent="0.2">
      <c r="A256" s="9" t="s">
        <v>645</v>
      </c>
      <c r="B256" s="35"/>
      <c r="C256" s="12">
        <v>45556.45</v>
      </c>
      <c r="D256" s="12"/>
      <c r="E256" s="9">
        <f t="shared" si="133"/>
        <v>3798.9880253322945</v>
      </c>
      <c r="F256" s="9">
        <f t="shared" si="134"/>
        <v>3799</v>
      </c>
      <c r="G256" s="9">
        <f t="shared" si="135"/>
        <v>-1.8546999999671243E-2</v>
      </c>
      <c r="H256" s="9"/>
      <c r="I256" s="9">
        <f t="shared" si="154"/>
        <v>-1.8546999999671243E-2</v>
      </c>
      <c r="J256" s="9"/>
      <c r="K256" s="9"/>
      <c r="L256" s="9"/>
      <c r="M256" s="9"/>
      <c r="N256" s="9"/>
      <c r="O256" s="9"/>
      <c r="P256" s="9">
        <f t="shared" si="136"/>
        <v>0.13505452855630051</v>
      </c>
      <c r="Q256" s="40">
        <f t="shared" si="137"/>
        <v>30537.949999999997</v>
      </c>
      <c r="S256" s="35">
        <v>0.1</v>
      </c>
      <c r="Z256">
        <f t="shared" si="138"/>
        <v>3799</v>
      </c>
      <c r="AA256" s="15">
        <f t="shared" si="139"/>
        <v>-1.0462782218820271E-2</v>
      </c>
      <c r="AB256" s="15">
        <f t="shared" si="140"/>
        <v>0.12697031077544954</v>
      </c>
      <c r="AC256" s="15">
        <f t="shared" si="141"/>
        <v>-0.15360152855597176</v>
      </c>
      <c r="AD256" s="15">
        <f t="shared" si="142"/>
        <v>-8.0842177808509719E-3</v>
      </c>
      <c r="AE256" s="15">
        <f t="shared" si="143"/>
        <v>6.5354577128227022E-6</v>
      </c>
      <c r="AF256">
        <f t="shared" si="144"/>
        <v>-0.15360152855597176</v>
      </c>
      <c r="AG256" s="68"/>
      <c r="AH256">
        <f t="shared" si="145"/>
        <v>-0.14551731077512078</v>
      </c>
      <c r="AI256">
        <f t="shared" si="146"/>
        <v>0.8073374557051185</v>
      </c>
      <c r="AJ256">
        <f t="shared" si="147"/>
        <v>-0.35046305081316881</v>
      </c>
      <c r="AK256">
        <f t="shared" si="148"/>
        <v>-0.14386573554159732</v>
      </c>
      <c r="AL256">
        <f t="shared" si="149"/>
        <v>-2.500191517764689</v>
      </c>
      <c r="AM256">
        <f t="shared" si="150"/>
        <v>-3.0105330473838641</v>
      </c>
      <c r="AN256" s="15">
        <f t="shared" si="156"/>
        <v>3.94447081502588</v>
      </c>
      <c r="AO256" s="15">
        <f t="shared" si="156"/>
        <v>3.9444748298680299</v>
      </c>
      <c r="AP256" s="15">
        <f t="shared" si="156"/>
        <v>3.9444507928373032</v>
      </c>
      <c r="AQ256" s="15">
        <f t="shared" si="156"/>
        <v>3.944594712496666</v>
      </c>
      <c r="AR256" s="15">
        <f t="shared" si="156"/>
        <v>3.9437333258394029</v>
      </c>
      <c r="AS256" s="15">
        <f t="shared" si="156"/>
        <v>3.9489004198746578</v>
      </c>
      <c r="AT256" s="15">
        <f t="shared" si="156"/>
        <v>3.9183058554516768</v>
      </c>
      <c r="AU256" s="15">
        <f t="shared" si="151"/>
        <v>4.1174412061680057</v>
      </c>
      <c r="AV256" s="15"/>
    </row>
    <row r="257" spans="1:48" x14ac:dyDescent="0.2">
      <c r="A257" s="9" t="s">
        <v>645</v>
      </c>
      <c r="B257" s="35"/>
      <c r="C257" s="12">
        <v>45556.451000000001</v>
      </c>
      <c r="D257" s="12"/>
      <c r="E257" s="9">
        <f t="shared" si="133"/>
        <v>3798.9886709713601</v>
      </c>
      <c r="F257" s="9">
        <f t="shared" si="134"/>
        <v>3799</v>
      </c>
      <c r="G257" s="9">
        <f t="shared" si="135"/>
        <v>-1.7546999995829538E-2</v>
      </c>
      <c r="H257" s="9"/>
      <c r="I257" s="9">
        <f t="shared" si="154"/>
        <v>-1.7546999995829538E-2</v>
      </c>
      <c r="J257" s="9"/>
      <c r="K257" s="9"/>
      <c r="L257" s="9"/>
      <c r="M257" s="9"/>
      <c r="N257" s="9"/>
      <c r="O257" s="9"/>
      <c r="P257" s="9">
        <f t="shared" si="136"/>
        <v>0.13505452855630051</v>
      </c>
      <c r="Q257" s="40">
        <f t="shared" si="137"/>
        <v>30537.951000000001</v>
      </c>
      <c r="S257" s="35">
        <v>0.1</v>
      </c>
      <c r="Z257">
        <f t="shared" si="138"/>
        <v>3799</v>
      </c>
      <c r="AA257" s="15">
        <f t="shared" si="139"/>
        <v>-1.0462782218820271E-2</v>
      </c>
      <c r="AB257" s="15">
        <f t="shared" si="140"/>
        <v>0.12797031077929125</v>
      </c>
      <c r="AC257" s="15">
        <f t="shared" si="141"/>
        <v>-0.15260152855213005</v>
      </c>
      <c r="AD257" s="15">
        <f t="shared" si="142"/>
        <v>-7.0842177770092662E-3</v>
      </c>
      <c r="AE257" s="15">
        <f t="shared" si="143"/>
        <v>5.0186141512094118E-6</v>
      </c>
      <c r="AF257">
        <f t="shared" si="144"/>
        <v>-0.15260152855213005</v>
      </c>
      <c r="AG257" s="68"/>
      <c r="AH257">
        <f t="shared" si="145"/>
        <v>-0.14551731077512078</v>
      </c>
      <c r="AI257">
        <f t="shared" si="146"/>
        <v>0.8073374557051185</v>
      </c>
      <c r="AJ257">
        <f t="shared" si="147"/>
        <v>-0.35046305081316881</v>
      </c>
      <c r="AK257">
        <f t="shared" si="148"/>
        <v>-0.14386573554159732</v>
      </c>
      <c r="AL257">
        <f t="shared" si="149"/>
        <v>-2.500191517764689</v>
      </c>
      <c r="AM257">
        <f t="shared" si="150"/>
        <v>-3.0105330473838641</v>
      </c>
      <c r="AN257" s="15">
        <f t="shared" si="156"/>
        <v>3.94447081502588</v>
      </c>
      <c r="AO257" s="15">
        <f t="shared" si="156"/>
        <v>3.9444748298680299</v>
      </c>
      <c r="AP257" s="15">
        <f t="shared" si="156"/>
        <v>3.9444507928373032</v>
      </c>
      <c r="AQ257" s="15">
        <f t="shared" si="156"/>
        <v>3.944594712496666</v>
      </c>
      <c r="AR257" s="15">
        <f t="shared" si="156"/>
        <v>3.9437333258394029</v>
      </c>
      <c r="AS257" s="15">
        <f t="shared" si="156"/>
        <v>3.9489004198746578</v>
      </c>
      <c r="AT257" s="15">
        <f t="shared" si="156"/>
        <v>3.9183058554516768</v>
      </c>
      <c r="AU257" s="15">
        <f t="shared" si="151"/>
        <v>4.1174412061680057</v>
      </c>
    </row>
    <row r="258" spans="1:48" x14ac:dyDescent="0.2">
      <c r="A258" s="9" t="s">
        <v>645</v>
      </c>
      <c r="B258" s="35"/>
      <c r="C258" s="12">
        <v>45556.451999999997</v>
      </c>
      <c r="D258" s="12"/>
      <c r="E258" s="9">
        <f t="shared" si="133"/>
        <v>3798.9893166104212</v>
      </c>
      <c r="F258" s="9">
        <f t="shared" si="134"/>
        <v>3799</v>
      </c>
      <c r="G258" s="9">
        <f t="shared" si="135"/>
        <v>-1.654699999926379E-2</v>
      </c>
      <c r="H258" s="9"/>
      <c r="I258" s="9">
        <f t="shared" si="154"/>
        <v>-1.654699999926379E-2</v>
      </c>
      <c r="J258" s="9"/>
      <c r="K258" s="9"/>
      <c r="L258" s="9"/>
      <c r="M258" s="9"/>
      <c r="N258" s="9"/>
      <c r="O258" s="9"/>
      <c r="P258" s="9">
        <f t="shared" si="136"/>
        <v>0.13505452855630051</v>
      </c>
      <c r="Q258" s="40">
        <f t="shared" si="137"/>
        <v>30537.951999999997</v>
      </c>
      <c r="S258" s="35">
        <v>0.1</v>
      </c>
      <c r="Z258">
        <f t="shared" si="138"/>
        <v>3799</v>
      </c>
      <c r="AA258" s="15">
        <f t="shared" si="139"/>
        <v>-1.0462782218820271E-2</v>
      </c>
      <c r="AB258" s="15">
        <f t="shared" si="140"/>
        <v>0.12897031077585699</v>
      </c>
      <c r="AC258" s="15">
        <f t="shared" si="141"/>
        <v>-0.1516015285555643</v>
      </c>
      <c r="AD258" s="15">
        <f t="shared" si="142"/>
        <v>-6.0842177804435182E-3</v>
      </c>
      <c r="AE258" s="15">
        <f t="shared" si="143"/>
        <v>3.701770599986505E-6</v>
      </c>
      <c r="AF258">
        <f t="shared" si="144"/>
        <v>-0.1516015285555643</v>
      </c>
      <c r="AG258" s="68"/>
      <c r="AH258">
        <f t="shared" si="145"/>
        <v>-0.14551731077512078</v>
      </c>
      <c r="AI258">
        <f t="shared" si="146"/>
        <v>0.8073374557051185</v>
      </c>
      <c r="AJ258">
        <f t="shared" si="147"/>
        <v>-0.35046305081316881</v>
      </c>
      <c r="AK258">
        <f t="shared" si="148"/>
        <v>-0.14386573554159732</v>
      </c>
      <c r="AL258">
        <f t="shared" si="149"/>
        <v>-2.500191517764689</v>
      </c>
      <c r="AM258">
        <f t="shared" si="150"/>
        <v>-3.0105330473838641</v>
      </c>
      <c r="AN258" s="15">
        <f t="shared" si="156"/>
        <v>3.94447081502588</v>
      </c>
      <c r="AO258" s="15">
        <f t="shared" si="156"/>
        <v>3.9444748298680299</v>
      </c>
      <c r="AP258" s="15">
        <f t="shared" si="156"/>
        <v>3.9444507928373032</v>
      </c>
      <c r="AQ258" s="15">
        <f t="shared" si="156"/>
        <v>3.944594712496666</v>
      </c>
      <c r="AR258" s="15">
        <f t="shared" si="156"/>
        <v>3.9437333258394029</v>
      </c>
      <c r="AS258" s="15">
        <f t="shared" si="156"/>
        <v>3.9489004198746578</v>
      </c>
      <c r="AT258" s="15">
        <f t="shared" si="156"/>
        <v>3.9183058554516768</v>
      </c>
      <c r="AU258" s="15">
        <f t="shared" si="151"/>
        <v>4.1174412061680057</v>
      </c>
      <c r="AV258" s="15"/>
    </row>
    <row r="259" spans="1:48" x14ac:dyDescent="0.2">
      <c r="A259" s="9" t="s">
        <v>645</v>
      </c>
      <c r="B259" s="35"/>
      <c r="C259" s="12">
        <v>45556.453999999998</v>
      </c>
      <c r="D259" s="12"/>
      <c r="E259" s="9">
        <f t="shared" si="133"/>
        <v>3798.9906078885479</v>
      </c>
      <c r="F259" s="9">
        <f t="shared" si="134"/>
        <v>3799</v>
      </c>
      <c r="G259" s="9">
        <f t="shared" si="135"/>
        <v>-1.4546999998856336E-2</v>
      </c>
      <c r="H259" s="9"/>
      <c r="I259" s="9">
        <f t="shared" si="154"/>
        <v>-1.4546999998856336E-2</v>
      </c>
      <c r="J259" s="9"/>
      <c r="K259" s="9"/>
      <c r="L259" s="9"/>
      <c r="M259" s="9"/>
      <c r="N259" s="9"/>
      <c r="O259" s="9"/>
      <c r="P259" s="9">
        <f t="shared" si="136"/>
        <v>0.13505452855630051</v>
      </c>
      <c r="Q259" s="40">
        <f t="shared" si="137"/>
        <v>30537.953999999998</v>
      </c>
      <c r="S259" s="35">
        <v>0.1</v>
      </c>
      <c r="Z259">
        <f t="shared" si="138"/>
        <v>3799</v>
      </c>
      <c r="AA259" s="15">
        <f t="shared" si="139"/>
        <v>-1.0462782218820271E-2</v>
      </c>
      <c r="AB259" s="15">
        <f t="shared" si="140"/>
        <v>0.13097031077626445</v>
      </c>
      <c r="AC259" s="15">
        <f t="shared" si="141"/>
        <v>-0.14960152855515685</v>
      </c>
      <c r="AD259" s="15">
        <f t="shared" si="142"/>
        <v>-4.0842177800360646E-3</v>
      </c>
      <c r="AE259" s="15">
        <f t="shared" si="143"/>
        <v>1.6680834874762721E-6</v>
      </c>
      <c r="AF259">
        <f t="shared" si="144"/>
        <v>-0.14960152855515685</v>
      </c>
      <c r="AG259" s="68"/>
      <c r="AH259">
        <f t="shared" si="145"/>
        <v>-0.14551731077512078</v>
      </c>
      <c r="AI259">
        <f t="shared" si="146"/>
        <v>0.8073374557051185</v>
      </c>
      <c r="AJ259">
        <f t="shared" si="147"/>
        <v>-0.35046305081316881</v>
      </c>
      <c r="AK259">
        <f t="shared" si="148"/>
        <v>-0.14386573554159732</v>
      </c>
      <c r="AL259">
        <f t="shared" si="149"/>
        <v>-2.500191517764689</v>
      </c>
      <c r="AM259">
        <f t="shared" si="150"/>
        <v>-3.0105330473838641</v>
      </c>
      <c r="AN259" s="15">
        <f t="shared" si="156"/>
        <v>3.94447081502588</v>
      </c>
      <c r="AO259" s="15">
        <f t="shared" si="156"/>
        <v>3.9444748298680299</v>
      </c>
      <c r="AP259" s="15">
        <f t="shared" si="156"/>
        <v>3.9444507928373032</v>
      </c>
      <c r="AQ259" s="15">
        <f t="shared" si="156"/>
        <v>3.944594712496666</v>
      </c>
      <c r="AR259" s="15">
        <f t="shared" si="156"/>
        <v>3.9437333258394029</v>
      </c>
      <c r="AS259" s="15">
        <f t="shared" si="156"/>
        <v>3.9489004198746578</v>
      </c>
      <c r="AT259" s="15">
        <f t="shared" si="156"/>
        <v>3.9183058554516768</v>
      </c>
      <c r="AU259" s="15">
        <f t="shared" si="151"/>
        <v>4.1174412061680057</v>
      </c>
      <c r="AV259" s="15"/>
    </row>
    <row r="260" spans="1:48" x14ac:dyDescent="0.2">
      <c r="A260" s="9" t="s">
        <v>645</v>
      </c>
      <c r="B260" s="35"/>
      <c r="C260" s="12">
        <v>45556.457000000002</v>
      </c>
      <c r="D260" s="12"/>
      <c r="E260" s="9">
        <f t="shared" si="133"/>
        <v>3798.9925448057406</v>
      </c>
      <c r="F260" s="9">
        <f t="shared" si="134"/>
        <v>3799</v>
      </c>
      <c r="G260" s="9">
        <f t="shared" si="135"/>
        <v>-1.1546999994607177E-2</v>
      </c>
      <c r="H260" s="9"/>
      <c r="I260" s="9">
        <f t="shared" si="154"/>
        <v>-1.1546999994607177E-2</v>
      </c>
      <c r="J260" s="9"/>
      <c r="K260" s="9"/>
      <c r="L260" s="9"/>
      <c r="M260" s="9"/>
      <c r="N260" s="9"/>
      <c r="O260" s="9"/>
      <c r="P260" s="9">
        <f t="shared" si="136"/>
        <v>0.13505452855630051</v>
      </c>
      <c r="Q260" s="40">
        <f t="shared" si="137"/>
        <v>30537.957000000002</v>
      </c>
      <c r="S260" s="35">
        <v>0.1</v>
      </c>
      <c r="Z260">
        <f t="shared" si="138"/>
        <v>3799</v>
      </c>
      <c r="AA260" s="15">
        <f t="shared" si="139"/>
        <v>-1.0462782218820271E-2</v>
      </c>
      <c r="AB260" s="15">
        <f t="shared" si="140"/>
        <v>0.13397031078051361</v>
      </c>
      <c r="AC260" s="15">
        <f t="shared" si="141"/>
        <v>-0.14660152855090769</v>
      </c>
      <c r="AD260" s="15">
        <f t="shared" si="142"/>
        <v>-1.0842177757869054E-3</v>
      </c>
      <c r="AE260" s="15">
        <f t="shared" si="143"/>
        <v>1.1755281853323042E-7</v>
      </c>
      <c r="AF260">
        <f t="shared" si="144"/>
        <v>-0.14660152855090769</v>
      </c>
      <c r="AG260" s="68"/>
      <c r="AH260">
        <f t="shared" si="145"/>
        <v>-0.14551731077512078</v>
      </c>
      <c r="AI260">
        <f t="shared" si="146"/>
        <v>0.8073374557051185</v>
      </c>
      <c r="AJ260">
        <f t="shared" si="147"/>
        <v>-0.35046305081316881</v>
      </c>
      <c r="AK260">
        <f t="shared" si="148"/>
        <v>-0.14386573554159732</v>
      </c>
      <c r="AL260">
        <f t="shared" si="149"/>
        <v>-2.500191517764689</v>
      </c>
      <c r="AM260">
        <f t="shared" si="150"/>
        <v>-3.0105330473838641</v>
      </c>
      <c r="AN260" s="15">
        <f t="shared" si="156"/>
        <v>3.94447081502588</v>
      </c>
      <c r="AO260" s="15">
        <f t="shared" si="156"/>
        <v>3.9444748298680299</v>
      </c>
      <c r="AP260" s="15">
        <f t="shared" si="156"/>
        <v>3.9444507928373032</v>
      </c>
      <c r="AQ260" s="15">
        <f t="shared" si="156"/>
        <v>3.944594712496666</v>
      </c>
      <c r="AR260" s="15">
        <f t="shared" si="156"/>
        <v>3.9437333258394029</v>
      </c>
      <c r="AS260" s="15">
        <f t="shared" si="156"/>
        <v>3.9489004198746578</v>
      </c>
      <c r="AT260" s="15">
        <f t="shared" si="156"/>
        <v>3.9183058554516768</v>
      </c>
      <c r="AU260" s="15">
        <f t="shared" si="151"/>
        <v>4.1174412061680057</v>
      </c>
      <c r="AV260" s="15"/>
    </row>
    <row r="261" spans="1:48" x14ac:dyDescent="0.2">
      <c r="A261" s="9" t="s">
        <v>645</v>
      </c>
      <c r="B261" s="35"/>
      <c r="C261" s="12">
        <v>45556.457999999999</v>
      </c>
      <c r="D261" s="12"/>
      <c r="E261" s="9">
        <f t="shared" si="133"/>
        <v>3798.9931904448013</v>
      </c>
      <c r="F261" s="9">
        <f t="shared" si="134"/>
        <v>3799</v>
      </c>
      <c r="G261" s="9">
        <f t="shared" si="135"/>
        <v>-1.0546999998041429E-2</v>
      </c>
      <c r="H261" s="9"/>
      <c r="I261" s="9">
        <f t="shared" si="154"/>
        <v>-1.0546999998041429E-2</v>
      </c>
      <c r="J261" s="9"/>
      <c r="K261" s="9"/>
      <c r="L261" s="9"/>
      <c r="M261" s="9"/>
      <c r="N261" s="9"/>
      <c r="O261" s="9"/>
      <c r="P261" s="9">
        <f t="shared" si="136"/>
        <v>0.13505452855630051</v>
      </c>
      <c r="Q261" s="40">
        <f t="shared" si="137"/>
        <v>30537.957999999999</v>
      </c>
      <c r="S261" s="35">
        <v>0.1</v>
      </c>
      <c r="Z261">
        <f t="shared" si="138"/>
        <v>3799</v>
      </c>
      <c r="AA261" s="15">
        <f t="shared" si="139"/>
        <v>-1.0462782218820271E-2</v>
      </c>
      <c r="AB261" s="15">
        <f t="shared" si="140"/>
        <v>0.13497031077707936</v>
      </c>
      <c r="AC261" s="15">
        <f t="shared" si="141"/>
        <v>-0.14560152855434194</v>
      </c>
      <c r="AD261" s="15">
        <f t="shared" si="142"/>
        <v>-8.4217779221157363E-5</v>
      </c>
      <c r="AE261" s="15">
        <f t="shared" si="143"/>
        <v>7.0926343369436053E-10</v>
      </c>
      <c r="AF261">
        <f t="shared" si="144"/>
        <v>-0.14560152855434194</v>
      </c>
      <c r="AG261" s="68"/>
      <c r="AH261">
        <f t="shared" si="145"/>
        <v>-0.14551731077512078</v>
      </c>
      <c r="AI261">
        <f t="shared" si="146"/>
        <v>0.8073374557051185</v>
      </c>
      <c r="AJ261">
        <f t="shared" si="147"/>
        <v>-0.35046305081316881</v>
      </c>
      <c r="AK261">
        <f t="shared" si="148"/>
        <v>-0.14386573554159732</v>
      </c>
      <c r="AL261">
        <f t="shared" si="149"/>
        <v>-2.500191517764689</v>
      </c>
      <c r="AM261">
        <f t="shared" si="150"/>
        <v>-3.0105330473838641</v>
      </c>
      <c r="AN261" s="15">
        <f t="shared" ref="AN261:AT270" si="157">$AU261+$AB$7*SIN(AO261)</f>
        <v>3.94447081502588</v>
      </c>
      <c r="AO261" s="15">
        <f t="shared" si="157"/>
        <v>3.9444748298680299</v>
      </c>
      <c r="AP261" s="15">
        <f t="shared" si="157"/>
        <v>3.9444507928373032</v>
      </c>
      <c r="AQ261" s="15">
        <f t="shared" si="157"/>
        <v>3.944594712496666</v>
      </c>
      <c r="AR261" s="15">
        <f t="shared" si="157"/>
        <v>3.9437333258394029</v>
      </c>
      <c r="AS261" s="15">
        <f t="shared" si="157"/>
        <v>3.9489004198746578</v>
      </c>
      <c r="AT261" s="15">
        <f t="shared" si="157"/>
        <v>3.9183058554516768</v>
      </c>
      <c r="AU261" s="15">
        <f t="shared" si="151"/>
        <v>4.1174412061680057</v>
      </c>
      <c r="AV261" s="15"/>
    </row>
    <row r="262" spans="1:48" x14ac:dyDescent="0.2">
      <c r="A262" s="9" t="s">
        <v>645</v>
      </c>
      <c r="B262" s="35"/>
      <c r="C262" s="12">
        <v>45556.457999999999</v>
      </c>
      <c r="D262" s="12"/>
      <c r="E262" s="9">
        <f t="shared" si="133"/>
        <v>3798.9931904448013</v>
      </c>
      <c r="F262" s="9">
        <f t="shared" si="134"/>
        <v>3799</v>
      </c>
      <c r="G262" s="9">
        <f t="shared" si="135"/>
        <v>-1.0546999998041429E-2</v>
      </c>
      <c r="H262" s="9"/>
      <c r="I262" s="9">
        <f t="shared" si="154"/>
        <v>-1.0546999998041429E-2</v>
      </c>
      <c r="J262" s="9"/>
      <c r="K262" s="9"/>
      <c r="L262" s="9"/>
      <c r="M262" s="9"/>
      <c r="N262" s="9"/>
      <c r="O262" s="9"/>
      <c r="P262" s="9">
        <f t="shared" si="136"/>
        <v>0.13505452855630051</v>
      </c>
      <c r="Q262" s="40">
        <f t="shared" si="137"/>
        <v>30537.957999999999</v>
      </c>
      <c r="S262" s="35">
        <v>0.1</v>
      </c>
      <c r="Z262">
        <f t="shared" si="138"/>
        <v>3799</v>
      </c>
      <c r="AA262" s="15">
        <f t="shared" si="139"/>
        <v>-1.0462782218820271E-2</v>
      </c>
      <c r="AB262" s="15">
        <f t="shared" si="140"/>
        <v>0.13497031077707936</v>
      </c>
      <c r="AC262" s="15">
        <f t="shared" si="141"/>
        <v>-0.14560152855434194</v>
      </c>
      <c r="AD262" s="15">
        <f t="shared" si="142"/>
        <v>-8.4217779221157363E-5</v>
      </c>
      <c r="AE262" s="15">
        <f t="shared" si="143"/>
        <v>7.0926343369436053E-10</v>
      </c>
      <c r="AF262">
        <f t="shared" si="144"/>
        <v>-0.14560152855434194</v>
      </c>
      <c r="AG262" s="68"/>
      <c r="AH262">
        <f t="shared" si="145"/>
        <v>-0.14551731077512078</v>
      </c>
      <c r="AI262">
        <f t="shared" si="146"/>
        <v>0.8073374557051185</v>
      </c>
      <c r="AJ262">
        <f t="shared" si="147"/>
        <v>-0.35046305081316881</v>
      </c>
      <c r="AK262">
        <f t="shared" si="148"/>
        <v>-0.14386573554159732</v>
      </c>
      <c r="AL262">
        <f t="shared" si="149"/>
        <v>-2.500191517764689</v>
      </c>
      <c r="AM262">
        <f t="shared" si="150"/>
        <v>-3.0105330473838641</v>
      </c>
      <c r="AN262" s="15">
        <f t="shared" si="157"/>
        <v>3.94447081502588</v>
      </c>
      <c r="AO262" s="15">
        <f t="shared" si="157"/>
        <v>3.9444748298680299</v>
      </c>
      <c r="AP262" s="15">
        <f t="shared" si="157"/>
        <v>3.9444507928373032</v>
      </c>
      <c r="AQ262" s="15">
        <f t="shared" si="157"/>
        <v>3.944594712496666</v>
      </c>
      <c r="AR262" s="15">
        <f t="shared" si="157"/>
        <v>3.9437333258394029</v>
      </c>
      <c r="AS262" s="15">
        <f t="shared" si="157"/>
        <v>3.9489004198746578</v>
      </c>
      <c r="AT262" s="15">
        <f t="shared" si="157"/>
        <v>3.9183058554516768</v>
      </c>
      <c r="AU262" s="15">
        <f t="shared" si="151"/>
        <v>4.1174412061680057</v>
      </c>
    </row>
    <row r="263" spans="1:48" x14ac:dyDescent="0.2">
      <c r="A263" s="9" t="s">
        <v>645</v>
      </c>
      <c r="B263" s="35"/>
      <c r="C263" s="12">
        <v>45556.459000000003</v>
      </c>
      <c r="D263" s="12"/>
      <c r="E263" s="9">
        <f t="shared" si="133"/>
        <v>3798.9938360838673</v>
      </c>
      <c r="F263" s="9">
        <f t="shared" si="134"/>
        <v>3799</v>
      </c>
      <c r="G263" s="9">
        <f t="shared" si="135"/>
        <v>-9.546999994199723E-3</v>
      </c>
      <c r="H263" s="9"/>
      <c r="I263" s="9">
        <f t="shared" si="154"/>
        <v>-9.546999994199723E-3</v>
      </c>
      <c r="J263" s="9"/>
      <c r="K263" s="9"/>
      <c r="L263" s="9"/>
      <c r="M263" s="9"/>
      <c r="N263" s="9"/>
      <c r="O263" s="9"/>
      <c r="P263" s="9">
        <f t="shared" si="136"/>
        <v>0.13505452855630051</v>
      </c>
      <c r="Q263" s="40">
        <f t="shared" si="137"/>
        <v>30537.959000000003</v>
      </c>
      <c r="S263" s="35">
        <v>0.1</v>
      </c>
      <c r="Z263">
        <f t="shared" si="138"/>
        <v>3799</v>
      </c>
      <c r="AA263" s="15">
        <f t="shared" si="139"/>
        <v>-1.0462782218820271E-2</v>
      </c>
      <c r="AB263" s="15">
        <f t="shared" si="140"/>
        <v>0.13597031078092106</v>
      </c>
      <c r="AC263" s="15">
        <f t="shared" si="141"/>
        <v>-0.14460152855050024</v>
      </c>
      <c r="AD263" s="15">
        <f t="shared" si="142"/>
        <v>9.1578222462054826E-4</v>
      </c>
      <c r="AE263" s="15">
        <f t="shared" si="143"/>
        <v>8.3865708293096036E-8</v>
      </c>
      <c r="AF263">
        <f t="shared" si="144"/>
        <v>-0.14460152855050024</v>
      </c>
      <c r="AG263" s="68"/>
      <c r="AH263">
        <f t="shared" si="145"/>
        <v>-0.14551731077512078</v>
      </c>
      <c r="AI263">
        <f t="shared" si="146"/>
        <v>0.8073374557051185</v>
      </c>
      <c r="AJ263">
        <f t="shared" si="147"/>
        <v>-0.35046305081316881</v>
      </c>
      <c r="AK263">
        <f t="shared" si="148"/>
        <v>-0.14386573554159732</v>
      </c>
      <c r="AL263">
        <f t="shared" si="149"/>
        <v>-2.500191517764689</v>
      </c>
      <c r="AM263">
        <f t="shared" si="150"/>
        <v>-3.0105330473838641</v>
      </c>
      <c r="AN263" s="15">
        <f t="shared" si="157"/>
        <v>3.94447081502588</v>
      </c>
      <c r="AO263" s="15">
        <f t="shared" si="157"/>
        <v>3.9444748298680299</v>
      </c>
      <c r="AP263" s="15">
        <f t="shared" si="157"/>
        <v>3.9444507928373032</v>
      </c>
      <c r="AQ263" s="15">
        <f t="shared" si="157"/>
        <v>3.944594712496666</v>
      </c>
      <c r="AR263" s="15">
        <f t="shared" si="157"/>
        <v>3.9437333258394029</v>
      </c>
      <c r="AS263" s="15">
        <f t="shared" si="157"/>
        <v>3.9489004198746578</v>
      </c>
      <c r="AT263" s="15">
        <f t="shared" si="157"/>
        <v>3.9183058554516768</v>
      </c>
      <c r="AU263" s="15">
        <f t="shared" si="151"/>
        <v>4.1174412061680057</v>
      </c>
      <c r="AV263" s="15"/>
    </row>
    <row r="264" spans="1:48" x14ac:dyDescent="0.2">
      <c r="A264" s="9" t="s">
        <v>645</v>
      </c>
      <c r="B264" s="35"/>
      <c r="C264" s="12">
        <v>45556.46</v>
      </c>
      <c r="D264" s="12"/>
      <c r="E264" s="9">
        <f t="shared" si="133"/>
        <v>3798.994481722928</v>
      </c>
      <c r="F264" s="9">
        <f t="shared" si="134"/>
        <v>3799</v>
      </c>
      <c r="G264" s="9">
        <f t="shared" si="135"/>
        <v>-8.546999997633975E-3</v>
      </c>
      <c r="H264" s="9"/>
      <c r="I264" s="9">
        <f t="shared" si="154"/>
        <v>-8.546999997633975E-3</v>
      </c>
      <c r="J264" s="9"/>
      <c r="K264" s="9"/>
      <c r="L264" s="9"/>
      <c r="M264" s="9"/>
      <c r="N264" s="9"/>
      <c r="O264" s="9"/>
      <c r="P264" s="9">
        <f t="shared" si="136"/>
        <v>0.13505452855630051</v>
      </c>
      <c r="Q264" s="40">
        <f t="shared" si="137"/>
        <v>30537.96</v>
      </c>
      <c r="S264" s="35">
        <v>0.1</v>
      </c>
      <c r="Z264">
        <f t="shared" si="138"/>
        <v>3799</v>
      </c>
      <c r="AA264" s="15">
        <f t="shared" si="139"/>
        <v>-1.0462782218820271E-2</v>
      </c>
      <c r="AB264" s="15">
        <f t="shared" si="140"/>
        <v>0.13697031077748681</v>
      </c>
      <c r="AC264" s="15">
        <f t="shared" si="141"/>
        <v>-0.14360152855393449</v>
      </c>
      <c r="AD264" s="15">
        <f t="shared" si="142"/>
        <v>1.9157822211862963E-3</v>
      </c>
      <c r="AE264" s="15">
        <f t="shared" si="143"/>
        <v>3.6702215190134992E-7</v>
      </c>
      <c r="AF264">
        <f t="shared" si="144"/>
        <v>-0.14360152855393449</v>
      </c>
      <c r="AG264" s="68"/>
      <c r="AH264">
        <f t="shared" si="145"/>
        <v>-0.14551731077512078</v>
      </c>
      <c r="AI264">
        <f t="shared" si="146"/>
        <v>0.8073374557051185</v>
      </c>
      <c r="AJ264">
        <f t="shared" si="147"/>
        <v>-0.35046305081316881</v>
      </c>
      <c r="AK264">
        <f t="shared" si="148"/>
        <v>-0.14386573554159732</v>
      </c>
      <c r="AL264">
        <f t="shared" si="149"/>
        <v>-2.500191517764689</v>
      </c>
      <c r="AM264">
        <f t="shared" si="150"/>
        <v>-3.0105330473838641</v>
      </c>
      <c r="AN264" s="15">
        <f t="shared" si="157"/>
        <v>3.94447081502588</v>
      </c>
      <c r="AO264" s="15">
        <f t="shared" si="157"/>
        <v>3.9444748298680299</v>
      </c>
      <c r="AP264" s="15">
        <f t="shared" si="157"/>
        <v>3.9444507928373032</v>
      </c>
      <c r="AQ264" s="15">
        <f t="shared" si="157"/>
        <v>3.944594712496666</v>
      </c>
      <c r="AR264" s="15">
        <f t="shared" si="157"/>
        <v>3.9437333258394029</v>
      </c>
      <c r="AS264" s="15">
        <f t="shared" si="157"/>
        <v>3.9489004198746578</v>
      </c>
      <c r="AT264" s="15">
        <f t="shared" si="157"/>
        <v>3.9183058554516768</v>
      </c>
      <c r="AU264" s="15">
        <f t="shared" si="151"/>
        <v>4.1174412061680057</v>
      </c>
    </row>
    <row r="265" spans="1:48" x14ac:dyDescent="0.2">
      <c r="A265" s="9" t="s">
        <v>645</v>
      </c>
      <c r="B265" s="35"/>
      <c r="C265" s="12">
        <v>45556.462</v>
      </c>
      <c r="D265" s="12"/>
      <c r="E265" s="9">
        <f t="shared" si="133"/>
        <v>3798.9957730010547</v>
      </c>
      <c r="F265" s="9">
        <f t="shared" si="134"/>
        <v>3799</v>
      </c>
      <c r="G265" s="9">
        <f t="shared" si="135"/>
        <v>-6.5469999972265214E-3</v>
      </c>
      <c r="H265" s="9"/>
      <c r="I265" s="9">
        <f t="shared" si="154"/>
        <v>-6.5469999972265214E-3</v>
      </c>
      <c r="J265" s="9"/>
      <c r="K265" s="9"/>
      <c r="L265" s="9"/>
      <c r="M265" s="9"/>
      <c r="N265" s="9"/>
      <c r="O265" s="9"/>
      <c r="P265" s="9">
        <f t="shared" si="136"/>
        <v>0.13505452855630051</v>
      </c>
      <c r="Q265" s="40">
        <f t="shared" si="137"/>
        <v>30537.962</v>
      </c>
      <c r="S265" s="35">
        <v>0.1</v>
      </c>
      <c r="Z265">
        <f t="shared" si="138"/>
        <v>3799</v>
      </c>
      <c r="AA265" s="15">
        <f t="shared" si="139"/>
        <v>-1.0462782218820271E-2</v>
      </c>
      <c r="AB265" s="15">
        <f t="shared" si="140"/>
        <v>0.13897031077789426</v>
      </c>
      <c r="AC265" s="15">
        <f t="shared" si="141"/>
        <v>-0.14160152855352703</v>
      </c>
      <c r="AD265" s="15">
        <f t="shared" si="142"/>
        <v>3.9157822215937499E-3</v>
      </c>
      <c r="AE265" s="15">
        <f t="shared" si="143"/>
        <v>1.5333350406949683E-6</v>
      </c>
      <c r="AF265">
        <f t="shared" si="144"/>
        <v>-0.14160152855352703</v>
      </c>
      <c r="AG265" s="68"/>
      <c r="AH265">
        <f t="shared" si="145"/>
        <v>-0.14551731077512078</v>
      </c>
      <c r="AI265">
        <f t="shared" si="146"/>
        <v>0.8073374557051185</v>
      </c>
      <c r="AJ265">
        <f t="shared" si="147"/>
        <v>-0.35046305081316881</v>
      </c>
      <c r="AK265">
        <f t="shared" si="148"/>
        <v>-0.14386573554159732</v>
      </c>
      <c r="AL265">
        <f t="shared" si="149"/>
        <v>-2.500191517764689</v>
      </c>
      <c r="AM265">
        <f t="shared" si="150"/>
        <v>-3.0105330473838641</v>
      </c>
      <c r="AN265" s="15">
        <f t="shared" si="157"/>
        <v>3.94447081502588</v>
      </c>
      <c r="AO265" s="15">
        <f t="shared" si="157"/>
        <v>3.9444748298680299</v>
      </c>
      <c r="AP265" s="15">
        <f t="shared" si="157"/>
        <v>3.9444507928373032</v>
      </c>
      <c r="AQ265" s="15">
        <f t="shared" si="157"/>
        <v>3.944594712496666</v>
      </c>
      <c r="AR265" s="15">
        <f t="shared" si="157"/>
        <v>3.9437333258394029</v>
      </c>
      <c r="AS265" s="15">
        <f t="shared" si="157"/>
        <v>3.9489004198746578</v>
      </c>
      <c r="AT265" s="15">
        <f t="shared" si="157"/>
        <v>3.9183058554516768</v>
      </c>
      <c r="AU265" s="15">
        <f t="shared" si="151"/>
        <v>4.1174412061680057</v>
      </c>
    </row>
    <row r="266" spans="1:48" x14ac:dyDescent="0.2">
      <c r="A266" s="9" t="s">
        <v>645</v>
      </c>
      <c r="B266" s="35"/>
      <c r="C266" s="12">
        <v>45556.463000000003</v>
      </c>
      <c r="D266" s="12"/>
      <c r="E266" s="9">
        <f t="shared" si="133"/>
        <v>3798.9964186401207</v>
      </c>
      <c r="F266" s="9">
        <f t="shared" si="134"/>
        <v>3799</v>
      </c>
      <c r="G266" s="9">
        <f t="shared" si="135"/>
        <v>-5.5469999933848158E-3</v>
      </c>
      <c r="H266" s="9"/>
      <c r="I266" s="9">
        <f t="shared" si="154"/>
        <v>-5.5469999933848158E-3</v>
      </c>
      <c r="J266" s="9"/>
      <c r="K266" s="9"/>
      <c r="L266" s="9"/>
      <c r="M266" s="9"/>
      <c r="N266" s="9"/>
      <c r="O266" s="9"/>
      <c r="P266" s="9">
        <f t="shared" si="136"/>
        <v>0.13505452855630051</v>
      </c>
      <c r="Q266" s="40">
        <f t="shared" si="137"/>
        <v>30537.963000000003</v>
      </c>
      <c r="S266" s="35">
        <v>0.1</v>
      </c>
      <c r="Z266">
        <f t="shared" si="138"/>
        <v>3799</v>
      </c>
      <c r="AA266" s="15">
        <f t="shared" si="139"/>
        <v>-1.0462782218820271E-2</v>
      </c>
      <c r="AB266" s="15">
        <f t="shared" si="140"/>
        <v>0.13997031078173597</v>
      </c>
      <c r="AC266" s="15">
        <f t="shared" si="141"/>
        <v>-0.14060152854968533</v>
      </c>
      <c r="AD266" s="15">
        <f t="shared" si="142"/>
        <v>4.9157822254354555E-3</v>
      </c>
      <c r="AE266" s="15">
        <f t="shared" si="143"/>
        <v>2.4164914887907164E-6</v>
      </c>
      <c r="AF266">
        <f t="shared" si="144"/>
        <v>-0.14060152854968533</v>
      </c>
      <c r="AG266" s="68"/>
      <c r="AH266">
        <f t="shared" si="145"/>
        <v>-0.14551731077512078</v>
      </c>
      <c r="AI266">
        <f t="shared" si="146"/>
        <v>0.8073374557051185</v>
      </c>
      <c r="AJ266">
        <f t="shared" si="147"/>
        <v>-0.35046305081316881</v>
      </c>
      <c r="AK266">
        <f t="shared" si="148"/>
        <v>-0.14386573554159732</v>
      </c>
      <c r="AL266">
        <f t="shared" si="149"/>
        <v>-2.500191517764689</v>
      </c>
      <c r="AM266">
        <f t="shared" si="150"/>
        <v>-3.0105330473838641</v>
      </c>
      <c r="AN266" s="15">
        <f t="shared" si="157"/>
        <v>3.94447081502588</v>
      </c>
      <c r="AO266" s="15">
        <f t="shared" si="157"/>
        <v>3.9444748298680299</v>
      </c>
      <c r="AP266" s="15">
        <f t="shared" si="157"/>
        <v>3.9444507928373032</v>
      </c>
      <c r="AQ266" s="15">
        <f t="shared" si="157"/>
        <v>3.944594712496666</v>
      </c>
      <c r="AR266" s="15">
        <f t="shared" si="157"/>
        <v>3.9437333258394029</v>
      </c>
      <c r="AS266" s="15">
        <f t="shared" si="157"/>
        <v>3.9489004198746578</v>
      </c>
      <c r="AT266" s="15">
        <f t="shared" si="157"/>
        <v>3.9183058554516768</v>
      </c>
      <c r="AU266" s="15">
        <f t="shared" si="151"/>
        <v>4.1174412061680057</v>
      </c>
    </row>
    <row r="267" spans="1:48" x14ac:dyDescent="0.2">
      <c r="A267" s="9" t="s">
        <v>645</v>
      </c>
      <c r="B267" s="35"/>
      <c r="C267" s="12">
        <v>45556.466</v>
      </c>
      <c r="D267" s="12"/>
      <c r="E267" s="9">
        <f t="shared" si="133"/>
        <v>3798.9983555573085</v>
      </c>
      <c r="F267" s="9">
        <f t="shared" si="134"/>
        <v>3799</v>
      </c>
      <c r="G267" s="9">
        <f t="shared" si="135"/>
        <v>-2.5469999964116141E-3</v>
      </c>
      <c r="H267" s="9"/>
      <c r="I267" s="9">
        <f t="shared" si="154"/>
        <v>-2.5469999964116141E-3</v>
      </c>
      <c r="J267" s="9"/>
      <c r="K267" s="9"/>
      <c r="L267" s="9"/>
      <c r="M267" s="9"/>
      <c r="N267" s="9"/>
      <c r="O267" s="9"/>
      <c r="P267" s="9">
        <f t="shared" si="136"/>
        <v>0.13505452855630051</v>
      </c>
      <c r="Q267" s="40">
        <f t="shared" si="137"/>
        <v>30537.966</v>
      </c>
      <c r="S267" s="35">
        <v>0.1</v>
      </c>
      <c r="Z267">
        <f t="shared" si="138"/>
        <v>3799</v>
      </c>
      <c r="AA267" s="15">
        <f t="shared" si="139"/>
        <v>-1.0462782218820271E-2</v>
      </c>
      <c r="AB267" s="15">
        <f t="shared" si="140"/>
        <v>0.14297031077870917</v>
      </c>
      <c r="AC267" s="15">
        <f t="shared" si="141"/>
        <v>-0.13760152855271213</v>
      </c>
      <c r="AD267" s="15">
        <f t="shared" si="142"/>
        <v>7.9157822224086571E-3</v>
      </c>
      <c r="AE267" s="15">
        <f t="shared" si="143"/>
        <v>6.2659608192600934E-6</v>
      </c>
      <c r="AF267">
        <f t="shared" si="144"/>
        <v>-0.13760152855271213</v>
      </c>
      <c r="AG267" s="68"/>
      <c r="AH267">
        <f t="shared" si="145"/>
        <v>-0.14551731077512078</v>
      </c>
      <c r="AI267">
        <f t="shared" si="146"/>
        <v>0.8073374557051185</v>
      </c>
      <c r="AJ267">
        <f t="shared" si="147"/>
        <v>-0.35046305081316881</v>
      </c>
      <c r="AK267">
        <f t="shared" si="148"/>
        <v>-0.14386573554159732</v>
      </c>
      <c r="AL267">
        <f t="shared" si="149"/>
        <v>-2.500191517764689</v>
      </c>
      <c r="AM267">
        <f t="shared" si="150"/>
        <v>-3.0105330473838641</v>
      </c>
      <c r="AN267" s="15">
        <f t="shared" si="157"/>
        <v>3.94447081502588</v>
      </c>
      <c r="AO267" s="15">
        <f t="shared" si="157"/>
        <v>3.9444748298680299</v>
      </c>
      <c r="AP267" s="15">
        <f t="shared" si="157"/>
        <v>3.9444507928373032</v>
      </c>
      <c r="AQ267" s="15">
        <f t="shared" si="157"/>
        <v>3.944594712496666</v>
      </c>
      <c r="AR267" s="15">
        <f t="shared" si="157"/>
        <v>3.9437333258394029</v>
      </c>
      <c r="AS267" s="15">
        <f t="shared" si="157"/>
        <v>3.9489004198746578</v>
      </c>
      <c r="AT267" s="15">
        <f t="shared" si="157"/>
        <v>3.9183058554516768</v>
      </c>
      <c r="AU267" s="15">
        <f t="shared" si="151"/>
        <v>4.1174412061680057</v>
      </c>
    </row>
    <row r="268" spans="1:48" x14ac:dyDescent="0.2">
      <c r="A268" s="65" t="s">
        <v>1159</v>
      </c>
      <c r="B268" s="66" t="s">
        <v>676</v>
      </c>
      <c r="C268" s="67">
        <v>45556.474000000002</v>
      </c>
      <c r="D268" s="67" t="s">
        <v>700</v>
      </c>
      <c r="E268" s="9">
        <f t="shared" si="133"/>
        <v>3799.0035206698153</v>
      </c>
      <c r="F268" s="9">
        <f t="shared" si="134"/>
        <v>3799</v>
      </c>
      <c r="G268" s="9">
        <f t="shared" si="135"/>
        <v>5.4530000052182004E-3</v>
      </c>
      <c r="H268" s="9"/>
      <c r="I268" s="9">
        <f t="shared" si="154"/>
        <v>5.4530000052182004E-3</v>
      </c>
      <c r="J268" s="9"/>
      <c r="K268" s="9"/>
      <c r="L268" s="9"/>
      <c r="M268" s="15"/>
      <c r="N268" s="9"/>
      <c r="O268" s="9"/>
      <c r="P268" s="9">
        <f t="shared" si="136"/>
        <v>0.13505452855630051</v>
      </c>
      <c r="Q268" s="40">
        <f t="shared" si="137"/>
        <v>30537.974000000002</v>
      </c>
      <c r="S268" s="35">
        <v>0.1</v>
      </c>
      <c r="Z268">
        <f t="shared" si="138"/>
        <v>3799</v>
      </c>
      <c r="AA268" s="15">
        <f t="shared" si="139"/>
        <v>-1.0462782218820271E-2</v>
      </c>
      <c r="AB268" s="15">
        <f t="shared" si="140"/>
        <v>0.15097031078033898</v>
      </c>
      <c r="AC268" s="15">
        <f t="shared" si="141"/>
        <v>-0.12960152855108231</v>
      </c>
      <c r="AD268" s="15">
        <f t="shared" si="142"/>
        <v>1.5915782224038472E-2</v>
      </c>
      <c r="AE268" s="15">
        <f t="shared" si="143"/>
        <v>2.5331212380301901E-5</v>
      </c>
      <c r="AF268">
        <f t="shared" si="144"/>
        <v>-0.12960152855108231</v>
      </c>
      <c r="AG268" s="68"/>
      <c r="AH268">
        <f t="shared" si="145"/>
        <v>-0.14551731077512078</v>
      </c>
      <c r="AI268">
        <f t="shared" si="146"/>
        <v>0.8073374557051185</v>
      </c>
      <c r="AJ268">
        <f t="shared" si="147"/>
        <v>-0.35046305081316881</v>
      </c>
      <c r="AK268">
        <f t="shared" si="148"/>
        <v>-0.14386573554159732</v>
      </c>
      <c r="AL268">
        <f t="shared" si="149"/>
        <v>-2.500191517764689</v>
      </c>
      <c r="AM268">
        <f t="shared" si="150"/>
        <v>-3.0105330473838641</v>
      </c>
      <c r="AN268" s="15">
        <f t="shared" si="157"/>
        <v>3.94447081502588</v>
      </c>
      <c r="AO268" s="15">
        <f t="shared" si="157"/>
        <v>3.9444748298680299</v>
      </c>
      <c r="AP268" s="15">
        <f t="shared" si="157"/>
        <v>3.9444507928373032</v>
      </c>
      <c r="AQ268" s="15">
        <f t="shared" si="157"/>
        <v>3.944594712496666</v>
      </c>
      <c r="AR268" s="15">
        <f t="shared" si="157"/>
        <v>3.9437333258394029</v>
      </c>
      <c r="AS268" s="15">
        <f t="shared" si="157"/>
        <v>3.9489004198746578</v>
      </c>
      <c r="AT268" s="15">
        <f t="shared" si="157"/>
        <v>3.9183058554516768</v>
      </c>
      <c r="AU268" s="15">
        <f t="shared" si="151"/>
        <v>4.1174412061680057</v>
      </c>
    </row>
    <row r="269" spans="1:48" x14ac:dyDescent="0.2">
      <c r="A269" s="9" t="s">
        <v>632</v>
      </c>
      <c r="B269" s="35"/>
      <c r="C269" s="12">
        <v>45881.716</v>
      </c>
      <c r="D269" s="12"/>
      <c r="E269" s="9">
        <f t="shared" si="133"/>
        <v>4008.992460872661</v>
      </c>
      <c r="F269" s="9">
        <f t="shared" si="134"/>
        <v>4009</v>
      </c>
      <c r="G269" s="9">
        <f t="shared" si="135"/>
        <v>-1.1676999994961079E-2</v>
      </c>
      <c r="H269" s="9"/>
      <c r="I269" s="9">
        <f t="shared" si="154"/>
        <v>-1.1676999994961079E-2</v>
      </c>
      <c r="J269" s="9"/>
      <c r="K269" s="9"/>
      <c r="L269" s="9"/>
      <c r="M269" s="9"/>
      <c r="N269" s="9"/>
      <c r="O269" s="9"/>
      <c r="P269" s="9">
        <f t="shared" si="136"/>
        <v>0.14125945101099902</v>
      </c>
      <c r="Q269" s="40">
        <f t="shared" si="137"/>
        <v>30863.216</v>
      </c>
      <c r="S269" s="35">
        <v>0.1</v>
      </c>
      <c r="Z269">
        <f t="shared" si="138"/>
        <v>4009</v>
      </c>
      <c r="AA269" s="15">
        <f t="shared" si="139"/>
        <v>-1.0902850064920533E-2</v>
      </c>
      <c r="AB269" s="15">
        <f t="shared" si="140"/>
        <v>0.14048530108095847</v>
      </c>
      <c r="AC269" s="15">
        <f t="shared" si="141"/>
        <v>-0.15293645100596009</v>
      </c>
      <c r="AD269" s="15">
        <f t="shared" si="142"/>
        <v>-7.7414993004054633E-4</v>
      </c>
      <c r="AE269" s="15">
        <f t="shared" si="143"/>
        <v>5.9930811418178285E-8</v>
      </c>
      <c r="AF269">
        <f t="shared" si="144"/>
        <v>-0.15293645100596009</v>
      </c>
      <c r="AG269" s="68"/>
      <c r="AH269">
        <f t="shared" si="145"/>
        <v>-0.15216230107591955</v>
      </c>
      <c r="AI269">
        <f t="shared" si="146"/>
        <v>0.81047735343455207</v>
      </c>
      <c r="AJ269">
        <f t="shared" si="147"/>
        <v>-0.37053256043398164</v>
      </c>
      <c r="AK269">
        <f t="shared" si="148"/>
        <v>-0.14797760734628163</v>
      </c>
      <c r="AL269">
        <f t="shared" si="149"/>
        <v>-2.4786746549426724</v>
      </c>
      <c r="AM269">
        <f t="shared" si="150"/>
        <v>-2.9056602631677615</v>
      </c>
      <c r="AN269" s="15">
        <f t="shared" si="157"/>
        <v>3.9702905903586601</v>
      </c>
      <c r="AO269" s="15">
        <f t="shared" si="157"/>
        <v>3.9702940397494135</v>
      </c>
      <c r="AP269" s="15">
        <f t="shared" si="157"/>
        <v>3.9702728135190761</v>
      </c>
      <c r="AQ269" s="15">
        <f t="shared" si="157"/>
        <v>3.9704034394081731</v>
      </c>
      <c r="AR269" s="15">
        <f t="shared" si="157"/>
        <v>3.9695998645670105</v>
      </c>
      <c r="AS269" s="15">
        <f t="shared" si="157"/>
        <v>3.974554461662235</v>
      </c>
      <c r="AT269" s="15">
        <f t="shared" si="157"/>
        <v>3.9444177156344233</v>
      </c>
      <c r="AU269" s="15">
        <f t="shared" si="151"/>
        <v>4.1475153130004534</v>
      </c>
    </row>
    <row r="270" spans="1:48" x14ac:dyDescent="0.2">
      <c r="A270" s="9" t="s">
        <v>651</v>
      </c>
      <c r="B270" s="35"/>
      <c r="C270" s="12">
        <v>45889.455999999998</v>
      </c>
      <c r="D270" s="12"/>
      <c r="E270" s="9">
        <f t="shared" si="133"/>
        <v>4013.9897072220551</v>
      </c>
      <c r="F270" s="9">
        <f t="shared" si="134"/>
        <v>4014</v>
      </c>
      <c r="G270" s="9">
        <f t="shared" si="135"/>
        <v>-1.594199999817647E-2</v>
      </c>
      <c r="H270" s="9"/>
      <c r="I270" s="9">
        <f t="shared" si="154"/>
        <v>-1.594199999817647E-2</v>
      </c>
      <c r="J270" s="9"/>
      <c r="K270" s="9"/>
      <c r="L270" s="9"/>
      <c r="M270" s="9"/>
      <c r="N270" s="9"/>
      <c r="O270" s="9"/>
      <c r="P270" s="9">
        <f t="shared" si="136"/>
        <v>0.14140718982368689</v>
      </c>
      <c r="Q270" s="40">
        <f t="shared" si="137"/>
        <v>30870.955999999998</v>
      </c>
      <c r="S270" s="35">
        <v>0.1</v>
      </c>
      <c r="Z270">
        <f t="shared" si="138"/>
        <v>4014</v>
      </c>
      <c r="AA270" s="15">
        <f t="shared" si="139"/>
        <v>-1.0912420257819272E-2</v>
      </c>
      <c r="AB270" s="15">
        <f t="shared" si="140"/>
        <v>0.13637761008332969</v>
      </c>
      <c r="AC270" s="15">
        <f t="shared" si="141"/>
        <v>-0.15734918982186336</v>
      </c>
      <c r="AD270" s="15">
        <f t="shared" si="142"/>
        <v>-5.0295797403571985E-3</v>
      </c>
      <c r="AE270" s="15">
        <f t="shared" si="143"/>
        <v>2.5296672364611585E-6</v>
      </c>
      <c r="AF270">
        <f t="shared" si="144"/>
        <v>-0.15734918982186336</v>
      </c>
      <c r="AG270" s="68"/>
      <c r="AH270">
        <f t="shared" si="145"/>
        <v>-0.15231961008150616</v>
      </c>
      <c r="AI270">
        <f t="shared" si="146"/>
        <v>0.81055349171608082</v>
      </c>
      <c r="AJ270">
        <f t="shared" si="147"/>
        <v>-0.37101025554823275</v>
      </c>
      <c r="AK270">
        <f t="shared" si="148"/>
        <v>-0.14807506993458727</v>
      </c>
      <c r="AL270">
        <f t="shared" si="149"/>
        <v>-2.4781602986426425</v>
      </c>
      <c r="AM270">
        <f t="shared" si="150"/>
        <v>-2.9032335788401937</v>
      </c>
      <c r="AN270" s="15">
        <f t="shared" si="157"/>
        <v>3.9709065760130935</v>
      </c>
      <c r="AO270" s="15">
        <f t="shared" si="157"/>
        <v>3.9709100124927463</v>
      </c>
      <c r="AP270" s="15">
        <f t="shared" si="157"/>
        <v>3.9708888514925684</v>
      </c>
      <c r="AQ270" s="15">
        <f t="shared" si="157"/>
        <v>3.9710191635155572</v>
      </c>
      <c r="AR270" s="15">
        <f t="shared" si="157"/>
        <v>3.97021698038255</v>
      </c>
      <c r="AS270" s="15">
        <f t="shared" si="157"/>
        <v>3.9751663262752448</v>
      </c>
      <c r="AT270" s="15">
        <f t="shared" si="157"/>
        <v>3.9450416514180033</v>
      </c>
      <c r="AU270" s="15">
        <f t="shared" si="151"/>
        <v>4.1482313631631307</v>
      </c>
    </row>
    <row r="271" spans="1:48" x14ac:dyDescent="0.2">
      <c r="A271" s="9" t="s">
        <v>652</v>
      </c>
      <c r="B271" s="35"/>
      <c r="C271" s="12">
        <v>45889.46</v>
      </c>
      <c r="D271" s="12"/>
      <c r="E271" s="9">
        <f t="shared" si="133"/>
        <v>4013.9922897783085</v>
      </c>
      <c r="F271" s="9">
        <f t="shared" si="134"/>
        <v>4014</v>
      </c>
      <c r="G271" s="9">
        <f t="shared" si="135"/>
        <v>-1.1941999997361563E-2</v>
      </c>
      <c r="H271" s="9"/>
      <c r="I271" s="9">
        <f t="shared" ref="I271:I302" si="158">G271</f>
        <v>-1.1941999997361563E-2</v>
      </c>
      <c r="J271" s="9"/>
      <c r="K271" s="9"/>
      <c r="L271" s="9"/>
      <c r="M271" s="9"/>
      <c r="N271" s="9"/>
      <c r="O271" s="9"/>
      <c r="P271" s="9">
        <f t="shared" si="136"/>
        <v>0.14140718982368689</v>
      </c>
      <c r="Q271" s="40">
        <f t="shared" si="137"/>
        <v>30870.959999999999</v>
      </c>
      <c r="S271" s="35">
        <v>0.1</v>
      </c>
      <c r="Z271">
        <f t="shared" si="138"/>
        <v>4014</v>
      </c>
      <c r="AA271" s="15">
        <f t="shared" si="139"/>
        <v>-1.0912420257819272E-2</v>
      </c>
      <c r="AB271" s="15">
        <f t="shared" si="140"/>
        <v>0.14037761008414459</v>
      </c>
      <c r="AC271" s="15">
        <f t="shared" si="141"/>
        <v>-0.15334918982104845</v>
      </c>
      <c r="AD271" s="15">
        <f t="shared" si="142"/>
        <v>-1.0295797395422912E-3</v>
      </c>
      <c r="AE271" s="15">
        <f t="shared" si="143"/>
        <v>1.0600344400759723E-7</v>
      </c>
      <c r="AF271">
        <f t="shared" si="144"/>
        <v>-0.15334918982104845</v>
      </c>
      <c r="AG271" s="68"/>
      <c r="AH271">
        <f t="shared" si="145"/>
        <v>-0.15231961008150616</v>
      </c>
      <c r="AI271">
        <f t="shared" si="146"/>
        <v>0.81055349171608082</v>
      </c>
      <c r="AJ271">
        <f t="shared" si="147"/>
        <v>-0.37101025554823275</v>
      </c>
      <c r="AK271">
        <f t="shared" si="148"/>
        <v>-0.14807506993458727</v>
      </c>
      <c r="AL271">
        <f t="shared" si="149"/>
        <v>-2.4781602986426425</v>
      </c>
      <c r="AM271">
        <f t="shared" si="150"/>
        <v>-2.9032335788401937</v>
      </c>
      <c r="AN271" s="15">
        <f t="shared" ref="AN271:AT280" si="159">$AU271+$AB$7*SIN(AO271)</f>
        <v>3.9709065760130935</v>
      </c>
      <c r="AO271" s="15">
        <f t="shared" si="159"/>
        <v>3.9709100124927463</v>
      </c>
      <c r="AP271" s="15">
        <f t="shared" si="159"/>
        <v>3.9708888514925684</v>
      </c>
      <c r="AQ271" s="15">
        <f t="shared" si="159"/>
        <v>3.9710191635155572</v>
      </c>
      <c r="AR271" s="15">
        <f t="shared" si="159"/>
        <v>3.97021698038255</v>
      </c>
      <c r="AS271" s="15">
        <f t="shared" si="159"/>
        <v>3.9751663262752448</v>
      </c>
      <c r="AT271" s="15">
        <f t="shared" si="159"/>
        <v>3.9450416514180033</v>
      </c>
      <c r="AU271" s="15">
        <f t="shared" si="151"/>
        <v>4.1482313631631307</v>
      </c>
      <c r="AV271" s="15"/>
    </row>
    <row r="272" spans="1:48" x14ac:dyDescent="0.2">
      <c r="A272" s="9" t="s">
        <v>632</v>
      </c>
      <c r="B272" s="35"/>
      <c r="C272" s="12">
        <v>45898.750999999997</v>
      </c>
      <c r="D272" s="12"/>
      <c r="E272" s="9">
        <f t="shared" si="133"/>
        <v>4019.9909223147711</v>
      </c>
      <c r="F272" s="9">
        <f t="shared" si="134"/>
        <v>4020</v>
      </c>
      <c r="G272" s="9">
        <f t="shared" si="135"/>
        <v>-1.4060000001336448E-2</v>
      </c>
      <c r="H272" s="9"/>
      <c r="I272" s="9">
        <f t="shared" si="158"/>
        <v>-1.4060000001336448E-2</v>
      </c>
      <c r="J272" s="9"/>
      <c r="K272" s="9"/>
      <c r="L272" s="9"/>
      <c r="M272" s="9"/>
      <c r="N272" s="9"/>
      <c r="O272" s="9"/>
      <c r="P272" s="9">
        <f t="shared" si="136"/>
        <v>0.14158447655631567</v>
      </c>
      <c r="Q272" s="40">
        <f t="shared" si="137"/>
        <v>30880.250999999997</v>
      </c>
      <c r="S272" s="35">
        <v>0.1</v>
      </c>
      <c r="Z272">
        <f t="shared" si="138"/>
        <v>4020</v>
      </c>
      <c r="AA272" s="15">
        <f t="shared" si="139"/>
        <v>-1.0923847537288672E-2</v>
      </c>
      <c r="AB272" s="15">
        <f t="shared" si="140"/>
        <v>0.1384483240922679</v>
      </c>
      <c r="AC272" s="15">
        <f t="shared" si="141"/>
        <v>-0.15564447655765212</v>
      </c>
      <c r="AD272" s="15">
        <f t="shared" si="142"/>
        <v>-3.1361524640477756E-3</v>
      </c>
      <c r="AE272" s="15">
        <f t="shared" si="143"/>
        <v>9.8354522777529353E-7</v>
      </c>
      <c r="AF272">
        <f t="shared" si="144"/>
        <v>-0.15564447655765212</v>
      </c>
      <c r="AG272" s="68"/>
      <c r="AH272">
        <f t="shared" si="145"/>
        <v>-0.15250832409360435</v>
      </c>
      <c r="AI272">
        <f t="shared" si="146"/>
        <v>0.81064494272337539</v>
      </c>
      <c r="AJ272">
        <f t="shared" si="147"/>
        <v>-0.37158347859158269</v>
      </c>
      <c r="AK272">
        <f t="shared" si="148"/>
        <v>-0.14819199749267234</v>
      </c>
      <c r="AL272">
        <f t="shared" si="149"/>
        <v>-2.4775429434625056</v>
      </c>
      <c r="AM272">
        <f t="shared" si="150"/>
        <v>-2.900325736125946</v>
      </c>
      <c r="AN272" s="15">
        <f t="shared" si="159"/>
        <v>3.9716458352084518</v>
      </c>
      <c r="AO272" s="15">
        <f t="shared" si="159"/>
        <v>3.9716492562294881</v>
      </c>
      <c r="AP272" s="15">
        <f t="shared" si="159"/>
        <v>3.9716281733951906</v>
      </c>
      <c r="AQ272" s="15">
        <f t="shared" si="159"/>
        <v>3.9717581089770926</v>
      </c>
      <c r="AR272" s="15">
        <f t="shared" si="159"/>
        <v>3.9709575966762696</v>
      </c>
      <c r="AS272" s="15">
        <f t="shared" si="159"/>
        <v>3.9759006298089239</v>
      </c>
      <c r="AT272" s="15">
        <f t="shared" si="159"/>
        <v>3.945790511881393</v>
      </c>
      <c r="AU272" s="15">
        <f t="shared" si="151"/>
        <v>4.1490906233583429</v>
      </c>
    </row>
    <row r="273" spans="1:48" x14ac:dyDescent="0.2">
      <c r="A273" s="9" t="s">
        <v>653</v>
      </c>
      <c r="B273" s="35"/>
      <c r="C273" s="12">
        <v>45906.502</v>
      </c>
      <c r="D273" s="12"/>
      <c r="E273" s="9">
        <f t="shared" si="133"/>
        <v>4024.9952706938643</v>
      </c>
      <c r="F273" s="9">
        <f t="shared" si="134"/>
        <v>4025</v>
      </c>
      <c r="G273" s="9">
        <f t="shared" si="135"/>
        <v>-7.3249999986728653E-3</v>
      </c>
      <c r="H273" s="9"/>
      <c r="I273" s="9">
        <f t="shared" si="158"/>
        <v>-7.3249999986728653E-3</v>
      </c>
      <c r="J273" s="9"/>
      <c r="K273" s="9"/>
      <c r="L273" s="9"/>
      <c r="M273" s="9"/>
      <c r="N273" s="9"/>
      <c r="O273" s="9"/>
      <c r="P273" s="9">
        <f t="shared" si="136"/>
        <v>0.14173221563134247</v>
      </c>
      <c r="Q273" s="40">
        <f t="shared" si="137"/>
        <v>30888.002</v>
      </c>
      <c r="S273" s="35">
        <v>0.1</v>
      </c>
      <c r="Z273">
        <f t="shared" si="138"/>
        <v>4025</v>
      </c>
      <c r="AA273" s="15">
        <f t="shared" si="139"/>
        <v>-1.0933322735675571E-2</v>
      </c>
      <c r="AB273" s="15">
        <f t="shared" si="140"/>
        <v>0.14534053836834518</v>
      </c>
      <c r="AC273" s="15">
        <f t="shared" si="141"/>
        <v>-0.14905721563001534</v>
      </c>
      <c r="AD273" s="15">
        <f t="shared" si="142"/>
        <v>3.608322737002706E-3</v>
      </c>
      <c r="AE273" s="15">
        <f t="shared" si="143"/>
        <v>1.3019992974370699E-6</v>
      </c>
      <c r="AF273">
        <f t="shared" si="144"/>
        <v>-0.14905721563001534</v>
      </c>
      <c r="AG273" s="68"/>
      <c r="AH273">
        <f t="shared" si="145"/>
        <v>-0.15266553836701804</v>
      </c>
      <c r="AI273">
        <f t="shared" si="146"/>
        <v>0.81072122281264991</v>
      </c>
      <c r="AJ273">
        <f t="shared" si="147"/>
        <v>-0.37206115510190807</v>
      </c>
      <c r="AK273">
        <f t="shared" si="148"/>
        <v>-0.14828941413183694</v>
      </c>
      <c r="AL273">
        <f t="shared" si="149"/>
        <v>-2.4770283743556374</v>
      </c>
      <c r="AM273">
        <f t="shared" si="150"/>
        <v>-2.8979060079405503</v>
      </c>
      <c r="AN273" s="15">
        <f t="shared" si="159"/>
        <v>3.9722619482704267</v>
      </c>
      <c r="AO273" s="15">
        <f t="shared" si="159"/>
        <v>3.9722653564382466</v>
      </c>
      <c r="AP273" s="15">
        <f t="shared" si="159"/>
        <v>3.9722443386498942</v>
      </c>
      <c r="AQ273" s="15">
        <f t="shared" si="159"/>
        <v>3.9723739606981838</v>
      </c>
      <c r="AR273" s="15">
        <f t="shared" si="159"/>
        <v>3.9715748414002952</v>
      </c>
      <c r="AS273" s="15">
        <f t="shared" si="159"/>
        <v>3.9765126044966896</v>
      </c>
      <c r="AT273" s="15">
        <f t="shared" si="159"/>
        <v>3.9464146769254773</v>
      </c>
      <c r="AU273" s="15">
        <f t="shared" si="151"/>
        <v>4.1498066735210202</v>
      </c>
    </row>
    <row r="274" spans="1:48" x14ac:dyDescent="0.2">
      <c r="A274" s="9" t="s">
        <v>651</v>
      </c>
      <c r="B274" s="35"/>
      <c r="C274" s="12">
        <v>45934.368999999999</v>
      </c>
      <c r="D274" s="12"/>
      <c r="E274" s="9">
        <f t="shared" si="133"/>
        <v>4042.9872944688759</v>
      </c>
      <c r="F274" s="9">
        <f t="shared" si="134"/>
        <v>4043</v>
      </c>
      <c r="G274" s="9">
        <f t="shared" si="135"/>
        <v>-1.9678999997267965E-2</v>
      </c>
      <c r="H274" s="9"/>
      <c r="I274" s="9">
        <f t="shared" si="158"/>
        <v>-1.9678999997267965E-2</v>
      </c>
      <c r="J274" s="9"/>
      <c r="K274" s="9"/>
      <c r="L274" s="9"/>
      <c r="M274" s="9"/>
      <c r="N274" s="9"/>
      <c r="O274" s="9"/>
      <c r="P274" s="9">
        <f t="shared" si="136"/>
        <v>0.14226407728878709</v>
      </c>
      <c r="Q274" s="40">
        <f t="shared" si="137"/>
        <v>30915.868999999999</v>
      </c>
      <c r="S274" s="35">
        <v>0.1</v>
      </c>
      <c r="Z274">
        <f t="shared" si="138"/>
        <v>4043</v>
      </c>
      <c r="AA274" s="15">
        <f t="shared" si="139"/>
        <v>-1.0967074627572737E-2</v>
      </c>
      <c r="AB274" s="15">
        <f t="shared" si="140"/>
        <v>0.13355215191909187</v>
      </c>
      <c r="AC274" s="15">
        <f t="shared" si="141"/>
        <v>-0.16194307728605506</v>
      </c>
      <c r="AD274" s="15">
        <f t="shared" si="142"/>
        <v>-8.7119253696952281E-3</v>
      </c>
      <c r="AE274" s="15">
        <f t="shared" si="143"/>
        <v>7.5897643647139341E-6</v>
      </c>
      <c r="AF274">
        <f t="shared" si="144"/>
        <v>-0.16194307728605506</v>
      </c>
      <c r="AG274" s="68"/>
      <c r="AH274">
        <f t="shared" si="145"/>
        <v>-0.15323115191635983</v>
      </c>
      <c r="AI274">
        <f t="shared" si="146"/>
        <v>0.81099636528776109</v>
      </c>
      <c r="AJ274">
        <f t="shared" si="147"/>
        <v>-0.37378071852629419</v>
      </c>
      <c r="AK274">
        <f t="shared" si="148"/>
        <v>-0.14863994046912338</v>
      </c>
      <c r="AL274">
        <f t="shared" si="149"/>
        <v>-2.4751751227851959</v>
      </c>
      <c r="AM274">
        <f t="shared" si="150"/>
        <v>-2.8892210283193211</v>
      </c>
      <c r="AN274" s="15">
        <f t="shared" si="159"/>
        <v>3.9744804358101389</v>
      </c>
      <c r="AO274" s="15">
        <f t="shared" si="159"/>
        <v>3.9744837979249814</v>
      </c>
      <c r="AP274" s="15">
        <f t="shared" si="159"/>
        <v>3.9744630136024348</v>
      </c>
      <c r="AQ274" s="15">
        <f t="shared" si="159"/>
        <v>3.9745915082174261</v>
      </c>
      <c r="AR274" s="15">
        <f t="shared" si="159"/>
        <v>3.9737974084427519</v>
      </c>
      <c r="AS274" s="15">
        <f t="shared" si="159"/>
        <v>3.9787161290126791</v>
      </c>
      <c r="AT274" s="15">
        <f t="shared" si="159"/>
        <v>3.9486625348993156</v>
      </c>
      <c r="AU274" s="15">
        <f t="shared" si="151"/>
        <v>4.1523844541066586</v>
      </c>
    </row>
    <row r="275" spans="1:48" x14ac:dyDescent="0.2">
      <c r="A275" s="9" t="s">
        <v>654</v>
      </c>
      <c r="B275" s="35"/>
      <c r="C275" s="12">
        <v>45934.375999999997</v>
      </c>
      <c r="D275" s="12"/>
      <c r="E275" s="9">
        <f t="shared" si="133"/>
        <v>4042.9918139423171</v>
      </c>
      <c r="F275" s="9">
        <f t="shared" si="134"/>
        <v>4043</v>
      </c>
      <c r="G275" s="9">
        <f t="shared" si="135"/>
        <v>-1.2678999999479856E-2</v>
      </c>
      <c r="H275" s="9"/>
      <c r="I275" s="9">
        <f t="shared" si="158"/>
        <v>-1.2678999999479856E-2</v>
      </c>
      <c r="J275" s="9"/>
      <c r="K275" s="9"/>
      <c r="L275" s="9"/>
      <c r="M275" s="9"/>
      <c r="N275" s="9"/>
      <c r="O275" s="9"/>
      <c r="P275" s="9">
        <f t="shared" si="136"/>
        <v>0.14226407728878709</v>
      </c>
      <c r="Q275" s="40">
        <f t="shared" si="137"/>
        <v>30915.875999999997</v>
      </c>
      <c r="S275" s="35">
        <v>0.1</v>
      </c>
      <c r="X275" s="9"/>
      <c r="Y275" s="9"/>
      <c r="Z275">
        <f t="shared" si="138"/>
        <v>4043</v>
      </c>
      <c r="AA275" s="15">
        <f t="shared" si="139"/>
        <v>-1.0967074627572737E-2</v>
      </c>
      <c r="AB275" s="15">
        <f t="shared" si="140"/>
        <v>0.14055215191687997</v>
      </c>
      <c r="AC275" s="15">
        <f t="shared" si="141"/>
        <v>-0.15494307728826695</v>
      </c>
      <c r="AD275" s="15">
        <f t="shared" si="142"/>
        <v>-1.7119253719071192E-3</v>
      </c>
      <c r="AE275" s="15">
        <f t="shared" si="143"/>
        <v>2.9306884789793287E-7</v>
      </c>
      <c r="AF275">
        <f t="shared" si="144"/>
        <v>-0.15494307728826695</v>
      </c>
      <c r="AG275" s="68"/>
      <c r="AH275">
        <f t="shared" si="145"/>
        <v>-0.15323115191635983</v>
      </c>
      <c r="AI275">
        <f t="shared" si="146"/>
        <v>0.81099636528776109</v>
      </c>
      <c r="AJ275">
        <f t="shared" si="147"/>
        <v>-0.37378071852629419</v>
      </c>
      <c r="AK275">
        <f t="shared" si="148"/>
        <v>-0.14863994046912338</v>
      </c>
      <c r="AL275">
        <f t="shared" si="149"/>
        <v>-2.4751751227851959</v>
      </c>
      <c r="AM275">
        <f t="shared" si="150"/>
        <v>-2.8892210283193211</v>
      </c>
      <c r="AN275" s="15">
        <f t="shared" si="159"/>
        <v>3.9744804358101389</v>
      </c>
      <c r="AO275" s="15">
        <f t="shared" si="159"/>
        <v>3.9744837979249814</v>
      </c>
      <c r="AP275" s="15">
        <f t="shared" si="159"/>
        <v>3.9744630136024348</v>
      </c>
      <c r="AQ275" s="15">
        <f t="shared" si="159"/>
        <v>3.9745915082174261</v>
      </c>
      <c r="AR275" s="15">
        <f t="shared" si="159"/>
        <v>3.9737974084427519</v>
      </c>
      <c r="AS275" s="15">
        <f t="shared" si="159"/>
        <v>3.9787161290126791</v>
      </c>
      <c r="AT275" s="15">
        <f t="shared" si="159"/>
        <v>3.9486625348993156</v>
      </c>
      <c r="AU275" s="15">
        <f t="shared" si="151"/>
        <v>4.1523844541066586</v>
      </c>
    </row>
    <row r="276" spans="1:48" x14ac:dyDescent="0.2">
      <c r="A276" s="9" t="s">
        <v>654</v>
      </c>
      <c r="B276" s="35"/>
      <c r="C276" s="12">
        <v>45934.379000000001</v>
      </c>
      <c r="D276" s="12"/>
      <c r="E276" s="9">
        <f t="shared" si="133"/>
        <v>4042.9937508595099</v>
      </c>
      <c r="F276" s="9">
        <f t="shared" si="134"/>
        <v>4043</v>
      </c>
      <c r="G276" s="9">
        <f t="shared" si="135"/>
        <v>-9.6789999952306971E-3</v>
      </c>
      <c r="H276" s="9"/>
      <c r="I276" s="9">
        <f t="shared" si="158"/>
        <v>-9.6789999952306971E-3</v>
      </c>
      <c r="J276" s="9"/>
      <c r="K276" s="9"/>
      <c r="L276" s="9"/>
      <c r="M276" s="9"/>
      <c r="N276" s="9"/>
      <c r="O276" s="9"/>
      <c r="P276" s="9">
        <f t="shared" si="136"/>
        <v>0.14226407728878709</v>
      </c>
      <c r="Q276" s="40">
        <f t="shared" si="137"/>
        <v>30915.879000000001</v>
      </c>
      <c r="S276" s="35">
        <v>0.1</v>
      </c>
      <c r="X276" s="9"/>
      <c r="Y276" s="9"/>
      <c r="Z276">
        <f t="shared" si="138"/>
        <v>4043</v>
      </c>
      <c r="AA276" s="15">
        <f t="shared" si="139"/>
        <v>-1.0967074627572737E-2</v>
      </c>
      <c r="AB276" s="15">
        <f t="shared" si="140"/>
        <v>0.14355215192112913</v>
      </c>
      <c r="AC276" s="15">
        <f t="shared" si="141"/>
        <v>-0.15194307728401779</v>
      </c>
      <c r="AD276" s="15">
        <f t="shared" si="142"/>
        <v>1.28807463234204E-3</v>
      </c>
      <c r="AE276" s="15">
        <f t="shared" si="143"/>
        <v>1.6591362584830816E-7</v>
      </c>
      <c r="AF276">
        <f t="shared" si="144"/>
        <v>-0.15194307728401779</v>
      </c>
      <c r="AG276" s="68"/>
      <c r="AH276">
        <f t="shared" si="145"/>
        <v>-0.15323115191635983</v>
      </c>
      <c r="AI276">
        <f t="shared" si="146"/>
        <v>0.81099636528776109</v>
      </c>
      <c r="AJ276">
        <f t="shared" si="147"/>
        <v>-0.37378071852629419</v>
      </c>
      <c r="AK276">
        <f t="shared" si="148"/>
        <v>-0.14863994046912338</v>
      </c>
      <c r="AL276">
        <f t="shared" si="149"/>
        <v>-2.4751751227851959</v>
      </c>
      <c r="AM276">
        <f t="shared" si="150"/>
        <v>-2.8892210283193211</v>
      </c>
      <c r="AN276" s="15">
        <f t="shared" si="159"/>
        <v>3.9744804358101389</v>
      </c>
      <c r="AO276" s="15">
        <f t="shared" si="159"/>
        <v>3.9744837979249814</v>
      </c>
      <c r="AP276" s="15">
        <f t="shared" si="159"/>
        <v>3.9744630136024348</v>
      </c>
      <c r="AQ276" s="15">
        <f t="shared" si="159"/>
        <v>3.9745915082174261</v>
      </c>
      <c r="AR276" s="15">
        <f t="shared" si="159"/>
        <v>3.9737974084427519</v>
      </c>
      <c r="AS276" s="15">
        <f t="shared" si="159"/>
        <v>3.9787161290126791</v>
      </c>
      <c r="AT276" s="15">
        <f t="shared" si="159"/>
        <v>3.9486625348993156</v>
      </c>
      <c r="AU276" s="15">
        <f t="shared" si="151"/>
        <v>4.1523844541066586</v>
      </c>
      <c r="AV276" s="15"/>
    </row>
    <row r="277" spans="1:48" x14ac:dyDescent="0.2">
      <c r="A277" s="9" t="s">
        <v>632</v>
      </c>
      <c r="B277" s="35"/>
      <c r="C277" s="12">
        <v>45943.663999999997</v>
      </c>
      <c r="D277" s="12"/>
      <c r="E277" s="9">
        <f t="shared" ref="E277:E340" si="160">+(C277-C$7)/C$8</f>
        <v>4048.9885095615919</v>
      </c>
      <c r="F277" s="9">
        <f t="shared" ref="F277:F340" si="161">ROUND(2*E277,0)/2</f>
        <v>4049</v>
      </c>
      <c r="G277" s="9">
        <f t="shared" ref="G277:G340" si="162">+C277-(C$7+F277*C$8)</f>
        <v>-1.7797000000427943E-2</v>
      </c>
      <c r="H277" s="9"/>
      <c r="I277" s="9">
        <f t="shared" si="158"/>
        <v>-1.7797000000427943E-2</v>
      </c>
      <c r="J277" s="9"/>
      <c r="K277" s="9"/>
      <c r="L277" s="9"/>
      <c r="M277" s="9"/>
      <c r="N277" s="9"/>
      <c r="O277" s="9"/>
      <c r="P277" s="9">
        <f t="shared" ref="P277:P340" si="163">+D$11+D$12*F277+D$13*F277^2</f>
        <v>0.14244136485136075</v>
      </c>
      <c r="Q277" s="40">
        <f t="shared" ref="Q277:Q340" si="164">+C277-15018.5</f>
        <v>30925.163999999997</v>
      </c>
      <c r="S277" s="35">
        <v>0.1</v>
      </c>
      <c r="Z277">
        <f t="shared" ref="Z277:Z340" si="165">F277</f>
        <v>4049</v>
      </c>
      <c r="AA277" s="15">
        <f t="shared" ref="AA277:AA340" si="166">AB$3+AB$4*Z277+AB$5*Z277^2+AH277</f>
        <v>-1.0978200096401602E-2</v>
      </c>
      <c r="AB277" s="15">
        <f t="shared" ref="AB277:AB340" si="167">G277-AH277</f>
        <v>0.13562256494733441</v>
      </c>
      <c r="AC277" s="15">
        <f t="shared" ref="AC277:AC340" si="168">+G277-P277</f>
        <v>-0.16023836485178869</v>
      </c>
      <c r="AD277" s="15">
        <f t="shared" ref="AD277:AD340" si="169">IF(S277&lt;&gt;0,G277-AA277, -9999)</f>
        <v>-6.8187999040263403E-3</v>
      </c>
      <c r="AE277" s="15">
        <f t="shared" ref="AE277:AE340" si="170">+(G277-AA277)^2*S277</f>
        <v>4.6496032131149627E-6</v>
      </c>
      <c r="AF277">
        <f t="shared" ref="AF277:AF340" si="171">IF(S277&lt;&gt;0,G277-P277, -9999)</f>
        <v>-0.16023836485178869</v>
      </c>
      <c r="AG277" s="68"/>
      <c r="AH277">
        <f t="shared" ref="AH277:AH340" si="172">$AB$6*($AB$11/AI277*AJ277+$AB$12)</f>
        <v>-0.15341956494776235</v>
      </c>
      <c r="AI277">
        <f t="shared" ref="AI277:AI340" si="173">1+$AB$7*COS(AL277)</f>
        <v>0.81108826535908207</v>
      </c>
      <c r="AJ277">
        <f t="shared" ref="AJ277:AJ340" si="174">SIN(AL277+RADIANS($AB$9))</f>
        <v>-0.37435388074101922</v>
      </c>
      <c r="AK277">
        <f t="shared" ref="AK277:AK340" si="175">$AB$7*SIN(AL277)</f>
        <v>-0.14875672203991783</v>
      </c>
      <c r="AL277">
        <f t="shared" ref="AL277:AL340" si="176">2*ATAN(AM277)</f>
        <v>-2.4745570925247322</v>
      </c>
      <c r="AM277">
        <f t="shared" ref="AM277:AM340" si="177">SQRT((1+$AB$7)/(1-$AB$7))*TAN(AN277/2)</f>
        <v>-2.8863350556016298</v>
      </c>
      <c r="AN277" s="15">
        <f t="shared" si="159"/>
        <v>3.9752200990659921</v>
      </c>
      <c r="AO277" s="15">
        <f t="shared" si="159"/>
        <v>3.9752234459060771</v>
      </c>
      <c r="AP277" s="15">
        <f t="shared" si="159"/>
        <v>3.9752027391604319</v>
      </c>
      <c r="AQ277" s="15">
        <f t="shared" si="159"/>
        <v>3.9753308584220779</v>
      </c>
      <c r="AR277" s="15">
        <f t="shared" si="159"/>
        <v>3.9745384334172766</v>
      </c>
      <c r="AS277" s="15">
        <f t="shared" si="159"/>
        <v>3.9794507821261056</v>
      </c>
      <c r="AT277" s="15">
        <f t="shared" si="159"/>
        <v>3.9494121216096532</v>
      </c>
      <c r="AU277" s="15">
        <f t="shared" ref="AU277:AU340" si="178">RADIANS($AB$9)+$AB$18*(F277-AB$15)</f>
        <v>4.1532437143018717</v>
      </c>
      <c r="AV277" s="15"/>
    </row>
    <row r="278" spans="1:48" x14ac:dyDescent="0.2">
      <c r="A278" s="9" t="s">
        <v>654</v>
      </c>
      <c r="B278" s="35"/>
      <c r="C278" s="12">
        <v>46253.434999999998</v>
      </c>
      <c r="D278" s="12"/>
      <c r="E278" s="9">
        <f t="shared" si="160"/>
        <v>4248.9887678172172</v>
      </c>
      <c r="F278" s="9">
        <f t="shared" si="161"/>
        <v>4249</v>
      </c>
      <c r="G278" s="9">
        <f t="shared" si="162"/>
        <v>-1.7396999995980877E-2</v>
      </c>
      <c r="H278" s="9"/>
      <c r="I278" s="9">
        <f t="shared" si="158"/>
        <v>-1.7396999995980877E-2</v>
      </c>
      <c r="J278" s="9"/>
      <c r="K278" s="9"/>
      <c r="L278" s="9"/>
      <c r="M278" s="9"/>
      <c r="N278" s="9"/>
      <c r="O278" s="9"/>
      <c r="P278" s="9">
        <f t="shared" si="163"/>
        <v>0.14835104852832454</v>
      </c>
      <c r="Q278" s="40">
        <f t="shared" si="164"/>
        <v>31234.934999999998</v>
      </c>
      <c r="S278" s="35">
        <v>0.1</v>
      </c>
      <c r="X278" s="9"/>
      <c r="Y278" s="9"/>
      <c r="Z278">
        <f t="shared" si="165"/>
        <v>4249</v>
      </c>
      <c r="AA278" s="15">
        <f t="shared" si="166"/>
        <v>-1.1312452538438517E-2</v>
      </c>
      <c r="AB278" s="15">
        <f t="shared" si="167"/>
        <v>0.14226650107078218</v>
      </c>
      <c r="AC278" s="15">
        <f t="shared" si="168"/>
        <v>-0.16574804852430541</v>
      </c>
      <c r="AD278" s="15">
        <f t="shared" si="169"/>
        <v>-6.0845474575423608E-3</v>
      </c>
      <c r="AE278" s="15">
        <f t="shared" si="170"/>
        <v>3.7021717763085207E-6</v>
      </c>
      <c r="AF278">
        <f t="shared" si="171"/>
        <v>-0.16574804852430541</v>
      </c>
      <c r="AG278" s="68"/>
      <c r="AH278">
        <f t="shared" si="172"/>
        <v>-0.15966350106676305</v>
      </c>
      <c r="AI278">
        <f t="shared" si="173"/>
        <v>0.81420506049123531</v>
      </c>
      <c r="AJ278">
        <f t="shared" si="174"/>
        <v>-0.39345073835479316</v>
      </c>
      <c r="AK278">
        <f t="shared" si="175"/>
        <v>-0.1526317342168281</v>
      </c>
      <c r="AL278">
        <f t="shared" si="176"/>
        <v>-2.4538749199642882</v>
      </c>
      <c r="AM278">
        <f t="shared" si="177"/>
        <v>-2.7926364634141372</v>
      </c>
      <c r="AN278" s="15">
        <f t="shared" si="159"/>
        <v>3.9999240444001454</v>
      </c>
      <c r="AO278" s="15">
        <f t="shared" si="159"/>
        <v>3.9999269042763754</v>
      </c>
      <c r="AP278" s="15">
        <f t="shared" si="159"/>
        <v>3.9999087097778134</v>
      </c>
      <c r="AQ278" s="15">
        <f t="shared" si="159"/>
        <v>4.0000244694986655</v>
      </c>
      <c r="AR278" s="15">
        <f t="shared" si="159"/>
        <v>3.9992882303273807</v>
      </c>
      <c r="AS278" s="15">
        <f t="shared" si="159"/>
        <v>4.0039815153514899</v>
      </c>
      <c r="AT278" s="15">
        <f t="shared" si="159"/>
        <v>3.9744849549528523</v>
      </c>
      <c r="AU278" s="15">
        <f t="shared" si="178"/>
        <v>4.1818857208089639</v>
      </c>
    </row>
    <row r="279" spans="1:48" x14ac:dyDescent="0.2">
      <c r="A279" s="9" t="s">
        <v>654</v>
      </c>
      <c r="B279" s="35"/>
      <c r="C279" s="12">
        <v>46253.436000000002</v>
      </c>
      <c r="D279" s="12"/>
      <c r="E279" s="9">
        <f t="shared" si="160"/>
        <v>4248.9894134562837</v>
      </c>
      <c r="F279" s="9">
        <f t="shared" si="161"/>
        <v>4249</v>
      </c>
      <c r="G279" s="9">
        <f t="shared" si="162"/>
        <v>-1.6396999992139172E-2</v>
      </c>
      <c r="H279" s="9"/>
      <c r="I279" s="9">
        <f t="shared" si="158"/>
        <v>-1.6396999992139172E-2</v>
      </c>
      <c r="J279" s="9"/>
      <c r="K279" s="9"/>
      <c r="L279" s="9"/>
      <c r="M279" s="9"/>
      <c r="N279" s="9"/>
      <c r="O279" s="9"/>
      <c r="P279" s="9">
        <f t="shared" si="163"/>
        <v>0.14835104852832454</v>
      </c>
      <c r="Q279" s="40">
        <f t="shared" si="164"/>
        <v>31234.936000000002</v>
      </c>
      <c r="S279" s="35">
        <v>0.1</v>
      </c>
      <c r="Z279">
        <f t="shared" si="165"/>
        <v>4249</v>
      </c>
      <c r="AA279" s="15">
        <f t="shared" si="166"/>
        <v>-1.1312452538438517E-2</v>
      </c>
      <c r="AB279" s="15">
        <f t="shared" si="167"/>
        <v>0.14326650107462388</v>
      </c>
      <c r="AC279" s="15">
        <f t="shared" si="168"/>
        <v>-0.16474804852046371</v>
      </c>
      <c r="AD279" s="15">
        <f t="shared" si="169"/>
        <v>-5.0845474537006552E-3</v>
      </c>
      <c r="AE279" s="15">
        <f t="shared" si="170"/>
        <v>2.5852622808933818E-6</v>
      </c>
      <c r="AF279">
        <f t="shared" si="171"/>
        <v>-0.16474804852046371</v>
      </c>
      <c r="AG279" s="68"/>
      <c r="AH279">
        <f t="shared" si="172"/>
        <v>-0.15966350106676305</v>
      </c>
      <c r="AI279">
        <f t="shared" si="173"/>
        <v>0.81420506049123531</v>
      </c>
      <c r="AJ279">
        <f t="shared" si="174"/>
        <v>-0.39345073835479316</v>
      </c>
      <c r="AK279">
        <f t="shared" si="175"/>
        <v>-0.1526317342168281</v>
      </c>
      <c r="AL279">
        <f t="shared" si="176"/>
        <v>-2.4538749199642882</v>
      </c>
      <c r="AM279">
        <f t="shared" si="177"/>
        <v>-2.7926364634141372</v>
      </c>
      <c r="AN279" s="15">
        <f t="shared" si="159"/>
        <v>3.9999240444001454</v>
      </c>
      <c r="AO279" s="15">
        <f t="shared" si="159"/>
        <v>3.9999269042763754</v>
      </c>
      <c r="AP279" s="15">
        <f t="shared" si="159"/>
        <v>3.9999087097778134</v>
      </c>
      <c r="AQ279" s="15">
        <f t="shared" si="159"/>
        <v>4.0000244694986655</v>
      </c>
      <c r="AR279" s="15">
        <f t="shared" si="159"/>
        <v>3.9992882303273807</v>
      </c>
      <c r="AS279" s="15">
        <f t="shared" si="159"/>
        <v>4.0039815153514899</v>
      </c>
      <c r="AT279" s="15">
        <f t="shared" si="159"/>
        <v>3.9744849549528523</v>
      </c>
      <c r="AU279" s="15">
        <f t="shared" si="178"/>
        <v>4.1818857208089639</v>
      </c>
    </row>
    <row r="280" spans="1:48" x14ac:dyDescent="0.2">
      <c r="A280" s="9" t="s">
        <v>654</v>
      </c>
      <c r="B280" s="35"/>
      <c r="C280" s="12">
        <v>46270.466</v>
      </c>
      <c r="D280" s="12"/>
      <c r="E280" s="9">
        <f t="shared" si="160"/>
        <v>4259.9846467030784</v>
      </c>
      <c r="F280" s="9">
        <f t="shared" si="161"/>
        <v>4260</v>
      </c>
      <c r="G280" s="9">
        <f t="shared" si="162"/>
        <v>-2.3779999995895196E-2</v>
      </c>
      <c r="H280" s="9"/>
      <c r="I280" s="9">
        <f t="shared" si="158"/>
        <v>-2.3779999995895196E-2</v>
      </c>
      <c r="J280" s="9"/>
      <c r="K280" s="9"/>
      <c r="L280" s="9"/>
      <c r="M280" s="9"/>
      <c r="N280" s="9"/>
      <c r="O280" s="9"/>
      <c r="P280" s="9">
        <f t="shared" si="163"/>
        <v>0.14867608666590829</v>
      </c>
      <c r="Q280" s="40">
        <f t="shared" si="164"/>
        <v>31251.966</v>
      </c>
      <c r="S280" s="35">
        <v>0.1</v>
      </c>
      <c r="Z280">
        <f t="shared" si="165"/>
        <v>4260</v>
      </c>
      <c r="AA280" s="15">
        <f t="shared" si="166"/>
        <v>-1.1328731625520866E-2</v>
      </c>
      <c r="AB280" s="15">
        <f t="shared" si="167"/>
        <v>0.13622481829553396</v>
      </c>
      <c r="AC280" s="15">
        <f t="shared" si="168"/>
        <v>-0.17245608666180348</v>
      </c>
      <c r="AD280" s="15">
        <f t="shared" si="169"/>
        <v>-1.245126837037433E-2</v>
      </c>
      <c r="AE280" s="15">
        <f t="shared" si="170"/>
        <v>1.5503408403108424E-5</v>
      </c>
      <c r="AF280">
        <f t="shared" si="171"/>
        <v>-0.17245608666180348</v>
      </c>
      <c r="AG280" s="68"/>
      <c r="AH280">
        <f t="shared" si="172"/>
        <v>-0.16000481829142915</v>
      </c>
      <c r="AI280">
        <f t="shared" si="173"/>
        <v>0.81437951055800473</v>
      </c>
      <c r="AJ280">
        <f t="shared" si="174"/>
        <v>-0.39450051569997963</v>
      </c>
      <c r="AK280">
        <f t="shared" si="175"/>
        <v>-0.15284384101564613</v>
      </c>
      <c r="AL280">
        <f t="shared" si="176"/>
        <v>-2.4527327661428426</v>
      </c>
      <c r="AM280">
        <f t="shared" si="177"/>
        <v>-2.7876196616758957</v>
      </c>
      <c r="AN280" s="15">
        <f t="shared" si="159"/>
        <v>4.0012855270279371</v>
      </c>
      <c r="AO280" s="15">
        <f t="shared" si="159"/>
        <v>4.0012883613892631</v>
      </c>
      <c r="AP280" s="15">
        <f t="shared" si="159"/>
        <v>4.0012703007333732</v>
      </c>
      <c r="AQ280" s="15">
        <f t="shared" si="159"/>
        <v>4.0013853903867442</v>
      </c>
      <c r="AR280" s="15">
        <f t="shared" si="159"/>
        <v>4.0006522564909579</v>
      </c>
      <c r="AS280" s="15">
        <f t="shared" si="159"/>
        <v>4.0053331339320959</v>
      </c>
      <c r="AT280" s="15">
        <f t="shared" si="159"/>
        <v>3.9758688706526257</v>
      </c>
      <c r="AU280" s="15">
        <f t="shared" si="178"/>
        <v>4.1834610311668543</v>
      </c>
    </row>
    <row r="281" spans="1:48" x14ac:dyDescent="0.2">
      <c r="A281" s="9" t="s">
        <v>654</v>
      </c>
      <c r="B281" s="35"/>
      <c r="C281" s="12">
        <v>46270.472000000002</v>
      </c>
      <c r="D281" s="12"/>
      <c r="E281" s="9">
        <f t="shared" si="160"/>
        <v>4259.9885205374585</v>
      </c>
      <c r="F281" s="9">
        <f t="shared" si="161"/>
        <v>4260</v>
      </c>
      <c r="G281" s="9">
        <f t="shared" si="162"/>
        <v>-1.7779999994672835E-2</v>
      </c>
      <c r="H281" s="9"/>
      <c r="I281" s="9">
        <f t="shared" si="158"/>
        <v>-1.7779999994672835E-2</v>
      </c>
      <c r="J281" s="9"/>
      <c r="K281" s="9"/>
      <c r="L281" s="9"/>
      <c r="M281" s="9"/>
      <c r="N281" s="9"/>
      <c r="O281" s="9"/>
      <c r="P281" s="9">
        <f t="shared" si="163"/>
        <v>0.14867608666590829</v>
      </c>
      <c r="Q281" s="40">
        <f t="shared" si="164"/>
        <v>31251.972000000002</v>
      </c>
      <c r="S281" s="35">
        <v>0.1</v>
      </c>
      <c r="Z281">
        <f t="shared" si="165"/>
        <v>4260</v>
      </c>
      <c r="AA281" s="15">
        <f t="shared" si="166"/>
        <v>-1.1328731625520866E-2</v>
      </c>
      <c r="AB281" s="15">
        <f t="shared" si="167"/>
        <v>0.14222481829675632</v>
      </c>
      <c r="AC281" s="15">
        <f t="shared" si="168"/>
        <v>-0.16645608666058112</v>
      </c>
      <c r="AD281" s="15">
        <f t="shared" si="169"/>
        <v>-6.451268369151969E-3</v>
      </c>
      <c r="AE281" s="15">
        <f t="shared" si="170"/>
        <v>4.161886357082071E-6</v>
      </c>
      <c r="AF281">
        <f t="shared" si="171"/>
        <v>-0.16645608666058112</v>
      </c>
      <c r="AG281" s="68"/>
      <c r="AH281">
        <f t="shared" si="172"/>
        <v>-0.16000481829142915</v>
      </c>
      <c r="AI281">
        <f t="shared" si="173"/>
        <v>0.81437951055800473</v>
      </c>
      <c r="AJ281">
        <f t="shared" si="174"/>
        <v>-0.39450051569997963</v>
      </c>
      <c r="AK281">
        <f t="shared" si="175"/>
        <v>-0.15284384101564613</v>
      </c>
      <c r="AL281">
        <f t="shared" si="176"/>
        <v>-2.4527327661428426</v>
      </c>
      <c r="AM281">
        <f t="shared" si="177"/>
        <v>-2.7876196616758957</v>
      </c>
      <c r="AN281" s="15">
        <f t="shared" ref="AN281:AT290" si="179">$AU281+$AB$7*SIN(AO281)</f>
        <v>4.0012855270279371</v>
      </c>
      <c r="AO281" s="15">
        <f t="shared" si="179"/>
        <v>4.0012883613892631</v>
      </c>
      <c r="AP281" s="15">
        <f t="shared" si="179"/>
        <v>4.0012703007333732</v>
      </c>
      <c r="AQ281" s="15">
        <f t="shared" si="179"/>
        <v>4.0013853903867442</v>
      </c>
      <c r="AR281" s="15">
        <f t="shared" si="179"/>
        <v>4.0006522564909579</v>
      </c>
      <c r="AS281" s="15">
        <f t="shared" si="179"/>
        <v>4.0053331339320959</v>
      </c>
      <c r="AT281" s="15">
        <f t="shared" si="179"/>
        <v>3.9758688706526257</v>
      </c>
      <c r="AU281" s="15">
        <f t="shared" si="178"/>
        <v>4.1834610311668543</v>
      </c>
    </row>
    <row r="282" spans="1:48" x14ac:dyDescent="0.2">
      <c r="A282" s="9" t="s">
        <v>654</v>
      </c>
      <c r="B282" s="35"/>
      <c r="C282" s="12">
        <v>46270.474000000002</v>
      </c>
      <c r="D282" s="12"/>
      <c r="E282" s="9">
        <f t="shared" si="160"/>
        <v>4259.9898118155852</v>
      </c>
      <c r="F282" s="9">
        <f t="shared" si="161"/>
        <v>4260</v>
      </c>
      <c r="G282" s="9">
        <f t="shared" si="162"/>
        <v>-1.5779999994265381E-2</v>
      </c>
      <c r="H282" s="9"/>
      <c r="I282" s="9">
        <f t="shared" si="158"/>
        <v>-1.5779999994265381E-2</v>
      </c>
      <c r="J282" s="9"/>
      <c r="K282" s="9"/>
      <c r="L282" s="9"/>
      <c r="M282" s="9"/>
      <c r="N282" s="9"/>
      <c r="O282" s="9"/>
      <c r="P282" s="9">
        <f t="shared" si="163"/>
        <v>0.14867608666590829</v>
      </c>
      <c r="Q282" s="40">
        <f t="shared" si="164"/>
        <v>31251.974000000002</v>
      </c>
      <c r="S282" s="35">
        <v>0.1</v>
      </c>
      <c r="Z282">
        <f t="shared" si="165"/>
        <v>4260</v>
      </c>
      <c r="AA282" s="15">
        <f t="shared" si="166"/>
        <v>-1.1328731625520866E-2</v>
      </c>
      <c r="AB282" s="15">
        <f t="shared" si="167"/>
        <v>0.14422481829716377</v>
      </c>
      <c r="AC282" s="15">
        <f t="shared" si="168"/>
        <v>-0.16445608666017367</v>
      </c>
      <c r="AD282" s="15">
        <f t="shared" si="169"/>
        <v>-4.4512683687445154E-3</v>
      </c>
      <c r="AE282" s="15">
        <f t="shared" si="170"/>
        <v>1.9813790090585463E-6</v>
      </c>
      <c r="AF282">
        <f t="shared" si="171"/>
        <v>-0.16445608666017367</v>
      </c>
      <c r="AG282" s="68"/>
      <c r="AH282">
        <f t="shared" si="172"/>
        <v>-0.16000481829142915</v>
      </c>
      <c r="AI282">
        <f t="shared" si="173"/>
        <v>0.81437951055800473</v>
      </c>
      <c r="AJ282">
        <f t="shared" si="174"/>
        <v>-0.39450051569997963</v>
      </c>
      <c r="AK282">
        <f t="shared" si="175"/>
        <v>-0.15284384101564613</v>
      </c>
      <c r="AL282">
        <f t="shared" si="176"/>
        <v>-2.4527327661428426</v>
      </c>
      <c r="AM282">
        <f t="shared" si="177"/>
        <v>-2.7876196616758957</v>
      </c>
      <c r="AN282" s="15">
        <f t="shared" si="179"/>
        <v>4.0012855270279371</v>
      </c>
      <c r="AO282" s="15">
        <f t="shared" si="179"/>
        <v>4.0012883613892631</v>
      </c>
      <c r="AP282" s="15">
        <f t="shared" si="179"/>
        <v>4.0012703007333732</v>
      </c>
      <c r="AQ282" s="15">
        <f t="shared" si="179"/>
        <v>4.0013853903867442</v>
      </c>
      <c r="AR282" s="15">
        <f t="shared" si="179"/>
        <v>4.0006522564909579</v>
      </c>
      <c r="AS282" s="15">
        <f t="shared" si="179"/>
        <v>4.0053331339320959</v>
      </c>
      <c r="AT282" s="15">
        <f t="shared" si="179"/>
        <v>3.9758688706526257</v>
      </c>
      <c r="AU282" s="15">
        <f t="shared" si="178"/>
        <v>4.1834610311668543</v>
      </c>
      <c r="AV282" s="15"/>
    </row>
    <row r="283" spans="1:48" x14ac:dyDescent="0.2">
      <c r="A283" s="9" t="s">
        <v>632</v>
      </c>
      <c r="B283" s="35"/>
      <c r="C283" s="12">
        <v>46324.680999999997</v>
      </c>
      <c r="D283" s="12"/>
      <c r="E283" s="9">
        <f t="shared" si="160"/>
        <v>4294.9879685160568</v>
      </c>
      <c r="F283" s="9">
        <f t="shared" si="161"/>
        <v>4295</v>
      </c>
      <c r="G283" s="9">
        <f t="shared" si="162"/>
        <v>-1.8635000000358559E-2</v>
      </c>
      <c r="H283" s="9"/>
      <c r="I283" s="9">
        <f t="shared" si="158"/>
        <v>-1.8635000000358559E-2</v>
      </c>
      <c r="J283" s="9"/>
      <c r="K283" s="9"/>
      <c r="L283" s="9"/>
      <c r="M283" s="9"/>
      <c r="N283" s="9"/>
      <c r="O283" s="9"/>
      <c r="P283" s="9">
        <f t="shared" si="163"/>
        <v>0.14971030276154401</v>
      </c>
      <c r="Q283" s="40">
        <f t="shared" si="164"/>
        <v>31306.180999999997</v>
      </c>
      <c r="S283" s="35">
        <v>0.1</v>
      </c>
      <c r="Z283">
        <f t="shared" si="165"/>
        <v>4295</v>
      </c>
      <c r="AA283" s="15">
        <f t="shared" si="166"/>
        <v>-1.1379034586833953E-2</v>
      </c>
      <c r="AB283" s="15">
        <f t="shared" si="167"/>
        <v>0.14245433734801941</v>
      </c>
      <c r="AC283" s="15">
        <f t="shared" si="168"/>
        <v>-0.16834530276190257</v>
      </c>
      <c r="AD283" s="15">
        <f t="shared" si="169"/>
        <v>-7.2559654135246066E-3</v>
      </c>
      <c r="AE283" s="15">
        <f t="shared" si="170"/>
        <v>5.264903408226532E-6</v>
      </c>
      <c r="AF283">
        <f t="shared" si="171"/>
        <v>-0.16834530276190257</v>
      </c>
      <c r="AG283" s="68"/>
      <c r="AH283">
        <f t="shared" si="172"/>
        <v>-0.16108933734837796</v>
      </c>
      <c r="AI283">
        <f t="shared" si="173"/>
        <v>0.81493668985640455</v>
      </c>
      <c r="AJ283">
        <f t="shared" si="174"/>
        <v>-0.39784028028070145</v>
      </c>
      <c r="AK283">
        <f t="shared" si="175"/>
        <v>-0.15351800244856423</v>
      </c>
      <c r="AL283">
        <f t="shared" si="176"/>
        <v>-2.4490953765921</v>
      </c>
      <c r="AM283">
        <f t="shared" si="177"/>
        <v>-2.7717486568094647</v>
      </c>
      <c r="AN283" s="15">
        <f t="shared" si="179"/>
        <v>4.005619461849248</v>
      </c>
      <c r="AO283" s="15">
        <f t="shared" si="179"/>
        <v>4.0056222159177857</v>
      </c>
      <c r="AP283" s="15">
        <f t="shared" si="179"/>
        <v>4.0056045779874747</v>
      </c>
      <c r="AQ283" s="15">
        <f t="shared" si="179"/>
        <v>4.0057175432049581</v>
      </c>
      <c r="AR283" s="15">
        <f t="shared" si="179"/>
        <v>4.0049942960778688</v>
      </c>
      <c r="AS283" s="15">
        <f t="shared" si="179"/>
        <v>4.0096354590089351</v>
      </c>
      <c r="AT283" s="15">
        <f t="shared" si="179"/>
        <v>3.9802756683902354</v>
      </c>
      <c r="AU283" s="15">
        <f t="shared" si="178"/>
        <v>4.1884733823055953</v>
      </c>
      <c r="AV283" s="15"/>
    </row>
    <row r="284" spans="1:48" x14ac:dyDescent="0.2">
      <c r="A284" s="9" t="s">
        <v>653</v>
      </c>
      <c r="B284" s="35"/>
      <c r="C284" s="12">
        <v>46360.296000000002</v>
      </c>
      <c r="D284" s="12"/>
      <c r="E284" s="9">
        <f t="shared" si="160"/>
        <v>4317.9824037529743</v>
      </c>
      <c r="F284" s="9">
        <f t="shared" si="161"/>
        <v>4318</v>
      </c>
      <c r="G284" s="9">
        <f t="shared" si="162"/>
        <v>-2.7253999993263278E-2</v>
      </c>
      <c r="H284" s="9"/>
      <c r="I284" s="9">
        <f t="shared" si="158"/>
        <v>-2.7253999993263278E-2</v>
      </c>
      <c r="J284" s="9"/>
      <c r="K284" s="9"/>
      <c r="L284" s="9"/>
      <c r="M284" s="9"/>
      <c r="N284" s="9"/>
      <c r="O284" s="9"/>
      <c r="P284" s="9">
        <f t="shared" si="163"/>
        <v>0.15038993366298853</v>
      </c>
      <c r="Q284" s="40">
        <f t="shared" si="164"/>
        <v>31341.796000000002</v>
      </c>
      <c r="S284" s="35">
        <v>0.1</v>
      </c>
      <c r="Z284">
        <f t="shared" si="165"/>
        <v>4318</v>
      </c>
      <c r="AA284" s="15">
        <f t="shared" si="166"/>
        <v>-1.1410844848491197E-2</v>
      </c>
      <c r="AB284" s="15">
        <f t="shared" si="167"/>
        <v>0.13454677851821645</v>
      </c>
      <c r="AC284" s="15">
        <f t="shared" si="168"/>
        <v>-0.17764393365625181</v>
      </c>
      <c r="AD284" s="15">
        <f t="shared" si="169"/>
        <v>-1.5843155144772081E-2</v>
      </c>
      <c r="AE284" s="15">
        <f t="shared" si="170"/>
        <v>2.5100556494131809E-5</v>
      </c>
      <c r="AF284">
        <f t="shared" si="171"/>
        <v>-0.17764393365625181</v>
      </c>
      <c r="AG284" s="68"/>
      <c r="AH284">
        <f t="shared" si="172"/>
        <v>-0.16180077851147973</v>
      </c>
      <c r="AI284">
        <f t="shared" si="173"/>
        <v>0.81530458801064409</v>
      </c>
      <c r="AJ284">
        <f t="shared" si="174"/>
        <v>-0.40003460843961075</v>
      </c>
      <c r="AK284">
        <f t="shared" si="175"/>
        <v>-0.15396041902769711</v>
      </c>
      <c r="AL284">
        <f t="shared" si="176"/>
        <v>-2.4467023762839113</v>
      </c>
      <c r="AM284">
        <f t="shared" si="177"/>
        <v>-2.7613942701218401</v>
      </c>
      <c r="AN284" s="15">
        <f t="shared" si="179"/>
        <v>4.008469093555231</v>
      </c>
      <c r="AO284" s="15">
        <f t="shared" si="179"/>
        <v>4.0084717956001947</v>
      </c>
      <c r="AP284" s="15">
        <f t="shared" si="179"/>
        <v>4.0084544328328242</v>
      </c>
      <c r="AQ284" s="15">
        <f t="shared" si="179"/>
        <v>4.0085660084811092</v>
      </c>
      <c r="AR284" s="15">
        <f t="shared" si="179"/>
        <v>4.0078492626861832</v>
      </c>
      <c r="AS284" s="15">
        <f t="shared" si="179"/>
        <v>4.0124641352311397</v>
      </c>
      <c r="AT284" s="15">
        <f t="shared" si="179"/>
        <v>3.9831744111561385</v>
      </c>
      <c r="AU284" s="15">
        <f t="shared" si="178"/>
        <v>4.191767213053911</v>
      </c>
    </row>
    <row r="285" spans="1:48" x14ac:dyDescent="0.2">
      <c r="A285" s="63" t="s">
        <v>816</v>
      </c>
      <c r="B285" s="28" t="s">
        <v>676</v>
      </c>
      <c r="C285" s="64">
        <v>46679.375</v>
      </c>
      <c r="D285" s="64" t="s">
        <v>700</v>
      </c>
      <c r="E285" s="9">
        <f t="shared" si="160"/>
        <v>4523.9922704091368</v>
      </c>
      <c r="F285" s="9">
        <f t="shared" si="161"/>
        <v>4524</v>
      </c>
      <c r="G285" s="9">
        <f t="shared" si="162"/>
        <v>-1.1971999992965721E-2</v>
      </c>
      <c r="H285" s="9"/>
      <c r="I285" s="9">
        <f t="shared" si="158"/>
        <v>-1.1971999992965721E-2</v>
      </c>
      <c r="J285" s="9"/>
      <c r="K285" s="9"/>
      <c r="L285" s="9"/>
      <c r="M285" s="15"/>
      <c r="N285" s="9"/>
      <c r="O285" s="9"/>
      <c r="P285" s="9">
        <f t="shared" si="163"/>
        <v>0.15647717511158973</v>
      </c>
      <c r="Q285" s="40">
        <f t="shared" si="164"/>
        <v>31660.875</v>
      </c>
      <c r="S285" s="35">
        <v>0.1</v>
      </c>
      <c r="T285" s="9"/>
      <c r="U285" s="9"/>
      <c r="V285" s="9"/>
      <c r="W285" s="9"/>
      <c r="Z285">
        <f t="shared" si="165"/>
        <v>4524</v>
      </c>
      <c r="AA285" s="15">
        <f t="shared" si="166"/>
        <v>-1.1650607755000236E-2</v>
      </c>
      <c r="AB285" s="15">
        <f t="shared" si="167"/>
        <v>0.15615578287362425</v>
      </c>
      <c r="AC285" s="15">
        <f t="shared" si="168"/>
        <v>-0.16844917510455545</v>
      </c>
      <c r="AD285" s="15">
        <f t="shared" si="169"/>
        <v>-3.2139223796548433E-4</v>
      </c>
      <c r="AE285" s="15">
        <f t="shared" si="170"/>
        <v>1.0329297062446251E-8</v>
      </c>
      <c r="AF285">
        <f t="shared" si="171"/>
        <v>-0.16844917510455545</v>
      </c>
      <c r="AG285" s="68"/>
      <c r="AH285">
        <f t="shared" si="172"/>
        <v>-0.16812778286658997</v>
      </c>
      <c r="AI285">
        <f t="shared" si="173"/>
        <v>0.81866199389851424</v>
      </c>
      <c r="AJ285">
        <f t="shared" si="174"/>
        <v>-0.41967312795482609</v>
      </c>
      <c r="AK285">
        <f t="shared" si="175"/>
        <v>-0.15790102399997125</v>
      </c>
      <c r="AL285">
        <f t="shared" si="176"/>
        <v>-2.4251718135041807</v>
      </c>
      <c r="AM285">
        <f t="shared" si="177"/>
        <v>-2.6712177182641139</v>
      </c>
      <c r="AN285" s="15">
        <f t="shared" si="179"/>
        <v>4.0340499094540165</v>
      </c>
      <c r="AO285" s="15">
        <f t="shared" si="179"/>
        <v>4.0340521719109281</v>
      </c>
      <c r="AP285" s="15">
        <f t="shared" si="179"/>
        <v>4.0340371771856942</v>
      </c>
      <c r="AQ285" s="15">
        <f t="shared" si="179"/>
        <v>4.0341365618663003</v>
      </c>
      <c r="AR285" s="15">
        <f t="shared" si="179"/>
        <v>4.0334780709718796</v>
      </c>
      <c r="AS285" s="15">
        <f t="shared" si="179"/>
        <v>4.0378511033840265</v>
      </c>
      <c r="AT285" s="15">
        <f t="shared" si="179"/>
        <v>4.0092384690278893</v>
      </c>
      <c r="AU285" s="15">
        <f t="shared" si="178"/>
        <v>4.2212684797562163</v>
      </c>
    </row>
    <row r="286" spans="1:48" x14ac:dyDescent="0.2">
      <c r="A286" s="63" t="s">
        <v>816</v>
      </c>
      <c r="B286" s="28" t="s">
        <v>676</v>
      </c>
      <c r="C286" s="64">
        <v>46679.375</v>
      </c>
      <c r="D286" s="64" t="s">
        <v>700</v>
      </c>
      <c r="E286" s="9">
        <f t="shared" si="160"/>
        <v>4523.9922704091368</v>
      </c>
      <c r="F286" s="9">
        <f t="shared" si="161"/>
        <v>4524</v>
      </c>
      <c r="G286" s="9">
        <f t="shared" si="162"/>
        <v>-1.1971999992965721E-2</v>
      </c>
      <c r="H286" s="9"/>
      <c r="I286" s="9">
        <f t="shared" si="158"/>
        <v>-1.1971999992965721E-2</v>
      </c>
      <c r="J286" s="9"/>
      <c r="K286" s="9"/>
      <c r="L286" s="9"/>
      <c r="M286" s="15"/>
      <c r="N286" s="9"/>
      <c r="O286" s="9"/>
      <c r="P286" s="9">
        <f t="shared" si="163"/>
        <v>0.15647717511158973</v>
      </c>
      <c r="Q286" s="40">
        <f t="shared" si="164"/>
        <v>31660.875</v>
      </c>
      <c r="S286" s="35">
        <v>0.1</v>
      </c>
      <c r="T286" s="9"/>
      <c r="U286" s="9"/>
      <c r="V286" s="9"/>
      <c r="W286" s="9"/>
      <c r="Z286">
        <f t="shared" si="165"/>
        <v>4524</v>
      </c>
      <c r="AA286" s="15">
        <f t="shared" si="166"/>
        <v>-1.1650607755000236E-2</v>
      </c>
      <c r="AB286" s="15">
        <f t="shared" si="167"/>
        <v>0.15615578287362425</v>
      </c>
      <c r="AC286" s="15">
        <f t="shared" si="168"/>
        <v>-0.16844917510455545</v>
      </c>
      <c r="AD286" s="15">
        <f t="shared" si="169"/>
        <v>-3.2139223796548433E-4</v>
      </c>
      <c r="AE286" s="15">
        <f t="shared" si="170"/>
        <v>1.0329297062446251E-8</v>
      </c>
      <c r="AF286">
        <f t="shared" si="171"/>
        <v>-0.16844917510455545</v>
      </c>
      <c r="AG286" s="68"/>
      <c r="AH286">
        <f t="shared" si="172"/>
        <v>-0.16812778286658997</v>
      </c>
      <c r="AI286">
        <f t="shared" si="173"/>
        <v>0.81866199389851424</v>
      </c>
      <c r="AJ286">
        <f t="shared" si="174"/>
        <v>-0.41967312795482609</v>
      </c>
      <c r="AK286">
        <f t="shared" si="175"/>
        <v>-0.15790102399997125</v>
      </c>
      <c r="AL286">
        <f t="shared" si="176"/>
        <v>-2.4251718135041807</v>
      </c>
      <c r="AM286">
        <f t="shared" si="177"/>
        <v>-2.6712177182641139</v>
      </c>
      <c r="AN286" s="15">
        <f t="shared" si="179"/>
        <v>4.0340499094540165</v>
      </c>
      <c r="AO286" s="15">
        <f t="shared" si="179"/>
        <v>4.0340521719109281</v>
      </c>
      <c r="AP286" s="15">
        <f t="shared" si="179"/>
        <v>4.0340371771856942</v>
      </c>
      <c r="AQ286" s="15">
        <f t="shared" si="179"/>
        <v>4.0341365618663003</v>
      </c>
      <c r="AR286" s="15">
        <f t="shared" si="179"/>
        <v>4.0334780709718796</v>
      </c>
      <c r="AS286" s="15">
        <f t="shared" si="179"/>
        <v>4.0378511033840265</v>
      </c>
      <c r="AT286" s="15">
        <f t="shared" si="179"/>
        <v>4.0092384690278893</v>
      </c>
      <c r="AU286" s="15">
        <f t="shared" si="178"/>
        <v>4.2212684797562163</v>
      </c>
    </row>
    <row r="287" spans="1:48" x14ac:dyDescent="0.2">
      <c r="A287" s="63" t="s">
        <v>816</v>
      </c>
      <c r="B287" s="28" t="s">
        <v>676</v>
      </c>
      <c r="C287" s="64">
        <v>46679.396000000001</v>
      </c>
      <c r="D287" s="64" t="s">
        <v>700</v>
      </c>
      <c r="E287" s="9">
        <f t="shared" si="160"/>
        <v>4524.0058288294649</v>
      </c>
      <c r="F287" s="9">
        <f t="shared" si="161"/>
        <v>4524</v>
      </c>
      <c r="G287" s="9">
        <f t="shared" si="162"/>
        <v>9.0280000076745637E-3</v>
      </c>
      <c r="H287" s="9"/>
      <c r="I287" s="9">
        <f t="shared" si="158"/>
        <v>9.0280000076745637E-3</v>
      </c>
      <c r="J287" s="9"/>
      <c r="K287" s="9"/>
      <c r="L287" s="9"/>
      <c r="M287" s="15"/>
      <c r="N287" s="9"/>
      <c r="O287" s="9"/>
      <c r="P287" s="9">
        <f t="shared" si="163"/>
        <v>0.15647717511158973</v>
      </c>
      <c r="Q287" s="40">
        <f t="shared" si="164"/>
        <v>31660.896000000001</v>
      </c>
      <c r="S287" s="35">
        <v>0.1</v>
      </c>
      <c r="T287" s="9"/>
      <c r="U287" s="9"/>
      <c r="V287" s="9"/>
      <c r="W287" s="9"/>
      <c r="Z287">
        <f t="shared" si="165"/>
        <v>4524</v>
      </c>
      <c r="AA287" s="15">
        <f t="shared" si="166"/>
        <v>-1.1650607755000236E-2</v>
      </c>
      <c r="AB287" s="15">
        <f t="shared" si="167"/>
        <v>0.17715578287426453</v>
      </c>
      <c r="AC287" s="15">
        <f t="shared" si="168"/>
        <v>-0.14744917510391517</v>
      </c>
      <c r="AD287" s="15">
        <f t="shared" si="169"/>
        <v>2.06786077626748E-2</v>
      </c>
      <c r="AE287" s="15">
        <f t="shared" si="170"/>
        <v>4.2760481900255456E-5</v>
      </c>
      <c r="AF287">
        <f t="shared" si="171"/>
        <v>-0.14744917510391517</v>
      </c>
      <c r="AG287" s="68"/>
      <c r="AH287">
        <f t="shared" si="172"/>
        <v>-0.16812778286658997</v>
      </c>
      <c r="AI287">
        <f t="shared" si="173"/>
        <v>0.81866199389851424</v>
      </c>
      <c r="AJ287">
        <f t="shared" si="174"/>
        <v>-0.41967312795482609</v>
      </c>
      <c r="AK287">
        <f t="shared" si="175"/>
        <v>-0.15790102399997125</v>
      </c>
      <c r="AL287">
        <f t="shared" si="176"/>
        <v>-2.4251718135041807</v>
      </c>
      <c r="AM287">
        <f t="shared" si="177"/>
        <v>-2.6712177182641139</v>
      </c>
      <c r="AN287" s="15">
        <f t="shared" si="179"/>
        <v>4.0340499094540165</v>
      </c>
      <c r="AO287" s="15">
        <f t="shared" si="179"/>
        <v>4.0340521719109281</v>
      </c>
      <c r="AP287" s="15">
        <f t="shared" si="179"/>
        <v>4.0340371771856942</v>
      </c>
      <c r="AQ287" s="15">
        <f t="shared" si="179"/>
        <v>4.0341365618663003</v>
      </c>
      <c r="AR287" s="15">
        <f t="shared" si="179"/>
        <v>4.0334780709718796</v>
      </c>
      <c r="AS287" s="15">
        <f t="shared" si="179"/>
        <v>4.0378511033840265</v>
      </c>
      <c r="AT287" s="15">
        <f t="shared" si="179"/>
        <v>4.0092384690278893</v>
      </c>
      <c r="AU287" s="15">
        <f t="shared" si="178"/>
        <v>4.2212684797562163</v>
      </c>
    </row>
    <row r="288" spans="1:48" x14ac:dyDescent="0.2">
      <c r="A288" s="9" t="s">
        <v>655</v>
      </c>
      <c r="B288" s="35"/>
      <c r="C288" s="12">
        <v>46964.364999999998</v>
      </c>
      <c r="D288" s="12"/>
      <c r="E288" s="9">
        <f t="shared" si="160"/>
        <v>4707.9929470388743</v>
      </c>
      <c r="F288" s="9">
        <f t="shared" si="161"/>
        <v>4708</v>
      </c>
      <c r="G288" s="9">
        <f t="shared" si="162"/>
        <v>-1.0923999994702172E-2</v>
      </c>
      <c r="H288" s="9"/>
      <c r="I288" s="9">
        <f t="shared" si="158"/>
        <v>-1.0923999994702172E-2</v>
      </c>
      <c r="J288" s="9"/>
      <c r="K288" s="9"/>
      <c r="L288" s="9"/>
      <c r="M288" s="9"/>
      <c r="N288" s="9"/>
      <c r="O288" s="9"/>
      <c r="P288" s="9">
        <f t="shared" si="163"/>
        <v>0.16191449395360963</v>
      </c>
      <c r="Q288" s="40">
        <f t="shared" si="164"/>
        <v>31945.864999999998</v>
      </c>
      <c r="S288" s="35">
        <v>0.1</v>
      </c>
      <c r="Z288">
        <f t="shared" si="165"/>
        <v>4708</v>
      </c>
      <c r="AA288" s="15">
        <f t="shared" si="166"/>
        <v>-1.1793480521808203E-2</v>
      </c>
      <c r="AB288" s="15">
        <f t="shared" si="167"/>
        <v>0.16278397448071566</v>
      </c>
      <c r="AC288" s="15">
        <f t="shared" si="168"/>
        <v>-0.1728384939483118</v>
      </c>
      <c r="AD288" s="15">
        <f t="shared" si="169"/>
        <v>8.694805271060313E-4</v>
      </c>
      <c r="AE288" s="15">
        <f t="shared" si="170"/>
        <v>7.5599638701658204E-8</v>
      </c>
      <c r="AF288">
        <f t="shared" si="171"/>
        <v>-0.1728384939483118</v>
      </c>
      <c r="AG288" s="68"/>
      <c r="AH288">
        <f t="shared" si="172"/>
        <v>-0.17370797447541783</v>
      </c>
      <c r="AI288">
        <f t="shared" si="173"/>
        <v>0.8217565307991096</v>
      </c>
      <c r="AJ288">
        <f t="shared" si="174"/>
        <v>-0.43718705172201561</v>
      </c>
      <c r="AK288">
        <f t="shared" si="175"/>
        <v>-0.16138609458169942</v>
      </c>
      <c r="AL288">
        <f t="shared" si="176"/>
        <v>-2.4057883819116404</v>
      </c>
      <c r="AM288">
        <f t="shared" si="177"/>
        <v>-2.5943590569274071</v>
      </c>
      <c r="AN288" s="15">
        <f t="shared" si="179"/>
        <v>4.0569890587254225</v>
      </c>
      <c r="AO288" s="15">
        <f t="shared" si="179"/>
        <v>4.0569909687603793</v>
      </c>
      <c r="AP288" s="15">
        <f t="shared" si="179"/>
        <v>4.0569779353803028</v>
      </c>
      <c r="AQ288" s="15">
        <f t="shared" si="179"/>
        <v>4.057066874790733</v>
      </c>
      <c r="AR288" s="15">
        <f t="shared" si="179"/>
        <v>4.0564601591169911</v>
      </c>
      <c r="AS288" s="15">
        <f t="shared" si="179"/>
        <v>4.0606085364091822</v>
      </c>
      <c r="AT288" s="15">
        <f t="shared" si="179"/>
        <v>4.0326749147580534</v>
      </c>
      <c r="AU288" s="15">
        <f t="shared" si="178"/>
        <v>4.2476191257427418</v>
      </c>
    </row>
    <row r="289" spans="1:48" x14ac:dyDescent="0.2">
      <c r="A289" s="9" t="s">
        <v>656</v>
      </c>
      <c r="B289" s="35"/>
      <c r="C289" s="12">
        <v>46981.402999999998</v>
      </c>
      <c r="D289" s="12"/>
      <c r="E289" s="9">
        <f t="shared" si="160"/>
        <v>4718.9933453981766</v>
      </c>
      <c r="F289" s="9">
        <f t="shared" si="161"/>
        <v>4719</v>
      </c>
      <c r="G289" s="9">
        <f t="shared" si="162"/>
        <v>-1.0306999996828381E-2</v>
      </c>
      <c r="H289" s="9"/>
      <c r="I289" s="9">
        <f t="shared" si="158"/>
        <v>-1.0306999996828381E-2</v>
      </c>
      <c r="J289" s="9"/>
      <c r="K289" s="9"/>
      <c r="L289" s="9"/>
      <c r="M289" s="9"/>
      <c r="N289" s="9"/>
      <c r="O289" s="9"/>
      <c r="P289" s="9">
        <f t="shared" si="163"/>
        <v>0.16223955617390409</v>
      </c>
      <c r="Q289" s="40">
        <f t="shared" si="164"/>
        <v>31962.902999999998</v>
      </c>
      <c r="S289" s="35">
        <v>0.1</v>
      </c>
      <c r="Z289">
        <f t="shared" si="165"/>
        <v>4719</v>
      </c>
      <c r="AA289" s="15">
        <f t="shared" si="166"/>
        <v>-1.1799814612753368E-2</v>
      </c>
      <c r="AB289" s="15">
        <f t="shared" si="167"/>
        <v>0.16373237078982908</v>
      </c>
      <c r="AC289" s="15">
        <f t="shared" si="168"/>
        <v>-0.17254655617073247</v>
      </c>
      <c r="AD289" s="15">
        <f t="shared" si="169"/>
        <v>1.4928146159249867E-3</v>
      </c>
      <c r="AE289" s="15">
        <f t="shared" si="170"/>
        <v>2.2284954775192656E-7</v>
      </c>
      <c r="AF289">
        <f t="shared" si="171"/>
        <v>-0.17254655617073247</v>
      </c>
      <c r="AG289" s="68"/>
      <c r="AH289">
        <f t="shared" si="172"/>
        <v>-0.17403937078665746</v>
      </c>
      <c r="AI289">
        <f t="shared" si="173"/>
        <v>0.82194441669088614</v>
      </c>
      <c r="AJ289">
        <f t="shared" si="174"/>
        <v>-0.43823313191486668</v>
      </c>
      <c r="AK289">
        <f t="shared" si="175"/>
        <v>-0.16159336338338032</v>
      </c>
      <c r="AL289">
        <f t="shared" si="176"/>
        <v>-2.4046249279151146</v>
      </c>
      <c r="AM289">
        <f t="shared" si="177"/>
        <v>-2.5898686770662338</v>
      </c>
      <c r="AN289" s="15">
        <f t="shared" si="179"/>
        <v>4.0583631773734918</v>
      </c>
      <c r="AO289" s="15">
        <f t="shared" si="179"/>
        <v>4.0583650675369194</v>
      </c>
      <c r="AP289" s="15">
        <f t="shared" si="179"/>
        <v>4.0583521466448937</v>
      </c>
      <c r="AQ289" s="15">
        <f t="shared" si="179"/>
        <v>4.0584404763947379</v>
      </c>
      <c r="AR289" s="15">
        <f t="shared" si="179"/>
        <v>4.0578368397886564</v>
      </c>
      <c r="AS289" s="15">
        <f t="shared" si="179"/>
        <v>4.061971559277473</v>
      </c>
      <c r="AT289" s="15">
        <f t="shared" si="179"/>
        <v>4.0340807147054738</v>
      </c>
      <c r="AU289" s="15">
        <f t="shared" si="178"/>
        <v>4.2491944361006322</v>
      </c>
    </row>
    <row r="290" spans="1:48" x14ac:dyDescent="0.2">
      <c r="A290" s="9" t="s">
        <v>657</v>
      </c>
      <c r="B290" s="35"/>
      <c r="C290" s="12">
        <v>46998.428999999996</v>
      </c>
      <c r="D290" s="12"/>
      <c r="E290" s="9">
        <f t="shared" si="160"/>
        <v>4729.9859960887188</v>
      </c>
      <c r="F290" s="9">
        <f t="shared" si="161"/>
        <v>4730</v>
      </c>
      <c r="G290" s="9">
        <f t="shared" si="162"/>
        <v>-2.1690000001399312E-2</v>
      </c>
      <c r="H290" s="9"/>
      <c r="I290" s="9">
        <f t="shared" si="158"/>
        <v>-2.1690000001399312E-2</v>
      </c>
      <c r="J290" s="9"/>
      <c r="K290" s="9"/>
      <c r="L290" s="9"/>
      <c r="M290" s="9"/>
      <c r="N290" s="9"/>
      <c r="O290" s="9"/>
      <c r="P290" s="9">
        <f t="shared" si="163"/>
        <v>0.16256461897134411</v>
      </c>
      <c r="Q290" s="40">
        <f t="shared" si="164"/>
        <v>31979.928999999996</v>
      </c>
      <c r="S290" s="35">
        <v>0.1</v>
      </c>
      <c r="X290" s="9"/>
      <c r="Y290" s="9"/>
      <c r="Z290">
        <f t="shared" si="165"/>
        <v>4730</v>
      </c>
      <c r="AA290" s="15">
        <f t="shared" si="166"/>
        <v>-1.1805895213622852E-2</v>
      </c>
      <c r="AB290" s="15">
        <f t="shared" si="167"/>
        <v>0.15268051418356765</v>
      </c>
      <c r="AC290" s="15">
        <f t="shared" si="168"/>
        <v>-0.18425461897274342</v>
      </c>
      <c r="AD290" s="15">
        <f t="shared" si="169"/>
        <v>-9.8841047877764598E-3</v>
      </c>
      <c r="AE290" s="15">
        <f t="shared" si="170"/>
        <v>9.7695527455745539E-6</v>
      </c>
      <c r="AF290">
        <f t="shared" si="171"/>
        <v>-0.18425461897274342</v>
      </c>
      <c r="AG290" s="68"/>
      <c r="AH290">
        <f t="shared" si="172"/>
        <v>-0.17437051418496696</v>
      </c>
      <c r="AI290">
        <f t="shared" si="173"/>
        <v>0.82213262975612644</v>
      </c>
      <c r="AJ290">
        <f t="shared" si="174"/>
        <v>-0.43927909724406322</v>
      </c>
      <c r="AK290">
        <f t="shared" si="175"/>
        <v>-0.16180050815628103</v>
      </c>
      <c r="AL290">
        <f t="shared" si="176"/>
        <v>-2.4034609414543082</v>
      </c>
      <c r="AM290">
        <f t="shared" si="177"/>
        <v>-2.5853897614407413</v>
      </c>
      <c r="AN290" s="15">
        <f t="shared" si="179"/>
        <v>4.0597376104111023</v>
      </c>
      <c r="AO290" s="15">
        <f t="shared" si="179"/>
        <v>4.0597394808373162</v>
      </c>
      <c r="AP290" s="15">
        <f t="shared" si="179"/>
        <v>4.0597266718878293</v>
      </c>
      <c r="AQ290" s="15">
        <f t="shared" si="179"/>
        <v>4.0598143937267617</v>
      </c>
      <c r="AR290" s="15">
        <f t="shared" si="179"/>
        <v>4.0592138338807997</v>
      </c>
      <c r="AS290" s="15">
        <f t="shared" si="179"/>
        <v>4.0633348717478714</v>
      </c>
      <c r="AT290" s="15">
        <f t="shared" si="179"/>
        <v>4.0354870484795811</v>
      </c>
      <c r="AU290" s="15">
        <f t="shared" si="178"/>
        <v>4.2507697464585217</v>
      </c>
      <c r="AV290" s="15"/>
    </row>
    <row r="291" spans="1:48" x14ac:dyDescent="0.2">
      <c r="A291" s="9" t="s">
        <v>657</v>
      </c>
      <c r="B291" s="35"/>
      <c r="C291" s="12">
        <v>46998.438999999998</v>
      </c>
      <c r="D291" s="12"/>
      <c r="E291" s="9">
        <f t="shared" si="160"/>
        <v>4729.9924524793523</v>
      </c>
      <c r="F291" s="9">
        <f t="shared" si="161"/>
        <v>4730</v>
      </c>
      <c r="G291" s="9">
        <f t="shared" si="162"/>
        <v>-1.1689999999362044E-2</v>
      </c>
      <c r="H291" s="9"/>
      <c r="I291" s="9">
        <f t="shared" si="158"/>
        <v>-1.1689999999362044E-2</v>
      </c>
      <c r="J291" s="9"/>
      <c r="K291" s="9"/>
      <c r="L291" s="9"/>
      <c r="M291" s="9"/>
      <c r="N291" s="9"/>
      <c r="O291" s="9"/>
      <c r="P291" s="9">
        <f t="shared" si="163"/>
        <v>0.16256461897134411</v>
      </c>
      <c r="Q291" s="40">
        <f t="shared" si="164"/>
        <v>31979.938999999998</v>
      </c>
      <c r="S291" s="35">
        <v>0.1</v>
      </c>
      <c r="Z291">
        <f t="shared" si="165"/>
        <v>4730</v>
      </c>
      <c r="AA291" s="15">
        <f t="shared" si="166"/>
        <v>-1.1805895213622852E-2</v>
      </c>
      <c r="AB291" s="15">
        <f t="shared" si="167"/>
        <v>0.16268051418560492</v>
      </c>
      <c r="AC291" s="15">
        <f t="shared" si="168"/>
        <v>-0.17425461897070615</v>
      </c>
      <c r="AD291" s="15">
        <f t="shared" si="169"/>
        <v>1.1589521426080829E-4</v>
      </c>
      <c r="AE291" s="15">
        <f t="shared" si="170"/>
        <v>1.3431700688558662E-9</v>
      </c>
      <c r="AF291">
        <f t="shared" si="171"/>
        <v>-0.17425461897070615</v>
      </c>
      <c r="AG291" s="68"/>
      <c r="AH291">
        <f t="shared" si="172"/>
        <v>-0.17437051418496696</v>
      </c>
      <c r="AI291">
        <f t="shared" si="173"/>
        <v>0.82213262975612644</v>
      </c>
      <c r="AJ291">
        <f t="shared" si="174"/>
        <v>-0.43927909724406322</v>
      </c>
      <c r="AK291">
        <f t="shared" si="175"/>
        <v>-0.16180050815628103</v>
      </c>
      <c r="AL291">
        <f t="shared" si="176"/>
        <v>-2.4034609414543082</v>
      </c>
      <c r="AM291">
        <f t="shared" si="177"/>
        <v>-2.5853897614407413</v>
      </c>
      <c r="AN291" s="15">
        <f t="shared" ref="AN291:AT300" si="180">$AU291+$AB$7*SIN(AO291)</f>
        <v>4.0597376104111023</v>
      </c>
      <c r="AO291" s="15">
        <f t="shared" si="180"/>
        <v>4.0597394808373162</v>
      </c>
      <c r="AP291" s="15">
        <f t="shared" si="180"/>
        <v>4.0597266718878293</v>
      </c>
      <c r="AQ291" s="15">
        <f t="shared" si="180"/>
        <v>4.0598143937267617</v>
      </c>
      <c r="AR291" s="15">
        <f t="shared" si="180"/>
        <v>4.0592138338807997</v>
      </c>
      <c r="AS291" s="15">
        <f t="shared" si="180"/>
        <v>4.0633348717478714</v>
      </c>
      <c r="AT291" s="15">
        <f t="shared" si="180"/>
        <v>4.0354870484795811</v>
      </c>
      <c r="AU291" s="15">
        <f t="shared" si="178"/>
        <v>4.2507697464585217</v>
      </c>
      <c r="AV291" s="15"/>
    </row>
    <row r="292" spans="1:48" x14ac:dyDescent="0.2">
      <c r="A292" s="9" t="s">
        <v>655</v>
      </c>
      <c r="B292" s="35"/>
      <c r="C292" s="12">
        <v>46998.442999999999</v>
      </c>
      <c r="D292" s="12"/>
      <c r="E292" s="9">
        <f t="shared" si="160"/>
        <v>4729.9950350356057</v>
      </c>
      <c r="F292" s="9">
        <f t="shared" si="161"/>
        <v>4730</v>
      </c>
      <c r="G292" s="9">
        <f t="shared" si="162"/>
        <v>-7.6899999985471368E-3</v>
      </c>
      <c r="H292" s="9"/>
      <c r="I292" s="9">
        <f t="shared" si="158"/>
        <v>-7.6899999985471368E-3</v>
      </c>
      <c r="J292" s="9"/>
      <c r="K292" s="9"/>
      <c r="L292" s="9"/>
      <c r="M292" s="9"/>
      <c r="N292" s="9"/>
      <c r="O292" s="9"/>
      <c r="P292" s="9">
        <f t="shared" si="163"/>
        <v>0.16256461897134411</v>
      </c>
      <c r="Q292" s="40">
        <f t="shared" si="164"/>
        <v>31979.942999999999</v>
      </c>
      <c r="S292" s="35">
        <v>0.1</v>
      </c>
      <c r="X292" s="9"/>
      <c r="Y292" s="9"/>
      <c r="Z292">
        <f t="shared" si="165"/>
        <v>4730</v>
      </c>
      <c r="AA292" s="15">
        <f t="shared" si="166"/>
        <v>-1.1805895213622852E-2</v>
      </c>
      <c r="AB292" s="15">
        <f t="shared" si="167"/>
        <v>0.16668051418641983</v>
      </c>
      <c r="AC292" s="15">
        <f t="shared" si="168"/>
        <v>-0.17025461896989125</v>
      </c>
      <c r="AD292" s="15">
        <f t="shared" si="169"/>
        <v>4.1158952150757155E-3</v>
      </c>
      <c r="AE292" s="15">
        <f t="shared" si="170"/>
        <v>1.6940593421483171E-6</v>
      </c>
      <c r="AF292">
        <f t="shared" si="171"/>
        <v>-0.17025461896989125</v>
      </c>
      <c r="AG292" s="68"/>
      <c r="AH292">
        <f t="shared" si="172"/>
        <v>-0.17437051418496696</v>
      </c>
      <c r="AI292">
        <f t="shared" si="173"/>
        <v>0.82213262975612644</v>
      </c>
      <c r="AJ292">
        <f t="shared" si="174"/>
        <v>-0.43927909724406322</v>
      </c>
      <c r="AK292">
        <f t="shared" si="175"/>
        <v>-0.16180050815628103</v>
      </c>
      <c r="AL292">
        <f t="shared" si="176"/>
        <v>-2.4034609414543082</v>
      </c>
      <c r="AM292">
        <f t="shared" si="177"/>
        <v>-2.5853897614407413</v>
      </c>
      <c r="AN292" s="15">
        <f t="shared" si="180"/>
        <v>4.0597376104111023</v>
      </c>
      <c r="AO292" s="15">
        <f t="shared" si="180"/>
        <v>4.0597394808373162</v>
      </c>
      <c r="AP292" s="15">
        <f t="shared" si="180"/>
        <v>4.0597266718878293</v>
      </c>
      <c r="AQ292" s="15">
        <f t="shared" si="180"/>
        <v>4.0598143937267617</v>
      </c>
      <c r="AR292" s="15">
        <f t="shared" si="180"/>
        <v>4.0592138338807997</v>
      </c>
      <c r="AS292" s="15">
        <f t="shared" si="180"/>
        <v>4.0633348717478714</v>
      </c>
      <c r="AT292" s="15">
        <f t="shared" si="180"/>
        <v>4.0354870484795811</v>
      </c>
      <c r="AU292" s="15">
        <f t="shared" si="178"/>
        <v>4.2507697464585217</v>
      </c>
      <c r="AV292" s="15"/>
    </row>
    <row r="293" spans="1:48" x14ac:dyDescent="0.2">
      <c r="A293" s="9" t="s">
        <v>657</v>
      </c>
      <c r="B293" s="35"/>
      <c r="C293" s="12">
        <v>46998.45</v>
      </c>
      <c r="D293" s="12"/>
      <c r="E293" s="9">
        <f t="shared" si="160"/>
        <v>4729.9995545090469</v>
      </c>
      <c r="F293" s="9">
        <f t="shared" si="161"/>
        <v>4730</v>
      </c>
      <c r="G293" s="9">
        <f t="shared" si="162"/>
        <v>-6.900000007590279E-4</v>
      </c>
      <c r="H293" s="9"/>
      <c r="I293" s="9">
        <f t="shared" si="158"/>
        <v>-6.900000007590279E-4</v>
      </c>
      <c r="J293" s="9"/>
      <c r="K293" s="9"/>
      <c r="L293" s="9"/>
      <c r="M293" s="9"/>
      <c r="N293" s="9"/>
      <c r="O293" s="9"/>
      <c r="P293" s="9">
        <f t="shared" si="163"/>
        <v>0.16256461897134411</v>
      </c>
      <c r="Q293" s="40">
        <f t="shared" si="164"/>
        <v>31979.949999999997</v>
      </c>
      <c r="S293" s="35">
        <v>0.1</v>
      </c>
      <c r="Z293">
        <f t="shared" si="165"/>
        <v>4730</v>
      </c>
      <c r="AA293" s="15">
        <f t="shared" si="166"/>
        <v>-1.1805895213622852E-2</v>
      </c>
      <c r="AB293" s="15">
        <f t="shared" si="167"/>
        <v>0.17368051418420793</v>
      </c>
      <c r="AC293" s="15">
        <f t="shared" si="168"/>
        <v>-0.16325461897210314</v>
      </c>
      <c r="AD293" s="15">
        <f t="shared" si="169"/>
        <v>1.1115895212863824E-2</v>
      </c>
      <c r="AE293" s="15">
        <f t="shared" si="170"/>
        <v>1.235631263833689E-5</v>
      </c>
      <c r="AF293">
        <f t="shared" si="171"/>
        <v>-0.16325461897210314</v>
      </c>
      <c r="AG293" s="68"/>
      <c r="AH293">
        <f t="shared" si="172"/>
        <v>-0.17437051418496696</v>
      </c>
      <c r="AI293">
        <f t="shared" si="173"/>
        <v>0.82213262975612644</v>
      </c>
      <c r="AJ293">
        <f t="shared" si="174"/>
        <v>-0.43927909724406322</v>
      </c>
      <c r="AK293">
        <f t="shared" si="175"/>
        <v>-0.16180050815628103</v>
      </c>
      <c r="AL293">
        <f t="shared" si="176"/>
        <v>-2.4034609414543082</v>
      </c>
      <c r="AM293">
        <f t="shared" si="177"/>
        <v>-2.5853897614407413</v>
      </c>
      <c r="AN293" s="15">
        <f t="shared" si="180"/>
        <v>4.0597376104111023</v>
      </c>
      <c r="AO293" s="15">
        <f t="shared" si="180"/>
        <v>4.0597394808373162</v>
      </c>
      <c r="AP293" s="15">
        <f t="shared" si="180"/>
        <v>4.0597266718878293</v>
      </c>
      <c r="AQ293" s="15">
        <f t="shared" si="180"/>
        <v>4.0598143937267617</v>
      </c>
      <c r="AR293" s="15">
        <f t="shared" si="180"/>
        <v>4.0592138338807997</v>
      </c>
      <c r="AS293" s="15">
        <f t="shared" si="180"/>
        <v>4.0633348717478714</v>
      </c>
      <c r="AT293" s="15">
        <f t="shared" si="180"/>
        <v>4.0354870484795811</v>
      </c>
      <c r="AU293" s="15">
        <f t="shared" si="178"/>
        <v>4.2507697464585217</v>
      </c>
    </row>
    <row r="294" spans="1:48" x14ac:dyDescent="0.2">
      <c r="A294" s="9" t="s">
        <v>657</v>
      </c>
      <c r="B294" s="35"/>
      <c r="C294" s="12">
        <v>47029.415999999997</v>
      </c>
      <c r="D294" s="12"/>
      <c r="E294" s="9">
        <f t="shared" si="160"/>
        <v>4749.9924137410071</v>
      </c>
      <c r="F294" s="9">
        <f t="shared" si="161"/>
        <v>4750</v>
      </c>
      <c r="G294" s="9">
        <f t="shared" si="162"/>
        <v>-1.1749999997846317E-2</v>
      </c>
      <c r="H294" s="9"/>
      <c r="I294" s="9">
        <f t="shared" si="158"/>
        <v>-1.1749999997846317E-2</v>
      </c>
      <c r="J294" s="9"/>
      <c r="K294" s="9"/>
      <c r="L294" s="9"/>
      <c r="M294" s="9"/>
      <c r="N294" s="9"/>
      <c r="O294" s="9"/>
      <c r="P294" s="9">
        <f t="shared" si="163"/>
        <v>0.16315564371805433</v>
      </c>
      <c r="Q294" s="40">
        <f t="shared" si="164"/>
        <v>32010.915999999997</v>
      </c>
      <c r="S294" s="35">
        <v>0.1</v>
      </c>
      <c r="Z294">
        <f t="shared" si="165"/>
        <v>4750</v>
      </c>
      <c r="AA294" s="15">
        <f t="shared" si="166"/>
        <v>-1.1816299066948394E-2</v>
      </c>
      <c r="AB294" s="15">
        <f t="shared" si="167"/>
        <v>0.1632219427871564</v>
      </c>
      <c r="AC294" s="15">
        <f t="shared" si="168"/>
        <v>-0.17490564371590064</v>
      </c>
      <c r="AD294" s="15">
        <f t="shared" si="169"/>
        <v>6.6299069102077057E-5</v>
      </c>
      <c r="AE294" s="15">
        <f t="shared" si="170"/>
        <v>4.3955665638019885E-10</v>
      </c>
      <c r="AF294">
        <f t="shared" si="171"/>
        <v>-0.17490564371590064</v>
      </c>
      <c r="AG294" s="68"/>
      <c r="AH294">
        <f t="shared" si="172"/>
        <v>-0.17497194278500272</v>
      </c>
      <c r="AI294">
        <f t="shared" si="173"/>
        <v>0.82247567434402091</v>
      </c>
      <c r="AJ294">
        <f t="shared" si="174"/>
        <v>-0.44118055389636662</v>
      </c>
      <c r="AK294">
        <f t="shared" si="175"/>
        <v>-0.16217681596791783</v>
      </c>
      <c r="AL294">
        <f t="shared" si="176"/>
        <v>-2.4013432348486492</v>
      </c>
      <c r="AM294">
        <f t="shared" si="177"/>
        <v>-2.5772754884887377</v>
      </c>
      <c r="AN294" s="15">
        <f t="shared" si="180"/>
        <v>4.0622373868161183</v>
      </c>
      <c r="AO294" s="15">
        <f t="shared" si="180"/>
        <v>4.0622392217000867</v>
      </c>
      <c r="AP294" s="15">
        <f t="shared" si="180"/>
        <v>4.0622266148814052</v>
      </c>
      <c r="AQ294" s="15">
        <f t="shared" si="180"/>
        <v>4.0623132359511347</v>
      </c>
      <c r="AR294" s="15">
        <f t="shared" si="180"/>
        <v>4.061718264054532</v>
      </c>
      <c r="AS294" s="15">
        <f t="shared" si="180"/>
        <v>4.0658143661878441</v>
      </c>
      <c r="AT294" s="15">
        <f t="shared" si="180"/>
        <v>4.0380453879995413</v>
      </c>
      <c r="AU294" s="15">
        <f t="shared" si="178"/>
        <v>4.2536339471092308</v>
      </c>
    </row>
    <row r="295" spans="1:48" x14ac:dyDescent="0.2">
      <c r="A295" s="9" t="s">
        <v>657</v>
      </c>
      <c r="B295" s="35"/>
      <c r="C295" s="12">
        <v>47029.42</v>
      </c>
      <c r="D295" s="12"/>
      <c r="E295" s="9">
        <f t="shared" si="160"/>
        <v>4749.9949962972605</v>
      </c>
      <c r="F295" s="9">
        <f t="shared" si="161"/>
        <v>4750</v>
      </c>
      <c r="G295" s="9">
        <f t="shared" si="162"/>
        <v>-7.7499999970314093E-3</v>
      </c>
      <c r="H295" s="9"/>
      <c r="I295" s="9">
        <f t="shared" si="158"/>
        <v>-7.7499999970314093E-3</v>
      </c>
      <c r="J295" s="9"/>
      <c r="K295" s="9"/>
      <c r="L295" s="9"/>
      <c r="M295" s="9"/>
      <c r="N295" s="9"/>
      <c r="O295" s="9"/>
      <c r="P295" s="9">
        <f t="shared" si="163"/>
        <v>0.16315564371805433</v>
      </c>
      <c r="Q295" s="40">
        <f t="shared" si="164"/>
        <v>32010.92</v>
      </c>
      <c r="S295" s="35">
        <v>0.1</v>
      </c>
      <c r="Z295">
        <f t="shared" si="165"/>
        <v>4750</v>
      </c>
      <c r="AA295" s="15">
        <f t="shared" si="166"/>
        <v>-1.1816299066948394E-2</v>
      </c>
      <c r="AB295" s="15">
        <f t="shared" si="167"/>
        <v>0.16722194278797131</v>
      </c>
      <c r="AC295" s="15">
        <f t="shared" si="168"/>
        <v>-0.17090564371508574</v>
      </c>
      <c r="AD295" s="15">
        <f t="shared" si="169"/>
        <v>4.0662990699169843E-3</v>
      </c>
      <c r="AE295" s="15">
        <f t="shared" si="170"/>
        <v>1.6534788126007733E-6</v>
      </c>
      <c r="AF295">
        <f t="shared" si="171"/>
        <v>-0.17090564371508574</v>
      </c>
      <c r="AG295" s="68"/>
      <c r="AH295">
        <f t="shared" si="172"/>
        <v>-0.17497194278500272</v>
      </c>
      <c r="AI295">
        <f t="shared" si="173"/>
        <v>0.82247567434402091</v>
      </c>
      <c r="AJ295">
        <f t="shared" si="174"/>
        <v>-0.44118055389636662</v>
      </c>
      <c r="AK295">
        <f t="shared" si="175"/>
        <v>-0.16217681596791783</v>
      </c>
      <c r="AL295">
        <f t="shared" si="176"/>
        <v>-2.4013432348486492</v>
      </c>
      <c r="AM295">
        <f t="shared" si="177"/>
        <v>-2.5772754884887377</v>
      </c>
      <c r="AN295" s="15">
        <f t="shared" si="180"/>
        <v>4.0622373868161183</v>
      </c>
      <c r="AO295" s="15">
        <f t="shared" si="180"/>
        <v>4.0622392217000867</v>
      </c>
      <c r="AP295" s="15">
        <f t="shared" si="180"/>
        <v>4.0622266148814052</v>
      </c>
      <c r="AQ295" s="15">
        <f t="shared" si="180"/>
        <v>4.0623132359511347</v>
      </c>
      <c r="AR295" s="15">
        <f t="shared" si="180"/>
        <v>4.061718264054532</v>
      </c>
      <c r="AS295" s="15">
        <f t="shared" si="180"/>
        <v>4.0658143661878441</v>
      </c>
      <c r="AT295" s="15">
        <f t="shared" si="180"/>
        <v>4.0380453879995413</v>
      </c>
      <c r="AU295" s="15">
        <f t="shared" si="178"/>
        <v>4.2536339471092308</v>
      </c>
    </row>
    <row r="296" spans="1:48" x14ac:dyDescent="0.2">
      <c r="A296" s="9" t="s">
        <v>658</v>
      </c>
      <c r="B296" s="35"/>
      <c r="C296" s="12">
        <v>47365.519</v>
      </c>
      <c r="D296" s="12"/>
      <c r="E296" s="9">
        <f t="shared" si="160"/>
        <v>4966.9936398095906</v>
      </c>
      <c r="F296" s="9">
        <f t="shared" si="161"/>
        <v>4967</v>
      </c>
      <c r="G296" s="9">
        <f t="shared" si="162"/>
        <v>-9.8509999952511862E-3</v>
      </c>
      <c r="H296" s="9"/>
      <c r="I296" s="9">
        <f t="shared" si="158"/>
        <v>-9.8509999952511862E-3</v>
      </c>
      <c r="J296" s="9"/>
      <c r="K296" s="9"/>
      <c r="L296" s="9"/>
      <c r="M296" s="9"/>
      <c r="N296" s="9"/>
      <c r="O296" s="9"/>
      <c r="P296" s="9">
        <f t="shared" si="163"/>
        <v>0.16956838487283393</v>
      </c>
      <c r="Q296" s="40">
        <f t="shared" si="164"/>
        <v>32347.019</v>
      </c>
      <c r="S296" s="35">
        <v>0.1</v>
      </c>
      <c r="X296" s="9"/>
      <c r="Y296" s="9"/>
      <c r="Z296">
        <f t="shared" si="165"/>
        <v>4967</v>
      </c>
      <c r="AA296" s="15">
        <f t="shared" si="166"/>
        <v>-1.1873958903698911E-2</v>
      </c>
      <c r="AB296" s="15">
        <f t="shared" si="167"/>
        <v>0.17159134378128166</v>
      </c>
      <c r="AC296" s="15">
        <f t="shared" si="168"/>
        <v>-0.17941938486808512</v>
      </c>
      <c r="AD296" s="15">
        <f t="shared" si="169"/>
        <v>2.0229589084477251E-3</v>
      </c>
      <c r="AE296" s="15">
        <f t="shared" si="170"/>
        <v>4.0923627452680114E-7</v>
      </c>
      <c r="AF296">
        <f t="shared" si="171"/>
        <v>-0.17941938486808512</v>
      </c>
      <c r="AG296" s="68"/>
      <c r="AH296">
        <f t="shared" si="172"/>
        <v>-0.18144234377653284</v>
      </c>
      <c r="AI296">
        <f t="shared" si="173"/>
        <v>0.82626769897978791</v>
      </c>
      <c r="AJ296">
        <f t="shared" si="174"/>
        <v>-0.46178449311279285</v>
      </c>
      <c r="AK296">
        <f t="shared" si="175"/>
        <v>-0.16623264847593688</v>
      </c>
      <c r="AL296">
        <f t="shared" si="176"/>
        <v>-2.378250988515163</v>
      </c>
      <c r="AM296">
        <f t="shared" si="177"/>
        <v>-2.4915821997473131</v>
      </c>
      <c r="AN296" s="15">
        <f t="shared" si="180"/>
        <v>4.0894277999814319</v>
      </c>
      <c r="AO296" s="15">
        <f t="shared" si="180"/>
        <v>4.0894292774141965</v>
      </c>
      <c r="AP296" s="15">
        <f t="shared" si="180"/>
        <v>4.08941874610246</v>
      </c>
      <c r="AQ296" s="15">
        <f t="shared" si="180"/>
        <v>4.0894938178836222</v>
      </c>
      <c r="AR296" s="15">
        <f t="shared" si="180"/>
        <v>4.0889588447307137</v>
      </c>
      <c r="AS296" s="15">
        <f t="shared" si="180"/>
        <v>4.0927798892379297</v>
      </c>
      <c r="AT296" s="15">
        <f t="shared" si="180"/>
        <v>4.0659175889088921</v>
      </c>
      <c r="AU296" s="15">
        <f t="shared" si="178"/>
        <v>4.2847105241694265</v>
      </c>
    </row>
    <row r="297" spans="1:48" x14ac:dyDescent="0.2">
      <c r="A297" s="9" t="s">
        <v>657</v>
      </c>
      <c r="B297" s="35"/>
      <c r="C297" s="12">
        <v>47712.445</v>
      </c>
      <c r="D297" s="12"/>
      <c r="E297" s="9">
        <f t="shared" si="160"/>
        <v>5190.9826174595028</v>
      </c>
      <c r="F297" s="9">
        <f t="shared" si="161"/>
        <v>5191</v>
      </c>
      <c r="G297" s="9">
        <f t="shared" si="162"/>
        <v>-2.6922999997623265E-2</v>
      </c>
      <c r="H297" s="9"/>
      <c r="I297" s="9">
        <f t="shared" si="158"/>
        <v>-2.6922999997623265E-2</v>
      </c>
      <c r="J297" s="9"/>
      <c r="K297" s="9"/>
      <c r="L297" s="9"/>
      <c r="M297" s="9"/>
      <c r="N297" s="9"/>
      <c r="O297" s="9"/>
      <c r="P297" s="9">
        <f t="shared" si="163"/>
        <v>0.17618822423537855</v>
      </c>
      <c r="Q297" s="40">
        <f t="shared" si="164"/>
        <v>32693.945</v>
      </c>
      <c r="S297" s="35">
        <v>0.1</v>
      </c>
      <c r="X297" s="9"/>
      <c r="Y297" s="9"/>
      <c r="Z297">
        <f t="shared" si="165"/>
        <v>5191</v>
      </c>
      <c r="AA297" s="15">
        <f t="shared" si="166"/>
        <v>-1.1823235631551993E-2</v>
      </c>
      <c r="AB297" s="15">
        <f t="shared" si="167"/>
        <v>0.16108845986930728</v>
      </c>
      <c r="AC297" s="15">
        <f t="shared" si="168"/>
        <v>-0.20311122423300182</v>
      </c>
      <c r="AD297" s="15">
        <f t="shared" si="169"/>
        <v>-1.5099764366071272E-2</v>
      </c>
      <c r="AE297" s="15">
        <f t="shared" si="170"/>
        <v>2.280028839108758E-5</v>
      </c>
      <c r="AF297">
        <f t="shared" si="171"/>
        <v>-0.20311122423300182</v>
      </c>
      <c r="AG297" s="68"/>
      <c r="AH297">
        <f t="shared" si="172"/>
        <v>-0.18801145986693055</v>
      </c>
      <c r="AI297">
        <f t="shared" si="173"/>
        <v>0.83031790467066169</v>
      </c>
      <c r="AJ297">
        <f t="shared" si="174"/>
        <v>-0.4829936724240575</v>
      </c>
      <c r="AK297">
        <f t="shared" si="175"/>
        <v>-0.17036488007141415</v>
      </c>
      <c r="AL297">
        <f t="shared" si="176"/>
        <v>-2.3541865798920822</v>
      </c>
      <c r="AM297">
        <f t="shared" si="177"/>
        <v>-2.407374701268842</v>
      </c>
      <c r="AN297" s="15">
        <f t="shared" si="180"/>
        <v>4.1176287884901219</v>
      </c>
      <c r="AO297" s="15">
        <f t="shared" si="180"/>
        <v>4.1176299495305804</v>
      </c>
      <c r="AP297" s="15">
        <f t="shared" si="180"/>
        <v>4.1176213318170065</v>
      </c>
      <c r="AQ297" s="15">
        <f t="shared" si="180"/>
        <v>4.1176852986021988</v>
      </c>
      <c r="AR297" s="15">
        <f t="shared" si="180"/>
        <v>4.1172106358128371</v>
      </c>
      <c r="AS297" s="15">
        <f t="shared" si="180"/>
        <v>4.1207408261991905</v>
      </c>
      <c r="AT297" s="15">
        <f t="shared" si="180"/>
        <v>4.0949105426062893</v>
      </c>
      <c r="AU297" s="15">
        <f t="shared" si="178"/>
        <v>4.3167895714573703</v>
      </c>
    </row>
    <row r="298" spans="1:48" x14ac:dyDescent="0.2">
      <c r="A298" s="9" t="s">
        <v>657</v>
      </c>
      <c r="B298" s="35"/>
      <c r="C298" s="12">
        <v>47712.446000000004</v>
      </c>
      <c r="D298" s="12"/>
      <c r="E298" s="9">
        <f t="shared" si="160"/>
        <v>5190.9832630985684</v>
      </c>
      <c r="F298" s="9">
        <f t="shared" si="161"/>
        <v>5191</v>
      </c>
      <c r="G298" s="9">
        <f t="shared" si="162"/>
        <v>-2.5922999993781559E-2</v>
      </c>
      <c r="H298" s="9"/>
      <c r="I298" s="9">
        <f t="shared" si="158"/>
        <v>-2.5922999993781559E-2</v>
      </c>
      <c r="J298" s="9"/>
      <c r="K298" s="9"/>
      <c r="L298" s="9"/>
      <c r="M298" s="9"/>
      <c r="N298" s="9"/>
      <c r="O298" s="9"/>
      <c r="P298" s="9">
        <f t="shared" si="163"/>
        <v>0.17618822423537855</v>
      </c>
      <c r="Q298" s="40">
        <f t="shared" si="164"/>
        <v>32693.946000000004</v>
      </c>
      <c r="S298" s="35">
        <v>0.1</v>
      </c>
      <c r="Z298">
        <f t="shared" si="165"/>
        <v>5191</v>
      </c>
      <c r="AA298" s="15">
        <f t="shared" si="166"/>
        <v>-1.1823235631551993E-2</v>
      </c>
      <c r="AB298" s="15">
        <f t="shared" si="167"/>
        <v>0.16208845987314899</v>
      </c>
      <c r="AC298" s="15">
        <f t="shared" si="168"/>
        <v>-0.20211122422916011</v>
      </c>
      <c r="AD298" s="15">
        <f t="shared" si="169"/>
        <v>-1.4099764362229567E-2</v>
      </c>
      <c r="AE298" s="15">
        <f t="shared" si="170"/>
        <v>1.9880335507039895E-5</v>
      </c>
      <c r="AF298">
        <f t="shared" si="171"/>
        <v>-0.20211122422916011</v>
      </c>
      <c r="AG298" s="68"/>
      <c r="AH298">
        <f t="shared" si="172"/>
        <v>-0.18801145986693055</v>
      </c>
      <c r="AI298">
        <f t="shared" si="173"/>
        <v>0.83031790467066169</v>
      </c>
      <c r="AJ298">
        <f t="shared" si="174"/>
        <v>-0.4829936724240575</v>
      </c>
      <c r="AK298">
        <f t="shared" si="175"/>
        <v>-0.17036488007141415</v>
      </c>
      <c r="AL298">
        <f t="shared" si="176"/>
        <v>-2.3541865798920822</v>
      </c>
      <c r="AM298">
        <f t="shared" si="177"/>
        <v>-2.407374701268842</v>
      </c>
      <c r="AN298" s="15">
        <f t="shared" si="180"/>
        <v>4.1176287884901219</v>
      </c>
      <c r="AO298" s="15">
        <f t="shared" si="180"/>
        <v>4.1176299495305804</v>
      </c>
      <c r="AP298" s="15">
        <f t="shared" si="180"/>
        <v>4.1176213318170065</v>
      </c>
      <c r="AQ298" s="15">
        <f t="shared" si="180"/>
        <v>4.1176852986021988</v>
      </c>
      <c r="AR298" s="15">
        <f t="shared" si="180"/>
        <v>4.1172106358128371</v>
      </c>
      <c r="AS298" s="15">
        <f t="shared" si="180"/>
        <v>4.1207408261991905</v>
      </c>
      <c r="AT298" s="15">
        <f t="shared" si="180"/>
        <v>4.0949105426062893</v>
      </c>
      <c r="AU298" s="15">
        <f t="shared" si="178"/>
        <v>4.3167895714573703</v>
      </c>
    </row>
    <row r="299" spans="1:48" x14ac:dyDescent="0.2">
      <c r="A299" s="9" t="s">
        <v>657</v>
      </c>
      <c r="B299" s="35"/>
      <c r="C299" s="12">
        <v>47712.449000000001</v>
      </c>
      <c r="D299" s="12"/>
      <c r="E299" s="9">
        <f t="shared" si="160"/>
        <v>5190.9852000157562</v>
      </c>
      <c r="F299" s="9">
        <f t="shared" si="161"/>
        <v>5191</v>
      </c>
      <c r="G299" s="9">
        <f t="shared" si="162"/>
        <v>-2.2922999996808358E-2</v>
      </c>
      <c r="H299" s="9"/>
      <c r="I299" s="9">
        <f t="shared" si="158"/>
        <v>-2.2922999996808358E-2</v>
      </c>
      <c r="J299" s="9"/>
      <c r="K299" s="9"/>
      <c r="L299" s="9"/>
      <c r="M299" s="9"/>
      <c r="N299" s="9"/>
      <c r="O299" s="9"/>
      <c r="P299" s="9">
        <f t="shared" si="163"/>
        <v>0.17618822423537855</v>
      </c>
      <c r="Q299" s="40">
        <f t="shared" si="164"/>
        <v>32693.949000000001</v>
      </c>
      <c r="S299" s="35">
        <v>0.1</v>
      </c>
      <c r="Z299">
        <f t="shared" si="165"/>
        <v>5191</v>
      </c>
      <c r="AA299" s="15">
        <f t="shared" si="166"/>
        <v>-1.1823235631551993E-2</v>
      </c>
      <c r="AB299" s="15">
        <f t="shared" si="167"/>
        <v>0.16508845987012219</v>
      </c>
      <c r="AC299" s="15">
        <f t="shared" si="168"/>
        <v>-0.19911122423218691</v>
      </c>
      <c r="AD299" s="15">
        <f t="shared" si="169"/>
        <v>-1.1099764365256365E-2</v>
      </c>
      <c r="AE299" s="15">
        <f t="shared" si="170"/>
        <v>1.2320476896421503E-5</v>
      </c>
      <c r="AF299">
        <f t="shared" si="171"/>
        <v>-0.19911122423218691</v>
      </c>
      <c r="AG299" s="68"/>
      <c r="AH299">
        <f t="shared" si="172"/>
        <v>-0.18801145986693055</v>
      </c>
      <c r="AI299">
        <f t="shared" si="173"/>
        <v>0.83031790467066169</v>
      </c>
      <c r="AJ299">
        <f t="shared" si="174"/>
        <v>-0.4829936724240575</v>
      </c>
      <c r="AK299">
        <f t="shared" si="175"/>
        <v>-0.17036488007141415</v>
      </c>
      <c r="AL299">
        <f t="shared" si="176"/>
        <v>-2.3541865798920822</v>
      </c>
      <c r="AM299">
        <f t="shared" si="177"/>
        <v>-2.407374701268842</v>
      </c>
      <c r="AN299" s="15">
        <f t="shared" si="180"/>
        <v>4.1176287884901219</v>
      </c>
      <c r="AO299" s="15">
        <f t="shared" si="180"/>
        <v>4.1176299495305804</v>
      </c>
      <c r="AP299" s="15">
        <f t="shared" si="180"/>
        <v>4.1176213318170065</v>
      </c>
      <c r="AQ299" s="15">
        <f t="shared" si="180"/>
        <v>4.1176852986021988</v>
      </c>
      <c r="AR299" s="15">
        <f t="shared" si="180"/>
        <v>4.1172106358128371</v>
      </c>
      <c r="AS299" s="15">
        <f t="shared" si="180"/>
        <v>4.1207408261991905</v>
      </c>
      <c r="AT299" s="15">
        <f t="shared" si="180"/>
        <v>4.0949105426062893</v>
      </c>
      <c r="AU299" s="15">
        <f t="shared" si="178"/>
        <v>4.3167895714573703</v>
      </c>
    </row>
    <row r="300" spans="1:48" x14ac:dyDescent="0.2">
      <c r="A300" s="9" t="s">
        <v>657</v>
      </c>
      <c r="B300" s="35"/>
      <c r="C300" s="12">
        <v>47712.45</v>
      </c>
      <c r="D300" s="12"/>
      <c r="E300" s="9">
        <f t="shared" si="160"/>
        <v>5190.9858456548172</v>
      </c>
      <c r="F300" s="9">
        <f t="shared" si="161"/>
        <v>5191</v>
      </c>
      <c r="G300" s="9">
        <f t="shared" si="162"/>
        <v>-2.192300000024261E-2</v>
      </c>
      <c r="H300" s="9"/>
      <c r="I300" s="9">
        <f t="shared" si="158"/>
        <v>-2.192300000024261E-2</v>
      </c>
      <c r="J300" s="9"/>
      <c r="K300" s="9"/>
      <c r="L300" s="9"/>
      <c r="M300" s="9"/>
      <c r="N300" s="9"/>
      <c r="O300" s="9">
        <f t="shared" ref="O300:O331" ca="1" si="181">+C$11+C$12*F300</f>
        <v>-8.1280694064374312E-2</v>
      </c>
      <c r="P300" s="9">
        <f t="shared" si="163"/>
        <v>0.17618822423537855</v>
      </c>
      <c r="Q300" s="40">
        <f t="shared" si="164"/>
        <v>32693.949999999997</v>
      </c>
      <c r="S300" s="35">
        <v>0.1</v>
      </c>
      <c r="X300" s="15"/>
      <c r="Y300" s="15"/>
      <c r="Z300">
        <f t="shared" si="165"/>
        <v>5191</v>
      </c>
      <c r="AA300" s="15">
        <f t="shared" si="166"/>
        <v>-1.1823235631551993E-2</v>
      </c>
      <c r="AB300" s="15">
        <f t="shared" si="167"/>
        <v>0.16608845986668794</v>
      </c>
      <c r="AC300" s="15">
        <f t="shared" si="168"/>
        <v>-0.19811122423562116</v>
      </c>
      <c r="AD300" s="15">
        <f t="shared" si="169"/>
        <v>-1.0099764368690617E-2</v>
      </c>
      <c r="AE300" s="15">
        <f t="shared" si="170"/>
        <v>1.0200524030307258E-5</v>
      </c>
      <c r="AF300">
        <f t="shared" si="171"/>
        <v>-0.19811122423562116</v>
      </c>
      <c r="AG300" s="68"/>
      <c r="AH300">
        <f t="shared" si="172"/>
        <v>-0.18801145986693055</v>
      </c>
      <c r="AI300">
        <f t="shared" si="173"/>
        <v>0.83031790467066169</v>
      </c>
      <c r="AJ300">
        <f t="shared" si="174"/>
        <v>-0.4829936724240575</v>
      </c>
      <c r="AK300">
        <f t="shared" si="175"/>
        <v>-0.17036488007141415</v>
      </c>
      <c r="AL300">
        <f t="shared" si="176"/>
        <v>-2.3541865798920822</v>
      </c>
      <c r="AM300">
        <f t="shared" si="177"/>
        <v>-2.407374701268842</v>
      </c>
      <c r="AN300" s="15">
        <f t="shared" si="180"/>
        <v>4.1176287884901219</v>
      </c>
      <c r="AO300" s="15">
        <f t="shared" si="180"/>
        <v>4.1176299495305804</v>
      </c>
      <c r="AP300" s="15">
        <f t="shared" si="180"/>
        <v>4.1176213318170065</v>
      </c>
      <c r="AQ300" s="15">
        <f t="shared" si="180"/>
        <v>4.1176852986021988</v>
      </c>
      <c r="AR300" s="15">
        <f t="shared" si="180"/>
        <v>4.1172106358128371</v>
      </c>
      <c r="AS300" s="15">
        <f t="shared" si="180"/>
        <v>4.1207408261991905</v>
      </c>
      <c r="AT300" s="15">
        <f t="shared" si="180"/>
        <v>4.0949105426062893</v>
      </c>
      <c r="AU300" s="15">
        <f t="shared" si="178"/>
        <v>4.3167895714573703</v>
      </c>
      <c r="AV300" s="15"/>
    </row>
    <row r="301" spans="1:48" x14ac:dyDescent="0.2">
      <c r="A301" s="9" t="s">
        <v>657</v>
      </c>
      <c r="B301" s="35"/>
      <c r="C301" s="12">
        <v>47712.45</v>
      </c>
      <c r="D301" s="12"/>
      <c r="E301" s="9">
        <f t="shared" si="160"/>
        <v>5190.9858456548172</v>
      </c>
      <c r="F301" s="9">
        <f t="shared" si="161"/>
        <v>5191</v>
      </c>
      <c r="G301" s="9">
        <f t="shared" si="162"/>
        <v>-2.192300000024261E-2</v>
      </c>
      <c r="H301" s="9"/>
      <c r="I301" s="9">
        <f t="shared" si="158"/>
        <v>-2.192300000024261E-2</v>
      </c>
      <c r="J301" s="9"/>
      <c r="K301" s="9"/>
      <c r="L301" s="9"/>
      <c r="M301" s="9"/>
      <c r="N301" s="9"/>
      <c r="O301" s="9">
        <f t="shared" ca="1" si="181"/>
        <v>-8.1280694064374312E-2</v>
      </c>
      <c r="P301" s="9">
        <f t="shared" si="163"/>
        <v>0.17618822423537855</v>
      </c>
      <c r="Q301" s="40">
        <f t="shared" si="164"/>
        <v>32693.949999999997</v>
      </c>
      <c r="S301" s="35">
        <v>0.1</v>
      </c>
      <c r="Z301">
        <f t="shared" si="165"/>
        <v>5191</v>
      </c>
      <c r="AA301" s="15">
        <f t="shared" si="166"/>
        <v>-1.1823235631551993E-2</v>
      </c>
      <c r="AB301" s="15">
        <f t="shared" si="167"/>
        <v>0.16608845986668794</v>
      </c>
      <c r="AC301" s="15">
        <f t="shared" si="168"/>
        <v>-0.19811122423562116</v>
      </c>
      <c r="AD301" s="15">
        <f t="shared" si="169"/>
        <v>-1.0099764368690617E-2</v>
      </c>
      <c r="AE301" s="15">
        <f t="shared" si="170"/>
        <v>1.0200524030307258E-5</v>
      </c>
      <c r="AF301">
        <f t="shared" si="171"/>
        <v>-0.19811122423562116</v>
      </c>
      <c r="AG301" s="68"/>
      <c r="AH301">
        <f t="shared" si="172"/>
        <v>-0.18801145986693055</v>
      </c>
      <c r="AI301">
        <f t="shared" si="173"/>
        <v>0.83031790467066169</v>
      </c>
      <c r="AJ301">
        <f t="shared" si="174"/>
        <v>-0.4829936724240575</v>
      </c>
      <c r="AK301">
        <f t="shared" si="175"/>
        <v>-0.17036488007141415</v>
      </c>
      <c r="AL301">
        <f t="shared" si="176"/>
        <v>-2.3541865798920822</v>
      </c>
      <c r="AM301">
        <f t="shared" si="177"/>
        <v>-2.407374701268842</v>
      </c>
      <c r="AN301" s="15">
        <f t="shared" ref="AN301:AT310" si="182">$AU301+$AB$7*SIN(AO301)</f>
        <v>4.1176287884901219</v>
      </c>
      <c r="AO301" s="15">
        <f t="shared" si="182"/>
        <v>4.1176299495305804</v>
      </c>
      <c r="AP301" s="15">
        <f t="shared" si="182"/>
        <v>4.1176213318170065</v>
      </c>
      <c r="AQ301" s="15">
        <f t="shared" si="182"/>
        <v>4.1176852986021988</v>
      </c>
      <c r="AR301" s="15">
        <f t="shared" si="182"/>
        <v>4.1172106358128371</v>
      </c>
      <c r="AS301" s="15">
        <f t="shared" si="182"/>
        <v>4.1207408261991905</v>
      </c>
      <c r="AT301" s="15">
        <f t="shared" si="182"/>
        <v>4.0949105426062893</v>
      </c>
      <c r="AU301" s="15">
        <f t="shared" si="178"/>
        <v>4.3167895714573703</v>
      </c>
      <c r="AV301" s="15"/>
    </row>
    <row r="302" spans="1:48" x14ac:dyDescent="0.2">
      <c r="A302" s="9" t="s">
        <v>657</v>
      </c>
      <c r="B302" s="35"/>
      <c r="C302" s="12">
        <v>47712.455999999998</v>
      </c>
      <c r="D302" s="12"/>
      <c r="E302" s="9">
        <f t="shared" si="160"/>
        <v>5190.9897194891973</v>
      </c>
      <c r="F302" s="9">
        <f t="shared" si="161"/>
        <v>5191</v>
      </c>
      <c r="G302" s="9">
        <f t="shared" si="162"/>
        <v>-1.5922999999020249E-2</v>
      </c>
      <c r="H302" s="9"/>
      <c r="I302" s="9">
        <f t="shared" si="158"/>
        <v>-1.5922999999020249E-2</v>
      </c>
      <c r="J302" s="9"/>
      <c r="K302" s="9"/>
      <c r="L302" s="9"/>
      <c r="M302" s="9"/>
      <c r="N302" s="9"/>
      <c r="O302" s="9">
        <f t="shared" ca="1" si="181"/>
        <v>-8.1280694064374312E-2</v>
      </c>
      <c r="P302" s="9">
        <f t="shared" si="163"/>
        <v>0.17618822423537855</v>
      </c>
      <c r="Q302" s="40">
        <f t="shared" si="164"/>
        <v>32693.955999999998</v>
      </c>
      <c r="S302" s="35">
        <v>0.1</v>
      </c>
      <c r="Z302">
        <f t="shared" si="165"/>
        <v>5191</v>
      </c>
      <c r="AA302" s="15">
        <f t="shared" si="166"/>
        <v>-1.1823235631551993E-2</v>
      </c>
      <c r="AB302" s="15">
        <f t="shared" si="167"/>
        <v>0.1720884598679103</v>
      </c>
      <c r="AC302" s="15">
        <f t="shared" si="168"/>
        <v>-0.1921112242343988</v>
      </c>
      <c r="AD302" s="15">
        <f t="shared" si="169"/>
        <v>-4.099764367468256E-3</v>
      </c>
      <c r="AE302" s="15">
        <f t="shared" si="170"/>
        <v>1.6808067868762392E-6</v>
      </c>
      <c r="AF302">
        <f t="shared" si="171"/>
        <v>-0.1921112242343988</v>
      </c>
      <c r="AG302" s="68"/>
      <c r="AH302">
        <f t="shared" si="172"/>
        <v>-0.18801145986693055</v>
      </c>
      <c r="AI302">
        <f t="shared" si="173"/>
        <v>0.83031790467066169</v>
      </c>
      <c r="AJ302">
        <f t="shared" si="174"/>
        <v>-0.4829936724240575</v>
      </c>
      <c r="AK302">
        <f t="shared" si="175"/>
        <v>-0.17036488007141415</v>
      </c>
      <c r="AL302">
        <f t="shared" si="176"/>
        <v>-2.3541865798920822</v>
      </c>
      <c r="AM302">
        <f t="shared" si="177"/>
        <v>-2.407374701268842</v>
      </c>
      <c r="AN302" s="15">
        <f t="shared" si="182"/>
        <v>4.1176287884901219</v>
      </c>
      <c r="AO302" s="15">
        <f t="shared" si="182"/>
        <v>4.1176299495305804</v>
      </c>
      <c r="AP302" s="15">
        <f t="shared" si="182"/>
        <v>4.1176213318170065</v>
      </c>
      <c r="AQ302" s="15">
        <f t="shared" si="182"/>
        <v>4.1176852986021988</v>
      </c>
      <c r="AR302" s="15">
        <f t="shared" si="182"/>
        <v>4.1172106358128371</v>
      </c>
      <c r="AS302" s="15">
        <f t="shared" si="182"/>
        <v>4.1207408261991905</v>
      </c>
      <c r="AT302" s="15">
        <f t="shared" si="182"/>
        <v>4.0949105426062893</v>
      </c>
      <c r="AU302" s="15">
        <f t="shared" si="178"/>
        <v>4.3167895714573703</v>
      </c>
      <c r="AV302" s="15"/>
    </row>
    <row r="303" spans="1:48" x14ac:dyDescent="0.2">
      <c r="A303" s="9" t="s">
        <v>657</v>
      </c>
      <c r="B303" s="35"/>
      <c r="C303" s="12">
        <v>47712.459000000003</v>
      </c>
      <c r="D303" s="12"/>
      <c r="E303" s="9">
        <f t="shared" si="160"/>
        <v>5190.9916564063897</v>
      </c>
      <c r="F303" s="9">
        <f t="shared" si="161"/>
        <v>5191</v>
      </c>
      <c r="G303" s="9">
        <f t="shared" si="162"/>
        <v>-1.2922999994771089E-2</v>
      </c>
      <c r="H303" s="9"/>
      <c r="I303" s="9">
        <f t="shared" ref="I303:I316" si="183">G303</f>
        <v>-1.2922999994771089E-2</v>
      </c>
      <c r="J303" s="9"/>
      <c r="K303" s="9"/>
      <c r="L303" s="9"/>
      <c r="M303" s="9"/>
      <c r="N303" s="9"/>
      <c r="O303" s="9">
        <f t="shared" ca="1" si="181"/>
        <v>-8.1280694064374312E-2</v>
      </c>
      <c r="P303" s="9">
        <f t="shared" si="163"/>
        <v>0.17618822423537855</v>
      </c>
      <c r="Q303" s="40">
        <f t="shared" si="164"/>
        <v>32693.959000000003</v>
      </c>
      <c r="S303" s="35">
        <v>0.1</v>
      </c>
      <c r="Z303">
        <f t="shared" si="165"/>
        <v>5191</v>
      </c>
      <c r="AA303" s="15">
        <f t="shared" si="166"/>
        <v>-1.1823235631551993E-2</v>
      </c>
      <c r="AB303" s="15">
        <f t="shared" si="167"/>
        <v>0.17508845987215946</v>
      </c>
      <c r="AC303" s="15">
        <f t="shared" si="168"/>
        <v>-0.18911122423014964</v>
      </c>
      <c r="AD303" s="15">
        <f t="shared" si="169"/>
        <v>-1.0997643632190968E-3</v>
      </c>
      <c r="AE303" s="15">
        <f t="shared" si="170"/>
        <v>1.2094816546067054E-7</v>
      </c>
      <c r="AF303">
        <f t="shared" si="171"/>
        <v>-0.18911122423014964</v>
      </c>
      <c r="AG303" s="68"/>
      <c r="AH303">
        <f t="shared" si="172"/>
        <v>-0.18801145986693055</v>
      </c>
      <c r="AI303">
        <f t="shared" si="173"/>
        <v>0.83031790467066169</v>
      </c>
      <c r="AJ303">
        <f t="shared" si="174"/>
        <v>-0.4829936724240575</v>
      </c>
      <c r="AK303">
        <f t="shared" si="175"/>
        <v>-0.17036488007141415</v>
      </c>
      <c r="AL303">
        <f t="shared" si="176"/>
        <v>-2.3541865798920822</v>
      </c>
      <c r="AM303">
        <f t="shared" si="177"/>
        <v>-2.407374701268842</v>
      </c>
      <c r="AN303" s="15">
        <f t="shared" si="182"/>
        <v>4.1176287884901219</v>
      </c>
      <c r="AO303" s="15">
        <f t="shared" si="182"/>
        <v>4.1176299495305804</v>
      </c>
      <c r="AP303" s="15">
        <f t="shared" si="182"/>
        <v>4.1176213318170065</v>
      </c>
      <c r="AQ303" s="15">
        <f t="shared" si="182"/>
        <v>4.1176852986021988</v>
      </c>
      <c r="AR303" s="15">
        <f t="shared" si="182"/>
        <v>4.1172106358128371</v>
      </c>
      <c r="AS303" s="15">
        <f t="shared" si="182"/>
        <v>4.1207408261991905</v>
      </c>
      <c r="AT303" s="15">
        <f t="shared" si="182"/>
        <v>4.0949105426062893</v>
      </c>
      <c r="AU303" s="15">
        <f t="shared" si="178"/>
        <v>4.3167895714573703</v>
      </c>
    </row>
    <row r="304" spans="1:48" x14ac:dyDescent="0.2">
      <c r="A304" s="9" t="s">
        <v>657</v>
      </c>
      <c r="B304" s="35"/>
      <c r="C304" s="12">
        <v>47712.459000000003</v>
      </c>
      <c r="D304" s="12"/>
      <c r="E304" s="9">
        <f t="shared" si="160"/>
        <v>5190.9916564063897</v>
      </c>
      <c r="F304" s="9">
        <f t="shared" si="161"/>
        <v>5191</v>
      </c>
      <c r="G304" s="9">
        <f t="shared" si="162"/>
        <v>-1.2922999994771089E-2</v>
      </c>
      <c r="H304" s="9"/>
      <c r="I304" s="9">
        <f t="shared" si="183"/>
        <v>-1.2922999994771089E-2</v>
      </c>
      <c r="J304" s="9"/>
      <c r="K304" s="9"/>
      <c r="L304" s="9"/>
      <c r="M304" s="9"/>
      <c r="N304" s="9"/>
      <c r="O304" s="9">
        <f t="shared" ca="1" si="181"/>
        <v>-8.1280694064374312E-2</v>
      </c>
      <c r="P304" s="9">
        <f t="shared" si="163"/>
        <v>0.17618822423537855</v>
      </c>
      <c r="Q304" s="40">
        <f t="shared" si="164"/>
        <v>32693.959000000003</v>
      </c>
      <c r="S304" s="35">
        <v>0.1</v>
      </c>
      <c r="X304" s="9"/>
      <c r="Y304" s="9"/>
      <c r="Z304">
        <f t="shared" si="165"/>
        <v>5191</v>
      </c>
      <c r="AA304" s="15">
        <f t="shared" si="166"/>
        <v>-1.1823235631551993E-2</v>
      </c>
      <c r="AB304" s="15">
        <f t="shared" si="167"/>
        <v>0.17508845987215946</v>
      </c>
      <c r="AC304" s="15">
        <f t="shared" si="168"/>
        <v>-0.18911122423014964</v>
      </c>
      <c r="AD304" s="15">
        <f t="shared" si="169"/>
        <v>-1.0997643632190968E-3</v>
      </c>
      <c r="AE304" s="15">
        <f t="shared" si="170"/>
        <v>1.2094816546067054E-7</v>
      </c>
      <c r="AF304">
        <f t="shared" si="171"/>
        <v>-0.18911122423014964</v>
      </c>
      <c r="AG304" s="68"/>
      <c r="AH304">
        <f t="shared" si="172"/>
        <v>-0.18801145986693055</v>
      </c>
      <c r="AI304">
        <f t="shared" si="173"/>
        <v>0.83031790467066169</v>
      </c>
      <c r="AJ304">
        <f t="shared" si="174"/>
        <v>-0.4829936724240575</v>
      </c>
      <c r="AK304">
        <f t="shared" si="175"/>
        <v>-0.17036488007141415</v>
      </c>
      <c r="AL304">
        <f t="shared" si="176"/>
        <v>-2.3541865798920822</v>
      </c>
      <c r="AM304">
        <f t="shared" si="177"/>
        <v>-2.407374701268842</v>
      </c>
      <c r="AN304" s="15">
        <f t="shared" si="182"/>
        <v>4.1176287884901219</v>
      </c>
      <c r="AO304" s="15">
        <f t="shared" si="182"/>
        <v>4.1176299495305804</v>
      </c>
      <c r="AP304" s="15">
        <f t="shared" si="182"/>
        <v>4.1176213318170065</v>
      </c>
      <c r="AQ304" s="15">
        <f t="shared" si="182"/>
        <v>4.1176852986021988</v>
      </c>
      <c r="AR304" s="15">
        <f t="shared" si="182"/>
        <v>4.1172106358128371</v>
      </c>
      <c r="AS304" s="15">
        <f t="shared" si="182"/>
        <v>4.1207408261991905</v>
      </c>
      <c r="AT304" s="15">
        <f t="shared" si="182"/>
        <v>4.0949105426062893</v>
      </c>
      <c r="AU304" s="15">
        <f t="shared" si="178"/>
        <v>4.3167895714573703</v>
      </c>
    </row>
    <row r="305" spans="1:48" x14ac:dyDescent="0.2">
      <c r="A305" s="9" t="s">
        <v>657</v>
      </c>
      <c r="B305" s="35"/>
      <c r="C305" s="12">
        <v>47712.46</v>
      </c>
      <c r="D305" s="12"/>
      <c r="E305" s="9">
        <f t="shared" si="160"/>
        <v>5190.9923020454507</v>
      </c>
      <c r="F305" s="9">
        <f t="shared" si="161"/>
        <v>5191</v>
      </c>
      <c r="G305" s="9">
        <f t="shared" si="162"/>
        <v>-1.1922999998205341E-2</v>
      </c>
      <c r="H305" s="9"/>
      <c r="I305" s="9">
        <f t="shared" si="183"/>
        <v>-1.1922999998205341E-2</v>
      </c>
      <c r="J305" s="9"/>
      <c r="K305" s="9"/>
      <c r="L305" s="9"/>
      <c r="M305" s="9"/>
      <c r="N305" s="9"/>
      <c r="O305" s="9">
        <f t="shared" ca="1" si="181"/>
        <v>-8.1280694064374312E-2</v>
      </c>
      <c r="P305" s="9">
        <f t="shared" si="163"/>
        <v>0.17618822423537855</v>
      </c>
      <c r="Q305" s="40">
        <f t="shared" si="164"/>
        <v>32693.96</v>
      </c>
      <c r="S305" s="35">
        <v>0.1</v>
      </c>
      <c r="X305" s="9"/>
      <c r="Y305" s="9"/>
      <c r="Z305">
        <f t="shared" si="165"/>
        <v>5191</v>
      </c>
      <c r="AA305" s="15">
        <f t="shared" si="166"/>
        <v>-1.1823235631551993E-2</v>
      </c>
      <c r="AB305" s="15">
        <f t="shared" si="167"/>
        <v>0.17608845986872521</v>
      </c>
      <c r="AC305" s="15">
        <f t="shared" si="168"/>
        <v>-0.1881112242335839</v>
      </c>
      <c r="AD305" s="15">
        <f t="shared" si="169"/>
        <v>-9.9764366653348757E-5</v>
      </c>
      <c r="AE305" s="15">
        <f t="shared" si="170"/>
        <v>9.9529288537438061E-10</v>
      </c>
      <c r="AF305">
        <f t="shared" si="171"/>
        <v>-0.1881112242335839</v>
      </c>
      <c r="AG305" s="68"/>
      <c r="AH305">
        <f t="shared" si="172"/>
        <v>-0.18801145986693055</v>
      </c>
      <c r="AI305">
        <f t="shared" si="173"/>
        <v>0.83031790467066169</v>
      </c>
      <c r="AJ305">
        <f t="shared" si="174"/>
        <v>-0.4829936724240575</v>
      </c>
      <c r="AK305">
        <f t="shared" si="175"/>
        <v>-0.17036488007141415</v>
      </c>
      <c r="AL305">
        <f t="shared" si="176"/>
        <v>-2.3541865798920822</v>
      </c>
      <c r="AM305">
        <f t="shared" si="177"/>
        <v>-2.407374701268842</v>
      </c>
      <c r="AN305" s="15">
        <f t="shared" si="182"/>
        <v>4.1176287884901219</v>
      </c>
      <c r="AO305" s="15">
        <f t="shared" si="182"/>
        <v>4.1176299495305804</v>
      </c>
      <c r="AP305" s="15">
        <f t="shared" si="182"/>
        <v>4.1176213318170065</v>
      </c>
      <c r="AQ305" s="15">
        <f t="shared" si="182"/>
        <v>4.1176852986021988</v>
      </c>
      <c r="AR305" s="15">
        <f t="shared" si="182"/>
        <v>4.1172106358128371</v>
      </c>
      <c r="AS305" s="15">
        <f t="shared" si="182"/>
        <v>4.1207408261991905</v>
      </c>
      <c r="AT305" s="15">
        <f t="shared" si="182"/>
        <v>4.0949105426062893</v>
      </c>
      <c r="AU305" s="15">
        <f t="shared" si="178"/>
        <v>4.3167895714573703</v>
      </c>
    </row>
    <row r="306" spans="1:48" x14ac:dyDescent="0.2">
      <c r="A306" s="9" t="s">
        <v>659</v>
      </c>
      <c r="B306" s="35"/>
      <c r="C306" s="12">
        <v>47729.495999999999</v>
      </c>
      <c r="D306" s="12"/>
      <c r="E306" s="9">
        <f t="shared" si="160"/>
        <v>5201.9914091266264</v>
      </c>
      <c r="F306" s="9">
        <f t="shared" si="161"/>
        <v>5202</v>
      </c>
      <c r="G306" s="9">
        <f t="shared" si="162"/>
        <v>-1.3306000000739004E-2</v>
      </c>
      <c r="H306" s="9"/>
      <c r="I306" s="9">
        <f t="shared" si="183"/>
        <v>-1.3306000000739004E-2</v>
      </c>
      <c r="J306" s="9"/>
      <c r="K306" s="9"/>
      <c r="L306" s="9"/>
      <c r="M306" s="9"/>
      <c r="N306" s="9"/>
      <c r="O306" s="9">
        <f t="shared" ca="1" si="181"/>
        <v>-8.101596113843984E-2</v>
      </c>
      <c r="P306" s="9">
        <f t="shared" si="163"/>
        <v>0.17651331179761046</v>
      </c>
      <c r="Q306" s="40">
        <f t="shared" si="164"/>
        <v>32710.995999999999</v>
      </c>
      <c r="S306" s="35">
        <v>0.1</v>
      </c>
      <c r="Z306">
        <f t="shared" si="165"/>
        <v>5202</v>
      </c>
      <c r="AA306" s="15">
        <f t="shared" si="166"/>
        <v>-1.1817751649940811E-2</v>
      </c>
      <c r="AB306" s="15">
        <f t="shared" si="167"/>
        <v>0.17502506344681226</v>
      </c>
      <c r="AC306" s="15">
        <f t="shared" si="168"/>
        <v>-0.18981931179834946</v>
      </c>
      <c r="AD306" s="15">
        <f t="shared" si="169"/>
        <v>-1.4882483507981936E-3</v>
      </c>
      <c r="AE306" s="15">
        <f t="shared" si="170"/>
        <v>2.214883153653543E-7</v>
      </c>
      <c r="AF306">
        <f t="shared" si="171"/>
        <v>-0.18981931179834946</v>
      </c>
      <c r="AG306" s="68"/>
      <c r="AH306">
        <f t="shared" si="172"/>
        <v>-0.18833106344755127</v>
      </c>
      <c r="AI306">
        <f t="shared" si="173"/>
        <v>0.83052039056602467</v>
      </c>
      <c r="AJ306">
        <f t="shared" si="174"/>
        <v>-0.48403343254343961</v>
      </c>
      <c r="AK306">
        <f t="shared" si="175"/>
        <v>-0.17056631503086761</v>
      </c>
      <c r="AL306">
        <f t="shared" si="176"/>
        <v>-2.352998739797286</v>
      </c>
      <c r="AM306">
        <f t="shared" si="177"/>
        <v>-2.4033445073786956</v>
      </c>
      <c r="AN306" s="15">
        <f t="shared" si="182"/>
        <v>4.1190172327635715</v>
      </c>
      <c r="AO306" s="15">
        <f t="shared" si="182"/>
        <v>4.1190183795939728</v>
      </c>
      <c r="AP306" s="15">
        <f t="shared" si="182"/>
        <v>4.1190098498375907</v>
      </c>
      <c r="AQ306" s="15">
        <f t="shared" si="182"/>
        <v>4.1190732940102945</v>
      </c>
      <c r="AR306" s="15">
        <f t="shared" si="182"/>
        <v>4.1186015402009915</v>
      </c>
      <c r="AS306" s="15">
        <f t="shared" si="182"/>
        <v>4.1221173113704284</v>
      </c>
      <c r="AT306" s="15">
        <f t="shared" si="182"/>
        <v>4.096340159846779</v>
      </c>
      <c r="AU306" s="15">
        <f t="shared" si="178"/>
        <v>4.3183648818152607</v>
      </c>
    </row>
    <row r="307" spans="1:48" x14ac:dyDescent="0.2">
      <c r="A307" s="9" t="s">
        <v>660</v>
      </c>
      <c r="B307" s="35"/>
      <c r="C307" s="12">
        <v>47757.383999999998</v>
      </c>
      <c r="D307" s="12"/>
      <c r="E307" s="9">
        <f t="shared" si="160"/>
        <v>5219.9969913219666</v>
      </c>
      <c r="F307" s="9">
        <f t="shared" si="161"/>
        <v>5220</v>
      </c>
      <c r="G307" s="9">
        <f t="shared" si="162"/>
        <v>-4.6599999986938201E-3</v>
      </c>
      <c r="H307" s="9"/>
      <c r="I307" s="9">
        <f t="shared" si="183"/>
        <v>-4.6599999986938201E-3</v>
      </c>
      <c r="J307" s="9"/>
      <c r="K307" s="9"/>
      <c r="L307" s="9"/>
      <c r="M307" s="9"/>
      <c r="N307" s="9"/>
      <c r="O307" s="9">
        <f t="shared" ca="1" si="181"/>
        <v>-8.0582761805092495E-2</v>
      </c>
      <c r="P307" s="9">
        <f t="shared" si="163"/>
        <v>0.17704527450799815</v>
      </c>
      <c r="Q307" s="40">
        <f t="shared" si="164"/>
        <v>32738.883999999998</v>
      </c>
      <c r="S307" s="35">
        <v>0.1</v>
      </c>
      <c r="Z307">
        <f t="shared" si="165"/>
        <v>5220</v>
      </c>
      <c r="AA307" s="15">
        <f t="shared" si="166"/>
        <v>-1.1808161084503666E-2</v>
      </c>
      <c r="AB307" s="15">
        <f t="shared" si="167"/>
        <v>0.18419343559380799</v>
      </c>
      <c r="AC307" s="15">
        <f t="shared" si="168"/>
        <v>-0.18170527450669197</v>
      </c>
      <c r="AD307" s="15">
        <f t="shared" si="169"/>
        <v>7.1481610858098454E-3</v>
      </c>
      <c r="AE307" s="15">
        <f t="shared" si="170"/>
        <v>5.1096206908686192E-6</v>
      </c>
      <c r="AF307">
        <f t="shared" si="171"/>
        <v>-0.18170527450669197</v>
      </c>
      <c r="AG307" s="68"/>
      <c r="AH307">
        <f t="shared" si="172"/>
        <v>-0.18885343559250181</v>
      </c>
      <c r="AI307">
        <f t="shared" si="173"/>
        <v>0.83085246062029983</v>
      </c>
      <c r="AJ307">
        <f t="shared" si="174"/>
        <v>-0.48573447803678355</v>
      </c>
      <c r="AK307">
        <f t="shared" si="175"/>
        <v>-0.17089562826150573</v>
      </c>
      <c r="AL307">
        <f t="shared" si="176"/>
        <v>-2.3510537502831479</v>
      </c>
      <c r="AM307">
        <f t="shared" si="177"/>
        <v>-2.3967701835661681</v>
      </c>
      <c r="AN307" s="15">
        <f t="shared" si="182"/>
        <v>4.1212899635729725</v>
      </c>
      <c r="AO307" s="15">
        <f t="shared" si="182"/>
        <v>4.1212910874120023</v>
      </c>
      <c r="AP307" s="15">
        <f t="shared" si="182"/>
        <v>4.1212827003737598</v>
      </c>
      <c r="AQ307" s="15">
        <f t="shared" si="182"/>
        <v>4.1213452940810962</v>
      </c>
      <c r="AR307" s="15">
        <f t="shared" si="182"/>
        <v>4.1208782886764821</v>
      </c>
      <c r="AS307" s="15">
        <f t="shared" si="182"/>
        <v>4.1243704424036043</v>
      </c>
      <c r="AT307" s="15">
        <f t="shared" si="182"/>
        <v>4.0986807221490329</v>
      </c>
      <c r="AU307" s="15">
        <f t="shared" si="178"/>
        <v>4.3209426624008991</v>
      </c>
    </row>
    <row r="308" spans="1:48" x14ac:dyDescent="0.2">
      <c r="A308" s="9" t="s">
        <v>661</v>
      </c>
      <c r="B308" s="35"/>
      <c r="C308" s="12">
        <v>48093.478999999999</v>
      </c>
      <c r="D308" s="12"/>
      <c r="E308" s="9">
        <f t="shared" si="160"/>
        <v>5436.9930522780423</v>
      </c>
      <c r="F308" s="9">
        <f t="shared" si="161"/>
        <v>5437</v>
      </c>
      <c r="G308" s="9">
        <f t="shared" si="162"/>
        <v>-1.0760999997728504E-2</v>
      </c>
      <c r="H308" s="9"/>
      <c r="I308" s="9">
        <f t="shared" si="183"/>
        <v>-1.0760999997728504E-2</v>
      </c>
      <c r="J308" s="9"/>
      <c r="K308" s="9"/>
      <c r="L308" s="9"/>
      <c r="M308" s="9"/>
      <c r="N308" s="9"/>
      <c r="O308" s="9">
        <f t="shared" ca="1" si="181"/>
        <v>-7.5360303175294158E-2</v>
      </c>
      <c r="P308" s="9">
        <f t="shared" si="163"/>
        <v>0.18345850213448842</v>
      </c>
      <c r="Q308" s="40">
        <f t="shared" si="164"/>
        <v>33074.978999999999</v>
      </c>
      <c r="S308" s="35">
        <v>0.1</v>
      </c>
      <c r="X308" s="9"/>
      <c r="Y308" s="9"/>
      <c r="Z308">
        <f t="shared" si="165"/>
        <v>5437</v>
      </c>
      <c r="AA308" s="15">
        <f t="shared" si="166"/>
        <v>-1.1631100090648855E-2</v>
      </c>
      <c r="AB308" s="15">
        <f t="shared" si="167"/>
        <v>0.18432860222740877</v>
      </c>
      <c r="AC308" s="15">
        <f t="shared" si="168"/>
        <v>-0.19421950213221692</v>
      </c>
      <c r="AD308" s="15">
        <f t="shared" si="169"/>
        <v>8.7010009292035062E-4</v>
      </c>
      <c r="AE308" s="15">
        <f t="shared" si="170"/>
        <v>7.5707417170000288E-8</v>
      </c>
      <c r="AF308">
        <f t="shared" si="171"/>
        <v>-0.19421950213221692</v>
      </c>
      <c r="AG308" s="68"/>
      <c r="AH308">
        <f t="shared" si="172"/>
        <v>-0.19508960222513727</v>
      </c>
      <c r="AI308">
        <f t="shared" si="173"/>
        <v>0.83492741448356922</v>
      </c>
      <c r="AJ308">
        <f t="shared" si="174"/>
        <v>-0.5062019911599388</v>
      </c>
      <c r="AK308">
        <f t="shared" si="175"/>
        <v>-0.17483491455662584</v>
      </c>
      <c r="AL308">
        <f t="shared" si="176"/>
        <v>-2.327481837046748</v>
      </c>
      <c r="AM308">
        <f t="shared" si="177"/>
        <v>-2.3194600087980359</v>
      </c>
      <c r="AN308" s="15">
        <f t="shared" si="182"/>
        <v>4.1487613093206992</v>
      </c>
      <c r="AO308" s="15">
        <f t="shared" si="182"/>
        <v>4.1487621808261812</v>
      </c>
      <c r="AP308" s="15">
        <f t="shared" si="182"/>
        <v>4.1487553966990376</v>
      </c>
      <c r="AQ308" s="15">
        <f t="shared" si="182"/>
        <v>4.1488082088247751</v>
      </c>
      <c r="AR308" s="15">
        <f t="shared" si="182"/>
        <v>4.1483972008280823</v>
      </c>
      <c r="AS308" s="15">
        <f t="shared" si="182"/>
        <v>4.1516029418923743</v>
      </c>
      <c r="AT308" s="15">
        <f t="shared" si="182"/>
        <v>4.1270141757563277</v>
      </c>
      <c r="AU308" s="15">
        <f t="shared" si="178"/>
        <v>4.3520192394610948</v>
      </c>
    </row>
    <row r="309" spans="1:48" x14ac:dyDescent="0.2">
      <c r="A309" s="9" t="s">
        <v>662</v>
      </c>
      <c r="B309" s="35"/>
      <c r="C309" s="12">
        <v>48107.421000000002</v>
      </c>
      <c r="D309" s="12"/>
      <c r="E309" s="9">
        <f t="shared" si="160"/>
        <v>5445.994552097588</v>
      </c>
      <c r="F309" s="9">
        <f t="shared" si="161"/>
        <v>5446</v>
      </c>
      <c r="G309" s="9">
        <f t="shared" si="162"/>
        <v>-8.4379999971133657E-3</v>
      </c>
      <c r="H309" s="9"/>
      <c r="I309" s="9">
        <f t="shared" si="183"/>
        <v>-8.4379999971133657E-3</v>
      </c>
      <c r="J309" s="9"/>
      <c r="K309" s="9"/>
      <c r="L309" s="9"/>
      <c r="M309" s="9"/>
      <c r="N309" s="9"/>
      <c r="O309" s="9">
        <f t="shared" ca="1" si="181"/>
        <v>-7.5143703508620513E-2</v>
      </c>
      <c r="P309" s="9">
        <f t="shared" si="163"/>
        <v>0.18372449338462846</v>
      </c>
      <c r="Q309" s="40">
        <f t="shared" si="164"/>
        <v>33088.921000000002</v>
      </c>
      <c r="S309" s="35">
        <v>0.1</v>
      </c>
      <c r="X309" s="9"/>
      <c r="Z309">
        <f t="shared" si="165"/>
        <v>5446</v>
      </c>
      <c r="AA309" s="15">
        <f t="shared" si="166"/>
        <v>-1.1621258624230746E-2</v>
      </c>
      <c r="AB309" s="15">
        <f t="shared" si="167"/>
        <v>0.18690775201174584</v>
      </c>
      <c r="AC309" s="15">
        <f t="shared" si="168"/>
        <v>-0.19216249338174182</v>
      </c>
      <c r="AD309" s="15">
        <f t="shared" si="169"/>
        <v>3.1832586271173802E-3</v>
      </c>
      <c r="AE309" s="15">
        <f t="shared" si="170"/>
        <v>1.0133135487117229E-6</v>
      </c>
      <c r="AF309">
        <f t="shared" si="171"/>
        <v>-0.19216249338174182</v>
      </c>
      <c r="AG309" s="68"/>
      <c r="AH309">
        <f t="shared" si="172"/>
        <v>-0.1953457520088592</v>
      </c>
      <c r="AI309">
        <f t="shared" si="173"/>
        <v>0.83509929605925215</v>
      </c>
      <c r="AJ309">
        <f t="shared" si="174"/>
        <v>-0.50704920053748181</v>
      </c>
      <c r="AK309">
        <f t="shared" si="175"/>
        <v>-0.17499703905194453</v>
      </c>
      <c r="AL309">
        <f t="shared" si="176"/>
        <v>-2.3264991848900252</v>
      </c>
      <c r="AM309">
        <f t="shared" si="177"/>
        <v>-2.3163289680559211</v>
      </c>
      <c r="AN309" s="15">
        <f t="shared" si="182"/>
        <v>4.1499035936356892</v>
      </c>
      <c r="AO309" s="15">
        <f t="shared" si="182"/>
        <v>4.1499044556372429</v>
      </c>
      <c r="AP309" s="15">
        <f t="shared" si="182"/>
        <v>4.1498977333380394</v>
      </c>
      <c r="AQ309" s="15">
        <f t="shared" si="182"/>
        <v>4.1499501589334891</v>
      </c>
      <c r="AR309" s="15">
        <f t="shared" si="182"/>
        <v>4.1495414198237901</v>
      </c>
      <c r="AS309" s="15">
        <f t="shared" si="182"/>
        <v>4.1527352341508594</v>
      </c>
      <c r="AT309" s="15">
        <f t="shared" si="182"/>
        <v>4.1281939711340625</v>
      </c>
      <c r="AU309" s="15">
        <f t="shared" si="178"/>
        <v>4.3533081297539136</v>
      </c>
    </row>
    <row r="310" spans="1:48" x14ac:dyDescent="0.2">
      <c r="A310" s="9" t="s">
        <v>663</v>
      </c>
      <c r="B310" s="35"/>
      <c r="C310" s="12">
        <v>48107.423999999999</v>
      </c>
      <c r="D310" s="12"/>
      <c r="E310" s="9">
        <f t="shared" si="160"/>
        <v>5445.9964890147758</v>
      </c>
      <c r="F310" s="9">
        <f t="shared" si="161"/>
        <v>5446</v>
      </c>
      <c r="G310" s="9">
        <f t="shared" si="162"/>
        <v>-5.438000000140164E-3</v>
      </c>
      <c r="H310" s="9"/>
      <c r="I310" s="9">
        <f t="shared" si="183"/>
        <v>-5.438000000140164E-3</v>
      </c>
      <c r="J310" s="9"/>
      <c r="K310" s="9"/>
      <c r="L310" s="9"/>
      <c r="M310" s="9"/>
      <c r="N310" s="9"/>
      <c r="O310" s="9">
        <f t="shared" ca="1" si="181"/>
        <v>-7.5143703508620513E-2</v>
      </c>
      <c r="P310" s="9">
        <f t="shared" si="163"/>
        <v>0.18372449338462846</v>
      </c>
      <c r="Q310" s="40">
        <f t="shared" si="164"/>
        <v>33088.923999999999</v>
      </c>
      <c r="S310" s="35">
        <v>0.1</v>
      </c>
      <c r="Z310">
        <f t="shared" si="165"/>
        <v>5446</v>
      </c>
      <c r="AA310" s="15">
        <f t="shared" si="166"/>
        <v>-1.1621258624230746E-2</v>
      </c>
      <c r="AB310" s="15">
        <f t="shared" si="167"/>
        <v>0.18990775200871904</v>
      </c>
      <c r="AC310" s="15">
        <f t="shared" si="168"/>
        <v>-0.18916249338476862</v>
      </c>
      <c r="AD310" s="15">
        <f t="shared" si="169"/>
        <v>6.1832586240905818E-3</v>
      </c>
      <c r="AE310" s="15">
        <f t="shared" si="170"/>
        <v>3.8232687212390554E-6</v>
      </c>
      <c r="AF310">
        <f t="shared" si="171"/>
        <v>-0.18916249338476862</v>
      </c>
      <c r="AG310" s="68"/>
      <c r="AH310">
        <f t="shared" si="172"/>
        <v>-0.1953457520088592</v>
      </c>
      <c r="AI310">
        <f t="shared" si="173"/>
        <v>0.83509929605925215</v>
      </c>
      <c r="AJ310">
        <f t="shared" si="174"/>
        <v>-0.50704920053748181</v>
      </c>
      <c r="AK310">
        <f t="shared" si="175"/>
        <v>-0.17499703905194453</v>
      </c>
      <c r="AL310">
        <f t="shared" si="176"/>
        <v>-2.3264991848900252</v>
      </c>
      <c r="AM310">
        <f t="shared" si="177"/>
        <v>-2.3163289680559211</v>
      </c>
      <c r="AN310" s="15">
        <f t="shared" si="182"/>
        <v>4.1499035936356892</v>
      </c>
      <c r="AO310" s="15">
        <f t="shared" si="182"/>
        <v>4.1499044556372429</v>
      </c>
      <c r="AP310" s="15">
        <f t="shared" si="182"/>
        <v>4.1498977333380394</v>
      </c>
      <c r="AQ310" s="15">
        <f t="shared" si="182"/>
        <v>4.1499501589334891</v>
      </c>
      <c r="AR310" s="15">
        <f t="shared" si="182"/>
        <v>4.1495414198237901</v>
      </c>
      <c r="AS310" s="15">
        <f t="shared" si="182"/>
        <v>4.1527352341508594</v>
      </c>
      <c r="AT310" s="15">
        <f t="shared" si="182"/>
        <v>4.1281939711340625</v>
      </c>
      <c r="AU310" s="15">
        <f t="shared" si="178"/>
        <v>4.3533081297539136</v>
      </c>
    </row>
    <row r="311" spans="1:48" x14ac:dyDescent="0.2">
      <c r="A311" s="9" t="s">
        <v>632</v>
      </c>
      <c r="B311" s="35"/>
      <c r="C311" s="12">
        <v>48161.633999999998</v>
      </c>
      <c r="D311" s="12"/>
      <c r="E311" s="9">
        <f t="shared" si="160"/>
        <v>5480.9965826324396</v>
      </c>
      <c r="F311" s="9">
        <f t="shared" si="161"/>
        <v>5481</v>
      </c>
      <c r="G311" s="9">
        <f t="shared" si="162"/>
        <v>-5.2930000019841827E-3</v>
      </c>
      <c r="H311" s="9"/>
      <c r="I311" s="9">
        <f t="shared" si="183"/>
        <v>-5.2930000019841827E-3</v>
      </c>
      <c r="J311" s="9"/>
      <c r="K311" s="9"/>
      <c r="L311" s="9"/>
      <c r="M311" s="9"/>
      <c r="N311" s="9"/>
      <c r="O311" s="9">
        <f t="shared" ca="1" si="181"/>
        <v>-7.4301371471556243E-2</v>
      </c>
      <c r="P311" s="9">
        <f t="shared" si="163"/>
        <v>0.18475890747458434</v>
      </c>
      <c r="Q311" s="40">
        <f t="shared" si="164"/>
        <v>33143.133999999998</v>
      </c>
      <c r="S311" s="35">
        <v>0.1</v>
      </c>
      <c r="Z311">
        <f t="shared" si="165"/>
        <v>5481</v>
      </c>
      <c r="AA311" s="15">
        <f t="shared" si="166"/>
        <v>-1.1581056487289604E-2</v>
      </c>
      <c r="AB311" s="15">
        <f t="shared" si="167"/>
        <v>0.19104696395988977</v>
      </c>
      <c r="AC311" s="15">
        <f t="shared" si="168"/>
        <v>-0.19005190747656853</v>
      </c>
      <c r="AD311" s="15">
        <f t="shared" si="169"/>
        <v>6.2880564853054211E-3</v>
      </c>
      <c r="AE311" s="15">
        <f t="shared" si="170"/>
        <v>3.9539654362391565E-6</v>
      </c>
      <c r="AF311">
        <f t="shared" si="171"/>
        <v>-0.19005190747656853</v>
      </c>
      <c r="AG311" s="68"/>
      <c r="AH311">
        <f t="shared" si="172"/>
        <v>-0.19633996396187395</v>
      </c>
      <c r="AI311">
        <f t="shared" si="173"/>
        <v>0.83576991345588703</v>
      </c>
      <c r="AJ311">
        <f t="shared" si="174"/>
        <v>-0.51034255643950088</v>
      </c>
      <c r="AK311">
        <f t="shared" si="175"/>
        <v>-0.175626548422541</v>
      </c>
      <c r="AL311">
        <f t="shared" si="176"/>
        <v>-2.3226739055714467</v>
      </c>
      <c r="AM311">
        <f t="shared" si="177"/>
        <v>-2.3042079749228748</v>
      </c>
      <c r="AN311" s="15">
        <f t="shared" ref="AN311:AT320" si="184">$AU311+$AB$7*SIN(AO311)</f>
        <v>4.1543480498782008</v>
      </c>
      <c r="AO311" s="15">
        <f t="shared" si="184"/>
        <v>4.1543488756230698</v>
      </c>
      <c r="AP311" s="15">
        <f t="shared" si="184"/>
        <v>4.154342390284496</v>
      </c>
      <c r="AQ311" s="15">
        <f t="shared" si="184"/>
        <v>4.1543933274633194</v>
      </c>
      <c r="AR311" s="15">
        <f t="shared" si="184"/>
        <v>4.1539933682281465</v>
      </c>
      <c r="AS311" s="15">
        <f t="shared" si="184"/>
        <v>4.1571407804784881</v>
      </c>
      <c r="AT311" s="15">
        <f t="shared" si="184"/>
        <v>4.1327856209265512</v>
      </c>
      <c r="AU311" s="15">
        <f t="shared" si="178"/>
        <v>4.3583204808926546</v>
      </c>
    </row>
    <row r="312" spans="1:48" x14ac:dyDescent="0.2">
      <c r="A312" s="9" t="s">
        <v>664</v>
      </c>
      <c r="B312" s="35"/>
      <c r="C312" s="12">
        <v>48409.453999999998</v>
      </c>
      <c r="D312" s="12"/>
      <c r="E312" s="9">
        <f t="shared" si="160"/>
        <v>5640.9988552819414</v>
      </c>
      <c r="F312" s="9">
        <f t="shared" si="161"/>
        <v>5641</v>
      </c>
      <c r="G312" s="9">
        <f t="shared" si="162"/>
        <v>-1.7729999963194132E-3</v>
      </c>
      <c r="H312" s="9"/>
      <c r="I312" s="9">
        <f t="shared" si="183"/>
        <v>-1.7729999963194132E-3</v>
      </c>
      <c r="J312" s="9"/>
      <c r="K312" s="9"/>
      <c r="L312" s="9"/>
      <c r="M312" s="9"/>
      <c r="N312" s="9"/>
      <c r="O312" s="9">
        <f t="shared" ca="1" si="181"/>
        <v>-7.0450710730691118E-2</v>
      </c>
      <c r="P312" s="9">
        <f t="shared" si="163"/>
        <v>0.18948773200894756</v>
      </c>
      <c r="Q312" s="40">
        <f t="shared" si="164"/>
        <v>33390.953999999998</v>
      </c>
      <c r="S312" s="35">
        <v>0.1</v>
      </c>
      <c r="Z312">
        <f t="shared" si="165"/>
        <v>5641</v>
      </c>
      <c r="AA312" s="15">
        <f t="shared" si="166"/>
        <v>-1.1357562790038023E-2</v>
      </c>
      <c r="AB312" s="15">
        <f t="shared" si="167"/>
        <v>0.19907229480266617</v>
      </c>
      <c r="AC312" s="15">
        <f t="shared" si="168"/>
        <v>-0.19126073200526697</v>
      </c>
      <c r="AD312" s="15">
        <f t="shared" si="169"/>
        <v>9.5845627937186095E-3</v>
      </c>
      <c r="AE312" s="15">
        <f t="shared" si="170"/>
        <v>9.1863843946735078E-6</v>
      </c>
      <c r="AF312">
        <f t="shared" si="171"/>
        <v>-0.19126073200526697</v>
      </c>
      <c r="AG312" s="68"/>
      <c r="AH312">
        <f t="shared" si="172"/>
        <v>-0.20084529479898558</v>
      </c>
      <c r="AI312">
        <f t="shared" si="173"/>
        <v>0.83888014666816235</v>
      </c>
      <c r="AJ312">
        <f t="shared" si="174"/>
        <v>-0.52536929328815263</v>
      </c>
      <c r="AK312">
        <f t="shared" si="175"/>
        <v>-0.17848416932442249</v>
      </c>
      <c r="AL312">
        <f t="shared" si="176"/>
        <v>-2.3051079123356488</v>
      </c>
      <c r="AM312">
        <f t="shared" si="177"/>
        <v>-2.2498906305870019</v>
      </c>
      <c r="AN312" s="15">
        <f t="shared" si="184"/>
        <v>4.1747113949824959</v>
      </c>
      <c r="AO312" s="15">
        <f t="shared" si="184"/>
        <v>4.1747120688047445</v>
      </c>
      <c r="AP312" s="15">
        <f t="shared" si="184"/>
        <v>4.174706597031336</v>
      </c>
      <c r="AQ312" s="15">
        <f t="shared" si="184"/>
        <v>4.1747510320178245</v>
      </c>
      <c r="AR312" s="15">
        <f t="shared" si="184"/>
        <v>4.1743902816141576</v>
      </c>
      <c r="AS312" s="15">
        <f t="shared" si="184"/>
        <v>4.1773254116173044</v>
      </c>
      <c r="AT312" s="15">
        <f t="shared" si="184"/>
        <v>4.1538483346281714</v>
      </c>
      <c r="AU312" s="15">
        <f t="shared" si="178"/>
        <v>4.3812340860983294</v>
      </c>
    </row>
    <row r="313" spans="1:48" x14ac:dyDescent="0.2">
      <c r="A313" s="9" t="s">
        <v>661</v>
      </c>
      <c r="B313" s="35"/>
      <c r="C313" s="12">
        <v>48426.474999999999</v>
      </c>
      <c r="D313" s="12"/>
      <c r="E313" s="9">
        <f t="shared" si="160"/>
        <v>5651.9882777771691</v>
      </c>
      <c r="F313" s="9">
        <f t="shared" si="161"/>
        <v>5652</v>
      </c>
      <c r="G313" s="9">
        <f t="shared" si="162"/>
        <v>-1.8155999998271E-2</v>
      </c>
      <c r="H313" s="9"/>
      <c r="I313" s="9">
        <f t="shared" si="183"/>
        <v>-1.8155999998271E-2</v>
      </c>
      <c r="J313" s="9"/>
      <c r="K313" s="9"/>
      <c r="L313" s="9"/>
      <c r="M313" s="9"/>
      <c r="N313" s="9"/>
      <c r="O313" s="9">
        <f t="shared" ca="1" si="181"/>
        <v>-7.0185977804756633E-2</v>
      </c>
      <c r="P313" s="9">
        <f t="shared" si="163"/>
        <v>0.18981284318168015</v>
      </c>
      <c r="Q313" s="40">
        <f t="shared" si="164"/>
        <v>33407.974999999999</v>
      </c>
      <c r="S313" s="35">
        <v>0.1</v>
      </c>
      <c r="Z313">
        <f t="shared" si="165"/>
        <v>5652</v>
      </c>
      <c r="AA313" s="15">
        <f t="shared" si="166"/>
        <v>-1.1339765709113103E-2</v>
      </c>
      <c r="AB313" s="15">
        <f t="shared" si="167"/>
        <v>0.18299660889252226</v>
      </c>
      <c r="AC313" s="15">
        <f t="shared" si="168"/>
        <v>-0.20796884317995115</v>
      </c>
      <c r="AD313" s="15">
        <f t="shared" si="169"/>
        <v>-6.8162342891578964E-3</v>
      </c>
      <c r="AE313" s="15">
        <f t="shared" si="170"/>
        <v>4.6461049884691853E-6</v>
      </c>
      <c r="AF313">
        <f t="shared" si="171"/>
        <v>-0.20796884317995115</v>
      </c>
      <c r="AG313" s="68"/>
      <c r="AH313">
        <f t="shared" si="172"/>
        <v>-0.20115260889079326</v>
      </c>
      <c r="AI313">
        <f t="shared" si="173"/>
        <v>0.83909667371991004</v>
      </c>
      <c r="AJ313">
        <f t="shared" si="174"/>
        <v>-0.52640057584592148</v>
      </c>
      <c r="AK313">
        <f t="shared" si="175"/>
        <v>-0.17867939284960893</v>
      </c>
      <c r="AL313">
        <f t="shared" si="176"/>
        <v>-2.3038954312868931</v>
      </c>
      <c r="AM313">
        <f t="shared" si="177"/>
        <v>-2.2462206011478107</v>
      </c>
      <c r="AN313" s="15">
        <f t="shared" si="184"/>
        <v>4.1761141661322547</v>
      </c>
      <c r="AO313" s="15">
        <f t="shared" si="184"/>
        <v>4.1761148303168101</v>
      </c>
      <c r="AP313" s="15">
        <f t="shared" si="184"/>
        <v>4.1761094240823811</v>
      </c>
      <c r="AQ313" s="15">
        <f t="shared" si="184"/>
        <v>4.176153430404911</v>
      </c>
      <c r="AR313" s="15">
        <f t="shared" si="184"/>
        <v>4.1757953170273723</v>
      </c>
      <c r="AS313" s="15">
        <f t="shared" si="184"/>
        <v>4.1787158585107314</v>
      </c>
      <c r="AT313" s="15">
        <f t="shared" si="184"/>
        <v>4.1553007712930405</v>
      </c>
      <c r="AU313" s="15">
        <f t="shared" si="178"/>
        <v>4.3828093964562189</v>
      </c>
    </row>
    <row r="314" spans="1:48" x14ac:dyDescent="0.2">
      <c r="A314" s="9" t="s">
        <v>661</v>
      </c>
      <c r="B314" s="35"/>
      <c r="C314" s="12">
        <v>48426.483999999997</v>
      </c>
      <c r="D314" s="12"/>
      <c r="E314" s="9">
        <f t="shared" si="160"/>
        <v>5651.9940885287369</v>
      </c>
      <c r="F314" s="9">
        <f t="shared" si="161"/>
        <v>5652</v>
      </c>
      <c r="G314" s="9">
        <f t="shared" si="162"/>
        <v>-9.1560000000754371E-3</v>
      </c>
      <c r="H314" s="9"/>
      <c r="I314" s="9">
        <f t="shared" si="183"/>
        <v>-9.1560000000754371E-3</v>
      </c>
      <c r="J314" s="9"/>
      <c r="K314" s="9"/>
      <c r="L314" s="9"/>
      <c r="M314" s="9"/>
      <c r="N314" s="9"/>
      <c r="O314" s="9">
        <f t="shared" ca="1" si="181"/>
        <v>-7.0185977804756633E-2</v>
      </c>
      <c r="P314" s="9">
        <f t="shared" si="163"/>
        <v>0.18981284318168015</v>
      </c>
      <c r="Q314" s="40">
        <f t="shared" si="164"/>
        <v>33407.983999999997</v>
      </c>
      <c r="S314" s="35">
        <v>0.1</v>
      </c>
      <c r="Z314">
        <f t="shared" si="165"/>
        <v>5652</v>
      </c>
      <c r="AA314" s="15">
        <f t="shared" si="166"/>
        <v>-1.1339765709113103E-2</v>
      </c>
      <c r="AB314" s="15">
        <f t="shared" si="167"/>
        <v>0.19199660889071782</v>
      </c>
      <c r="AC314" s="15">
        <f t="shared" si="168"/>
        <v>-0.19896884318175559</v>
      </c>
      <c r="AD314" s="15">
        <f t="shared" si="169"/>
        <v>2.1837657090376661E-3</v>
      </c>
      <c r="AE314" s="15">
        <f t="shared" si="170"/>
        <v>4.768832671968781E-7</v>
      </c>
      <c r="AF314">
        <f t="shared" si="171"/>
        <v>-0.19896884318175559</v>
      </c>
      <c r="AG314" s="68"/>
      <c r="AH314">
        <f t="shared" si="172"/>
        <v>-0.20115260889079326</v>
      </c>
      <c r="AI314">
        <f t="shared" si="173"/>
        <v>0.83909667371991004</v>
      </c>
      <c r="AJ314">
        <f t="shared" si="174"/>
        <v>-0.52640057584592148</v>
      </c>
      <c r="AK314">
        <f t="shared" si="175"/>
        <v>-0.17867939284960893</v>
      </c>
      <c r="AL314">
        <f t="shared" si="176"/>
        <v>-2.3038954312868931</v>
      </c>
      <c r="AM314">
        <f t="shared" si="177"/>
        <v>-2.2462206011478107</v>
      </c>
      <c r="AN314" s="15">
        <f t="shared" si="184"/>
        <v>4.1761141661322547</v>
      </c>
      <c r="AO314" s="15">
        <f t="shared" si="184"/>
        <v>4.1761148303168101</v>
      </c>
      <c r="AP314" s="15">
        <f t="shared" si="184"/>
        <v>4.1761094240823811</v>
      </c>
      <c r="AQ314" s="15">
        <f t="shared" si="184"/>
        <v>4.176153430404911</v>
      </c>
      <c r="AR314" s="15">
        <f t="shared" si="184"/>
        <v>4.1757953170273723</v>
      </c>
      <c r="AS314" s="15">
        <f t="shared" si="184"/>
        <v>4.1787158585107314</v>
      </c>
      <c r="AT314" s="15">
        <f t="shared" si="184"/>
        <v>4.1553007712930405</v>
      </c>
      <c r="AU314" s="15">
        <f t="shared" si="178"/>
        <v>4.3828093964562189</v>
      </c>
    </row>
    <row r="315" spans="1:48" x14ac:dyDescent="0.2">
      <c r="A315" s="9" t="s">
        <v>661</v>
      </c>
      <c r="B315" s="35"/>
      <c r="C315" s="12">
        <v>48443.517999999996</v>
      </c>
      <c r="D315" s="12"/>
      <c r="E315" s="9">
        <f t="shared" si="160"/>
        <v>5662.9919043317859</v>
      </c>
      <c r="F315" s="9">
        <f t="shared" si="161"/>
        <v>5663</v>
      </c>
      <c r="G315" s="9">
        <f t="shared" si="162"/>
        <v>-1.2539000003016554E-2</v>
      </c>
      <c r="H315" s="9"/>
      <c r="I315" s="9">
        <f t="shared" si="183"/>
        <v>-1.2539000003016554E-2</v>
      </c>
      <c r="J315" s="9"/>
      <c r="K315" s="9"/>
      <c r="L315" s="9"/>
      <c r="M315" s="9"/>
      <c r="N315" s="9"/>
      <c r="O315" s="9">
        <f t="shared" ca="1" si="181"/>
        <v>-6.9921244878822175E-2</v>
      </c>
      <c r="P315" s="9">
        <f t="shared" si="163"/>
        <v>0.19013795493155836</v>
      </c>
      <c r="Q315" s="40">
        <f t="shared" si="164"/>
        <v>33425.017999999996</v>
      </c>
      <c r="S315" s="35">
        <v>0.1</v>
      </c>
      <c r="Z315">
        <f t="shared" si="165"/>
        <v>5663</v>
      </c>
      <c r="AA315" s="15">
        <f t="shared" si="166"/>
        <v>-1.1321651448587072E-2</v>
      </c>
      <c r="AB315" s="15">
        <f t="shared" si="167"/>
        <v>0.18892060637712887</v>
      </c>
      <c r="AC315" s="15">
        <f t="shared" si="168"/>
        <v>-0.20267695493457491</v>
      </c>
      <c r="AD315" s="15">
        <f t="shared" si="169"/>
        <v>-1.2173485544294815E-3</v>
      </c>
      <c r="AE315" s="15">
        <f t="shared" si="170"/>
        <v>1.4819375029715483E-7</v>
      </c>
      <c r="AF315">
        <f t="shared" si="171"/>
        <v>-0.20267695493457491</v>
      </c>
      <c r="AG315" s="68"/>
      <c r="AH315">
        <f t="shared" si="172"/>
        <v>-0.20145960638014543</v>
      </c>
      <c r="AI315">
        <f t="shared" si="173"/>
        <v>0.83931354936560054</v>
      </c>
      <c r="AJ315">
        <f t="shared" si="174"/>
        <v>-0.52743161673154182</v>
      </c>
      <c r="AK315">
        <f t="shared" si="175"/>
        <v>-0.1788744543517064</v>
      </c>
      <c r="AL315">
        <f t="shared" si="176"/>
        <v>-2.3026823238302603</v>
      </c>
      <c r="AM315">
        <f t="shared" si="177"/>
        <v>-2.2425586651124685</v>
      </c>
      <c r="AN315" s="15">
        <f t="shared" si="184"/>
        <v>4.1775172995863414</v>
      </c>
      <c r="AO315" s="15">
        <f t="shared" si="184"/>
        <v>4.1775179542339638</v>
      </c>
      <c r="AP315" s="15">
        <f t="shared" si="184"/>
        <v>4.1775126130125981</v>
      </c>
      <c r="AQ315" s="15">
        <f t="shared" si="184"/>
        <v>4.1775561930476952</v>
      </c>
      <c r="AR315" s="15">
        <f t="shared" si="184"/>
        <v>4.1772007088684662</v>
      </c>
      <c r="AS315" s="15">
        <f t="shared" si="184"/>
        <v>4.1801066643458213</v>
      </c>
      <c r="AT315" s="15">
        <f t="shared" si="184"/>
        <v>4.1567537725438175</v>
      </c>
      <c r="AU315" s="15">
        <f t="shared" si="178"/>
        <v>4.3843847068141093</v>
      </c>
    </row>
    <row r="316" spans="1:48" x14ac:dyDescent="0.2">
      <c r="A316" s="9" t="s">
        <v>632</v>
      </c>
      <c r="B316" s="35"/>
      <c r="C316" s="12">
        <v>48452.807999999997</v>
      </c>
      <c r="D316" s="12"/>
      <c r="E316" s="9">
        <f t="shared" si="160"/>
        <v>5668.9898912291874</v>
      </c>
      <c r="F316" s="9">
        <f t="shared" si="161"/>
        <v>5669</v>
      </c>
      <c r="G316" s="9">
        <f t="shared" si="162"/>
        <v>-1.5657000003557187E-2</v>
      </c>
      <c r="H316" s="9"/>
      <c r="I316" s="9">
        <f t="shared" si="183"/>
        <v>-1.5657000003557187E-2</v>
      </c>
      <c r="J316" s="9"/>
      <c r="K316" s="9"/>
      <c r="L316" s="9"/>
      <c r="M316" s="9"/>
      <c r="N316" s="9"/>
      <c r="O316" s="9">
        <f t="shared" ca="1" si="181"/>
        <v>-6.9776845101039708E-2</v>
      </c>
      <c r="P316" s="9">
        <f t="shared" si="163"/>
        <v>0.19031528885656979</v>
      </c>
      <c r="Q316" s="40">
        <f t="shared" si="164"/>
        <v>33434.307999999997</v>
      </c>
      <c r="S316" s="35">
        <v>0.1</v>
      </c>
      <c r="Z316">
        <f t="shared" si="165"/>
        <v>5669</v>
      </c>
      <c r="AA316" s="15">
        <f t="shared" si="166"/>
        <v>-1.1311636975204459E-2</v>
      </c>
      <c r="AB316" s="15">
        <f t="shared" si="167"/>
        <v>0.18596992582821706</v>
      </c>
      <c r="AC316" s="15">
        <f t="shared" si="168"/>
        <v>-0.20597228886012697</v>
      </c>
      <c r="AD316" s="15">
        <f t="shared" si="169"/>
        <v>-4.3453630283527278E-3</v>
      </c>
      <c r="AE316" s="15">
        <f t="shared" si="170"/>
        <v>1.8882179848174791E-6</v>
      </c>
      <c r="AF316">
        <f t="shared" si="171"/>
        <v>-0.20597228886012697</v>
      </c>
      <c r="AG316" s="68"/>
      <c r="AH316">
        <f t="shared" si="172"/>
        <v>-0.20162692583177425</v>
      </c>
      <c r="AI316">
        <f t="shared" si="173"/>
        <v>0.83943199219226505</v>
      </c>
      <c r="AJ316">
        <f t="shared" si="174"/>
        <v>-0.52799390019068548</v>
      </c>
      <c r="AK316">
        <f t="shared" si="175"/>
        <v>-0.17898078306275553</v>
      </c>
      <c r="AL316">
        <f t="shared" si="176"/>
        <v>-2.3020203644122832</v>
      </c>
      <c r="AM316">
        <f t="shared" si="177"/>
        <v>-2.2405646454592376</v>
      </c>
      <c r="AN316" s="15">
        <f t="shared" si="184"/>
        <v>4.1782827980220789</v>
      </c>
      <c r="AO316" s="15">
        <f t="shared" si="184"/>
        <v>4.1782834475100019</v>
      </c>
      <c r="AP316" s="15">
        <f t="shared" si="184"/>
        <v>4.1782781415291437</v>
      </c>
      <c r="AQ316" s="15">
        <f t="shared" si="184"/>
        <v>4.178321490046228</v>
      </c>
      <c r="AR316" s="15">
        <f t="shared" si="184"/>
        <v>4.177967436657541</v>
      </c>
      <c r="AS316" s="15">
        <f t="shared" si="184"/>
        <v>4.1808654373051279</v>
      </c>
      <c r="AT316" s="15">
        <f t="shared" si="184"/>
        <v>4.1575465567551699</v>
      </c>
      <c r="AU316" s="15">
        <f t="shared" si="178"/>
        <v>4.3852439670093224</v>
      </c>
    </row>
    <row r="317" spans="1:48" x14ac:dyDescent="0.2">
      <c r="A317" s="65" t="s">
        <v>1067</v>
      </c>
      <c r="B317" s="66" t="s">
        <v>676</v>
      </c>
      <c r="C317" s="67">
        <v>48500.835200000001</v>
      </c>
      <c r="D317" s="67" t="s">
        <v>857</v>
      </c>
      <c r="E317" s="9">
        <f t="shared" si="160"/>
        <v>5699.9981276467197</v>
      </c>
      <c r="F317" s="9">
        <f t="shared" si="161"/>
        <v>5700</v>
      </c>
      <c r="G317" s="9">
        <f t="shared" si="162"/>
        <v>-2.8999999922234565E-3</v>
      </c>
      <c r="H317" s="9">
        <f>G317</f>
        <v>-2.8999999922234565E-3</v>
      </c>
      <c r="I317" s="9"/>
      <c r="J317" s="9"/>
      <c r="K317" s="9"/>
      <c r="L317" s="9"/>
      <c r="M317" s="15"/>
      <c r="N317" s="9"/>
      <c r="O317" s="9">
        <f t="shared" ca="1" si="181"/>
        <v>-6.9030779582497093E-2</v>
      </c>
      <c r="P317" s="9">
        <f t="shared" si="163"/>
        <v>0.19123151687127476</v>
      </c>
      <c r="Q317" s="40">
        <f t="shared" si="164"/>
        <v>33482.335200000001</v>
      </c>
      <c r="S317" s="35">
        <v>0.2</v>
      </c>
      <c r="U317" s="9"/>
      <c r="V317" s="9"/>
      <c r="W317" s="9"/>
      <c r="Z317">
        <f t="shared" si="165"/>
        <v>5700</v>
      </c>
      <c r="AA317" s="15">
        <f t="shared" si="166"/>
        <v>-1.1258383637910152E-2</v>
      </c>
      <c r="AB317" s="15">
        <f t="shared" si="167"/>
        <v>0.19958990051696146</v>
      </c>
      <c r="AC317" s="15">
        <f t="shared" si="168"/>
        <v>-0.19413151686349822</v>
      </c>
      <c r="AD317" s="15">
        <f t="shared" si="169"/>
        <v>8.3583836456866956E-3</v>
      </c>
      <c r="AE317" s="15">
        <f t="shared" si="170"/>
        <v>1.3972515433696563E-5</v>
      </c>
      <c r="AF317">
        <f t="shared" si="171"/>
        <v>-0.19413151686349822</v>
      </c>
      <c r="AG317" s="68"/>
      <c r="AH317">
        <f t="shared" si="172"/>
        <v>-0.20248990050918492</v>
      </c>
      <c r="AI317">
        <f t="shared" si="173"/>
        <v>0.84004560182204124</v>
      </c>
      <c r="AJ317">
        <f t="shared" si="174"/>
        <v>-0.53089786707391495</v>
      </c>
      <c r="AK317">
        <f t="shared" si="175"/>
        <v>-0.17952937458986765</v>
      </c>
      <c r="AL317">
        <f t="shared" si="176"/>
        <v>-2.2985972589994725</v>
      </c>
      <c r="AM317">
        <f t="shared" si="177"/>
        <v>-2.2303002282047806</v>
      </c>
      <c r="AN317" s="15">
        <f t="shared" si="184"/>
        <v>4.1822395968453314</v>
      </c>
      <c r="AO317" s="15">
        <f t="shared" si="184"/>
        <v>4.1822402201461726</v>
      </c>
      <c r="AP317" s="15">
        <f t="shared" si="184"/>
        <v>4.182235093764108</v>
      </c>
      <c r="AQ317" s="15">
        <f t="shared" si="184"/>
        <v>4.1822772573898934</v>
      </c>
      <c r="AR317" s="15">
        <f t="shared" si="184"/>
        <v>4.1819305587627573</v>
      </c>
      <c r="AS317" s="15">
        <f t="shared" si="184"/>
        <v>4.1847874748500713</v>
      </c>
      <c r="AT317" s="15">
        <f t="shared" si="184"/>
        <v>4.1616452877662935</v>
      </c>
      <c r="AU317" s="15">
        <f t="shared" si="178"/>
        <v>4.389683478017921</v>
      </c>
    </row>
    <row r="318" spans="1:48" x14ac:dyDescent="0.2">
      <c r="A318" s="9" t="s">
        <v>632</v>
      </c>
      <c r="B318" s="35"/>
      <c r="C318" s="12">
        <v>48796.663</v>
      </c>
      <c r="D318" s="12"/>
      <c r="E318" s="9">
        <f t="shared" si="160"/>
        <v>5890.9961113159243</v>
      </c>
      <c r="F318" s="9">
        <f t="shared" si="161"/>
        <v>5891</v>
      </c>
      <c r="G318" s="9">
        <f t="shared" si="162"/>
        <v>-6.022999994456768E-3</v>
      </c>
      <c r="H318" s="9"/>
      <c r="I318" s="9">
        <f t="shared" ref="I318:I351" si="185">G318</f>
        <v>-6.022999994456768E-3</v>
      </c>
      <c r="J318" s="9"/>
      <c r="K318" s="9"/>
      <c r="L318" s="9"/>
      <c r="M318" s="9"/>
      <c r="N318" s="9"/>
      <c r="O318" s="9">
        <f t="shared" ca="1" si="181"/>
        <v>-6.4434053323089352E-2</v>
      </c>
      <c r="P318" s="9">
        <f t="shared" si="163"/>
        <v>0.19687676479604396</v>
      </c>
      <c r="Q318" s="40">
        <f t="shared" si="164"/>
        <v>33778.163</v>
      </c>
      <c r="S318" s="35">
        <v>0.1</v>
      </c>
      <c r="Z318">
        <f t="shared" si="165"/>
        <v>5891</v>
      </c>
      <c r="AA318" s="15">
        <f t="shared" si="166"/>
        <v>-1.0873427483554216E-2</v>
      </c>
      <c r="AB318" s="15">
        <f t="shared" si="167"/>
        <v>0.20172719228514141</v>
      </c>
      <c r="AC318" s="15">
        <f t="shared" si="168"/>
        <v>-0.20289976479050073</v>
      </c>
      <c r="AD318" s="15">
        <f t="shared" si="169"/>
        <v>4.8504274890974475E-3</v>
      </c>
      <c r="AE318" s="15">
        <f t="shared" si="170"/>
        <v>2.3526646826992172E-6</v>
      </c>
      <c r="AF318">
        <f t="shared" si="171"/>
        <v>-0.20289976479050073</v>
      </c>
      <c r="AG318" s="68"/>
      <c r="AH318">
        <f t="shared" si="172"/>
        <v>-0.20775019227959818</v>
      </c>
      <c r="AI318">
        <f t="shared" si="173"/>
        <v>0.84388772273545776</v>
      </c>
      <c r="AJ318">
        <f t="shared" si="174"/>
        <v>-0.54874487144148465</v>
      </c>
      <c r="AK318">
        <f t="shared" si="175"/>
        <v>-0.18288018680103282</v>
      </c>
      <c r="AL318">
        <f t="shared" si="176"/>
        <v>-2.2773948549308862</v>
      </c>
      <c r="AM318">
        <f t="shared" si="177"/>
        <v>-2.1684267232036052</v>
      </c>
      <c r="AN318" s="15">
        <f t="shared" si="184"/>
        <v>4.2066830091540082</v>
      </c>
      <c r="AO318" s="15">
        <f t="shared" si="184"/>
        <v>4.2066834878327626</v>
      </c>
      <c r="AP318" s="15">
        <f t="shared" si="184"/>
        <v>4.2066793783096879</v>
      </c>
      <c r="AQ318" s="15">
        <f t="shared" si="184"/>
        <v>4.206714660124768</v>
      </c>
      <c r="AR318" s="15">
        <f t="shared" si="184"/>
        <v>4.2064118255137277</v>
      </c>
      <c r="AS318" s="15">
        <f t="shared" si="184"/>
        <v>4.2090165625429474</v>
      </c>
      <c r="AT318" s="15">
        <f t="shared" si="184"/>
        <v>4.1869981615069749</v>
      </c>
      <c r="AU318" s="15">
        <f t="shared" si="178"/>
        <v>4.4170365942321945</v>
      </c>
      <c r="AV318" s="15"/>
    </row>
    <row r="319" spans="1:48" x14ac:dyDescent="0.2">
      <c r="A319" s="9" t="s">
        <v>632</v>
      </c>
      <c r="B319" s="35"/>
      <c r="C319" s="12">
        <v>48813.7</v>
      </c>
      <c r="D319" s="12"/>
      <c r="E319" s="9">
        <f t="shared" si="160"/>
        <v>5901.995864036161</v>
      </c>
      <c r="F319" s="9">
        <f t="shared" si="161"/>
        <v>5902</v>
      </c>
      <c r="G319" s="9">
        <f t="shared" si="162"/>
        <v>-6.4060000004246831E-3</v>
      </c>
      <c r="H319" s="9"/>
      <c r="I319" s="9">
        <f t="shared" si="185"/>
        <v>-6.4060000004246831E-3</v>
      </c>
      <c r="J319" s="9"/>
      <c r="K319" s="9"/>
      <c r="L319" s="9"/>
      <c r="M319" s="9"/>
      <c r="N319" s="9"/>
      <c r="O319" s="9">
        <f t="shared" ca="1" si="181"/>
        <v>-6.4169320397154866E-2</v>
      </c>
      <c r="P319" s="9">
        <f t="shared" si="163"/>
        <v>0.19720188908572142</v>
      </c>
      <c r="Q319" s="40">
        <f t="shared" si="164"/>
        <v>33795.199999999997</v>
      </c>
      <c r="S319" s="35">
        <v>0.1</v>
      </c>
      <c r="Z319">
        <f t="shared" si="165"/>
        <v>5902</v>
      </c>
      <c r="AA319" s="15">
        <f t="shared" si="166"/>
        <v>-1.0848226812321088E-2</v>
      </c>
      <c r="AB319" s="15">
        <f t="shared" si="167"/>
        <v>0.20164411589761783</v>
      </c>
      <c r="AC319" s="15">
        <f t="shared" si="168"/>
        <v>-0.2036078890861461</v>
      </c>
      <c r="AD319" s="15">
        <f t="shared" si="169"/>
        <v>4.4422268118964048E-3</v>
      </c>
      <c r="AE319" s="15">
        <f t="shared" si="170"/>
        <v>1.9733379048331298E-6</v>
      </c>
      <c r="AF319">
        <f t="shared" si="171"/>
        <v>-0.2036078890861461</v>
      </c>
      <c r="AG319" s="68"/>
      <c r="AH319">
        <f t="shared" si="172"/>
        <v>-0.20805011589804251</v>
      </c>
      <c r="AI319">
        <f t="shared" si="173"/>
        <v>0.84411223586207362</v>
      </c>
      <c r="AJ319">
        <f t="shared" si="174"/>
        <v>-0.54977022533754616</v>
      </c>
      <c r="AK319">
        <f t="shared" si="175"/>
        <v>-0.18307160028027339</v>
      </c>
      <c r="AL319">
        <f t="shared" si="176"/>
        <v>-2.2761678457653431</v>
      </c>
      <c r="AM319">
        <f t="shared" si="177"/>
        <v>-2.1649331216334908</v>
      </c>
      <c r="AN319" s="15">
        <f t="shared" si="184"/>
        <v>4.2080941592137666</v>
      </c>
      <c r="AO319" s="15">
        <f t="shared" si="184"/>
        <v>4.2080946304018001</v>
      </c>
      <c r="AP319" s="15">
        <f t="shared" si="184"/>
        <v>4.208090574848188</v>
      </c>
      <c r="AQ319" s="15">
        <f t="shared" si="184"/>
        <v>4.2081254823026946</v>
      </c>
      <c r="AR319" s="15">
        <f t="shared" si="184"/>
        <v>4.2078250948600608</v>
      </c>
      <c r="AS319" s="15">
        <f t="shared" si="184"/>
        <v>4.2104153791709198</v>
      </c>
      <c r="AT319" s="15">
        <f t="shared" si="184"/>
        <v>4.1884635022121763</v>
      </c>
      <c r="AU319" s="15">
        <f t="shared" si="178"/>
        <v>4.4186119045900849</v>
      </c>
    </row>
    <row r="320" spans="1:48" x14ac:dyDescent="0.2">
      <c r="A320" s="9" t="s">
        <v>665</v>
      </c>
      <c r="B320" s="35"/>
      <c r="C320" s="12">
        <v>48852.419000000002</v>
      </c>
      <c r="D320" s="12"/>
      <c r="E320" s="9">
        <f t="shared" si="160"/>
        <v>5926.9943629253421</v>
      </c>
      <c r="F320" s="9">
        <f t="shared" si="161"/>
        <v>5927</v>
      </c>
      <c r="G320" s="9">
        <f t="shared" si="162"/>
        <v>-8.7309999944409356E-3</v>
      </c>
      <c r="H320" s="9"/>
      <c r="I320" s="9">
        <f t="shared" si="185"/>
        <v>-8.7309999944409356E-3</v>
      </c>
      <c r="J320" s="9"/>
      <c r="K320" s="9"/>
      <c r="L320" s="9"/>
      <c r="M320" s="9"/>
      <c r="N320" s="9"/>
      <c r="O320" s="9">
        <f t="shared" ca="1" si="181"/>
        <v>-6.356765465639469E-2</v>
      </c>
      <c r="P320" s="9">
        <f t="shared" si="163"/>
        <v>0.19794081007230657</v>
      </c>
      <c r="Q320" s="40">
        <f t="shared" si="164"/>
        <v>33833.919000000002</v>
      </c>
      <c r="S320" s="35">
        <v>0.1</v>
      </c>
      <c r="X320" s="9"/>
      <c r="Y320" s="9"/>
      <c r="Z320">
        <f t="shared" si="165"/>
        <v>5927</v>
      </c>
      <c r="AA320" s="15">
        <f t="shared" si="166"/>
        <v>-1.0789704685833401E-2</v>
      </c>
      <c r="AB320" s="15">
        <f t="shared" si="167"/>
        <v>0.19999951476369904</v>
      </c>
      <c r="AC320" s="15">
        <f t="shared" si="168"/>
        <v>-0.20667181006674751</v>
      </c>
      <c r="AD320" s="15">
        <f t="shared" si="169"/>
        <v>2.0587046913924656E-3</v>
      </c>
      <c r="AE320" s="15">
        <f t="shared" si="170"/>
        <v>4.2382650063613473E-7</v>
      </c>
      <c r="AF320">
        <f t="shared" si="171"/>
        <v>-0.20667181006674751</v>
      </c>
      <c r="AG320" s="68"/>
      <c r="AH320">
        <f t="shared" si="172"/>
        <v>-0.20873051475813997</v>
      </c>
      <c r="AI320">
        <f t="shared" si="173"/>
        <v>0.84462381153315569</v>
      </c>
      <c r="AJ320">
        <f t="shared" si="174"/>
        <v>-0.5520995220441135</v>
      </c>
      <c r="AK320">
        <f t="shared" si="175"/>
        <v>-0.18350598326653461</v>
      </c>
      <c r="AL320">
        <f t="shared" si="176"/>
        <v>-2.2733767567193248</v>
      </c>
      <c r="AM320">
        <f t="shared" si="177"/>
        <v>-2.1570206505539833</v>
      </c>
      <c r="AN320" s="15">
        <f t="shared" si="184"/>
        <v>4.2113027164755552</v>
      </c>
      <c r="AO320" s="15">
        <f t="shared" si="184"/>
        <v>4.211303170963542</v>
      </c>
      <c r="AP320" s="15">
        <f t="shared" si="184"/>
        <v>4.2112992362527644</v>
      </c>
      <c r="AQ320" s="15">
        <f t="shared" si="184"/>
        <v>4.2113333017841361</v>
      </c>
      <c r="AR320" s="15">
        <f t="shared" si="184"/>
        <v>4.2110384429525149</v>
      </c>
      <c r="AS320" s="15">
        <f t="shared" si="184"/>
        <v>4.2135959169423787</v>
      </c>
      <c r="AT320" s="15">
        <f t="shared" si="184"/>
        <v>4.1917959464873293</v>
      </c>
      <c r="AU320" s="15">
        <f t="shared" si="178"/>
        <v>4.4221921554034713</v>
      </c>
    </row>
    <row r="321" spans="1:48" x14ac:dyDescent="0.2">
      <c r="A321" s="9" t="s">
        <v>666</v>
      </c>
      <c r="B321" s="35"/>
      <c r="C321" s="12">
        <v>49202.457999999999</v>
      </c>
      <c r="D321" s="12"/>
      <c r="E321" s="9">
        <f t="shared" si="160"/>
        <v>6152.9932149790857</v>
      </c>
      <c r="F321" s="9">
        <f t="shared" si="161"/>
        <v>6153</v>
      </c>
      <c r="G321" s="9">
        <f t="shared" si="162"/>
        <v>-1.0508999999728985E-2</v>
      </c>
      <c r="H321" s="9"/>
      <c r="I321" s="9">
        <f t="shared" si="185"/>
        <v>-1.0508999999728985E-2</v>
      </c>
      <c r="J321" s="9"/>
      <c r="K321" s="9"/>
      <c r="L321" s="9"/>
      <c r="M321" s="9"/>
      <c r="N321" s="9"/>
      <c r="O321" s="9">
        <f t="shared" ca="1" si="181"/>
        <v>-5.812859635992268E-2</v>
      </c>
      <c r="P321" s="9">
        <f t="shared" si="163"/>
        <v>0.20462079107682077</v>
      </c>
      <c r="Q321" s="40">
        <f t="shared" si="164"/>
        <v>34183.957999999999</v>
      </c>
      <c r="S321" s="35">
        <v>0.1</v>
      </c>
      <c r="Z321">
        <f t="shared" si="165"/>
        <v>6153</v>
      </c>
      <c r="AA321" s="15">
        <f t="shared" si="166"/>
        <v>-1.0180510581707353E-2</v>
      </c>
      <c r="AB321" s="15">
        <f t="shared" si="167"/>
        <v>0.20429230165879914</v>
      </c>
      <c r="AC321" s="15">
        <f t="shared" si="168"/>
        <v>-0.21512979107654975</v>
      </c>
      <c r="AD321" s="15">
        <f t="shared" si="169"/>
        <v>-3.2848941802163245E-4</v>
      </c>
      <c r="AE321" s="15">
        <f t="shared" si="170"/>
        <v>1.079052977521908E-8</v>
      </c>
      <c r="AF321">
        <f t="shared" si="171"/>
        <v>-0.21512979107654975</v>
      </c>
      <c r="AG321" s="68"/>
      <c r="AH321">
        <f t="shared" si="172"/>
        <v>-0.21480130165852812</v>
      </c>
      <c r="AI321">
        <f t="shared" si="173"/>
        <v>0.84933204135415696</v>
      </c>
      <c r="AJ321">
        <f t="shared" si="174"/>
        <v>-0.57308645653859847</v>
      </c>
      <c r="AK321">
        <f t="shared" si="175"/>
        <v>-0.18739096049328657</v>
      </c>
      <c r="AL321">
        <f t="shared" si="176"/>
        <v>-2.2479897750966686</v>
      </c>
      <c r="AM321">
        <f t="shared" si="177"/>
        <v>-2.087176268031028</v>
      </c>
      <c r="AN321" s="15">
        <f t="shared" ref="AN321:AT330" si="186">$AU321+$AB$7*SIN(AO321)</f>
        <v>4.2403972986254548</v>
      </c>
      <c r="AO321" s="15">
        <f t="shared" si="186"/>
        <v>4.2403976214639503</v>
      </c>
      <c r="AP321" s="15">
        <f t="shared" si="186"/>
        <v>4.2403946684076006</v>
      </c>
      <c r="AQ321" s="15">
        <f t="shared" si="186"/>
        <v>4.2404216811320925</v>
      </c>
      <c r="AR321" s="15">
        <f t="shared" si="186"/>
        <v>4.240174638754505</v>
      </c>
      <c r="AS321" s="15">
        <f t="shared" si="186"/>
        <v>4.2424384142966298</v>
      </c>
      <c r="AT321" s="15">
        <f t="shared" si="186"/>
        <v>4.2220556376558145</v>
      </c>
      <c r="AU321" s="15">
        <f t="shared" si="178"/>
        <v>4.4545576227564858</v>
      </c>
    </row>
    <row r="322" spans="1:48" x14ac:dyDescent="0.2">
      <c r="A322" s="9" t="s">
        <v>661</v>
      </c>
      <c r="B322" s="35"/>
      <c r="C322" s="12">
        <v>49216.394</v>
      </c>
      <c r="D322" s="12"/>
      <c r="E322" s="9">
        <f t="shared" si="160"/>
        <v>6161.9908409642512</v>
      </c>
      <c r="F322" s="9">
        <f t="shared" si="161"/>
        <v>6162</v>
      </c>
      <c r="G322" s="9">
        <f t="shared" si="162"/>
        <v>-1.4186000000336207E-2</v>
      </c>
      <c r="H322" s="9"/>
      <c r="I322" s="9">
        <f t="shared" si="185"/>
        <v>-1.4186000000336207E-2</v>
      </c>
      <c r="J322" s="9"/>
      <c r="K322" s="9"/>
      <c r="L322" s="9"/>
      <c r="M322" s="9"/>
      <c r="N322" s="9"/>
      <c r="O322" s="9">
        <f t="shared" ca="1" si="181"/>
        <v>-5.7911996693249007E-2</v>
      </c>
      <c r="P322" s="9">
        <f t="shared" si="163"/>
        <v>0.20488681306353995</v>
      </c>
      <c r="Q322" s="40">
        <f t="shared" si="164"/>
        <v>34197.894</v>
      </c>
      <c r="S322" s="35">
        <v>0.1</v>
      </c>
      <c r="Z322">
        <f t="shared" si="165"/>
        <v>6162</v>
      </c>
      <c r="AA322" s="15">
        <f t="shared" si="166"/>
        <v>-1.0153206210418958E-2</v>
      </c>
      <c r="AB322" s="15">
        <f t="shared" si="167"/>
        <v>0.2008540192736227</v>
      </c>
      <c r="AC322" s="15">
        <f t="shared" si="168"/>
        <v>-0.21907281306387616</v>
      </c>
      <c r="AD322" s="15">
        <f t="shared" si="169"/>
        <v>-4.0327937899172495E-3</v>
      </c>
      <c r="AE322" s="15">
        <f t="shared" si="170"/>
        <v>1.6263425751995133E-6</v>
      </c>
      <c r="AF322">
        <f t="shared" si="171"/>
        <v>-0.21907281306387616</v>
      </c>
      <c r="AG322" s="68"/>
      <c r="AH322">
        <f t="shared" si="172"/>
        <v>-0.21504001927395891</v>
      </c>
      <c r="AI322">
        <f t="shared" si="173"/>
        <v>0.84952267134872228</v>
      </c>
      <c r="AJ322">
        <f t="shared" si="174"/>
        <v>-0.57391947938948251</v>
      </c>
      <c r="AK322">
        <f t="shared" si="175"/>
        <v>-0.18754407321767685</v>
      </c>
      <c r="AL322">
        <f t="shared" si="176"/>
        <v>-2.2469729057139798</v>
      </c>
      <c r="AM322">
        <f t="shared" si="177"/>
        <v>-2.0844558235483377</v>
      </c>
      <c r="AN322" s="15">
        <f t="shared" si="186"/>
        <v>4.2415593002922751</v>
      </c>
      <c r="AO322" s="15">
        <f t="shared" si="186"/>
        <v>4.2415596185667352</v>
      </c>
      <c r="AP322" s="15">
        <f t="shared" si="186"/>
        <v>4.2415567006141366</v>
      </c>
      <c r="AQ322" s="15">
        <f t="shared" si="186"/>
        <v>4.2415834531430816</v>
      </c>
      <c r="AR322" s="15">
        <f t="shared" si="186"/>
        <v>4.2413382318019011</v>
      </c>
      <c r="AS322" s="15">
        <f t="shared" si="186"/>
        <v>4.2435904415047361</v>
      </c>
      <c r="AT322" s="15">
        <f t="shared" si="186"/>
        <v>4.223265698000974</v>
      </c>
      <c r="AU322" s="15">
        <f t="shared" si="178"/>
        <v>4.4558465130493055</v>
      </c>
    </row>
    <row r="323" spans="1:48" x14ac:dyDescent="0.2">
      <c r="A323" s="9" t="s">
        <v>661</v>
      </c>
      <c r="B323" s="35"/>
      <c r="C323" s="12">
        <v>49216.396000000001</v>
      </c>
      <c r="D323" s="12"/>
      <c r="E323" s="9">
        <f t="shared" si="160"/>
        <v>6161.9921322423779</v>
      </c>
      <c r="F323" s="9">
        <f t="shared" si="161"/>
        <v>6162</v>
      </c>
      <c r="G323" s="9">
        <f t="shared" si="162"/>
        <v>-1.2185999999928754E-2</v>
      </c>
      <c r="H323" s="9"/>
      <c r="I323" s="9">
        <f t="shared" si="185"/>
        <v>-1.2185999999928754E-2</v>
      </c>
      <c r="J323" s="9"/>
      <c r="K323" s="9"/>
      <c r="L323" s="9"/>
      <c r="M323" s="9"/>
      <c r="N323" s="9"/>
      <c r="O323" s="9">
        <f t="shared" ca="1" si="181"/>
        <v>-5.7911996693249007E-2</v>
      </c>
      <c r="P323" s="9">
        <f t="shared" si="163"/>
        <v>0.20488681306353995</v>
      </c>
      <c r="Q323" s="40">
        <f t="shared" si="164"/>
        <v>34197.896000000001</v>
      </c>
      <c r="S323" s="35">
        <v>0.1</v>
      </c>
      <c r="Z323">
        <f t="shared" si="165"/>
        <v>6162</v>
      </c>
      <c r="AA323" s="15">
        <f t="shared" si="166"/>
        <v>-1.0153206210418958E-2</v>
      </c>
      <c r="AB323" s="15">
        <f t="shared" si="167"/>
        <v>0.20285401927403016</v>
      </c>
      <c r="AC323" s="15">
        <f t="shared" si="168"/>
        <v>-0.21707281306346871</v>
      </c>
      <c r="AD323" s="15">
        <f t="shared" si="169"/>
        <v>-2.0327937895097958E-3</v>
      </c>
      <c r="AE323" s="15">
        <f t="shared" si="170"/>
        <v>4.1322505906695967E-7</v>
      </c>
      <c r="AF323">
        <f t="shared" si="171"/>
        <v>-0.21707281306346871</v>
      </c>
      <c r="AG323" s="68"/>
      <c r="AH323">
        <f t="shared" si="172"/>
        <v>-0.21504001927395891</v>
      </c>
      <c r="AI323">
        <f t="shared" si="173"/>
        <v>0.84952267134872228</v>
      </c>
      <c r="AJ323">
        <f t="shared" si="174"/>
        <v>-0.57391947938948251</v>
      </c>
      <c r="AK323">
        <f t="shared" si="175"/>
        <v>-0.18754407321767685</v>
      </c>
      <c r="AL323">
        <f t="shared" si="176"/>
        <v>-2.2469729057139798</v>
      </c>
      <c r="AM323">
        <f t="shared" si="177"/>
        <v>-2.0844558235483377</v>
      </c>
      <c r="AN323" s="15">
        <f t="shared" si="186"/>
        <v>4.2415593002922751</v>
      </c>
      <c r="AO323" s="15">
        <f t="shared" si="186"/>
        <v>4.2415596185667352</v>
      </c>
      <c r="AP323" s="15">
        <f t="shared" si="186"/>
        <v>4.2415567006141366</v>
      </c>
      <c r="AQ323" s="15">
        <f t="shared" si="186"/>
        <v>4.2415834531430816</v>
      </c>
      <c r="AR323" s="15">
        <f t="shared" si="186"/>
        <v>4.2413382318019011</v>
      </c>
      <c r="AS323" s="15">
        <f t="shared" si="186"/>
        <v>4.2435904415047361</v>
      </c>
      <c r="AT323" s="15">
        <f t="shared" si="186"/>
        <v>4.223265698000974</v>
      </c>
      <c r="AU323" s="15">
        <f t="shared" si="178"/>
        <v>4.4558465130493055</v>
      </c>
    </row>
    <row r="324" spans="1:48" x14ac:dyDescent="0.2">
      <c r="A324" s="9" t="s">
        <v>661</v>
      </c>
      <c r="B324" s="35"/>
      <c r="C324" s="12">
        <v>49216.398000000001</v>
      </c>
      <c r="D324" s="12"/>
      <c r="E324" s="9">
        <f t="shared" si="160"/>
        <v>6161.9934235205046</v>
      </c>
      <c r="F324" s="9">
        <f t="shared" si="161"/>
        <v>6162</v>
      </c>
      <c r="G324" s="9">
        <f t="shared" si="162"/>
        <v>-1.01859999995213E-2</v>
      </c>
      <c r="H324" s="9"/>
      <c r="I324" s="9">
        <f t="shared" si="185"/>
        <v>-1.01859999995213E-2</v>
      </c>
      <c r="J324" s="9"/>
      <c r="K324" s="9"/>
      <c r="L324" s="9"/>
      <c r="M324" s="9"/>
      <c r="N324" s="9"/>
      <c r="O324" s="9">
        <f t="shared" ca="1" si="181"/>
        <v>-5.7911996693249007E-2</v>
      </c>
      <c r="P324" s="9">
        <f t="shared" si="163"/>
        <v>0.20488681306353995</v>
      </c>
      <c r="Q324" s="40">
        <f t="shared" si="164"/>
        <v>34197.898000000001</v>
      </c>
      <c r="S324" s="35">
        <v>0.1</v>
      </c>
      <c r="X324" s="15"/>
      <c r="Y324" s="9"/>
      <c r="Z324">
        <f t="shared" si="165"/>
        <v>6162</v>
      </c>
      <c r="AA324" s="15">
        <f t="shared" si="166"/>
        <v>-1.0153206210418958E-2</v>
      </c>
      <c r="AB324" s="15">
        <f t="shared" si="167"/>
        <v>0.20485401927443761</v>
      </c>
      <c r="AC324" s="15">
        <f t="shared" si="168"/>
        <v>-0.21507281306306125</v>
      </c>
      <c r="AD324" s="15">
        <f t="shared" si="169"/>
        <v>-3.2793789102342208E-5</v>
      </c>
      <c r="AE324" s="15">
        <f t="shared" si="170"/>
        <v>1.0754326036888985E-10</v>
      </c>
      <c r="AF324">
        <f t="shared" si="171"/>
        <v>-0.21507281306306125</v>
      </c>
      <c r="AG324" s="68"/>
      <c r="AH324">
        <f t="shared" si="172"/>
        <v>-0.21504001927395891</v>
      </c>
      <c r="AI324">
        <f t="shared" si="173"/>
        <v>0.84952267134872228</v>
      </c>
      <c r="AJ324">
        <f t="shared" si="174"/>
        <v>-0.57391947938948251</v>
      </c>
      <c r="AK324">
        <f t="shared" si="175"/>
        <v>-0.18754407321767685</v>
      </c>
      <c r="AL324">
        <f t="shared" si="176"/>
        <v>-2.2469729057139798</v>
      </c>
      <c r="AM324">
        <f t="shared" si="177"/>
        <v>-2.0844558235483377</v>
      </c>
      <c r="AN324" s="15">
        <f t="shared" si="186"/>
        <v>4.2415593002922751</v>
      </c>
      <c r="AO324" s="15">
        <f t="shared" si="186"/>
        <v>4.2415596185667352</v>
      </c>
      <c r="AP324" s="15">
        <f t="shared" si="186"/>
        <v>4.2415567006141366</v>
      </c>
      <c r="AQ324" s="15">
        <f t="shared" si="186"/>
        <v>4.2415834531430816</v>
      </c>
      <c r="AR324" s="15">
        <f t="shared" si="186"/>
        <v>4.2413382318019011</v>
      </c>
      <c r="AS324" s="15">
        <f t="shared" si="186"/>
        <v>4.2435904415047361</v>
      </c>
      <c r="AT324" s="15">
        <f t="shared" si="186"/>
        <v>4.223265698000974</v>
      </c>
      <c r="AU324" s="15">
        <f t="shared" si="178"/>
        <v>4.4558465130493055</v>
      </c>
    </row>
    <row r="325" spans="1:48" x14ac:dyDescent="0.2">
      <c r="A325" s="9" t="s">
        <v>661</v>
      </c>
      <c r="B325" s="35"/>
      <c r="C325" s="12">
        <v>49216.398000000001</v>
      </c>
      <c r="D325" s="12"/>
      <c r="E325" s="9">
        <f t="shared" si="160"/>
        <v>6161.9934235205046</v>
      </c>
      <c r="F325" s="9">
        <f t="shared" si="161"/>
        <v>6162</v>
      </c>
      <c r="G325" s="9">
        <f t="shared" si="162"/>
        <v>-1.01859999995213E-2</v>
      </c>
      <c r="H325" s="9"/>
      <c r="I325" s="9">
        <f t="shared" si="185"/>
        <v>-1.01859999995213E-2</v>
      </c>
      <c r="J325" s="9"/>
      <c r="K325" s="9"/>
      <c r="L325" s="9"/>
      <c r="M325" s="9"/>
      <c r="N325" s="9"/>
      <c r="O325" s="9">
        <f t="shared" ca="1" si="181"/>
        <v>-5.7911996693249007E-2</v>
      </c>
      <c r="P325" s="9">
        <f t="shared" si="163"/>
        <v>0.20488681306353995</v>
      </c>
      <c r="Q325" s="40">
        <f t="shared" si="164"/>
        <v>34197.898000000001</v>
      </c>
      <c r="S325" s="35">
        <v>0.1</v>
      </c>
      <c r="Z325">
        <f t="shared" si="165"/>
        <v>6162</v>
      </c>
      <c r="AA325" s="15">
        <f t="shared" si="166"/>
        <v>-1.0153206210418958E-2</v>
      </c>
      <c r="AB325" s="15">
        <f t="shared" si="167"/>
        <v>0.20485401927443761</v>
      </c>
      <c r="AC325" s="15">
        <f t="shared" si="168"/>
        <v>-0.21507281306306125</v>
      </c>
      <c r="AD325" s="15">
        <f t="shared" si="169"/>
        <v>-3.2793789102342208E-5</v>
      </c>
      <c r="AE325" s="15">
        <f t="shared" si="170"/>
        <v>1.0754326036888985E-10</v>
      </c>
      <c r="AF325">
        <f t="shared" si="171"/>
        <v>-0.21507281306306125</v>
      </c>
      <c r="AG325" s="68"/>
      <c r="AH325">
        <f t="shared" si="172"/>
        <v>-0.21504001927395891</v>
      </c>
      <c r="AI325">
        <f t="shared" si="173"/>
        <v>0.84952267134872228</v>
      </c>
      <c r="AJ325">
        <f t="shared" si="174"/>
        <v>-0.57391947938948251</v>
      </c>
      <c r="AK325">
        <f t="shared" si="175"/>
        <v>-0.18754407321767685</v>
      </c>
      <c r="AL325">
        <f t="shared" si="176"/>
        <v>-2.2469729057139798</v>
      </c>
      <c r="AM325">
        <f t="shared" si="177"/>
        <v>-2.0844558235483377</v>
      </c>
      <c r="AN325" s="15">
        <f t="shared" si="186"/>
        <v>4.2415593002922751</v>
      </c>
      <c r="AO325" s="15">
        <f t="shared" si="186"/>
        <v>4.2415596185667352</v>
      </c>
      <c r="AP325" s="15">
        <f t="shared" si="186"/>
        <v>4.2415567006141366</v>
      </c>
      <c r="AQ325" s="15">
        <f t="shared" si="186"/>
        <v>4.2415834531430816</v>
      </c>
      <c r="AR325" s="15">
        <f t="shared" si="186"/>
        <v>4.2413382318019011</v>
      </c>
      <c r="AS325" s="15">
        <f t="shared" si="186"/>
        <v>4.2435904415047361</v>
      </c>
      <c r="AT325" s="15">
        <f t="shared" si="186"/>
        <v>4.223265698000974</v>
      </c>
      <c r="AU325" s="15">
        <f t="shared" si="178"/>
        <v>4.4558465130493055</v>
      </c>
    </row>
    <row r="326" spans="1:48" x14ac:dyDescent="0.2">
      <c r="A326" s="9" t="s">
        <v>661</v>
      </c>
      <c r="B326" s="35"/>
      <c r="C326" s="12">
        <v>49216.398999999998</v>
      </c>
      <c r="D326" s="12"/>
      <c r="E326" s="9">
        <f t="shared" si="160"/>
        <v>6161.9940691595657</v>
      </c>
      <c r="F326" s="9">
        <f t="shared" si="161"/>
        <v>6162</v>
      </c>
      <c r="G326" s="9">
        <f t="shared" si="162"/>
        <v>-9.1860000029555522E-3</v>
      </c>
      <c r="H326" s="9"/>
      <c r="I326" s="9">
        <f t="shared" si="185"/>
        <v>-9.1860000029555522E-3</v>
      </c>
      <c r="J326" s="9"/>
      <c r="K326" s="9"/>
      <c r="L326" s="9"/>
      <c r="M326" s="9"/>
      <c r="N326" s="9"/>
      <c r="O326" s="9">
        <f t="shared" ca="1" si="181"/>
        <v>-5.7911996693249007E-2</v>
      </c>
      <c r="P326" s="9">
        <f t="shared" si="163"/>
        <v>0.20488681306353995</v>
      </c>
      <c r="Q326" s="40">
        <f t="shared" si="164"/>
        <v>34197.898999999998</v>
      </c>
      <c r="S326" s="35">
        <v>0.1</v>
      </c>
      <c r="Z326">
        <f t="shared" si="165"/>
        <v>6162</v>
      </c>
      <c r="AA326" s="15">
        <f t="shared" si="166"/>
        <v>-1.0153206210418958E-2</v>
      </c>
      <c r="AB326" s="15">
        <f t="shared" si="167"/>
        <v>0.20585401927100336</v>
      </c>
      <c r="AC326" s="15">
        <f t="shared" si="168"/>
        <v>-0.2140728130664955</v>
      </c>
      <c r="AD326" s="15">
        <f t="shared" si="169"/>
        <v>9.672062074634058E-4</v>
      </c>
      <c r="AE326" s="15">
        <f t="shared" si="170"/>
        <v>9.3548784775574479E-8</v>
      </c>
      <c r="AF326">
        <f t="shared" si="171"/>
        <v>-0.2140728130664955</v>
      </c>
      <c r="AG326" s="68"/>
      <c r="AH326">
        <f t="shared" si="172"/>
        <v>-0.21504001927395891</v>
      </c>
      <c r="AI326">
        <f t="shared" si="173"/>
        <v>0.84952267134872228</v>
      </c>
      <c r="AJ326">
        <f t="shared" si="174"/>
        <v>-0.57391947938948251</v>
      </c>
      <c r="AK326">
        <f t="shared" si="175"/>
        <v>-0.18754407321767685</v>
      </c>
      <c r="AL326">
        <f t="shared" si="176"/>
        <v>-2.2469729057139798</v>
      </c>
      <c r="AM326">
        <f t="shared" si="177"/>
        <v>-2.0844558235483377</v>
      </c>
      <c r="AN326" s="15">
        <f t="shared" si="186"/>
        <v>4.2415593002922751</v>
      </c>
      <c r="AO326" s="15">
        <f t="shared" si="186"/>
        <v>4.2415596185667352</v>
      </c>
      <c r="AP326" s="15">
        <f t="shared" si="186"/>
        <v>4.2415567006141366</v>
      </c>
      <c r="AQ326" s="15">
        <f t="shared" si="186"/>
        <v>4.2415834531430816</v>
      </c>
      <c r="AR326" s="15">
        <f t="shared" si="186"/>
        <v>4.2413382318019011</v>
      </c>
      <c r="AS326" s="15">
        <f t="shared" si="186"/>
        <v>4.2435904415047361</v>
      </c>
      <c r="AT326" s="15">
        <f t="shared" si="186"/>
        <v>4.223265698000974</v>
      </c>
      <c r="AU326" s="15">
        <f t="shared" si="178"/>
        <v>4.4558465130493055</v>
      </c>
    </row>
    <row r="327" spans="1:48" x14ac:dyDescent="0.2">
      <c r="A327" s="9" t="s">
        <v>661</v>
      </c>
      <c r="B327" s="35"/>
      <c r="C327" s="12">
        <v>49216.400999999998</v>
      </c>
      <c r="D327" s="12"/>
      <c r="E327" s="9">
        <f t="shared" si="160"/>
        <v>6161.9953604376924</v>
      </c>
      <c r="F327" s="9">
        <f t="shared" si="161"/>
        <v>6162</v>
      </c>
      <c r="G327" s="9">
        <f t="shared" si="162"/>
        <v>-7.1860000025480986E-3</v>
      </c>
      <c r="H327" s="9"/>
      <c r="I327" s="9">
        <f t="shared" si="185"/>
        <v>-7.1860000025480986E-3</v>
      </c>
      <c r="J327" s="9"/>
      <c r="K327" s="9"/>
      <c r="L327" s="9"/>
      <c r="M327" s="9"/>
      <c r="N327" s="9"/>
      <c r="O327" s="9">
        <f t="shared" ca="1" si="181"/>
        <v>-5.7911996693249007E-2</v>
      </c>
      <c r="P327" s="9">
        <f t="shared" si="163"/>
        <v>0.20488681306353995</v>
      </c>
      <c r="Q327" s="40">
        <f t="shared" si="164"/>
        <v>34197.900999999998</v>
      </c>
      <c r="S327" s="35">
        <v>0.1</v>
      </c>
      <c r="Z327">
        <f t="shared" si="165"/>
        <v>6162</v>
      </c>
      <c r="AA327" s="15">
        <f t="shared" si="166"/>
        <v>-1.0153206210418958E-2</v>
      </c>
      <c r="AB327" s="15">
        <f t="shared" si="167"/>
        <v>0.20785401927141081</v>
      </c>
      <c r="AC327" s="15">
        <f t="shared" si="168"/>
        <v>-0.21207281306608805</v>
      </c>
      <c r="AD327" s="15">
        <f t="shared" si="169"/>
        <v>2.9672062078708594E-3</v>
      </c>
      <c r="AE327" s="15">
        <f t="shared" si="170"/>
        <v>8.8043126800273655E-7</v>
      </c>
      <c r="AF327">
        <f t="shared" si="171"/>
        <v>-0.21207281306608805</v>
      </c>
      <c r="AG327" s="68"/>
      <c r="AH327">
        <f t="shared" si="172"/>
        <v>-0.21504001927395891</v>
      </c>
      <c r="AI327">
        <f t="shared" si="173"/>
        <v>0.84952267134872228</v>
      </c>
      <c r="AJ327">
        <f t="shared" si="174"/>
        <v>-0.57391947938948251</v>
      </c>
      <c r="AK327">
        <f t="shared" si="175"/>
        <v>-0.18754407321767685</v>
      </c>
      <c r="AL327">
        <f t="shared" si="176"/>
        <v>-2.2469729057139798</v>
      </c>
      <c r="AM327">
        <f t="shared" si="177"/>
        <v>-2.0844558235483377</v>
      </c>
      <c r="AN327" s="15">
        <f t="shared" si="186"/>
        <v>4.2415593002922751</v>
      </c>
      <c r="AO327" s="15">
        <f t="shared" si="186"/>
        <v>4.2415596185667352</v>
      </c>
      <c r="AP327" s="15">
        <f t="shared" si="186"/>
        <v>4.2415567006141366</v>
      </c>
      <c r="AQ327" s="15">
        <f t="shared" si="186"/>
        <v>4.2415834531430816</v>
      </c>
      <c r="AR327" s="15">
        <f t="shared" si="186"/>
        <v>4.2413382318019011</v>
      </c>
      <c r="AS327" s="15">
        <f t="shared" si="186"/>
        <v>4.2435904415047361</v>
      </c>
      <c r="AT327" s="15">
        <f t="shared" si="186"/>
        <v>4.223265698000974</v>
      </c>
      <c r="AU327" s="15">
        <f t="shared" si="178"/>
        <v>4.4558465130493055</v>
      </c>
    </row>
    <row r="328" spans="1:48" x14ac:dyDescent="0.2">
      <c r="A328" s="9" t="s">
        <v>661</v>
      </c>
      <c r="B328" s="35"/>
      <c r="C328" s="12">
        <v>49216.402000000002</v>
      </c>
      <c r="D328" s="12"/>
      <c r="E328" s="9">
        <f t="shared" si="160"/>
        <v>6161.996006076758</v>
      </c>
      <c r="F328" s="9">
        <f t="shared" si="161"/>
        <v>6162</v>
      </c>
      <c r="G328" s="9">
        <f t="shared" si="162"/>
        <v>-6.1859999987063929E-3</v>
      </c>
      <c r="H328" s="9"/>
      <c r="I328" s="9">
        <f t="shared" si="185"/>
        <v>-6.1859999987063929E-3</v>
      </c>
      <c r="J328" s="9"/>
      <c r="K328" s="9"/>
      <c r="L328" s="9"/>
      <c r="M328" s="9"/>
      <c r="N328" s="9"/>
      <c r="O328" s="9">
        <f t="shared" ca="1" si="181"/>
        <v>-5.7911996693249007E-2</v>
      </c>
      <c r="P328" s="9">
        <f t="shared" si="163"/>
        <v>0.20488681306353995</v>
      </c>
      <c r="Q328" s="40">
        <f t="shared" si="164"/>
        <v>34197.902000000002</v>
      </c>
      <c r="S328" s="35">
        <v>0.1</v>
      </c>
      <c r="Z328">
        <f t="shared" si="165"/>
        <v>6162</v>
      </c>
      <c r="AA328" s="15">
        <f t="shared" si="166"/>
        <v>-1.0153206210418958E-2</v>
      </c>
      <c r="AB328" s="15">
        <f t="shared" si="167"/>
        <v>0.20885401927525252</v>
      </c>
      <c r="AC328" s="15">
        <f t="shared" si="168"/>
        <v>-0.21107281306224634</v>
      </c>
      <c r="AD328" s="15">
        <f t="shared" si="169"/>
        <v>3.967206211712565E-3</v>
      </c>
      <c r="AE328" s="15">
        <f t="shared" si="170"/>
        <v>1.5738725126250763E-6</v>
      </c>
      <c r="AF328">
        <f t="shared" si="171"/>
        <v>-0.21107281306224634</v>
      </c>
      <c r="AG328" s="68"/>
      <c r="AH328">
        <f t="shared" si="172"/>
        <v>-0.21504001927395891</v>
      </c>
      <c r="AI328">
        <f t="shared" si="173"/>
        <v>0.84952267134872228</v>
      </c>
      <c r="AJ328">
        <f t="shared" si="174"/>
        <v>-0.57391947938948251</v>
      </c>
      <c r="AK328">
        <f t="shared" si="175"/>
        <v>-0.18754407321767685</v>
      </c>
      <c r="AL328">
        <f t="shared" si="176"/>
        <v>-2.2469729057139798</v>
      </c>
      <c r="AM328">
        <f t="shared" si="177"/>
        <v>-2.0844558235483377</v>
      </c>
      <c r="AN328" s="15">
        <f t="shared" si="186"/>
        <v>4.2415593002922751</v>
      </c>
      <c r="AO328" s="15">
        <f t="shared" si="186"/>
        <v>4.2415596185667352</v>
      </c>
      <c r="AP328" s="15">
        <f t="shared" si="186"/>
        <v>4.2415567006141366</v>
      </c>
      <c r="AQ328" s="15">
        <f t="shared" si="186"/>
        <v>4.2415834531430816</v>
      </c>
      <c r="AR328" s="15">
        <f t="shared" si="186"/>
        <v>4.2413382318019011</v>
      </c>
      <c r="AS328" s="15">
        <f t="shared" si="186"/>
        <v>4.2435904415047361</v>
      </c>
      <c r="AT328" s="15">
        <f t="shared" si="186"/>
        <v>4.223265698000974</v>
      </c>
      <c r="AU328" s="15">
        <f t="shared" si="178"/>
        <v>4.4558465130493055</v>
      </c>
    </row>
    <row r="329" spans="1:48" x14ac:dyDescent="0.2">
      <c r="A329" s="9" t="s">
        <v>661</v>
      </c>
      <c r="B329" s="35"/>
      <c r="C329" s="12">
        <v>49487.430999999997</v>
      </c>
      <c r="D329" s="12"/>
      <c r="E329" s="9">
        <f t="shared" si="160"/>
        <v>6336.9829157447475</v>
      </c>
      <c r="F329" s="9">
        <f t="shared" si="161"/>
        <v>6337</v>
      </c>
      <c r="G329" s="9">
        <f t="shared" si="162"/>
        <v>-2.6461000001290813E-2</v>
      </c>
      <c r="H329" s="9"/>
      <c r="I329" s="9">
        <f t="shared" si="185"/>
        <v>-2.6461000001290813E-2</v>
      </c>
      <c r="J329" s="9"/>
      <c r="K329" s="9"/>
      <c r="L329" s="9"/>
      <c r="M329" s="9"/>
      <c r="N329" s="9"/>
      <c r="O329" s="9">
        <f t="shared" ca="1" si="181"/>
        <v>-5.3700336507927771E-2</v>
      </c>
      <c r="P329" s="9">
        <f t="shared" si="163"/>
        <v>0.21005953959905121</v>
      </c>
      <c r="Q329" s="40">
        <f t="shared" si="164"/>
        <v>34468.930999999997</v>
      </c>
      <c r="S329" s="35">
        <v>0.1</v>
      </c>
      <c r="Z329">
        <f t="shared" si="165"/>
        <v>6337</v>
      </c>
      <c r="AA329" s="15">
        <f t="shared" si="166"/>
        <v>-9.5745814002658192E-3</v>
      </c>
      <c r="AB329" s="15">
        <f t="shared" si="167"/>
        <v>0.19317312099802622</v>
      </c>
      <c r="AC329" s="15">
        <f t="shared" si="168"/>
        <v>-0.23652053960034203</v>
      </c>
      <c r="AD329" s="15">
        <f t="shared" si="169"/>
        <v>-1.6886418601024994E-2</v>
      </c>
      <c r="AE329" s="15">
        <f t="shared" si="170"/>
        <v>2.8515113316904295E-5</v>
      </c>
      <c r="AF329">
        <f t="shared" si="171"/>
        <v>-0.23652053960034203</v>
      </c>
      <c r="AG329" s="68"/>
      <c r="AH329">
        <f t="shared" si="172"/>
        <v>-0.21963412099931703</v>
      </c>
      <c r="AI329">
        <f t="shared" si="173"/>
        <v>0.85327750405598979</v>
      </c>
      <c r="AJ329">
        <f t="shared" si="174"/>
        <v>-0.59007211424426897</v>
      </c>
      <c r="AK329">
        <f t="shared" si="175"/>
        <v>-0.19049597114128658</v>
      </c>
      <c r="AL329">
        <f t="shared" si="176"/>
        <v>-2.2271088236053513</v>
      </c>
      <c r="AM329">
        <f t="shared" si="177"/>
        <v>-2.0324445738337307</v>
      </c>
      <c r="AN329" s="15">
        <f t="shared" si="186"/>
        <v>4.2642060469917675</v>
      </c>
      <c r="AO329" s="15">
        <f t="shared" si="186"/>
        <v>4.2642062858558845</v>
      </c>
      <c r="AP329" s="15">
        <f t="shared" si="186"/>
        <v>4.2642039933635001</v>
      </c>
      <c r="AQ329" s="15">
        <f t="shared" si="186"/>
        <v>4.2642259959527493</v>
      </c>
      <c r="AR329" s="15">
        <f t="shared" si="186"/>
        <v>4.2640148638490238</v>
      </c>
      <c r="AS329" s="15">
        <f t="shared" si="186"/>
        <v>4.2660446812374531</v>
      </c>
      <c r="AT329" s="15">
        <f t="shared" si="186"/>
        <v>4.2468716023924209</v>
      </c>
      <c r="AU329" s="15">
        <f t="shared" si="178"/>
        <v>4.4809082687430113</v>
      </c>
    </row>
    <row r="330" spans="1:48" x14ac:dyDescent="0.2">
      <c r="A330" s="9" t="s">
        <v>667</v>
      </c>
      <c r="B330" s="35"/>
      <c r="C330" s="12">
        <v>49504.49</v>
      </c>
      <c r="D330" s="12"/>
      <c r="E330" s="9">
        <f t="shared" si="160"/>
        <v>6347.9968725243789</v>
      </c>
      <c r="F330" s="9">
        <f t="shared" si="161"/>
        <v>6348</v>
      </c>
      <c r="G330" s="9">
        <f t="shared" si="162"/>
        <v>-4.8440000027767383E-3</v>
      </c>
      <c r="H330" s="9"/>
      <c r="I330" s="9">
        <f t="shared" si="185"/>
        <v>-4.8440000027767383E-3</v>
      </c>
      <c r="J330" s="9"/>
      <c r="K330" s="9"/>
      <c r="L330" s="9"/>
      <c r="M330" s="9"/>
      <c r="N330" s="9"/>
      <c r="O330" s="9">
        <f t="shared" ca="1" si="181"/>
        <v>-5.3435603581993285E-2</v>
      </c>
      <c r="P330" s="9">
        <f t="shared" si="163"/>
        <v>0.21038468728935825</v>
      </c>
      <c r="Q330" s="40">
        <f t="shared" si="164"/>
        <v>34485.99</v>
      </c>
      <c r="S330" s="35">
        <v>0.1</v>
      </c>
      <c r="Z330">
        <f t="shared" si="165"/>
        <v>6348</v>
      </c>
      <c r="AA330" s="15">
        <f t="shared" si="166"/>
        <v>-9.5351380198158697E-3</v>
      </c>
      <c r="AB330" s="15">
        <f t="shared" si="167"/>
        <v>0.21507582530639738</v>
      </c>
      <c r="AC330" s="15">
        <f t="shared" si="168"/>
        <v>-0.21522868729213498</v>
      </c>
      <c r="AD330" s="15">
        <f t="shared" si="169"/>
        <v>4.6911380170391315E-3</v>
      </c>
      <c r="AE330" s="15">
        <f t="shared" si="170"/>
        <v>2.2006775894909834E-6</v>
      </c>
      <c r="AF330">
        <f t="shared" si="171"/>
        <v>-0.21522868729213498</v>
      </c>
      <c r="AG330" s="68"/>
      <c r="AH330">
        <f t="shared" si="172"/>
        <v>-0.21991982530917412</v>
      </c>
      <c r="AI330">
        <f t="shared" si="173"/>
        <v>0.85351659356411447</v>
      </c>
      <c r="AJ330">
        <f t="shared" si="174"/>
        <v>-0.5910844578928991</v>
      </c>
      <c r="AK330">
        <f t="shared" si="175"/>
        <v>-0.19067988220061685</v>
      </c>
      <c r="AL330">
        <f t="shared" si="176"/>
        <v>-2.2258543397513861</v>
      </c>
      <c r="AM330">
        <f t="shared" si="177"/>
        <v>-2.029230398664041</v>
      </c>
      <c r="AN330" s="15">
        <f t="shared" si="186"/>
        <v>4.2656329083180538</v>
      </c>
      <c r="AO330" s="15">
        <f t="shared" si="186"/>
        <v>4.2656331427539413</v>
      </c>
      <c r="AP330" s="15">
        <f t="shared" si="186"/>
        <v>4.2656308860621177</v>
      </c>
      <c r="AQ330" s="15">
        <f t="shared" si="186"/>
        <v>4.2656526095342242</v>
      </c>
      <c r="AR330" s="15">
        <f t="shared" si="186"/>
        <v>4.2654435349157618</v>
      </c>
      <c r="AS330" s="15">
        <f t="shared" si="186"/>
        <v>4.2674595476648216</v>
      </c>
      <c r="AT330" s="15">
        <f t="shared" si="186"/>
        <v>4.2483603030763968</v>
      </c>
      <c r="AU330" s="15">
        <f t="shared" si="178"/>
        <v>4.4824835791009017</v>
      </c>
    </row>
    <row r="331" spans="1:48" x14ac:dyDescent="0.2">
      <c r="A331" s="9" t="s">
        <v>661</v>
      </c>
      <c r="B331" s="35"/>
      <c r="C331" s="12">
        <v>49535.436999999998</v>
      </c>
      <c r="D331" s="12"/>
      <c r="E331" s="9">
        <f t="shared" si="160"/>
        <v>6367.9774646141377</v>
      </c>
      <c r="F331" s="9">
        <f t="shared" si="161"/>
        <v>6368</v>
      </c>
      <c r="G331" s="9">
        <f t="shared" si="162"/>
        <v>-3.4904000000096858E-2</v>
      </c>
      <c r="H331" s="9"/>
      <c r="I331" s="9">
        <f t="shared" si="185"/>
        <v>-3.4904000000096858E-2</v>
      </c>
      <c r="J331" s="9"/>
      <c r="K331" s="9"/>
      <c r="L331" s="9"/>
      <c r="M331" s="9"/>
      <c r="N331" s="9"/>
      <c r="O331" s="9">
        <f t="shared" ca="1" si="181"/>
        <v>-5.2954270989385155E-2</v>
      </c>
      <c r="P331" s="9">
        <f t="shared" si="163"/>
        <v>0.21097586638673577</v>
      </c>
      <c r="Q331" s="40">
        <f t="shared" si="164"/>
        <v>34516.936999999998</v>
      </c>
      <c r="S331" s="35">
        <v>0.1</v>
      </c>
      <c r="X331" s="15"/>
      <c r="Y331" s="15"/>
      <c r="Z331">
        <f t="shared" si="165"/>
        <v>6368</v>
      </c>
      <c r="AA331" s="15">
        <f t="shared" si="166"/>
        <v>-9.4624783516558397E-3</v>
      </c>
      <c r="AB331" s="15">
        <f t="shared" si="167"/>
        <v>0.18553434473829475</v>
      </c>
      <c r="AC331" s="15">
        <f t="shared" si="168"/>
        <v>-0.24587986638683262</v>
      </c>
      <c r="AD331" s="15">
        <f t="shared" si="169"/>
        <v>-2.5441521648441018E-2</v>
      </c>
      <c r="AE331" s="15">
        <f t="shared" si="170"/>
        <v>6.4727102378809293E-5</v>
      </c>
      <c r="AF331">
        <f t="shared" si="171"/>
        <v>-0.24587986638683262</v>
      </c>
      <c r="AG331" s="68"/>
      <c r="AH331">
        <f t="shared" si="172"/>
        <v>-0.22043834473839161</v>
      </c>
      <c r="AI331">
        <f t="shared" si="173"/>
        <v>0.85395223656562425</v>
      </c>
      <c r="AJ331">
        <f t="shared" si="174"/>
        <v>-0.59292415059207215</v>
      </c>
      <c r="AK331">
        <f t="shared" si="175"/>
        <v>-0.19101376032348713</v>
      </c>
      <c r="AL331">
        <f t="shared" si="176"/>
        <v>-2.2235716566578771</v>
      </c>
      <c r="AM331">
        <f t="shared" si="177"/>
        <v>-2.0234027628120383</v>
      </c>
      <c r="AN331" s="15">
        <f t="shared" ref="AN331:AT340" si="187">$AU331+$AB$7*SIN(AO331)</f>
        <v>4.2682282269840863</v>
      </c>
      <c r="AO331" s="15">
        <f t="shared" si="187"/>
        <v>4.2682284535298569</v>
      </c>
      <c r="AP331" s="15">
        <f t="shared" si="187"/>
        <v>4.2682262609026482</v>
      </c>
      <c r="AQ331" s="15">
        <f t="shared" si="187"/>
        <v>4.2682474827078041</v>
      </c>
      <c r="AR331" s="15">
        <f t="shared" si="187"/>
        <v>4.2680421227195549</v>
      </c>
      <c r="AS331" s="15">
        <f t="shared" si="187"/>
        <v>4.2700330938856323</v>
      </c>
      <c r="AT331" s="15">
        <f t="shared" si="187"/>
        <v>4.2510685202564797</v>
      </c>
      <c r="AU331" s="15">
        <f t="shared" si="178"/>
        <v>4.4853477797516108</v>
      </c>
    </row>
    <row r="332" spans="1:48" x14ac:dyDescent="0.2">
      <c r="A332" s="9" t="s">
        <v>661</v>
      </c>
      <c r="B332" s="35"/>
      <c r="C332" s="12">
        <v>49535.445</v>
      </c>
      <c r="D332" s="12"/>
      <c r="E332" s="9">
        <f t="shared" si="160"/>
        <v>6367.9826297266445</v>
      </c>
      <c r="F332" s="9">
        <f t="shared" si="161"/>
        <v>6368</v>
      </c>
      <c r="G332" s="9">
        <f t="shared" si="162"/>
        <v>-2.6903999998467043E-2</v>
      </c>
      <c r="H332" s="9"/>
      <c r="I332" s="9">
        <f t="shared" si="185"/>
        <v>-2.6903999998467043E-2</v>
      </c>
      <c r="J332" s="9"/>
      <c r="K332" s="9"/>
      <c r="L332" s="9"/>
      <c r="M332" s="9"/>
      <c r="N332" s="9"/>
      <c r="O332" s="9">
        <f t="shared" ref="O332:O363" ca="1" si="188">+C$11+C$12*F332</f>
        <v>-5.2954270989385155E-2</v>
      </c>
      <c r="P332" s="9">
        <f t="shared" si="163"/>
        <v>0.21097586638673577</v>
      </c>
      <c r="Q332" s="40">
        <f t="shared" si="164"/>
        <v>34516.945</v>
      </c>
      <c r="S332" s="35">
        <v>0.1</v>
      </c>
      <c r="Z332">
        <f t="shared" si="165"/>
        <v>6368</v>
      </c>
      <c r="AA332" s="15">
        <f t="shared" si="166"/>
        <v>-9.4624783516558397E-3</v>
      </c>
      <c r="AB332" s="15">
        <f t="shared" si="167"/>
        <v>0.19353434473992456</v>
      </c>
      <c r="AC332" s="15">
        <f t="shared" si="168"/>
        <v>-0.23787986638520281</v>
      </c>
      <c r="AD332" s="15">
        <f t="shared" si="169"/>
        <v>-1.7441521646811203E-2</v>
      </c>
      <c r="AE332" s="15">
        <f t="shared" si="170"/>
        <v>3.0420667735618382E-5</v>
      </c>
      <c r="AF332">
        <f t="shared" si="171"/>
        <v>-0.23787986638520281</v>
      </c>
      <c r="AG332" s="68"/>
      <c r="AH332">
        <f t="shared" si="172"/>
        <v>-0.22043834473839161</v>
      </c>
      <c r="AI332">
        <f t="shared" si="173"/>
        <v>0.85395223656562425</v>
      </c>
      <c r="AJ332">
        <f t="shared" si="174"/>
        <v>-0.59292415059207215</v>
      </c>
      <c r="AK332">
        <f t="shared" si="175"/>
        <v>-0.19101376032348713</v>
      </c>
      <c r="AL332">
        <f t="shared" si="176"/>
        <v>-2.2235716566578771</v>
      </c>
      <c r="AM332">
        <f t="shared" si="177"/>
        <v>-2.0234027628120383</v>
      </c>
      <c r="AN332" s="15">
        <f t="shared" si="187"/>
        <v>4.2682282269840863</v>
      </c>
      <c r="AO332" s="15">
        <f t="shared" si="187"/>
        <v>4.2682284535298569</v>
      </c>
      <c r="AP332" s="15">
        <f t="shared" si="187"/>
        <v>4.2682262609026482</v>
      </c>
      <c r="AQ332" s="15">
        <f t="shared" si="187"/>
        <v>4.2682474827078041</v>
      </c>
      <c r="AR332" s="15">
        <f t="shared" si="187"/>
        <v>4.2680421227195549</v>
      </c>
      <c r="AS332" s="15">
        <f t="shared" si="187"/>
        <v>4.2700330938856323</v>
      </c>
      <c r="AT332" s="15">
        <f t="shared" si="187"/>
        <v>4.2510685202564797</v>
      </c>
      <c r="AU332" s="15">
        <f t="shared" si="178"/>
        <v>4.4853477797516108</v>
      </c>
      <c r="AV332" s="15"/>
    </row>
    <row r="333" spans="1:48" x14ac:dyDescent="0.2">
      <c r="A333" s="9" t="s">
        <v>661</v>
      </c>
      <c r="B333" s="35"/>
      <c r="C333" s="12">
        <v>49535.446000000004</v>
      </c>
      <c r="D333" s="12"/>
      <c r="E333" s="9">
        <f t="shared" si="160"/>
        <v>6367.9832753657101</v>
      </c>
      <c r="F333" s="9">
        <f t="shared" si="161"/>
        <v>6368</v>
      </c>
      <c r="G333" s="9">
        <f t="shared" si="162"/>
        <v>-2.5903999994625337E-2</v>
      </c>
      <c r="H333" s="9"/>
      <c r="I333" s="9">
        <f t="shared" si="185"/>
        <v>-2.5903999994625337E-2</v>
      </c>
      <c r="J333" s="9"/>
      <c r="K333" s="9"/>
      <c r="L333" s="9"/>
      <c r="M333" s="9"/>
      <c r="N333" s="9"/>
      <c r="O333" s="9">
        <f t="shared" ca="1" si="188"/>
        <v>-5.2954270989385155E-2</v>
      </c>
      <c r="P333" s="9">
        <f t="shared" si="163"/>
        <v>0.21097586638673577</v>
      </c>
      <c r="Q333" s="40">
        <f t="shared" si="164"/>
        <v>34516.946000000004</v>
      </c>
      <c r="S333" s="35">
        <v>0.1</v>
      </c>
      <c r="Z333">
        <f t="shared" si="165"/>
        <v>6368</v>
      </c>
      <c r="AA333" s="15">
        <f t="shared" si="166"/>
        <v>-9.4624783516558397E-3</v>
      </c>
      <c r="AB333" s="15">
        <f t="shared" si="167"/>
        <v>0.19453434474376627</v>
      </c>
      <c r="AC333" s="15">
        <f t="shared" si="168"/>
        <v>-0.2368798663813611</v>
      </c>
      <c r="AD333" s="15">
        <f t="shared" si="169"/>
        <v>-1.6441521642969498E-2</v>
      </c>
      <c r="AE333" s="15">
        <f t="shared" si="170"/>
        <v>2.7032363393623442E-5</v>
      </c>
      <c r="AF333">
        <f t="shared" si="171"/>
        <v>-0.2368798663813611</v>
      </c>
      <c r="AG333" s="68"/>
      <c r="AH333">
        <f t="shared" si="172"/>
        <v>-0.22043834473839161</v>
      </c>
      <c r="AI333">
        <f t="shared" si="173"/>
        <v>0.85395223656562425</v>
      </c>
      <c r="AJ333">
        <f t="shared" si="174"/>
        <v>-0.59292415059207215</v>
      </c>
      <c r="AK333">
        <f t="shared" si="175"/>
        <v>-0.19101376032348713</v>
      </c>
      <c r="AL333">
        <f t="shared" si="176"/>
        <v>-2.2235716566578771</v>
      </c>
      <c r="AM333">
        <f t="shared" si="177"/>
        <v>-2.0234027628120383</v>
      </c>
      <c r="AN333" s="15">
        <f t="shared" si="187"/>
        <v>4.2682282269840863</v>
      </c>
      <c r="AO333" s="15">
        <f t="shared" si="187"/>
        <v>4.2682284535298569</v>
      </c>
      <c r="AP333" s="15">
        <f t="shared" si="187"/>
        <v>4.2682262609026482</v>
      </c>
      <c r="AQ333" s="15">
        <f t="shared" si="187"/>
        <v>4.2682474827078041</v>
      </c>
      <c r="AR333" s="15">
        <f t="shared" si="187"/>
        <v>4.2680421227195549</v>
      </c>
      <c r="AS333" s="15">
        <f t="shared" si="187"/>
        <v>4.2700330938856323</v>
      </c>
      <c r="AT333" s="15">
        <f t="shared" si="187"/>
        <v>4.2510685202564797</v>
      </c>
      <c r="AU333" s="15">
        <f t="shared" si="178"/>
        <v>4.4853477797516108</v>
      </c>
    </row>
    <row r="334" spans="1:48" x14ac:dyDescent="0.2">
      <c r="A334" s="9" t="s">
        <v>661</v>
      </c>
      <c r="B334" s="35"/>
      <c r="C334" s="12">
        <v>49535.447</v>
      </c>
      <c r="D334" s="12"/>
      <c r="E334" s="9">
        <f t="shared" si="160"/>
        <v>6367.9839210047712</v>
      </c>
      <c r="F334" s="9">
        <f t="shared" si="161"/>
        <v>6368</v>
      </c>
      <c r="G334" s="9">
        <f t="shared" si="162"/>
        <v>-2.4903999998059589E-2</v>
      </c>
      <c r="H334" s="9"/>
      <c r="I334" s="9">
        <f t="shared" si="185"/>
        <v>-2.4903999998059589E-2</v>
      </c>
      <c r="J334" s="9"/>
      <c r="K334" s="9"/>
      <c r="L334" s="9"/>
      <c r="M334" s="9"/>
      <c r="N334" s="9"/>
      <c r="O334" s="9">
        <f t="shared" ca="1" si="188"/>
        <v>-5.2954270989385155E-2</v>
      </c>
      <c r="P334" s="9">
        <f t="shared" si="163"/>
        <v>0.21097586638673577</v>
      </c>
      <c r="Q334" s="40">
        <f t="shared" si="164"/>
        <v>34516.947</v>
      </c>
      <c r="S334" s="35">
        <v>0.1</v>
      </c>
      <c r="Z334">
        <f t="shared" si="165"/>
        <v>6368</v>
      </c>
      <c r="AA334" s="15">
        <f t="shared" si="166"/>
        <v>-9.4624783516558397E-3</v>
      </c>
      <c r="AB334" s="15">
        <f t="shared" si="167"/>
        <v>0.19553434474033202</v>
      </c>
      <c r="AC334" s="15">
        <f t="shared" si="168"/>
        <v>-0.23587986638479536</v>
      </c>
      <c r="AD334" s="15">
        <f t="shared" si="169"/>
        <v>-1.544152164640375E-2</v>
      </c>
      <c r="AE334" s="15">
        <f t="shared" si="170"/>
        <v>2.3844059075635558E-5</v>
      </c>
      <c r="AF334">
        <f t="shared" si="171"/>
        <v>-0.23587986638479536</v>
      </c>
      <c r="AG334" s="68"/>
      <c r="AH334">
        <f t="shared" si="172"/>
        <v>-0.22043834473839161</v>
      </c>
      <c r="AI334">
        <f t="shared" si="173"/>
        <v>0.85395223656562425</v>
      </c>
      <c r="AJ334">
        <f t="shared" si="174"/>
        <v>-0.59292415059207215</v>
      </c>
      <c r="AK334">
        <f t="shared" si="175"/>
        <v>-0.19101376032348713</v>
      </c>
      <c r="AL334">
        <f t="shared" si="176"/>
        <v>-2.2235716566578771</v>
      </c>
      <c r="AM334">
        <f t="shared" si="177"/>
        <v>-2.0234027628120383</v>
      </c>
      <c r="AN334" s="15">
        <f t="shared" si="187"/>
        <v>4.2682282269840863</v>
      </c>
      <c r="AO334" s="15">
        <f t="shared" si="187"/>
        <v>4.2682284535298569</v>
      </c>
      <c r="AP334" s="15">
        <f t="shared" si="187"/>
        <v>4.2682262609026482</v>
      </c>
      <c r="AQ334" s="15">
        <f t="shared" si="187"/>
        <v>4.2682474827078041</v>
      </c>
      <c r="AR334" s="15">
        <f t="shared" si="187"/>
        <v>4.2680421227195549</v>
      </c>
      <c r="AS334" s="15">
        <f t="shared" si="187"/>
        <v>4.2700330938856323</v>
      </c>
      <c r="AT334" s="15">
        <f t="shared" si="187"/>
        <v>4.2510685202564797</v>
      </c>
      <c r="AU334" s="15">
        <f t="shared" si="178"/>
        <v>4.4853477797516108</v>
      </c>
    </row>
    <row r="335" spans="1:48" x14ac:dyDescent="0.2">
      <c r="A335" s="9" t="s">
        <v>661</v>
      </c>
      <c r="B335" s="35"/>
      <c r="C335" s="12">
        <v>49535.453000000001</v>
      </c>
      <c r="D335" s="12"/>
      <c r="E335" s="9">
        <f t="shared" si="160"/>
        <v>6367.9877948391513</v>
      </c>
      <c r="F335" s="9">
        <f t="shared" si="161"/>
        <v>6368</v>
      </c>
      <c r="G335" s="9">
        <f t="shared" si="162"/>
        <v>-1.8903999996837229E-2</v>
      </c>
      <c r="H335" s="9"/>
      <c r="I335" s="9">
        <f t="shared" si="185"/>
        <v>-1.8903999996837229E-2</v>
      </c>
      <c r="J335" s="9"/>
      <c r="K335" s="9"/>
      <c r="L335" s="9"/>
      <c r="M335" s="9"/>
      <c r="N335" s="9"/>
      <c r="O335" s="9">
        <f t="shared" ca="1" si="188"/>
        <v>-5.2954270989385155E-2</v>
      </c>
      <c r="P335" s="9">
        <f t="shared" si="163"/>
        <v>0.21097586638673577</v>
      </c>
      <c r="Q335" s="40">
        <f t="shared" si="164"/>
        <v>34516.953000000001</v>
      </c>
      <c r="S335" s="35">
        <v>0.1</v>
      </c>
      <c r="X335" s="9"/>
      <c r="Y335" s="9"/>
      <c r="Z335">
        <f t="shared" si="165"/>
        <v>6368</v>
      </c>
      <c r="AA335" s="15">
        <f t="shared" si="166"/>
        <v>-9.4624783516558397E-3</v>
      </c>
      <c r="AB335" s="15">
        <f t="shared" si="167"/>
        <v>0.20153434474155438</v>
      </c>
      <c r="AC335" s="15">
        <f t="shared" si="168"/>
        <v>-0.22987986638357299</v>
      </c>
      <c r="AD335" s="15">
        <f t="shared" si="169"/>
        <v>-9.4415216451813888E-3</v>
      </c>
      <c r="AE335" s="15">
        <f t="shared" si="170"/>
        <v>8.9142330976428669E-6</v>
      </c>
      <c r="AF335">
        <f t="shared" si="171"/>
        <v>-0.22987986638357299</v>
      </c>
      <c r="AG335" s="68"/>
      <c r="AH335">
        <f t="shared" si="172"/>
        <v>-0.22043834473839161</v>
      </c>
      <c r="AI335">
        <f t="shared" si="173"/>
        <v>0.85395223656562425</v>
      </c>
      <c r="AJ335">
        <f t="shared" si="174"/>
        <v>-0.59292415059207215</v>
      </c>
      <c r="AK335">
        <f t="shared" si="175"/>
        <v>-0.19101376032348713</v>
      </c>
      <c r="AL335">
        <f t="shared" si="176"/>
        <v>-2.2235716566578771</v>
      </c>
      <c r="AM335">
        <f t="shared" si="177"/>
        <v>-2.0234027628120383</v>
      </c>
      <c r="AN335" s="15">
        <f t="shared" si="187"/>
        <v>4.2682282269840863</v>
      </c>
      <c r="AO335" s="15">
        <f t="shared" si="187"/>
        <v>4.2682284535298569</v>
      </c>
      <c r="AP335" s="15">
        <f t="shared" si="187"/>
        <v>4.2682262609026482</v>
      </c>
      <c r="AQ335" s="15">
        <f t="shared" si="187"/>
        <v>4.2682474827078041</v>
      </c>
      <c r="AR335" s="15">
        <f t="shared" si="187"/>
        <v>4.2680421227195549</v>
      </c>
      <c r="AS335" s="15">
        <f t="shared" si="187"/>
        <v>4.2700330938856323</v>
      </c>
      <c r="AT335" s="15">
        <f t="shared" si="187"/>
        <v>4.2510685202564797</v>
      </c>
      <c r="AU335" s="15">
        <f t="shared" si="178"/>
        <v>4.4853477797516108</v>
      </c>
    </row>
    <row r="336" spans="1:48" x14ac:dyDescent="0.2">
      <c r="A336" s="9" t="s">
        <v>661</v>
      </c>
      <c r="B336" s="35"/>
      <c r="C336" s="12">
        <v>49535.455000000002</v>
      </c>
      <c r="D336" s="12"/>
      <c r="E336" s="9">
        <f t="shared" si="160"/>
        <v>6367.989086117278</v>
      </c>
      <c r="F336" s="9">
        <f t="shared" si="161"/>
        <v>6368</v>
      </c>
      <c r="G336" s="9">
        <f t="shared" si="162"/>
        <v>-1.6903999996429775E-2</v>
      </c>
      <c r="H336" s="9"/>
      <c r="I336" s="9">
        <f t="shared" si="185"/>
        <v>-1.6903999996429775E-2</v>
      </c>
      <c r="J336" s="9"/>
      <c r="K336" s="9"/>
      <c r="L336" s="9"/>
      <c r="M336" s="9"/>
      <c r="N336" s="9"/>
      <c r="O336" s="9">
        <f t="shared" ca="1" si="188"/>
        <v>-5.2954270989385155E-2</v>
      </c>
      <c r="P336" s="9">
        <f t="shared" si="163"/>
        <v>0.21097586638673577</v>
      </c>
      <c r="Q336" s="40">
        <f t="shared" si="164"/>
        <v>34516.955000000002</v>
      </c>
      <c r="S336" s="35">
        <v>0.1</v>
      </c>
      <c r="Z336">
        <f t="shared" si="165"/>
        <v>6368</v>
      </c>
      <c r="AA336" s="15">
        <f t="shared" si="166"/>
        <v>-9.4624783516558397E-3</v>
      </c>
      <c r="AB336" s="15">
        <f t="shared" si="167"/>
        <v>0.20353434474196183</v>
      </c>
      <c r="AC336" s="15">
        <f t="shared" si="168"/>
        <v>-0.22787986638316554</v>
      </c>
      <c r="AD336" s="15">
        <f t="shared" si="169"/>
        <v>-7.4415216447739352E-3</v>
      </c>
      <c r="AE336" s="15">
        <f t="shared" si="170"/>
        <v>5.5376244389638973E-6</v>
      </c>
      <c r="AF336">
        <f t="shared" si="171"/>
        <v>-0.22787986638316554</v>
      </c>
      <c r="AG336" s="68"/>
      <c r="AH336">
        <f t="shared" si="172"/>
        <v>-0.22043834473839161</v>
      </c>
      <c r="AI336">
        <f t="shared" si="173"/>
        <v>0.85395223656562425</v>
      </c>
      <c r="AJ336">
        <f t="shared" si="174"/>
        <v>-0.59292415059207215</v>
      </c>
      <c r="AK336">
        <f t="shared" si="175"/>
        <v>-0.19101376032348713</v>
      </c>
      <c r="AL336">
        <f t="shared" si="176"/>
        <v>-2.2235716566578771</v>
      </c>
      <c r="AM336">
        <f t="shared" si="177"/>
        <v>-2.0234027628120383</v>
      </c>
      <c r="AN336" s="15">
        <f t="shared" si="187"/>
        <v>4.2682282269840863</v>
      </c>
      <c r="AO336" s="15">
        <f t="shared" si="187"/>
        <v>4.2682284535298569</v>
      </c>
      <c r="AP336" s="15">
        <f t="shared" si="187"/>
        <v>4.2682262609026482</v>
      </c>
      <c r="AQ336" s="15">
        <f t="shared" si="187"/>
        <v>4.2682474827078041</v>
      </c>
      <c r="AR336" s="15">
        <f t="shared" si="187"/>
        <v>4.2680421227195549</v>
      </c>
      <c r="AS336" s="15">
        <f t="shared" si="187"/>
        <v>4.2700330938856323</v>
      </c>
      <c r="AT336" s="15">
        <f t="shared" si="187"/>
        <v>4.2510685202564797</v>
      </c>
      <c r="AU336" s="15">
        <f t="shared" si="178"/>
        <v>4.4853477797516108</v>
      </c>
    </row>
    <row r="337" spans="1:48" x14ac:dyDescent="0.2">
      <c r="A337" s="9" t="s">
        <v>661</v>
      </c>
      <c r="B337" s="35"/>
      <c r="C337" s="12">
        <v>49535.455999999998</v>
      </c>
      <c r="D337" s="12"/>
      <c r="E337" s="9">
        <f t="shared" si="160"/>
        <v>6367.9897317563391</v>
      </c>
      <c r="F337" s="9">
        <f t="shared" si="161"/>
        <v>6368</v>
      </c>
      <c r="G337" s="9">
        <f t="shared" si="162"/>
        <v>-1.5903999999864027E-2</v>
      </c>
      <c r="H337" s="9"/>
      <c r="I337" s="9">
        <f t="shared" si="185"/>
        <v>-1.5903999999864027E-2</v>
      </c>
      <c r="J337" s="9"/>
      <c r="K337" s="9"/>
      <c r="L337" s="9"/>
      <c r="M337" s="9"/>
      <c r="N337" s="9"/>
      <c r="O337" s="9">
        <f t="shared" ca="1" si="188"/>
        <v>-5.2954270989385155E-2</v>
      </c>
      <c r="P337" s="9">
        <f t="shared" si="163"/>
        <v>0.21097586638673577</v>
      </c>
      <c r="Q337" s="40">
        <f t="shared" si="164"/>
        <v>34516.955999999998</v>
      </c>
      <c r="S337" s="35">
        <v>0.1</v>
      </c>
      <c r="Z337">
        <f t="shared" si="165"/>
        <v>6368</v>
      </c>
      <c r="AA337" s="15">
        <f t="shared" si="166"/>
        <v>-9.4624783516558397E-3</v>
      </c>
      <c r="AB337" s="15">
        <f t="shared" si="167"/>
        <v>0.20453434473852758</v>
      </c>
      <c r="AC337" s="15">
        <f t="shared" si="168"/>
        <v>-0.22687986638659979</v>
      </c>
      <c r="AD337" s="15">
        <f t="shared" si="169"/>
        <v>-6.4415216482081872E-3</v>
      </c>
      <c r="AE337" s="15">
        <f t="shared" si="170"/>
        <v>4.1493201144334718E-6</v>
      </c>
      <c r="AF337">
        <f t="shared" si="171"/>
        <v>-0.22687986638659979</v>
      </c>
      <c r="AG337" s="68"/>
      <c r="AH337">
        <f t="shared" si="172"/>
        <v>-0.22043834473839161</v>
      </c>
      <c r="AI337">
        <f t="shared" si="173"/>
        <v>0.85395223656562425</v>
      </c>
      <c r="AJ337">
        <f t="shared" si="174"/>
        <v>-0.59292415059207215</v>
      </c>
      <c r="AK337">
        <f t="shared" si="175"/>
        <v>-0.19101376032348713</v>
      </c>
      <c r="AL337">
        <f t="shared" si="176"/>
        <v>-2.2235716566578771</v>
      </c>
      <c r="AM337">
        <f t="shared" si="177"/>
        <v>-2.0234027628120383</v>
      </c>
      <c r="AN337" s="15">
        <f t="shared" si="187"/>
        <v>4.2682282269840863</v>
      </c>
      <c r="AO337" s="15">
        <f t="shared" si="187"/>
        <v>4.2682284535298569</v>
      </c>
      <c r="AP337" s="15">
        <f t="shared" si="187"/>
        <v>4.2682262609026482</v>
      </c>
      <c r="AQ337" s="15">
        <f t="shared" si="187"/>
        <v>4.2682474827078041</v>
      </c>
      <c r="AR337" s="15">
        <f t="shared" si="187"/>
        <v>4.2680421227195549</v>
      </c>
      <c r="AS337" s="15">
        <f t="shared" si="187"/>
        <v>4.2700330938856323</v>
      </c>
      <c r="AT337" s="15">
        <f t="shared" si="187"/>
        <v>4.2510685202564797</v>
      </c>
      <c r="AU337" s="15">
        <f t="shared" si="178"/>
        <v>4.4853477797516108</v>
      </c>
    </row>
    <row r="338" spans="1:48" x14ac:dyDescent="0.2">
      <c r="A338" s="9" t="s">
        <v>661</v>
      </c>
      <c r="B338" s="35"/>
      <c r="C338" s="12">
        <v>49535.46</v>
      </c>
      <c r="D338" s="12"/>
      <c r="E338" s="9">
        <f t="shared" si="160"/>
        <v>6367.9923143125925</v>
      </c>
      <c r="F338" s="9">
        <f t="shared" si="161"/>
        <v>6368</v>
      </c>
      <c r="G338" s="9">
        <f t="shared" si="162"/>
        <v>-1.190399999904912E-2</v>
      </c>
      <c r="H338" s="9"/>
      <c r="I338" s="9">
        <f t="shared" si="185"/>
        <v>-1.190399999904912E-2</v>
      </c>
      <c r="J338" s="9"/>
      <c r="K338" s="9"/>
      <c r="L338" s="9"/>
      <c r="M338" s="9"/>
      <c r="N338" s="9"/>
      <c r="O338" s="9">
        <f t="shared" ca="1" si="188"/>
        <v>-5.2954270989385155E-2</v>
      </c>
      <c r="P338" s="9">
        <f t="shared" si="163"/>
        <v>0.21097586638673577</v>
      </c>
      <c r="Q338" s="40">
        <f t="shared" si="164"/>
        <v>34516.959999999999</v>
      </c>
      <c r="S338" s="35">
        <v>0.1</v>
      </c>
      <c r="X338" s="9"/>
      <c r="Y338" s="9"/>
      <c r="Z338">
        <f t="shared" si="165"/>
        <v>6368</v>
      </c>
      <c r="AA338" s="15">
        <f t="shared" si="166"/>
        <v>-9.4624783516558397E-3</v>
      </c>
      <c r="AB338" s="15">
        <f t="shared" si="167"/>
        <v>0.20853434473934249</v>
      </c>
      <c r="AC338" s="15">
        <f t="shared" si="168"/>
        <v>-0.22287986638578489</v>
      </c>
      <c r="AD338" s="15">
        <f t="shared" si="169"/>
        <v>-2.4415216473932799E-3</v>
      </c>
      <c r="AE338" s="15">
        <f t="shared" si="170"/>
        <v>5.9610279546899957E-7</v>
      </c>
      <c r="AF338">
        <f t="shared" si="171"/>
        <v>-0.22287986638578489</v>
      </c>
      <c r="AG338" s="68"/>
      <c r="AH338">
        <f t="shared" si="172"/>
        <v>-0.22043834473839161</v>
      </c>
      <c r="AI338">
        <f t="shared" si="173"/>
        <v>0.85395223656562425</v>
      </c>
      <c r="AJ338">
        <f t="shared" si="174"/>
        <v>-0.59292415059207215</v>
      </c>
      <c r="AK338">
        <f t="shared" si="175"/>
        <v>-0.19101376032348713</v>
      </c>
      <c r="AL338">
        <f t="shared" si="176"/>
        <v>-2.2235716566578771</v>
      </c>
      <c r="AM338">
        <f t="shared" si="177"/>
        <v>-2.0234027628120383</v>
      </c>
      <c r="AN338" s="15">
        <f t="shared" si="187"/>
        <v>4.2682282269840863</v>
      </c>
      <c r="AO338" s="15">
        <f t="shared" si="187"/>
        <v>4.2682284535298569</v>
      </c>
      <c r="AP338" s="15">
        <f t="shared" si="187"/>
        <v>4.2682262609026482</v>
      </c>
      <c r="AQ338" s="15">
        <f t="shared" si="187"/>
        <v>4.2682474827078041</v>
      </c>
      <c r="AR338" s="15">
        <f t="shared" si="187"/>
        <v>4.2680421227195549</v>
      </c>
      <c r="AS338" s="15">
        <f t="shared" si="187"/>
        <v>4.2700330938856323</v>
      </c>
      <c r="AT338" s="15">
        <f t="shared" si="187"/>
        <v>4.2510685202564797</v>
      </c>
      <c r="AU338" s="15">
        <f t="shared" si="178"/>
        <v>4.4853477797516108</v>
      </c>
    </row>
    <row r="339" spans="1:48" x14ac:dyDescent="0.2">
      <c r="A339" s="9" t="s">
        <v>661</v>
      </c>
      <c r="B339" s="35"/>
      <c r="C339" s="12">
        <v>49535.468999999997</v>
      </c>
      <c r="D339" s="12"/>
      <c r="E339" s="9">
        <f t="shared" si="160"/>
        <v>6367.9981250641604</v>
      </c>
      <c r="F339" s="9">
        <f t="shared" si="161"/>
        <v>6368</v>
      </c>
      <c r="G339" s="9">
        <f t="shared" si="162"/>
        <v>-2.9040000008535571E-3</v>
      </c>
      <c r="H339" s="9"/>
      <c r="I339" s="9">
        <f t="shared" si="185"/>
        <v>-2.9040000008535571E-3</v>
      </c>
      <c r="J339" s="9"/>
      <c r="K339" s="9"/>
      <c r="L339" s="9"/>
      <c r="M339" s="9"/>
      <c r="N339" s="9"/>
      <c r="O339" s="9">
        <f t="shared" ca="1" si="188"/>
        <v>-5.2954270989385155E-2</v>
      </c>
      <c r="P339" s="9">
        <f t="shared" si="163"/>
        <v>0.21097586638673577</v>
      </c>
      <c r="Q339" s="40">
        <f t="shared" si="164"/>
        <v>34516.968999999997</v>
      </c>
      <c r="S339" s="35">
        <v>0.1</v>
      </c>
      <c r="Z339">
        <f t="shared" si="165"/>
        <v>6368</v>
      </c>
      <c r="AA339" s="15">
        <f t="shared" si="166"/>
        <v>-9.4624783516558397E-3</v>
      </c>
      <c r="AB339" s="15">
        <f t="shared" si="167"/>
        <v>0.21753434473753805</v>
      </c>
      <c r="AC339" s="15">
        <f t="shared" si="168"/>
        <v>-0.21387986638758932</v>
      </c>
      <c r="AD339" s="15">
        <f t="shared" si="169"/>
        <v>6.5584783508022826E-3</v>
      </c>
      <c r="AE339" s="15">
        <f t="shared" si="170"/>
        <v>4.3013638277942232E-6</v>
      </c>
      <c r="AF339">
        <f t="shared" si="171"/>
        <v>-0.21387986638758932</v>
      </c>
      <c r="AG339" s="68"/>
      <c r="AH339">
        <f t="shared" si="172"/>
        <v>-0.22043834473839161</v>
      </c>
      <c r="AI339">
        <f t="shared" si="173"/>
        <v>0.85395223656562425</v>
      </c>
      <c r="AJ339">
        <f t="shared" si="174"/>
        <v>-0.59292415059207215</v>
      </c>
      <c r="AK339">
        <f t="shared" si="175"/>
        <v>-0.19101376032348713</v>
      </c>
      <c r="AL339">
        <f t="shared" si="176"/>
        <v>-2.2235716566578771</v>
      </c>
      <c r="AM339">
        <f t="shared" si="177"/>
        <v>-2.0234027628120383</v>
      </c>
      <c r="AN339" s="15">
        <f t="shared" si="187"/>
        <v>4.2682282269840863</v>
      </c>
      <c r="AO339" s="15">
        <f t="shared" si="187"/>
        <v>4.2682284535298569</v>
      </c>
      <c r="AP339" s="15">
        <f t="shared" si="187"/>
        <v>4.2682262609026482</v>
      </c>
      <c r="AQ339" s="15">
        <f t="shared" si="187"/>
        <v>4.2682474827078041</v>
      </c>
      <c r="AR339" s="15">
        <f t="shared" si="187"/>
        <v>4.2680421227195549</v>
      </c>
      <c r="AS339" s="15">
        <f t="shared" si="187"/>
        <v>4.2700330938856323</v>
      </c>
      <c r="AT339" s="15">
        <f t="shared" si="187"/>
        <v>4.2510685202564797</v>
      </c>
      <c r="AU339" s="15">
        <f t="shared" si="178"/>
        <v>4.4853477797516108</v>
      </c>
    </row>
    <row r="340" spans="1:48" x14ac:dyDescent="0.2">
      <c r="A340" s="9" t="s">
        <v>661</v>
      </c>
      <c r="B340" s="35"/>
      <c r="C340" s="12">
        <v>49535.470999999998</v>
      </c>
      <c r="D340" s="12"/>
      <c r="E340" s="9">
        <f t="shared" si="160"/>
        <v>6367.9994163422871</v>
      </c>
      <c r="F340" s="9">
        <f t="shared" si="161"/>
        <v>6368</v>
      </c>
      <c r="G340" s="9">
        <f t="shared" si="162"/>
        <v>-9.0400000044610351E-4</v>
      </c>
      <c r="H340" s="9"/>
      <c r="I340" s="9">
        <f t="shared" si="185"/>
        <v>-9.0400000044610351E-4</v>
      </c>
      <c r="J340" s="9"/>
      <c r="K340" s="9"/>
      <c r="L340" s="9"/>
      <c r="M340" s="9"/>
      <c r="N340" s="9"/>
      <c r="O340" s="9">
        <f t="shared" ca="1" si="188"/>
        <v>-5.2954270989385155E-2</v>
      </c>
      <c r="P340" s="9">
        <f t="shared" si="163"/>
        <v>0.21097586638673577</v>
      </c>
      <c r="Q340" s="40">
        <f t="shared" si="164"/>
        <v>34516.970999999998</v>
      </c>
      <c r="S340" s="35">
        <v>0.1</v>
      </c>
      <c r="Z340">
        <f t="shared" si="165"/>
        <v>6368</v>
      </c>
      <c r="AA340" s="15">
        <f t="shared" si="166"/>
        <v>-9.4624783516558397E-3</v>
      </c>
      <c r="AB340" s="15">
        <f t="shared" si="167"/>
        <v>0.2195343447379455</v>
      </c>
      <c r="AC340" s="15">
        <f t="shared" si="168"/>
        <v>-0.21187986638718187</v>
      </c>
      <c r="AD340" s="15">
        <f t="shared" si="169"/>
        <v>8.5584783512097362E-3</v>
      </c>
      <c r="AE340" s="15">
        <f t="shared" si="170"/>
        <v>7.3247551688125728E-6</v>
      </c>
      <c r="AF340">
        <f t="shared" si="171"/>
        <v>-0.21187986638718187</v>
      </c>
      <c r="AG340" s="68"/>
      <c r="AH340">
        <f t="shared" si="172"/>
        <v>-0.22043834473839161</v>
      </c>
      <c r="AI340">
        <f t="shared" si="173"/>
        <v>0.85395223656562425</v>
      </c>
      <c r="AJ340">
        <f t="shared" si="174"/>
        <v>-0.59292415059207215</v>
      </c>
      <c r="AK340">
        <f t="shared" si="175"/>
        <v>-0.19101376032348713</v>
      </c>
      <c r="AL340">
        <f t="shared" si="176"/>
        <v>-2.2235716566578771</v>
      </c>
      <c r="AM340">
        <f t="shared" si="177"/>
        <v>-2.0234027628120383</v>
      </c>
      <c r="AN340" s="15">
        <f t="shared" si="187"/>
        <v>4.2682282269840863</v>
      </c>
      <c r="AO340" s="15">
        <f t="shared" si="187"/>
        <v>4.2682284535298569</v>
      </c>
      <c r="AP340" s="15">
        <f t="shared" si="187"/>
        <v>4.2682262609026482</v>
      </c>
      <c r="AQ340" s="15">
        <f t="shared" si="187"/>
        <v>4.2682474827078041</v>
      </c>
      <c r="AR340" s="15">
        <f t="shared" si="187"/>
        <v>4.2680421227195549</v>
      </c>
      <c r="AS340" s="15">
        <f t="shared" si="187"/>
        <v>4.2700330938856323</v>
      </c>
      <c r="AT340" s="15">
        <f t="shared" si="187"/>
        <v>4.2510685202564797</v>
      </c>
      <c r="AU340" s="15">
        <f t="shared" si="178"/>
        <v>4.4853477797516108</v>
      </c>
    </row>
    <row r="341" spans="1:48" x14ac:dyDescent="0.2">
      <c r="A341" s="9" t="s">
        <v>668</v>
      </c>
      <c r="B341" s="35"/>
      <c r="C341" s="12">
        <v>49535.472000000002</v>
      </c>
      <c r="D341" s="12"/>
      <c r="E341" s="9">
        <f t="shared" ref="E341:E404" si="189">+(C341-C$7)/C$8</f>
        <v>6368.0000619813536</v>
      </c>
      <c r="F341" s="9">
        <f t="shared" ref="F341:F404" si="190">ROUND(2*E341,0)/2</f>
        <v>6368</v>
      </c>
      <c r="G341" s="9">
        <f t="shared" ref="G341:G404" si="191">+C341-(C$7+F341*C$8)</f>
        <v>9.6000003395602107E-5</v>
      </c>
      <c r="H341" s="9"/>
      <c r="I341" s="9">
        <f t="shared" si="185"/>
        <v>9.6000003395602107E-5</v>
      </c>
      <c r="J341" s="9"/>
      <c r="K341" s="9"/>
      <c r="L341" s="9"/>
      <c r="M341" s="9"/>
      <c r="N341" s="9"/>
      <c r="O341" s="9">
        <f t="shared" ca="1" si="188"/>
        <v>-5.2954270989385155E-2</v>
      </c>
      <c r="P341" s="9">
        <f t="shared" ref="P341:P404" si="192">+D$11+D$12*F341+D$13*F341^2</f>
        <v>0.21097586638673577</v>
      </c>
      <c r="Q341" s="40">
        <f t="shared" ref="Q341:Q404" si="193">+C341-15018.5</f>
        <v>34516.972000000002</v>
      </c>
      <c r="S341" s="35">
        <v>0.1</v>
      </c>
      <c r="Z341">
        <f t="shared" ref="Z341:Z404" si="194">F341</f>
        <v>6368</v>
      </c>
      <c r="AA341" s="15">
        <f t="shared" ref="AA341:AA404" si="195">AB$3+AB$4*Z341+AB$5*Z341^2+AH341</f>
        <v>-9.4624783516558397E-3</v>
      </c>
      <c r="AB341" s="15">
        <f t="shared" ref="AB341:AB404" si="196">G341-AH341</f>
        <v>0.22053434474178721</v>
      </c>
      <c r="AC341" s="15">
        <f t="shared" ref="AC341:AC404" si="197">+G341-P341</f>
        <v>-0.21087986638334016</v>
      </c>
      <c r="AD341" s="15">
        <f t="shared" ref="AD341:AD404" si="198">IF(S341&lt;&gt;0,G341-AA341, -9999)</f>
        <v>9.5584783550514418E-3</v>
      </c>
      <c r="AE341" s="15">
        <f t="shared" ref="AE341:AE404" si="199">+(G341-AA341)^2*S341</f>
        <v>9.1364508463986919E-6</v>
      </c>
      <c r="AF341">
        <f t="shared" ref="AF341:AF404" si="200">IF(S341&lt;&gt;0,G341-P341, -9999)</f>
        <v>-0.21087986638334016</v>
      </c>
      <c r="AG341" s="68"/>
      <c r="AH341">
        <f t="shared" ref="AH341:AH404" si="201">$AB$6*($AB$11/AI341*AJ341+$AB$12)</f>
        <v>-0.22043834473839161</v>
      </c>
      <c r="AI341">
        <f t="shared" ref="AI341:AI404" si="202">1+$AB$7*COS(AL341)</f>
        <v>0.85395223656562425</v>
      </c>
      <c r="AJ341">
        <f t="shared" ref="AJ341:AJ404" si="203">SIN(AL341+RADIANS($AB$9))</f>
        <v>-0.59292415059207215</v>
      </c>
      <c r="AK341">
        <f t="shared" ref="AK341:AK404" si="204">$AB$7*SIN(AL341)</f>
        <v>-0.19101376032348713</v>
      </c>
      <c r="AL341">
        <f t="shared" ref="AL341:AL404" si="205">2*ATAN(AM341)</f>
        <v>-2.2235716566578771</v>
      </c>
      <c r="AM341">
        <f t="shared" ref="AM341:AM404" si="206">SQRT((1+$AB$7)/(1-$AB$7))*TAN(AN341/2)</f>
        <v>-2.0234027628120383</v>
      </c>
      <c r="AN341" s="15">
        <f t="shared" ref="AN341:AT350" si="207">$AU341+$AB$7*SIN(AO341)</f>
        <v>4.2682282269840863</v>
      </c>
      <c r="AO341" s="15">
        <f t="shared" si="207"/>
        <v>4.2682284535298569</v>
      </c>
      <c r="AP341" s="15">
        <f t="shared" si="207"/>
        <v>4.2682262609026482</v>
      </c>
      <c r="AQ341" s="15">
        <f t="shared" si="207"/>
        <v>4.2682474827078041</v>
      </c>
      <c r="AR341" s="15">
        <f t="shared" si="207"/>
        <v>4.2680421227195549</v>
      </c>
      <c r="AS341" s="15">
        <f t="shared" si="207"/>
        <v>4.2700330938856323</v>
      </c>
      <c r="AT341" s="15">
        <f t="shared" si="207"/>
        <v>4.2510685202564797</v>
      </c>
      <c r="AU341" s="15">
        <f t="shared" ref="AU341:AU404" si="208">RADIANS($AB$9)+$AB$18*(F341-AB$15)</f>
        <v>4.4853477797516108</v>
      </c>
    </row>
    <row r="342" spans="1:48" x14ac:dyDescent="0.2">
      <c r="A342" s="9" t="s">
        <v>661</v>
      </c>
      <c r="B342" s="35"/>
      <c r="C342" s="12">
        <v>49566.417999999998</v>
      </c>
      <c r="D342" s="12"/>
      <c r="E342" s="9">
        <f t="shared" si="189"/>
        <v>6387.9800084320468</v>
      </c>
      <c r="F342" s="9">
        <f t="shared" si="190"/>
        <v>6388</v>
      </c>
      <c r="G342" s="9">
        <f t="shared" si="191"/>
        <v>-3.0963999997766223E-2</v>
      </c>
      <c r="H342" s="9"/>
      <c r="I342" s="9">
        <f t="shared" si="185"/>
        <v>-3.0963999997766223E-2</v>
      </c>
      <c r="J342" s="9"/>
      <c r="K342" s="9"/>
      <c r="L342" s="9"/>
      <c r="M342" s="9"/>
      <c r="N342" s="9"/>
      <c r="O342" s="9">
        <f t="shared" ca="1" si="188"/>
        <v>-5.2472938396777025E-2</v>
      </c>
      <c r="P342" s="9">
        <f t="shared" si="192"/>
        <v>0.21156704739203253</v>
      </c>
      <c r="Q342" s="40">
        <f t="shared" si="193"/>
        <v>34547.917999999998</v>
      </c>
      <c r="S342" s="35">
        <v>0.1</v>
      </c>
      <c r="Z342">
        <f t="shared" si="194"/>
        <v>6388</v>
      </c>
      <c r="AA342" s="15">
        <f t="shared" si="195"/>
        <v>-9.3885957866394754E-3</v>
      </c>
      <c r="AB342" s="15">
        <f t="shared" si="196"/>
        <v>0.18999164318090578</v>
      </c>
      <c r="AC342" s="15">
        <f t="shared" si="197"/>
        <v>-0.24253104738979875</v>
      </c>
      <c r="AD342" s="15">
        <f t="shared" si="198"/>
        <v>-2.1575404211126747E-2</v>
      </c>
      <c r="AE342" s="15">
        <f t="shared" si="199"/>
        <v>4.6549806687350576E-5</v>
      </c>
      <c r="AF342">
        <f t="shared" si="200"/>
        <v>-0.24253104738979875</v>
      </c>
      <c r="AG342" s="68"/>
      <c r="AH342">
        <f t="shared" si="201"/>
        <v>-0.220955643178672</v>
      </c>
      <c r="AI342">
        <f t="shared" si="202"/>
        <v>0.85438908706048289</v>
      </c>
      <c r="AJ342">
        <f t="shared" si="203"/>
        <v>-0.59476262961220483</v>
      </c>
      <c r="AK342">
        <f t="shared" si="204"/>
        <v>-0.19134698291329899</v>
      </c>
      <c r="AL342">
        <f t="shared" si="205"/>
        <v>-2.2212866401518245</v>
      </c>
      <c r="AM342">
        <f t="shared" si="206"/>
        <v>-2.0175960655398963</v>
      </c>
      <c r="AN342" s="15">
        <f t="shared" si="207"/>
        <v>4.2708248717956927</v>
      </c>
      <c r="AO342" s="15">
        <f t="shared" si="207"/>
        <v>4.2708250906563627</v>
      </c>
      <c r="AP342" s="15">
        <f t="shared" si="207"/>
        <v>4.2708229607804364</v>
      </c>
      <c r="AQ342" s="15">
        <f t="shared" si="207"/>
        <v>4.2708436884000136</v>
      </c>
      <c r="AR342" s="15">
        <f t="shared" si="207"/>
        <v>4.2706420090485278</v>
      </c>
      <c r="AS342" s="15">
        <f t="shared" si="207"/>
        <v>4.2726080147312064</v>
      </c>
      <c r="AT342" s="15">
        <f t="shared" si="207"/>
        <v>4.2537786593792104</v>
      </c>
      <c r="AU342" s="15">
        <f t="shared" si="208"/>
        <v>4.4882119804023199</v>
      </c>
    </row>
    <row r="343" spans="1:48" x14ac:dyDescent="0.2">
      <c r="A343" s="9" t="s">
        <v>661</v>
      </c>
      <c r="B343" s="35"/>
      <c r="C343" s="12">
        <v>49566.425000000003</v>
      </c>
      <c r="D343" s="12"/>
      <c r="E343" s="9">
        <f t="shared" si="189"/>
        <v>6387.9845279054925</v>
      </c>
      <c r="F343" s="9">
        <f t="shared" si="190"/>
        <v>6388</v>
      </c>
      <c r="G343" s="9">
        <f t="shared" si="191"/>
        <v>-2.3963999992702156E-2</v>
      </c>
      <c r="H343" s="9"/>
      <c r="I343" s="9">
        <f t="shared" si="185"/>
        <v>-2.3963999992702156E-2</v>
      </c>
      <c r="J343" s="9"/>
      <c r="K343" s="9"/>
      <c r="L343" s="9"/>
      <c r="M343" s="9"/>
      <c r="N343" s="9"/>
      <c r="O343" s="9">
        <f t="shared" ca="1" si="188"/>
        <v>-5.2472938396777025E-2</v>
      </c>
      <c r="P343" s="9">
        <f t="shared" si="192"/>
        <v>0.21156704739203253</v>
      </c>
      <c r="Q343" s="40">
        <f t="shared" si="193"/>
        <v>34547.925000000003</v>
      </c>
      <c r="S343" s="35">
        <v>0.1</v>
      </c>
      <c r="Z343">
        <f t="shared" si="194"/>
        <v>6388</v>
      </c>
      <c r="AA343" s="15">
        <f t="shared" si="195"/>
        <v>-9.3885957866394754E-3</v>
      </c>
      <c r="AB343" s="15">
        <f t="shared" si="196"/>
        <v>0.19699164318596984</v>
      </c>
      <c r="AC343" s="15">
        <f t="shared" si="197"/>
        <v>-0.23553104738473468</v>
      </c>
      <c r="AD343" s="15">
        <f t="shared" si="198"/>
        <v>-1.4575404206062681E-2</v>
      </c>
      <c r="AE343" s="15">
        <f t="shared" si="199"/>
        <v>2.1244240777010971E-5</v>
      </c>
      <c r="AF343">
        <f t="shared" si="200"/>
        <v>-0.23553104738473468</v>
      </c>
      <c r="AG343" s="68"/>
      <c r="AH343">
        <f t="shared" si="201"/>
        <v>-0.220955643178672</v>
      </c>
      <c r="AI343">
        <f t="shared" si="202"/>
        <v>0.85438908706048289</v>
      </c>
      <c r="AJ343">
        <f t="shared" si="203"/>
        <v>-0.59476262961220483</v>
      </c>
      <c r="AK343">
        <f t="shared" si="204"/>
        <v>-0.19134698291329899</v>
      </c>
      <c r="AL343">
        <f t="shared" si="205"/>
        <v>-2.2212866401518245</v>
      </c>
      <c r="AM343">
        <f t="shared" si="206"/>
        <v>-2.0175960655398963</v>
      </c>
      <c r="AN343" s="15">
        <f t="shared" si="207"/>
        <v>4.2708248717956927</v>
      </c>
      <c r="AO343" s="15">
        <f t="shared" si="207"/>
        <v>4.2708250906563627</v>
      </c>
      <c r="AP343" s="15">
        <f t="shared" si="207"/>
        <v>4.2708229607804364</v>
      </c>
      <c r="AQ343" s="15">
        <f t="shared" si="207"/>
        <v>4.2708436884000136</v>
      </c>
      <c r="AR343" s="15">
        <f t="shared" si="207"/>
        <v>4.2706420090485278</v>
      </c>
      <c r="AS343" s="15">
        <f t="shared" si="207"/>
        <v>4.2726080147312064</v>
      </c>
      <c r="AT343" s="15">
        <f t="shared" si="207"/>
        <v>4.2537786593792104</v>
      </c>
      <c r="AU343" s="15">
        <f t="shared" si="208"/>
        <v>4.4882119804023199</v>
      </c>
    </row>
    <row r="344" spans="1:48" x14ac:dyDescent="0.2">
      <c r="A344" s="9" t="s">
        <v>661</v>
      </c>
      <c r="B344" s="35"/>
      <c r="C344" s="12">
        <v>49566.425999999999</v>
      </c>
      <c r="D344" s="12"/>
      <c r="E344" s="9">
        <f t="shared" si="189"/>
        <v>6387.9851735445536</v>
      </c>
      <c r="F344" s="9">
        <f t="shared" si="190"/>
        <v>6388</v>
      </c>
      <c r="G344" s="9">
        <f t="shared" si="191"/>
        <v>-2.2963999996136408E-2</v>
      </c>
      <c r="H344" s="9"/>
      <c r="I344" s="9">
        <f t="shared" si="185"/>
        <v>-2.2963999996136408E-2</v>
      </c>
      <c r="J344" s="9"/>
      <c r="K344" s="9"/>
      <c r="L344" s="9"/>
      <c r="M344" s="9"/>
      <c r="N344" s="9"/>
      <c r="O344" s="9">
        <f t="shared" ca="1" si="188"/>
        <v>-5.2472938396777025E-2</v>
      </c>
      <c r="P344" s="9">
        <f t="shared" si="192"/>
        <v>0.21156704739203253</v>
      </c>
      <c r="Q344" s="40">
        <f t="shared" si="193"/>
        <v>34547.925999999999</v>
      </c>
      <c r="S344" s="35">
        <v>0.1</v>
      </c>
      <c r="X344" s="9"/>
      <c r="Y344" s="9"/>
      <c r="Z344">
        <f t="shared" si="194"/>
        <v>6388</v>
      </c>
      <c r="AA344" s="15">
        <f t="shared" si="195"/>
        <v>-9.3885957866394754E-3</v>
      </c>
      <c r="AB344" s="15">
        <f t="shared" si="196"/>
        <v>0.19799164318253559</v>
      </c>
      <c r="AC344" s="15">
        <f t="shared" si="197"/>
        <v>-0.23453104738816893</v>
      </c>
      <c r="AD344" s="15">
        <f t="shared" si="198"/>
        <v>-1.3575404209496933E-2</v>
      </c>
      <c r="AE344" s="15">
        <f t="shared" si="199"/>
        <v>1.8429159945122707E-5</v>
      </c>
      <c r="AF344">
        <f t="shared" si="200"/>
        <v>-0.23453104738816893</v>
      </c>
      <c r="AG344" s="68"/>
      <c r="AH344">
        <f t="shared" si="201"/>
        <v>-0.220955643178672</v>
      </c>
      <c r="AI344">
        <f t="shared" si="202"/>
        <v>0.85438908706048289</v>
      </c>
      <c r="AJ344">
        <f t="shared" si="203"/>
        <v>-0.59476262961220483</v>
      </c>
      <c r="AK344">
        <f t="shared" si="204"/>
        <v>-0.19134698291329899</v>
      </c>
      <c r="AL344">
        <f t="shared" si="205"/>
        <v>-2.2212866401518245</v>
      </c>
      <c r="AM344">
        <f t="shared" si="206"/>
        <v>-2.0175960655398963</v>
      </c>
      <c r="AN344" s="15">
        <f t="shared" si="207"/>
        <v>4.2708248717956927</v>
      </c>
      <c r="AO344" s="15">
        <f t="shared" si="207"/>
        <v>4.2708250906563627</v>
      </c>
      <c r="AP344" s="15">
        <f t="shared" si="207"/>
        <v>4.2708229607804364</v>
      </c>
      <c r="AQ344" s="15">
        <f t="shared" si="207"/>
        <v>4.2708436884000136</v>
      </c>
      <c r="AR344" s="15">
        <f t="shared" si="207"/>
        <v>4.2706420090485278</v>
      </c>
      <c r="AS344" s="15">
        <f t="shared" si="207"/>
        <v>4.2726080147312064</v>
      </c>
      <c r="AT344" s="15">
        <f t="shared" si="207"/>
        <v>4.2537786593792104</v>
      </c>
      <c r="AU344" s="15">
        <f t="shared" si="208"/>
        <v>4.4882119804023199</v>
      </c>
    </row>
    <row r="345" spans="1:48" x14ac:dyDescent="0.2">
      <c r="A345" s="9" t="s">
        <v>661</v>
      </c>
      <c r="B345" s="35"/>
      <c r="C345" s="12">
        <v>49566.442000000003</v>
      </c>
      <c r="D345" s="12"/>
      <c r="E345" s="9">
        <f t="shared" si="189"/>
        <v>6387.9955037695672</v>
      </c>
      <c r="F345" s="9">
        <f t="shared" si="190"/>
        <v>6388</v>
      </c>
      <c r="G345" s="9">
        <f t="shared" si="191"/>
        <v>-6.9639999928767793E-3</v>
      </c>
      <c r="H345" s="9"/>
      <c r="I345" s="9">
        <f t="shared" si="185"/>
        <v>-6.9639999928767793E-3</v>
      </c>
      <c r="J345" s="9"/>
      <c r="K345" s="9"/>
      <c r="L345" s="9"/>
      <c r="M345" s="9"/>
      <c r="N345" s="9"/>
      <c r="O345" s="9">
        <f t="shared" ca="1" si="188"/>
        <v>-5.2472938396777025E-2</v>
      </c>
      <c r="P345" s="9">
        <f t="shared" si="192"/>
        <v>0.21156704739203253</v>
      </c>
      <c r="Q345" s="40">
        <f t="shared" si="193"/>
        <v>34547.942000000003</v>
      </c>
      <c r="S345" s="35">
        <v>0.1</v>
      </c>
      <c r="X345" s="9"/>
      <c r="Y345" s="9"/>
      <c r="Z345">
        <f t="shared" si="194"/>
        <v>6388</v>
      </c>
      <c r="AA345" s="15">
        <f t="shared" si="195"/>
        <v>-9.3885957866394754E-3</v>
      </c>
      <c r="AB345" s="15">
        <f t="shared" si="196"/>
        <v>0.21399164318579522</v>
      </c>
      <c r="AC345" s="15">
        <f t="shared" si="197"/>
        <v>-0.2185310473849093</v>
      </c>
      <c r="AD345" s="15">
        <f t="shared" si="198"/>
        <v>2.4245957937626961E-3</v>
      </c>
      <c r="AE345" s="15">
        <f t="shared" si="199"/>
        <v>5.8786647631317588E-7</v>
      </c>
      <c r="AF345">
        <f t="shared" si="200"/>
        <v>-0.2185310473849093</v>
      </c>
      <c r="AG345" s="68"/>
      <c r="AH345">
        <f t="shared" si="201"/>
        <v>-0.220955643178672</v>
      </c>
      <c r="AI345">
        <f t="shared" si="202"/>
        <v>0.85438908706048289</v>
      </c>
      <c r="AJ345">
        <f t="shared" si="203"/>
        <v>-0.59476262961220483</v>
      </c>
      <c r="AK345">
        <f t="shared" si="204"/>
        <v>-0.19134698291329899</v>
      </c>
      <c r="AL345">
        <f t="shared" si="205"/>
        <v>-2.2212866401518245</v>
      </c>
      <c r="AM345">
        <f t="shared" si="206"/>
        <v>-2.0175960655398963</v>
      </c>
      <c r="AN345" s="15">
        <f t="shared" si="207"/>
        <v>4.2708248717956927</v>
      </c>
      <c r="AO345" s="15">
        <f t="shared" si="207"/>
        <v>4.2708250906563627</v>
      </c>
      <c r="AP345" s="15">
        <f t="shared" si="207"/>
        <v>4.2708229607804364</v>
      </c>
      <c r="AQ345" s="15">
        <f t="shared" si="207"/>
        <v>4.2708436884000136</v>
      </c>
      <c r="AR345" s="15">
        <f t="shared" si="207"/>
        <v>4.2706420090485278</v>
      </c>
      <c r="AS345" s="15">
        <f t="shared" si="207"/>
        <v>4.2726080147312064</v>
      </c>
      <c r="AT345" s="15">
        <f t="shared" si="207"/>
        <v>4.2537786593792104</v>
      </c>
      <c r="AU345" s="15">
        <f t="shared" si="208"/>
        <v>4.4882119804023199</v>
      </c>
    </row>
    <row r="346" spans="1:48" x14ac:dyDescent="0.2">
      <c r="A346" s="9" t="s">
        <v>661</v>
      </c>
      <c r="B346" s="35"/>
      <c r="C346" s="12">
        <v>49569.514999999999</v>
      </c>
      <c r="D346" s="12"/>
      <c r="E346" s="9">
        <f t="shared" si="189"/>
        <v>6389.9795526108692</v>
      </c>
      <c r="F346" s="9">
        <f t="shared" si="190"/>
        <v>6390</v>
      </c>
      <c r="G346" s="9">
        <f t="shared" si="191"/>
        <v>-3.1669999996665865E-2</v>
      </c>
      <c r="H346" s="9"/>
      <c r="I346" s="9">
        <f t="shared" si="185"/>
        <v>-3.1669999996665865E-2</v>
      </c>
      <c r="J346" s="9"/>
      <c r="K346" s="9"/>
      <c r="L346" s="9"/>
      <c r="M346" s="9"/>
      <c r="N346" s="9"/>
      <c r="O346" s="9">
        <f t="shared" ca="1" si="188"/>
        <v>-5.2424805137516184E-2</v>
      </c>
      <c r="P346" s="9">
        <f t="shared" si="192"/>
        <v>0.21162616559749775</v>
      </c>
      <c r="Q346" s="40">
        <f t="shared" si="193"/>
        <v>34551.014999999999</v>
      </c>
      <c r="S346" s="35">
        <v>0.1</v>
      </c>
      <c r="X346" s="9"/>
      <c r="Y346" s="9"/>
      <c r="Z346">
        <f t="shared" si="194"/>
        <v>6390</v>
      </c>
      <c r="AA346" s="15">
        <f t="shared" si="195"/>
        <v>-9.3811400768841202E-3</v>
      </c>
      <c r="AB346" s="15">
        <f t="shared" si="196"/>
        <v>0.18933730567771601</v>
      </c>
      <c r="AC346" s="15">
        <f t="shared" si="197"/>
        <v>-0.24329616559416362</v>
      </c>
      <c r="AD346" s="15">
        <f t="shared" si="198"/>
        <v>-2.2288859919781745E-2</v>
      </c>
      <c r="AE346" s="15">
        <f t="shared" si="199"/>
        <v>4.9679327652365312E-5</v>
      </c>
      <c r="AF346">
        <f t="shared" si="200"/>
        <v>-0.24329616559416362</v>
      </c>
      <c r="AG346" s="68"/>
      <c r="AH346">
        <f t="shared" si="201"/>
        <v>-0.22100730567438187</v>
      </c>
      <c r="AI346">
        <f t="shared" si="202"/>
        <v>0.85443283858064067</v>
      </c>
      <c r="AJ346">
        <f t="shared" si="203"/>
        <v>-0.594946410263967</v>
      </c>
      <c r="AK346">
        <f t="shared" si="204"/>
        <v>-0.19138026897622487</v>
      </c>
      <c r="AL346">
        <f t="shared" si="205"/>
        <v>-2.2210580098687638</v>
      </c>
      <c r="AM346">
        <f t="shared" si="206"/>
        <v>-2.0170165421107167</v>
      </c>
      <c r="AN346" s="15">
        <f t="shared" si="207"/>
        <v>4.2710846093562544</v>
      </c>
      <c r="AO346" s="15">
        <f t="shared" si="207"/>
        <v>4.2710848274595552</v>
      </c>
      <c r="AP346" s="15">
        <f t="shared" si="207"/>
        <v>4.27108270378708</v>
      </c>
      <c r="AQ346" s="15">
        <f t="shared" si="207"/>
        <v>4.271103382398338</v>
      </c>
      <c r="AR346" s="15">
        <f t="shared" si="207"/>
        <v>4.2709020692355946</v>
      </c>
      <c r="AS346" s="15">
        <f t="shared" si="207"/>
        <v>4.27286558262636</v>
      </c>
      <c r="AT346" s="15">
        <f t="shared" si="207"/>
        <v>4.2540497790471248</v>
      </c>
      <c r="AU346" s="15">
        <f t="shared" si="208"/>
        <v>4.4884984004673907</v>
      </c>
    </row>
    <row r="347" spans="1:48" x14ac:dyDescent="0.2">
      <c r="A347" s="9" t="s">
        <v>661</v>
      </c>
      <c r="B347" s="35"/>
      <c r="C347" s="12">
        <v>49569.519</v>
      </c>
      <c r="D347" s="12"/>
      <c r="E347" s="9">
        <f t="shared" si="189"/>
        <v>6389.9821351671226</v>
      </c>
      <c r="F347" s="9">
        <f t="shared" si="190"/>
        <v>6390</v>
      </c>
      <c r="G347" s="9">
        <f t="shared" si="191"/>
        <v>-2.7669999995850958E-2</v>
      </c>
      <c r="H347" s="9"/>
      <c r="I347" s="9">
        <f t="shared" si="185"/>
        <v>-2.7669999995850958E-2</v>
      </c>
      <c r="J347" s="9"/>
      <c r="K347" s="9"/>
      <c r="L347" s="9"/>
      <c r="M347" s="9"/>
      <c r="N347" s="9"/>
      <c r="O347" s="9">
        <f t="shared" ca="1" si="188"/>
        <v>-5.2424805137516184E-2</v>
      </c>
      <c r="P347" s="9">
        <f t="shared" si="192"/>
        <v>0.21162616559749775</v>
      </c>
      <c r="Q347" s="40">
        <f t="shared" si="193"/>
        <v>34551.019</v>
      </c>
      <c r="S347" s="35">
        <v>0.1</v>
      </c>
      <c r="X347" s="9"/>
      <c r="Y347" s="9"/>
      <c r="Z347">
        <f t="shared" si="194"/>
        <v>6390</v>
      </c>
      <c r="AA347" s="15">
        <f t="shared" si="195"/>
        <v>-9.3811400768841202E-3</v>
      </c>
      <c r="AB347" s="15">
        <f t="shared" si="196"/>
        <v>0.19333730567853091</v>
      </c>
      <c r="AC347" s="15">
        <f t="shared" si="197"/>
        <v>-0.23929616559334871</v>
      </c>
      <c r="AD347" s="15">
        <f t="shared" si="198"/>
        <v>-1.8288859918966838E-2</v>
      </c>
      <c r="AE347" s="15">
        <f t="shared" si="199"/>
        <v>3.3448239713559172E-5</v>
      </c>
      <c r="AF347">
        <f t="shared" si="200"/>
        <v>-0.23929616559334871</v>
      </c>
      <c r="AG347" s="68"/>
      <c r="AH347">
        <f t="shared" si="201"/>
        <v>-0.22100730567438187</v>
      </c>
      <c r="AI347">
        <f t="shared" si="202"/>
        <v>0.85443283858064067</v>
      </c>
      <c r="AJ347">
        <f t="shared" si="203"/>
        <v>-0.594946410263967</v>
      </c>
      <c r="AK347">
        <f t="shared" si="204"/>
        <v>-0.19138026897622487</v>
      </c>
      <c r="AL347">
        <f t="shared" si="205"/>
        <v>-2.2210580098687638</v>
      </c>
      <c r="AM347">
        <f t="shared" si="206"/>
        <v>-2.0170165421107167</v>
      </c>
      <c r="AN347" s="15">
        <f t="shared" si="207"/>
        <v>4.2710846093562544</v>
      </c>
      <c r="AO347" s="15">
        <f t="shared" si="207"/>
        <v>4.2710848274595552</v>
      </c>
      <c r="AP347" s="15">
        <f t="shared" si="207"/>
        <v>4.27108270378708</v>
      </c>
      <c r="AQ347" s="15">
        <f t="shared" si="207"/>
        <v>4.271103382398338</v>
      </c>
      <c r="AR347" s="15">
        <f t="shared" si="207"/>
        <v>4.2709020692355946</v>
      </c>
      <c r="AS347" s="15">
        <f t="shared" si="207"/>
        <v>4.27286558262636</v>
      </c>
      <c r="AT347" s="15">
        <f t="shared" si="207"/>
        <v>4.2540497790471248</v>
      </c>
      <c r="AU347" s="15">
        <f t="shared" si="208"/>
        <v>4.4884984004673907</v>
      </c>
    </row>
    <row r="348" spans="1:48" x14ac:dyDescent="0.2">
      <c r="A348" s="9" t="s">
        <v>661</v>
      </c>
      <c r="B348" s="35"/>
      <c r="C348" s="12">
        <v>49569.538</v>
      </c>
      <c r="D348" s="12"/>
      <c r="E348" s="9">
        <f t="shared" si="189"/>
        <v>6389.994402309324</v>
      </c>
      <c r="F348" s="9">
        <f t="shared" si="190"/>
        <v>6390</v>
      </c>
      <c r="G348" s="9">
        <f t="shared" si="191"/>
        <v>-8.6699999956181273E-3</v>
      </c>
      <c r="H348" s="9"/>
      <c r="I348" s="9">
        <f t="shared" si="185"/>
        <v>-8.6699999956181273E-3</v>
      </c>
      <c r="J348" s="9"/>
      <c r="K348" s="9"/>
      <c r="L348" s="9"/>
      <c r="M348" s="9"/>
      <c r="N348" s="9"/>
      <c r="O348" s="9">
        <f t="shared" ca="1" si="188"/>
        <v>-5.2424805137516184E-2</v>
      </c>
      <c r="P348" s="9">
        <f t="shared" si="192"/>
        <v>0.21162616559749775</v>
      </c>
      <c r="Q348" s="40">
        <f t="shared" si="193"/>
        <v>34551.038</v>
      </c>
      <c r="S348" s="35">
        <v>0.1</v>
      </c>
      <c r="X348" s="9"/>
      <c r="Y348" s="9"/>
      <c r="Z348">
        <f t="shared" si="194"/>
        <v>6390</v>
      </c>
      <c r="AA348" s="15">
        <f t="shared" si="195"/>
        <v>-9.3811400768841202E-3</v>
      </c>
      <c r="AB348" s="15">
        <f t="shared" si="196"/>
        <v>0.21233730567876374</v>
      </c>
      <c r="AC348" s="15">
        <f t="shared" si="197"/>
        <v>-0.22029616559311588</v>
      </c>
      <c r="AD348" s="15">
        <f t="shared" si="198"/>
        <v>7.1114008126599293E-4</v>
      </c>
      <c r="AE348" s="15">
        <f t="shared" si="199"/>
        <v>5.0572021518300302E-8</v>
      </c>
      <c r="AF348">
        <f t="shared" si="200"/>
        <v>-0.22029616559311588</v>
      </c>
      <c r="AG348" s="68"/>
      <c r="AH348">
        <f t="shared" si="201"/>
        <v>-0.22100730567438187</v>
      </c>
      <c r="AI348">
        <f t="shared" si="202"/>
        <v>0.85443283858064067</v>
      </c>
      <c r="AJ348">
        <f t="shared" si="203"/>
        <v>-0.594946410263967</v>
      </c>
      <c r="AK348">
        <f t="shared" si="204"/>
        <v>-0.19138026897622487</v>
      </c>
      <c r="AL348">
        <f t="shared" si="205"/>
        <v>-2.2210580098687638</v>
      </c>
      <c r="AM348">
        <f t="shared" si="206"/>
        <v>-2.0170165421107167</v>
      </c>
      <c r="AN348" s="15">
        <f t="shared" si="207"/>
        <v>4.2710846093562544</v>
      </c>
      <c r="AO348" s="15">
        <f t="shared" si="207"/>
        <v>4.2710848274595552</v>
      </c>
      <c r="AP348" s="15">
        <f t="shared" si="207"/>
        <v>4.27108270378708</v>
      </c>
      <c r="AQ348" s="15">
        <f t="shared" si="207"/>
        <v>4.271103382398338</v>
      </c>
      <c r="AR348" s="15">
        <f t="shared" si="207"/>
        <v>4.2709020692355946</v>
      </c>
      <c r="AS348" s="15">
        <f t="shared" si="207"/>
        <v>4.27286558262636</v>
      </c>
      <c r="AT348" s="15">
        <f t="shared" si="207"/>
        <v>4.2540497790471248</v>
      </c>
      <c r="AU348" s="15">
        <f t="shared" si="208"/>
        <v>4.4884984004673907</v>
      </c>
    </row>
    <row r="349" spans="1:48" x14ac:dyDescent="0.2">
      <c r="A349" s="9" t="s">
        <v>661</v>
      </c>
      <c r="B349" s="35"/>
      <c r="C349" s="12">
        <v>49569.538</v>
      </c>
      <c r="D349" s="12"/>
      <c r="E349" s="9">
        <f t="shared" si="189"/>
        <v>6389.994402309324</v>
      </c>
      <c r="F349" s="9">
        <f t="shared" si="190"/>
        <v>6390</v>
      </c>
      <c r="G349" s="9">
        <f t="shared" si="191"/>
        <v>-8.6699999956181273E-3</v>
      </c>
      <c r="H349" s="9"/>
      <c r="I349" s="9">
        <f t="shared" si="185"/>
        <v>-8.6699999956181273E-3</v>
      </c>
      <c r="J349" s="9"/>
      <c r="K349" s="9"/>
      <c r="L349" s="9"/>
      <c r="M349" s="9"/>
      <c r="N349" s="9"/>
      <c r="O349" s="9">
        <f t="shared" ca="1" si="188"/>
        <v>-5.2424805137516184E-2</v>
      </c>
      <c r="P349" s="9">
        <f t="shared" si="192"/>
        <v>0.21162616559749775</v>
      </c>
      <c r="Q349" s="40">
        <f t="shared" si="193"/>
        <v>34551.038</v>
      </c>
      <c r="S349" s="35">
        <v>0.1</v>
      </c>
      <c r="X349" s="9"/>
      <c r="Y349" s="9"/>
      <c r="Z349">
        <f t="shared" si="194"/>
        <v>6390</v>
      </c>
      <c r="AA349" s="15">
        <f t="shared" si="195"/>
        <v>-9.3811400768841202E-3</v>
      </c>
      <c r="AB349" s="15">
        <f t="shared" si="196"/>
        <v>0.21233730567876374</v>
      </c>
      <c r="AC349" s="15">
        <f t="shared" si="197"/>
        <v>-0.22029616559311588</v>
      </c>
      <c r="AD349" s="15">
        <f t="shared" si="198"/>
        <v>7.1114008126599293E-4</v>
      </c>
      <c r="AE349" s="15">
        <f t="shared" si="199"/>
        <v>5.0572021518300302E-8</v>
      </c>
      <c r="AF349">
        <f t="shared" si="200"/>
        <v>-0.22029616559311588</v>
      </c>
      <c r="AG349" s="68"/>
      <c r="AH349">
        <f t="shared" si="201"/>
        <v>-0.22100730567438187</v>
      </c>
      <c r="AI349">
        <f t="shared" si="202"/>
        <v>0.85443283858064067</v>
      </c>
      <c r="AJ349">
        <f t="shared" si="203"/>
        <v>-0.594946410263967</v>
      </c>
      <c r="AK349">
        <f t="shared" si="204"/>
        <v>-0.19138026897622487</v>
      </c>
      <c r="AL349">
        <f t="shared" si="205"/>
        <v>-2.2210580098687638</v>
      </c>
      <c r="AM349">
        <f t="shared" si="206"/>
        <v>-2.0170165421107167</v>
      </c>
      <c r="AN349" s="15">
        <f t="shared" si="207"/>
        <v>4.2710846093562544</v>
      </c>
      <c r="AO349" s="15">
        <f t="shared" si="207"/>
        <v>4.2710848274595552</v>
      </c>
      <c r="AP349" s="15">
        <f t="shared" si="207"/>
        <v>4.27108270378708</v>
      </c>
      <c r="AQ349" s="15">
        <f t="shared" si="207"/>
        <v>4.271103382398338</v>
      </c>
      <c r="AR349" s="15">
        <f t="shared" si="207"/>
        <v>4.2709020692355946</v>
      </c>
      <c r="AS349" s="15">
        <f t="shared" si="207"/>
        <v>4.27286558262636</v>
      </c>
      <c r="AT349" s="15">
        <f t="shared" si="207"/>
        <v>4.2540497790471248</v>
      </c>
      <c r="AU349" s="15">
        <f t="shared" si="208"/>
        <v>4.4884984004673907</v>
      </c>
    </row>
    <row r="350" spans="1:48" x14ac:dyDescent="0.2">
      <c r="A350" s="12" t="s">
        <v>699</v>
      </c>
      <c r="B350" s="35"/>
      <c r="C350" s="12">
        <v>49580.387000000002</v>
      </c>
      <c r="D350" s="12" t="s">
        <v>700</v>
      </c>
      <c r="E350" s="9">
        <f t="shared" si="189"/>
        <v>6396.9989405063006</v>
      </c>
      <c r="F350" s="9">
        <f t="shared" si="190"/>
        <v>6397</v>
      </c>
      <c r="G350" s="9">
        <f t="shared" si="191"/>
        <v>-1.6409999952884391E-3</v>
      </c>
      <c r="H350" s="9"/>
      <c r="I350" s="9">
        <f t="shared" si="185"/>
        <v>-1.6409999952884391E-3</v>
      </c>
      <c r="J350" s="9"/>
      <c r="K350" s="9"/>
      <c r="L350" s="9"/>
      <c r="M350" s="9"/>
      <c r="N350" s="9"/>
      <c r="O350" s="9">
        <f t="shared" ca="1" si="188"/>
        <v>-5.2256338730103352E-2</v>
      </c>
      <c r="P350" s="9">
        <f t="shared" si="192"/>
        <v>0.21183307946687471</v>
      </c>
      <c r="Q350" s="40">
        <f t="shared" si="193"/>
        <v>34561.887000000002</v>
      </c>
      <c r="S350" s="35">
        <v>0.1</v>
      </c>
      <c r="X350" s="9"/>
      <c r="Y350" s="9"/>
      <c r="Z350">
        <f t="shared" si="194"/>
        <v>6397</v>
      </c>
      <c r="AA350" s="15">
        <f t="shared" si="195"/>
        <v>-9.3549483200056349E-3</v>
      </c>
      <c r="AB350" s="15">
        <f t="shared" si="196"/>
        <v>0.21954702779159191</v>
      </c>
      <c r="AC350" s="15">
        <f t="shared" si="197"/>
        <v>-0.21347407946216315</v>
      </c>
      <c r="AD350" s="15">
        <f t="shared" si="198"/>
        <v>7.7139483247171958E-3</v>
      </c>
      <c r="AE350" s="15">
        <f t="shared" si="199"/>
        <v>5.9504998756407234E-6</v>
      </c>
      <c r="AF350">
        <f t="shared" si="200"/>
        <v>-0.21347407946216315</v>
      </c>
      <c r="AG350" s="68"/>
      <c r="AH350">
        <f t="shared" si="201"/>
        <v>-0.22118802778688035</v>
      </c>
      <c r="AI350">
        <f t="shared" si="202"/>
        <v>0.85458606413293836</v>
      </c>
      <c r="AJ350">
        <f t="shared" si="203"/>
        <v>-0.59558954576090573</v>
      </c>
      <c r="AK350">
        <f t="shared" si="204"/>
        <v>-0.19149671822971814</v>
      </c>
      <c r="AL350">
        <f t="shared" si="205"/>
        <v>-2.2202576194079224</v>
      </c>
      <c r="AM350">
        <f t="shared" si="206"/>
        <v>-2.014989846162619</v>
      </c>
      <c r="AN350" s="15">
        <f t="shared" si="207"/>
        <v>4.2719937955945353</v>
      </c>
      <c r="AO350" s="15">
        <f t="shared" si="207"/>
        <v>4.2719940110628594</v>
      </c>
      <c r="AP350" s="15">
        <f t="shared" si="207"/>
        <v>4.2719919090003886</v>
      </c>
      <c r="AQ350" s="15">
        <f t="shared" si="207"/>
        <v>4.2720124166686633</v>
      </c>
      <c r="AR350" s="15">
        <f t="shared" si="207"/>
        <v>4.2718123824768464</v>
      </c>
      <c r="AS350" s="15">
        <f t="shared" si="207"/>
        <v>4.2737671790103811</v>
      </c>
      <c r="AT350" s="15">
        <f t="shared" si="207"/>
        <v>4.2549988493555482</v>
      </c>
      <c r="AU350" s="15">
        <f t="shared" si="208"/>
        <v>4.4895008706951396</v>
      </c>
      <c r="AV350" s="15"/>
    </row>
    <row r="351" spans="1:48" x14ac:dyDescent="0.2">
      <c r="A351" s="9" t="s">
        <v>632</v>
      </c>
      <c r="B351" s="35"/>
      <c r="C351" s="12">
        <v>49843.695</v>
      </c>
      <c r="D351" s="12"/>
      <c r="E351" s="9">
        <f t="shared" si="189"/>
        <v>6567.0008709670983</v>
      </c>
      <c r="F351" s="9">
        <f t="shared" si="190"/>
        <v>6567</v>
      </c>
      <c r="G351" s="9">
        <f t="shared" si="191"/>
        <v>1.3490000055753626E-3</v>
      </c>
      <c r="H351" s="9"/>
      <c r="I351" s="9">
        <f t="shared" si="185"/>
        <v>1.3490000055753626E-3</v>
      </c>
      <c r="J351" s="9"/>
      <c r="K351" s="9"/>
      <c r="L351" s="9"/>
      <c r="M351" s="9"/>
      <c r="N351" s="9"/>
      <c r="O351" s="9">
        <f t="shared" ca="1" si="188"/>
        <v>-4.8165011692934134E-2</v>
      </c>
      <c r="P351" s="9">
        <f t="shared" si="192"/>
        <v>0.21685820234192793</v>
      </c>
      <c r="Q351" s="40">
        <f t="shared" si="193"/>
        <v>34825.195</v>
      </c>
      <c r="S351" s="35">
        <v>0.1</v>
      </c>
      <c r="X351" s="9"/>
      <c r="Y351" s="9"/>
      <c r="Z351">
        <f t="shared" si="194"/>
        <v>6567</v>
      </c>
      <c r="AA351" s="15">
        <f t="shared" si="195"/>
        <v>-8.6720738268161457E-3</v>
      </c>
      <c r="AB351" s="15">
        <f t="shared" si="196"/>
        <v>0.22687927617431944</v>
      </c>
      <c r="AC351" s="15">
        <f t="shared" si="197"/>
        <v>-0.21550920233635257</v>
      </c>
      <c r="AD351" s="15">
        <f t="shared" si="198"/>
        <v>1.0021073832391508E-2</v>
      </c>
      <c r="AE351" s="15">
        <f t="shared" si="199"/>
        <v>1.0042192075424184E-5</v>
      </c>
      <c r="AF351">
        <f t="shared" si="200"/>
        <v>-0.21550920233635257</v>
      </c>
      <c r="AG351" s="68"/>
      <c r="AH351">
        <f t="shared" si="201"/>
        <v>-0.22553027616874408</v>
      </c>
      <c r="AI351">
        <f t="shared" si="202"/>
        <v>0.858352910506617</v>
      </c>
      <c r="AJ351">
        <f t="shared" si="203"/>
        <v>-0.61116084558120798</v>
      </c>
      <c r="AK351">
        <f t="shared" si="204"/>
        <v>-0.19429953133025182</v>
      </c>
      <c r="AL351">
        <f t="shared" si="205"/>
        <v>-2.2007305935014627</v>
      </c>
      <c r="AM351">
        <f t="shared" si="206"/>
        <v>-1.9665363771939079</v>
      </c>
      <c r="AN351" s="15">
        <f t="shared" ref="AN351:AT360" si="209">$AU351+$AB$7*SIN(AO351)</f>
        <v>4.2941244896776265</v>
      </c>
      <c r="AO351" s="15">
        <f t="shared" si="209"/>
        <v>4.2941246483200359</v>
      </c>
      <c r="AP351" s="15">
        <f t="shared" si="209"/>
        <v>4.2941230239667245</v>
      </c>
      <c r="AQ351" s="15">
        <f t="shared" si="209"/>
        <v>4.294139656141164</v>
      </c>
      <c r="AR351" s="15">
        <f t="shared" si="209"/>
        <v>4.2939693844246536</v>
      </c>
      <c r="AS351" s="15">
        <f t="shared" si="209"/>
        <v>4.2957156352936527</v>
      </c>
      <c r="AT351" s="15">
        <f t="shared" si="209"/>
        <v>4.2781201817301273</v>
      </c>
      <c r="AU351" s="15">
        <f t="shared" si="208"/>
        <v>4.5138465762261681</v>
      </c>
    </row>
    <row r="352" spans="1:48" x14ac:dyDescent="0.2">
      <c r="A352" s="11" t="s">
        <v>669</v>
      </c>
      <c r="B352" s="36"/>
      <c r="C352" s="12">
        <v>49899.447500000002</v>
      </c>
      <c r="D352" s="12"/>
      <c r="E352" s="9">
        <f t="shared" si="189"/>
        <v>6602.9968628397955</v>
      </c>
      <c r="F352" s="9">
        <f t="shared" si="190"/>
        <v>6603</v>
      </c>
      <c r="G352" s="9">
        <f t="shared" si="191"/>
        <v>-4.8589999933028594E-3</v>
      </c>
      <c r="H352" s="9"/>
      <c r="I352" s="9"/>
      <c r="J352" s="9">
        <f t="shared" ref="J352:J367" si="210">G352</f>
        <v>-4.8589999933028594E-3</v>
      </c>
      <c r="K352" s="9"/>
      <c r="L352" s="9"/>
      <c r="M352" s="9"/>
      <c r="N352" s="9"/>
      <c r="O352" s="9">
        <f t="shared" ca="1" si="188"/>
        <v>-4.7298613026239472E-2</v>
      </c>
      <c r="P352" s="9">
        <f t="shared" si="192"/>
        <v>0.21792236369599771</v>
      </c>
      <c r="Q352" s="40">
        <f t="shared" si="193"/>
        <v>34880.947500000002</v>
      </c>
      <c r="S352" s="35">
        <v>1</v>
      </c>
      <c r="X352" s="9"/>
      <c r="Y352" s="9"/>
      <c r="Z352">
        <f t="shared" si="194"/>
        <v>6603</v>
      </c>
      <c r="AA352" s="15">
        <f t="shared" si="195"/>
        <v>-8.5157659243971784E-3</v>
      </c>
      <c r="AB352" s="15">
        <f t="shared" si="196"/>
        <v>0.22157912962709203</v>
      </c>
      <c r="AC352" s="15">
        <f t="shared" si="197"/>
        <v>-0.22278136368930057</v>
      </c>
      <c r="AD352" s="15">
        <f t="shared" si="198"/>
        <v>3.656765931094319E-3</v>
      </c>
      <c r="AE352" s="15">
        <f t="shared" si="199"/>
        <v>1.3371937074812102E-5</v>
      </c>
      <c r="AF352">
        <f t="shared" si="200"/>
        <v>-0.22278136368930057</v>
      </c>
      <c r="AG352" s="68"/>
      <c r="AH352">
        <f t="shared" si="201"/>
        <v>-0.22643812962039489</v>
      </c>
      <c r="AI352">
        <f t="shared" si="202"/>
        <v>0.85916189725302872</v>
      </c>
      <c r="AJ352">
        <f t="shared" si="203"/>
        <v>-0.61444609887322177</v>
      </c>
      <c r="AK352">
        <f t="shared" si="204"/>
        <v>-0.19488672261530682</v>
      </c>
      <c r="AL352">
        <f t="shared" si="205"/>
        <v>-2.196573275132446</v>
      </c>
      <c r="AM352">
        <f t="shared" si="206"/>
        <v>-1.9564601660365166</v>
      </c>
      <c r="AN352" s="15">
        <f t="shared" si="209"/>
        <v>4.2988235469665881</v>
      </c>
      <c r="AO352" s="15">
        <f t="shared" si="209"/>
        <v>4.2988236952292898</v>
      </c>
      <c r="AP352" s="15">
        <f t="shared" si="209"/>
        <v>4.2988221609173891</v>
      </c>
      <c r="AQ352" s="15">
        <f t="shared" si="209"/>
        <v>4.2988380391622369</v>
      </c>
      <c r="AR352" s="15">
        <f t="shared" si="209"/>
        <v>4.2986737465972942</v>
      </c>
      <c r="AS352" s="15">
        <f t="shared" si="209"/>
        <v>4.3003766707967319</v>
      </c>
      <c r="AT352" s="15">
        <f t="shared" si="209"/>
        <v>4.2830343665441681</v>
      </c>
      <c r="AU352" s="15">
        <f t="shared" si="208"/>
        <v>4.5190021373974449</v>
      </c>
    </row>
    <row r="353" spans="1:64" x14ac:dyDescent="0.2">
      <c r="A353" s="63" t="s">
        <v>846</v>
      </c>
      <c r="B353" s="28" t="s">
        <v>676</v>
      </c>
      <c r="C353" s="64">
        <v>49899.448100000001</v>
      </c>
      <c r="D353" s="64" t="s">
        <v>700</v>
      </c>
      <c r="E353" s="9">
        <f t="shared" si="189"/>
        <v>6602.9972502232331</v>
      </c>
      <c r="F353" s="9">
        <f t="shared" si="190"/>
        <v>6603</v>
      </c>
      <c r="G353" s="9">
        <f t="shared" si="191"/>
        <v>-4.258999993908219E-3</v>
      </c>
      <c r="H353" s="9"/>
      <c r="I353" s="9"/>
      <c r="J353" s="9">
        <f t="shared" si="210"/>
        <v>-4.258999993908219E-3</v>
      </c>
      <c r="K353" s="9"/>
      <c r="L353" s="9"/>
      <c r="M353" s="15"/>
      <c r="N353" s="9"/>
      <c r="O353" s="9">
        <f t="shared" ca="1" si="188"/>
        <v>-4.7298613026239472E-2</v>
      </c>
      <c r="P353" s="9">
        <f t="shared" si="192"/>
        <v>0.21792236369599771</v>
      </c>
      <c r="Q353" s="40">
        <f t="shared" si="193"/>
        <v>34880.948100000001</v>
      </c>
      <c r="S353" s="35">
        <v>1</v>
      </c>
      <c r="T353" s="9"/>
      <c r="U353" s="9"/>
      <c r="V353" s="9"/>
      <c r="W353" s="9"/>
      <c r="X353" s="9"/>
      <c r="Y353" s="9"/>
      <c r="Z353">
        <f t="shared" si="194"/>
        <v>6603</v>
      </c>
      <c r="AA353" s="15">
        <f t="shared" si="195"/>
        <v>-8.5157659243971784E-3</v>
      </c>
      <c r="AB353" s="15">
        <f t="shared" si="196"/>
        <v>0.22217912962648667</v>
      </c>
      <c r="AC353" s="15">
        <f t="shared" si="197"/>
        <v>-0.22218136368990593</v>
      </c>
      <c r="AD353" s="15">
        <f t="shared" si="198"/>
        <v>4.2567659304889593E-3</v>
      </c>
      <c r="AE353" s="15">
        <f t="shared" si="199"/>
        <v>1.8120056186971535E-5</v>
      </c>
      <c r="AF353">
        <f t="shared" si="200"/>
        <v>-0.22218136368990593</v>
      </c>
      <c r="AG353" s="68"/>
      <c r="AH353">
        <f t="shared" si="201"/>
        <v>-0.22643812962039489</v>
      </c>
      <c r="AI353">
        <f t="shared" si="202"/>
        <v>0.85916189725302872</v>
      </c>
      <c r="AJ353">
        <f t="shared" si="203"/>
        <v>-0.61444609887322177</v>
      </c>
      <c r="AK353">
        <f t="shared" si="204"/>
        <v>-0.19488672261530682</v>
      </c>
      <c r="AL353">
        <f t="shared" si="205"/>
        <v>-2.196573275132446</v>
      </c>
      <c r="AM353">
        <f t="shared" si="206"/>
        <v>-1.9564601660365166</v>
      </c>
      <c r="AN353" s="15">
        <f t="shared" si="209"/>
        <v>4.2988235469665881</v>
      </c>
      <c r="AO353" s="15">
        <f t="shared" si="209"/>
        <v>4.2988236952292898</v>
      </c>
      <c r="AP353" s="15">
        <f t="shared" si="209"/>
        <v>4.2988221609173891</v>
      </c>
      <c r="AQ353" s="15">
        <f t="shared" si="209"/>
        <v>4.2988380391622369</v>
      </c>
      <c r="AR353" s="15">
        <f t="shared" si="209"/>
        <v>4.2986737465972942</v>
      </c>
      <c r="AS353" s="15">
        <f t="shared" si="209"/>
        <v>4.3003766707967319</v>
      </c>
      <c r="AT353" s="15">
        <f t="shared" si="209"/>
        <v>4.2830343665441681</v>
      </c>
      <c r="AU353" s="15">
        <f t="shared" si="208"/>
        <v>4.5190021373974449</v>
      </c>
    </row>
    <row r="354" spans="1:64" x14ac:dyDescent="0.2">
      <c r="A354" s="63" t="s">
        <v>846</v>
      </c>
      <c r="B354" s="28" t="s">
        <v>676</v>
      </c>
      <c r="C354" s="64">
        <v>49899.450900000003</v>
      </c>
      <c r="D354" s="64" t="s">
        <v>700</v>
      </c>
      <c r="E354" s="9">
        <f t="shared" si="189"/>
        <v>6602.9990580126114</v>
      </c>
      <c r="F354" s="9">
        <f t="shared" si="190"/>
        <v>6603</v>
      </c>
      <c r="G354" s="9">
        <f t="shared" si="191"/>
        <v>-1.4589999918825924E-3</v>
      </c>
      <c r="H354" s="9"/>
      <c r="I354" s="9"/>
      <c r="J354" s="9">
        <f t="shared" si="210"/>
        <v>-1.4589999918825924E-3</v>
      </c>
      <c r="K354" s="9"/>
      <c r="L354" s="9"/>
      <c r="M354" s="15"/>
      <c r="N354" s="9"/>
      <c r="O354" s="9">
        <f t="shared" ca="1" si="188"/>
        <v>-4.7298613026239472E-2</v>
      </c>
      <c r="P354" s="9">
        <f t="shared" si="192"/>
        <v>0.21792236369599771</v>
      </c>
      <c r="Q354" s="40">
        <f t="shared" si="193"/>
        <v>34880.950900000003</v>
      </c>
      <c r="S354" s="35">
        <v>1</v>
      </c>
      <c r="T354" s="9"/>
      <c r="U354" s="9"/>
      <c r="V354" s="9"/>
      <c r="W354" s="9"/>
      <c r="X354" s="9"/>
      <c r="Y354" s="9"/>
      <c r="Z354">
        <f t="shared" si="194"/>
        <v>6603</v>
      </c>
      <c r="AA354" s="15">
        <f t="shared" si="195"/>
        <v>-8.5157659243971784E-3</v>
      </c>
      <c r="AB354" s="15">
        <f t="shared" si="196"/>
        <v>0.2249791296285123</v>
      </c>
      <c r="AC354" s="15">
        <f t="shared" si="197"/>
        <v>-0.2193813636878803</v>
      </c>
      <c r="AD354" s="15">
        <f t="shared" si="198"/>
        <v>7.0567659325145859E-3</v>
      </c>
      <c r="AE354" s="15">
        <f t="shared" si="199"/>
        <v>4.9797945426298451E-5</v>
      </c>
      <c r="AF354">
        <f t="shared" si="200"/>
        <v>-0.2193813636878803</v>
      </c>
      <c r="AG354" s="68"/>
      <c r="AH354">
        <f t="shared" si="201"/>
        <v>-0.22643812962039489</v>
      </c>
      <c r="AI354">
        <f t="shared" si="202"/>
        <v>0.85916189725302872</v>
      </c>
      <c r="AJ354">
        <f t="shared" si="203"/>
        <v>-0.61444609887322177</v>
      </c>
      <c r="AK354">
        <f t="shared" si="204"/>
        <v>-0.19488672261530682</v>
      </c>
      <c r="AL354">
        <f t="shared" si="205"/>
        <v>-2.196573275132446</v>
      </c>
      <c r="AM354">
        <f t="shared" si="206"/>
        <v>-1.9564601660365166</v>
      </c>
      <c r="AN354" s="15">
        <f t="shared" si="209"/>
        <v>4.2988235469665881</v>
      </c>
      <c r="AO354" s="15">
        <f t="shared" si="209"/>
        <v>4.2988236952292898</v>
      </c>
      <c r="AP354" s="15">
        <f t="shared" si="209"/>
        <v>4.2988221609173891</v>
      </c>
      <c r="AQ354" s="15">
        <f t="shared" si="209"/>
        <v>4.2988380391622369</v>
      </c>
      <c r="AR354" s="15">
        <f t="shared" si="209"/>
        <v>4.2986737465972942</v>
      </c>
      <c r="AS354" s="15">
        <f t="shared" si="209"/>
        <v>4.3003766707967319</v>
      </c>
      <c r="AT354" s="15">
        <f t="shared" si="209"/>
        <v>4.2830343665441681</v>
      </c>
      <c r="AU354" s="15">
        <f t="shared" si="208"/>
        <v>4.5190021373974449</v>
      </c>
    </row>
    <row r="355" spans="1:64" x14ac:dyDescent="0.2">
      <c r="A355" s="63" t="s">
        <v>846</v>
      </c>
      <c r="B355" s="28" t="s">
        <v>676</v>
      </c>
      <c r="C355" s="64">
        <v>49930.422100000003</v>
      </c>
      <c r="D355" s="64" t="s">
        <v>700</v>
      </c>
      <c r="E355" s="9">
        <f t="shared" si="189"/>
        <v>6622.9952745677001</v>
      </c>
      <c r="F355" s="9">
        <f t="shared" si="190"/>
        <v>6623</v>
      </c>
      <c r="G355" s="9">
        <f t="shared" si="191"/>
        <v>-7.3189999893656932E-3</v>
      </c>
      <c r="H355" s="9"/>
      <c r="I355" s="9"/>
      <c r="J355" s="9">
        <f t="shared" si="210"/>
        <v>-7.3189999893656932E-3</v>
      </c>
      <c r="K355" s="9"/>
      <c r="L355" s="9"/>
      <c r="M355" s="15"/>
      <c r="N355" s="9"/>
      <c r="O355" s="9">
        <f t="shared" ca="1" si="188"/>
        <v>-4.6817280433631342E-2</v>
      </c>
      <c r="P355" s="9">
        <f t="shared" si="192"/>
        <v>0.21851356711934564</v>
      </c>
      <c r="Q355" s="40">
        <f t="shared" si="193"/>
        <v>34911.922100000003</v>
      </c>
      <c r="S355" s="35">
        <v>1</v>
      </c>
      <c r="T355" s="9"/>
      <c r="U355" s="9"/>
      <c r="V355" s="9"/>
      <c r="W355" s="9"/>
      <c r="X355" s="9"/>
      <c r="Y355" s="9"/>
      <c r="Z355">
        <f t="shared" si="194"/>
        <v>6623</v>
      </c>
      <c r="AA355" s="15">
        <f t="shared" si="195"/>
        <v>-8.4271343403967414E-3</v>
      </c>
      <c r="AB355" s="15">
        <f t="shared" si="196"/>
        <v>0.21962170147037668</v>
      </c>
      <c r="AC355" s="15">
        <f t="shared" si="197"/>
        <v>-0.22583256710871133</v>
      </c>
      <c r="AD355" s="15">
        <f t="shared" si="198"/>
        <v>1.1081343510310482E-3</v>
      </c>
      <c r="AE355" s="15">
        <f t="shared" si="199"/>
        <v>1.2279617399350023E-6</v>
      </c>
      <c r="AF355">
        <f t="shared" si="200"/>
        <v>-0.22583256710871133</v>
      </c>
      <c r="AG355" s="68"/>
      <c r="AH355">
        <f t="shared" si="201"/>
        <v>-0.22694070145974238</v>
      </c>
      <c r="AI355">
        <f t="shared" si="202"/>
        <v>0.85961304907470648</v>
      </c>
      <c r="AJ355">
        <f t="shared" si="203"/>
        <v>-0.61626932538649759</v>
      </c>
      <c r="AK355">
        <f t="shared" si="204"/>
        <v>-0.19521196133178217</v>
      </c>
      <c r="AL355">
        <f t="shared" si="205"/>
        <v>-2.1942602623533545</v>
      </c>
      <c r="AM355">
        <f t="shared" si="206"/>
        <v>-1.9508894601868556</v>
      </c>
      <c r="AN355" s="15">
        <f t="shared" si="209"/>
        <v>4.3014360504002793</v>
      </c>
      <c r="AO355" s="15">
        <f t="shared" si="209"/>
        <v>4.3014361931286231</v>
      </c>
      <c r="AP355" s="15">
        <f t="shared" si="209"/>
        <v>4.301434707239431</v>
      </c>
      <c r="AQ355" s="15">
        <f t="shared" si="209"/>
        <v>4.3014501765012474</v>
      </c>
      <c r="AR355" s="15">
        <f t="shared" si="209"/>
        <v>4.3012891563492035</v>
      </c>
      <c r="AS355" s="15">
        <f t="shared" si="209"/>
        <v>4.3029681459139786</v>
      </c>
      <c r="AT355" s="15">
        <f t="shared" si="209"/>
        <v>4.2857671789230229</v>
      </c>
      <c r="AU355" s="15">
        <f t="shared" si="208"/>
        <v>4.5218663380481541</v>
      </c>
    </row>
    <row r="356" spans="1:64" x14ac:dyDescent="0.2">
      <c r="A356" s="63" t="s">
        <v>846</v>
      </c>
      <c r="B356" s="28" t="s">
        <v>676</v>
      </c>
      <c r="C356" s="64">
        <v>49930.4228</v>
      </c>
      <c r="D356" s="64" t="s">
        <v>700</v>
      </c>
      <c r="E356" s="9">
        <f t="shared" si="189"/>
        <v>6622.9957265150424</v>
      </c>
      <c r="F356" s="9">
        <f t="shared" si="190"/>
        <v>6623</v>
      </c>
      <c r="G356" s="9">
        <f t="shared" si="191"/>
        <v>-6.6189999924972653E-3</v>
      </c>
      <c r="H356" s="9"/>
      <c r="I356" s="9"/>
      <c r="J356" s="9">
        <f t="shared" si="210"/>
        <v>-6.6189999924972653E-3</v>
      </c>
      <c r="K356" s="9"/>
      <c r="L356" s="9"/>
      <c r="M356" s="15"/>
      <c r="N356" s="9"/>
      <c r="O356" s="9">
        <f t="shared" ca="1" si="188"/>
        <v>-4.6817280433631342E-2</v>
      </c>
      <c r="P356" s="9">
        <f t="shared" si="192"/>
        <v>0.21851356711934564</v>
      </c>
      <c r="Q356" s="40">
        <f t="shared" si="193"/>
        <v>34911.9228</v>
      </c>
      <c r="S356" s="35">
        <v>1</v>
      </c>
      <c r="T356" s="9"/>
      <c r="U356" s="9"/>
      <c r="V356" s="9"/>
      <c r="W356" s="9"/>
      <c r="X356" s="9"/>
      <c r="Y356" s="9"/>
      <c r="Z356">
        <f t="shared" si="194"/>
        <v>6623</v>
      </c>
      <c r="AA356" s="15">
        <f t="shared" si="195"/>
        <v>-8.4271343403967414E-3</v>
      </c>
      <c r="AB356" s="15">
        <f t="shared" si="196"/>
        <v>0.22032170146724511</v>
      </c>
      <c r="AC356" s="15">
        <f t="shared" si="197"/>
        <v>-0.2251325671118429</v>
      </c>
      <c r="AD356" s="15">
        <f t="shared" si="198"/>
        <v>1.808134347899476E-3</v>
      </c>
      <c r="AE356" s="15">
        <f t="shared" si="199"/>
        <v>3.2693498200538633E-6</v>
      </c>
      <c r="AF356">
        <f t="shared" si="200"/>
        <v>-0.2251325671118429</v>
      </c>
      <c r="AG356" s="68"/>
      <c r="AH356">
        <f t="shared" si="201"/>
        <v>-0.22694070145974238</v>
      </c>
      <c r="AI356">
        <f t="shared" si="202"/>
        <v>0.85961304907470648</v>
      </c>
      <c r="AJ356">
        <f t="shared" si="203"/>
        <v>-0.61626932538649759</v>
      </c>
      <c r="AK356">
        <f t="shared" si="204"/>
        <v>-0.19521196133178217</v>
      </c>
      <c r="AL356">
        <f t="shared" si="205"/>
        <v>-2.1942602623533545</v>
      </c>
      <c r="AM356">
        <f t="shared" si="206"/>
        <v>-1.9508894601868556</v>
      </c>
      <c r="AN356" s="15">
        <f t="shared" si="209"/>
        <v>4.3014360504002793</v>
      </c>
      <c r="AO356" s="15">
        <f t="shared" si="209"/>
        <v>4.3014361931286231</v>
      </c>
      <c r="AP356" s="15">
        <f t="shared" si="209"/>
        <v>4.301434707239431</v>
      </c>
      <c r="AQ356" s="15">
        <f t="shared" si="209"/>
        <v>4.3014501765012474</v>
      </c>
      <c r="AR356" s="15">
        <f t="shared" si="209"/>
        <v>4.3012891563492035</v>
      </c>
      <c r="AS356" s="15">
        <f t="shared" si="209"/>
        <v>4.3029681459139786</v>
      </c>
      <c r="AT356" s="15">
        <f t="shared" si="209"/>
        <v>4.2857671789230229</v>
      </c>
      <c r="AU356" s="15">
        <f t="shared" si="208"/>
        <v>4.5218663380481541</v>
      </c>
    </row>
    <row r="357" spans="1:64" x14ac:dyDescent="0.2">
      <c r="A357" s="63" t="s">
        <v>846</v>
      </c>
      <c r="B357" s="28" t="s">
        <v>676</v>
      </c>
      <c r="C357" s="64">
        <v>49930.4228</v>
      </c>
      <c r="D357" s="64" t="s">
        <v>700</v>
      </c>
      <c r="E357" s="9">
        <f t="shared" si="189"/>
        <v>6622.9957265150424</v>
      </c>
      <c r="F357" s="9">
        <f t="shared" si="190"/>
        <v>6623</v>
      </c>
      <c r="G357" s="9">
        <f t="shared" si="191"/>
        <v>-6.6189999924972653E-3</v>
      </c>
      <c r="H357" s="9"/>
      <c r="I357" s="9"/>
      <c r="J357" s="9">
        <f t="shared" si="210"/>
        <v>-6.6189999924972653E-3</v>
      </c>
      <c r="K357" s="9"/>
      <c r="L357" s="9"/>
      <c r="M357" s="15"/>
      <c r="N357" s="9"/>
      <c r="O357" s="9">
        <f t="shared" ca="1" si="188"/>
        <v>-4.6817280433631342E-2</v>
      </c>
      <c r="P357" s="9">
        <f t="shared" si="192"/>
        <v>0.21851356711934564</v>
      </c>
      <c r="Q357" s="40">
        <f t="shared" si="193"/>
        <v>34911.9228</v>
      </c>
      <c r="S357" s="35">
        <v>1</v>
      </c>
      <c r="T357" s="9"/>
      <c r="U357" s="9"/>
      <c r="V357" s="9"/>
      <c r="W357" s="9"/>
      <c r="X357" s="9"/>
      <c r="Y357" s="9"/>
      <c r="Z357">
        <f t="shared" si="194"/>
        <v>6623</v>
      </c>
      <c r="AA357" s="15">
        <f t="shared" si="195"/>
        <v>-8.4271343403967414E-3</v>
      </c>
      <c r="AB357" s="15">
        <f t="shared" si="196"/>
        <v>0.22032170146724511</v>
      </c>
      <c r="AC357" s="15">
        <f t="shared" si="197"/>
        <v>-0.2251325671118429</v>
      </c>
      <c r="AD357" s="15">
        <f t="shared" si="198"/>
        <v>1.808134347899476E-3</v>
      </c>
      <c r="AE357" s="15">
        <f t="shared" si="199"/>
        <v>3.2693498200538633E-6</v>
      </c>
      <c r="AF357">
        <f t="shared" si="200"/>
        <v>-0.2251325671118429</v>
      </c>
      <c r="AG357" s="68"/>
      <c r="AH357">
        <f t="shared" si="201"/>
        <v>-0.22694070145974238</v>
      </c>
      <c r="AI357">
        <f t="shared" si="202"/>
        <v>0.85961304907470648</v>
      </c>
      <c r="AJ357">
        <f t="shared" si="203"/>
        <v>-0.61626932538649759</v>
      </c>
      <c r="AK357">
        <f t="shared" si="204"/>
        <v>-0.19521196133178217</v>
      </c>
      <c r="AL357">
        <f t="shared" si="205"/>
        <v>-2.1942602623533545</v>
      </c>
      <c r="AM357">
        <f t="shared" si="206"/>
        <v>-1.9508894601868556</v>
      </c>
      <c r="AN357" s="15">
        <f t="shared" si="209"/>
        <v>4.3014360504002793</v>
      </c>
      <c r="AO357" s="15">
        <f t="shared" si="209"/>
        <v>4.3014361931286231</v>
      </c>
      <c r="AP357" s="15">
        <f t="shared" si="209"/>
        <v>4.301434707239431</v>
      </c>
      <c r="AQ357" s="15">
        <f t="shared" si="209"/>
        <v>4.3014501765012474</v>
      </c>
      <c r="AR357" s="15">
        <f t="shared" si="209"/>
        <v>4.3012891563492035</v>
      </c>
      <c r="AS357" s="15">
        <f t="shared" si="209"/>
        <v>4.3029681459139786</v>
      </c>
      <c r="AT357" s="15">
        <f t="shared" si="209"/>
        <v>4.2857671789230229</v>
      </c>
      <c r="AU357" s="15">
        <f t="shared" si="208"/>
        <v>4.5218663380481541</v>
      </c>
    </row>
    <row r="358" spans="1:64" x14ac:dyDescent="0.2">
      <c r="A358" s="63" t="s">
        <v>846</v>
      </c>
      <c r="B358" s="28" t="s">
        <v>676</v>
      </c>
      <c r="C358" s="64">
        <v>49930.423499999997</v>
      </c>
      <c r="D358" s="64" t="s">
        <v>700</v>
      </c>
      <c r="E358" s="9">
        <f t="shared" si="189"/>
        <v>6622.9961784623847</v>
      </c>
      <c r="F358" s="9">
        <f t="shared" si="190"/>
        <v>6623</v>
      </c>
      <c r="G358" s="9">
        <f t="shared" si="191"/>
        <v>-5.9189999956288375E-3</v>
      </c>
      <c r="H358" s="9"/>
      <c r="I358" s="9"/>
      <c r="J358" s="9">
        <f t="shared" si="210"/>
        <v>-5.9189999956288375E-3</v>
      </c>
      <c r="K358" s="9"/>
      <c r="L358" s="9"/>
      <c r="M358" s="15"/>
      <c r="N358" s="9"/>
      <c r="O358" s="9">
        <f t="shared" ca="1" si="188"/>
        <v>-4.6817280433631342E-2</v>
      </c>
      <c r="P358" s="9">
        <f t="shared" si="192"/>
        <v>0.21851356711934564</v>
      </c>
      <c r="Q358" s="40">
        <f t="shared" si="193"/>
        <v>34911.923499999997</v>
      </c>
      <c r="S358" s="35">
        <v>1</v>
      </c>
      <c r="T358" s="9"/>
      <c r="U358" s="9"/>
      <c r="V358" s="9"/>
      <c r="W358" s="9"/>
      <c r="X358" s="9"/>
      <c r="Y358" s="9"/>
      <c r="Z358">
        <f t="shared" si="194"/>
        <v>6623</v>
      </c>
      <c r="AA358" s="15">
        <f t="shared" si="195"/>
        <v>-8.4271343403967414E-3</v>
      </c>
      <c r="AB358" s="15">
        <f t="shared" si="196"/>
        <v>0.22102170146411354</v>
      </c>
      <c r="AC358" s="15">
        <f t="shared" si="197"/>
        <v>-0.22443256711497447</v>
      </c>
      <c r="AD358" s="15">
        <f t="shared" si="198"/>
        <v>2.5081343447679039E-3</v>
      </c>
      <c r="AE358" s="15">
        <f t="shared" si="199"/>
        <v>6.2907378914043228E-6</v>
      </c>
      <c r="AF358">
        <f t="shared" si="200"/>
        <v>-0.22443256711497447</v>
      </c>
      <c r="AG358" s="68"/>
      <c r="AH358">
        <f t="shared" si="201"/>
        <v>-0.22694070145974238</v>
      </c>
      <c r="AI358">
        <f t="shared" si="202"/>
        <v>0.85961304907470648</v>
      </c>
      <c r="AJ358">
        <f t="shared" si="203"/>
        <v>-0.61626932538649759</v>
      </c>
      <c r="AK358">
        <f t="shared" si="204"/>
        <v>-0.19521196133178217</v>
      </c>
      <c r="AL358">
        <f t="shared" si="205"/>
        <v>-2.1942602623533545</v>
      </c>
      <c r="AM358">
        <f t="shared" si="206"/>
        <v>-1.9508894601868556</v>
      </c>
      <c r="AN358" s="15">
        <f t="shared" si="209"/>
        <v>4.3014360504002793</v>
      </c>
      <c r="AO358" s="15">
        <f t="shared" si="209"/>
        <v>4.3014361931286231</v>
      </c>
      <c r="AP358" s="15">
        <f t="shared" si="209"/>
        <v>4.301434707239431</v>
      </c>
      <c r="AQ358" s="15">
        <f t="shared" si="209"/>
        <v>4.3014501765012474</v>
      </c>
      <c r="AR358" s="15">
        <f t="shared" si="209"/>
        <v>4.3012891563492035</v>
      </c>
      <c r="AS358" s="15">
        <f t="shared" si="209"/>
        <v>4.3029681459139786</v>
      </c>
      <c r="AT358" s="15">
        <f t="shared" si="209"/>
        <v>4.2857671789230229</v>
      </c>
      <c r="AU358" s="15">
        <f t="shared" si="208"/>
        <v>4.5218663380481541</v>
      </c>
    </row>
    <row r="359" spans="1:64" x14ac:dyDescent="0.2">
      <c r="A359" s="63" t="s">
        <v>846</v>
      </c>
      <c r="B359" s="28" t="s">
        <v>676</v>
      </c>
      <c r="C359" s="64">
        <v>49930.427000000003</v>
      </c>
      <c r="D359" s="64" t="s">
        <v>700</v>
      </c>
      <c r="E359" s="9">
        <f t="shared" si="189"/>
        <v>6622.9984381991098</v>
      </c>
      <c r="F359" s="9">
        <f t="shared" si="190"/>
        <v>6623</v>
      </c>
      <c r="G359" s="9">
        <f t="shared" si="191"/>
        <v>-2.4189999894588254E-3</v>
      </c>
      <c r="H359" s="9"/>
      <c r="I359" s="9"/>
      <c r="J359" s="9">
        <f t="shared" si="210"/>
        <v>-2.4189999894588254E-3</v>
      </c>
      <c r="K359" s="9"/>
      <c r="L359" s="9"/>
      <c r="M359" s="15"/>
      <c r="N359" s="9"/>
      <c r="O359" s="9">
        <f t="shared" ca="1" si="188"/>
        <v>-4.6817280433631342E-2</v>
      </c>
      <c r="P359" s="9">
        <f t="shared" si="192"/>
        <v>0.21851356711934564</v>
      </c>
      <c r="Q359" s="40">
        <f t="shared" si="193"/>
        <v>34911.927000000003</v>
      </c>
      <c r="S359" s="35">
        <v>1</v>
      </c>
      <c r="T359" s="9"/>
      <c r="U359" s="9"/>
      <c r="V359" s="9"/>
      <c r="W359" s="9"/>
      <c r="X359" s="9"/>
      <c r="Y359" s="9"/>
      <c r="Z359">
        <f t="shared" si="194"/>
        <v>6623</v>
      </c>
      <c r="AA359" s="15">
        <f t="shared" si="195"/>
        <v>-8.4271343403967414E-3</v>
      </c>
      <c r="AB359" s="15">
        <f t="shared" si="196"/>
        <v>0.22452170147028355</v>
      </c>
      <c r="AC359" s="15">
        <f t="shared" si="197"/>
        <v>-0.22093256710880446</v>
      </c>
      <c r="AD359" s="15">
        <f t="shared" si="198"/>
        <v>6.0081343509379159E-3</v>
      </c>
      <c r="AE359" s="15">
        <f t="shared" si="199"/>
        <v>3.6097678378920174E-5</v>
      </c>
      <c r="AF359">
        <f t="shared" si="200"/>
        <v>-0.22093256710880446</v>
      </c>
      <c r="AG359" s="68"/>
      <c r="AH359">
        <f t="shared" si="201"/>
        <v>-0.22694070145974238</v>
      </c>
      <c r="AI359">
        <f t="shared" si="202"/>
        <v>0.85961304907470648</v>
      </c>
      <c r="AJ359">
        <f t="shared" si="203"/>
        <v>-0.61626932538649759</v>
      </c>
      <c r="AK359">
        <f t="shared" si="204"/>
        <v>-0.19521196133178217</v>
      </c>
      <c r="AL359">
        <f t="shared" si="205"/>
        <v>-2.1942602623533545</v>
      </c>
      <c r="AM359">
        <f t="shared" si="206"/>
        <v>-1.9508894601868556</v>
      </c>
      <c r="AN359" s="15">
        <f t="shared" si="209"/>
        <v>4.3014360504002793</v>
      </c>
      <c r="AO359" s="15">
        <f t="shared" si="209"/>
        <v>4.3014361931286231</v>
      </c>
      <c r="AP359" s="15">
        <f t="shared" si="209"/>
        <v>4.301434707239431</v>
      </c>
      <c r="AQ359" s="15">
        <f t="shared" si="209"/>
        <v>4.3014501765012474</v>
      </c>
      <c r="AR359" s="15">
        <f t="shared" si="209"/>
        <v>4.3012891563492035</v>
      </c>
      <c r="AS359" s="15">
        <f t="shared" si="209"/>
        <v>4.3029681459139786</v>
      </c>
      <c r="AT359" s="15">
        <f t="shared" si="209"/>
        <v>4.2857671789230229</v>
      </c>
      <c r="AU359" s="15">
        <f t="shared" si="208"/>
        <v>4.5218663380481541</v>
      </c>
    </row>
    <row r="360" spans="1:64" x14ac:dyDescent="0.2">
      <c r="A360" s="63" t="s">
        <v>846</v>
      </c>
      <c r="B360" s="28" t="s">
        <v>676</v>
      </c>
      <c r="C360" s="64">
        <v>49930.428399999997</v>
      </c>
      <c r="D360" s="64" t="s">
        <v>700</v>
      </c>
      <c r="E360" s="9">
        <f t="shared" si="189"/>
        <v>6622.9993420937944</v>
      </c>
      <c r="F360" s="9">
        <f t="shared" si="190"/>
        <v>6623</v>
      </c>
      <c r="G360" s="9">
        <f t="shared" si="191"/>
        <v>-1.0189999957219698E-3</v>
      </c>
      <c r="H360" s="9"/>
      <c r="I360" s="9"/>
      <c r="J360" s="9">
        <f t="shared" si="210"/>
        <v>-1.0189999957219698E-3</v>
      </c>
      <c r="K360" s="9"/>
      <c r="L360" s="9"/>
      <c r="M360" s="15"/>
      <c r="N360" s="9"/>
      <c r="O360" s="9">
        <f t="shared" ca="1" si="188"/>
        <v>-4.6817280433631342E-2</v>
      </c>
      <c r="P360" s="9">
        <f t="shared" si="192"/>
        <v>0.21851356711934564</v>
      </c>
      <c r="Q360" s="40">
        <f t="shared" si="193"/>
        <v>34911.928399999997</v>
      </c>
      <c r="S360" s="35">
        <v>1</v>
      </c>
      <c r="T360" s="9"/>
      <c r="U360" s="9"/>
      <c r="V360" s="9"/>
      <c r="W360" s="9"/>
      <c r="X360" s="9"/>
      <c r="Y360" s="9"/>
      <c r="Z360">
        <f t="shared" si="194"/>
        <v>6623</v>
      </c>
      <c r="AA360" s="15">
        <f t="shared" si="195"/>
        <v>-8.4271343403967414E-3</v>
      </c>
      <c r="AB360" s="15">
        <f t="shared" si="196"/>
        <v>0.22592170146402041</v>
      </c>
      <c r="AC360" s="15">
        <f t="shared" si="197"/>
        <v>-0.21953256711506761</v>
      </c>
      <c r="AD360" s="15">
        <f t="shared" si="198"/>
        <v>7.4081343446747716E-3</v>
      </c>
      <c r="AE360" s="15">
        <f t="shared" si="199"/>
        <v>5.4880454468749908E-5</v>
      </c>
      <c r="AF360">
        <f t="shared" si="200"/>
        <v>-0.21953256711506761</v>
      </c>
      <c r="AG360" s="68"/>
      <c r="AH360">
        <f t="shared" si="201"/>
        <v>-0.22694070145974238</v>
      </c>
      <c r="AI360">
        <f t="shared" si="202"/>
        <v>0.85961304907470648</v>
      </c>
      <c r="AJ360">
        <f t="shared" si="203"/>
        <v>-0.61626932538649759</v>
      </c>
      <c r="AK360">
        <f t="shared" si="204"/>
        <v>-0.19521196133178217</v>
      </c>
      <c r="AL360">
        <f t="shared" si="205"/>
        <v>-2.1942602623533545</v>
      </c>
      <c r="AM360">
        <f t="shared" si="206"/>
        <v>-1.9508894601868556</v>
      </c>
      <c r="AN360" s="15">
        <f t="shared" si="209"/>
        <v>4.3014360504002793</v>
      </c>
      <c r="AO360" s="15">
        <f t="shared" si="209"/>
        <v>4.3014361931286231</v>
      </c>
      <c r="AP360" s="15">
        <f t="shared" si="209"/>
        <v>4.301434707239431</v>
      </c>
      <c r="AQ360" s="15">
        <f t="shared" si="209"/>
        <v>4.3014501765012474</v>
      </c>
      <c r="AR360" s="15">
        <f t="shared" si="209"/>
        <v>4.3012891563492035</v>
      </c>
      <c r="AS360" s="15">
        <f t="shared" si="209"/>
        <v>4.3029681459139786</v>
      </c>
      <c r="AT360" s="15">
        <f t="shared" si="209"/>
        <v>4.2857671789230229</v>
      </c>
      <c r="AU360" s="15">
        <f t="shared" si="208"/>
        <v>4.5218663380481541</v>
      </c>
    </row>
    <row r="361" spans="1:64" x14ac:dyDescent="0.2">
      <c r="A361" s="63" t="s">
        <v>846</v>
      </c>
      <c r="B361" s="28" t="s">
        <v>676</v>
      </c>
      <c r="C361" s="64">
        <v>49930.428399999997</v>
      </c>
      <c r="D361" s="64" t="s">
        <v>700</v>
      </c>
      <c r="E361" s="9">
        <f t="shared" si="189"/>
        <v>6622.9993420937944</v>
      </c>
      <c r="F361" s="9">
        <f t="shared" si="190"/>
        <v>6623</v>
      </c>
      <c r="G361" s="9">
        <f t="shared" si="191"/>
        <v>-1.0189999957219698E-3</v>
      </c>
      <c r="H361" s="9"/>
      <c r="I361" s="9"/>
      <c r="J361" s="9">
        <f t="shared" si="210"/>
        <v>-1.0189999957219698E-3</v>
      </c>
      <c r="K361" s="9"/>
      <c r="L361" s="9"/>
      <c r="M361" s="15"/>
      <c r="N361" s="9"/>
      <c r="O361" s="9">
        <f t="shared" ca="1" si="188"/>
        <v>-4.6817280433631342E-2</v>
      </c>
      <c r="P361" s="9">
        <f t="shared" si="192"/>
        <v>0.21851356711934564</v>
      </c>
      <c r="Q361" s="40">
        <f t="shared" si="193"/>
        <v>34911.928399999997</v>
      </c>
      <c r="S361" s="35">
        <v>1</v>
      </c>
      <c r="T361" s="9"/>
      <c r="U361" s="9"/>
      <c r="V361" s="9"/>
      <c r="W361" s="9"/>
      <c r="X361" s="9"/>
      <c r="Y361" s="9"/>
      <c r="Z361">
        <f t="shared" si="194"/>
        <v>6623</v>
      </c>
      <c r="AA361" s="15">
        <f t="shared" si="195"/>
        <v>-8.4271343403967414E-3</v>
      </c>
      <c r="AB361" s="15">
        <f t="shared" si="196"/>
        <v>0.22592170146402041</v>
      </c>
      <c r="AC361" s="15">
        <f t="shared" si="197"/>
        <v>-0.21953256711506761</v>
      </c>
      <c r="AD361" s="15">
        <f t="shared" si="198"/>
        <v>7.4081343446747716E-3</v>
      </c>
      <c r="AE361" s="15">
        <f t="shared" si="199"/>
        <v>5.4880454468749908E-5</v>
      </c>
      <c r="AF361">
        <f t="shared" si="200"/>
        <v>-0.21953256711506761</v>
      </c>
      <c r="AG361" s="68"/>
      <c r="AH361">
        <f t="shared" si="201"/>
        <v>-0.22694070145974238</v>
      </c>
      <c r="AI361">
        <f t="shared" si="202"/>
        <v>0.85961304907470648</v>
      </c>
      <c r="AJ361">
        <f t="shared" si="203"/>
        <v>-0.61626932538649759</v>
      </c>
      <c r="AK361">
        <f t="shared" si="204"/>
        <v>-0.19521196133178217</v>
      </c>
      <c r="AL361">
        <f t="shared" si="205"/>
        <v>-2.1942602623533545</v>
      </c>
      <c r="AM361">
        <f t="shared" si="206"/>
        <v>-1.9508894601868556</v>
      </c>
      <c r="AN361" s="15">
        <f t="shared" ref="AN361:AT370" si="211">$AU361+$AB$7*SIN(AO361)</f>
        <v>4.3014360504002793</v>
      </c>
      <c r="AO361" s="15">
        <f t="shared" si="211"/>
        <v>4.3014361931286231</v>
      </c>
      <c r="AP361" s="15">
        <f t="shared" si="211"/>
        <v>4.301434707239431</v>
      </c>
      <c r="AQ361" s="15">
        <f t="shared" si="211"/>
        <v>4.3014501765012474</v>
      </c>
      <c r="AR361" s="15">
        <f t="shared" si="211"/>
        <v>4.3012891563492035</v>
      </c>
      <c r="AS361" s="15">
        <f t="shared" si="211"/>
        <v>4.3029681459139786</v>
      </c>
      <c r="AT361" s="15">
        <f t="shared" si="211"/>
        <v>4.2857671789230229</v>
      </c>
      <c r="AU361" s="15">
        <f t="shared" si="208"/>
        <v>4.5218663380481541</v>
      </c>
    </row>
    <row r="362" spans="1:64" x14ac:dyDescent="0.2">
      <c r="A362" s="63" t="s">
        <v>846</v>
      </c>
      <c r="B362" s="28" t="s">
        <v>676</v>
      </c>
      <c r="C362" s="64">
        <v>49930.428399999997</v>
      </c>
      <c r="D362" s="64" t="s">
        <v>700</v>
      </c>
      <c r="E362" s="9">
        <f t="shared" si="189"/>
        <v>6622.9993420937944</v>
      </c>
      <c r="F362" s="9">
        <f t="shared" si="190"/>
        <v>6623</v>
      </c>
      <c r="G362" s="9">
        <f t="shared" si="191"/>
        <v>-1.0189999957219698E-3</v>
      </c>
      <c r="H362" s="9"/>
      <c r="I362" s="9"/>
      <c r="J362" s="9">
        <f t="shared" si="210"/>
        <v>-1.0189999957219698E-3</v>
      </c>
      <c r="K362" s="9"/>
      <c r="L362" s="9"/>
      <c r="M362" s="15"/>
      <c r="N362" s="9"/>
      <c r="O362" s="9">
        <f t="shared" ca="1" si="188"/>
        <v>-4.6817280433631342E-2</v>
      </c>
      <c r="P362" s="9">
        <f t="shared" si="192"/>
        <v>0.21851356711934564</v>
      </c>
      <c r="Q362" s="40">
        <f t="shared" si="193"/>
        <v>34911.928399999997</v>
      </c>
      <c r="S362" s="35">
        <v>1</v>
      </c>
      <c r="T362" s="9"/>
      <c r="U362" s="9"/>
      <c r="V362" s="9"/>
      <c r="W362" s="9"/>
      <c r="X362" s="9"/>
      <c r="Y362" s="9"/>
      <c r="Z362">
        <f t="shared" si="194"/>
        <v>6623</v>
      </c>
      <c r="AA362" s="15">
        <f t="shared" si="195"/>
        <v>-8.4271343403967414E-3</v>
      </c>
      <c r="AB362" s="15">
        <f t="shared" si="196"/>
        <v>0.22592170146402041</v>
      </c>
      <c r="AC362" s="15">
        <f t="shared" si="197"/>
        <v>-0.21953256711506761</v>
      </c>
      <c r="AD362" s="15">
        <f t="shared" si="198"/>
        <v>7.4081343446747716E-3</v>
      </c>
      <c r="AE362" s="15">
        <f t="shared" si="199"/>
        <v>5.4880454468749908E-5</v>
      </c>
      <c r="AF362">
        <f t="shared" si="200"/>
        <v>-0.21953256711506761</v>
      </c>
      <c r="AG362" s="68"/>
      <c r="AH362">
        <f t="shared" si="201"/>
        <v>-0.22694070145974238</v>
      </c>
      <c r="AI362">
        <f t="shared" si="202"/>
        <v>0.85961304907470648</v>
      </c>
      <c r="AJ362">
        <f t="shared" si="203"/>
        <v>-0.61626932538649759</v>
      </c>
      <c r="AK362">
        <f t="shared" si="204"/>
        <v>-0.19521196133178217</v>
      </c>
      <c r="AL362">
        <f t="shared" si="205"/>
        <v>-2.1942602623533545</v>
      </c>
      <c r="AM362">
        <f t="shared" si="206"/>
        <v>-1.9508894601868556</v>
      </c>
      <c r="AN362" s="15">
        <f t="shared" si="211"/>
        <v>4.3014360504002793</v>
      </c>
      <c r="AO362" s="15">
        <f t="shared" si="211"/>
        <v>4.3014361931286231</v>
      </c>
      <c r="AP362" s="15">
        <f t="shared" si="211"/>
        <v>4.301434707239431</v>
      </c>
      <c r="AQ362" s="15">
        <f t="shared" si="211"/>
        <v>4.3014501765012474</v>
      </c>
      <c r="AR362" s="15">
        <f t="shared" si="211"/>
        <v>4.3012891563492035</v>
      </c>
      <c r="AS362" s="15">
        <f t="shared" si="211"/>
        <v>4.3029681459139786</v>
      </c>
      <c r="AT362" s="15">
        <f t="shared" si="211"/>
        <v>4.2857671789230229</v>
      </c>
      <c r="AU362" s="15">
        <f t="shared" si="208"/>
        <v>4.5218663380481541</v>
      </c>
    </row>
    <row r="363" spans="1:64" x14ac:dyDescent="0.2">
      <c r="A363" s="63" t="s">
        <v>846</v>
      </c>
      <c r="B363" s="28" t="s">
        <v>676</v>
      </c>
      <c r="C363" s="64">
        <v>49930.429799999998</v>
      </c>
      <c r="D363" s="64" t="s">
        <v>700</v>
      </c>
      <c r="E363" s="9">
        <f t="shared" si="189"/>
        <v>6623.0002459884836</v>
      </c>
      <c r="F363" s="9">
        <f t="shared" si="190"/>
        <v>6623</v>
      </c>
      <c r="G363" s="9">
        <f t="shared" si="191"/>
        <v>3.8100000529084355E-4</v>
      </c>
      <c r="H363" s="9"/>
      <c r="I363" s="9"/>
      <c r="J363" s="9">
        <f t="shared" si="210"/>
        <v>3.8100000529084355E-4</v>
      </c>
      <c r="K363" s="9"/>
      <c r="L363" s="9"/>
      <c r="M363" s="15"/>
      <c r="N363" s="9"/>
      <c r="O363" s="9">
        <f t="shared" ca="1" si="188"/>
        <v>-4.6817280433631342E-2</v>
      </c>
      <c r="P363" s="9">
        <f t="shared" si="192"/>
        <v>0.21851356711934564</v>
      </c>
      <c r="Q363" s="40">
        <f t="shared" si="193"/>
        <v>34911.929799999998</v>
      </c>
      <c r="S363" s="35">
        <v>1</v>
      </c>
      <c r="T363" s="9"/>
      <c r="U363" s="9"/>
      <c r="V363" s="9"/>
      <c r="W363" s="9"/>
      <c r="X363" s="9"/>
      <c r="Y363" s="9"/>
      <c r="Z363">
        <f t="shared" si="194"/>
        <v>6623</v>
      </c>
      <c r="AA363" s="15">
        <f t="shared" si="195"/>
        <v>-8.4271343403967414E-3</v>
      </c>
      <c r="AB363" s="15">
        <f t="shared" si="196"/>
        <v>0.22732170146503322</v>
      </c>
      <c r="AC363" s="15">
        <f t="shared" si="197"/>
        <v>-0.21813256711405479</v>
      </c>
      <c r="AD363" s="15">
        <f t="shared" si="198"/>
        <v>8.8081343456875849E-3</v>
      </c>
      <c r="AE363" s="15">
        <f t="shared" si="199"/>
        <v>7.7583230651681259E-5</v>
      </c>
      <c r="AF363">
        <f t="shared" si="200"/>
        <v>-0.21813256711405479</v>
      </c>
      <c r="AG363" s="68"/>
      <c r="AH363">
        <f t="shared" si="201"/>
        <v>-0.22694070145974238</v>
      </c>
      <c r="AI363">
        <f t="shared" si="202"/>
        <v>0.85961304907470648</v>
      </c>
      <c r="AJ363">
        <f t="shared" si="203"/>
        <v>-0.61626932538649759</v>
      </c>
      <c r="AK363">
        <f t="shared" si="204"/>
        <v>-0.19521196133178217</v>
      </c>
      <c r="AL363">
        <f t="shared" si="205"/>
        <v>-2.1942602623533545</v>
      </c>
      <c r="AM363">
        <f t="shared" si="206"/>
        <v>-1.9508894601868556</v>
      </c>
      <c r="AN363" s="15">
        <f t="shared" si="211"/>
        <v>4.3014360504002793</v>
      </c>
      <c r="AO363" s="15">
        <f t="shared" si="211"/>
        <v>4.3014361931286231</v>
      </c>
      <c r="AP363" s="15">
        <f t="shared" si="211"/>
        <v>4.301434707239431</v>
      </c>
      <c r="AQ363" s="15">
        <f t="shared" si="211"/>
        <v>4.3014501765012474</v>
      </c>
      <c r="AR363" s="15">
        <f t="shared" si="211"/>
        <v>4.3012891563492035</v>
      </c>
      <c r="AS363" s="15">
        <f t="shared" si="211"/>
        <v>4.3029681459139786</v>
      </c>
      <c r="AT363" s="15">
        <f t="shared" si="211"/>
        <v>4.2857671789230229</v>
      </c>
      <c r="AU363" s="15">
        <f t="shared" si="208"/>
        <v>4.5218663380481541</v>
      </c>
    </row>
    <row r="364" spans="1:64" x14ac:dyDescent="0.2">
      <c r="A364" s="63" t="s">
        <v>846</v>
      </c>
      <c r="B364" s="28" t="s">
        <v>676</v>
      </c>
      <c r="C364" s="64">
        <v>49930.431199999999</v>
      </c>
      <c r="D364" s="64" t="s">
        <v>700</v>
      </c>
      <c r="E364" s="9">
        <f t="shared" si="189"/>
        <v>6623.0011498831727</v>
      </c>
      <c r="F364" s="9">
        <f t="shared" si="190"/>
        <v>6623</v>
      </c>
      <c r="G364" s="9">
        <f t="shared" si="191"/>
        <v>1.7810000063036568E-3</v>
      </c>
      <c r="H364" s="9"/>
      <c r="I364" s="9"/>
      <c r="J364" s="9">
        <f t="shared" si="210"/>
        <v>1.7810000063036568E-3</v>
      </c>
      <c r="K364" s="9"/>
      <c r="L364" s="9"/>
      <c r="M364" s="15"/>
      <c r="N364" s="9"/>
      <c r="O364" s="9">
        <f t="shared" ref="O364:O395" ca="1" si="212">+C$11+C$12*F364</f>
        <v>-4.6817280433631342E-2</v>
      </c>
      <c r="P364" s="9">
        <f t="shared" si="192"/>
        <v>0.21851356711934564</v>
      </c>
      <c r="Q364" s="40">
        <f t="shared" si="193"/>
        <v>34911.931199999999</v>
      </c>
      <c r="S364" s="35">
        <v>1</v>
      </c>
      <c r="T364" s="9"/>
      <c r="U364" s="9"/>
      <c r="V364" s="9"/>
      <c r="W364" s="9"/>
      <c r="X364" s="9"/>
      <c r="Y364" s="9"/>
      <c r="Z364">
        <f t="shared" si="194"/>
        <v>6623</v>
      </c>
      <c r="AA364" s="15">
        <f t="shared" si="195"/>
        <v>-8.4271343403967414E-3</v>
      </c>
      <c r="AB364" s="15">
        <f t="shared" si="196"/>
        <v>0.22872170146604603</v>
      </c>
      <c r="AC364" s="15">
        <f t="shared" si="197"/>
        <v>-0.21673256711304198</v>
      </c>
      <c r="AD364" s="15">
        <f t="shared" si="198"/>
        <v>1.0208134346700398E-2</v>
      </c>
      <c r="AE364" s="15">
        <f t="shared" si="199"/>
        <v>1.0420600684028436E-4</v>
      </c>
      <c r="AF364">
        <f t="shared" si="200"/>
        <v>-0.21673256711304198</v>
      </c>
      <c r="AG364" s="68"/>
      <c r="AH364">
        <f t="shared" si="201"/>
        <v>-0.22694070145974238</v>
      </c>
      <c r="AI364">
        <f t="shared" si="202"/>
        <v>0.85961304907470648</v>
      </c>
      <c r="AJ364">
        <f t="shared" si="203"/>
        <v>-0.61626932538649759</v>
      </c>
      <c r="AK364">
        <f t="shared" si="204"/>
        <v>-0.19521196133178217</v>
      </c>
      <c r="AL364">
        <f t="shared" si="205"/>
        <v>-2.1942602623533545</v>
      </c>
      <c r="AM364">
        <f t="shared" si="206"/>
        <v>-1.9508894601868556</v>
      </c>
      <c r="AN364" s="15">
        <f t="shared" si="211"/>
        <v>4.3014360504002793</v>
      </c>
      <c r="AO364" s="15">
        <f t="shared" si="211"/>
        <v>4.3014361931286231</v>
      </c>
      <c r="AP364" s="15">
        <f t="shared" si="211"/>
        <v>4.301434707239431</v>
      </c>
      <c r="AQ364" s="15">
        <f t="shared" si="211"/>
        <v>4.3014501765012474</v>
      </c>
      <c r="AR364" s="15">
        <f t="shared" si="211"/>
        <v>4.3012891563492035</v>
      </c>
      <c r="AS364" s="15">
        <f t="shared" si="211"/>
        <v>4.3029681459139786</v>
      </c>
      <c r="AT364" s="15">
        <f t="shared" si="211"/>
        <v>4.2857671789230229</v>
      </c>
      <c r="AU364" s="15">
        <f t="shared" si="208"/>
        <v>4.5218663380481541</v>
      </c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</row>
    <row r="365" spans="1:64" x14ac:dyDescent="0.2">
      <c r="A365" s="63" t="s">
        <v>846</v>
      </c>
      <c r="B365" s="28" t="s">
        <v>676</v>
      </c>
      <c r="C365" s="64">
        <v>49930.433199999999</v>
      </c>
      <c r="D365" s="64" t="s">
        <v>700</v>
      </c>
      <c r="E365" s="9">
        <f t="shared" si="189"/>
        <v>6623.0024411612994</v>
      </c>
      <c r="F365" s="9">
        <f t="shared" si="190"/>
        <v>6623</v>
      </c>
      <c r="G365" s="9">
        <f t="shared" si="191"/>
        <v>3.7810000067111105E-3</v>
      </c>
      <c r="H365" s="9"/>
      <c r="I365" s="9"/>
      <c r="J365" s="9">
        <f t="shared" si="210"/>
        <v>3.7810000067111105E-3</v>
      </c>
      <c r="K365" s="9"/>
      <c r="L365" s="9"/>
      <c r="M365" s="15"/>
      <c r="N365" s="9"/>
      <c r="O365" s="9">
        <f t="shared" ca="1" si="212"/>
        <v>-4.6817280433631342E-2</v>
      </c>
      <c r="P365" s="9">
        <f t="shared" si="192"/>
        <v>0.21851356711934564</v>
      </c>
      <c r="Q365" s="40">
        <f t="shared" si="193"/>
        <v>34911.933199999999</v>
      </c>
      <c r="S365" s="35">
        <v>1</v>
      </c>
      <c r="T365" s="9"/>
      <c r="U365" s="9"/>
      <c r="V365" s="9"/>
      <c r="W365" s="9"/>
      <c r="X365" s="9"/>
      <c r="Y365" s="9"/>
      <c r="Z365">
        <f t="shared" si="194"/>
        <v>6623</v>
      </c>
      <c r="AA365" s="15">
        <f t="shared" si="195"/>
        <v>-8.4271343403967414E-3</v>
      </c>
      <c r="AB365" s="15">
        <f t="shared" si="196"/>
        <v>0.23072170146645349</v>
      </c>
      <c r="AC365" s="15">
        <f t="shared" si="197"/>
        <v>-0.21473256711263453</v>
      </c>
      <c r="AD365" s="15">
        <f t="shared" si="198"/>
        <v>1.2208134347107852E-2</v>
      </c>
      <c r="AE365" s="15">
        <f t="shared" si="199"/>
        <v>1.4903854423703445E-4</v>
      </c>
      <c r="AF365">
        <f t="shared" si="200"/>
        <v>-0.21473256711263453</v>
      </c>
      <c r="AG365" s="68"/>
      <c r="AH365">
        <f t="shared" si="201"/>
        <v>-0.22694070145974238</v>
      </c>
      <c r="AI365">
        <f t="shared" si="202"/>
        <v>0.85961304907470648</v>
      </c>
      <c r="AJ365">
        <f t="shared" si="203"/>
        <v>-0.61626932538649759</v>
      </c>
      <c r="AK365">
        <f t="shared" si="204"/>
        <v>-0.19521196133178217</v>
      </c>
      <c r="AL365">
        <f t="shared" si="205"/>
        <v>-2.1942602623533545</v>
      </c>
      <c r="AM365">
        <f t="shared" si="206"/>
        <v>-1.9508894601868556</v>
      </c>
      <c r="AN365" s="15">
        <f t="shared" si="211"/>
        <v>4.3014360504002793</v>
      </c>
      <c r="AO365" s="15">
        <f t="shared" si="211"/>
        <v>4.3014361931286231</v>
      </c>
      <c r="AP365" s="15">
        <f t="shared" si="211"/>
        <v>4.301434707239431</v>
      </c>
      <c r="AQ365" s="15">
        <f t="shared" si="211"/>
        <v>4.3014501765012474</v>
      </c>
      <c r="AR365" s="15">
        <f t="shared" si="211"/>
        <v>4.3012891563492035</v>
      </c>
      <c r="AS365" s="15">
        <f t="shared" si="211"/>
        <v>4.3029681459139786</v>
      </c>
      <c r="AT365" s="15">
        <f t="shared" si="211"/>
        <v>4.2857671789230229</v>
      </c>
      <c r="AU365" s="15">
        <f t="shared" si="208"/>
        <v>4.5218663380481541</v>
      </c>
    </row>
    <row r="366" spans="1:64" x14ac:dyDescent="0.2">
      <c r="A366" s="63" t="s">
        <v>846</v>
      </c>
      <c r="B366" s="28" t="s">
        <v>676</v>
      </c>
      <c r="C366" s="64">
        <v>49930.4395</v>
      </c>
      <c r="D366" s="64" t="s">
        <v>700</v>
      </c>
      <c r="E366" s="9">
        <f t="shared" si="189"/>
        <v>6623.0065086873983</v>
      </c>
      <c r="F366" s="9">
        <f t="shared" si="190"/>
        <v>6623</v>
      </c>
      <c r="G366" s="9">
        <f t="shared" si="191"/>
        <v>1.0081000007630792E-2</v>
      </c>
      <c r="H366" s="9"/>
      <c r="I366" s="9"/>
      <c r="J366" s="9">
        <f t="shared" si="210"/>
        <v>1.0081000007630792E-2</v>
      </c>
      <c r="K366" s="9"/>
      <c r="L366" s="9"/>
      <c r="M366" s="15"/>
      <c r="N366" s="9"/>
      <c r="O366" s="9">
        <f t="shared" ca="1" si="212"/>
        <v>-4.6817280433631342E-2</v>
      </c>
      <c r="P366" s="9">
        <f t="shared" si="192"/>
        <v>0.21851356711934564</v>
      </c>
      <c r="Q366" s="40">
        <f t="shared" si="193"/>
        <v>34911.9395</v>
      </c>
      <c r="S366" s="35">
        <v>1</v>
      </c>
      <c r="T366" s="9"/>
      <c r="U366" s="9"/>
      <c r="V366" s="9"/>
      <c r="W366" s="9"/>
      <c r="X366" s="9"/>
      <c r="Y366" s="9"/>
      <c r="Z366">
        <f t="shared" si="194"/>
        <v>6623</v>
      </c>
      <c r="AA366" s="15">
        <f t="shared" si="195"/>
        <v>-8.4271343403967414E-3</v>
      </c>
      <c r="AB366" s="15">
        <f t="shared" si="196"/>
        <v>0.23702170146737317</v>
      </c>
      <c r="AC366" s="15">
        <f t="shared" si="197"/>
        <v>-0.20843256711171484</v>
      </c>
      <c r="AD366" s="15">
        <f t="shared" si="198"/>
        <v>1.8508134348027533E-2</v>
      </c>
      <c r="AE366" s="15">
        <f t="shared" si="199"/>
        <v>3.4255103704463653E-4</v>
      </c>
      <c r="AF366">
        <f t="shared" si="200"/>
        <v>-0.20843256711171484</v>
      </c>
      <c r="AG366" s="68"/>
      <c r="AH366">
        <f t="shared" si="201"/>
        <v>-0.22694070145974238</v>
      </c>
      <c r="AI366">
        <f t="shared" si="202"/>
        <v>0.85961304907470648</v>
      </c>
      <c r="AJ366">
        <f t="shared" si="203"/>
        <v>-0.61626932538649759</v>
      </c>
      <c r="AK366">
        <f t="shared" si="204"/>
        <v>-0.19521196133178217</v>
      </c>
      <c r="AL366">
        <f t="shared" si="205"/>
        <v>-2.1942602623533545</v>
      </c>
      <c r="AM366">
        <f t="shared" si="206"/>
        <v>-1.9508894601868556</v>
      </c>
      <c r="AN366" s="15">
        <f t="shared" si="211"/>
        <v>4.3014360504002793</v>
      </c>
      <c r="AO366" s="15">
        <f t="shared" si="211"/>
        <v>4.3014361931286231</v>
      </c>
      <c r="AP366" s="15">
        <f t="shared" si="211"/>
        <v>4.301434707239431</v>
      </c>
      <c r="AQ366" s="15">
        <f t="shared" si="211"/>
        <v>4.3014501765012474</v>
      </c>
      <c r="AR366" s="15">
        <f t="shared" si="211"/>
        <v>4.3012891563492035</v>
      </c>
      <c r="AS366" s="15">
        <f t="shared" si="211"/>
        <v>4.3029681459139786</v>
      </c>
      <c r="AT366" s="15">
        <f t="shared" si="211"/>
        <v>4.2857671789230229</v>
      </c>
      <c r="AU366" s="15">
        <f t="shared" si="208"/>
        <v>4.5218663380481541</v>
      </c>
    </row>
    <row r="367" spans="1:64" x14ac:dyDescent="0.2">
      <c r="A367" s="63" t="s">
        <v>846</v>
      </c>
      <c r="B367" s="28" t="s">
        <v>676</v>
      </c>
      <c r="C367" s="64">
        <v>50311.442900000002</v>
      </c>
      <c r="D367" s="64" t="s">
        <v>700</v>
      </c>
      <c r="E367" s="9">
        <f t="shared" si="189"/>
        <v>6868.9971869506044</v>
      </c>
      <c r="F367" s="9">
        <f t="shared" si="190"/>
        <v>6869</v>
      </c>
      <c r="G367" s="9">
        <f t="shared" si="191"/>
        <v>-4.356999990704935E-3</v>
      </c>
      <c r="H367" s="9"/>
      <c r="I367" s="9"/>
      <c r="J367" s="9">
        <f t="shared" si="210"/>
        <v>-4.356999990704935E-3</v>
      </c>
      <c r="K367" s="9"/>
      <c r="L367" s="9"/>
      <c r="M367" s="15"/>
      <c r="N367" s="9"/>
      <c r="O367" s="9">
        <f t="shared" ca="1" si="212"/>
        <v>-4.0896889544551202E-2</v>
      </c>
      <c r="P367" s="9">
        <f t="shared" si="192"/>
        <v>0.22578552528478024</v>
      </c>
      <c r="Q367" s="40">
        <f t="shared" si="193"/>
        <v>35292.942900000002</v>
      </c>
      <c r="S367" s="35">
        <v>1</v>
      </c>
      <c r="T367" s="9"/>
      <c r="U367" s="9"/>
      <c r="V367" s="9"/>
      <c r="W367" s="9"/>
      <c r="X367" s="9"/>
      <c r="Y367" s="9"/>
      <c r="Z367">
        <f t="shared" si="194"/>
        <v>6869</v>
      </c>
      <c r="AA367" s="15">
        <f t="shared" si="195"/>
        <v>-7.2300291224244029E-3</v>
      </c>
      <c r="AB367" s="15">
        <f t="shared" si="196"/>
        <v>0.22865855441649971</v>
      </c>
      <c r="AC367" s="15">
        <f t="shared" si="197"/>
        <v>-0.23014252527548518</v>
      </c>
      <c r="AD367" s="15">
        <f t="shared" si="198"/>
        <v>2.8730291317194678E-3</v>
      </c>
      <c r="AE367" s="15">
        <f t="shared" si="199"/>
        <v>8.2542963917087184E-6</v>
      </c>
      <c r="AF367">
        <f t="shared" si="200"/>
        <v>-0.23014252527548518</v>
      </c>
      <c r="AG367" s="68"/>
      <c r="AH367">
        <f t="shared" si="201"/>
        <v>-0.23301555440720464</v>
      </c>
      <c r="AI367">
        <f t="shared" si="202"/>
        <v>0.86526301095638258</v>
      </c>
      <c r="AJ367">
        <f t="shared" si="203"/>
        <v>-0.63857735120405035</v>
      </c>
      <c r="AK367">
        <f t="shared" si="204"/>
        <v>-0.19915358299704805</v>
      </c>
      <c r="AL367">
        <f t="shared" si="205"/>
        <v>-2.1656087969801217</v>
      </c>
      <c r="AM367">
        <f t="shared" si="206"/>
        <v>-1.8839078380450884</v>
      </c>
      <c r="AN367" s="15">
        <f t="shared" si="211"/>
        <v>4.3336833273431408</v>
      </c>
      <c r="AO367" s="15">
        <f t="shared" si="211"/>
        <v>4.3336834142444536</v>
      </c>
      <c r="AP367" s="15">
        <f t="shared" si="211"/>
        <v>4.3336824367139029</v>
      </c>
      <c r="AQ367" s="15">
        <f t="shared" si="211"/>
        <v>4.3336934328424741</v>
      </c>
      <c r="AR367" s="15">
        <f t="shared" si="211"/>
        <v>4.3335697561700712</v>
      </c>
      <c r="AS367" s="15">
        <f t="shared" si="211"/>
        <v>4.3349630065559932</v>
      </c>
      <c r="AT367" s="15">
        <f t="shared" si="211"/>
        <v>4.3195395122277658</v>
      </c>
      <c r="AU367" s="15">
        <f t="shared" si="208"/>
        <v>4.5570960060518777</v>
      </c>
    </row>
    <row r="368" spans="1:64" x14ac:dyDescent="0.2">
      <c r="A368" s="63" t="s">
        <v>419</v>
      </c>
      <c r="B368" s="28" t="s">
        <v>676</v>
      </c>
      <c r="C368" s="64">
        <v>50320.74</v>
      </c>
      <c r="D368" s="64" t="s">
        <v>700</v>
      </c>
      <c r="E368" s="9">
        <f t="shared" si="189"/>
        <v>6874.9997578853518</v>
      </c>
      <c r="F368" s="9">
        <f t="shared" si="190"/>
        <v>6875</v>
      </c>
      <c r="G368" s="9">
        <f t="shared" si="191"/>
        <v>-3.749999959836714E-4</v>
      </c>
      <c r="H368" s="9"/>
      <c r="I368" s="9"/>
      <c r="J368" s="9"/>
      <c r="K368" s="9">
        <f>G368</f>
        <v>-3.749999959836714E-4</v>
      </c>
      <c r="L368" s="9"/>
      <c r="M368" s="15"/>
      <c r="N368" s="9"/>
      <c r="O368" s="9">
        <f t="shared" ca="1" si="212"/>
        <v>-4.0752489766768762E-2</v>
      </c>
      <c r="P368" s="9">
        <f t="shared" si="192"/>
        <v>0.22596289372405093</v>
      </c>
      <c r="Q368" s="40">
        <f t="shared" si="193"/>
        <v>35302.239999999998</v>
      </c>
      <c r="S368" s="35">
        <v>1</v>
      </c>
      <c r="T368" s="9"/>
      <c r="U368" s="9"/>
      <c r="V368" s="9"/>
      <c r="W368" s="9"/>
      <c r="X368" s="9"/>
      <c r="Y368" s="9"/>
      <c r="Z368">
        <f t="shared" si="194"/>
        <v>6875</v>
      </c>
      <c r="AA368" s="15">
        <f t="shared" si="195"/>
        <v>-7.1983158441454864E-3</v>
      </c>
      <c r="AB368" s="15">
        <f t="shared" si="196"/>
        <v>0.23278620957221274</v>
      </c>
      <c r="AC368" s="15">
        <f t="shared" si="197"/>
        <v>-0.2263378937200346</v>
      </c>
      <c r="AD368" s="15">
        <f t="shared" si="198"/>
        <v>6.823315848161815E-3</v>
      </c>
      <c r="AE368" s="15">
        <f t="shared" si="199"/>
        <v>4.6557639163776188E-5</v>
      </c>
      <c r="AF368">
        <f t="shared" si="200"/>
        <v>-0.2263378937200346</v>
      </c>
      <c r="AG368" s="68"/>
      <c r="AH368">
        <f t="shared" si="201"/>
        <v>-0.23316120956819641</v>
      </c>
      <c r="AI368">
        <f t="shared" si="202"/>
        <v>0.86540315651770672</v>
      </c>
      <c r="AJ368">
        <f t="shared" si="203"/>
        <v>-0.63911860660903186</v>
      </c>
      <c r="AK368">
        <f t="shared" si="204"/>
        <v>-0.19924832637115183</v>
      </c>
      <c r="AL368">
        <f t="shared" si="205"/>
        <v>-2.1649052584063946</v>
      </c>
      <c r="AM368">
        <f t="shared" si="206"/>
        <v>-1.8823086610170845</v>
      </c>
      <c r="AN368" s="15">
        <f t="shared" si="211"/>
        <v>4.3344725007179639</v>
      </c>
      <c r="AO368" s="15">
        <f t="shared" si="211"/>
        <v>4.3344725865140994</v>
      </c>
      <c r="AP368" s="15">
        <f t="shared" si="211"/>
        <v>4.3344716194972275</v>
      </c>
      <c r="AQ368" s="15">
        <f t="shared" si="211"/>
        <v>4.3344825189779987</v>
      </c>
      <c r="AR368" s="15">
        <f t="shared" si="211"/>
        <v>4.3343596856135562</v>
      </c>
      <c r="AS368" s="15">
        <f t="shared" si="211"/>
        <v>4.3357461816795428</v>
      </c>
      <c r="AT368" s="15">
        <f t="shared" si="211"/>
        <v>4.3203669039836532</v>
      </c>
      <c r="AU368" s="15">
        <f t="shared" si="208"/>
        <v>4.5579552662470908</v>
      </c>
    </row>
    <row r="369" spans="1:47" x14ac:dyDescent="0.2">
      <c r="A369" s="63" t="s">
        <v>846</v>
      </c>
      <c r="B369" s="28" t="s">
        <v>676</v>
      </c>
      <c r="C369" s="64">
        <v>50579.380499999999</v>
      </c>
      <c r="D369" s="64" t="s">
        <v>700</v>
      </c>
      <c r="E369" s="9">
        <f t="shared" si="189"/>
        <v>7041.988168018529</v>
      </c>
      <c r="F369" s="9">
        <f t="shared" si="190"/>
        <v>7042</v>
      </c>
      <c r="G369" s="9">
        <f t="shared" si="191"/>
        <v>-1.8325999997614417E-2</v>
      </c>
      <c r="H369" s="9"/>
      <c r="I369" s="9"/>
      <c r="J369" s="9">
        <f>G369</f>
        <v>-1.8325999997614417E-2</v>
      </c>
      <c r="K369" s="9"/>
      <c r="L369" s="9"/>
      <c r="M369" s="15"/>
      <c r="N369" s="9"/>
      <c r="O369" s="9">
        <f t="shared" ca="1" si="212"/>
        <v>-3.6733362618490778E-2</v>
      </c>
      <c r="P369" s="9">
        <f t="shared" si="192"/>
        <v>0.23089971751920327</v>
      </c>
      <c r="Q369" s="40">
        <f t="shared" si="193"/>
        <v>35560.880499999999</v>
      </c>
      <c r="S369" s="35">
        <v>1</v>
      </c>
      <c r="T369" s="9"/>
      <c r="U369" s="9"/>
      <c r="V369" s="9"/>
      <c r="W369" s="9"/>
      <c r="X369" s="9"/>
      <c r="Y369" s="9"/>
      <c r="Z369">
        <f t="shared" si="194"/>
        <v>7042</v>
      </c>
      <c r="AA369" s="15">
        <f t="shared" si="195"/>
        <v>-6.2662346584369255E-3</v>
      </c>
      <c r="AB369" s="15">
        <f t="shared" si="196"/>
        <v>0.21883995218002578</v>
      </c>
      <c r="AC369" s="15">
        <f t="shared" si="197"/>
        <v>-0.24922571751681769</v>
      </c>
      <c r="AD369" s="15">
        <f t="shared" si="198"/>
        <v>-1.2059765339177492E-2</v>
      </c>
      <c r="AE369" s="15">
        <f t="shared" si="199"/>
        <v>1.454379400360268E-4</v>
      </c>
      <c r="AF369">
        <f t="shared" si="200"/>
        <v>-0.24922571751681769</v>
      </c>
      <c r="AG369" s="68"/>
      <c r="AH369">
        <f t="shared" si="201"/>
        <v>-0.23716595217764019</v>
      </c>
      <c r="AI369">
        <f t="shared" si="202"/>
        <v>0.86934898336653033</v>
      </c>
      <c r="AJ369">
        <f t="shared" si="203"/>
        <v>-0.65412545347131523</v>
      </c>
      <c r="AK369">
        <f t="shared" si="204"/>
        <v>-0.20185766690849971</v>
      </c>
      <c r="AL369">
        <f t="shared" si="205"/>
        <v>-2.1452311591003888</v>
      </c>
      <c r="AM369">
        <f t="shared" si="206"/>
        <v>-1.8384291726752742</v>
      </c>
      <c r="AN369" s="15">
        <f t="shared" si="211"/>
        <v>4.356489500035889</v>
      </c>
      <c r="AO369" s="15">
        <f t="shared" si="211"/>
        <v>4.3564895592341815</v>
      </c>
      <c r="AP369" s="15">
        <f t="shared" si="211"/>
        <v>4.3564888526498642</v>
      </c>
      <c r="AQ369" s="15">
        <f t="shared" si="211"/>
        <v>4.3564972864502653</v>
      </c>
      <c r="AR369" s="15">
        <f t="shared" si="211"/>
        <v>4.3563966329746577</v>
      </c>
      <c r="AS369" s="15">
        <f t="shared" si="211"/>
        <v>4.3575996691364303</v>
      </c>
      <c r="AT369" s="15">
        <f t="shared" si="211"/>
        <v>4.3434664444707947</v>
      </c>
      <c r="AU369" s="15">
        <f t="shared" si="208"/>
        <v>4.5818713416805128</v>
      </c>
    </row>
    <row r="370" spans="1:47" x14ac:dyDescent="0.2">
      <c r="A370" s="63" t="s">
        <v>419</v>
      </c>
      <c r="B370" s="28" t="s">
        <v>676</v>
      </c>
      <c r="C370" s="64">
        <v>50602.625999999997</v>
      </c>
      <c r="D370" s="64" t="s">
        <v>700</v>
      </c>
      <c r="E370" s="9">
        <f t="shared" si="189"/>
        <v>7056.9963708628256</v>
      </c>
      <c r="F370" s="9">
        <f t="shared" si="190"/>
        <v>7057</v>
      </c>
      <c r="G370" s="9">
        <f t="shared" si="191"/>
        <v>-5.6209999966085888E-3</v>
      </c>
      <c r="H370" s="9"/>
      <c r="I370" s="9"/>
      <c r="J370" s="9"/>
      <c r="K370" s="9">
        <f>G370</f>
        <v>-5.6209999966085888E-3</v>
      </c>
      <c r="L370" s="9"/>
      <c r="M370" s="15"/>
      <c r="N370" s="9"/>
      <c r="O370" s="9">
        <f t="shared" ca="1" si="212"/>
        <v>-3.6372363174034666E-2</v>
      </c>
      <c r="P370" s="9">
        <f t="shared" si="192"/>
        <v>0.23134315131696742</v>
      </c>
      <c r="Q370" s="40">
        <f t="shared" si="193"/>
        <v>35584.125999999997</v>
      </c>
      <c r="S370" s="35">
        <v>1</v>
      </c>
      <c r="T370" s="9"/>
      <c r="U370" s="9"/>
      <c r="V370" s="9"/>
      <c r="W370" s="9"/>
      <c r="X370" s="9"/>
      <c r="Y370" s="9"/>
      <c r="Z370">
        <f t="shared" si="194"/>
        <v>7057</v>
      </c>
      <c r="AA370" s="15">
        <f t="shared" si="195"/>
        <v>-6.1777904683789631E-3</v>
      </c>
      <c r="AB370" s="15">
        <f t="shared" si="196"/>
        <v>0.2318999417887378</v>
      </c>
      <c r="AC370" s="15">
        <f t="shared" si="197"/>
        <v>-0.23696415131357601</v>
      </c>
      <c r="AD370" s="15">
        <f t="shared" si="198"/>
        <v>5.5679047177037422E-4</v>
      </c>
      <c r="AE370" s="15">
        <f t="shared" si="199"/>
        <v>3.1001562945427589E-7</v>
      </c>
      <c r="AF370">
        <f t="shared" si="200"/>
        <v>-0.23696415131357601</v>
      </c>
      <c r="AG370" s="68"/>
      <c r="AH370">
        <f t="shared" si="201"/>
        <v>-0.23752094178534638</v>
      </c>
      <c r="AI370">
        <f t="shared" si="202"/>
        <v>0.86970767667068416</v>
      </c>
      <c r="AJ370">
        <f t="shared" si="203"/>
        <v>-0.65546771882476862</v>
      </c>
      <c r="AK370">
        <f t="shared" si="204"/>
        <v>-0.20208937705518068</v>
      </c>
      <c r="AL370">
        <f t="shared" si="205"/>
        <v>-2.1434552173513985</v>
      </c>
      <c r="AM370">
        <f t="shared" si="206"/>
        <v>-1.8345463560282476</v>
      </c>
      <c r="AN370" s="15">
        <f t="shared" si="211"/>
        <v>4.3584719983139983</v>
      </c>
      <c r="AO370" s="15">
        <f t="shared" si="211"/>
        <v>4.3584720554872733</v>
      </c>
      <c r="AP370" s="15">
        <f t="shared" si="211"/>
        <v>4.3584713694130288</v>
      </c>
      <c r="AQ370" s="15">
        <f t="shared" si="211"/>
        <v>4.3584796023273986</v>
      </c>
      <c r="AR370" s="15">
        <f t="shared" si="211"/>
        <v>4.3583808191784934</v>
      </c>
      <c r="AS370" s="15">
        <f t="shared" si="211"/>
        <v>4.3595678231770565</v>
      </c>
      <c r="AT370" s="15">
        <f t="shared" si="211"/>
        <v>4.3455479209786532</v>
      </c>
      <c r="AU370" s="15">
        <f t="shared" si="208"/>
        <v>4.5840194921685447</v>
      </c>
    </row>
    <row r="371" spans="1:47" x14ac:dyDescent="0.2">
      <c r="A371" s="10" t="s">
        <v>670</v>
      </c>
      <c r="B371" s="37" t="s">
        <v>676</v>
      </c>
      <c r="C371" s="12">
        <v>50627.4058</v>
      </c>
      <c r="D371" s="12">
        <v>5.4999999999999997E-3</v>
      </c>
      <c r="E371" s="9">
        <f t="shared" si="189"/>
        <v>7072.9951777218394</v>
      </c>
      <c r="F371" s="9">
        <f t="shared" si="190"/>
        <v>7073</v>
      </c>
      <c r="G371" s="9">
        <f t="shared" si="191"/>
        <v>-7.4689999964903109E-3</v>
      </c>
      <c r="H371" s="9"/>
      <c r="I371" s="9"/>
      <c r="J371" s="9">
        <f t="shared" ref="J371:J376" si="213">G371</f>
        <v>-7.4689999964903109E-3</v>
      </c>
      <c r="K371" s="9"/>
      <c r="L371" s="9"/>
      <c r="M371" s="9"/>
      <c r="N371" s="9"/>
      <c r="O371" s="9">
        <f t="shared" ca="1" si="212"/>
        <v>-3.5987297099948135E-2</v>
      </c>
      <c r="P371" s="9">
        <f t="shared" si="192"/>
        <v>0.2318161485508258</v>
      </c>
      <c r="Q371" s="40">
        <f t="shared" si="193"/>
        <v>35608.9058</v>
      </c>
      <c r="S371" s="35">
        <v>1</v>
      </c>
      <c r="X371" s="9"/>
      <c r="Y371" s="9"/>
      <c r="Z371">
        <f t="shared" si="194"/>
        <v>7073</v>
      </c>
      <c r="AA371" s="15">
        <f t="shared" si="195"/>
        <v>-6.0825807333959592E-3</v>
      </c>
      <c r="AB371" s="15">
        <f t="shared" si="196"/>
        <v>0.23042972928773145</v>
      </c>
      <c r="AC371" s="15">
        <f t="shared" si="197"/>
        <v>-0.23928514854731611</v>
      </c>
      <c r="AD371" s="15">
        <f t="shared" si="198"/>
        <v>-1.3864192630943517E-3</v>
      </c>
      <c r="AE371" s="15">
        <f t="shared" si="199"/>
        <v>1.922158373079085E-6</v>
      </c>
      <c r="AF371">
        <f t="shared" si="200"/>
        <v>-0.23928514854731611</v>
      </c>
      <c r="AG371" s="68"/>
      <c r="AH371">
        <f t="shared" si="201"/>
        <v>-0.23789872928422176</v>
      </c>
      <c r="AI371">
        <f t="shared" si="202"/>
        <v>0.87009106295363425</v>
      </c>
      <c r="AJ371">
        <f t="shared" si="203"/>
        <v>-0.65689840895657547</v>
      </c>
      <c r="AK371">
        <f t="shared" si="204"/>
        <v>-0.20233604205031136</v>
      </c>
      <c r="AL371">
        <f t="shared" si="205"/>
        <v>-2.1415592624979509</v>
      </c>
      <c r="AM371">
        <f t="shared" si="206"/>
        <v>-1.830415086866034</v>
      </c>
      <c r="AN371" s="15">
        <f t="shared" ref="AN371:AT380" si="214">$AU371+$AB$7*SIN(AO371)</f>
        <v>4.3605875654744919</v>
      </c>
      <c r="AO371" s="15">
        <f t="shared" si="214"/>
        <v>4.3605876205484462</v>
      </c>
      <c r="AP371" s="15">
        <f t="shared" si="214"/>
        <v>4.3605869558584267</v>
      </c>
      <c r="AQ371" s="15">
        <f t="shared" si="214"/>
        <v>4.3605949781124744</v>
      </c>
      <c r="AR371" s="15">
        <f t="shared" si="214"/>
        <v>4.3604981679066119</v>
      </c>
      <c r="AS371" s="15">
        <f t="shared" si="214"/>
        <v>4.3616681553573002</v>
      </c>
      <c r="AT371" s="15">
        <f t="shared" si="214"/>
        <v>4.3477693755224536</v>
      </c>
      <c r="AU371" s="15">
        <f t="shared" si="208"/>
        <v>4.5863108526891123</v>
      </c>
    </row>
    <row r="372" spans="1:47" x14ac:dyDescent="0.2">
      <c r="A372" s="63" t="s">
        <v>846</v>
      </c>
      <c r="B372" s="28" t="s">
        <v>676</v>
      </c>
      <c r="C372" s="64">
        <v>50644.447099999998</v>
      </c>
      <c r="D372" s="64" t="s">
        <v>700</v>
      </c>
      <c r="E372" s="9">
        <f t="shared" si="189"/>
        <v>7083.9977066900483</v>
      </c>
      <c r="F372" s="9">
        <f t="shared" si="190"/>
        <v>7084</v>
      </c>
      <c r="G372" s="9">
        <f t="shared" si="191"/>
        <v>-3.5520000019459985E-3</v>
      </c>
      <c r="H372" s="9"/>
      <c r="I372" s="9"/>
      <c r="J372" s="9">
        <f t="shared" si="213"/>
        <v>-3.5520000019459985E-3</v>
      </c>
      <c r="K372" s="9"/>
      <c r="L372" s="9"/>
      <c r="M372" s="15"/>
      <c r="N372" s="9"/>
      <c r="O372" s="9">
        <f t="shared" ca="1" si="212"/>
        <v>-3.5722564174013677E-2</v>
      </c>
      <c r="P372" s="9">
        <f t="shared" si="192"/>
        <v>0.23214133485741847</v>
      </c>
      <c r="Q372" s="40">
        <f t="shared" si="193"/>
        <v>35625.947099999998</v>
      </c>
      <c r="S372" s="35">
        <v>1</v>
      </c>
      <c r="T372" s="9"/>
      <c r="U372" s="9"/>
      <c r="V372" s="9"/>
      <c r="W372" s="9"/>
      <c r="X372" s="9"/>
      <c r="Y372" s="9"/>
      <c r="Z372">
        <f t="shared" si="194"/>
        <v>7084</v>
      </c>
      <c r="AA372" s="15">
        <f t="shared" si="195"/>
        <v>-6.0166021383075419E-3</v>
      </c>
      <c r="AB372" s="15">
        <f t="shared" si="196"/>
        <v>0.23460593699378002</v>
      </c>
      <c r="AC372" s="15">
        <f t="shared" si="197"/>
        <v>-0.23569333485936447</v>
      </c>
      <c r="AD372" s="15">
        <f t="shared" si="198"/>
        <v>2.4646021363615433E-3</v>
      </c>
      <c r="AE372" s="15">
        <f t="shared" si="199"/>
        <v>6.0742636905578837E-6</v>
      </c>
      <c r="AF372">
        <f t="shared" si="200"/>
        <v>-0.23569333485936447</v>
      </c>
      <c r="AG372" s="68"/>
      <c r="AH372">
        <f t="shared" si="201"/>
        <v>-0.23815793699572602</v>
      </c>
      <c r="AI372">
        <f t="shared" si="202"/>
        <v>0.87035510849890785</v>
      </c>
      <c r="AJ372">
        <f t="shared" si="203"/>
        <v>-0.65788136980901135</v>
      </c>
      <c r="AK372">
        <f t="shared" si="204"/>
        <v>-0.20250532818859857</v>
      </c>
      <c r="AL372">
        <f t="shared" si="205"/>
        <v>-2.1402548231434606</v>
      </c>
      <c r="AM372">
        <f t="shared" si="206"/>
        <v>-1.8275810407106801</v>
      </c>
      <c r="AN372" s="15">
        <f t="shared" si="214"/>
        <v>4.3620425591985663</v>
      </c>
      <c r="AO372" s="15">
        <f t="shared" si="214"/>
        <v>4.3620426128649168</v>
      </c>
      <c r="AP372" s="15">
        <f t="shared" si="214"/>
        <v>4.3620419625850637</v>
      </c>
      <c r="AQ372" s="15">
        <f t="shared" si="214"/>
        <v>4.3620498421608129</v>
      </c>
      <c r="AR372" s="15">
        <f t="shared" si="214"/>
        <v>4.361954375149538</v>
      </c>
      <c r="AS372" s="15">
        <f t="shared" si="214"/>
        <v>4.363112714696161</v>
      </c>
      <c r="AT372" s="15">
        <f t="shared" si="214"/>
        <v>4.349297352001809</v>
      </c>
      <c r="AU372" s="15">
        <f t="shared" si="208"/>
        <v>4.5878861630470027</v>
      </c>
    </row>
    <row r="373" spans="1:47" x14ac:dyDescent="0.2">
      <c r="A373" s="10" t="s">
        <v>670</v>
      </c>
      <c r="B373" s="37" t="s">
        <v>676</v>
      </c>
      <c r="C373" s="12">
        <v>50675.420599999998</v>
      </c>
      <c r="D373" s="12">
        <v>1.1000000000000001E-3</v>
      </c>
      <c r="E373" s="9">
        <f t="shared" si="189"/>
        <v>7103.9954082149825</v>
      </c>
      <c r="F373" s="9">
        <f t="shared" si="190"/>
        <v>7104</v>
      </c>
      <c r="G373" s="9">
        <f t="shared" si="191"/>
        <v>-7.1119999993243255E-3</v>
      </c>
      <c r="H373" s="9"/>
      <c r="I373" s="9"/>
      <c r="J373" s="9">
        <f t="shared" si="213"/>
        <v>-7.1119999993243255E-3</v>
      </c>
      <c r="K373" s="9"/>
      <c r="L373" s="9"/>
      <c r="M373" s="9"/>
      <c r="N373" s="9"/>
      <c r="O373" s="9">
        <f t="shared" ca="1" si="212"/>
        <v>-3.5241231581405519E-2</v>
      </c>
      <c r="P373" s="9">
        <f t="shared" si="192"/>
        <v>0.23273258416622436</v>
      </c>
      <c r="Q373" s="40">
        <f t="shared" si="193"/>
        <v>35656.920599999998</v>
      </c>
      <c r="S373" s="35">
        <v>1</v>
      </c>
      <c r="X373" s="9"/>
      <c r="Y373" s="9"/>
      <c r="Z373">
        <f t="shared" si="194"/>
        <v>7104</v>
      </c>
      <c r="AA373" s="15">
        <f t="shared" si="195"/>
        <v>-5.8955483012338161E-3</v>
      </c>
      <c r="AB373" s="15">
        <f t="shared" si="196"/>
        <v>0.23151613246813385</v>
      </c>
      <c r="AC373" s="15">
        <f t="shared" si="197"/>
        <v>-0.23984458416554869</v>
      </c>
      <c r="AD373" s="15">
        <f t="shared" si="198"/>
        <v>-1.2164516980905093E-3</v>
      </c>
      <c r="AE373" s="15">
        <f t="shared" si="199"/>
        <v>1.4797547337872837E-6</v>
      </c>
      <c r="AF373">
        <f t="shared" si="200"/>
        <v>-0.23984458416554869</v>
      </c>
      <c r="AG373" s="68"/>
      <c r="AH373">
        <f t="shared" si="201"/>
        <v>-0.23862813246745818</v>
      </c>
      <c r="AI373">
        <f t="shared" si="202"/>
        <v>0.87083616803234887</v>
      </c>
      <c r="AJ373">
        <f t="shared" si="203"/>
        <v>-0.65966722849203119</v>
      </c>
      <c r="AK373">
        <f t="shared" si="204"/>
        <v>-0.20281250047404467</v>
      </c>
      <c r="AL373">
        <f t="shared" si="205"/>
        <v>-2.1378810844448921</v>
      </c>
      <c r="AM373">
        <f t="shared" si="206"/>
        <v>-1.8224411120765103</v>
      </c>
      <c r="AN373" s="15">
        <f t="shared" si="214"/>
        <v>4.3646891346474668</v>
      </c>
      <c r="AO373" s="15">
        <f t="shared" si="214"/>
        <v>4.3646891858274781</v>
      </c>
      <c r="AP373" s="15">
        <f t="shared" si="214"/>
        <v>4.3646885611483457</v>
      </c>
      <c r="AQ373" s="15">
        <f t="shared" si="214"/>
        <v>4.3646961857614235</v>
      </c>
      <c r="AR373" s="15">
        <f t="shared" si="214"/>
        <v>4.3646031333912392</v>
      </c>
      <c r="AS373" s="15">
        <f t="shared" si="214"/>
        <v>4.3657404023124657</v>
      </c>
      <c r="AT373" s="15">
        <f t="shared" si="214"/>
        <v>4.3520770080419071</v>
      </c>
      <c r="AU373" s="15">
        <f t="shared" si="208"/>
        <v>4.5907503636977118</v>
      </c>
    </row>
    <row r="374" spans="1:47" x14ac:dyDescent="0.2">
      <c r="A374" s="9" t="s">
        <v>671</v>
      </c>
      <c r="B374" s="35"/>
      <c r="C374" s="12">
        <v>50720.337</v>
      </c>
      <c r="D374" s="12">
        <v>8.0000000000000002E-3</v>
      </c>
      <c r="E374" s="9">
        <f t="shared" si="189"/>
        <v>7132.9951906346196</v>
      </c>
      <c r="F374" s="9">
        <f t="shared" si="190"/>
        <v>7133</v>
      </c>
      <c r="G374" s="9">
        <f t="shared" si="191"/>
        <v>-7.4489999969955534E-3</v>
      </c>
      <c r="H374" s="9"/>
      <c r="I374" s="9"/>
      <c r="J374" s="9">
        <f t="shared" si="213"/>
        <v>-7.4489999969955534E-3</v>
      </c>
      <c r="K374" s="9"/>
      <c r="L374" s="9"/>
      <c r="M374" s="9"/>
      <c r="N374" s="9"/>
      <c r="O374" s="9">
        <f t="shared" ca="1" si="212"/>
        <v>-3.4543299322123716E-2</v>
      </c>
      <c r="P374" s="9">
        <f t="shared" si="192"/>
        <v>0.23358989905293445</v>
      </c>
      <c r="Q374" s="40">
        <f t="shared" si="193"/>
        <v>35701.837</v>
      </c>
      <c r="S374" s="35">
        <v>1</v>
      </c>
      <c r="X374" s="9"/>
      <c r="Y374" s="9"/>
      <c r="Z374">
        <f t="shared" si="194"/>
        <v>7133</v>
      </c>
      <c r="AA374" s="15">
        <f t="shared" si="195"/>
        <v>-5.7175061524683546E-3</v>
      </c>
      <c r="AB374" s="15">
        <f t="shared" si="196"/>
        <v>0.23185840520840725</v>
      </c>
      <c r="AC374" s="15">
        <f t="shared" si="197"/>
        <v>-0.24103889904993001</v>
      </c>
      <c r="AD374" s="15">
        <f t="shared" si="198"/>
        <v>-1.7314938445271988E-3</v>
      </c>
      <c r="AE374" s="15">
        <f t="shared" si="199"/>
        <v>2.9980709336355793E-6</v>
      </c>
      <c r="AF374">
        <f t="shared" si="200"/>
        <v>-0.24103889904993001</v>
      </c>
      <c r="AG374" s="68"/>
      <c r="AH374">
        <f t="shared" si="201"/>
        <v>-0.23930740520540281</v>
      </c>
      <c r="AI374">
        <f t="shared" si="202"/>
        <v>0.87153594541771262</v>
      </c>
      <c r="AJ374">
        <f t="shared" si="203"/>
        <v>-0.66225361717105358</v>
      </c>
      <c r="AK374">
        <f t="shared" si="204"/>
        <v>-0.20325646980448389</v>
      </c>
      <c r="AL374">
        <f t="shared" si="205"/>
        <v>-2.1344344941173268</v>
      </c>
      <c r="AM374">
        <f t="shared" si="206"/>
        <v>-1.8150175582427321</v>
      </c>
      <c r="AN374" s="15">
        <f t="shared" si="214"/>
        <v>4.368529271049634</v>
      </c>
      <c r="AO374" s="15">
        <f t="shared" si="214"/>
        <v>4.3685293187871883</v>
      </c>
      <c r="AP374" s="15">
        <f t="shared" si="214"/>
        <v>4.3685287298808477</v>
      </c>
      <c r="AQ374" s="15">
        <f t="shared" si="214"/>
        <v>4.3685359948929436</v>
      </c>
      <c r="AR374" s="15">
        <f t="shared" si="214"/>
        <v>4.3684463807577139</v>
      </c>
      <c r="AS374" s="15">
        <f t="shared" si="214"/>
        <v>4.3695533462206964</v>
      </c>
      <c r="AT374" s="15">
        <f t="shared" si="214"/>
        <v>4.3561109873612986</v>
      </c>
      <c r="AU374" s="15">
        <f t="shared" si="208"/>
        <v>4.5949034546412397</v>
      </c>
    </row>
    <row r="375" spans="1:47" x14ac:dyDescent="0.2">
      <c r="A375" s="9" t="s">
        <v>675</v>
      </c>
      <c r="B375" s="35" t="s">
        <v>676</v>
      </c>
      <c r="C375" s="12">
        <v>50943.3753</v>
      </c>
      <c r="D375" s="12">
        <v>2.0000000000000001E-4</v>
      </c>
      <c r="E375" s="9">
        <f t="shared" si="189"/>
        <v>7276.9974297108911</v>
      </c>
      <c r="F375" s="9">
        <f t="shared" si="190"/>
        <v>7277</v>
      </c>
      <c r="G375" s="9">
        <f t="shared" si="191"/>
        <v>-3.9810000016586855E-3</v>
      </c>
      <c r="H375" s="9"/>
      <c r="I375" s="9"/>
      <c r="J375" s="9">
        <f t="shared" si="213"/>
        <v>-3.9810000016586855E-3</v>
      </c>
      <c r="K375" s="9"/>
      <c r="L375" s="9"/>
      <c r="M375" s="9"/>
      <c r="N375" s="9"/>
      <c r="O375" s="9">
        <f t="shared" ca="1" si="212"/>
        <v>-3.1077704655345095E-2</v>
      </c>
      <c r="P375" s="9">
        <f t="shared" si="192"/>
        <v>0.23784697031679009</v>
      </c>
      <c r="Q375" s="40">
        <f t="shared" si="193"/>
        <v>35924.8753</v>
      </c>
      <c r="S375" s="35">
        <v>1</v>
      </c>
      <c r="X375" s="9"/>
      <c r="Y375" s="9"/>
      <c r="Z375">
        <f t="shared" si="194"/>
        <v>7277</v>
      </c>
      <c r="AA375" s="15">
        <f t="shared" si="195"/>
        <v>-4.7888179429460553E-3</v>
      </c>
      <c r="AB375" s="15">
        <f t="shared" si="196"/>
        <v>0.23865478825807745</v>
      </c>
      <c r="AC375" s="15">
        <f t="shared" si="197"/>
        <v>-0.24182797031844877</v>
      </c>
      <c r="AD375" s="15">
        <f t="shared" si="198"/>
        <v>8.0781794128736983E-4</v>
      </c>
      <c r="AE375" s="15">
        <f t="shared" si="199"/>
        <v>6.5256982626576445E-7</v>
      </c>
      <c r="AF375">
        <f t="shared" si="200"/>
        <v>-0.24182797031844877</v>
      </c>
      <c r="AG375" s="68"/>
      <c r="AH375">
        <f t="shared" si="201"/>
        <v>-0.24263578825973614</v>
      </c>
      <c r="AI375">
        <f t="shared" si="202"/>
        <v>0.87505012893681733</v>
      </c>
      <c r="AJ375">
        <f t="shared" si="203"/>
        <v>-0.67504027469136552</v>
      </c>
      <c r="AK375">
        <f t="shared" si="204"/>
        <v>-0.20543547784741567</v>
      </c>
      <c r="AL375">
        <f t="shared" si="205"/>
        <v>-2.1172376937655688</v>
      </c>
      <c r="AM375">
        <f t="shared" si="206"/>
        <v>-1.7786600534200956</v>
      </c>
      <c r="AN375" s="15">
        <f t="shared" si="214"/>
        <v>4.3876435361813382</v>
      </c>
      <c r="AO375" s="15">
        <f t="shared" si="214"/>
        <v>4.3876435694370084</v>
      </c>
      <c r="AP375" s="15">
        <f t="shared" si="214"/>
        <v>4.3876431359680108</v>
      </c>
      <c r="AQ375" s="15">
        <f t="shared" si="214"/>
        <v>4.3876487860369124</v>
      </c>
      <c r="AR375" s="15">
        <f t="shared" si="214"/>
        <v>4.3875751474244957</v>
      </c>
      <c r="AS375" s="15">
        <f t="shared" si="214"/>
        <v>4.3885361624555435</v>
      </c>
      <c r="AT375" s="15">
        <f t="shared" si="214"/>
        <v>4.3762028212201383</v>
      </c>
      <c r="AU375" s="15">
        <f t="shared" si="208"/>
        <v>4.6155256993263469</v>
      </c>
    </row>
    <row r="376" spans="1:47" x14ac:dyDescent="0.2">
      <c r="A376" s="9" t="s">
        <v>675</v>
      </c>
      <c r="B376" s="35" t="s">
        <v>676</v>
      </c>
      <c r="C376" s="12">
        <v>50970.487300000001</v>
      </c>
      <c r="D376" s="12">
        <v>2.0000000000000001E-4</v>
      </c>
      <c r="E376" s="9">
        <f t="shared" si="189"/>
        <v>7294.501995993166</v>
      </c>
      <c r="F376" s="9">
        <f t="shared" si="190"/>
        <v>7294.5</v>
      </c>
      <c r="G376" s="9">
        <f t="shared" si="191"/>
        <v>3.0915000024833716E-3</v>
      </c>
      <c r="H376" s="9"/>
      <c r="I376" s="9"/>
      <c r="J376" s="9">
        <f t="shared" si="213"/>
        <v>3.0915000024833716E-3</v>
      </c>
      <c r="K376" s="9"/>
      <c r="L376" s="9"/>
      <c r="M376" s="9"/>
      <c r="N376" s="9"/>
      <c r="O376" s="9">
        <f t="shared" ca="1" si="212"/>
        <v>-3.0656538636812974E-2</v>
      </c>
      <c r="P376" s="9">
        <f t="shared" si="192"/>
        <v>0.23836432946764907</v>
      </c>
      <c r="Q376" s="40">
        <f t="shared" si="193"/>
        <v>35951.987300000001</v>
      </c>
      <c r="S376" s="35">
        <v>1</v>
      </c>
      <c r="Z376">
        <f t="shared" si="194"/>
        <v>7294.5</v>
      </c>
      <c r="AA376" s="15">
        <f t="shared" si="195"/>
        <v>-4.6708338385261505E-3</v>
      </c>
      <c r="AB376" s="15">
        <f t="shared" si="196"/>
        <v>0.24612666330865859</v>
      </c>
      <c r="AC376" s="15">
        <f t="shared" si="197"/>
        <v>-0.2352728294651657</v>
      </c>
      <c r="AD376" s="15">
        <f t="shared" si="198"/>
        <v>7.7623338410095222E-3</v>
      </c>
      <c r="AE376" s="15">
        <f t="shared" si="199"/>
        <v>6.0253826659281644E-5</v>
      </c>
      <c r="AF376">
        <f t="shared" si="200"/>
        <v>-0.2352728294651657</v>
      </c>
      <c r="AG376" s="68"/>
      <c r="AH376">
        <f t="shared" si="201"/>
        <v>-0.24303516330617522</v>
      </c>
      <c r="AI376">
        <f t="shared" si="202"/>
        <v>0.87548168809100546</v>
      </c>
      <c r="AJ376">
        <f t="shared" si="203"/>
        <v>-0.67658765760360629</v>
      </c>
      <c r="AK376">
        <f t="shared" si="204"/>
        <v>-0.20569734037278251</v>
      </c>
      <c r="AL376">
        <f t="shared" si="205"/>
        <v>-2.1151383284190892</v>
      </c>
      <c r="AM376">
        <f t="shared" si="206"/>
        <v>-1.7742977045150505</v>
      </c>
      <c r="AN376" s="15">
        <f t="shared" si="214"/>
        <v>4.3899717124472648</v>
      </c>
      <c r="AO376" s="15">
        <f t="shared" si="214"/>
        <v>4.3899717442133639</v>
      </c>
      <c r="AP376" s="15">
        <f t="shared" si="214"/>
        <v>4.3899713272756511</v>
      </c>
      <c r="AQ376" s="15">
        <f t="shared" si="214"/>
        <v>4.3899767997250683</v>
      </c>
      <c r="AR376" s="15">
        <f t="shared" si="214"/>
        <v>4.3899049790953981</v>
      </c>
      <c r="AS376" s="15">
        <f t="shared" si="214"/>
        <v>4.3908487874542228</v>
      </c>
      <c r="AT376" s="15">
        <f t="shared" si="214"/>
        <v>4.3786514688926985</v>
      </c>
      <c r="AU376" s="15">
        <f t="shared" si="208"/>
        <v>4.6180318748957179</v>
      </c>
    </row>
    <row r="377" spans="1:47" x14ac:dyDescent="0.2">
      <c r="A377" s="63" t="s">
        <v>419</v>
      </c>
      <c r="B377" s="28" t="s">
        <v>676</v>
      </c>
      <c r="C377" s="64">
        <v>51020.813999999998</v>
      </c>
      <c r="D377" s="64" t="s">
        <v>700</v>
      </c>
      <c r="E377" s="9">
        <f t="shared" si="189"/>
        <v>7326.994879436591</v>
      </c>
      <c r="F377" s="9">
        <f t="shared" si="190"/>
        <v>7327</v>
      </c>
      <c r="G377" s="9">
        <f t="shared" si="191"/>
        <v>-7.9310000000987202E-3</v>
      </c>
      <c r="H377" s="9"/>
      <c r="I377" s="9"/>
      <c r="J377" s="9"/>
      <c r="K377" s="9">
        <f>G377</f>
        <v>-7.9310000000987202E-3</v>
      </c>
      <c r="L377" s="9"/>
      <c r="M377" s="15"/>
      <c r="N377" s="9"/>
      <c r="O377" s="9">
        <f t="shared" ca="1" si="212"/>
        <v>-2.9874373173824742E-2</v>
      </c>
      <c r="P377" s="9">
        <f t="shared" si="192"/>
        <v>0.2393251431947053</v>
      </c>
      <c r="Q377" s="40">
        <f t="shared" si="193"/>
        <v>36002.313999999998</v>
      </c>
      <c r="S377" s="35">
        <v>1</v>
      </c>
      <c r="T377" s="9"/>
      <c r="U377" s="9"/>
      <c r="V377" s="9"/>
      <c r="W377" s="9"/>
      <c r="Z377">
        <f t="shared" si="194"/>
        <v>7327</v>
      </c>
      <c r="AA377" s="15">
        <f t="shared" si="195"/>
        <v>-4.448739266400159E-3</v>
      </c>
      <c r="AB377" s="15">
        <f t="shared" si="196"/>
        <v>0.23584288246100674</v>
      </c>
      <c r="AC377" s="15">
        <f t="shared" si="197"/>
        <v>-0.24725614319480402</v>
      </c>
      <c r="AD377" s="15">
        <f t="shared" si="198"/>
        <v>-3.4822607336985612E-3</v>
      </c>
      <c r="AE377" s="15">
        <f t="shared" si="199"/>
        <v>1.2126139817458842E-5</v>
      </c>
      <c r="AF377">
        <f t="shared" si="200"/>
        <v>-0.24725614319480402</v>
      </c>
      <c r="AG377" s="68"/>
      <c r="AH377">
        <f t="shared" si="201"/>
        <v>-0.24377388246110546</v>
      </c>
      <c r="AI377">
        <f t="shared" si="202"/>
        <v>0.87628574452208741</v>
      </c>
      <c r="AJ377">
        <f t="shared" si="203"/>
        <v>-0.67945749089393603</v>
      </c>
      <c r="AK377">
        <f t="shared" si="204"/>
        <v>-0.20618193138257232</v>
      </c>
      <c r="AL377">
        <f t="shared" si="205"/>
        <v>-2.1112340027352481</v>
      </c>
      <c r="AM377">
        <f t="shared" si="206"/>
        <v>-1.7662278162555733</v>
      </c>
      <c r="AN377" s="15">
        <f t="shared" si="214"/>
        <v>4.3942985193009916</v>
      </c>
      <c r="AO377" s="15">
        <f t="shared" si="214"/>
        <v>4.3942985484417187</v>
      </c>
      <c r="AP377" s="15">
        <f t="shared" si="214"/>
        <v>4.3942981609402496</v>
      </c>
      <c r="AQ377" s="15">
        <f t="shared" si="214"/>
        <v>4.3943033138135528</v>
      </c>
      <c r="AR377" s="15">
        <f t="shared" si="214"/>
        <v>4.3942347991086352</v>
      </c>
      <c r="AS377" s="15">
        <f t="shared" si="214"/>
        <v>4.3951469671339867</v>
      </c>
      <c r="AT377" s="15">
        <f t="shared" si="214"/>
        <v>4.3832029466447704</v>
      </c>
      <c r="AU377" s="15">
        <f t="shared" si="208"/>
        <v>4.6226862009531198</v>
      </c>
    </row>
    <row r="378" spans="1:47" x14ac:dyDescent="0.2">
      <c r="A378" s="63" t="s">
        <v>419</v>
      </c>
      <c r="B378" s="28" t="s">
        <v>676</v>
      </c>
      <c r="C378" s="64">
        <v>51048.696000000004</v>
      </c>
      <c r="D378" s="64" t="s">
        <v>700</v>
      </c>
      <c r="E378" s="9">
        <f t="shared" si="189"/>
        <v>7344.9965877975555</v>
      </c>
      <c r="F378" s="9">
        <f t="shared" si="190"/>
        <v>7345</v>
      </c>
      <c r="G378" s="9">
        <f t="shared" si="191"/>
        <v>-5.2849999919999391E-3</v>
      </c>
      <c r="H378" s="9"/>
      <c r="I378" s="9"/>
      <c r="J378" s="9"/>
      <c r="K378" s="9">
        <f>G378</f>
        <v>-5.2849999919999391E-3</v>
      </c>
      <c r="L378" s="9"/>
      <c r="M378" s="15"/>
      <c r="N378" s="9"/>
      <c r="O378" s="9">
        <f t="shared" ca="1" si="212"/>
        <v>-2.9441173840477425E-2</v>
      </c>
      <c r="P378" s="9">
        <f t="shared" si="192"/>
        <v>0.23985728834987122</v>
      </c>
      <c r="Q378" s="40">
        <f t="shared" si="193"/>
        <v>36030.196000000004</v>
      </c>
      <c r="S378" s="35">
        <v>1</v>
      </c>
      <c r="T378" s="9"/>
      <c r="U378" s="9"/>
      <c r="V378" s="9"/>
      <c r="W378" s="9"/>
      <c r="Z378">
        <f t="shared" si="194"/>
        <v>7345</v>
      </c>
      <c r="AA378" s="15">
        <f t="shared" si="195"/>
        <v>-4.3240583206593519E-3</v>
      </c>
      <c r="AB378" s="15">
        <f t="shared" si="196"/>
        <v>0.23889634667853063</v>
      </c>
      <c r="AC378" s="15">
        <f t="shared" si="197"/>
        <v>-0.24514228834187116</v>
      </c>
      <c r="AD378" s="15">
        <f t="shared" si="198"/>
        <v>-9.6094167134058717E-4</v>
      </c>
      <c r="AE378" s="15">
        <f t="shared" si="199"/>
        <v>9.2340889571884107E-7</v>
      </c>
      <c r="AF378">
        <f t="shared" si="200"/>
        <v>-0.24514228834187116</v>
      </c>
      <c r="AG378" s="68"/>
      <c r="AH378">
        <f t="shared" si="201"/>
        <v>-0.24418134667053057</v>
      </c>
      <c r="AI378">
        <f t="shared" si="202"/>
        <v>0.8767325182830823</v>
      </c>
      <c r="AJ378">
        <f t="shared" si="203"/>
        <v>-0.68104474568593043</v>
      </c>
      <c r="AK378">
        <f t="shared" si="204"/>
        <v>-0.20644934920767213</v>
      </c>
      <c r="AL378">
        <f t="shared" si="205"/>
        <v>-2.109068516949649</v>
      </c>
      <c r="AM378">
        <f t="shared" si="206"/>
        <v>-1.7617759031554532</v>
      </c>
      <c r="AN378" s="15">
        <f t="shared" si="214"/>
        <v>4.396696616273136</v>
      </c>
      <c r="AO378" s="15">
        <f t="shared" si="214"/>
        <v>4.3966966440359574</v>
      </c>
      <c r="AP378" s="15">
        <f t="shared" si="214"/>
        <v>4.3966962721477589</v>
      </c>
      <c r="AQ378" s="15">
        <f t="shared" si="214"/>
        <v>4.3967012536949612</v>
      </c>
      <c r="AR378" s="15">
        <f t="shared" si="214"/>
        <v>4.39663453077313</v>
      </c>
      <c r="AS378" s="15">
        <f t="shared" si="214"/>
        <v>4.3975293530006931</v>
      </c>
      <c r="AT378" s="15">
        <f t="shared" si="214"/>
        <v>4.3857259972673619</v>
      </c>
      <c r="AU378" s="15">
        <f t="shared" si="208"/>
        <v>4.6252639815387582</v>
      </c>
    </row>
    <row r="379" spans="1:47" x14ac:dyDescent="0.2">
      <c r="A379" s="63" t="s">
        <v>455</v>
      </c>
      <c r="B379" s="28" t="s">
        <v>676</v>
      </c>
      <c r="C379" s="64">
        <v>51053.343000000001</v>
      </c>
      <c r="D379" s="64" t="s">
        <v>700</v>
      </c>
      <c r="E379" s="9">
        <f t="shared" si="189"/>
        <v>7347.9968725243807</v>
      </c>
      <c r="F379" s="9">
        <f t="shared" si="190"/>
        <v>7348</v>
      </c>
      <c r="G379" s="9">
        <f t="shared" si="191"/>
        <v>-4.8439999955007806E-3</v>
      </c>
      <c r="H379" s="9"/>
      <c r="I379" s="9">
        <f>G379</f>
        <v>-4.8439999955007806E-3</v>
      </c>
      <c r="J379" s="9"/>
      <c r="K379" s="9"/>
      <c r="L379" s="9"/>
      <c r="M379" s="15"/>
      <c r="N379" s="9"/>
      <c r="O379" s="9">
        <f t="shared" ca="1" si="212"/>
        <v>-2.9368973951586191E-2</v>
      </c>
      <c r="P379" s="9">
        <f t="shared" si="192"/>
        <v>0.23994597935931417</v>
      </c>
      <c r="Q379" s="40">
        <f t="shared" si="193"/>
        <v>36034.843000000001</v>
      </c>
      <c r="S379" s="35">
        <v>0.1</v>
      </c>
      <c r="Z379">
        <f t="shared" si="194"/>
        <v>7348</v>
      </c>
      <c r="AA379" s="15">
        <f t="shared" si="195"/>
        <v>-4.3031617074592299E-3</v>
      </c>
      <c r="AB379" s="15">
        <f t="shared" si="196"/>
        <v>0.23940514107127261</v>
      </c>
      <c r="AC379" s="15">
        <f t="shared" si="197"/>
        <v>-0.24478997935481495</v>
      </c>
      <c r="AD379" s="15">
        <f t="shared" si="198"/>
        <v>-5.4083828804155076E-4</v>
      </c>
      <c r="AE379" s="15">
        <f t="shared" si="199"/>
        <v>2.9250605381171544E-8</v>
      </c>
      <c r="AF379">
        <f t="shared" si="200"/>
        <v>-0.24478997935481495</v>
      </c>
      <c r="AG379" s="68"/>
      <c r="AH379">
        <f t="shared" si="201"/>
        <v>-0.2442491410667734</v>
      </c>
      <c r="AI379">
        <f t="shared" si="202"/>
        <v>0.87680708117834905</v>
      </c>
      <c r="AJ379">
        <f t="shared" si="203"/>
        <v>-0.68130913506275592</v>
      </c>
      <c r="AK379">
        <f t="shared" si="204"/>
        <v>-0.20649385121427732</v>
      </c>
      <c r="AL379">
        <f t="shared" si="205"/>
        <v>-2.1087073878918021</v>
      </c>
      <c r="AM379">
        <f t="shared" si="206"/>
        <v>-1.7610351282740406</v>
      </c>
      <c r="AN379" s="15">
        <f t="shared" si="214"/>
        <v>4.3970964180027376</v>
      </c>
      <c r="AO379" s="15">
        <f t="shared" si="214"/>
        <v>4.3970964455410408</v>
      </c>
      <c r="AP379" s="15">
        <f t="shared" si="214"/>
        <v>4.3970960762081921</v>
      </c>
      <c r="AQ379" s="15">
        <f t="shared" si="214"/>
        <v>4.3971010295893311</v>
      </c>
      <c r="AR379" s="15">
        <f t="shared" si="214"/>
        <v>4.3970346025903639</v>
      </c>
      <c r="AS379" s="15">
        <f t="shared" si="214"/>
        <v>4.3979265462978194</v>
      </c>
      <c r="AT379" s="15">
        <f t="shared" si="214"/>
        <v>4.3861466604451262</v>
      </c>
      <c r="AU379" s="15">
        <f t="shared" si="208"/>
        <v>4.6256936116363647</v>
      </c>
    </row>
    <row r="380" spans="1:47" x14ac:dyDescent="0.2">
      <c r="A380" s="65" t="s">
        <v>1057</v>
      </c>
      <c r="B380" s="66" t="s">
        <v>676</v>
      </c>
      <c r="C380" s="67">
        <v>51277.909</v>
      </c>
      <c r="D380" s="67" t="s">
        <v>1077</v>
      </c>
      <c r="E380" s="9">
        <f t="shared" si="189"/>
        <v>7492.9854543975462</v>
      </c>
      <c r="F380" s="9">
        <f t="shared" si="190"/>
        <v>7493</v>
      </c>
      <c r="G380" s="9">
        <f t="shared" si="191"/>
        <v>-2.2528999994392507E-2</v>
      </c>
      <c r="H380" s="9"/>
      <c r="I380" s="9"/>
      <c r="J380" s="9"/>
      <c r="K380" s="9">
        <f>G380</f>
        <v>-2.2528999994392507E-2</v>
      </c>
      <c r="L380" s="9"/>
      <c r="M380" s="15"/>
      <c r="N380" s="9"/>
      <c r="O380" s="9">
        <f t="shared" ca="1" si="212"/>
        <v>-2.587931265517715E-2</v>
      </c>
      <c r="P380" s="9">
        <f t="shared" si="192"/>
        <v>0.24423276266232458</v>
      </c>
      <c r="Q380" s="40">
        <f t="shared" si="193"/>
        <v>36259.409</v>
      </c>
      <c r="S380" s="35">
        <v>1</v>
      </c>
      <c r="Z380">
        <f t="shared" si="194"/>
        <v>7493</v>
      </c>
      <c r="AA380" s="15">
        <f t="shared" si="195"/>
        <v>-3.2530803598888325E-3</v>
      </c>
      <c r="AB380" s="15">
        <f t="shared" si="196"/>
        <v>0.2249568430278209</v>
      </c>
      <c r="AC380" s="15">
        <f t="shared" si="197"/>
        <v>-0.26676176265671708</v>
      </c>
      <c r="AD380" s="15">
        <f t="shared" si="198"/>
        <v>-1.9275919634503674E-2</v>
      </c>
      <c r="AE380" s="15">
        <f t="shared" si="199"/>
        <v>3.7156107775584426E-4</v>
      </c>
      <c r="AF380">
        <f t="shared" si="200"/>
        <v>-0.26676176265671708</v>
      </c>
      <c r="AG380" s="68"/>
      <c r="AH380">
        <f t="shared" si="201"/>
        <v>-0.24748584302221341</v>
      </c>
      <c r="AI380">
        <f t="shared" si="202"/>
        <v>0.88044531984602303</v>
      </c>
      <c r="AJ380">
        <f t="shared" si="203"/>
        <v>-0.69403450574630599</v>
      </c>
      <c r="AK380">
        <f t="shared" si="204"/>
        <v>-0.20862138981988937</v>
      </c>
      <c r="AL380">
        <f t="shared" si="205"/>
        <v>-2.0911790239318484</v>
      </c>
      <c r="AM380">
        <f t="shared" si="206"/>
        <v>-1.7256365102546147</v>
      </c>
      <c r="AN380" s="15">
        <f t="shared" si="214"/>
        <v>4.416460958868055</v>
      </c>
      <c r="AO380" s="15">
        <f t="shared" si="214"/>
        <v>4.4164609771560039</v>
      </c>
      <c r="AP380" s="15">
        <f t="shared" si="214"/>
        <v>4.4164607163537513</v>
      </c>
      <c r="AQ380" s="15">
        <f t="shared" si="214"/>
        <v>4.4164644356445777</v>
      </c>
      <c r="AR380" s="15">
        <f t="shared" si="214"/>
        <v>4.4164113992717811</v>
      </c>
      <c r="AS380" s="15">
        <f t="shared" si="214"/>
        <v>4.4171685620942407</v>
      </c>
      <c r="AT380" s="15">
        <f t="shared" si="214"/>
        <v>4.4065314586075344</v>
      </c>
      <c r="AU380" s="15">
        <f t="shared" si="208"/>
        <v>4.6464590663540069</v>
      </c>
    </row>
    <row r="381" spans="1:47" x14ac:dyDescent="0.2">
      <c r="A381" s="63" t="s">
        <v>846</v>
      </c>
      <c r="B381" s="28" t="s">
        <v>676</v>
      </c>
      <c r="C381" s="64">
        <v>51375.488700000002</v>
      </c>
      <c r="D381" s="64" t="s">
        <v>700</v>
      </c>
      <c r="E381" s="9">
        <f t="shared" si="189"/>
        <v>7555.9867204957509</v>
      </c>
      <c r="F381" s="9">
        <f t="shared" si="190"/>
        <v>7556</v>
      </c>
      <c r="G381" s="9">
        <f t="shared" si="191"/>
        <v>-2.0567999992636032E-2</v>
      </c>
      <c r="H381" s="9"/>
      <c r="I381" s="9"/>
      <c r="J381" s="9">
        <f>G381</f>
        <v>-2.0567999992636032E-2</v>
      </c>
      <c r="K381" s="9"/>
      <c r="L381" s="9"/>
      <c r="M381" s="15"/>
      <c r="N381" s="9"/>
      <c r="O381" s="9">
        <f t="shared" ca="1" si="212"/>
        <v>-2.4363114988461526E-2</v>
      </c>
      <c r="P381" s="9">
        <f t="shared" si="192"/>
        <v>0.24609532734914294</v>
      </c>
      <c r="Q381" s="40">
        <f t="shared" si="193"/>
        <v>36356.988700000002</v>
      </c>
      <c r="S381" s="35">
        <v>1</v>
      </c>
      <c r="T381" s="9"/>
      <c r="U381" s="9"/>
      <c r="V381" s="9"/>
      <c r="W381" s="9"/>
      <c r="Z381">
        <f t="shared" si="194"/>
        <v>7556</v>
      </c>
      <c r="AA381" s="15">
        <f t="shared" si="195"/>
        <v>-2.7720458169324669E-3</v>
      </c>
      <c r="AB381" s="15">
        <f t="shared" si="196"/>
        <v>0.22829937317343937</v>
      </c>
      <c r="AC381" s="15">
        <f t="shared" si="197"/>
        <v>-0.266663327341779</v>
      </c>
      <c r="AD381" s="15">
        <f t="shared" si="198"/>
        <v>-1.7795954175703566E-2</v>
      </c>
      <c r="AE381" s="15">
        <f t="shared" si="199"/>
        <v>3.1669598502374115E-4</v>
      </c>
      <c r="AF381">
        <f t="shared" si="200"/>
        <v>-0.266663327341779</v>
      </c>
      <c r="AG381" s="68"/>
      <c r="AH381">
        <f t="shared" si="201"/>
        <v>-0.24886737316607541</v>
      </c>
      <c r="AI381">
        <f t="shared" si="202"/>
        <v>0.88204713018993497</v>
      </c>
      <c r="AJ381">
        <f t="shared" si="203"/>
        <v>-0.69952979458251019</v>
      </c>
      <c r="AK381">
        <f t="shared" si="204"/>
        <v>-0.20953120612613252</v>
      </c>
      <c r="AL381">
        <f t="shared" si="205"/>
        <v>-2.0835176939559092</v>
      </c>
      <c r="AM381">
        <f t="shared" si="206"/>
        <v>-1.7104988005156623</v>
      </c>
      <c r="AN381" s="15">
        <f t="shared" ref="AN381:AT390" si="215">$AU381+$AB$7*SIN(AO381)</f>
        <v>4.4248996505394533</v>
      </c>
      <c r="AO381" s="15">
        <f t="shared" si="215"/>
        <v>4.4248996656784643</v>
      </c>
      <c r="AP381" s="15">
        <f t="shared" si="215"/>
        <v>4.4248994436289539</v>
      </c>
      <c r="AQ381" s="15">
        <f t="shared" si="215"/>
        <v>4.4249027005285191</v>
      </c>
      <c r="AR381" s="15">
        <f t="shared" si="215"/>
        <v>4.4248549337198959</v>
      </c>
      <c r="AS381" s="15">
        <f t="shared" si="215"/>
        <v>4.4255562732688292</v>
      </c>
      <c r="AT381" s="15">
        <f t="shared" si="215"/>
        <v>4.4154205331837559</v>
      </c>
      <c r="AU381" s="15">
        <f t="shared" si="208"/>
        <v>4.6554812984037408</v>
      </c>
    </row>
    <row r="382" spans="1:47" x14ac:dyDescent="0.2">
      <c r="A382" s="63" t="s">
        <v>846</v>
      </c>
      <c r="B382" s="28" t="s">
        <v>676</v>
      </c>
      <c r="C382" s="64">
        <v>51375.508800000003</v>
      </c>
      <c r="D382" s="64" t="s">
        <v>700</v>
      </c>
      <c r="E382" s="9">
        <f t="shared" si="189"/>
        <v>7555.9996978409226</v>
      </c>
      <c r="F382" s="9">
        <f t="shared" si="190"/>
        <v>7556</v>
      </c>
      <c r="G382" s="9">
        <f t="shared" si="191"/>
        <v>-4.6799999108770862E-4</v>
      </c>
      <c r="H382" s="9"/>
      <c r="I382" s="9"/>
      <c r="J382" s="9">
        <f>G382</f>
        <v>-4.6799999108770862E-4</v>
      </c>
      <c r="K382" s="9"/>
      <c r="L382" s="9"/>
      <c r="M382" s="15"/>
      <c r="N382" s="9"/>
      <c r="O382" s="9">
        <f t="shared" ca="1" si="212"/>
        <v>-2.4363114988461526E-2</v>
      </c>
      <c r="P382" s="9">
        <f t="shared" si="192"/>
        <v>0.24609532734914294</v>
      </c>
      <c r="Q382" s="40">
        <f t="shared" si="193"/>
        <v>36357.008800000003</v>
      </c>
      <c r="S382" s="35">
        <v>1</v>
      </c>
      <c r="T382" s="9"/>
      <c r="U382" s="9"/>
      <c r="V382" s="9"/>
      <c r="W382" s="9"/>
      <c r="Z382">
        <f t="shared" si="194"/>
        <v>7556</v>
      </c>
      <c r="AA382" s="15">
        <f t="shared" si="195"/>
        <v>-2.7720458169324669E-3</v>
      </c>
      <c r="AB382" s="15">
        <f t="shared" si="196"/>
        <v>0.2483993731749877</v>
      </c>
      <c r="AC382" s="15">
        <f t="shared" si="197"/>
        <v>-0.24656332734023065</v>
      </c>
      <c r="AD382" s="15">
        <f t="shared" si="198"/>
        <v>2.3040458258447583E-3</v>
      </c>
      <c r="AE382" s="15">
        <f t="shared" si="199"/>
        <v>5.308627167592654E-6</v>
      </c>
      <c r="AF382">
        <f t="shared" si="200"/>
        <v>-0.24656332734023065</v>
      </c>
      <c r="AG382" s="68"/>
      <c r="AH382">
        <f t="shared" si="201"/>
        <v>-0.24886737316607541</v>
      </c>
      <c r="AI382">
        <f t="shared" si="202"/>
        <v>0.88204713018993497</v>
      </c>
      <c r="AJ382">
        <f t="shared" si="203"/>
        <v>-0.69952979458251019</v>
      </c>
      <c r="AK382">
        <f t="shared" si="204"/>
        <v>-0.20953120612613252</v>
      </c>
      <c r="AL382">
        <f t="shared" si="205"/>
        <v>-2.0835176939559092</v>
      </c>
      <c r="AM382">
        <f t="shared" si="206"/>
        <v>-1.7104988005156623</v>
      </c>
      <c r="AN382" s="15">
        <f t="shared" si="215"/>
        <v>4.4248996505394533</v>
      </c>
      <c r="AO382" s="15">
        <f t="shared" si="215"/>
        <v>4.4248996656784643</v>
      </c>
      <c r="AP382" s="15">
        <f t="shared" si="215"/>
        <v>4.4248994436289539</v>
      </c>
      <c r="AQ382" s="15">
        <f t="shared" si="215"/>
        <v>4.4249027005285191</v>
      </c>
      <c r="AR382" s="15">
        <f t="shared" si="215"/>
        <v>4.4248549337198959</v>
      </c>
      <c r="AS382" s="15">
        <f t="shared" si="215"/>
        <v>4.4255562732688292</v>
      </c>
      <c r="AT382" s="15">
        <f t="shared" si="215"/>
        <v>4.4154205331837559</v>
      </c>
      <c r="AU382" s="15">
        <f t="shared" si="208"/>
        <v>4.6554812984037408</v>
      </c>
    </row>
    <row r="383" spans="1:47" x14ac:dyDescent="0.2">
      <c r="A383" s="63" t="s">
        <v>419</v>
      </c>
      <c r="B383" s="28" t="s">
        <v>676</v>
      </c>
      <c r="C383" s="64">
        <v>51384.800999999999</v>
      </c>
      <c r="D383" s="64" t="s">
        <v>700</v>
      </c>
      <c r="E383" s="9">
        <f t="shared" si="189"/>
        <v>7561.9991051442603</v>
      </c>
      <c r="F383" s="9">
        <f t="shared" si="190"/>
        <v>7562</v>
      </c>
      <c r="G383" s="9">
        <f t="shared" si="191"/>
        <v>-1.3859999962733127E-3</v>
      </c>
      <c r="H383" s="9"/>
      <c r="I383" s="9"/>
      <c r="J383" s="9"/>
      <c r="K383" s="9">
        <f>G383</f>
        <v>-1.3859999962733127E-3</v>
      </c>
      <c r="L383" s="9"/>
      <c r="M383" s="15"/>
      <c r="N383" s="9"/>
      <c r="O383" s="9">
        <f t="shared" ca="1" si="212"/>
        <v>-2.4218715210679059E-2</v>
      </c>
      <c r="P383" s="9">
        <f t="shared" si="192"/>
        <v>0.24627271544952148</v>
      </c>
      <c r="Q383" s="40">
        <f t="shared" si="193"/>
        <v>36366.300999999999</v>
      </c>
      <c r="S383" s="35">
        <v>1</v>
      </c>
      <c r="T383" s="9"/>
      <c r="U383" s="9"/>
      <c r="V383" s="9"/>
      <c r="W383" s="9"/>
      <c r="Z383">
        <f t="shared" si="194"/>
        <v>7562</v>
      </c>
      <c r="AA383" s="15">
        <f t="shared" si="195"/>
        <v>-2.7254394448910646E-3</v>
      </c>
      <c r="AB383" s="15">
        <f t="shared" si="196"/>
        <v>0.24761215489813923</v>
      </c>
      <c r="AC383" s="15">
        <f t="shared" si="197"/>
        <v>-0.24765871544579479</v>
      </c>
      <c r="AD383" s="15">
        <f t="shared" si="198"/>
        <v>1.3394394486177519E-3</v>
      </c>
      <c r="AE383" s="15">
        <f t="shared" si="199"/>
        <v>1.7940980365134271E-6</v>
      </c>
      <c r="AF383">
        <f t="shared" si="200"/>
        <v>-0.24765871544579479</v>
      </c>
      <c r="AG383" s="68"/>
      <c r="AH383">
        <f t="shared" si="201"/>
        <v>-0.24899815489441254</v>
      </c>
      <c r="AI383">
        <f t="shared" si="202"/>
        <v>0.8822003511953409</v>
      </c>
      <c r="AJ383">
        <f t="shared" si="203"/>
        <v>-0.70005205834732698</v>
      </c>
      <c r="AK383">
        <f t="shared" si="204"/>
        <v>-0.20961738615534958</v>
      </c>
      <c r="AL383">
        <f t="shared" si="205"/>
        <v>-2.08278658808366</v>
      </c>
      <c r="AM383">
        <f t="shared" si="206"/>
        <v>-1.7090646072575351</v>
      </c>
      <c r="AN383" s="15">
        <f t="shared" si="215"/>
        <v>4.4257041367055434</v>
      </c>
      <c r="AO383" s="15">
        <f t="shared" si="215"/>
        <v>4.4257041515688869</v>
      </c>
      <c r="AP383" s="15">
        <f t="shared" si="215"/>
        <v>4.4257039329678589</v>
      </c>
      <c r="AQ383" s="15">
        <f t="shared" si="215"/>
        <v>4.425707148035416</v>
      </c>
      <c r="AR383" s="15">
        <f t="shared" si="215"/>
        <v>4.4256598660668649</v>
      </c>
      <c r="AS383" s="15">
        <f t="shared" si="215"/>
        <v>4.4263559781433743</v>
      </c>
      <c r="AT383" s="15">
        <f t="shared" si="215"/>
        <v>4.416268130701253</v>
      </c>
      <c r="AU383" s="15">
        <f t="shared" si="208"/>
        <v>4.6563405585989539</v>
      </c>
    </row>
    <row r="384" spans="1:47" x14ac:dyDescent="0.2">
      <c r="A384" s="12" t="s">
        <v>701</v>
      </c>
      <c r="B384" s="35" t="s">
        <v>676</v>
      </c>
      <c r="C384" s="12">
        <v>51691.472099999999</v>
      </c>
      <c r="D384" s="12" t="s">
        <v>700</v>
      </c>
      <c r="E384" s="9">
        <f t="shared" si="189"/>
        <v>7759.9979468677802</v>
      </c>
      <c r="F384" s="9">
        <f t="shared" si="190"/>
        <v>7760</v>
      </c>
      <c r="G384" s="9">
        <f t="shared" si="191"/>
        <v>-3.1799999997019768E-3</v>
      </c>
      <c r="H384" s="9"/>
      <c r="I384" s="9"/>
      <c r="J384" s="9"/>
      <c r="K384" s="9">
        <f>G384</f>
        <v>-3.1799999997019768E-3</v>
      </c>
      <c r="L384" s="9"/>
      <c r="M384" s="9"/>
      <c r="N384" s="9"/>
      <c r="O384" s="9">
        <f t="shared" ca="1" si="212"/>
        <v>-1.9453522543858459E-2</v>
      </c>
      <c r="P384" s="9">
        <f t="shared" si="192"/>
        <v>0.252126619092856</v>
      </c>
      <c r="Q384" s="40">
        <f t="shared" si="193"/>
        <v>36672.972099999999</v>
      </c>
      <c r="S384" s="35">
        <v>1</v>
      </c>
      <c r="Z384">
        <f t="shared" si="194"/>
        <v>7760</v>
      </c>
      <c r="AA384" s="15">
        <f t="shared" si="195"/>
        <v>-1.1087422566176119E-3</v>
      </c>
      <c r="AB384" s="15">
        <f t="shared" si="196"/>
        <v>0.25005536134977163</v>
      </c>
      <c r="AC384" s="15">
        <f t="shared" si="197"/>
        <v>-0.25530661909255797</v>
      </c>
      <c r="AD384" s="15">
        <f t="shared" si="198"/>
        <v>-2.0712577430843648E-3</v>
      </c>
      <c r="AE384" s="15">
        <f t="shared" si="199"/>
        <v>4.2901086382869367E-6</v>
      </c>
      <c r="AF384">
        <f t="shared" si="200"/>
        <v>-0.25530661909255797</v>
      </c>
      <c r="AG384" s="68"/>
      <c r="AH384">
        <f t="shared" si="201"/>
        <v>-0.25323536134947361</v>
      </c>
      <c r="AI384">
        <f t="shared" si="202"/>
        <v>0.88732205732324498</v>
      </c>
      <c r="AJ384">
        <f t="shared" si="203"/>
        <v>-0.71717552450838018</v>
      </c>
      <c r="AK384">
        <f t="shared" si="204"/>
        <v>-0.21241442293600471</v>
      </c>
      <c r="AL384">
        <f t="shared" si="205"/>
        <v>-2.0585161203086355</v>
      </c>
      <c r="AM384">
        <f t="shared" si="206"/>
        <v>-1.6624480801966468</v>
      </c>
      <c r="AN384" s="15">
        <f t="shared" si="215"/>
        <v>4.4523312373838344</v>
      </c>
      <c r="AO384" s="15">
        <f t="shared" si="215"/>
        <v>4.4523312451603401</v>
      </c>
      <c r="AP384" s="15">
        <f t="shared" si="215"/>
        <v>4.4523311193848176</v>
      </c>
      <c r="AQ384" s="15">
        <f t="shared" si="215"/>
        <v>4.4523331536582242</v>
      </c>
      <c r="AR384" s="15">
        <f t="shared" si="215"/>
        <v>4.452300253550062</v>
      </c>
      <c r="AS384" s="15">
        <f t="shared" si="215"/>
        <v>4.4528328439168599</v>
      </c>
      <c r="AT384" s="15">
        <f t="shared" si="215"/>
        <v>4.4443383319387033</v>
      </c>
      <c r="AU384" s="15">
        <f t="shared" si="208"/>
        <v>4.6846961450409754</v>
      </c>
    </row>
    <row r="385" spans="1:64" x14ac:dyDescent="0.2">
      <c r="A385" s="12" t="s">
        <v>686</v>
      </c>
      <c r="B385" s="35" t="s">
        <v>676</v>
      </c>
      <c r="C385" s="12">
        <v>51784.402900000001</v>
      </c>
      <c r="D385" s="12">
        <v>2.9999999999999997E-4</v>
      </c>
      <c r="E385" s="9">
        <f t="shared" si="189"/>
        <v>7819.9977015249378</v>
      </c>
      <c r="F385" s="9">
        <f t="shared" si="190"/>
        <v>7820</v>
      </c>
      <c r="G385" s="9">
        <f t="shared" si="191"/>
        <v>-3.559999997378327E-3</v>
      </c>
      <c r="H385" s="9"/>
      <c r="I385" s="9"/>
      <c r="J385" s="9">
        <f>G385</f>
        <v>-3.559999997378327E-3</v>
      </c>
      <c r="K385" s="9"/>
      <c r="L385" s="9"/>
      <c r="M385" s="9"/>
      <c r="N385" s="9"/>
      <c r="O385" s="9">
        <f t="shared" ca="1" si="212"/>
        <v>-1.8009524766034041E-2</v>
      </c>
      <c r="P385" s="9">
        <f t="shared" si="192"/>
        <v>0.25390056620604334</v>
      </c>
      <c r="Q385" s="40">
        <f t="shared" si="193"/>
        <v>36765.902900000001</v>
      </c>
      <c r="S385" s="35">
        <v>1</v>
      </c>
      <c r="Z385">
        <f t="shared" si="194"/>
        <v>7820</v>
      </c>
      <c r="AA385" s="15">
        <f t="shared" si="195"/>
        <v>-5.8819567037415865E-4</v>
      </c>
      <c r="AB385" s="15">
        <f t="shared" si="196"/>
        <v>0.25092876187903917</v>
      </c>
      <c r="AC385" s="15">
        <f t="shared" si="197"/>
        <v>-0.25746056620342167</v>
      </c>
      <c r="AD385" s="15">
        <f t="shared" si="198"/>
        <v>-2.9718043270041683E-3</v>
      </c>
      <c r="AE385" s="15">
        <f t="shared" si="199"/>
        <v>8.8316209580006974E-6</v>
      </c>
      <c r="AF385">
        <f t="shared" si="200"/>
        <v>-0.25746056620342167</v>
      </c>
      <c r="AG385" s="68"/>
      <c r="AH385">
        <f t="shared" si="201"/>
        <v>-0.2544887618764175</v>
      </c>
      <c r="AI385">
        <f t="shared" si="202"/>
        <v>0.88889925956876437</v>
      </c>
      <c r="AJ385">
        <f t="shared" si="203"/>
        <v>-0.72232019111382384</v>
      </c>
      <c r="AK385">
        <f t="shared" si="204"/>
        <v>-0.21324359618223751</v>
      </c>
      <c r="AL385">
        <f t="shared" si="205"/>
        <v>-2.0511054997790077</v>
      </c>
      <c r="AM385">
        <f t="shared" si="206"/>
        <v>-1.648587594959174</v>
      </c>
      <c r="AN385" s="15">
        <f t="shared" si="215"/>
        <v>4.4604306900663797</v>
      </c>
      <c r="AO385" s="15">
        <f t="shared" si="215"/>
        <v>4.4604306963442806</v>
      </c>
      <c r="AP385" s="15">
        <f t="shared" si="215"/>
        <v>4.4604305916155607</v>
      </c>
      <c r="AQ385" s="15">
        <f t="shared" si="215"/>
        <v>4.4604323387184071</v>
      </c>
      <c r="AR385" s="15">
        <f t="shared" si="215"/>
        <v>4.4604031947936305</v>
      </c>
      <c r="AS385" s="15">
        <f t="shared" si="215"/>
        <v>4.4608897853057226</v>
      </c>
      <c r="AT385" s="15">
        <f t="shared" si="215"/>
        <v>4.4528825990758065</v>
      </c>
      <c r="AU385" s="15">
        <f t="shared" si="208"/>
        <v>4.6932887469931037</v>
      </c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</row>
    <row r="386" spans="1:64" x14ac:dyDescent="0.2">
      <c r="A386" s="12" t="s">
        <v>686</v>
      </c>
      <c r="B386" s="35" t="s">
        <v>676</v>
      </c>
      <c r="C386" s="12">
        <v>51784.402900000001</v>
      </c>
      <c r="D386" s="12">
        <v>2.9999999999999997E-4</v>
      </c>
      <c r="E386" s="9">
        <f t="shared" si="189"/>
        <v>7819.9977015249378</v>
      </c>
      <c r="F386" s="9">
        <f t="shared" si="190"/>
        <v>7820</v>
      </c>
      <c r="G386" s="9">
        <f t="shared" si="191"/>
        <v>-3.559999997378327E-3</v>
      </c>
      <c r="H386" s="9"/>
      <c r="I386" s="9"/>
      <c r="J386" s="9">
        <f>G386</f>
        <v>-3.559999997378327E-3</v>
      </c>
      <c r="K386" s="9"/>
      <c r="L386" s="9"/>
      <c r="M386" s="9"/>
      <c r="N386" s="9"/>
      <c r="O386" s="9">
        <f t="shared" ca="1" si="212"/>
        <v>-1.8009524766034041E-2</v>
      </c>
      <c r="P386" s="9">
        <f t="shared" si="192"/>
        <v>0.25390056620604334</v>
      </c>
      <c r="Q386" s="40">
        <f t="shared" si="193"/>
        <v>36765.902900000001</v>
      </c>
      <c r="S386" s="35">
        <v>1</v>
      </c>
      <c r="Z386">
        <f t="shared" si="194"/>
        <v>7820</v>
      </c>
      <c r="AA386" s="15">
        <f t="shared" si="195"/>
        <v>-5.8819567037415865E-4</v>
      </c>
      <c r="AB386" s="15">
        <f t="shared" si="196"/>
        <v>0.25092876187903917</v>
      </c>
      <c r="AC386" s="15">
        <f t="shared" si="197"/>
        <v>-0.25746056620342167</v>
      </c>
      <c r="AD386" s="15">
        <f t="shared" si="198"/>
        <v>-2.9718043270041683E-3</v>
      </c>
      <c r="AE386" s="15">
        <f t="shared" si="199"/>
        <v>8.8316209580006974E-6</v>
      </c>
      <c r="AF386">
        <f t="shared" si="200"/>
        <v>-0.25746056620342167</v>
      </c>
      <c r="AG386" s="68"/>
      <c r="AH386">
        <f t="shared" si="201"/>
        <v>-0.2544887618764175</v>
      </c>
      <c r="AI386">
        <f t="shared" si="202"/>
        <v>0.88889925956876437</v>
      </c>
      <c r="AJ386">
        <f t="shared" si="203"/>
        <v>-0.72232019111382384</v>
      </c>
      <c r="AK386">
        <f t="shared" si="204"/>
        <v>-0.21324359618223751</v>
      </c>
      <c r="AL386">
        <f t="shared" si="205"/>
        <v>-2.0511054997790077</v>
      </c>
      <c r="AM386">
        <f t="shared" si="206"/>
        <v>-1.648587594959174</v>
      </c>
      <c r="AN386" s="15">
        <f t="shared" si="215"/>
        <v>4.4604306900663797</v>
      </c>
      <c r="AO386" s="15">
        <f t="shared" si="215"/>
        <v>4.4604306963442806</v>
      </c>
      <c r="AP386" s="15">
        <f t="shared" si="215"/>
        <v>4.4604305916155607</v>
      </c>
      <c r="AQ386" s="15">
        <f t="shared" si="215"/>
        <v>4.4604323387184071</v>
      </c>
      <c r="AR386" s="15">
        <f t="shared" si="215"/>
        <v>4.4604031947936305</v>
      </c>
      <c r="AS386" s="15">
        <f t="shared" si="215"/>
        <v>4.4608897853057226</v>
      </c>
      <c r="AT386" s="15">
        <f t="shared" si="215"/>
        <v>4.4528825990758065</v>
      </c>
      <c r="AU386" s="15">
        <f t="shared" si="208"/>
        <v>4.6932887469931037</v>
      </c>
    </row>
    <row r="387" spans="1:64" x14ac:dyDescent="0.2">
      <c r="A387" s="63" t="s">
        <v>475</v>
      </c>
      <c r="B387" s="28" t="s">
        <v>676</v>
      </c>
      <c r="C387" s="64">
        <v>51798.332000000002</v>
      </c>
      <c r="D387" s="64" t="s">
        <v>700</v>
      </c>
      <c r="E387" s="9">
        <f t="shared" si="189"/>
        <v>7828.9908726005669</v>
      </c>
      <c r="F387" s="9">
        <f t="shared" si="190"/>
        <v>7829</v>
      </c>
      <c r="G387" s="9">
        <f t="shared" si="191"/>
        <v>-1.4136999998299871E-2</v>
      </c>
      <c r="H387" s="9"/>
      <c r="I387" s="9">
        <f>G387</f>
        <v>-1.4136999998299871E-2</v>
      </c>
      <c r="J387" s="9"/>
      <c r="K387" s="9"/>
      <c r="L387" s="9"/>
      <c r="M387" s="15"/>
      <c r="N387" s="9"/>
      <c r="O387" s="9">
        <f t="shared" ca="1" si="212"/>
        <v>-1.7792925099360368E-2</v>
      </c>
      <c r="P387" s="9">
        <f t="shared" si="192"/>
        <v>0.25416665975404373</v>
      </c>
      <c r="Q387" s="40">
        <f t="shared" si="193"/>
        <v>36779.832000000002</v>
      </c>
      <c r="S387" s="35">
        <v>0.1</v>
      </c>
      <c r="Z387">
        <f t="shared" si="194"/>
        <v>7829</v>
      </c>
      <c r="AA387" s="15">
        <f t="shared" si="195"/>
        <v>-5.0886491458146388E-4</v>
      </c>
      <c r="AB387" s="15">
        <f t="shared" si="196"/>
        <v>0.24053852467032533</v>
      </c>
      <c r="AC387" s="15">
        <f t="shared" si="197"/>
        <v>-0.2683036597523436</v>
      </c>
      <c r="AD387" s="15">
        <f t="shared" si="198"/>
        <v>-1.3628135083718407E-2</v>
      </c>
      <c r="AE387" s="15">
        <f t="shared" si="199"/>
        <v>1.8572606586007651E-5</v>
      </c>
      <c r="AF387">
        <f t="shared" si="200"/>
        <v>-0.2683036597523436</v>
      </c>
      <c r="AG387" s="68"/>
      <c r="AH387">
        <f t="shared" si="201"/>
        <v>-0.2546755246686252</v>
      </c>
      <c r="AI387">
        <f t="shared" si="202"/>
        <v>0.88913685362077033</v>
      </c>
      <c r="AJ387">
        <f t="shared" si="203"/>
        <v>-0.72309004792990905</v>
      </c>
      <c r="AK387">
        <f t="shared" si="204"/>
        <v>-0.21336721541042677</v>
      </c>
      <c r="AL387">
        <f t="shared" si="205"/>
        <v>-2.049991631958576</v>
      </c>
      <c r="AM387">
        <f t="shared" si="206"/>
        <v>-1.6465189023662268</v>
      </c>
      <c r="AN387" s="15">
        <f t="shared" si="215"/>
        <v>4.4616468505801947</v>
      </c>
      <c r="AO387" s="15">
        <f t="shared" si="215"/>
        <v>4.461646856654828</v>
      </c>
      <c r="AP387" s="15">
        <f t="shared" si="215"/>
        <v>4.4616467548359688</v>
      </c>
      <c r="AQ387" s="15">
        <f t="shared" si="215"/>
        <v>4.461648461459693</v>
      </c>
      <c r="AR387" s="15">
        <f t="shared" si="215"/>
        <v>4.4616198576071371</v>
      </c>
      <c r="AS387" s="15">
        <f t="shared" si="215"/>
        <v>4.4620996949005818</v>
      </c>
      <c r="AT387" s="15">
        <f t="shared" si="215"/>
        <v>4.4541657699924704</v>
      </c>
      <c r="AU387" s="15">
        <f t="shared" si="208"/>
        <v>4.6945776372859225</v>
      </c>
      <c r="AV387" s="15"/>
    </row>
    <row r="388" spans="1:64" x14ac:dyDescent="0.2">
      <c r="A388" s="63" t="s">
        <v>475</v>
      </c>
      <c r="B388" s="28" t="s">
        <v>676</v>
      </c>
      <c r="C388" s="64">
        <v>52055.453999999998</v>
      </c>
      <c r="D388" s="64" t="s">
        <v>700</v>
      </c>
      <c r="E388" s="9">
        <f t="shared" si="189"/>
        <v>7994.9988798162258</v>
      </c>
      <c r="F388" s="9">
        <f t="shared" si="190"/>
        <v>7995</v>
      </c>
      <c r="G388" s="9">
        <f t="shared" si="191"/>
        <v>-1.7349999980069697E-3</v>
      </c>
      <c r="H388" s="9"/>
      <c r="I388" s="9">
        <f>G388</f>
        <v>-1.7349999980069697E-3</v>
      </c>
      <c r="J388" s="9"/>
      <c r="K388" s="9"/>
      <c r="L388" s="9"/>
      <c r="M388" s="15"/>
      <c r="N388" s="9"/>
      <c r="O388" s="9">
        <f t="shared" ca="1" si="212"/>
        <v>-1.3797864580712804E-2</v>
      </c>
      <c r="P388" s="9">
        <f t="shared" si="192"/>
        <v>0.25907467669848033</v>
      </c>
      <c r="Q388" s="40">
        <f t="shared" si="193"/>
        <v>37036.953999999998</v>
      </c>
      <c r="S388" s="35">
        <v>0.1</v>
      </c>
      <c r="Z388">
        <f t="shared" si="194"/>
        <v>7995</v>
      </c>
      <c r="AA388" s="15">
        <f t="shared" si="195"/>
        <v>1.0135807294555099E-3</v>
      </c>
      <c r="AB388" s="15">
        <f t="shared" si="196"/>
        <v>0.25632609597101785</v>
      </c>
      <c r="AC388" s="15">
        <f t="shared" si="197"/>
        <v>-0.2608096766964873</v>
      </c>
      <c r="AD388" s="15">
        <f t="shared" si="198"/>
        <v>-2.7485807274624796E-3</v>
      </c>
      <c r="AE388" s="15">
        <f t="shared" si="199"/>
        <v>7.5546960153781739E-7</v>
      </c>
      <c r="AF388">
        <f t="shared" si="200"/>
        <v>-0.2608096766964873</v>
      </c>
      <c r="AG388" s="68"/>
      <c r="AH388">
        <f t="shared" si="201"/>
        <v>-0.25806109596902482</v>
      </c>
      <c r="AI388">
        <f t="shared" si="202"/>
        <v>0.8935667211945697</v>
      </c>
      <c r="AJ388">
        <f t="shared" si="203"/>
        <v>-0.73720053649580719</v>
      </c>
      <c r="AK388">
        <f t="shared" si="204"/>
        <v>-0.2156111383946282</v>
      </c>
      <c r="AL388">
        <f t="shared" si="205"/>
        <v>-2.0293392606630731</v>
      </c>
      <c r="AM388">
        <f t="shared" si="206"/>
        <v>-1.6088375040709735</v>
      </c>
      <c r="AN388" s="15">
        <f t="shared" si="215"/>
        <v>4.4841369499945865</v>
      </c>
      <c r="AO388" s="15">
        <f t="shared" si="215"/>
        <v>4.4841369531673463</v>
      </c>
      <c r="AP388" s="15">
        <f t="shared" si="215"/>
        <v>4.4841368948530089</v>
      </c>
      <c r="AQ388" s="15">
        <f t="shared" si="215"/>
        <v>4.4841379666546608</v>
      </c>
      <c r="AR388" s="15">
        <f t="shared" si="215"/>
        <v>4.4841182680217422</v>
      </c>
      <c r="AS388" s="15">
        <f t="shared" si="215"/>
        <v>4.4844805761917756</v>
      </c>
      <c r="AT388" s="15">
        <f t="shared" si="215"/>
        <v>4.4779047685012161</v>
      </c>
      <c r="AU388" s="15">
        <f t="shared" si="208"/>
        <v>4.7183505026868096</v>
      </c>
    </row>
    <row r="389" spans="1:64" x14ac:dyDescent="0.2">
      <c r="A389" s="63" t="s">
        <v>419</v>
      </c>
      <c r="B389" s="28" t="s">
        <v>676</v>
      </c>
      <c r="C389" s="64">
        <v>52126.7022</v>
      </c>
      <c r="D389" s="64" t="s">
        <v>700</v>
      </c>
      <c r="E389" s="9">
        <f t="shared" si="189"/>
        <v>8040.9995009210061</v>
      </c>
      <c r="F389" s="9">
        <f t="shared" si="190"/>
        <v>8041</v>
      </c>
      <c r="G389" s="9">
        <f t="shared" si="191"/>
        <v>-7.7299999975366518E-4</v>
      </c>
      <c r="H389" s="9"/>
      <c r="I389" s="9"/>
      <c r="J389" s="9"/>
      <c r="K389" s="9">
        <f>G389</f>
        <v>-7.7299999975366518E-4</v>
      </c>
      <c r="L389" s="9"/>
      <c r="M389" s="15"/>
      <c r="N389" s="9"/>
      <c r="O389" s="9">
        <f t="shared" ca="1" si="212"/>
        <v>-1.2690799617714077E-2</v>
      </c>
      <c r="P389" s="9">
        <f t="shared" si="192"/>
        <v>0.26043475284423329</v>
      </c>
      <c r="Q389" s="40">
        <f t="shared" si="193"/>
        <v>37108.2022</v>
      </c>
      <c r="S389" s="35">
        <v>1</v>
      </c>
      <c r="T389" s="9"/>
      <c r="U389" s="9"/>
      <c r="V389" s="9"/>
      <c r="W389" s="9"/>
      <c r="Z389">
        <f t="shared" si="194"/>
        <v>8041</v>
      </c>
      <c r="AA389" s="15">
        <f t="shared" si="195"/>
        <v>1.4556074518995432E-3</v>
      </c>
      <c r="AB389" s="15">
        <f t="shared" si="196"/>
        <v>0.25820614539258008</v>
      </c>
      <c r="AC389" s="15">
        <f t="shared" si="197"/>
        <v>-0.26120775284398695</v>
      </c>
      <c r="AD389" s="15">
        <f t="shared" si="198"/>
        <v>-2.2286074516532084E-3</v>
      </c>
      <c r="AE389" s="15">
        <f t="shared" si="199"/>
        <v>4.9666911735642073E-6</v>
      </c>
      <c r="AF389">
        <f t="shared" si="200"/>
        <v>-0.26120775284398695</v>
      </c>
      <c r="AG389" s="68"/>
      <c r="AH389">
        <f t="shared" si="201"/>
        <v>-0.25897914539233374</v>
      </c>
      <c r="AI389">
        <f t="shared" si="202"/>
        <v>0.89481029404404833</v>
      </c>
      <c r="AJ389">
        <f t="shared" si="203"/>
        <v>-0.74107983877281547</v>
      </c>
      <c r="AK389">
        <f t="shared" si="204"/>
        <v>-0.21622056238480744</v>
      </c>
      <c r="AL389">
        <f t="shared" si="205"/>
        <v>-2.0235797510690001</v>
      </c>
      <c r="AM389">
        <f t="shared" si="206"/>
        <v>-1.598551539608438</v>
      </c>
      <c r="AN389" s="15">
        <f t="shared" si="215"/>
        <v>4.4903890288819781</v>
      </c>
      <c r="AO389" s="15">
        <f t="shared" si="215"/>
        <v>4.4903890314898049</v>
      </c>
      <c r="AP389" s="15">
        <f t="shared" si="215"/>
        <v>4.4903889822320879</v>
      </c>
      <c r="AQ389" s="15">
        <f t="shared" si="215"/>
        <v>4.490389912633975</v>
      </c>
      <c r="AR389" s="15">
        <f t="shared" si="215"/>
        <v>4.4903723394330033</v>
      </c>
      <c r="AS389" s="15">
        <f t="shared" si="215"/>
        <v>4.4907044891597732</v>
      </c>
      <c r="AT389" s="15">
        <f t="shared" si="215"/>
        <v>4.484507090271368</v>
      </c>
      <c r="AU389" s="15">
        <f t="shared" si="208"/>
        <v>4.7249381641834409</v>
      </c>
    </row>
    <row r="390" spans="1:64" x14ac:dyDescent="0.2">
      <c r="A390" s="12" t="s">
        <v>701</v>
      </c>
      <c r="B390" s="35" t="s">
        <v>702</v>
      </c>
      <c r="C390" s="12">
        <v>52141.412799999998</v>
      </c>
      <c r="D390" s="12" t="s">
        <v>700</v>
      </c>
      <c r="E390" s="9">
        <f t="shared" si="189"/>
        <v>8050.4972389245468</v>
      </c>
      <c r="F390" s="9">
        <f t="shared" si="190"/>
        <v>8050.5</v>
      </c>
      <c r="G390" s="9">
        <f t="shared" si="191"/>
        <v>-4.276499996194616E-3</v>
      </c>
      <c r="H390" s="9"/>
      <c r="I390" s="9"/>
      <c r="J390" s="9"/>
      <c r="K390" s="9">
        <f>G390</f>
        <v>-4.276499996194616E-3</v>
      </c>
      <c r="L390" s="9"/>
      <c r="M390" s="9"/>
      <c r="N390" s="9"/>
      <c r="O390" s="9">
        <f t="shared" ca="1" si="212"/>
        <v>-1.2462166636225208E-2</v>
      </c>
      <c r="P390" s="9">
        <f t="shared" si="192"/>
        <v>0.26071563939264208</v>
      </c>
      <c r="Q390" s="40">
        <f t="shared" si="193"/>
        <v>37122.912799999998</v>
      </c>
      <c r="S390" s="35">
        <v>1</v>
      </c>
      <c r="Z390">
        <f t="shared" si="194"/>
        <v>8050.5</v>
      </c>
      <c r="AA390" s="15">
        <f t="shared" si="195"/>
        <v>1.5479988228006558E-3</v>
      </c>
      <c r="AB390" s="15">
        <f t="shared" si="196"/>
        <v>0.25489114057364681</v>
      </c>
      <c r="AC390" s="15">
        <f t="shared" si="197"/>
        <v>-0.2649921393888367</v>
      </c>
      <c r="AD390" s="15">
        <f t="shared" si="198"/>
        <v>-5.8244988189952718E-3</v>
      </c>
      <c r="AE390" s="15">
        <f t="shared" si="199"/>
        <v>3.3924786492477315E-5</v>
      </c>
      <c r="AF390">
        <f t="shared" si="200"/>
        <v>-0.2649921393888367</v>
      </c>
      <c r="AG390" s="68"/>
      <c r="AH390">
        <f t="shared" si="201"/>
        <v>-0.25916764056984143</v>
      </c>
      <c r="AI390">
        <f t="shared" si="202"/>
        <v>0.89506798746351679</v>
      </c>
      <c r="AJ390">
        <f t="shared" si="203"/>
        <v>-0.74187928103661827</v>
      </c>
      <c r="AK390">
        <f t="shared" si="204"/>
        <v>-0.21634573853474742</v>
      </c>
      <c r="AL390">
        <f t="shared" si="205"/>
        <v>-2.0223882879872215</v>
      </c>
      <c r="AM390">
        <f t="shared" si="206"/>
        <v>-1.5964355101928469</v>
      </c>
      <c r="AN390" s="15">
        <f t="shared" si="215"/>
        <v>4.491681303788873</v>
      </c>
      <c r="AO390" s="15">
        <f t="shared" si="215"/>
        <v>4.4916813062907286</v>
      </c>
      <c r="AP390" s="15">
        <f t="shared" si="215"/>
        <v>4.4916812587624921</v>
      </c>
      <c r="AQ390" s="15">
        <f t="shared" si="215"/>
        <v>4.4916821616671259</v>
      </c>
      <c r="AR390" s="15">
        <f t="shared" si="215"/>
        <v>4.4916650096052209</v>
      </c>
      <c r="AS390" s="15">
        <f t="shared" si="215"/>
        <v>4.4919910638484932</v>
      </c>
      <c r="AT390" s="15">
        <f t="shared" si="215"/>
        <v>4.4858719132124332</v>
      </c>
      <c r="AU390" s="15">
        <f t="shared" si="208"/>
        <v>4.726298659492528</v>
      </c>
    </row>
    <row r="391" spans="1:64" x14ac:dyDescent="0.2">
      <c r="A391" s="63" t="s">
        <v>490</v>
      </c>
      <c r="B391" s="28" t="s">
        <v>676</v>
      </c>
      <c r="C391" s="64">
        <v>52402.394999999997</v>
      </c>
      <c r="D391" s="64" t="s">
        <v>700</v>
      </c>
      <c r="E391" s="9">
        <f t="shared" si="189"/>
        <v>8218.9975420520859</v>
      </c>
      <c r="F391" s="9">
        <f t="shared" si="190"/>
        <v>8219</v>
      </c>
      <c r="G391" s="9">
        <f t="shared" si="191"/>
        <v>-3.8070000009611249E-3</v>
      </c>
      <c r="H391" s="9"/>
      <c r="I391" s="9">
        <f>G391</f>
        <v>-3.8070000009611249E-3</v>
      </c>
      <c r="J391" s="9"/>
      <c r="K391" s="9"/>
      <c r="L391" s="9"/>
      <c r="M391" s="15"/>
      <c r="N391" s="9"/>
      <c r="O391" s="9">
        <f t="shared" ca="1" si="212"/>
        <v>-8.406939543501607E-3</v>
      </c>
      <c r="P391" s="9">
        <f t="shared" si="192"/>
        <v>0.26569775128153822</v>
      </c>
      <c r="Q391" s="40">
        <f t="shared" si="193"/>
        <v>37383.894999999997</v>
      </c>
      <c r="S391" s="35">
        <v>0.1</v>
      </c>
      <c r="Z391">
        <f t="shared" si="194"/>
        <v>8219</v>
      </c>
      <c r="AA391" s="15">
        <f t="shared" si="195"/>
        <v>3.250308168819882E-3</v>
      </c>
      <c r="AB391" s="15">
        <f t="shared" si="196"/>
        <v>0.25864044311175721</v>
      </c>
      <c r="AC391" s="15">
        <f t="shared" si="197"/>
        <v>-0.26950475128249934</v>
      </c>
      <c r="AD391" s="15">
        <f t="shared" si="198"/>
        <v>-7.0573081697810069E-3</v>
      </c>
      <c r="AE391" s="15">
        <f t="shared" si="199"/>
        <v>4.9805598603257747E-6</v>
      </c>
      <c r="AF391">
        <f t="shared" si="200"/>
        <v>-0.26950475128249934</v>
      </c>
      <c r="AG391" s="68"/>
      <c r="AH391">
        <f t="shared" si="201"/>
        <v>-0.26244744311271834</v>
      </c>
      <c r="AI391">
        <f t="shared" si="202"/>
        <v>0.89968820109598591</v>
      </c>
      <c r="AJ391">
        <f t="shared" si="203"/>
        <v>-0.75595811653396217</v>
      </c>
      <c r="AK391">
        <f t="shared" si="204"/>
        <v>-0.21852631154564114</v>
      </c>
      <c r="AL391">
        <f t="shared" si="205"/>
        <v>-2.0011404758709692</v>
      </c>
      <c r="AM391">
        <f t="shared" si="206"/>
        <v>-1.5593628219553204</v>
      </c>
      <c r="AN391" s="15">
        <f t="shared" ref="AN391:AT400" si="216">$AU391+$AB$7*SIN(AO391)</f>
        <v>4.5146644455896459</v>
      </c>
      <c r="AO391" s="15">
        <f t="shared" si="216"/>
        <v>4.5146644467122021</v>
      </c>
      <c r="AP391" s="15">
        <f t="shared" si="216"/>
        <v>4.514664422946189</v>
      </c>
      <c r="AQ391" s="15">
        <f t="shared" si="216"/>
        <v>4.514664926104861</v>
      </c>
      <c r="AR391" s="15">
        <f t="shared" si="216"/>
        <v>4.5146542738245063</v>
      </c>
      <c r="AS391" s="15">
        <f t="shared" si="216"/>
        <v>4.5148799123713586</v>
      </c>
      <c r="AT391" s="15">
        <f t="shared" si="216"/>
        <v>4.510153497847968</v>
      </c>
      <c r="AU391" s="15">
        <f t="shared" si="208"/>
        <v>4.7504295499747533</v>
      </c>
    </row>
    <row r="392" spans="1:64" x14ac:dyDescent="0.2">
      <c r="A392" s="63" t="s">
        <v>419</v>
      </c>
      <c r="B392" s="28" t="s">
        <v>676</v>
      </c>
      <c r="C392" s="64">
        <v>52775.676399999997</v>
      </c>
      <c r="D392" s="64" t="s">
        <v>700</v>
      </c>
      <c r="E392" s="9">
        <f t="shared" si="189"/>
        <v>8460.0025954690336</v>
      </c>
      <c r="F392" s="9">
        <f t="shared" si="190"/>
        <v>8460</v>
      </c>
      <c r="G392" s="9">
        <f t="shared" si="191"/>
        <v>4.0200000003096648E-3</v>
      </c>
      <c r="H392" s="9"/>
      <c r="I392" s="9"/>
      <c r="J392" s="9"/>
      <c r="K392" s="9">
        <f>G392</f>
        <v>4.0200000003096648E-3</v>
      </c>
      <c r="L392" s="9"/>
      <c r="M392" s="15"/>
      <c r="N392" s="9"/>
      <c r="O392" s="9">
        <f t="shared" ca="1" si="212"/>
        <v>-2.6068818025734852E-3</v>
      </c>
      <c r="P392" s="9">
        <f t="shared" si="192"/>
        <v>0.272823737181488</v>
      </c>
      <c r="Q392" s="40">
        <f t="shared" si="193"/>
        <v>37757.176399999997</v>
      </c>
      <c r="S392" s="35">
        <v>1</v>
      </c>
      <c r="T392" s="9"/>
      <c r="U392" s="9"/>
      <c r="V392" s="9"/>
      <c r="W392" s="9"/>
      <c r="Z392">
        <f t="shared" si="194"/>
        <v>8460</v>
      </c>
      <c r="AA392" s="15">
        <f t="shared" si="195"/>
        <v>5.8993540771559161E-3</v>
      </c>
      <c r="AB392" s="15">
        <f t="shared" si="196"/>
        <v>0.27094438310464175</v>
      </c>
      <c r="AC392" s="15">
        <f t="shared" si="197"/>
        <v>-0.26880373718117834</v>
      </c>
      <c r="AD392" s="15">
        <f t="shared" si="198"/>
        <v>-1.8793540768462513E-3</v>
      </c>
      <c r="AE392" s="15">
        <f t="shared" si="199"/>
        <v>3.5319717461586256E-6</v>
      </c>
      <c r="AF392">
        <f t="shared" si="200"/>
        <v>-0.26880373718117834</v>
      </c>
      <c r="AG392" s="68"/>
      <c r="AH392">
        <f t="shared" si="201"/>
        <v>-0.26692438310433209</v>
      </c>
      <c r="AI392">
        <f t="shared" si="202"/>
        <v>0.90646013666656855</v>
      </c>
      <c r="AJ392">
        <f t="shared" si="203"/>
        <v>-0.77574391046688085</v>
      </c>
      <c r="AK392">
        <f t="shared" si="204"/>
        <v>-0.22150959303078718</v>
      </c>
      <c r="AL392">
        <f t="shared" si="205"/>
        <v>-1.9703638916816986</v>
      </c>
      <c r="AM392">
        <f t="shared" si="206"/>
        <v>-1.507789643341972</v>
      </c>
      <c r="AN392" s="15">
        <f t="shared" si="216"/>
        <v>4.5477448284044097</v>
      </c>
      <c r="AO392" s="15">
        <f t="shared" si="216"/>
        <v>4.5477448286651736</v>
      </c>
      <c r="AP392" s="15">
        <f t="shared" si="216"/>
        <v>4.5477448220484851</v>
      </c>
      <c r="AQ392" s="15">
        <f t="shared" si="216"/>
        <v>4.5477449899419007</v>
      </c>
      <c r="AR392" s="15">
        <f t="shared" si="216"/>
        <v>4.5477407298270132</v>
      </c>
      <c r="AS392" s="15">
        <f t="shared" si="216"/>
        <v>4.5478488594606512</v>
      </c>
      <c r="AT392" s="15">
        <f t="shared" si="216"/>
        <v>4.5451257609537814</v>
      </c>
      <c r="AU392" s="15">
        <f t="shared" si="208"/>
        <v>4.7849431678157996</v>
      </c>
    </row>
    <row r="393" spans="1:64" x14ac:dyDescent="0.2">
      <c r="A393" s="63" t="s">
        <v>498</v>
      </c>
      <c r="B393" s="28" t="s">
        <v>676</v>
      </c>
      <c r="C393" s="64">
        <v>52800.455999999998</v>
      </c>
      <c r="D393" s="64" t="s">
        <v>700</v>
      </c>
      <c r="E393" s="9">
        <f t="shared" si="189"/>
        <v>8476.0012732002342</v>
      </c>
      <c r="F393" s="9">
        <f t="shared" si="190"/>
        <v>8476</v>
      </c>
      <c r="G393" s="9">
        <f t="shared" si="191"/>
        <v>1.9720000054803677E-3</v>
      </c>
      <c r="H393" s="9"/>
      <c r="I393" s="9">
        <f>G393</f>
        <v>1.9720000054803677E-3</v>
      </c>
      <c r="J393" s="9"/>
      <c r="K393" s="9"/>
      <c r="L393" s="9"/>
      <c r="M393" s="15"/>
      <c r="N393" s="9"/>
      <c r="O393" s="9">
        <f t="shared" ca="1" si="212"/>
        <v>-2.2218157284869811E-3</v>
      </c>
      <c r="P393" s="9">
        <f t="shared" si="192"/>
        <v>0.27329684148777472</v>
      </c>
      <c r="Q393" s="40">
        <f t="shared" si="193"/>
        <v>37781.955999999998</v>
      </c>
      <c r="S393" s="35">
        <v>0.1</v>
      </c>
      <c r="Z393">
        <f t="shared" si="194"/>
        <v>8476</v>
      </c>
      <c r="AA393" s="15">
        <f t="shared" si="195"/>
        <v>6.0843701289363117E-3</v>
      </c>
      <c r="AB393" s="15">
        <f t="shared" si="196"/>
        <v>0.26918447136431878</v>
      </c>
      <c r="AC393" s="15">
        <f t="shared" si="197"/>
        <v>-0.27132484148229435</v>
      </c>
      <c r="AD393" s="15">
        <f t="shared" si="198"/>
        <v>-4.112370123455944E-3</v>
      </c>
      <c r="AE393" s="15">
        <f t="shared" si="199"/>
        <v>1.6911588032293058E-6</v>
      </c>
      <c r="AF393">
        <f t="shared" si="200"/>
        <v>-0.27132484148229435</v>
      </c>
      <c r="AG393" s="68"/>
      <c r="AH393">
        <f t="shared" si="201"/>
        <v>-0.26721247135883841</v>
      </c>
      <c r="AI393">
        <f t="shared" si="202"/>
        <v>0.90691658020469945</v>
      </c>
      <c r="AJ393">
        <f t="shared" si="203"/>
        <v>-0.77704203937229288</v>
      </c>
      <c r="AK393">
        <f t="shared" si="204"/>
        <v>-0.22170178798628085</v>
      </c>
      <c r="AL393">
        <f t="shared" si="205"/>
        <v>-1.9683041820428566</v>
      </c>
      <c r="AM393">
        <f t="shared" si="206"/>
        <v>-1.5044237115274168</v>
      </c>
      <c r="AN393" s="15">
        <f t="shared" si="216"/>
        <v>4.5499498650009293</v>
      </c>
      <c r="AO393" s="15">
        <f t="shared" si="216"/>
        <v>4.5499498652328452</v>
      </c>
      <c r="AP393" s="15">
        <f t="shared" si="216"/>
        <v>4.5499498592689953</v>
      </c>
      <c r="AQ393" s="15">
        <f t="shared" si="216"/>
        <v>4.5499500126328654</v>
      </c>
      <c r="AR393" s="15">
        <f t="shared" si="216"/>
        <v>4.5499460688371158</v>
      </c>
      <c r="AS393" s="15">
        <f t="shared" si="216"/>
        <v>4.5500475148492772</v>
      </c>
      <c r="AT393" s="15">
        <f t="shared" si="216"/>
        <v>4.547457690222303</v>
      </c>
      <c r="AU393" s="15">
        <f t="shared" si="208"/>
        <v>4.7872345283363673</v>
      </c>
    </row>
    <row r="394" spans="1:64" x14ac:dyDescent="0.2">
      <c r="A394" s="63" t="s">
        <v>419</v>
      </c>
      <c r="B394" s="28" t="s">
        <v>676</v>
      </c>
      <c r="C394" s="64">
        <v>52902.683599999997</v>
      </c>
      <c r="D394" s="64" t="s">
        <v>700</v>
      </c>
      <c r="E394" s="9">
        <f t="shared" si="189"/>
        <v>8542.0034051004186</v>
      </c>
      <c r="F394" s="9">
        <f t="shared" si="190"/>
        <v>8542</v>
      </c>
      <c r="G394" s="9">
        <f t="shared" si="191"/>
        <v>5.274000002827961E-3</v>
      </c>
      <c r="H394" s="9"/>
      <c r="I394" s="9"/>
      <c r="J394" s="9"/>
      <c r="K394" s="9">
        <f>G394</f>
        <v>5.274000002827961E-3</v>
      </c>
      <c r="L394" s="9"/>
      <c r="M394" s="15"/>
      <c r="N394" s="9"/>
      <c r="O394" s="9">
        <f t="shared" ca="1" si="212"/>
        <v>-6.3341817288012359E-4</v>
      </c>
      <c r="P394" s="9">
        <f t="shared" si="192"/>
        <v>0.2752484096582809</v>
      </c>
      <c r="Q394" s="40">
        <f t="shared" si="193"/>
        <v>37884.183599999997</v>
      </c>
      <c r="S394" s="35">
        <v>1</v>
      </c>
      <c r="T394" s="9"/>
      <c r="U394" s="9"/>
      <c r="V394" s="9"/>
      <c r="W394" s="9"/>
      <c r="Z394">
        <f t="shared" si="194"/>
        <v>8542</v>
      </c>
      <c r="AA394" s="15">
        <f t="shared" si="195"/>
        <v>6.859817616235997E-3</v>
      </c>
      <c r="AB394" s="15">
        <f t="shared" si="196"/>
        <v>0.27366259204487287</v>
      </c>
      <c r="AC394" s="15">
        <f t="shared" si="197"/>
        <v>-0.26997440965545294</v>
      </c>
      <c r="AD394" s="15">
        <f t="shared" si="198"/>
        <v>-1.585817613408036E-3</v>
      </c>
      <c r="AE394" s="15">
        <f t="shared" si="199"/>
        <v>2.5148175029951589E-6</v>
      </c>
      <c r="AF394">
        <f t="shared" si="200"/>
        <v>-0.26997440965545294</v>
      </c>
      <c r="AG394" s="68"/>
      <c r="AH394">
        <f t="shared" si="201"/>
        <v>-0.2683885920420449</v>
      </c>
      <c r="AI394">
        <f t="shared" si="202"/>
        <v>0.90880845756875961</v>
      </c>
      <c r="AJ394">
        <f t="shared" si="203"/>
        <v>-0.7823756180370488</v>
      </c>
      <c r="AK394">
        <f t="shared" si="204"/>
        <v>-0.222486647747934</v>
      </c>
      <c r="AL394">
        <f t="shared" si="205"/>
        <v>-1.9597858786740072</v>
      </c>
      <c r="AM394">
        <f t="shared" si="206"/>
        <v>-1.4906132692792324</v>
      </c>
      <c r="AN394" s="15">
        <f t="shared" si="216"/>
        <v>4.5590574085157183</v>
      </c>
      <c r="AO394" s="15">
        <f t="shared" si="216"/>
        <v>4.5590574086527864</v>
      </c>
      <c r="AP394" s="15">
        <f t="shared" si="216"/>
        <v>4.5590574049204342</v>
      </c>
      <c r="AQ394" s="15">
        <f t="shared" si="216"/>
        <v>4.5590575065522057</v>
      </c>
      <c r="AR394" s="15">
        <f t="shared" si="216"/>
        <v>4.5590547391480571</v>
      </c>
      <c r="AS394" s="15">
        <f t="shared" si="216"/>
        <v>4.5591301124790959</v>
      </c>
      <c r="AT394" s="15">
        <f t="shared" si="216"/>
        <v>4.557090203046072</v>
      </c>
      <c r="AU394" s="15">
        <f t="shared" si="208"/>
        <v>4.7966863904837078</v>
      </c>
    </row>
    <row r="395" spans="1:64" x14ac:dyDescent="0.2">
      <c r="A395" s="8" t="s">
        <v>689</v>
      </c>
      <c r="B395" s="38"/>
      <c r="C395" s="12">
        <v>53164.442000000003</v>
      </c>
      <c r="D395" s="12">
        <v>2.9999999999999997E-4</v>
      </c>
      <c r="E395" s="9">
        <f t="shared" si="189"/>
        <v>8711.0048532688415</v>
      </c>
      <c r="F395" s="9">
        <f t="shared" si="190"/>
        <v>8711</v>
      </c>
      <c r="G395" s="9">
        <f t="shared" si="191"/>
        <v>7.5170000054640695E-3</v>
      </c>
      <c r="H395" s="9"/>
      <c r="I395" s="9"/>
      <c r="J395" s="9">
        <f>G395</f>
        <v>7.5170000054640695E-3</v>
      </c>
      <c r="K395" s="9"/>
      <c r="L395" s="9"/>
      <c r="M395" s="9"/>
      <c r="N395" s="9"/>
      <c r="O395" s="9">
        <f t="shared" ca="1" si="212"/>
        <v>3.4338422346587016E-3</v>
      </c>
      <c r="P395" s="9">
        <f t="shared" si="192"/>
        <v>0.28024570165963136</v>
      </c>
      <c r="Q395" s="40">
        <f t="shared" si="193"/>
        <v>38145.942000000003</v>
      </c>
      <c r="S395" s="35">
        <v>1</v>
      </c>
      <c r="Z395">
        <f t="shared" si="194"/>
        <v>8711</v>
      </c>
      <c r="AA395" s="15">
        <f t="shared" si="195"/>
        <v>8.9366343773171764E-3</v>
      </c>
      <c r="AB395" s="15">
        <f t="shared" si="196"/>
        <v>0.27882606728777826</v>
      </c>
      <c r="AC395" s="15">
        <f t="shared" si="197"/>
        <v>-0.27272870165416729</v>
      </c>
      <c r="AD395" s="15">
        <f t="shared" si="198"/>
        <v>-1.4196343718531068E-3</v>
      </c>
      <c r="AE395" s="15">
        <f t="shared" si="199"/>
        <v>2.0153617497467653E-6</v>
      </c>
      <c r="AF395">
        <f t="shared" si="200"/>
        <v>-0.27272870165416729</v>
      </c>
      <c r="AG395" s="68"/>
      <c r="AH395">
        <f t="shared" si="201"/>
        <v>-0.27130906728231419</v>
      </c>
      <c r="AI395">
        <f t="shared" si="202"/>
        <v>0.91371933441749886</v>
      </c>
      <c r="AJ395">
        <f t="shared" si="203"/>
        <v>-0.79587209400348424</v>
      </c>
      <c r="AK395">
        <f t="shared" si="204"/>
        <v>-0.22443674517276041</v>
      </c>
      <c r="AL395">
        <f t="shared" si="205"/>
        <v>-1.9378103934159914</v>
      </c>
      <c r="AM395">
        <f t="shared" si="206"/>
        <v>-1.4557806577986347</v>
      </c>
      <c r="AN395" s="15">
        <f t="shared" si="216"/>
        <v>4.5824654391924735</v>
      </c>
      <c r="AO395" s="15">
        <f t="shared" si="216"/>
        <v>4.5824654392110498</v>
      </c>
      <c r="AP395" s="15">
        <f t="shared" si="216"/>
        <v>4.5824654386147436</v>
      </c>
      <c r="AQ395" s="15">
        <f t="shared" si="216"/>
        <v>4.5824654577563697</v>
      </c>
      <c r="AR395" s="15">
        <f t="shared" si="216"/>
        <v>4.5824648433047006</v>
      </c>
      <c r="AS395" s="15">
        <f t="shared" si="216"/>
        <v>4.5824845688219611</v>
      </c>
      <c r="AT395" s="15">
        <f t="shared" si="216"/>
        <v>4.5818528074694944</v>
      </c>
      <c r="AU395" s="15">
        <f t="shared" si="208"/>
        <v>4.8208888859822014</v>
      </c>
    </row>
    <row r="396" spans="1:64" x14ac:dyDescent="0.2">
      <c r="A396" s="63" t="s">
        <v>419</v>
      </c>
      <c r="B396" s="28" t="s">
        <v>676</v>
      </c>
      <c r="C396" s="64">
        <v>53204.712500000001</v>
      </c>
      <c r="D396" s="64" t="s">
        <v>700</v>
      </c>
      <c r="E396" s="9">
        <f t="shared" si="189"/>
        <v>8737.0050611646202</v>
      </c>
      <c r="F396" s="9">
        <f t="shared" si="190"/>
        <v>8737</v>
      </c>
      <c r="G396" s="9">
        <f t="shared" si="191"/>
        <v>7.8390000053332187E-3</v>
      </c>
      <c r="H396" s="9"/>
      <c r="I396" s="9"/>
      <c r="J396" s="9"/>
      <c r="K396" s="9">
        <f>G396</f>
        <v>7.8390000053332187E-3</v>
      </c>
      <c r="L396" s="9"/>
      <c r="M396" s="15"/>
      <c r="N396" s="9"/>
      <c r="O396" s="9">
        <f t="shared" ref="O396:O427" ca="1" si="217">+C$11+C$12*F396</f>
        <v>4.0595746050492709E-3</v>
      </c>
      <c r="P396" s="9">
        <f t="shared" si="192"/>
        <v>0.28101452790512349</v>
      </c>
      <c r="Q396" s="40">
        <f t="shared" si="193"/>
        <v>38186.212500000001</v>
      </c>
      <c r="S396" s="35">
        <v>1</v>
      </c>
      <c r="T396" s="9"/>
      <c r="U396" s="9"/>
      <c r="V396" s="9"/>
      <c r="W396" s="9"/>
      <c r="Z396">
        <f t="shared" si="194"/>
        <v>8737</v>
      </c>
      <c r="AA396" s="15">
        <f t="shared" si="195"/>
        <v>9.2679555590833851E-3</v>
      </c>
      <c r="AB396" s="15">
        <f t="shared" si="196"/>
        <v>0.27958557235137332</v>
      </c>
      <c r="AC396" s="15">
        <f t="shared" si="197"/>
        <v>-0.27317552789979027</v>
      </c>
      <c r="AD396" s="15">
        <f t="shared" si="198"/>
        <v>-1.4289555537501664E-3</v>
      </c>
      <c r="AE396" s="15">
        <f t="shared" si="199"/>
        <v>2.0419139745934448E-6</v>
      </c>
      <c r="AF396">
        <f t="shared" si="200"/>
        <v>-0.27317552789979027</v>
      </c>
      <c r="AG396" s="68"/>
      <c r="AH396">
        <f t="shared" si="201"/>
        <v>-0.27174657234604011</v>
      </c>
      <c r="AI396">
        <f t="shared" si="202"/>
        <v>0.91448336178286027</v>
      </c>
      <c r="AJ396">
        <f t="shared" si="203"/>
        <v>-0.7979272642712727</v>
      </c>
      <c r="AK396">
        <f t="shared" si="204"/>
        <v>-0.2247289710409871</v>
      </c>
      <c r="AL396">
        <f t="shared" si="205"/>
        <v>-1.9344084123612901</v>
      </c>
      <c r="AM396">
        <f t="shared" si="206"/>
        <v>-1.4504878638765852</v>
      </c>
      <c r="AN396" s="15">
        <f t="shared" si="216"/>
        <v>4.5860779189394281</v>
      </c>
      <c r="AO396" s="15">
        <f t="shared" si="216"/>
        <v>4.5860779189500338</v>
      </c>
      <c r="AP396" s="15">
        <f t="shared" si="216"/>
        <v>4.5860779185999085</v>
      </c>
      <c r="AQ396" s="15">
        <f t="shared" si="216"/>
        <v>4.5860779301587025</v>
      </c>
      <c r="AR396" s="15">
        <f t="shared" si="216"/>
        <v>4.5860775485650276</v>
      </c>
      <c r="AS396" s="15">
        <f t="shared" si="216"/>
        <v>4.5860901468290081</v>
      </c>
      <c r="AT396" s="15">
        <f t="shared" si="216"/>
        <v>4.5856748752619758</v>
      </c>
      <c r="AU396" s="15">
        <f t="shared" si="208"/>
        <v>4.8246123468281228</v>
      </c>
    </row>
    <row r="397" spans="1:64" x14ac:dyDescent="0.2">
      <c r="A397" s="63" t="s">
        <v>419</v>
      </c>
      <c r="B397" s="28" t="s">
        <v>676</v>
      </c>
      <c r="C397" s="64">
        <v>53540.8171</v>
      </c>
      <c r="D397" s="64" t="s">
        <v>700</v>
      </c>
      <c r="E397" s="9">
        <f t="shared" si="189"/>
        <v>8954.0073202557014</v>
      </c>
      <c r="F397" s="9">
        <f t="shared" si="190"/>
        <v>8954</v>
      </c>
      <c r="G397" s="9">
        <f t="shared" si="191"/>
        <v>1.1338000003888737E-2</v>
      </c>
      <c r="H397" s="9"/>
      <c r="I397" s="9"/>
      <c r="J397" s="9"/>
      <c r="K397" s="9">
        <f>G397</f>
        <v>1.1338000003888737E-2</v>
      </c>
      <c r="L397" s="9"/>
      <c r="M397" s="15"/>
      <c r="N397" s="9"/>
      <c r="O397" s="9">
        <f t="shared" ca="1" si="217"/>
        <v>9.2820332348476087E-3</v>
      </c>
      <c r="P397" s="9">
        <f t="shared" si="192"/>
        <v>0.28743139578907434</v>
      </c>
      <c r="Q397" s="40">
        <f t="shared" si="193"/>
        <v>38522.3171</v>
      </c>
      <c r="S397" s="35">
        <v>1</v>
      </c>
      <c r="T397" s="9"/>
      <c r="U397" s="9"/>
      <c r="V397" s="9"/>
      <c r="W397" s="9"/>
      <c r="Z397">
        <f t="shared" si="194"/>
        <v>8954</v>
      </c>
      <c r="AA397" s="15">
        <f t="shared" si="195"/>
        <v>1.2158838504319647E-2</v>
      </c>
      <c r="AB397" s="15">
        <f t="shared" si="196"/>
        <v>0.28661055728864343</v>
      </c>
      <c r="AC397" s="15">
        <f t="shared" si="197"/>
        <v>-0.2760933957851856</v>
      </c>
      <c r="AD397" s="15">
        <f t="shared" si="198"/>
        <v>-8.2083850043090933E-4</v>
      </c>
      <c r="AE397" s="15">
        <f t="shared" si="199"/>
        <v>6.7377584378966399E-7</v>
      </c>
      <c r="AF397">
        <f t="shared" si="200"/>
        <v>-0.2760933957851856</v>
      </c>
      <c r="AG397" s="68"/>
      <c r="AH397">
        <f t="shared" si="201"/>
        <v>-0.27527255728475469</v>
      </c>
      <c r="AI397">
        <f t="shared" si="202"/>
        <v>0.92094874007829775</v>
      </c>
      <c r="AJ397">
        <f t="shared" si="203"/>
        <v>-0.8148476543208063</v>
      </c>
      <c r="AK397">
        <f t="shared" si="204"/>
        <v>-0.22708391431779892</v>
      </c>
      <c r="AL397">
        <f t="shared" si="205"/>
        <v>-1.905790649346635</v>
      </c>
      <c r="AM397">
        <f t="shared" si="206"/>
        <v>-1.406974456208518</v>
      </c>
      <c r="AN397" s="15">
        <f t="shared" si="216"/>
        <v>4.6163470270446672</v>
      </c>
      <c r="AO397" s="15">
        <f t="shared" si="216"/>
        <v>4.616347027035685</v>
      </c>
      <c r="AP397" s="15">
        <f t="shared" si="216"/>
        <v>4.6163470274252525</v>
      </c>
      <c r="AQ397" s="15">
        <f t="shared" si="216"/>
        <v>4.6163470105299833</v>
      </c>
      <c r="AR397" s="15">
        <f t="shared" si="216"/>
        <v>4.6163477432680926</v>
      </c>
      <c r="AS397" s="15">
        <f t="shared" si="216"/>
        <v>4.616315969956398</v>
      </c>
      <c r="AT397" s="15">
        <f t="shared" si="216"/>
        <v>4.6177035003975426</v>
      </c>
      <c r="AU397" s="15">
        <f t="shared" si="208"/>
        <v>4.8556889238883185</v>
      </c>
    </row>
    <row r="398" spans="1:64" x14ac:dyDescent="0.2">
      <c r="A398" s="39" t="s">
        <v>691</v>
      </c>
      <c r="B398" s="38"/>
      <c r="C398" s="12">
        <v>53621.358200000002</v>
      </c>
      <c r="D398" s="12">
        <v>6.9999999999999999E-4</v>
      </c>
      <c r="E398" s="9">
        <f t="shared" si="189"/>
        <v>9006.0078006111653</v>
      </c>
      <c r="F398" s="9">
        <f t="shared" si="190"/>
        <v>9006</v>
      </c>
      <c r="G398" s="9">
        <f t="shared" si="191"/>
        <v>1.2082000001100823E-2</v>
      </c>
      <c r="H398" s="9"/>
      <c r="I398" s="9"/>
      <c r="J398" s="9">
        <f>G398</f>
        <v>1.2082000001100823E-2</v>
      </c>
      <c r="K398" s="9"/>
      <c r="L398" s="9"/>
      <c r="M398" s="9"/>
      <c r="N398" s="9"/>
      <c r="O398" s="9">
        <f t="shared" ca="1" si="217"/>
        <v>1.0533497975628775E-2</v>
      </c>
      <c r="P398" s="9">
        <f t="shared" si="192"/>
        <v>0.2889691117756113</v>
      </c>
      <c r="Q398" s="40">
        <f t="shared" si="193"/>
        <v>38602.858200000002</v>
      </c>
      <c r="S398" s="35">
        <v>1</v>
      </c>
      <c r="Z398">
        <f t="shared" si="194"/>
        <v>9006</v>
      </c>
      <c r="AA398" s="15">
        <f t="shared" si="195"/>
        <v>1.2885442595320817E-2</v>
      </c>
      <c r="AB398" s="15">
        <f t="shared" si="196"/>
        <v>0.2881656691813913</v>
      </c>
      <c r="AC398" s="15">
        <f t="shared" si="197"/>
        <v>-0.27688711177451047</v>
      </c>
      <c r="AD398" s="15">
        <f t="shared" si="198"/>
        <v>-8.0344259421999409E-4</v>
      </c>
      <c r="AE398" s="15">
        <f t="shared" si="199"/>
        <v>6.4552000220695411E-7</v>
      </c>
      <c r="AF398">
        <f t="shared" si="200"/>
        <v>-0.27688711177451047</v>
      </c>
      <c r="AG398" s="68"/>
      <c r="AH398">
        <f t="shared" si="201"/>
        <v>-0.27608366918029048</v>
      </c>
      <c r="AI398">
        <f t="shared" si="202"/>
        <v>0.92252160199617395</v>
      </c>
      <c r="AJ398">
        <f t="shared" si="203"/>
        <v>-0.81883835752007794</v>
      </c>
      <c r="AK398">
        <f t="shared" si="204"/>
        <v>-0.22762535816525958</v>
      </c>
      <c r="AL398">
        <f t="shared" si="205"/>
        <v>-1.8988725777787423</v>
      </c>
      <c r="AM398">
        <f t="shared" si="206"/>
        <v>-1.3967178679287986</v>
      </c>
      <c r="AN398" s="15">
        <f t="shared" si="216"/>
        <v>4.6236323189655142</v>
      </c>
      <c r="AO398" s="15">
        <f t="shared" si="216"/>
        <v>4.6236323189575952</v>
      </c>
      <c r="AP398" s="15">
        <f t="shared" si="216"/>
        <v>4.6236323193291522</v>
      </c>
      <c r="AQ398" s="15">
        <f t="shared" si="216"/>
        <v>4.6236323018962313</v>
      </c>
      <c r="AR398" s="15">
        <f t="shared" si="216"/>
        <v>4.6236331198272769</v>
      </c>
      <c r="AS398" s="15">
        <f t="shared" si="216"/>
        <v>4.6235947516121882</v>
      </c>
      <c r="AT398" s="15">
        <f t="shared" si="216"/>
        <v>4.6254127359949067</v>
      </c>
      <c r="AU398" s="15">
        <f t="shared" si="208"/>
        <v>4.863135845580163</v>
      </c>
    </row>
    <row r="399" spans="1:64" x14ac:dyDescent="0.2">
      <c r="A399" s="63" t="s">
        <v>863</v>
      </c>
      <c r="B399" s="28" t="s">
        <v>676</v>
      </c>
      <c r="C399" s="64">
        <v>53932.681700000001</v>
      </c>
      <c r="D399" s="64" t="s">
        <v>700</v>
      </c>
      <c r="E399" s="9">
        <f t="shared" si="189"/>
        <v>9207.0104135124529</v>
      </c>
      <c r="F399" s="9">
        <f t="shared" si="190"/>
        <v>9207</v>
      </c>
      <c r="G399" s="9">
        <f t="shared" si="191"/>
        <v>1.6129000003274996E-2</v>
      </c>
      <c r="H399" s="9"/>
      <c r="I399" s="9"/>
      <c r="J399" s="9"/>
      <c r="K399" s="9">
        <f t="shared" ref="K399:K404" si="218">G399</f>
        <v>1.6129000003274996E-2</v>
      </c>
      <c r="L399" s="9"/>
      <c r="M399" s="15"/>
      <c r="N399" s="9"/>
      <c r="O399" s="9">
        <f t="shared" ca="1" si="217"/>
        <v>1.5370890531340609E-2</v>
      </c>
      <c r="P399" s="9">
        <f t="shared" si="192"/>
        <v>0.29491309677207417</v>
      </c>
      <c r="Q399" s="40">
        <f t="shared" si="193"/>
        <v>38914.181700000001</v>
      </c>
      <c r="S399" s="35">
        <v>1</v>
      </c>
      <c r="T399" s="9"/>
      <c r="U399" s="9"/>
      <c r="V399" s="9"/>
      <c r="W399" s="9"/>
      <c r="Z399">
        <f t="shared" si="194"/>
        <v>9207</v>
      </c>
      <c r="AA399" s="15">
        <f t="shared" si="195"/>
        <v>1.5820250050018247E-2</v>
      </c>
      <c r="AB399" s="15">
        <f t="shared" si="196"/>
        <v>0.29522184672533092</v>
      </c>
      <c r="AC399" s="15">
        <f t="shared" si="197"/>
        <v>-0.27878409676879917</v>
      </c>
      <c r="AD399" s="15">
        <f t="shared" si="198"/>
        <v>3.0874995325674837E-4</v>
      </c>
      <c r="AE399" s="15">
        <f t="shared" si="199"/>
        <v>9.5326533636044297E-8</v>
      </c>
      <c r="AF399">
        <f t="shared" si="200"/>
        <v>-0.27878409676879917</v>
      </c>
      <c r="AG399" s="68"/>
      <c r="AH399">
        <f t="shared" si="201"/>
        <v>-0.27909284672205592</v>
      </c>
      <c r="AI399">
        <f t="shared" si="202"/>
        <v>0.92868704653286638</v>
      </c>
      <c r="AJ399">
        <f t="shared" si="203"/>
        <v>-0.8340176194423059</v>
      </c>
      <c r="AK399">
        <f t="shared" si="204"/>
        <v>-0.22963159300256666</v>
      </c>
      <c r="AL399">
        <f t="shared" si="205"/>
        <v>-1.8719071224763091</v>
      </c>
      <c r="AM399">
        <f t="shared" si="206"/>
        <v>-1.3576657999447552</v>
      </c>
      <c r="AN399" s="15">
        <f t="shared" si="216"/>
        <v>4.6519106594193076</v>
      </c>
      <c r="AO399" s="15">
        <f t="shared" si="216"/>
        <v>4.6519106594171173</v>
      </c>
      <c r="AP399" s="15">
        <f t="shared" si="216"/>
        <v>4.6519106595678075</v>
      </c>
      <c r="AQ399" s="15">
        <f t="shared" si="216"/>
        <v>4.651910649199106</v>
      </c>
      <c r="AR399" s="15">
        <f t="shared" si="216"/>
        <v>4.6519113626549498</v>
      </c>
      <c r="AS399" s="15">
        <f t="shared" si="216"/>
        <v>4.6518622903498734</v>
      </c>
      <c r="AT399" s="15">
        <f t="shared" si="216"/>
        <v>4.6553357224727412</v>
      </c>
      <c r="AU399" s="15">
        <f t="shared" si="208"/>
        <v>4.8919210621197911</v>
      </c>
    </row>
    <row r="400" spans="1:64" x14ac:dyDescent="0.2">
      <c r="A400" s="63" t="s">
        <v>863</v>
      </c>
      <c r="B400" s="28" t="s">
        <v>676</v>
      </c>
      <c r="C400" s="64">
        <v>54282.725400000003</v>
      </c>
      <c r="D400" s="64" t="s">
        <v>700</v>
      </c>
      <c r="E400" s="9">
        <f t="shared" si="189"/>
        <v>9433.0123000697968</v>
      </c>
      <c r="F400" s="9">
        <f t="shared" si="190"/>
        <v>9433</v>
      </c>
      <c r="G400" s="9">
        <f t="shared" si="191"/>
        <v>1.9051000002946239E-2</v>
      </c>
      <c r="H400" s="9"/>
      <c r="I400" s="9"/>
      <c r="J400" s="9"/>
      <c r="K400" s="9">
        <f t="shared" si="218"/>
        <v>1.9051000002946239E-2</v>
      </c>
      <c r="L400" s="9"/>
      <c r="M400" s="15"/>
      <c r="N400" s="9"/>
      <c r="O400" s="9">
        <f t="shared" ca="1" si="217"/>
        <v>2.0809948827812619E-2</v>
      </c>
      <c r="P400" s="9">
        <f t="shared" si="192"/>
        <v>0.3015966135325418</v>
      </c>
      <c r="Q400" s="40">
        <f t="shared" si="193"/>
        <v>39264.225400000003</v>
      </c>
      <c r="S400" s="35">
        <v>1</v>
      </c>
      <c r="T400" s="9"/>
      <c r="U400" s="9"/>
      <c r="V400" s="9"/>
      <c r="W400" s="9"/>
      <c r="Z400">
        <f t="shared" si="194"/>
        <v>9433</v>
      </c>
      <c r="AA400" s="15">
        <f t="shared" si="195"/>
        <v>1.9365661808942503E-2</v>
      </c>
      <c r="AB400" s="15">
        <f t="shared" si="196"/>
        <v>0.30128195172654554</v>
      </c>
      <c r="AC400" s="15">
        <f t="shared" si="197"/>
        <v>-0.28254561352959556</v>
      </c>
      <c r="AD400" s="15">
        <f t="shared" si="198"/>
        <v>-3.1466180599626359E-4</v>
      </c>
      <c r="AE400" s="15">
        <f t="shared" si="199"/>
        <v>9.9012052152830224E-8</v>
      </c>
      <c r="AF400">
        <f t="shared" si="200"/>
        <v>-0.28254561352959556</v>
      </c>
      <c r="AG400" s="68"/>
      <c r="AH400">
        <f t="shared" si="201"/>
        <v>-0.2822309517235993</v>
      </c>
      <c r="AI400">
        <f t="shared" si="202"/>
        <v>0.93578200627100605</v>
      </c>
      <c r="AJ400">
        <f t="shared" si="203"/>
        <v>-0.85058930310639702</v>
      </c>
      <c r="AK400">
        <f t="shared" si="204"/>
        <v>-0.23171589310732418</v>
      </c>
      <c r="AL400">
        <f t="shared" si="205"/>
        <v>-1.841151994527042</v>
      </c>
      <c r="AM400">
        <f t="shared" si="206"/>
        <v>-1.3148342851353962</v>
      </c>
      <c r="AN400" s="15">
        <f t="shared" si="216"/>
        <v>4.6839338614048183</v>
      </c>
      <c r="AO400" s="15">
        <f t="shared" si="216"/>
        <v>4.6839338614047454</v>
      </c>
      <c r="AP400" s="15">
        <f t="shared" si="216"/>
        <v>4.6839338614153165</v>
      </c>
      <c r="AQ400" s="15">
        <f t="shared" si="216"/>
        <v>4.6839338598700788</v>
      </c>
      <c r="AR400" s="15">
        <f t="shared" si="216"/>
        <v>4.6839340857463654</v>
      </c>
      <c r="AS400" s="15">
        <f t="shared" si="216"/>
        <v>4.683901087125375</v>
      </c>
      <c r="AT400" s="15">
        <f t="shared" si="216"/>
        <v>4.6892145256666806</v>
      </c>
      <c r="AU400" s="15">
        <f t="shared" si="208"/>
        <v>4.9242865294728055</v>
      </c>
    </row>
    <row r="401" spans="1:64" x14ac:dyDescent="0.2">
      <c r="A401" s="39" t="s">
        <v>717</v>
      </c>
      <c r="B401" s="35" t="s">
        <v>676</v>
      </c>
      <c r="C401" s="12">
        <v>54615.732499999998</v>
      </c>
      <c r="D401" s="12">
        <v>2.0000000000000001E-4</v>
      </c>
      <c r="E401" s="9">
        <f t="shared" si="189"/>
        <v>9648.0146921625237</v>
      </c>
      <c r="F401" s="9">
        <f t="shared" si="190"/>
        <v>9648</v>
      </c>
      <c r="G401" s="9">
        <f t="shared" si="191"/>
        <v>2.2756000005756505E-2</v>
      </c>
      <c r="H401" s="9"/>
      <c r="I401" s="9"/>
      <c r="J401" s="9"/>
      <c r="K401" s="9">
        <f t="shared" si="218"/>
        <v>2.2756000005756505E-2</v>
      </c>
      <c r="L401" s="15"/>
      <c r="M401" s="9"/>
      <c r="N401" s="9"/>
      <c r="O401" s="9">
        <f t="shared" ca="1" si="217"/>
        <v>2.5984274198350144E-2</v>
      </c>
      <c r="P401" s="9">
        <f t="shared" si="192"/>
        <v>0.30795505250409388</v>
      </c>
      <c r="Q401" s="40">
        <f t="shared" si="193"/>
        <v>39597.232499999998</v>
      </c>
      <c r="S401" s="35">
        <v>1</v>
      </c>
      <c r="Z401">
        <f t="shared" si="194"/>
        <v>9648</v>
      </c>
      <c r="AA401" s="15">
        <f t="shared" si="195"/>
        <v>2.2987890737594052E-2</v>
      </c>
      <c r="AB401" s="15">
        <f t="shared" si="196"/>
        <v>0.30772316177225634</v>
      </c>
      <c r="AC401" s="15">
        <f t="shared" si="197"/>
        <v>-0.28519905249833738</v>
      </c>
      <c r="AD401" s="15">
        <f t="shared" si="198"/>
        <v>-2.3189073183754738E-4</v>
      </c>
      <c r="AE401" s="15">
        <f t="shared" si="199"/>
        <v>5.3773311512153308E-8</v>
      </c>
      <c r="AF401">
        <f t="shared" si="200"/>
        <v>-0.28519905249833738</v>
      </c>
      <c r="AG401" s="68"/>
      <c r="AH401">
        <f t="shared" si="201"/>
        <v>-0.28496716176649983</v>
      </c>
      <c r="AI401">
        <f t="shared" si="202"/>
        <v>0.94269114974277879</v>
      </c>
      <c r="AJ401">
        <f t="shared" si="203"/>
        <v>-0.86582878217979087</v>
      </c>
      <c r="AK401">
        <f t="shared" si="204"/>
        <v>-0.23352066615033751</v>
      </c>
      <c r="AL401">
        <f t="shared" si="205"/>
        <v>-1.8114525417575449</v>
      </c>
      <c r="AM401">
        <f t="shared" si="206"/>
        <v>-1.2750856791613145</v>
      </c>
      <c r="AN401" s="15">
        <f t="shared" ref="AN401:AT410" si="219">$AU401+$AB$7*SIN(AO401)</f>
        <v>4.7146272818548773</v>
      </c>
      <c r="AO401" s="15">
        <f t="shared" si="219"/>
        <v>4.7146272818548773</v>
      </c>
      <c r="AP401" s="15">
        <f t="shared" si="219"/>
        <v>4.7146272818548782</v>
      </c>
      <c r="AQ401" s="15">
        <f t="shared" si="219"/>
        <v>4.7146272818577106</v>
      </c>
      <c r="AR401" s="15">
        <f t="shared" si="219"/>
        <v>4.7146272871191464</v>
      </c>
      <c r="AS401" s="15">
        <f t="shared" si="219"/>
        <v>4.7146370418418808</v>
      </c>
      <c r="AT401" s="15">
        <f t="shared" si="219"/>
        <v>4.7216729245225553</v>
      </c>
      <c r="AU401" s="15">
        <f t="shared" si="208"/>
        <v>4.9550766864679305</v>
      </c>
    </row>
    <row r="402" spans="1:64" x14ac:dyDescent="0.2">
      <c r="A402" s="39" t="s">
        <v>717</v>
      </c>
      <c r="B402" s="35" t="s">
        <v>676</v>
      </c>
      <c r="C402" s="12">
        <v>54629.671900000001</v>
      </c>
      <c r="D402" s="12">
        <v>1E-4</v>
      </c>
      <c r="E402" s="9">
        <f t="shared" si="189"/>
        <v>9657.0145133205042</v>
      </c>
      <c r="F402" s="9">
        <f t="shared" si="190"/>
        <v>9657</v>
      </c>
      <c r="G402" s="9">
        <f t="shared" si="191"/>
        <v>2.2479000006569549E-2</v>
      </c>
      <c r="H402" s="9"/>
      <c r="I402" s="9"/>
      <c r="J402" s="9"/>
      <c r="K402" s="9">
        <f t="shared" si="218"/>
        <v>2.2479000006569549E-2</v>
      </c>
      <c r="L402" s="15"/>
      <c r="M402" s="9"/>
      <c r="N402" s="9"/>
      <c r="O402" s="9">
        <f t="shared" ca="1" si="217"/>
        <v>2.6200873865023816E-2</v>
      </c>
      <c r="P402" s="9">
        <f t="shared" si="192"/>
        <v>0.30822122452481304</v>
      </c>
      <c r="Q402" s="40">
        <f t="shared" si="193"/>
        <v>39611.171900000001</v>
      </c>
      <c r="S402" s="35">
        <v>1</v>
      </c>
      <c r="Z402">
        <f t="shared" si="194"/>
        <v>9657</v>
      </c>
      <c r="AA402" s="15">
        <f t="shared" si="195"/>
        <v>2.3144943099744908E-2</v>
      </c>
      <c r="AB402" s="15">
        <f t="shared" si="196"/>
        <v>0.30755528143163768</v>
      </c>
      <c r="AC402" s="15">
        <f t="shared" si="197"/>
        <v>-0.28574222451824349</v>
      </c>
      <c r="AD402" s="15">
        <f t="shared" si="198"/>
        <v>-6.6594309317535849E-4</v>
      </c>
      <c r="AE402" s="15">
        <f t="shared" si="199"/>
        <v>4.434802033479642E-7</v>
      </c>
      <c r="AF402">
        <f t="shared" si="200"/>
        <v>-0.28574222451824349</v>
      </c>
      <c r="AG402" s="68"/>
      <c r="AH402">
        <f t="shared" si="201"/>
        <v>-0.28507628142506813</v>
      </c>
      <c r="AI402">
        <f t="shared" si="202"/>
        <v>0.94298375229232823</v>
      </c>
      <c r="AJ402">
        <f t="shared" si="203"/>
        <v>-0.86645493534266393</v>
      </c>
      <c r="AK402">
        <f t="shared" si="204"/>
        <v>-0.23359228012594804</v>
      </c>
      <c r="AL402">
        <f t="shared" si="205"/>
        <v>-1.8101997290765393</v>
      </c>
      <c r="AM402">
        <f t="shared" si="206"/>
        <v>-1.2734421466607062</v>
      </c>
      <c r="AN402" s="15">
        <f t="shared" si="219"/>
        <v>4.7159170663074521</v>
      </c>
      <c r="AO402" s="15">
        <f t="shared" si="219"/>
        <v>4.7159170663074521</v>
      </c>
      <c r="AP402" s="15">
        <f t="shared" si="219"/>
        <v>4.7159170663074592</v>
      </c>
      <c r="AQ402" s="15">
        <f t="shared" si="219"/>
        <v>4.7159170663161989</v>
      </c>
      <c r="AR402" s="15">
        <f t="shared" si="219"/>
        <v>4.7159170766180791</v>
      </c>
      <c r="AS402" s="15">
        <f t="shared" si="219"/>
        <v>4.715929199523166</v>
      </c>
      <c r="AT402" s="15">
        <f t="shared" si="219"/>
        <v>4.7230364847756148</v>
      </c>
      <c r="AU402" s="15">
        <f t="shared" si="208"/>
        <v>4.9563655767607493</v>
      </c>
    </row>
    <row r="403" spans="1:64" x14ac:dyDescent="0.2">
      <c r="A403" s="39" t="s">
        <v>717</v>
      </c>
      <c r="B403" s="35" t="s">
        <v>676</v>
      </c>
      <c r="C403" s="12">
        <v>54663.747499999998</v>
      </c>
      <c r="D403" s="12">
        <v>1E-4</v>
      </c>
      <c r="E403" s="9">
        <f t="shared" si="189"/>
        <v>9679.0150517834809</v>
      </c>
      <c r="F403" s="9">
        <f t="shared" si="190"/>
        <v>9679</v>
      </c>
      <c r="G403" s="9">
        <f t="shared" si="191"/>
        <v>2.3312999997870065E-2</v>
      </c>
      <c r="H403" s="9"/>
      <c r="I403" s="9"/>
      <c r="J403" s="9"/>
      <c r="K403" s="9">
        <f t="shared" si="218"/>
        <v>2.3312999997870065E-2</v>
      </c>
      <c r="L403" s="15"/>
      <c r="M403" s="9"/>
      <c r="N403" s="9"/>
      <c r="O403" s="9">
        <f t="shared" ca="1" si="217"/>
        <v>2.6730339716892759E-2</v>
      </c>
      <c r="P403" s="9">
        <f t="shared" si="192"/>
        <v>0.30887186886862772</v>
      </c>
      <c r="Q403" s="40">
        <f t="shared" si="193"/>
        <v>39645.247499999998</v>
      </c>
      <c r="S403" s="35">
        <v>1</v>
      </c>
      <c r="Z403">
        <f t="shared" si="194"/>
        <v>9679</v>
      </c>
      <c r="AA403" s="15">
        <f t="shared" si="195"/>
        <v>2.3530706477282781E-2</v>
      </c>
      <c r="AB403" s="15">
        <f t="shared" si="196"/>
        <v>0.308654162389215</v>
      </c>
      <c r="AC403" s="15">
        <f t="shared" si="197"/>
        <v>-0.28555886887075765</v>
      </c>
      <c r="AD403" s="15">
        <f t="shared" si="198"/>
        <v>-2.1770647941271593E-4</v>
      </c>
      <c r="AE403" s="15">
        <f t="shared" si="199"/>
        <v>4.7396111178279301E-8</v>
      </c>
      <c r="AF403">
        <f t="shared" si="200"/>
        <v>-0.28555886887075765</v>
      </c>
      <c r="AG403" s="68"/>
      <c r="AH403">
        <f t="shared" si="201"/>
        <v>-0.28534116239134494</v>
      </c>
      <c r="AI403">
        <f t="shared" si="202"/>
        <v>0.94370014496448851</v>
      </c>
      <c r="AJ403">
        <f t="shared" si="203"/>
        <v>-0.8679814324599604</v>
      </c>
      <c r="AK403">
        <f t="shared" si="204"/>
        <v>-0.23376597733648574</v>
      </c>
      <c r="AL403">
        <f t="shared" si="205"/>
        <v>-1.8071340204916047</v>
      </c>
      <c r="AM403">
        <f t="shared" si="206"/>
        <v>-1.2694313576164702</v>
      </c>
      <c r="AN403" s="15">
        <f t="shared" si="219"/>
        <v>4.719071559388671</v>
      </c>
      <c r="AO403" s="15">
        <f t="shared" si="219"/>
        <v>4.719071559388671</v>
      </c>
      <c r="AP403" s="15">
        <f t="shared" si="219"/>
        <v>4.7190715593887465</v>
      </c>
      <c r="AQ403" s="15">
        <f t="shared" si="219"/>
        <v>4.719071559435557</v>
      </c>
      <c r="AR403" s="15">
        <f t="shared" si="219"/>
        <v>4.7190715885682106</v>
      </c>
      <c r="AS403" s="15">
        <f t="shared" si="219"/>
        <v>4.7190896946527809</v>
      </c>
      <c r="AT403" s="15">
        <f t="shared" si="219"/>
        <v>4.726371263619888</v>
      </c>
      <c r="AU403" s="15">
        <f t="shared" si="208"/>
        <v>4.9595161974765292</v>
      </c>
    </row>
    <row r="404" spans="1:64" x14ac:dyDescent="0.2">
      <c r="A404" s="65" t="s">
        <v>1110</v>
      </c>
      <c r="B404" s="66" t="s">
        <v>676</v>
      </c>
      <c r="C404" s="67">
        <v>54671.491199999997</v>
      </c>
      <c r="D404" s="67" t="s">
        <v>857</v>
      </c>
      <c r="E404" s="9">
        <f t="shared" si="189"/>
        <v>9684.0146869974105</v>
      </c>
      <c r="F404" s="9">
        <f t="shared" si="190"/>
        <v>9684</v>
      </c>
      <c r="G404" s="9">
        <f t="shared" si="191"/>
        <v>2.2747999995772261E-2</v>
      </c>
      <c r="H404" s="9"/>
      <c r="I404" s="9"/>
      <c r="J404" s="9"/>
      <c r="K404" s="9">
        <f t="shared" si="218"/>
        <v>2.2747999995772261E-2</v>
      </c>
      <c r="L404" s="9"/>
      <c r="M404" s="15"/>
      <c r="N404" s="9"/>
      <c r="O404" s="9">
        <f t="shared" ca="1" si="217"/>
        <v>2.6850672865044806E-2</v>
      </c>
      <c r="P404" s="9">
        <f t="shared" si="192"/>
        <v>0.30901974290509243</v>
      </c>
      <c r="Q404" s="40">
        <f t="shared" si="193"/>
        <v>39652.991199999997</v>
      </c>
      <c r="S404" s="35">
        <v>1</v>
      </c>
      <c r="Z404">
        <f t="shared" si="194"/>
        <v>9684</v>
      </c>
      <c r="AA404" s="15">
        <f t="shared" si="195"/>
        <v>2.3618748337315865E-2</v>
      </c>
      <c r="AB404" s="15">
        <f t="shared" si="196"/>
        <v>0.30814899456354883</v>
      </c>
      <c r="AC404" s="15">
        <f t="shared" si="197"/>
        <v>-0.28627174290932017</v>
      </c>
      <c r="AD404" s="15">
        <f t="shared" si="198"/>
        <v>-8.7074834154360348E-4</v>
      </c>
      <c r="AE404" s="15">
        <f t="shared" si="199"/>
        <v>7.5820267430093594E-7</v>
      </c>
      <c r="AF404">
        <f t="shared" si="200"/>
        <v>-0.28627174290932017</v>
      </c>
      <c r="AG404" s="68"/>
      <c r="AH404">
        <f t="shared" si="201"/>
        <v>-0.28540099456777657</v>
      </c>
      <c r="AI404">
        <f t="shared" si="202"/>
        <v>0.94386318745836761</v>
      </c>
      <c r="AJ404">
        <f t="shared" si="203"/>
        <v>-0.86832754875503382</v>
      </c>
      <c r="AK404">
        <f t="shared" si="204"/>
        <v>-0.233805184105844</v>
      </c>
      <c r="AL404">
        <f t="shared" si="205"/>
        <v>-1.8064366186810739</v>
      </c>
      <c r="AM404">
        <f t="shared" si="206"/>
        <v>-1.2685211434261936</v>
      </c>
      <c r="AN404" s="15">
        <f t="shared" si="219"/>
        <v>4.7197888239126593</v>
      </c>
      <c r="AO404" s="15">
        <f t="shared" si="219"/>
        <v>4.7197888239126593</v>
      </c>
      <c r="AP404" s="15">
        <f t="shared" si="219"/>
        <v>4.7197888239127694</v>
      </c>
      <c r="AQ404" s="15">
        <f t="shared" si="219"/>
        <v>4.7197888239745982</v>
      </c>
      <c r="AR404" s="15">
        <f t="shared" si="219"/>
        <v>4.7197888587240504</v>
      </c>
      <c r="AS404" s="15">
        <f t="shared" si="219"/>
        <v>4.7198083630336871</v>
      </c>
      <c r="AT404" s="15">
        <f t="shared" si="219"/>
        <v>4.7271294907262593</v>
      </c>
      <c r="AU404" s="15">
        <f t="shared" si="208"/>
        <v>4.9602322476392064</v>
      </c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</row>
    <row r="405" spans="1:64" x14ac:dyDescent="0.2">
      <c r="A405" s="63" t="s">
        <v>536</v>
      </c>
      <c r="B405" s="28" t="s">
        <v>676</v>
      </c>
      <c r="C405" s="64">
        <v>54671.492100000003</v>
      </c>
      <c r="D405" s="64" t="s">
        <v>700</v>
      </c>
      <c r="E405" s="9">
        <f t="shared" ref="E405:E453" si="220">+(C405-C$7)/C$8</f>
        <v>9684.0152680725714</v>
      </c>
      <c r="F405" s="9">
        <f t="shared" ref="F405:F468" si="221">ROUND(2*E405,0)/2</f>
        <v>9684</v>
      </c>
      <c r="G405" s="9">
        <f t="shared" ref="G405:G468" si="222">+C405-(C$7+F405*C$8)</f>
        <v>2.3648000002140179E-2</v>
      </c>
      <c r="H405" s="9"/>
      <c r="I405" s="9">
        <f>G405</f>
        <v>2.3648000002140179E-2</v>
      </c>
      <c r="J405" s="9"/>
      <c r="K405" s="9"/>
      <c r="L405" s="9"/>
      <c r="M405" s="15"/>
      <c r="N405" s="9"/>
      <c r="O405" s="9">
        <f t="shared" ca="1" si="217"/>
        <v>2.6850672865044806E-2</v>
      </c>
      <c r="P405" s="9">
        <f t="shared" ref="P405:P453" si="223">+D$11+D$12*F405+D$13*F405^2</f>
        <v>0.30901974290509243</v>
      </c>
      <c r="Q405" s="40">
        <f t="shared" ref="Q405:Q453" si="224">+C405-15018.5</f>
        <v>39652.992100000003</v>
      </c>
      <c r="S405" s="35">
        <v>0.1</v>
      </c>
      <c r="Z405">
        <f t="shared" ref="Z405:Z453" si="225">F405</f>
        <v>9684</v>
      </c>
      <c r="AA405" s="15">
        <f t="shared" ref="AA405:AA468" si="226">AB$3+AB$4*Z405+AB$5*Z405^2+AH405</f>
        <v>2.3618748337315865E-2</v>
      </c>
      <c r="AB405" s="15">
        <f t="shared" ref="AB405:AB453" si="227">G405-AH405</f>
        <v>0.30904899456991675</v>
      </c>
      <c r="AC405" s="15">
        <f t="shared" ref="AC405:AC453" si="228">+G405-P405</f>
        <v>-0.28537174290295225</v>
      </c>
      <c r="AD405" s="15">
        <f t="shared" ref="AD405:AD453" si="229">IF(S405&lt;&gt;0,G405-AA405, -9999)</f>
        <v>2.9251664824314627E-5</v>
      </c>
      <c r="AE405" s="15">
        <f t="shared" ref="AE405:AE453" si="230">+(G405-AA405)^2*S405</f>
        <v>8.5565989499404582E-11</v>
      </c>
      <c r="AF405">
        <f t="shared" ref="AF405:AF453" si="231">IF(S405&lt;&gt;0,G405-P405, -9999)</f>
        <v>-0.28537174290295225</v>
      </c>
      <c r="AG405" s="68"/>
      <c r="AH405">
        <f t="shared" ref="AH405:AH468" si="232">$AB$6*($AB$11/AI405*AJ405+$AB$12)</f>
        <v>-0.28540099456777657</v>
      </c>
      <c r="AI405">
        <f t="shared" ref="AI405:AI453" si="233">1+$AB$7*COS(AL405)</f>
        <v>0.94386318745836761</v>
      </c>
      <c r="AJ405">
        <f t="shared" ref="AJ405:AJ453" si="234">SIN(AL405+RADIANS($AB$9))</f>
        <v>-0.86832754875503382</v>
      </c>
      <c r="AK405">
        <f t="shared" ref="AK405:AK468" si="235">$AB$7*SIN(AL405)</f>
        <v>-0.233805184105844</v>
      </c>
      <c r="AL405">
        <f t="shared" ref="AL405:AL468" si="236">2*ATAN(AM405)</f>
        <v>-1.8064366186810739</v>
      </c>
      <c r="AM405">
        <f t="shared" ref="AM405:AM468" si="237">SQRT((1+$AB$7)/(1-$AB$7))*TAN(AN405/2)</f>
        <v>-1.2685211434261936</v>
      </c>
      <c r="AN405" s="15">
        <f t="shared" si="219"/>
        <v>4.7197888239126593</v>
      </c>
      <c r="AO405" s="15">
        <f t="shared" si="219"/>
        <v>4.7197888239126593</v>
      </c>
      <c r="AP405" s="15">
        <f t="shared" si="219"/>
        <v>4.7197888239127694</v>
      </c>
      <c r="AQ405" s="15">
        <f t="shared" si="219"/>
        <v>4.7197888239745982</v>
      </c>
      <c r="AR405" s="15">
        <f t="shared" si="219"/>
        <v>4.7197888587240504</v>
      </c>
      <c r="AS405" s="15">
        <f t="shared" si="219"/>
        <v>4.7198083630336871</v>
      </c>
      <c r="AT405" s="15">
        <f t="shared" si="219"/>
        <v>4.7271294907262593</v>
      </c>
      <c r="AU405" s="15">
        <f t="shared" ref="AU405:AU453" si="238">RADIANS($AB$9)+$AB$18*(F405-AB$15)</f>
        <v>4.9602322476392064</v>
      </c>
      <c r="AV405" s="15"/>
    </row>
    <row r="406" spans="1:64" x14ac:dyDescent="0.2">
      <c r="A406" s="10" t="s">
        <v>705</v>
      </c>
      <c r="B406" s="37" t="s">
        <v>676</v>
      </c>
      <c r="C406" s="10">
        <v>54937.897799999999</v>
      </c>
      <c r="D406" s="10">
        <v>1E-4</v>
      </c>
      <c r="E406" s="9">
        <f t="shared" si="220"/>
        <v>9856.0171946595328</v>
      </c>
      <c r="F406" s="9">
        <f t="shared" si="221"/>
        <v>9856</v>
      </c>
      <c r="G406" s="9">
        <f t="shared" si="222"/>
        <v>2.6632000000972766E-2</v>
      </c>
      <c r="H406" s="9"/>
      <c r="I406" s="9"/>
      <c r="J406" s="9"/>
      <c r="K406" s="9">
        <f>G406</f>
        <v>2.6632000000972766E-2</v>
      </c>
      <c r="L406" s="9"/>
      <c r="M406" s="9"/>
      <c r="N406" s="9"/>
      <c r="O406" s="9">
        <f t="shared" ca="1" si="217"/>
        <v>3.0990133161474837E-2</v>
      </c>
      <c r="P406" s="9">
        <f t="shared" si="223"/>
        <v>0.31410668236534522</v>
      </c>
      <c r="Q406" s="40">
        <f t="shared" si="224"/>
        <v>39919.397799999999</v>
      </c>
      <c r="S406" s="35">
        <v>1</v>
      </c>
      <c r="Z406">
        <f t="shared" si="225"/>
        <v>9856</v>
      </c>
      <c r="AA406" s="15">
        <f t="shared" si="226"/>
        <v>2.6731280499277199E-2</v>
      </c>
      <c r="AB406" s="15">
        <f t="shared" si="227"/>
        <v>0.31400740186704079</v>
      </c>
      <c r="AC406" s="15">
        <f t="shared" si="228"/>
        <v>-0.28747468236437246</v>
      </c>
      <c r="AD406" s="15">
        <f t="shared" si="229"/>
        <v>-9.9280498304432641E-5</v>
      </c>
      <c r="AE406" s="15">
        <f t="shared" si="230"/>
        <v>9.8566173435764527E-9</v>
      </c>
      <c r="AF406">
        <f t="shared" si="231"/>
        <v>-0.28747468236437246</v>
      </c>
      <c r="AG406" s="68"/>
      <c r="AH406">
        <f t="shared" si="232"/>
        <v>-0.28737540186606803</v>
      </c>
      <c r="AI406">
        <f t="shared" si="233"/>
        <v>0.94952270209999889</v>
      </c>
      <c r="AJ406">
        <f t="shared" si="234"/>
        <v>-0.88004591402182908</v>
      </c>
      <c r="AK406">
        <f t="shared" si="235"/>
        <v>-0.23509199951043958</v>
      </c>
      <c r="AL406">
        <f t="shared" si="236"/>
        <v>-1.7822981079996798</v>
      </c>
      <c r="AM406">
        <f t="shared" si="237"/>
        <v>-1.2375040641328443</v>
      </c>
      <c r="AN406" s="15">
        <f t="shared" si="219"/>
        <v>4.7445386200763986</v>
      </c>
      <c r="AO406" s="15">
        <f t="shared" si="219"/>
        <v>4.7445386200766704</v>
      </c>
      <c r="AP406" s="15">
        <f t="shared" si="219"/>
        <v>4.7445386201118964</v>
      </c>
      <c r="AQ406" s="15">
        <f t="shared" si="219"/>
        <v>4.7445386246694436</v>
      </c>
      <c r="AR406" s="15">
        <f t="shared" si="219"/>
        <v>4.7445392143286655</v>
      </c>
      <c r="AS406" s="15">
        <f t="shared" si="219"/>
        <v>4.7446154139481322</v>
      </c>
      <c r="AT406" s="15">
        <f t="shared" si="219"/>
        <v>4.7532851250971442</v>
      </c>
      <c r="AU406" s="15">
        <f t="shared" si="238"/>
        <v>4.9848643732353066</v>
      </c>
      <c r="AV406" s="15"/>
      <c r="AX406" s="15"/>
    </row>
    <row r="407" spans="1:64" x14ac:dyDescent="0.2">
      <c r="A407" s="10" t="s">
        <v>712</v>
      </c>
      <c r="B407" s="37" t="s">
        <v>676</v>
      </c>
      <c r="C407" s="10">
        <v>54987.461600000002</v>
      </c>
      <c r="D407" s="10">
        <v>2E-3</v>
      </c>
      <c r="E407" s="9">
        <f t="shared" si="220"/>
        <v>9888.0175200616231</v>
      </c>
      <c r="F407" s="9">
        <f t="shared" si="221"/>
        <v>9888</v>
      </c>
      <c r="G407" s="9">
        <f t="shared" si="222"/>
        <v>2.7136000004247762E-2</v>
      </c>
      <c r="H407" s="9"/>
      <c r="I407" s="9"/>
      <c r="J407" s="9">
        <f>G407</f>
        <v>2.7136000004247762E-2</v>
      </c>
      <c r="K407" s="9"/>
      <c r="L407" s="9"/>
      <c r="M407" s="9"/>
      <c r="N407" s="9"/>
      <c r="O407" s="9">
        <f t="shared" ca="1" si="217"/>
        <v>3.1760265309647845E-2</v>
      </c>
      <c r="P407" s="9">
        <f t="shared" si="223"/>
        <v>0.3150531052754087</v>
      </c>
      <c r="Q407" s="40">
        <f t="shared" si="224"/>
        <v>39968.961600000002</v>
      </c>
      <c r="S407" s="35">
        <v>1</v>
      </c>
      <c r="Z407">
        <f t="shared" si="225"/>
        <v>9888</v>
      </c>
      <c r="AA407" s="15">
        <f t="shared" si="226"/>
        <v>2.7328530457483458E-2</v>
      </c>
      <c r="AB407" s="15">
        <f t="shared" si="227"/>
        <v>0.314860574822173</v>
      </c>
      <c r="AC407" s="15">
        <f t="shared" si="228"/>
        <v>-0.28791710527116093</v>
      </c>
      <c r="AD407" s="15">
        <f t="shared" si="229"/>
        <v>-1.9253045323569529E-4</v>
      </c>
      <c r="AE407" s="15">
        <f t="shared" si="230"/>
        <v>3.7067975423142251E-8</v>
      </c>
      <c r="AF407">
        <f t="shared" si="231"/>
        <v>-0.28791710527116093</v>
      </c>
      <c r="AG407" s="68"/>
      <c r="AH407">
        <f t="shared" si="232"/>
        <v>-0.28772457481792524</v>
      </c>
      <c r="AI407">
        <f t="shared" si="233"/>
        <v>0.95058651216461798</v>
      </c>
      <c r="AJ407">
        <f t="shared" si="234"/>
        <v>-0.8821847785880641</v>
      </c>
      <c r="AK407">
        <f t="shared" si="235"/>
        <v>-0.23531789786806384</v>
      </c>
      <c r="AL407">
        <f t="shared" si="236"/>
        <v>-1.7777752088980636</v>
      </c>
      <c r="AM407">
        <f t="shared" si="237"/>
        <v>-1.2317953602372602</v>
      </c>
      <c r="AN407" s="15">
        <f t="shared" si="219"/>
        <v>4.7491596228630186</v>
      </c>
      <c r="AO407" s="15">
        <f t="shared" si="219"/>
        <v>4.7491596228635604</v>
      </c>
      <c r="AP407" s="15">
        <f t="shared" si="219"/>
        <v>4.7491596229248136</v>
      </c>
      <c r="AQ407" s="15">
        <f t="shared" si="219"/>
        <v>4.7491596298542973</v>
      </c>
      <c r="AR407" s="15">
        <f t="shared" si="219"/>
        <v>4.7491604137676333</v>
      </c>
      <c r="AS407" s="15">
        <f t="shared" si="219"/>
        <v>4.7492489881362614</v>
      </c>
      <c r="AT407" s="15">
        <f t="shared" si="219"/>
        <v>4.7581668202340621</v>
      </c>
      <c r="AU407" s="15">
        <f t="shared" si="238"/>
        <v>4.9894470942764411</v>
      </c>
    </row>
    <row r="408" spans="1:64" x14ac:dyDescent="0.2">
      <c r="A408" s="39" t="s">
        <v>715</v>
      </c>
      <c r="B408" s="35" t="s">
        <v>676</v>
      </c>
      <c r="C408" s="12">
        <v>54996.758399999999</v>
      </c>
      <c r="D408" s="12">
        <v>2.9999999999999997E-4</v>
      </c>
      <c r="E408" s="9">
        <f t="shared" si="220"/>
        <v>9894.0198973046517</v>
      </c>
      <c r="F408" s="9">
        <f t="shared" si="221"/>
        <v>9894</v>
      </c>
      <c r="G408" s="9">
        <f t="shared" si="222"/>
        <v>3.0817999999271706E-2</v>
      </c>
      <c r="H408" s="9"/>
      <c r="I408" s="9"/>
      <c r="J408" s="9"/>
      <c r="K408" s="9">
        <f t="shared" ref="K408:K424" si="239">G408</f>
        <v>3.0817999999271706E-2</v>
      </c>
      <c r="L408" s="15"/>
      <c r="M408" s="9"/>
      <c r="N408" s="9"/>
      <c r="O408" s="9">
        <f t="shared" ca="1" si="217"/>
        <v>3.1904665087430284E-2</v>
      </c>
      <c r="P408" s="9">
        <f t="shared" si="223"/>
        <v>0.3152305601148026</v>
      </c>
      <c r="Q408" s="40">
        <f t="shared" si="224"/>
        <v>39978.258399999999</v>
      </c>
      <c r="S408" s="35">
        <v>1</v>
      </c>
      <c r="Z408">
        <f t="shared" si="225"/>
        <v>9894</v>
      </c>
      <c r="AA408" s="15">
        <f t="shared" si="226"/>
        <v>2.7441156109411891E-2</v>
      </c>
      <c r="AB408" s="15">
        <f t="shared" si="227"/>
        <v>0.31860740400466242</v>
      </c>
      <c r="AC408" s="15">
        <f t="shared" si="228"/>
        <v>-0.2844125601155309</v>
      </c>
      <c r="AD408" s="15">
        <f t="shared" si="229"/>
        <v>3.3768438898598152E-3</v>
      </c>
      <c r="AE408" s="15">
        <f t="shared" si="230"/>
        <v>1.1403074656483568E-5</v>
      </c>
      <c r="AF408">
        <f t="shared" si="231"/>
        <v>-0.2844125601155309</v>
      </c>
      <c r="AG408" s="68"/>
      <c r="AH408">
        <f t="shared" si="232"/>
        <v>-0.28778940400539071</v>
      </c>
      <c r="AI408">
        <f t="shared" si="233"/>
        <v>0.95078635540417367</v>
      </c>
      <c r="AJ408">
        <f t="shared" si="234"/>
        <v>-0.88258433861250762</v>
      </c>
      <c r="AK408">
        <f t="shared" si="235"/>
        <v>-0.23535977358651941</v>
      </c>
      <c r="AL408">
        <f t="shared" si="236"/>
        <v>-1.7769260365677539</v>
      </c>
      <c r="AM408">
        <f t="shared" si="237"/>
        <v>-1.2307270997124282</v>
      </c>
      <c r="AN408" s="15">
        <f t="shared" si="219"/>
        <v>4.7500266373533755</v>
      </c>
      <c r="AO408" s="15">
        <f t="shared" si="219"/>
        <v>4.7500266373539857</v>
      </c>
      <c r="AP408" s="15">
        <f t="shared" si="219"/>
        <v>4.7500266374214402</v>
      </c>
      <c r="AQ408" s="15">
        <f t="shared" si="219"/>
        <v>4.7500266448767938</v>
      </c>
      <c r="AR408" s="15">
        <f t="shared" si="219"/>
        <v>4.7500274688604227</v>
      </c>
      <c r="AS408" s="15">
        <f t="shared" si="219"/>
        <v>4.7501184266638479</v>
      </c>
      <c r="AT408" s="15">
        <f t="shared" si="219"/>
        <v>4.759082679004571</v>
      </c>
      <c r="AU408" s="15">
        <f t="shared" si="238"/>
        <v>4.9903063544716542</v>
      </c>
    </row>
    <row r="409" spans="1:64" x14ac:dyDescent="0.2">
      <c r="A409" s="39" t="s">
        <v>708</v>
      </c>
      <c r="B409" s="35" t="s">
        <v>702</v>
      </c>
      <c r="C409" s="12">
        <v>55025.40539</v>
      </c>
      <c r="D409" s="12">
        <v>1.1000000000000001E-3</v>
      </c>
      <c r="E409" s="9">
        <f t="shared" si="220"/>
        <v>9912.5155130925941</v>
      </c>
      <c r="F409" s="9">
        <f t="shared" si="221"/>
        <v>9912.5</v>
      </c>
      <c r="G409" s="9">
        <f t="shared" si="222"/>
        <v>2.402750000328524E-2</v>
      </c>
      <c r="H409" s="9"/>
      <c r="I409" s="9"/>
      <c r="J409" s="9"/>
      <c r="K409" s="9">
        <f t="shared" si="239"/>
        <v>2.402750000328524E-2</v>
      </c>
      <c r="L409" s="15"/>
      <c r="M409" s="9"/>
      <c r="N409" s="9"/>
      <c r="O409" s="9">
        <f t="shared" ca="1" si="217"/>
        <v>3.2349897735592825E-2</v>
      </c>
      <c r="P409" s="9">
        <f t="shared" si="223"/>
        <v>0.31577771361722257</v>
      </c>
      <c r="Q409" s="40">
        <f t="shared" si="224"/>
        <v>40006.90539</v>
      </c>
      <c r="S409" s="35">
        <v>1</v>
      </c>
      <c r="Z409">
        <f t="shared" si="225"/>
        <v>9912.5</v>
      </c>
      <c r="AA409" s="15">
        <f t="shared" si="226"/>
        <v>2.7789696867781044E-2</v>
      </c>
      <c r="AB409" s="15">
        <f t="shared" si="227"/>
        <v>0.31201551675272676</v>
      </c>
      <c r="AC409" s="15">
        <f t="shared" si="228"/>
        <v>-0.29175021361393733</v>
      </c>
      <c r="AD409" s="15">
        <f t="shared" si="229"/>
        <v>-3.7621968644958037E-3</v>
      </c>
      <c r="AE409" s="15">
        <f t="shared" si="230"/>
        <v>1.4154125247222057E-5</v>
      </c>
      <c r="AF409">
        <f t="shared" si="231"/>
        <v>-0.29175021361393733</v>
      </c>
      <c r="AG409" s="68"/>
      <c r="AH409">
        <f t="shared" si="232"/>
        <v>-0.28798801674944152</v>
      </c>
      <c r="AI409">
        <f t="shared" si="233"/>
        <v>0.95140329124596212</v>
      </c>
      <c r="AJ409">
        <f t="shared" si="234"/>
        <v>-0.88381336015587741</v>
      </c>
      <c r="AK409">
        <f t="shared" si="235"/>
        <v>-0.23548793118836728</v>
      </c>
      <c r="AL409">
        <f t="shared" si="236"/>
        <v>-1.7743055056296986</v>
      </c>
      <c r="AM409">
        <f t="shared" si="237"/>
        <v>-1.227437492166481</v>
      </c>
      <c r="AN409" s="15">
        <f t="shared" si="219"/>
        <v>4.7527010801698673</v>
      </c>
      <c r="AO409" s="15">
        <f t="shared" si="219"/>
        <v>4.7527010801707359</v>
      </c>
      <c r="AP409" s="15">
        <f t="shared" si="219"/>
        <v>4.7527010802604188</v>
      </c>
      <c r="AQ409" s="15">
        <f t="shared" si="219"/>
        <v>4.7527010895152051</v>
      </c>
      <c r="AR409" s="15">
        <f t="shared" si="219"/>
        <v>4.7527020445486468</v>
      </c>
      <c r="AS409" s="15">
        <f t="shared" si="219"/>
        <v>4.7528004764827569</v>
      </c>
      <c r="AT409" s="15">
        <f t="shared" si="219"/>
        <v>4.7619076513962506</v>
      </c>
      <c r="AU409" s="15">
        <f t="shared" si="238"/>
        <v>4.99295574007356</v>
      </c>
    </row>
    <row r="410" spans="1:64" x14ac:dyDescent="0.2">
      <c r="A410" s="63" t="s">
        <v>554</v>
      </c>
      <c r="B410" s="28" t="s">
        <v>702</v>
      </c>
      <c r="C410" s="64">
        <v>55025.409</v>
      </c>
      <c r="D410" s="64" t="s">
        <v>700</v>
      </c>
      <c r="E410" s="9">
        <f t="shared" si="220"/>
        <v>9912.5178438496114</v>
      </c>
      <c r="F410" s="9">
        <f t="shared" si="221"/>
        <v>9912.5</v>
      </c>
      <c r="G410" s="9">
        <f t="shared" si="222"/>
        <v>2.763750000303844E-2</v>
      </c>
      <c r="H410" s="9"/>
      <c r="I410" s="9"/>
      <c r="J410" s="9"/>
      <c r="K410" s="9">
        <f t="shared" si="239"/>
        <v>2.763750000303844E-2</v>
      </c>
      <c r="L410" s="9"/>
      <c r="M410" s="15"/>
      <c r="N410" s="9"/>
      <c r="O410" s="9">
        <f t="shared" ca="1" si="217"/>
        <v>3.2349897735592825E-2</v>
      </c>
      <c r="P410" s="9">
        <f t="shared" si="223"/>
        <v>0.31577771361722257</v>
      </c>
      <c r="Q410" s="40">
        <f t="shared" si="224"/>
        <v>40006.909</v>
      </c>
      <c r="S410" s="35">
        <v>1</v>
      </c>
      <c r="Z410">
        <f t="shared" si="225"/>
        <v>9912.5</v>
      </c>
      <c r="AA410" s="15">
        <f t="shared" si="226"/>
        <v>2.7789696867781044E-2</v>
      </c>
      <c r="AB410" s="15">
        <f t="shared" si="227"/>
        <v>0.31562551675247996</v>
      </c>
      <c r="AC410" s="15">
        <f t="shared" si="228"/>
        <v>-0.28814021361418413</v>
      </c>
      <c r="AD410" s="15">
        <f t="shared" si="229"/>
        <v>-1.5219686474260419E-4</v>
      </c>
      <c r="AE410" s="15">
        <f t="shared" si="230"/>
        <v>2.3163885637478552E-8</v>
      </c>
      <c r="AF410">
        <f t="shared" si="231"/>
        <v>-0.28814021361418413</v>
      </c>
      <c r="AG410" s="68"/>
      <c r="AH410">
        <f t="shared" si="232"/>
        <v>-0.28798801674944152</v>
      </c>
      <c r="AI410">
        <f t="shared" si="233"/>
        <v>0.95140329124596212</v>
      </c>
      <c r="AJ410">
        <f t="shared" si="234"/>
        <v>-0.88381336015587741</v>
      </c>
      <c r="AK410">
        <f t="shared" si="235"/>
        <v>-0.23548793118836728</v>
      </c>
      <c r="AL410">
        <f t="shared" si="236"/>
        <v>-1.7743055056296986</v>
      </c>
      <c r="AM410">
        <f t="shared" si="237"/>
        <v>-1.227437492166481</v>
      </c>
      <c r="AN410" s="15">
        <f t="shared" si="219"/>
        <v>4.7527010801698673</v>
      </c>
      <c r="AO410" s="15">
        <f t="shared" si="219"/>
        <v>4.7527010801707359</v>
      </c>
      <c r="AP410" s="15">
        <f t="shared" si="219"/>
        <v>4.7527010802604188</v>
      </c>
      <c r="AQ410" s="15">
        <f t="shared" si="219"/>
        <v>4.7527010895152051</v>
      </c>
      <c r="AR410" s="15">
        <f t="shared" si="219"/>
        <v>4.7527020445486468</v>
      </c>
      <c r="AS410" s="15">
        <f t="shared" si="219"/>
        <v>4.7528004764827569</v>
      </c>
      <c r="AT410" s="15">
        <f t="shared" si="219"/>
        <v>4.7619076513962506</v>
      </c>
      <c r="AU410" s="15">
        <f t="shared" si="238"/>
        <v>4.99295574007356</v>
      </c>
      <c r="AV410" s="15"/>
    </row>
    <row r="411" spans="1:64" x14ac:dyDescent="0.2">
      <c r="A411" s="39" t="s">
        <v>708</v>
      </c>
      <c r="B411" s="35" t="s">
        <v>702</v>
      </c>
      <c r="C411" s="12">
        <v>55025.409090000001</v>
      </c>
      <c r="D411" s="12">
        <v>6.9999999999999999E-4</v>
      </c>
      <c r="E411" s="9">
        <f t="shared" si="220"/>
        <v>9912.5179019571278</v>
      </c>
      <c r="F411" s="9">
        <f t="shared" si="221"/>
        <v>9912.5</v>
      </c>
      <c r="G411" s="9">
        <f t="shared" si="222"/>
        <v>2.7727500004402827E-2</v>
      </c>
      <c r="H411" s="9"/>
      <c r="I411" s="9"/>
      <c r="J411" s="9"/>
      <c r="K411" s="9">
        <f t="shared" si="239"/>
        <v>2.7727500004402827E-2</v>
      </c>
      <c r="L411" s="15"/>
      <c r="M411" s="9"/>
      <c r="N411" s="9"/>
      <c r="O411" s="9">
        <f t="shared" ca="1" si="217"/>
        <v>3.2349897735592825E-2</v>
      </c>
      <c r="P411" s="9">
        <f t="shared" si="223"/>
        <v>0.31577771361722257</v>
      </c>
      <c r="Q411" s="40">
        <f t="shared" si="224"/>
        <v>40006.909090000001</v>
      </c>
      <c r="S411" s="35">
        <v>1</v>
      </c>
      <c r="Z411">
        <f t="shared" si="225"/>
        <v>9912.5</v>
      </c>
      <c r="AA411" s="15">
        <f t="shared" si="226"/>
        <v>2.7789696867781044E-2</v>
      </c>
      <c r="AB411" s="15">
        <f t="shared" si="227"/>
        <v>0.31571551675384435</v>
      </c>
      <c r="AC411" s="15">
        <f t="shared" si="228"/>
        <v>-0.28805021361281974</v>
      </c>
      <c r="AD411" s="15">
        <f t="shared" si="229"/>
        <v>-6.2196863378216616E-5</v>
      </c>
      <c r="AE411" s="15">
        <f t="shared" si="230"/>
        <v>3.8684498140885432E-9</v>
      </c>
      <c r="AF411">
        <f t="shared" si="231"/>
        <v>-0.28805021361281974</v>
      </c>
      <c r="AG411" s="68"/>
      <c r="AH411">
        <f t="shared" si="232"/>
        <v>-0.28798801674944152</v>
      </c>
      <c r="AI411">
        <f t="shared" si="233"/>
        <v>0.95140329124596212</v>
      </c>
      <c r="AJ411">
        <f t="shared" si="234"/>
        <v>-0.88381336015587741</v>
      </c>
      <c r="AK411">
        <f t="shared" si="235"/>
        <v>-0.23548793118836728</v>
      </c>
      <c r="AL411">
        <f t="shared" si="236"/>
        <v>-1.7743055056296986</v>
      </c>
      <c r="AM411">
        <f t="shared" si="237"/>
        <v>-1.227437492166481</v>
      </c>
      <c r="AN411" s="15">
        <f t="shared" ref="AN411:AT420" si="240">$AU411+$AB$7*SIN(AO411)</f>
        <v>4.7527010801698673</v>
      </c>
      <c r="AO411" s="15">
        <f t="shared" si="240"/>
        <v>4.7527010801707359</v>
      </c>
      <c r="AP411" s="15">
        <f t="shared" si="240"/>
        <v>4.7527010802604188</v>
      </c>
      <c r="AQ411" s="15">
        <f t="shared" si="240"/>
        <v>4.7527010895152051</v>
      </c>
      <c r="AR411" s="15">
        <f t="shared" si="240"/>
        <v>4.7527020445486468</v>
      </c>
      <c r="AS411" s="15">
        <f t="shared" si="240"/>
        <v>4.7528004764827569</v>
      </c>
      <c r="AT411" s="15">
        <f t="shared" si="240"/>
        <v>4.7619076513962506</v>
      </c>
      <c r="AU411" s="15">
        <f t="shared" si="238"/>
        <v>4.99295574007356</v>
      </c>
    </row>
    <row r="412" spans="1:64" x14ac:dyDescent="0.2">
      <c r="A412" s="63" t="s">
        <v>554</v>
      </c>
      <c r="B412" s="28" t="s">
        <v>702</v>
      </c>
      <c r="C412" s="64">
        <v>55025.412499999999</v>
      </c>
      <c r="D412" s="64" t="s">
        <v>700</v>
      </c>
      <c r="E412" s="9">
        <f t="shared" si="220"/>
        <v>9912.520103586332</v>
      </c>
      <c r="F412" s="9">
        <f t="shared" si="221"/>
        <v>9912.5</v>
      </c>
      <c r="G412" s="9">
        <f t="shared" si="222"/>
        <v>3.1137500001932494E-2</v>
      </c>
      <c r="H412" s="9"/>
      <c r="I412" s="9"/>
      <c r="J412" s="9"/>
      <c r="K412" s="9">
        <f t="shared" si="239"/>
        <v>3.1137500001932494E-2</v>
      </c>
      <c r="L412" s="9"/>
      <c r="M412" s="15"/>
      <c r="N412" s="9"/>
      <c r="O412" s="9">
        <f t="shared" ca="1" si="217"/>
        <v>3.2349897735592825E-2</v>
      </c>
      <c r="P412" s="9">
        <f t="shared" si="223"/>
        <v>0.31577771361722257</v>
      </c>
      <c r="Q412" s="40">
        <f t="shared" si="224"/>
        <v>40006.912499999999</v>
      </c>
      <c r="S412" s="35">
        <v>1</v>
      </c>
      <c r="Z412">
        <f t="shared" si="225"/>
        <v>9912.5</v>
      </c>
      <c r="AA412" s="15">
        <f t="shared" si="226"/>
        <v>2.7789696867781044E-2</v>
      </c>
      <c r="AB412" s="15">
        <f t="shared" si="227"/>
        <v>0.31912551675137402</v>
      </c>
      <c r="AC412" s="15">
        <f t="shared" si="228"/>
        <v>-0.28464021361529007</v>
      </c>
      <c r="AD412" s="15">
        <f t="shared" si="229"/>
        <v>3.3478031341514503E-3</v>
      </c>
      <c r="AE412" s="15">
        <f t="shared" si="230"/>
        <v>1.1207785825034274E-5</v>
      </c>
      <c r="AF412">
        <f t="shared" si="231"/>
        <v>-0.28464021361529007</v>
      </c>
      <c r="AG412" s="68"/>
      <c r="AH412">
        <f t="shared" si="232"/>
        <v>-0.28798801674944152</v>
      </c>
      <c r="AI412">
        <f t="shared" si="233"/>
        <v>0.95140329124596212</v>
      </c>
      <c r="AJ412">
        <f t="shared" si="234"/>
        <v>-0.88381336015587741</v>
      </c>
      <c r="AK412">
        <f t="shared" si="235"/>
        <v>-0.23548793118836728</v>
      </c>
      <c r="AL412">
        <f t="shared" si="236"/>
        <v>-1.7743055056296986</v>
      </c>
      <c r="AM412">
        <f t="shared" si="237"/>
        <v>-1.227437492166481</v>
      </c>
      <c r="AN412" s="15">
        <f t="shared" si="240"/>
        <v>4.7527010801698673</v>
      </c>
      <c r="AO412" s="15">
        <f t="shared" si="240"/>
        <v>4.7527010801707359</v>
      </c>
      <c r="AP412" s="15">
        <f t="shared" si="240"/>
        <v>4.7527010802604188</v>
      </c>
      <c r="AQ412" s="15">
        <f t="shared" si="240"/>
        <v>4.7527010895152051</v>
      </c>
      <c r="AR412" s="15">
        <f t="shared" si="240"/>
        <v>4.7527020445486468</v>
      </c>
      <c r="AS412" s="15">
        <f t="shared" si="240"/>
        <v>4.7528004764827569</v>
      </c>
      <c r="AT412" s="15">
        <f t="shared" si="240"/>
        <v>4.7619076513962506</v>
      </c>
      <c r="AU412" s="15">
        <f t="shared" si="238"/>
        <v>4.99295574007356</v>
      </c>
    </row>
    <row r="413" spans="1:64" x14ac:dyDescent="0.2">
      <c r="A413" s="39" t="s">
        <v>708</v>
      </c>
      <c r="B413" s="35" t="s">
        <v>702</v>
      </c>
      <c r="C413" s="12">
        <v>55025.41259</v>
      </c>
      <c r="D413" s="12">
        <v>1.1000000000000001E-3</v>
      </c>
      <c r="E413" s="9">
        <f t="shared" si="220"/>
        <v>9912.5201616938484</v>
      </c>
      <c r="F413" s="9">
        <f t="shared" si="221"/>
        <v>9912.5</v>
      </c>
      <c r="G413" s="9">
        <f t="shared" si="222"/>
        <v>3.1227500003296882E-2</v>
      </c>
      <c r="H413" s="9"/>
      <c r="I413" s="9"/>
      <c r="J413" s="9"/>
      <c r="K413" s="9">
        <f t="shared" si="239"/>
        <v>3.1227500003296882E-2</v>
      </c>
      <c r="L413" s="15"/>
      <c r="M413" s="9"/>
      <c r="N413" s="9"/>
      <c r="O413" s="9">
        <f t="shared" ca="1" si="217"/>
        <v>3.2349897735592825E-2</v>
      </c>
      <c r="P413" s="9">
        <f t="shared" si="223"/>
        <v>0.31577771361722257</v>
      </c>
      <c r="Q413" s="40">
        <f t="shared" si="224"/>
        <v>40006.91259</v>
      </c>
      <c r="S413" s="35">
        <v>1</v>
      </c>
      <c r="Z413">
        <f t="shared" si="225"/>
        <v>9912.5</v>
      </c>
      <c r="AA413" s="15">
        <f t="shared" si="226"/>
        <v>2.7789696867781044E-2</v>
      </c>
      <c r="AB413" s="15">
        <f t="shared" si="227"/>
        <v>0.3192155167527384</v>
      </c>
      <c r="AC413" s="15">
        <f t="shared" si="228"/>
        <v>-0.28455021361392568</v>
      </c>
      <c r="AD413" s="15">
        <f t="shared" si="229"/>
        <v>3.4378031355158378E-3</v>
      </c>
      <c r="AE413" s="15">
        <f t="shared" si="230"/>
        <v>1.1818490398562525E-5</v>
      </c>
      <c r="AF413">
        <f t="shared" si="231"/>
        <v>-0.28455021361392568</v>
      </c>
      <c r="AG413" s="68"/>
      <c r="AH413">
        <f t="shared" si="232"/>
        <v>-0.28798801674944152</v>
      </c>
      <c r="AI413">
        <f t="shared" si="233"/>
        <v>0.95140329124596212</v>
      </c>
      <c r="AJ413">
        <f t="shared" si="234"/>
        <v>-0.88381336015587741</v>
      </c>
      <c r="AK413">
        <f t="shared" si="235"/>
        <v>-0.23548793118836728</v>
      </c>
      <c r="AL413">
        <f t="shared" si="236"/>
        <v>-1.7743055056296986</v>
      </c>
      <c r="AM413">
        <f t="shared" si="237"/>
        <v>-1.227437492166481</v>
      </c>
      <c r="AN413" s="15">
        <f t="shared" si="240"/>
        <v>4.7527010801698673</v>
      </c>
      <c r="AO413" s="15">
        <f t="shared" si="240"/>
        <v>4.7527010801707359</v>
      </c>
      <c r="AP413" s="15">
        <f t="shared" si="240"/>
        <v>4.7527010802604188</v>
      </c>
      <c r="AQ413" s="15">
        <f t="shared" si="240"/>
        <v>4.7527010895152051</v>
      </c>
      <c r="AR413" s="15">
        <f t="shared" si="240"/>
        <v>4.7527020445486468</v>
      </c>
      <c r="AS413" s="15">
        <f t="shared" si="240"/>
        <v>4.7528004764827569</v>
      </c>
      <c r="AT413" s="15">
        <f t="shared" si="240"/>
        <v>4.7619076513962506</v>
      </c>
      <c r="AU413" s="15">
        <f t="shared" si="238"/>
        <v>4.99295574007356</v>
      </c>
    </row>
    <row r="414" spans="1:64" x14ac:dyDescent="0.2">
      <c r="A414" s="39" t="s">
        <v>716</v>
      </c>
      <c r="B414" s="35" t="s">
        <v>676</v>
      </c>
      <c r="C414" s="12">
        <v>55346.801200000002</v>
      </c>
      <c r="D414" s="12">
        <v>2.9999999999999997E-4</v>
      </c>
      <c r="E414" s="9">
        <f t="shared" si="220"/>
        <v>10120.02120278684</v>
      </c>
      <c r="F414" s="9">
        <f t="shared" si="221"/>
        <v>10120</v>
      </c>
      <c r="G414" s="9">
        <f t="shared" si="222"/>
        <v>3.2840000007126946E-2</v>
      </c>
      <c r="H414" s="9"/>
      <c r="I414" s="9"/>
      <c r="J414" s="9"/>
      <c r="K414" s="9">
        <f t="shared" si="239"/>
        <v>3.2840000007126946E-2</v>
      </c>
      <c r="L414" s="15"/>
      <c r="M414" s="9"/>
      <c r="N414" s="9"/>
      <c r="O414" s="9">
        <f t="shared" ca="1" si="217"/>
        <v>3.7343723383902294E-2</v>
      </c>
      <c r="P414" s="9">
        <f t="shared" si="223"/>
        <v>0.32191481744366657</v>
      </c>
      <c r="Q414" s="40">
        <f t="shared" si="224"/>
        <v>40328.301200000002</v>
      </c>
      <c r="S414" s="35">
        <v>1</v>
      </c>
      <c r="Z414">
        <f t="shared" si="225"/>
        <v>10120</v>
      </c>
      <c r="AA414" s="15">
        <f t="shared" si="226"/>
        <v>3.183275551353415E-2</v>
      </c>
      <c r="AB414" s="15">
        <f t="shared" si="227"/>
        <v>0.32292206193725936</v>
      </c>
      <c r="AC414" s="15">
        <f t="shared" si="228"/>
        <v>-0.28907481743653962</v>
      </c>
      <c r="AD414" s="15">
        <f t="shared" si="229"/>
        <v>1.007244493592796E-3</v>
      </c>
      <c r="AE414" s="15">
        <f t="shared" si="230"/>
        <v>1.014541469873008E-6</v>
      </c>
      <c r="AF414">
        <f t="shared" si="231"/>
        <v>-0.28907481743653962</v>
      </c>
      <c r="AG414" s="68"/>
      <c r="AH414">
        <f t="shared" si="232"/>
        <v>-0.29008206193013242</v>
      </c>
      <c r="AI414">
        <f t="shared" si="233"/>
        <v>0.95840054549570108</v>
      </c>
      <c r="AJ414">
        <f t="shared" si="234"/>
        <v>-0.89728443351150755</v>
      </c>
      <c r="AK414">
        <f t="shared" si="235"/>
        <v>-0.23682417786629545</v>
      </c>
      <c r="AL414">
        <f t="shared" si="236"/>
        <v>-1.7446778832956638</v>
      </c>
      <c r="AM414">
        <f t="shared" si="237"/>
        <v>-1.1909656521760248</v>
      </c>
      <c r="AN414" s="15">
        <f t="shared" si="240"/>
        <v>4.7828179126355463</v>
      </c>
      <c r="AO414" s="15">
        <f t="shared" si="240"/>
        <v>4.7828179126515584</v>
      </c>
      <c r="AP414" s="15">
        <f t="shared" si="240"/>
        <v>4.7828179135978335</v>
      </c>
      <c r="AQ414" s="15">
        <f t="shared" si="240"/>
        <v>4.7828179695221129</v>
      </c>
      <c r="AR414" s="15">
        <f t="shared" si="240"/>
        <v>4.7828212745343519</v>
      </c>
      <c r="AS414" s="15">
        <f t="shared" si="240"/>
        <v>4.7830163199044549</v>
      </c>
      <c r="AT414" s="15">
        <f t="shared" si="240"/>
        <v>4.7937039642981327</v>
      </c>
      <c r="AU414" s="15">
        <f t="shared" si="238"/>
        <v>5.0226718218246686</v>
      </c>
    </row>
    <row r="415" spans="1:64" x14ac:dyDescent="0.2">
      <c r="A415" s="39" t="s">
        <v>719</v>
      </c>
      <c r="B415" s="35" t="s">
        <v>676</v>
      </c>
      <c r="C415" s="12">
        <v>55642.6345</v>
      </c>
      <c r="D415" s="12">
        <v>1E-4</v>
      </c>
      <c r="E415" s="9">
        <f t="shared" si="220"/>
        <v>10311.022737470892</v>
      </c>
      <c r="F415" s="9">
        <f t="shared" si="221"/>
        <v>10311</v>
      </c>
      <c r="G415" s="9">
        <f t="shared" si="222"/>
        <v>3.5217000004195143E-2</v>
      </c>
      <c r="H415" s="9"/>
      <c r="I415" s="9"/>
      <c r="J415" s="9"/>
      <c r="K415" s="9">
        <f t="shared" si="239"/>
        <v>3.5217000004195143E-2</v>
      </c>
      <c r="L415" s="15"/>
      <c r="M415" s="9"/>
      <c r="N415" s="9"/>
      <c r="O415" s="9">
        <f t="shared" ca="1" si="217"/>
        <v>4.1940449643310063E-2</v>
      </c>
      <c r="P415" s="9">
        <f t="shared" si="223"/>
        <v>0.32756409212740817</v>
      </c>
      <c r="Q415" s="40">
        <f t="shared" si="224"/>
        <v>40624.1345</v>
      </c>
      <c r="S415" s="35">
        <v>1</v>
      </c>
      <c r="Z415">
        <f t="shared" si="225"/>
        <v>10311</v>
      </c>
      <c r="AA415" s="15">
        <f t="shared" si="226"/>
        <v>3.5775760750626995E-2</v>
      </c>
      <c r="AB415" s="15">
        <f t="shared" si="227"/>
        <v>0.32700533138097632</v>
      </c>
      <c r="AC415" s="15">
        <f t="shared" si="228"/>
        <v>-0.29234709212321303</v>
      </c>
      <c r="AD415" s="15">
        <f t="shared" si="229"/>
        <v>-5.5876074643185225E-4</v>
      </c>
      <c r="AE415" s="15">
        <f t="shared" si="230"/>
        <v>3.1221357175308069E-7</v>
      </c>
      <c r="AF415">
        <f t="shared" si="231"/>
        <v>-0.29234709212321303</v>
      </c>
      <c r="AG415" s="68"/>
      <c r="AH415">
        <f t="shared" si="232"/>
        <v>-0.29178833137678117</v>
      </c>
      <c r="AI415">
        <f t="shared" si="233"/>
        <v>0.96496630334350331</v>
      </c>
      <c r="AJ415">
        <f t="shared" si="234"/>
        <v>-0.90915045696562702</v>
      </c>
      <c r="AK415">
        <f t="shared" si="235"/>
        <v>-0.23788410189771522</v>
      </c>
      <c r="AL415">
        <f t="shared" si="236"/>
        <v>-1.7170173620950444</v>
      </c>
      <c r="AM415">
        <f t="shared" si="237"/>
        <v>-1.158058488978944</v>
      </c>
      <c r="AN415" s="15">
        <f t="shared" si="240"/>
        <v>4.8107368467555158</v>
      </c>
      <c r="AO415" s="15">
        <f t="shared" si="240"/>
        <v>4.8107368468501752</v>
      </c>
      <c r="AP415" s="15">
        <f t="shared" si="240"/>
        <v>4.8107368508595085</v>
      </c>
      <c r="AQ415" s="15">
        <f t="shared" si="240"/>
        <v>4.8107370206769673</v>
      </c>
      <c r="AR415" s="15">
        <f t="shared" si="240"/>
        <v>4.8107442131184444</v>
      </c>
      <c r="AS415" s="15">
        <f t="shared" si="240"/>
        <v>4.8110483616345512</v>
      </c>
      <c r="AT415" s="15">
        <f t="shared" si="240"/>
        <v>4.8231506403834929</v>
      </c>
      <c r="AU415" s="15">
        <f t="shared" si="238"/>
        <v>5.0500249380389421</v>
      </c>
    </row>
    <row r="416" spans="1:64" x14ac:dyDescent="0.2">
      <c r="A416" s="39" t="s">
        <v>719</v>
      </c>
      <c r="B416" s="35" t="s">
        <v>676</v>
      </c>
      <c r="C416" s="12">
        <v>55642.634610000001</v>
      </c>
      <c r="D416" s="12">
        <v>1E-4</v>
      </c>
      <c r="E416" s="9">
        <f t="shared" si="220"/>
        <v>10311.022808491189</v>
      </c>
      <c r="F416" s="9">
        <f t="shared" si="221"/>
        <v>10311</v>
      </c>
      <c r="G416" s="9">
        <f t="shared" si="222"/>
        <v>3.5327000005054288E-2</v>
      </c>
      <c r="H416" s="9"/>
      <c r="I416" s="9"/>
      <c r="J416" s="9"/>
      <c r="K416" s="9">
        <f t="shared" si="239"/>
        <v>3.5327000005054288E-2</v>
      </c>
      <c r="L416" s="15"/>
      <c r="M416" s="9"/>
      <c r="N416" s="9"/>
      <c r="O416" s="9">
        <f t="shared" ca="1" si="217"/>
        <v>4.1940449643310063E-2</v>
      </c>
      <c r="P416" s="9">
        <f t="shared" si="223"/>
        <v>0.32756409212740817</v>
      </c>
      <c r="Q416" s="40">
        <f t="shared" si="224"/>
        <v>40624.134610000001</v>
      </c>
      <c r="S416" s="35">
        <v>1</v>
      </c>
      <c r="Z416">
        <f t="shared" si="225"/>
        <v>10311</v>
      </c>
      <c r="AA416" s="15">
        <f t="shared" si="226"/>
        <v>3.5775760750626995E-2</v>
      </c>
      <c r="AB416" s="15">
        <f t="shared" si="227"/>
        <v>0.32711533138183546</v>
      </c>
      <c r="AC416" s="15">
        <f t="shared" si="228"/>
        <v>-0.29223709212235388</v>
      </c>
      <c r="AD416" s="15">
        <f t="shared" si="229"/>
        <v>-4.4876074557270718E-4</v>
      </c>
      <c r="AE416" s="15">
        <f t="shared" si="230"/>
        <v>2.0138620676697204E-7</v>
      </c>
      <c r="AF416">
        <f t="shared" si="231"/>
        <v>-0.29223709212235388</v>
      </c>
      <c r="AG416" s="68"/>
      <c r="AH416">
        <f t="shared" si="232"/>
        <v>-0.29178833137678117</v>
      </c>
      <c r="AI416">
        <f t="shared" si="233"/>
        <v>0.96496630334350331</v>
      </c>
      <c r="AJ416">
        <f t="shared" si="234"/>
        <v>-0.90915045696562702</v>
      </c>
      <c r="AK416">
        <f t="shared" si="235"/>
        <v>-0.23788410189771522</v>
      </c>
      <c r="AL416">
        <f t="shared" si="236"/>
        <v>-1.7170173620950444</v>
      </c>
      <c r="AM416">
        <f t="shared" si="237"/>
        <v>-1.158058488978944</v>
      </c>
      <c r="AN416" s="15">
        <f t="shared" si="240"/>
        <v>4.8107368467555158</v>
      </c>
      <c r="AO416" s="15">
        <f t="shared" si="240"/>
        <v>4.8107368468501752</v>
      </c>
      <c r="AP416" s="15">
        <f t="shared" si="240"/>
        <v>4.8107368508595085</v>
      </c>
      <c r="AQ416" s="15">
        <f t="shared" si="240"/>
        <v>4.8107370206769673</v>
      </c>
      <c r="AR416" s="15">
        <f t="shared" si="240"/>
        <v>4.8107442131184444</v>
      </c>
      <c r="AS416" s="15">
        <f t="shared" si="240"/>
        <v>4.8110483616345512</v>
      </c>
      <c r="AT416" s="15">
        <f t="shared" si="240"/>
        <v>4.8231506403834929</v>
      </c>
      <c r="AU416" s="15">
        <f t="shared" si="238"/>
        <v>5.0500249380389421</v>
      </c>
    </row>
    <row r="417" spans="1:68" x14ac:dyDescent="0.2">
      <c r="A417" s="172" t="s">
        <v>719</v>
      </c>
      <c r="B417" s="168" t="s">
        <v>676</v>
      </c>
      <c r="C417" s="165">
        <v>55642.634689999999</v>
      </c>
      <c r="D417" s="165">
        <v>1E-4</v>
      </c>
      <c r="E417" s="9">
        <f t="shared" si="220"/>
        <v>10311.022860142313</v>
      </c>
      <c r="F417" s="9">
        <f t="shared" si="221"/>
        <v>10311</v>
      </c>
      <c r="G417" s="9">
        <f t="shared" si="222"/>
        <v>3.5407000003033318E-2</v>
      </c>
      <c r="H417" s="9"/>
      <c r="I417" s="9"/>
      <c r="J417" s="9"/>
      <c r="K417" s="9">
        <f t="shared" si="239"/>
        <v>3.5407000003033318E-2</v>
      </c>
      <c r="L417" s="15"/>
      <c r="M417" s="9"/>
      <c r="N417" s="9"/>
      <c r="O417" s="9">
        <f t="shared" ca="1" si="217"/>
        <v>4.1940449643310063E-2</v>
      </c>
      <c r="P417" s="9">
        <f t="shared" si="223"/>
        <v>0.32756409212740817</v>
      </c>
      <c r="Q417" s="40">
        <f t="shared" si="224"/>
        <v>40624.134689999999</v>
      </c>
      <c r="S417" s="35">
        <v>1</v>
      </c>
      <c r="Z417">
        <f t="shared" si="225"/>
        <v>10311</v>
      </c>
      <c r="AA417" s="15">
        <f t="shared" si="226"/>
        <v>3.5775760750626995E-2</v>
      </c>
      <c r="AB417" s="15">
        <f t="shared" si="227"/>
        <v>0.32719533137981449</v>
      </c>
      <c r="AC417" s="15">
        <f t="shared" si="228"/>
        <v>-0.29215709212437485</v>
      </c>
      <c r="AD417" s="15">
        <f t="shared" si="229"/>
        <v>-3.6876074759367716E-4</v>
      </c>
      <c r="AE417" s="15">
        <f t="shared" si="230"/>
        <v>1.3598448896584767E-7</v>
      </c>
      <c r="AF417">
        <f t="shared" si="231"/>
        <v>-0.29215709212437485</v>
      </c>
      <c r="AG417" s="68"/>
      <c r="AH417">
        <f t="shared" si="232"/>
        <v>-0.29178833137678117</v>
      </c>
      <c r="AI417">
        <f t="shared" si="233"/>
        <v>0.96496630334350331</v>
      </c>
      <c r="AJ417">
        <f t="shared" si="234"/>
        <v>-0.90915045696562702</v>
      </c>
      <c r="AK417">
        <f t="shared" si="235"/>
        <v>-0.23788410189771522</v>
      </c>
      <c r="AL417">
        <f t="shared" si="236"/>
        <v>-1.7170173620950444</v>
      </c>
      <c r="AM417">
        <f t="shared" si="237"/>
        <v>-1.158058488978944</v>
      </c>
      <c r="AN417" s="15">
        <f t="shared" si="240"/>
        <v>4.8107368467555158</v>
      </c>
      <c r="AO417" s="15">
        <f t="shared" si="240"/>
        <v>4.8107368468501752</v>
      </c>
      <c r="AP417" s="15">
        <f t="shared" si="240"/>
        <v>4.8107368508595085</v>
      </c>
      <c r="AQ417" s="15">
        <f t="shared" si="240"/>
        <v>4.8107370206769673</v>
      </c>
      <c r="AR417" s="15">
        <f t="shared" si="240"/>
        <v>4.8107442131184444</v>
      </c>
      <c r="AS417" s="15">
        <f t="shared" si="240"/>
        <v>4.8110483616345512</v>
      </c>
      <c r="AT417" s="15">
        <f t="shared" si="240"/>
        <v>4.8231506403834929</v>
      </c>
      <c r="AU417" s="15">
        <f t="shared" si="238"/>
        <v>5.0500249380389421</v>
      </c>
    </row>
    <row r="418" spans="1:68" x14ac:dyDescent="0.2">
      <c r="A418" s="165" t="s">
        <v>1898</v>
      </c>
      <c r="B418" s="168"/>
      <c r="C418" s="165">
        <v>55642.634720000002</v>
      </c>
      <c r="D418" s="165">
        <v>1E-4</v>
      </c>
      <c r="E418" s="9">
        <f t="shared" si="220"/>
        <v>10311.022879511487</v>
      </c>
      <c r="F418" s="9">
        <f t="shared" si="221"/>
        <v>10311</v>
      </c>
      <c r="G418" s="9">
        <f t="shared" si="222"/>
        <v>3.5437000005913433E-2</v>
      </c>
      <c r="H418" s="9"/>
      <c r="I418" s="9"/>
      <c r="J418" s="9"/>
      <c r="K418" s="9">
        <f t="shared" si="239"/>
        <v>3.5437000005913433E-2</v>
      </c>
      <c r="L418" s="9"/>
      <c r="M418" s="15"/>
      <c r="N418" s="9"/>
      <c r="O418" s="9">
        <f t="shared" ca="1" si="217"/>
        <v>4.1940449643310063E-2</v>
      </c>
      <c r="P418" s="9">
        <f t="shared" si="223"/>
        <v>0.32756409212740817</v>
      </c>
      <c r="Q418" s="40">
        <f t="shared" si="224"/>
        <v>40624.134720000002</v>
      </c>
      <c r="S418" s="35">
        <v>1</v>
      </c>
      <c r="Z418">
        <f t="shared" si="225"/>
        <v>10311</v>
      </c>
      <c r="AA418" s="15">
        <f t="shared" si="226"/>
        <v>3.5775760750626995E-2</v>
      </c>
      <c r="AB418" s="15">
        <f t="shared" si="227"/>
        <v>0.32722533138269461</v>
      </c>
      <c r="AC418" s="15">
        <f t="shared" si="228"/>
        <v>-0.29212709212149474</v>
      </c>
      <c r="AD418" s="15">
        <f t="shared" si="229"/>
        <v>-3.387607447135621E-4</v>
      </c>
      <c r="AE418" s="15">
        <f t="shared" si="230"/>
        <v>1.1475884215888719E-7</v>
      </c>
      <c r="AF418">
        <f t="shared" si="231"/>
        <v>-0.29212709212149474</v>
      </c>
      <c r="AG418" s="68"/>
      <c r="AH418">
        <f t="shared" si="232"/>
        <v>-0.29178833137678117</v>
      </c>
      <c r="AI418">
        <f t="shared" si="233"/>
        <v>0.96496630334350331</v>
      </c>
      <c r="AJ418">
        <f t="shared" si="234"/>
        <v>-0.90915045696562702</v>
      </c>
      <c r="AK418">
        <f t="shared" si="235"/>
        <v>-0.23788410189771522</v>
      </c>
      <c r="AL418">
        <f t="shared" si="236"/>
        <v>-1.7170173620950444</v>
      </c>
      <c r="AM418">
        <f t="shared" si="237"/>
        <v>-1.158058488978944</v>
      </c>
      <c r="AN418" s="15">
        <f t="shared" si="240"/>
        <v>4.8107368467555158</v>
      </c>
      <c r="AO418" s="15">
        <f t="shared" si="240"/>
        <v>4.8107368468501752</v>
      </c>
      <c r="AP418" s="15">
        <f t="shared" si="240"/>
        <v>4.8107368508595085</v>
      </c>
      <c r="AQ418" s="15">
        <f t="shared" si="240"/>
        <v>4.8107370206769673</v>
      </c>
      <c r="AR418" s="15">
        <f t="shared" si="240"/>
        <v>4.8107442131184444</v>
      </c>
      <c r="AS418" s="15">
        <f t="shared" si="240"/>
        <v>4.8110483616345512</v>
      </c>
      <c r="AT418" s="15">
        <f t="shared" si="240"/>
        <v>4.8231506403834929</v>
      </c>
      <c r="AU418" s="15">
        <f t="shared" si="238"/>
        <v>5.0500249380389421</v>
      </c>
    </row>
    <row r="419" spans="1:68" x14ac:dyDescent="0.2">
      <c r="A419" s="165" t="s">
        <v>1898</v>
      </c>
      <c r="B419" s="168"/>
      <c r="C419" s="165">
        <v>55642.6348</v>
      </c>
      <c r="D419" s="165" t="s">
        <v>1899</v>
      </c>
      <c r="E419" s="9">
        <f t="shared" si="220"/>
        <v>10311.02293116261</v>
      </c>
      <c r="F419" s="9">
        <f t="shared" si="221"/>
        <v>10311</v>
      </c>
      <c r="G419" s="9">
        <f t="shared" si="222"/>
        <v>3.5517000003892463E-2</v>
      </c>
      <c r="H419" s="9"/>
      <c r="I419" s="9"/>
      <c r="J419" s="9"/>
      <c r="K419" s="9">
        <f t="shared" si="239"/>
        <v>3.5517000003892463E-2</v>
      </c>
      <c r="L419" s="9"/>
      <c r="M419" s="15"/>
      <c r="N419" s="9"/>
      <c r="O419" s="9">
        <f t="shared" ca="1" si="217"/>
        <v>4.1940449643310063E-2</v>
      </c>
      <c r="P419" s="9">
        <f t="shared" si="223"/>
        <v>0.32756409212740817</v>
      </c>
      <c r="Q419" s="40">
        <f t="shared" si="224"/>
        <v>40624.1348</v>
      </c>
      <c r="S419" s="35">
        <v>1</v>
      </c>
      <c r="Z419">
        <f t="shared" si="225"/>
        <v>10311</v>
      </c>
      <c r="AA419" s="15">
        <f t="shared" si="226"/>
        <v>3.5775760750626995E-2</v>
      </c>
      <c r="AB419" s="15">
        <f t="shared" si="227"/>
        <v>0.32730533138067364</v>
      </c>
      <c r="AC419" s="15">
        <f t="shared" si="228"/>
        <v>-0.29204709212351571</v>
      </c>
      <c r="AD419" s="15">
        <f t="shared" si="229"/>
        <v>-2.5876074673453209E-4</v>
      </c>
      <c r="AE419" s="15">
        <f t="shared" si="230"/>
        <v>6.6957124050612662E-8</v>
      </c>
      <c r="AF419">
        <f t="shared" si="231"/>
        <v>-0.29204709212351571</v>
      </c>
      <c r="AG419" s="68"/>
      <c r="AH419">
        <f t="shared" si="232"/>
        <v>-0.29178833137678117</v>
      </c>
      <c r="AI419">
        <f t="shared" si="233"/>
        <v>0.96496630334350331</v>
      </c>
      <c r="AJ419">
        <f t="shared" si="234"/>
        <v>-0.90915045696562702</v>
      </c>
      <c r="AK419">
        <f t="shared" si="235"/>
        <v>-0.23788410189771522</v>
      </c>
      <c r="AL419">
        <f t="shared" si="236"/>
        <v>-1.7170173620950444</v>
      </c>
      <c r="AM419">
        <f t="shared" si="237"/>
        <v>-1.158058488978944</v>
      </c>
      <c r="AN419" s="15">
        <f t="shared" si="240"/>
        <v>4.8107368467555158</v>
      </c>
      <c r="AO419" s="15">
        <f t="shared" si="240"/>
        <v>4.8107368468501752</v>
      </c>
      <c r="AP419" s="15">
        <f t="shared" si="240"/>
        <v>4.8107368508595085</v>
      </c>
      <c r="AQ419" s="15">
        <f t="shared" si="240"/>
        <v>4.8107370206769673</v>
      </c>
      <c r="AR419" s="15">
        <f t="shared" si="240"/>
        <v>4.8107442131184444</v>
      </c>
      <c r="AS419" s="15">
        <f t="shared" si="240"/>
        <v>4.8110483616345512</v>
      </c>
      <c r="AT419" s="15">
        <f t="shared" si="240"/>
        <v>4.8231506403834929</v>
      </c>
      <c r="AU419" s="15">
        <f t="shared" si="238"/>
        <v>5.0500249380389421</v>
      </c>
    </row>
    <row r="420" spans="1:68" x14ac:dyDescent="0.2">
      <c r="A420" s="172" t="s">
        <v>719</v>
      </c>
      <c r="B420" s="168" t="s">
        <v>676</v>
      </c>
      <c r="C420" s="165">
        <v>55642.634810000003</v>
      </c>
      <c r="D420" s="165">
        <v>1E-4</v>
      </c>
      <c r="E420" s="9">
        <f t="shared" si="220"/>
        <v>10311.022937619004</v>
      </c>
      <c r="F420" s="9">
        <f t="shared" si="221"/>
        <v>10311</v>
      </c>
      <c r="G420" s="9">
        <f t="shared" si="222"/>
        <v>3.552700000727782E-2</v>
      </c>
      <c r="H420" s="9"/>
      <c r="I420" s="9"/>
      <c r="J420" s="9"/>
      <c r="K420" s="9">
        <f t="shared" si="239"/>
        <v>3.552700000727782E-2</v>
      </c>
      <c r="L420" s="15"/>
      <c r="M420" s="9"/>
      <c r="N420" s="9"/>
      <c r="O420" s="9">
        <f t="shared" ca="1" si="217"/>
        <v>4.1940449643310063E-2</v>
      </c>
      <c r="P420" s="9">
        <f t="shared" si="223"/>
        <v>0.32756409212740817</v>
      </c>
      <c r="Q420" s="40">
        <f t="shared" si="224"/>
        <v>40624.134810000003</v>
      </c>
      <c r="S420" s="35">
        <v>1</v>
      </c>
      <c r="Z420">
        <f t="shared" si="225"/>
        <v>10311</v>
      </c>
      <c r="AA420" s="15">
        <f t="shared" si="226"/>
        <v>3.5775760750626995E-2</v>
      </c>
      <c r="AB420" s="15">
        <f t="shared" si="227"/>
        <v>0.32731533138405899</v>
      </c>
      <c r="AC420" s="15">
        <f t="shared" si="228"/>
        <v>-0.29203709212013035</v>
      </c>
      <c r="AD420" s="15">
        <f t="shared" si="229"/>
        <v>-2.4876074334917453E-4</v>
      </c>
      <c r="AE420" s="15">
        <f t="shared" si="230"/>
        <v>6.1881907431633886E-8</v>
      </c>
      <c r="AF420">
        <f t="shared" si="231"/>
        <v>-0.29203709212013035</v>
      </c>
      <c r="AG420" s="68"/>
      <c r="AH420">
        <f t="shared" si="232"/>
        <v>-0.29178833137678117</v>
      </c>
      <c r="AI420">
        <f t="shared" si="233"/>
        <v>0.96496630334350331</v>
      </c>
      <c r="AJ420">
        <f t="shared" si="234"/>
        <v>-0.90915045696562702</v>
      </c>
      <c r="AK420">
        <f t="shared" si="235"/>
        <v>-0.23788410189771522</v>
      </c>
      <c r="AL420">
        <f t="shared" si="236"/>
        <v>-1.7170173620950444</v>
      </c>
      <c r="AM420">
        <f t="shared" si="237"/>
        <v>-1.158058488978944</v>
      </c>
      <c r="AN420" s="15">
        <f t="shared" si="240"/>
        <v>4.8107368467555158</v>
      </c>
      <c r="AO420" s="15">
        <f t="shared" si="240"/>
        <v>4.8107368468501752</v>
      </c>
      <c r="AP420" s="15">
        <f t="shared" si="240"/>
        <v>4.8107368508595085</v>
      </c>
      <c r="AQ420" s="15">
        <f t="shared" si="240"/>
        <v>4.8107370206769673</v>
      </c>
      <c r="AR420" s="15">
        <f t="shared" si="240"/>
        <v>4.8107442131184444</v>
      </c>
      <c r="AS420" s="15">
        <f t="shared" si="240"/>
        <v>4.8110483616345512</v>
      </c>
      <c r="AT420" s="15">
        <f t="shared" si="240"/>
        <v>4.8231506403834929</v>
      </c>
      <c r="AU420" s="15">
        <f t="shared" si="238"/>
        <v>5.0500249380389421</v>
      </c>
    </row>
    <row r="421" spans="1:68" s="9" customFormat="1" x14ac:dyDescent="0.2">
      <c r="A421" s="165" t="s">
        <v>1898</v>
      </c>
      <c r="B421" s="168"/>
      <c r="C421" s="165">
        <v>55642.634919999997</v>
      </c>
      <c r="D421" s="165" t="s">
        <v>1900</v>
      </c>
      <c r="E421" s="9">
        <f t="shared" si="220"/>
        <v>10311.023008639297</v>
      </c>
      <c r="F421" s="9">
        <f t="shared" si="221"/>
        <v>10311</v>
      </c>
      <c r="G421" s="9">
        <f t="shared" si="222"/>
        <v>3.5637000000861008E-2</v>
      </c>
      <c r="K421" s="9">
        <f t="shared" si="239"/>
        <v>3.5637000000861008E-2</v>
      </c>
      <c r="M421" s="15"/>
      <c r="O421" s="9">
        <f t="shared" ca="1" si="217"/>
        <v>4.1940449643310063E-2</v>
      </c>
      <c r="P421" s="9">
        <f t="shared" si="223"/>
        <v>0.32756409212740817</v>
      </c>
      <c r="Q421" s="40">
        <f t="shared" si="224"/>
        <v>40624.134919999997</v>
      </c>
      <c r="R421"/>
      <c r="S421" s="35">
        <v>1</v>
      </c>
      <c r="Z421">
        <f t="shared" si="225"/>
        <v>10311</v>
      </c>
      <c r="AA421" s="15">
        <f t="shared" si="226"/>
        <v>3.5775760750626995E-2</v>
      </c>
      <c r="AB421" s="15">
        <f t="shared" si="227"/>
        <v>0.32742533137764218</v>
      </c>
      <c r="AC421" s="15">
        <f t="shared" si="228"/>
        <v>-0.29192709212654716</v>
      </c>
      <c r="AD421" s="15">
        <f t="shared" si="229"/>
        <v>-1.3876074976598707E-4</v>
      </c>
      <c r="AE421" s="15">
        <f t="shared" si="230"/>
        <v>1.925454567561888E-8</v>
      </c>
      <c r="AF421">
        <f t="shared" si="231"/>
        <v>-0.29192709212654716</v>
      </c>
      <c r="AG421" s="68"/>
      <c r="AH421">
        <f t="shared" si="232"/>
        <v>-0.29178833137678117</v>
      </c>
      <c r="AI421">
        <f t="shared" si="233"/>
        <v>0.96496630334350331</v>
      </c>
      <c r="AJ421">
        <f t="shared" si="234"/>
        <v>-0.90915045696562702</v>
      </c>
      <c r="AK421">
        <f t="shared" si="235"/>
        <v>-0.23788410189771522</v>
      </c>
      <c r="AL421">
        <f t="shared" si="236"/>
        <v>-1.7170173620950444</v>
      </c>
      <c r="AM421">
        <f t="shared" si="237"/>
        <v>-1.158058488978944</v>
      </c>
      <c r="AN421" s="15">
        <f t="shared" ref="AN421:AT430" si="241">$AU421+$AB$7*SIN(AO421)</f>
        <v>4.8107368467555158</v>
      </c>
      <c r="AO421" s="15">
        <f t="shared" si="241"/>
        <v>4.8107368468501752</v>
      </c>
      <c r="AP421" s="15">
        <f t="shared" si="241"/>
        <v>4.8107368508595085</v>
      </c>
      <c r="AQ421" s="15">
        <f t="shared" si="241"/>
        <v>4.8107370206769673</v>
      </c>
      <c r="AR421" s="15">
        <f t="shared" si="241"/>
        <v>4.8107442131184444</v>
      </c>
      <c r="AS421" s="15">
        <f t="shared" si="241"/>
        <v>4.8110483616345512</v>
      </c>
      <c r="AT421" s="15">
        <f t="shared" si="241"/>
        <v>4.8231506403834929</v>
      </c>
      <c r="AU421" s="15">
        <f t="shared" si="238"/>
        <v>5.0500249380389421</v>
      </c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</row>
    <row r="422" spans="1:68" s="9" customFormat="1" x14ac:dyDescent="0.2">
      <c r="A422" s="12" t="s">
        <v>718</v>
      </c>
      <c r="B422" s="35" t="s">
        <v>702</v>
      </c>
      <c r="C422" s="12">
        <v>55648.830300000001</v>
      </c>
      <c r="D422" s="12">
        <v>2.0000000000000001E-4</v>
      </c>
      <c r="E422" s="9">
        <f t="shared" si="220"/>
        <v>10315.022987978849</v>
      </c>
      <c r="F422" s="9">
        <f t="shared" si="221"/>
        <v>10315</v>
      </c>
      <c r="G422" s="9">
        <f t="shared" si="222"/>
        <v>3.5605000004579779E-2</v>
      </c>
      <c r="K422" s="9">
        <f t="shared" si="239"/>
        <v>3.5605000004579779E-2</v>
      </c>
      <c r="L422" s="15"/>
      <c r="O422" s="9">
        <f t="shared" ca="1" si="217"/>
        <v>4.2036716161831689E-2</v>
      </c>
      <c r="P422" s="9">
        <f t="shared" si="223"/>
        <v>0.32768240340508997</v>
      </c>
      <c r="Q422" s="40">
        <f t="shared" si="224"/>
        <v>40630.330300000001</v>
      </c>
      <c r="R422"/>
      <c r="S422" s="35">
        <v>1</v>
      </c>
      <c r="Z422">
        <f t="shared" si="225"/>
        <v>10315</v>
      </c>
      <c r="AA422" s="15">
        <f t="shared" si="226"/>
        <v>3.5860649320229809E-2</v>
      </c>
      <c r="AB422" s="15">
        <f t="shared" si="227"/>
        <v>0.32742675408943994</v>
      </c>
      <c r="AC422" s="15">
        <f t="shared" si="228"/>
        <v>-0.29207740340051019</v>
      </c>
      <c r="AD422" s="15">
        <f t="shared" si="229"/>
        <v>-2.5564931565003057E-4</v>
      </c>
      <c r="AE422" s="15">
        <f t="shared" si="230"/>
        <v>6.5356572592328965E-8</v>
      </c>
      <c r="AF422">
        <f t="shared" si="231"/>
        <v>-0.29207740340051019</v>
      </c>
      <c r="AG422" s="68"/>
      <c r="AH422">
        <f t="shared" si="232"/>
        <v>-0.29182175408486016</v>
      </c>
      <c r="AI422">
        <f t="shared" si="233"/>
        <v>0.96510507500392051</v>
      </c>
      <c r="AJ422">
        <f t="shared" si="234"/>
        <v>-0.90939324180053083</v>
      </c>
      <c r="AK422">
        <f t="shared" si="235"/>
        <v>-0.23790449774356931</v>
      </c>
      <c r="AL422">
        <f t="shared" si="236"/>
        <v>-1.716434028839112</v>
      </c>
      <c r="AM422">
        <f t="shared" si="237"/>
        <v>-1.1573758989296232</v>
      </c>
      <c r="AN422" s="15">
        <f t="shared" si="241"/>
        <v>4.8113235806505514</v>
      </c>
      <c r="AO422" s="15">
        <f t="shared" si="241"/>
        <v>4.8113235807482742</v>
      </c>
      <c r="AP422" s="15">
        <f t="shared" si="241"/>
        <v>4.8113235848629241</v>
      </c>
      <c r="AQ422" s="15">
        <f t="shared" si="241"/>
        <v>4.8113237581109098</v>
      </c>
      <c r="AR422" s="15">
        <f t="shared" si="241"/>
        <v>4.811331052470635</v>
      </c>
      <c r="AS422" s="15">
        <f t="shared" si="241"/>
        <v>4.8116376862237313</v>
      </c>
      <c r="AT422" s="15">
        <f t="shared" si="241"/>
        <v>4.823769144941922</v>
      </c>
      <c r="AU422" s="15">
        <f t="shared" si="238"/>
        <v>5.0505977781690845</v>
      </c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</row>
    <row r="423" spans="1:68" s="9" customFormat="1" x14ac:dyDescent="0.2">
      <c r="A423" s="63" t="s">
        <v>879</v>
      </c>
      <c r="B423" s="28" t="s">
        <v>702</v>
      </c>
      <c r="C423" s="64">
        <v>56089.479700000004</v>
      </c>
      <c r="D423" s="64" t="s">
        <v>700</v>
      </c>
      <c r="E423" s="9">
        <f t="shared" si="220"/>
        <v>10599.523453807435</v>
      </c>
      <c r="F423" s="9">
        <f t="shared" si="221"/>
        <v>10599.5</v>
      </c>
      <c r="G423" s="9">
        <f t="shared" si="222"/>
        <v>3.6326500005088747E-2</v>
      </c>
      <c r="K423" s="9">
        <f t="shared" si="239"/>
        <v>3.6326500005088747E-2</v>
      </c>
      <c r="M423" s="15"/>
      <c r="O423" s="9">
        <f t="shared" ca="1" si="217"/>
        <v>4.8883672291682501E-2</v>
      </c>
      <c r="P423" s="9">
        <f t="shared" si="223"/>
        <v>0.33609748877855111</v>
      </c>
      <c r="Q423" s="40">
        <f t="shared" si="224"/>
        <v>41070.979700000004</v>
      </c>
      <c r="R423"/>
      <c r="S423" s="35">
        <v>1</v>
      </c>
      <c r="Z423">
        <f t="shared" si="225"/>
        <v>10599.5</v>
      </c>
      <c r="AA423" s="15">
        <f t="shared" si="226"/>
        <v>4.2147132698838019E-2</v>
      </c>
      <c r="AB423" s="15">
        <f t="shared" si="227"/>
        <v>0.33027685608480184</v>
      </c>
      <c r="AC423" s="15">
        <f t="shared" si="228"/>
        <v>-0.29977098877346237</v>
      </c>
      <c r="AD423" s="15">
        <f t="shared" si="229"/>
        <v>-5.8206326937492725E-3</v>
      </c>
      <c r="AE423" s="15">
        <f t="shared" si="230"/>
        <v>3.3879764955542911E-5</v>
      </c>
      <c r="AF423">
        <f t="shared" si="231"/>
        <v>-0.29977098877346237</v>
      </c>
      <c r="AG423" s="68"/>
      <c r="AH423">
        <f t="shared" si="232"/>
        <v>-0.29395035607971309</v>
      </c>
      <c r="AI423">
        <f t="shared" si="233"/>
        <v>0.9751070121588522</v>
      </c>
      <c r="AJ423">
        <f t="shared" si="234"/>
        <v>-0.92602728254892652</v>
      </c>
      <c r="AK423">
        <f t="shared" si="235"/>
        <v>-0.23915799169888188</v>
      </c>
      <c r="AL423">
        <f t="shared" si="236"/>
        <v>-1.6745088207988594</v>
      </c>
      <c r="AM423">
        <f t="shared" si="237"/>
        <v>-1.1094883047626498</v>
      </c>
      <c r="AN423" s="15">
        <f t="shared" si="241"/>
        <v>4.8532733559738839</v>
      </c>
      <c r="AO423" s="15">
        <f t="shared" si="241"/>
        <v>4.8532733566295576</v>
      </c>
      <c r="AP423" s="15">
        <f t="shared" si="241"/>
        <v>4.8532733760490503</v>
      </c>
      <c r="AQ423" s="15">
        <f t="shared" si="241"/>
        <v>4.85327395120677</v>
      </c>
      <c r="AR423" s="15">
        <f t="shared" si="241"/>
        <v>4.8532909849090551</v>
      </c>
      <c r="AS423" s="15">
        <f t="shared" si="241"/>
        <v>4.8537945259806898</v>
      </c>
      <c r="AT423" s="15">
        <f t="shared" si="241"/>
        <v>4.8679502727820667</v>
      </c>
      <c r="AU423" s="15">
        <f t="shared" si="238"/>
        <v>5.0913410324254231</v>
      </c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</row>
    <row r="424" spans="1:68" x14ac:dyDescent="0.2">
      <c r="A424" s="63" t="s">
        <v>879</v>
      </c>
      <c r="B424" s="28" t="s">
        <v>676</v>
      </c>
      <c r="C424" s="64">
        <v>56093.356800000001</v>
      </c>
      <c r="D424" s="64" t="s">
        <v>700</v>
      </c>
      <c r="E424" s="9">
        <f t="shared" si="220"/>
        <v>10602.026661019479</v>
      </c>
      <c r="F424" s="9">
        <f t="shared" si="221"/>
        <v>10602</v>
      </c>
      <c r="G424" s="9">
        <f t="shared" si="222"/>
        <v>4.1294000002380926E-2</v>
      </c>
      <c r="H424" s="9"/>
      <c r="I424" s="9"/>
      <c r="J424" s="9"/>
      <c r="K424" s="9">
        <f t="shared" si="239"/>
        <v>4.1294000002380926E-2</v>
      </c>
      <c r="L424" s="9"/>
      <c r="M424" s="15"/>
      <c r="N424" s="9"/>
      <c r="O424" s="9">
        <f t="shared" ca="1" si="217"/>
        <v>4.8943838865758538E-2</v>
      </c>
      <c r="P424" s="9">
        <f t="shared" si="223"/>
        <v>0.3361714367583758</v>
      </c>
      <c r="Q424" s="40">
        <f t="shared" si="224"/>
        <v>41074.856800000001</v>
      </c>
      <c r="S424" s="35">
        <v>1</v>
      </c>
      <c r="Z424">
        <f t="shared" si="225"/>
        <v>10602</v>
      </c>
      <c r="AA424" s="15">
        <f t="shared" si="226"/>
        <v>4.2204577886334138E-2</v>
      </c>
      <c r="AB424" s="15">
        <f t="shared" si="227"/>
        <v>0.33526085887442258</v>
      </c>
      <c r="AC424" s="15">
        <f t="shared" si="228"/>
        <v>-0.29487743675599487</v>
      </c>
      <c r="AD424" s="15">
        <f t="shared" si="229"/>
        <v>-9.1057788395321193E-4</v>
      </c>
      <c r="AE424" s="15">
        <f t="shared" si="230"/>
        <v>8.2915208274470911E-7</v>
      </c>
      <c r="AF424">
        <f t="shared" si="231"/>
        <v>-0.29487743675599487</v>
      </c>
      <c r="AG424" s="68"/>
      <c r="AH424">
        <f t="shared" si="232"/>
        <v>-0.29396685887204166</v>
      </c>
      <c r="AI424">
        <f t="shared" si="233"/>
        <v>0.97519604444384245</v>
      </c>
      <c r="AJ424">
        <f t="shared" si="234"/>
        <v>-0.92616773290580123</v>
      </c>
      <c r="AK424">
        <f t="shared" si="235"/>
        <v>-0.23916724195815392</v>
      </c>
      <c r="AL424">
        <f t="shared" si="236"/>
        <v>-1.6741365540744746</v>
      </c>
      <c r="AM424">
        <f t="shared" si="237"/>
        <v>-1.1090731336102142</v>
      </c>
      <c r="AN424" s="15">
        <f t="shared" si="241"/>
        <v>4.8536439086273884</v>
      </c>
      <c r="AO424" s="15">
        <f t="shared" si="241"/>
        <v>4.8536439092924448</v>
      </c>
      <c r="AP424" s="15">
        <f t="shared" si="241"/>
        <v>4.853643928938487</v>
      </c>
      <c r="AQ424" s="15">
        <f t="shared" si="241"/>
        <v>4.8536445092897358</v>
      </c>
      <c r="AR424" s="15">
        <f t="shared" si="241"/>
        <v>4.8536616520090625</v>
      </c>
      <c r="AS424" s="15">
        <f t="shared" si="241"/>
        <v>4.8541670939835191</v>
      </c>
      <c r="AT424" s="15">
        <f t="shared" si="241"/>
        <v>4.868340159863104</v>
      </c>
      <c r="AU424" s="15">
        <f t="shared" si="238"/>
        <v>5.0916990575067622</v>
      </c>
    </row>
    <row r="425" spans="1:68" x14ac:dyDescent="0.2">
      <c r="A425" s="12" t="s">
        <v>720</v>
      </c>
      <c r="B425" s="35" t="s">
        <v>676</v>
      </c>
      <c r="C425" s="12">
        <v>56460.440699999999</v>
      </c>
      <c r="D425" s="12">
        <v>5.9999999999999995E-4</v>
      </c>
      <c r="E425" s="9">
        <f t="shared" si="220"/>
        <v>10839.030366342062</v>
      </c>
      <c r="F425" s="9">
        <f t="shared" si="221"/>
        <v>10839</v>
      </c>
      <c r="G425" s="9">
        <f t="shared" si="222"/>
        <v>4.7033000002556946E-2</v>
      </c>
      <c r="H425" s="9"/>
      <c r="I425" s="9"/>
      <c r="J425" s="9">
        <f>G425</f>
        <v>4.7033000002556946E-2</v>
      </c>
      <c r="K425" s="9"/>
      <c r="L425" s="9"/>
      <c r="M425" s="15"/>
      <c r="N425" s="9"/>
      <c r="O425" s="9">
        <f t="shared" ca="1" si="217"/>
        <v>5.4647630088165033E-2</v>
      </c>
      <c r="P425" s="9">
        <f t="shared" si="223"/>
        <v>0.34318184061620222</v>
      </c>
      <c r="Q425" s="40">
        <f t="shared" si="224"/>
        <v>41441.940699999999</v>
      </c>
      <c r="S425" s="35">
        <v>1</v>
      </c>
      <c r="Z425">
        <f t="shared" si="225"/>
        <v>10839</v>
      </c>
      <c r="AA425" s="15">
        <f t="shared" si="226"/>
        <v>4.782883481844169E-2</v>
      </c>
      <c r="AB425" s="15">
        <f t="shared" si="227"/>
        <v>0.34238600580031747</v>
      </c>
      <c r="AC425" s="15">
        <f t="shared" si="228"/>
        <v>-0.29614884061364527</v>
      </c>
      <c r="AD425" s="15">
        <f t="shared" si="229"/>
        <v>-7.9583481588474392E-4</v>
      </c>
      <c r="AE425" s="15">
        <f t="shared" si="230"/>
        <v>6.3335305417430424E-7</v>
      </c>
      <c r="AF425">
        <f t="shared" si="231"/>
        <v>-0.29614884061364527</v>
      </c>
      <c r="AG425" s="68"/>
      <c r="AH425">
        <f t="shared" si="232"/>
        <v>-0.29535300579776053</v>
      </c>
      <c r="AI425">
        <f t="shared" si="233"/>
        <v>0.9837249460844687</v>
      </c>
      <c r="AJ425">
        <f t="shared" si="234"/>
        <v>-0.93900414962946166</v>
      </c>
      <c r="AK425">
        <f t="shared" si="235"/>
        <v>-0.23989857952299037</v>
      </c>
      <c r="AL425">
        <f t="shared" si="236"/>
        <v>-1.6385339277105915</v>
      </c>
      <c r="AM425">
        <f t="shared" si="237"/>
        <v>-1.0701399790081414</v>
      </c>
      <c r="AN425" s="15">
        <f t="shared" si="241"/>
        <v>4.8889270003564</v>
      </c>
      <c r="AO425" s="15">
        <f t="shared" si="241"/>
        <v>4.8889270025818448</v>
      </c>
      <c r="AP425" s="15">
        <f t="shared" si="241"/>
        <v>4.8889270552819877</v>
      </c>
      <c r="AQ425" s="15">
        <f t="shared" si="241"/>
        <v>4.8889283032552724</v>
      </c>
      <c r="AR425" s="15">
        <f t="shared" si="241"/>
        <v>4.8889578535147615</v>
      </c>
      <c r="AS425" s="15">
        <f t="shared" si="241"/>
        <v>4.8896561379982248</v>
      </c>
      <c r="AT425" s="15">
        <f t="shared" si="241"/>
        <v>4.9054308718833868</v>
      </c>
      <c r="AU425" s="15">
        <f t="shared" si="238"/>
        <v>5.1256398352176671</v>
      </c>
    </row>
    <row r="426" spans="1:68" x14ac:dyDescent="0.2">
      <c r="A426" s="163" t="s">
        <v>721</v>
      </c>
      <c r="B426" s="164" t="s">
        <v>676</v>
      </c>
      <c r="C426" s="165">
        <v>56494.516499999998</v>
      </c>
      <c r="D426" s="166">
        <v>1.6000000000000001E-3</v>
      </c>
      <c r="E426" s="9">
        <f t="shared" si="220"/>
        <v>10861.031033932853</v>
      </c>
      <c r="F426" s="9">
        <f t="shared" si="221"/>
        <v>10861</v>
      </c>
      <c r="G426" s="9">
        <f t="shared" si="222"/>
        <v>4.8066999996080995E-2</v>
      </c>
      <c r="H426" s="9"/>
      <c r="I426" s="9"/>
      <c r="J426" s="9">
        <f>G426</f>
        <v>4.8066999996080995E-2</v>
      </c>
      <c r="K426" s="9"/>
      <c r="L426" s="9"/>
      <c r="M426" s="15"/>
      <c r="N426" s="9"/>
      <c r="O426" s="9">
        <f t="shared" ca="1" si="217"/>
        <v>5.5177095940033949E-2</v>
      </c>
      <c r="P426" s="9">
        <f t="shared" si="223"/>
        <v>0.34383260899384727</v>
      </c>
      <c r="Q426" s="40">
        <f t="shared" si="224"/>
        <v>41476.016499999998</v>
      </c>
      <c r="S426" s="35">
        <v>1</v>
      </c>
      <c r="Z426">
        <f t="shared" si="225"/>
        <v>10861</v>
      </c>
      <c r="AA426" s="15">
        <f t="shared" si="226"/>
        <v>4.836903811139992E-2</v>
      </c>
      <c r="AB426" s="15">
        <f t="shared" si="227"/>
        <v>0.34353057087852834</v>
      </c>
      <c r="AC426" s="15">
        <f t="shared" si="228"/>
        <v>-0.29576560899776627</v>
      </c>
      <c r="AD426" s="15">
        <f t="shared" si="229"/>
        <v>-3.0203811531892555E-4</v>
      </c>
      <c r="AE426" s="15">
        <f t="shared" si="230"/>
        <v>9.1227023105408569E-8</v>
      </c>
      <c r="AF426">
        <f t="shared" si="231"/>
        <v>-0.29576560899776627</v>
      </c>
      <c r="AG426" s="68"/>
      <c r="AH426">
        <f t="shared" si="232"/>
        <v>-0.29546357088244735</v>
      </c>
      <c r="AI426">
        <f t="shared" si="233"/>
        <v>0.98452546080884296</v>
      </c>
      <c r="AJ426">
        <f t="shared" si="234"/>
        <v>-0.94014636833335019</v>
      </c>
      <c r="AK426">
        <f t="shared" si="235"/>
        <v>-0.23995154609613026</v>
      </c>
      <c r="AL426">
        <f t="shared" si="236"/>
        <v>-1.6351974109983887</v>
      </c>
      <c r="AM426">
        <f t="shared" si="237"/>
        <v>-1.0665676062279346</v>
      </c>
      <c r="AN426" s="15">
        <f t="shared" si="241"/>
        <v>4.8922178708801862</v>
      </c>
      <c r="AO426" s="15">
        <f t="shared" si="241"/>
        <v>4.8922178733400141</v>
      </c>
      <c r="AP426" s="15">
        <f t="shared" si="241"/>
        <v>4.8922179305357485</v>
      </c>
      <c r="AQ426" s="15">
        <f t="shared" si="241"/>
        <v>4.8922192604416495</v>
      </c>
      <c r="AR426" s="15">
        <f t="shared" si="241"/>
        <v>4.8922501804544565</v>
      </c>
      <c r="AS426" s="15">
        <f t="shared" si="241"/>
        <v>4.8929675874411691</v>
      </c>
      <c r="AT426" s="15">
        <f t="shared" si="241"/>
        <v>4.9088868152497094</v>
      </c>
      <c r="AU426" s="15">
        <f t="shared" si="238"/>
        <v>5.128790455933447</v>
      </c>
    </row>
    <row r="427" spans="1:68" x14ac:dyDescent="0.2">
      <c r="A427" s="167" t="s">
        <v>1057</v>
      </c>
      <c r="B427" s="168" t="s">
        <v>676</v>
      </c>
      <c r="C427" s="165">
        <v>56793.447999999997</v>
      </c>
      <c r="D427" s="165" t="s">
        <v>1077</v>
      </c>
      <c r="E427" s="9">
        <f t="shared" si="220"/>
        <v>11054.032887562602</v>
      </c>
      <c r="F427" s="9">
        <f t="shared" si="221"/>
        <v>11054</v>
      </c>
      <c r="G427" s="9">
        <f t="shared" si="222"/>
        <v>5.0938000000314787E-2</v>
      </c>
      <c r="H427" s="9"/>
      <c r="I427" s="9"/>
      <c r="J427" s="9"/>
      <c r="K427" s="9">
        <f>G427</f>
        <v>5.0938000000314787E-2</v>
      </c>
      <c r="L427" s="9"/>
      <c r="M427" s="15"/>
      <c r="N427" s="9"/>
      <c r="O427" s="9">
        <f t="shared" ca="1" si="217"/>
        <v>5.9821955458702558E-2</v>
      </c>
      <c r="P427" s="9">
        <f t="shared" si="223"/>
        <v>0.34954172145002921</v>
      </c>
      <c r="Q427" s="40">
        <f t="shared" si="224"/>
        <v>41774.947999999997</v>
      </c>
      <c r="S427" s="35">
        <v>0.1</v>
      </c>
      <c r="Z427">
        <f t="shared" si="225"/>
        <v>11054</v>
      </c>
      <c r="AA427" s="15">
        <f t="shared" si="226"/>
        <v>5.3242648297725681E-2</v>
      </c>
      <c r="AB427" s="15">
        <f t="shared" si="227"/>
        <v>0.34723707315261831</v>
      </c>
      <c r="AC427" s="15">
        <f t="shared" si="228"/>
        <v>-0.29860372144971442</v>
      </c>
      <c r="AD427" s="15">
        <f t="shared" si="229"/>
        <v>-2.3046482974108939E-3</v>
      </c>
      <c r="AE427" s="15">
        <f t="shared" si="230"/>
        <v>5.311403774758932E-7</v>
      </c>
      <c r="AF427">
        <f t="shared" si="231"/>
        <v>-0.29860372144971442</v>
      </c>
      <c r="AG427" s="68"/>
      <c r="AH427">
        <f t="shared" si="232"/>
        <v>-0.29629907315230353</v>
      </c>
      <c r="AI427">
        <f t="shared" si="233"/>
        <v>0.99161092586213107</v>
      </c>
      <c r="AJ427">
        <f t="shared" si="234"/>
        <v>-0.9497901474800543</v>
      </c>
      <c r="AK427">
        <f t="shared" si="235"/>
        <v>-0.24030361893282282</v>
      </c>
      <c r="AL427">
        <f t="shared" si="236"/>
        <v>-1.6056924663537961</v>
      </c>
      <c r="AM427">
        <f t="shared" si="237"/>
        <v>-1.0355194906436958</v>
      </c>
      <c r="AN427" s="15">
        <f t="shared" si="241"/>
        <v>4.9212031803474288</v>
      </c>
      <c r="AO427" s="15">
        <f t="shared" si="241"/>
        <v>4.9212031858760792</v>
      </c>
      <c r="AP427" s="15">
        <f t="shared" si="241"/>
        <v>4.921203296792255</v>
      </c>
      <c r="AQ427" s="15">
        <f t="shared" si="241"/>
        <v>4.9212055219882167</v>
      </c>
      <c r="AR427" s="15">
        <f t="shared" si="241"/>
        <v>4.9212501588465409</v>
      </c>
      <c r="AS427" s="15">
        <f t="shared" si="241"/>
        <v>4.9221435855716802</v>
      </c>
      <c r="AT427" s="15">
        <f t="shared" si="241"/>
        <v>4.9392980925395662</v>
      </c>
      <c r="AU427" s="15">
        <f t="shared" si="238"/>
        <v>5.1564299922127912</v>
      </c>
    </row>
    <row r="428" spans="1:68" s="9" customFormat="1" x14ac:dyDescent="0.2">
      <c r="A428" s="169" t="s">
        <v>1901</v>
      </c>
      <c r="B428" s="170" t="s">
        <v>676</v>
      </c>
      <c r="C428" s="171">
        <v>56793.447999999997</v>
      </c>
      <c r="D428" s="171">
        <v>8.0000000000000002E-3</v>
      </c>
      <c r="E428" s="9">
        <f t="shared" si="220"/>
        <v>11054.032887562602</v>
      </c>
      <c r="F428" s="9">
        <f t="shared" si="221"/>
        <v>11054</v>
      </c>
      <c r="G428" s="9">
        <f t="shared" si="222"/>
        <v>5.0938000000314787E-2</v>
      </c>
      <c r="K428" s="9">
        <f>G428</f>
        <v>5.0938000000314787E-2</v>
      </c>
      <c r="M428" s="15"/>
      <c r="O428" s="9">
        <f t="shared" ref="O428:O453" ca="1" si="242">+C$11+C$12*F428</f>
        <v>5.9821955458702558E-2</v>
      </c>
      <c r="P428" s="9">
        <f t="shared" si="223"/>
        <v>0.34954172145002921</v>
      </c>
      <c r="Q428" s="40">
        <f t="shared" si="224"/>
        <v>41774.947999999997</v>
      </c>
      <c r="R428"/>
      <c r="S428" s="35">
        <v>0.1</v>
      </c>
      <c r="Z428">
        <f t="shared" si="225"/>
        <v>11054</v>
      </c>
      <c r="AA428" s="15">
        <f t="shared" si="226"/>
        <v>5.3242648297725681E-2</v>
      </c>
      <c r="AB428" s="15">
        <f t="shared" si="227"/>
        <v>0.34723707315261831</v>
      </c>
      <c r="AC428" s="15">
        <f t="shared" si="228"/>
        <v>-0.29860372144971442</v>
      </c>
      <c r="AD428" s="15">
        <f t="shared" si="229"/>
        <v>-2.3046482974108939E-3</v>
      </c>
      <c r="AE428" s="15">
        <f t="shared" si="230"/>
        <v>5.311403774758932E-7</v>
      </c>
      <c r="AF428">
        <f t="shared" si="231"/>
        <v>-0.29860372144971442</v>
      </c>
      <c r="AG428" s="68"/>
      <c r="AH428">
        <f t="shared" si="232"/>
        <v>-0.29629907315230353</v>
      </c>
      <c r="AI428">
        <f t="shared" si="233"/>
        <v>0.99161092586213107</v>
      </c>
      <c r="AJ428">
        <f t="shared" si="234"/>
        <v>-0.9497901474800543</v>
      </c>
      <c r="AK428">
        <f t="shared" si="235"/>
        <v>-0.24030361893282282</v>
      </c>
      <c r="AL428">
        <f t="shared" si="236"/>
        <v>-1.6056924663537961</v>
      </c>
      <c r="AM428">
        <f t="shared" si="237"/>
        <v>-1.0355194906436958</v>
      </c>
      <c r="AN428" s="15">
        <f t="shared" si="241"/>
        <v>4.9212031803474288</v>
      </c>
      <c r="AO428" s="15">
        <f t="shared" si="241"/>
        <v>4.9212031858760792</v>
      </c>
      <c r="AP428" s="15">
        <f t="shared" si="241"/>
        <v>4.921203296792255</v>
      </c>
      <c r="AQ428" s="15">
        <f t="shared" si="241"/>
        <v>4.9212055219882167</v>
      </c>
      <c r="AR428" s="15">
        <f t="shared" si="241"/>
        <v>4.9212501588465409</v>
      </c>
      <c r="AS428" s="15">
        <f t="shared" si="241"/>
        <v>4.9221435855716802</v>
      </c>
      <c r="AT428" s="15">
        <f t="shared" si="241"/>
        <v>4.9392980925395662</v>
      </c>
      <c r="AU428" s="15">
        <f t="shared" si="238"/>
        <v>5.1564299922127912</v>
      </c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</row>
    <row r="429" spans="1:68" s="9" customFormat="1" x14ac:dyDescent="0.2">
      <c r="A429" s="166" t="s">
        <v>1897</v>
      </c>
      <c r="B429" s="164" t="s">
        <v>676</v>
      </c>
      <c r="C429" s="166">
        <v>56810.488700000002</v>
      </c>
      <c r="D429" s="166">
        <v>1.5E-3</v>
      </c>
      <c r="E429" s="9">
        <f t="shared" si="220"/>
        <v>11065.035029147379</v>
      </c>
      <c r="F429" s="9">
        <f t="shared" si="221"/>
        <v>11065</v>
      </c>
      <c r="G429" s="9">
        <f t="shared" si="222"/>
        <v>5.4255000010016374E-2</v>
      </c>
      <c r="J429" s="9">
        <f t="shared" ref="J429:J453" si="243">G429</f>
        <v>5.4255000010016374E-2</v>
      </c>
      <c r="M429" s="15"/>
      <c r="O429" s="9">
        <f t="shared" ca="1" si="242"/>
        <v>6.0086688384636988E-2</v>
      </c>
      <c r="P429" s="9">
        <f t="shared" si="223"/>
        <v>0.34986711663085157</v>
      </c>
      <c r="Q429" s="40">
        <f t="shared" si="224"/>
        <v>41791.988700000002</v>
      </c>
      <c r="R429"/>
      <c r="S429" s="35">
        <v>0.8</v>
      </c>
      <c r="Z429">
        <f t="shared" si="225"/>
        <v>11065</v>
      </c>
      <c r="AA429" s="15">
        <f t="shared" si="226"/>
        <v>5.3527765371069902E-2</v>
      </c>
      <c r="AB429" s="15">
        <f t="shared" si="227"/>
        <v>0.35059435126979804</v>
      </c>
      <c r="AC429" s="15">
        <f t="shared" si="228"/>
        <v>-0.2956121166208352</v>
      </c>
      <c r="AD429" s="15">
        <f t="shared" si="229"/>
        <v>7.2723463894647233E-4</v>
      </c>
      <c r="AE429" s="15">
        <f t="shared" si="230"/>
        <v>4.2309617606688481E-7</v>
      </c>
      <c r="AF429">
        <f t="shared" si="231"/>
        <v>-0.2956121166208352</v>
      </c>
      <c r="AG429" s="68"/>
      <c r="AH429">
        <f t="shared" si="232"/>
        <v>-0.29633935125978167</v>
      </c>
      <c r="AI429">
        <f t="shared" si="233"/>
        <v>0.99201811533372908</v>
      </c>
      <c r="AJ429">
        <f t="shared" si="234"/>
        <v>-0.95031894991534893</v>
      </c>
      <c r="AK429">
        <f t="shared" si="235"/>
        <v>-0.24031748865672745</v>
      </c>
      <c r="AL429">
        <f t="shared" si="236"/>
        <v>-1.6039980365098099</v>
      </c>
      <c r="AM429">
        <f t="shared" si="237"/>
        <v>-1.0337653451448086</v>
      </c>
      <c r="AN429" s="15">
        <f t="shared" si="241"/>
        <v>4.9228614721417685</v>
      </c>
      <c r="AO429" s="15">
        <f t="shared" si="241"/>
        <v>4.9228614779123419</v>
      </c>
      <c r="AP429" s="15">
        <f t="shared" si="241"/>
        <v>4.9228615927832085</v>
      </c>
      <c r="AQ429" s="15">
        <f t="shared" si="241"/>
        <v>4.9228638794263082</v>
      </c>
      <c r="AR429" s="15">
        <f t="shared" si="241"/>
        <v>4.9229093927225067</v>
      </c>
      <c r="AS429" s="15">
        <f t="shared" si="241"/>
        <v>4.9238132803539267</v>
      </c>
      <c r="AT429" s="15">
        <f t="shared" si="241"/>
        <v>4.9410363945941409</v>
      </c>
      <c r="AU429" s="15">
        <f t="shared" si="238"/>
        <v>5.1580053025706816</v>
      </c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</row>
    <row r="430" spans="1:68" x14ac:dyDescent="0.2">
      <c r="A430" s="173" t="s">
        <v>1906</v>
      </c>
      <c r="B430" s="174" t="s">
        <v>676</v>
      </c>
      <c r="C430" s="175">
        <v>57093.934300000001</v>
      </c>
      <c r="D430" s="175">
        <v>2.0000000000000001E-4</v>
      </c>
      <c r="E430" s="9">
        <f t="shared" si="220"/>
        <v>11248.038580807864</v>
      </c>
      <c r="F430" s="9">
        <f t="shared" si="221"/>
        <v>11248</v>
      </c>
      <c r="G430" s="9">
        <f t="shared" si="222"/>
        <v>5.9756000002380461E-2</v>
      </c>
      <c r="H430" s="9"/>
      <c r="I430" s="9"/>
      <c r="J430" s="9">
        <f t="shared" si="243"/>
        <v>5.9756000002380461E-2</v>
      </c>
      <c r="K430" s="9"/>
      <c r="L430" s="9"/>
      <c r="M430" s="15"/>
      <c r="N430" s="9"/>
      <c r="O430" s="9">
        <f t="shared" ca="1" si="242"/>
        <v>6.4490881607001505E-2</v>
      </c>
      <c r="P430" s="9">
        <f t="shared" si="223"/>
        <v>0.35528059385321831</v>
      </c>
      <c r="Q430" s="40">
        <f t="shared" si="224"/>
        <v>42075.434300000001</v>
      </c>
      <c r="S430" s="35">
        <v>1</v>
      </c>
      <c r="Z430">
        <f t="shared" si="225"/>
        <v>11248</v>
      </c>
      <c r="AA430" s="15">
        <f t="shared" si="226"/>
        <v>5.8389197374132951E-2</v>
      </c>
      <c r="AB430" s="15">
        <f t="shared" si="227"/>
        <v>0.35664739648146582</v>
      </c>
      <c r="AC430" s="15">
        <f t="shared" si="228"/>
        <v>-0.29552459385083785</v>
      </c>
      <c r="AD430" s="15">
        <f t="shared" si="229"/>
        <v>1.3668026282475099E-3</v>
      </c>
      <c r="AE430" s="15">
        <f t="shared" si="230"/>
        <v>1.8681494245843006E-6</v>
      </c>
      <c r="AF430">
        <f t="shared" si="231"/>
        <v>-0.29552459385083785</v>
      </c>
      <c r="AG430" s="68"/>
      <c r="AH430">
        <f t="shared" si="232"/>
        <v>-0.29689139647908536</v>
      </c>
      <c r="AI430">
        <f t="shared" si="233"/>
        <v>0.99884417283876603</v>
      </c>
      <c r="AJ430">
        <f t="shared" si="234"/>
        <v>-0.95877334370729539</v>
      </c>
      <c r="AK430">
        <f t="shared" si="235"/>
        <v>-0.24044722893116349</v>
      </c>
      <c r="AL430">
        <f t="shared" si="236"/>
        <v>-1.5756032786731708</v>
      </c>
      <c r="AM430">
        <f t="shared" si="237"/>
        <v>-1.004818542407435</v>
      </c>
      <c r="AN430" s="15">
        <f t="shared" si="241"/>
        <v>4.9505497915071741</v>
      </c>
      <c r="AO430" s="15">
        <f t="shared" si="241"/>
        <v>4.9505498027630876</v>
      </c>
      <c r="AP430" s="15">
        <f t="shared" si="241"/>
        <v>4.9505500011892032</v>
      </c>
      <c r="AQ430" s="15">
        <f t="shared" si="241"/>
        <v>4.9505534991391738</v>
      </c>
      <c r="AR430" s="15">
        <f t="shared" si="241"/>
        <v>4.9506151543922901</v>
      </c>
      <c r="AS430" s="15">
        <f t="shared" si="241"/>
        <v>4.9516993387046764</v>
      </c>
      <c r="AT430" s="15">
        <f t="shared" si="241"/>
        <v>4.9700340947484358</v>
      </c>
      <c r="AU430" s="15">
        <f t="shared" si="238"/>
        <v>5.1842127385246712</v>
      </c>
    </row>
    <row r="431" spans="1:68" x14ac:dyDescent="0.2">
      <c r="A431" s="165" t="s">
        <v>1905</v>
      </c>
      <c r="B431" s="168"/>
      <c r="C431" s="165">
        <v>57198.486599999997</v>
      </c>
      <c r="D431" s="165">
        <v>1.7500000000000002E-2</v>
      </c>
      <c r="E431" s="9">
        <f t="shared" si="220"/>
        <v>11315.541629838339</v>
      </c>
      <c r="F431" s="9">
        <f t="shared" si="221"/>
        <v>11315.5</v>
      </c>
      <c r="G431" s="9">
        <f t="shared" si="222"/>
        <v>6.4478499996766914E-2</v>
      </c>
      <c r="H431" s="9"/>
      <c r="I431" s="9"/>
      <c r="J431" s="9">
        <f t="shared" si="243"/>
        <v>6.4478499996766914E-2</v>
      </c>
      <c r="K431" s="9"/>
      <c r="L431" s="9"/>
      <c r="M431" s="15"/>
      <c r="N431" s="9"/>
      <c r="O431" s="9">
        <f t="shared" ca="1" si="242"/>
        <v>6.6115379107054006E-2</v>
      </c>
      <c r="P431" s="9">
        <f t="shared" si="223"/>
        <v>0.35727740856417961</v>
      </c>
      <c r="Q431" s="40">
        <f t="shared" si="224"/>
        <v>42179.986599999997</v>
      </c>
      <c r="S431" s="35">
        <v>1</v>
      </c>
      <c r="Z431">
        <f t="shared" si="225"/>
        <v>11315.5</v>
      </c>
      <c r="AA431" s="15">
        <f t="shared" si="226"/>
        <v>6.0239213202399777E-2</v>
      </c>
      <c r="AB431" s="15">
        <f t="shared" si="227"/>
        <v>0.36151669535854675</v>
      </c>
      <c r="AC431" s="15">
        <f t="shared" si="228"/>
        <v>-0.2927989085674127</v>
      </c>
      <c r="AD431" s="15">
        <f t="shared" si="229"/>
        <v>4.2392867943671364E-3</v>
      </c>
      <c r="AE431" s="15">
        <f t="shared" si="230"/>
        <v>1.7971552524895592E-5</v>
      </c>
      <c r="AF431">
        <f t="shared" si="231"/>
        <v>-0.2927989085674127</v>
      </c>
      <c r="AG431" s="68"/>
      <c r="AH431">
        <f t="shared" si="232"/>
        <v>-0.29703819536177983</v>
      </c>
      <c r="AI431">
        <f t="shared" si="233"/>
        <v>1.001386291886676</v>
      </c>
      <c r="AJ431">
        <f t="shared" si="234"/>
        <v>-0.96172408078416638</v>
      </c>
      <c r="AK431">
        <f t="shared" si="235"/>
        <v>-0.24044601063836954</v>
      </c>
      <c r="AL431">
        <f t="shared" si="236"/>
        <v>-1.565030888962424</v>
      </c>
      <c r="AM431">
        <f t="shared" si="237"/>
        <v>-0.99425111865199545</v>
      </c>
      <c r="AN431" s="15">
        <f t="shared" ref="AN431:AT440" si="244">$AU431+$AB$7*SIN(AO431)</f>
        <v>4.9608108265270152</v>
      </c>
      <c r="AO431" s="15">
        <f t="shared" si="244"/>
        <v>4.9608108406572722</v>
      </c>
      <c r="AP431" s="15">
        <f t="shared" si="244"/>
        <v>4.9608110796647225</v>
      </c>
      <c r="AQ431" s="15">
        <f t="shared" si="244"/>
        <v>4.9608151223427708</v>
      </c>
      <c r="AR431" s="15">
        <f t="shared" si="244"/>
        <v>4.9608834922343146</v>
      </c>
      <c r="AS431" s="15">
        <f t="shared" si="244"/>
        <v>4.9620369884571192</v>
      </c>
      <c r="AT431" s="15">
        <f t="shared" si="244"/>
        <v>4.9807672074079949</v>
      </c>
      <c r="AU431" s="15">
        <f t="shared" si="238"/>
        <v>5.193879415720815</v>
      </c>
    </row>
    <row r="432" spans="1:68" x14ac:dyDescent="0.2">
      <c r="A432" s="165" t="s">
        <v>1905</v>
      </c>
      <c r="B432" s="168"/>
      <c r="C432" s="165">
        <v>57205.453000000001</v>
      </c>
      <c r="D432" s="165">
        <v>8.0000000000000004E-4</v>
      </c>
      <c r="E432" s="9">
        <f t="shared" si="220"/>
        <v>11320.039409808422</v>
      </c>
      <c r="F432" s="9">
        <f t="shared" si="221"/>
        <v>11320</v>
      </c>
      <c r="G432" s="9">
        <f t="shared" si="222"/>
        <v>6.1040000007778872E-2</v>
      </c>
      <c r="H432" s="9"/>
      <c r="I432" s="9"/>
      <c r="J432" s="9">
        <f t="shared" si="243"/>
        <v>6.1040000007778872E-2</v>
      </c>
      <c r="K432" s="9"/>
      <c r="L432" s="9"/>
      <c r="M432" s="15"/>
      <c r="N432" s="9"/>
      <c r="O432" s="9">
        <f t="shared" ca="1" si="242"/>
        <v>6.6223678940390829E-2</v>
      </c>
      <c r="P432" s="9">
        <f t="shared" si="223"/>
        <v>0.35741053031761766</v>
      </c>
      <c r="Q432" s="40">
        <f t="shared" si="224"/>
        <v>42186.953000000001</v>
      </c>
      <c r="S432" s="35">
        <v>1</v>
      </c>
      <c r="Z432">
        <f t="shared" si="225"/>
        <v>11320</v>
      </c>
      <c r="AA432" s="15">
        <f t="shared" si="226"/>
        <v>6.0363648518148905E-2</v>
      </c>
      <c r="AB432" s="15">
        <f t="shared" si="227"/>
        <v>0.35808688180724763</v>
      </c>
      <c r="AC432" s="15">
        <f t="shared" si="228"/>
        <v>-0.29637053030983879</v>
      </c>
      <c r="AD432" s="15">
        <f t="shared" si="229"/>
        <v>6.7635148962996716E-4</v>
      </c>
      <c r="AE432" s="15">
        <f t="shared" si="230"/>
        <v>4.574513375246756E-7</v>
      </c>
      <c r="AF432">
        <f t="shared" si="231"/>
        <v>-0.29637053030983879</v>
      </c>
      <c r="AG432" s="68"/>
      <c r="AH432">
        <f t="shared" si="232"/>
        <v>-0.29704688179946875</v>
      </c>
      <c r="AI432">
        <f t="shared" si="233"/>
        <v>1.0015562242719145</v>
      </c>
      <c r="AJ432">
        <f t="shared" si="234"/>
        <v>-0.96191750118734076</v>
      </c>
      <c r="AK432">
        <f t="shared" si="235"/>
        <v>-0.24044497084180713</v>
      </c>
      <c r="AL432">
        <f t="shared" si="236"/>
        <v>-1.5643241492450679</v>
      </c>
      <c r="AM432">
        <f t="shared" si="237"/>
        <v>-0.99354867698415039</v>
      </c>
      <c r="AN432" s="15">
        <f t="shared" si="244"/>
        <v>4.9614958237720046</v>
      </c>
      <c r="AO432" s="15">
        <f t="shared" si="244"/>
        <v>4.9614958381134064</v>
      </c>
      <c r="AP432" s="15">
        <f t="shared" si="244"/>
        <v>4.9614960800390451</v>
      </c>
      <c r="AQ432" s="15">
        <f t="shared" si="244"/>
        <v>4.9615001610568088</v>
      </c>
      <c r="AR432" s="15">
        <f t="shared" si="244"/>
        <v>4.9615689934453417</v>
      </c>
      <c r="AS432" s="15">
        <f t="shared" si="244"/>
        <v>4.9627271609289467</v>
      </c>
      <c r="AT432" s="15">
        <f t="shared" si="244"/>
        <v>4.9814834574197073</v>
      </c>
      <c r="AU432" s="15">
        <f t="shared" si="238"/>
        <v>5.1945238608672248</v>
      </c>
    </row>
    <row r="433" spans="1:47" x14ac:dyDescent="0.2">
      <c r="A433" s="173" t="s">
        <v>1907</v>
      </c>
      <c r="B433" s="174" t="s">
        <v>676</v>
      </c>
      <c r="C433" s="175">
        <v>57575.635999999999</v>
      </c>
      <c r="D433" s="175">
        <v>1E-4</v>
      </c>
      <c r="E433" s="9">
        <f t="shared" si="220"/>
        <v>11559.044015151858</v>
      </c>
      <c r="F433" s="9">
        <f t="shared" si="221"/>
        <v>11559</v>
      </c>
      <c r="G433" s="9">
        <f t="shared" si="222"/>
        <v>6.8173000006936491E-2</v>
      </c>
      <c r="H433" s="9"/>
      <c r="I433" s="9"/>
      <c r="J433" s="9">
        <f t="shared" si="243"/>
        <v>6.8173000006936491E-2</v>
      </c>
      <c r="K433" s="9"/>
      <c r="L433" s="9"/>
      <c r="M433" s="15"/>
      <c r="N433" s="9"/>
      <c r="O433" s="9">
        <f t="shared" ca="1" si="242"/>
        <v>7.197560342205811E-2</v>
      </c>
      <c r="P433" s="9">
        <f t="shared" si="223"/>
        <v>0.36448091334854987</v>
      </c>
      <c r="Q433" s="40">
        <f t="shared" si="224"/>
        <v>42557.135999999999</v>
      </c>
      <c r="S433" s="35">
        <v>1</v>
      </c>
      <c r="Z433">
        <f t="shared" si="225"/>
        <v>11559</v>
      </c>
      <c r="AA433" s="15">
        <f t="shared" si="226"/>
        <v>6.7172755028140629E-2</v>
      </c>
      <c r="AB433" s="15">
        <f t="shared" si="227"/>
        <v>0.36548115832734573</v>
      </c>
      <c r="AC433" s="15">
        <f t="shared" si="228"/>
        <v>-0.29630791334161338</v>
      </c>
      <c r="AD433" s="15">
        <f t="shared" si="229"/>
        <v>1.0002449787958612E-3</v>
      </c>
      <c r="AE433" s="15">
        <f t="shared" si="230"/>
        <v>1.0004900176063327E-6</v>
      </c>
      <c r="AF433">
        <f t="shared" si="231"/>
        <v>-0.29630791334161338</v>
      </c>
      <c r="AG433" s="68"/>
      <c r="AH433">
        <f t="shared" si="232"/>
        <v>-0.29730815832040924</v>
      </c>
      <c r="AI433">
        <f t="shared" si="233"/>
        <v>1.0106618186106242</v>
      </c>
      <c r="AJ433">
        <f t="shared" si="234"/>
        <v>-0.97157992058764131</v>
      </c>
      <c r="AK433">
        <f t="shared" si="235"/>
        <v>-0.24021351223654369</v>
      </c>
      <c r="AL433">
        <f t="shared" si="236"/>
        <v>-1.5264406804763868</v>
      </c>
      <c r="AM433">
        <f t="shared" si="237"/>
        <v>-0.95659976072612685</v>
      </c>
      <c r="AN433" s="15">
        <f t="shared" si="244"/>
        <v>4.9980447951528886</v>
      </c>
      <c r="AO433" s="15">
        <f t="shared" si="244"/>
        <v>4.998044825053892</v>
      </c>
      <c r="AP433" s="15">
        <f t="shared" si="244"/>
        <v>4.9980452663600863</v>
      </c>
      <c r="AQ433" s="15">
        <f t="shared" si="244"/>
        <v>4.9980517794811057</v>
      </c>
      <c r="AR433" s="15">
        <f t="shared" si="244"/>
        <v>4.9981478881148407</v>
      </c>
      <c r="AS433" s="15">
        <f t="shared" si="244"/>
        <v>4.9995624453412217</v>
      </c>
      <c r="AT433" s="15">
        <f t="shared" si="244"/>
        <v>5.0196506725336993</v>
      </c>
      <c r="AU433" s="15">
        <f t="shared" si="238"/>
        <v>5.2287510586432004</v>
      </c>
    </row>
    <row r="434" spans="1:47" x14ac:dyDescent="0.2">
      <c r="A434" s="173" t="s">
        <v>1908</v>
      </c>
      <c r="B434" s="174" t="s">
        <v>676</v>
      </c>
      <c r="C434" s="175">
        <v>57609.7114</v>
      </c>
      <c r="D434" s="175">
        <v>2.9999999999999997E-4</v>
      </c>
      <c r="E434" s="9">
        <f t="shared" si="220"/>
        <v>11581.044424487025</v>
      </c>
      <c r="F434" s="9">
        <f t="shared" si="221"/>
        <v>11581</v>
      </c>
      <c r="G434" s="9">
        <f t="shared" si="222"/>
        <v>6.8807000003289431E-2</v>
      </c>
      <c r="H434" s="9"/>
      <c r="I434" s="9"/>
      <c r="J434" s="9">
        <f t="shared" si="243"/>
        <v>6.8807000003289431E-2</v>
      </c>
      <c r="K434" s="9"/>
      <c r="L434" s="9"/>
      <c r="M434" s="15"/>
      <c r="N434" s="9"/>
      <c r="O434" s="9">
        <f t="shared" ca="1" si="242"/>
        <v>7.2505069273927081E-2</v>
      </c>
      <c r="P434" s="9">
        <f t="shared" si="223"/>
        <v>0.36513175727979724</v>
      </c>
      <c r="Q434" s="40">
        <f t="shared" si="224"/>
        <v>42591.2114</v>
      </c>
      <c r="S434" s="35">
        <v>1</v>
      </c>
      <c r="Z434">
        <f t="shared" si="225"/>
        <v>11581</v>
      </c>
      <c r="AA434" s="15">
        <f t="shared" si="226"/>
        <v>6.7819494745522457E-2</v>
      </c>
      <c r="AB434" s="15">
        <f t="shared" si="227"/>
        <v>0.36611926253756422</v>
      </c>
      <c r="AC434" s="15">
        <f t="shared" si="228"/>
        <v>-0.29632475727650781</v>
      </c>
      <c r="AD434" s="15">
        <f t="shared" si="229"/>
        <v>9.8750525776697406E-4</v>
      </c>
      <c r="AE434" s="15">
        <f t="shared" si="230"/>
        <v>9.7516663411741791E-7</v>
      </c>
      <c r="AF434">
        <f t="shared" si="231"/>
        <v>-0.29632475727650781</v>
      </c>
      <c r="AG434" s="68"/>
      <c r="AH434">
        <f t="shared" si="232"/>
        <v>-0.29731226253427478</v>
      </c>
      <c r="AI434">
        <f t="shared" si="233"/>
        <v>1.0115077407100106</v>
      </c>
      <c r="AJ434">
        <f t="shared" si="234"/>
        <v>-0.97240755090966635</v>
      </c>
      <c r="AK434">
        <f t="shared" si="235"/>
        <v>-0.24017447354132609</v>
      </c>
      <c r="AL434">
        <f t="shared" si="236"/>
        <v>-1.5229188554096433</v>
      </c>
      <c r="AM434">
        <f t="shared" si="237"/>
        <v>-0.95323313445248581</v>
      </c>
      <c r="AN434" s="15">
        <f t="shared" si="244"/>
        <v>5.0014258175122048</v>
      </c>
      <c r="AO434" s="15">
        <f t="shared" si="244"/>
        <v>5.001425849352902</v>
      </c>
      <c r="AP434" s="15">
        <f t="shared" si="244"/>
        <v>5.0014263139410451</v>
      </c>
      <c r="AQ434" s="15">
        <f t="shared" si="244"/>
        <v>5.0014330926716974</v>
      </c>
      <c r="AR434" s="15">
        <f t="shared" si="244"/>
        <v>5.0015319824674913</v>
      </c>
      <c r="AS434" s="15">
        <f t="shared" si="244"/>
        <v>5.0029708919239502</v>
      </c>
      <c r="AT434" s="15">
        <f t="shared" si="244"/>
        <v>5.0231763561525673</v>
      </c>
      <c r="AU434" s="15">
        <f t="shared" si="238"/>
        <v>5.2319016793589803</v>
      </c>
    </row>
    <row r="435" spans="1:47" x14ac:dyDescent="0.2">
      <c r="A435" s="176" t="s">
        <v>1909</v>
      </c>
      <c r="B435" s="177" t="s">
        <v>676</v>
      </c>
      <c r="C435" s="178">
        <v>57866.825700000001</v>
      </c>
      <c r="D435" s="178">
        <v>1E-4</v>
      </c>
      <c r="E435" s="9">
        <f t="shared" si="220"/>
        <v>11747.047460281901</v>
      </c>
      <c r="F435" s="9">
        <f t="shared" si="221"/>
        <v>11747</v>
      </c>
      <c r="G435" s="9">
        <f t="shared" si="222"/>
        <v>7.3509000008925796E-2</v>
      </c>
      <c r="H435" s="9"/>
      <c r="I435" s="9"/>
      <c r="J435" s="9">
        <f t="shared" si="243"/>
        <v>7.3509000008925796E-2</v>
      </c>
      <c r="K435" s="9"/>
      <c r="L435" s="9"/>
      <c r="M435" s="15"/>
      <c r="N435" s="9"/>
      <c r="O435" s="9">
        <f t="shared" ca="1" si="242"/>
        <v>7.6500129792574645E-2</v>
      </c>
      <c r="P435" s="9">
        <f t="shared" si="223"/>
        <v>0.37004274500713902</v>
      </c>
      <c r="Q435" s="40">
        <f t="shared" si="224"/>
        <v>42848.325700000001</v>
      </c>
      <c r="S435" s="35">
        <v>1</v>
      </c>
      <c r="Z435">
        <f t="shared" si="225"/>
        <v>11747</v>
      </c>
      <c r="AA435" s="15">
        <f t="shared" si="226"/>
        <v>7.2809713512907104E-2</v>
      </c>
      <c r="AB435" s="15">
        <f t="shared" si="227"/>
        <v>0.37074203150315771</v>
      </c>
      <c r="AC435" s="15">
        <f t="shared" si="228"/>
        <v>-0.29653374499821322</v>
      </c>
      <c r="AD435" s="15">
        <f t="shared" si="229"/>
        <v>6.9928649601869175E-4</v>
      </c>
      <c r="AE435" s="15">
        <f t="shared" si="230"/>
        <v>4.8900160351409975E-7</v>
      </c>
      <c r="AF435">
        <f t="shared" si="231"/>
        <v>-0.29653374499821322</v>
      </c>
      <c r="AG435" s="68"/>
      <c r="AH435">
        <f t="shared" si="232"/>
        <v>-0.29723303149423191</v>
      </c>
      <c r="AI435">
        <f t="shared" si="233"/>
        <v>1.0179311098267845</v>
      </c>
      <c r="AJ435">
        <f t="shared" si="234"/>
        <v>-0.97830248522407781</v>
      </c>
      <c r="AK435">
        <f t="shared" si="235"/>
        <v>-0.23978048531413432</v>
      </c>
      <c r="AL435">
        <f t="shared" si="236"/>
        <v>-1.4961539036634506</v>
      </c>
      <c r="AM435">
        <f t="shared" si="237"/>
        <v>-0.92801087136419846</v>
      </c>
      <c r="AN435" s="15">
        <f t="shared" si="244"/>
        <v>5.0270287304570669</v>
      </c>
      <c r="AO435" s="15">
        <f t="shared" si="244"/>
        <v>5.0270287804734473</v>
      </c>
      <c r="AP435" s="15">
        <f t="shared" si="244"/>
        <v>5.0270294526183141</v>
      </c>
      <c r="AQ435" s="15">
        <f t="shared" si="244"/>
        <v>5.0270384850988918</v>
      </c>
      <c r="AR435" s="15">
        <f t="shared" si="244"/>
        <v>5.0271598419222441</v>
      </c>
      <c r="AS435" s="15">
        <f t="shared" si="244"/>
        <v>5.0287859801300305</v>
      </c>
      <c r="AT435" s="15">
        <f t="shared" si="244"/>
        <v>5.0498457734139102</v>
      </c>
      <c r="AU435" s="15">
        <f t="shared" si="238"/>
        <v>5.2556745447598674</v>
      </c>
    </row>
    <row r="436" spans="1:47" x14ac:dyDescent="0.2">
      <c r="A436" s="180" t="s">
        <v>0</v>
      </c>
      <c r="B436" s="181" t="s">
        <v>676</v>
      </c>
      <c r="C436" s="181">
        <v>57902.450299999997</v>
      </c>
      <c r="D436" s="181">
        <v>4.0000000000000002E-4</v>
      </c>
      <c r="E436" s="9">
        <f t="shared" si="220"/>
        <v>11770.048093653821</v>
      </c>
      <c r="F436" s="9">
        <f t="shared" si="221"/>
        <v>11770</v>
      </c>
      <c r="G436" s="9">
        <f t="shared" si="222"/>
        <v>7.4489999999059364E-2</v>
      </c>
      <c r="H436" s="9"/>
      <c r="I436" s="9"/>
      <c r="J436" s="9">
        <f t="shared" si="243"/>
        <v>7.4489999999059364E-2</v>
      </c>
      <c r="K436" s="9"/>
      <c r="L436" s="9"/>
      <c r="M436" s="15"/>
      <c r="N436" s="9"/>
      <c r="O436" s="9">
        <f t="shared" ca="1" si="242"/>
        <v>7.7053662274074008E-2</v>
      </c>
      <c r="P436" s="9">
        <f t="shared" si="223"/>
        <v>0.37072319343290283</v>
      </c>
      <c r="Q436" s="40">
        <f t="shared" si="224"/>
        <v>42883.950299999997</v>
      </c>
      <c r="S436" s="35">
        <v>1</v>
      </c>
      <c r="Z436">
        <f t="shared" si="225"/>
        <v>11770</v>
      </c>
      <c r="AA436" s="15">
        <f t="shared" si="226"/>
        <v>7.3516611635712936E-2</v>
      </c>
      <c r="AB436" s="15">
        <f t="shared" si="227"/>
        <v>0.37169658179624926</v>
      </c>
      <c r="AC436" s="15">
        <f t="shared" si="228"/>
        <v>-0.29623319343384347</v>
      </c>
      <c r="AD436" s="15">
        <f t="shared" si="229"/>
        <v>9.7338836334642798E-4</v>
      </c>
      <c r="AE436" s="15">
        <f t="shared" si="230"/>
        <v>9.4748490589823769E-7</v>
      </c>
      <c r="AF436">
        <f t="shared" si="231"/>
        <v>-0.29623319343384347</v>
      </c>
      <c r="AG436" s="68"/>
      <c r="AH436">
        <f t="shared" si="232"/>
        <v>-0.29720658179718989</v>
      </c>
      <c r="AI436">
        <f t="shared" si="233"/>
        <v>1.0188266162888184</v>
      </c>
      <c r="AJ436">
        <f t="shared" si="234"/>
        <v>-0.97906952865409091</v>
      </c>
      <c r="AK436">
        <f t="shared" si="235"/>
        <v>-0.23971183607868757</v>
      </c>
      <c r="AL436">
        <f t="shared" si="236"/>
        <v>-1.4924186804662782</v>
      </c>
      <c r="AM436">
        <f t="shared" si="237"/>
        <v>-0.92454087489328773</v>
      </c>
      <c r="AN436" s="15">
        <f t="shared" si="244"/>
        <v>5.0305889355340758</v>
      </c>
      <c r="AO436" s="15">
        <f t="shared" si="244"/>
        <v>5.0305889886225463</v>
      </c>
      <c r="AP436" s="15">
        <f t="shared" si="244"/>
        <v>5.0305896943361308</v>
      </c>
      <c r="AQ436" s="15">
        <f t="shared" si="244"/>
        <v>5.0305990753566654</v>
      </c>
      <c r="AR436" s="15">
        <f t="shared" si="244"/>
        <v>5.0307237514923591</v>
      </c>
      <c r="AS436" s="15">
        <f t="shared" si="244"/>
        <v>5.032376272813547</v>
      </c>
      <c r="AT436" s="15">
        <f t="shared" si="244"/>
        <v>5.0535501462175656</v>
      </c>
      <c r="AU436" s="15">
        <f t="shared" si="238"/>
        <v>5.2589683755081831</v>
      </c>
    </row>
    <row r="437" spans="1:47" x14ac:dyDescent="0.2">
      <c r="A437" s="180" t="s">
        <v>0</v>
      </c>
      <c r="B437" s="181" t="s">
        <v>676</v>
      </c>
      <c r="C437" s="181">
        <v>57919.4833</v>
      </c>
      <c r="D437" s="181">
        <v>4.0000000000000002E-4</v>
      </c>
      <c r="E437" s="9">
        <f t="shared" si="220"/>
        <v>11781.045263817809</v>
      </c>
      <c r="F437" s="9">
        <f t="shared" si="221"/>
        <v>11781</v>
      </c>
      <c r="G437" s="9">
        <f t="shared" si="222"/>
        <v>7.01069999995525E-2</v>
      </c>
      <c r="H437" s="9"/>
      <c r="I437" s="9"/>
      <c r="J437" s="9">
        <f t="shared" si="243"/>
        <v>7.01069999995525E-2</v>
      </c>
      <c r="K437" s="9"/>
      <c r="L437" s="9"/>
      <c r="M437" s="15"/>
      <c r="N437" s="9"/>
      <c r="O437" s="9">
        <f t="shared" ca="1" si="242"/>
        <v>7.7318395200008494E-2</v>
      </c>
      <c r="P437" s="9">
        <f t="shared" si="223"/>
        <v>0.37104862618065521</v>
      </c>
      <c r="Q437" s="40">
        <f t="shared" si="224"/>
        <v>42900.9833</v>
      </c>
      <c r="S437" s="35">
        <v>1</v>
      </c>
      <c r="Z437">
        <f t="shared" si="225"/>
        <v>11781</v>
      </c>
      <c r="AA437" s="15">
        <f t="shared" si="226"/>
        <v>7.385603529481205E-2</v>
      </c>
      <c r="AB437" s="15">
        <f t="shared" si="227"/>
        <v>0.36729959088539565</v>
      </c>
      <c r="AC437" s="15">
        <f t="shared" si="228"/>
        <v>-0.30094162618110271</v>
      </c>
      <c r="AD437" s="15">
        <f t="shared" si="229"/>
        <v>-3.7490352952595507E-3</v>
      </c>
      <c r="AE437" s="15">
        <f t="shared" si="230"/>
        <v>1.4055265645101866E-5</v>
      </c>
      <c r="AF437">
        <f t="shared" si="231"/>
        <v>-0.30094162618110271</v>
      </c>
      <c r="AG437" s="68"/>
      <c r="AH437">
        <f t="shared" si="232"/>
        <v>-0.29719259088584316</v>
      </c>
      <c r="AI437">
        <f t="shared" si="233"/>
        <v>1.0192553669021376</v>
      </c>
      <c r="AJ437">
        <f t="shared" si="234"/>
        <v>-0.97943201635729904</v>
      </c>
      <c r="AK437">
        <f t="shared" si="235"/>
        <v>-0.2396777767807563</v>
      </c>
      <c r="AL437">
        <f t="shared" si="236"/>
        <v>-1.4906299454269705</v>
      </c>
      <c r="AM437">
        <f t="shared" si="237"/>
        <v>-0.92288339373025552</v>
      </c>
      <c r="AN437" s="15">
        <f t="shared" si="244"/>
        <v>5.0322927495224814</v>
      </c>
      <c r="AO437" s="15">
        <f t="shared" si="244"/>
        <v>5.032292804133089</v>
      </c>
      <c r="AP437" s="15">
        <f t="shared" si="244"/>
        <v>5.0322935263459962</v>
      </c>
      <c r="AQ437" s="15">
        <f t="shared" si="244"/>
        <v>5.0323030772999848</v>
      </c>
      <c r="AR437" s="15">
        <f t="shared" si="244"/>
        <v>5.0324293586561266</v>
      </c>
      <c r="AS437" s="15">
        <f t="shared" si="244"/>
        <v>5.0340945324414008</v>
      </c>
      <c r="AT437" s="15">
        <f t="shared" si="244"/>
        <v>5.0553225908707313</v>
      </c>
      <c r="AU437" s="15">
        <f t="shared" si="238"/>
        <v>5.2605436858660735</v>
      </c>
    </row>
    <row r="438" spans="1:47" x14ac:dyDescent="0.2">
      <c r="A438" s="180" t="s">
        <v>0</v>
      </c>
      <c r="B438" s="181" t="s">
        <v>676</v>
      </c>
      <c r="C438" s="181">
        <v>57919.4833</v>
      </c>
      <c r="D438" s="181">
        <v>4.0000000000000002E-4</v>
      </c>
      <c r="E438" s="9">
        <f t="shared" si="220"/>
        <v>11781.045263817809</v>
      </c>
      <c r="F438" s="9">
        <f t="shared" si="221"/>
        <v>11781</v>
      </c>
      <c r="G438" s="9">
        <f t="shared" si="222"/>
        <v>7.01069999995525E-2</v>
      </c>
      <c r="H438" s="9"/>
      <c r="I438" s="9"/>
      <c r="J438" s="9">
        <f t="shared" si="243"/>
        <v>7.01069999995525E-2</v>
      </c>
      <c r="K438" s="9"/>
      <c r="L438" s="9"/>
      <c r="M438" s="15"/>
      <c r="N438" s="9"/>
      <c r="O438" s="9">
        <f t="shared" ca="1" si="242"/>
        <v>7.7318395200008494E-2</v>
      </c>
      <c r="P438" s="9">
        <f t="shared" si="223"/>
        <v>0.37104862618065521</v>
      </c>
      <c r="Q438" s="40">
        <f t="shared" si="224"/>
        <v>42900.9833</v>
      </c>
      <c r="S438" s="35">
        <v>1</v>
      </c>
      <c r="Z438">
        <f t="shared" si="225"/>
        <v>11781</v>
      </c>
      <c r="AA438" s="15">
        <f t="shared" si="226"/>
        <v>7.385603529481205E-2</v>
      </c>
      <c r="AB438" s="15">
        <f t="shared" si="227"/>
        <v>0.36729959088539565</v>
      </c>
      <c r="AC438" s="15">
        <f t="shared" si="228"/>
        <v>-0.30094162618110271</v>
      </c>
      <c r="AD438" s="15">
        <f t="shared" si="229"/>
        <v>-3.7490352952595507E-3</v>
      </c>
      <c r="AE438" s="15">
        <f t="shared" si="230"/>
        <v>1.4055265645101866E-5</v>
      </c>
      <c r="AF438">
        <f t="shared" si="231"/>
        <v>-0.30094162618110271</v>
      </c>
      <c r="AG438" s="68"/>
      <c r="AH438">
        <f t="shared" si="232"/>
        <v>-0.29719259088584316</v>
      </c>
      <c r="AI438">
        <f t="shared" si="233"/>
        <v>1.0192553669021376</v>
      </c>
      <c r="AJ438">
        <f t="shared" si="234"/>
        <v>-0.97943201635729904</v>
      </c>
      <c r="AK438">
        <f t="shared" si="235"/>
        <v>-0.2396777767807563</v>
      </c>
      <c r="AL438">
        <f t="shared" si="236"/>
        <v>-1.4906299454269705</v>
      </c>
      <c r="AM438">
        <f t="shared" si="237"/>
        <v>-0.92288339373025552</v>
      </c>
      <c r="AN438" s="15">
        <f t="shared" si="244"/>
        <v>5.0322927495224814</v>
      </c>
      <c r="AO438" s="15">
        <f t="shared" si="244"/>
        <v>5.032292804133089</v>
      </c>
      <c r="AP438" s="15">
        <f t="shared" si="244"/>
        <v>5.0322935263459962</v>
      </c>
      <c r="AQ438" s="15">
        <f t="shared" si="244"/>
        <v>5.0323030772999848</v>
      </c>
      <c r="AR438" s="15">
        <f t="shared" si="244"/>
        <v>5.0324293586561266</v>
      </c>
      <c r="AS438" s="15">
        <f t="shared" si="244"/>
        <v>5.0340945324414008</v>
      </c>
      <c r="AT438" s="15">
        <f t="shared" si="244"/>
        <v>5.0553225908707313</v>
      </c>
      <c r="AU438" s="15">
        <f t="shared" si="238"/>
        <v>5.2605436858660735</v>
      </c>
    </row>
    <row r="439" spans="1:47" x14ac:dyDescent="0.2">
      <c r="A439" s="180" t="s">
        <v>0</v>
      </c>
      <c r="B439" s="181" t="s">
        <v>676</v>
      </c>
      <c r="C439" s="181">
        <v>57919.488799999999</v>
      </c>
      <c r="D439" s="181">
        <v>6.9999999999999999E-4</v>
      </c>
      <c r="E439" s="9">
        <f t="shared" si="220"/>
        <v>11781.048814832655</v>
      </c>
      <c r="F439" s="9">
        <f t="shared" si="221"/>
        <v>11781</v>
      </c>
      <c r="G439" s="9">
        <f t="shared" si="222"/>
        <v>7.5606999998854008E-2</v>
      </c>
      <c r="H439" s="9"/>
      <c r="I439" s="9"/>
      <c r="J439" s="9">
        <f t="shared" si="243"/>
        <v>7.5606999998854008E-2</v>
      </c>
      <c r="K439" s="9"/>
      <c r="L439" s="9"/>
      <c r="M439" s="15"/>
      <c r="N439" s="9"/>
      <c r="O439" s="9">
        <f t="shared" ca="1" si="242"/>
        <v>7.7318395200008494E-2</v>
      </c>
      <c r="P439" s="9">
        <f t="shared" si="223"/>
        <v>0.37104862618065521</v>
      </c>
      <c r="Q439" s="40">
        <f t="shared" si="224"/>
        <v>42900.988799999999</v>
      </c>
      <c r="S439" s="35">
        <v>1</v>
      </c>
      <c r="Z439">
        <f t="shared" si="225"/>
        <v>11781</v>
      </c>
      <c r="AA439" s="15">
        <f t="shared" si="226"/>
        <v>7.385603529481205E-2</v>
      </c>
      <c r="AB439" s="15">
        <f t="shared" si="227"/>
        <v>0.37279959088469716</v>
      </c>
      <c r="AC439" s="15">
        <f t="shared" si="228"/>
        <v>-0.2954416261818012</v>
      </c>
      <c r="AD439" s="15">
        <f t="shared" si="229"/>
        <v>1.7509647040419574E-3</v>
      </c>
      <c r="AE439" s="15">
        <f t="shared" si="230"/>
        <v>3.0658773948007393E-6</v>
      </c>
      <c r="AF439">
        <f t="shared" si="231"/>
        <v>-0.2954416261818012</v>
      </c>
      <c r="AG439" s="68"/>
      <c r="AH439">
        <f t="shared" si="232"/>
        <v>-0.29719259088584316</v>
      </c>
      <c r="AI439">
        <f t="shared" si="233"/>
        <v>1.0192553669021376</v>
      </c>
      <c r="AJ439">
        <f t="shared" si="234"/>
        <v>-0.97943201635729904</v>
      </c>
      <c r="AK439">
        <f t="shared" si="235"/>
        <v>-0.2396777767807563</v>
      </c>
      <c r="AL439">
        <f t="shared" si="236"/>
        <v>-1.4906299454269705</v>
      </c>
      <c r="AM439">
        <f t="shared" si="237"/>
        <v>-0.92288339373025552</v>
      </c>
      <c r="AN439" s="15">
        <f t="shared" si="244"/>
        <v>5.0322927495224814</v>
      </c>
      <c r="AO439" s="15">
        <f t="shared" si="244"/>
        <v>5.032292804133089</v>
      </c>
      <c r="AP439" s="15">
        <f t="shared" si="244"/>
        <v>5.0322935263459962</v>
      </c>
      <c r="AQ439" s="15">
        <f t="shared" si="244"/>
        <v>5.0323030772999848</v>
      </c>
      <c r="AR439" s="15">
        <f t="shared" si="244"/>
        <v>5.0324293586561266</v>
      </c>
      <c r="AS439" s="15">
        <f t="shared" si="244"/>
        <v>5.0340945324414008</v>
      </c>
      <c r="AT439" s="15">
        <f t="shared" si="244"/>
        <v>5.0553225908707313</v>
      </c>
      <c r="AU439" s="15">
        <f t="shared" si="238"/>
        <v>5.2605436858660735</v>
      </c>
    </row>
    <row r="440" spans="1:47" x14ac:dyDescent="0.2">
      <c r="A440" s="176" t="s">
        <v>1909</v>
      </c>
      <c r="B440" s="177" t="s">
        <v>676</v>
      </c>
      <c r="C440" s="178">
        <v>57925.683799999999</v>
      </c>
      <c r="D440" s="178">
        <v>1E-4</v>
      </c>
      <c r="E440" s="9">
        <f t="shared" si="220"/>
        <v>11785.048548829362</v>
      </c>
      <c r="F440" s="9">
        <f t="shared" si="221"/>
        <v>11785</v>
      </c>
      <c r="G440" s="9">
        <f t="shared" si="222"/>
        <v>7.5194999997620471E-2</v>
      </c>
      <c r="H440" s="9"/>
      <c r="I440" s="9"/>
      <c r="J440" s="9">
        <f t="shared" si="243"/>
        <v>7.5194999997620471E-2</v>
      </c>
      <c r="K440" s="9"/>
      <c r="L440" s="9"/>
      <c r="M440" s="15"/>
      <c r="N440" s="9"/>
      <c r="O440" s="9">
        <f t="shared" ca="1" si="242"/>
        <v>7.741466171853012E-2</v>
      </c>
      <c r="P440" s="9">
        <f t="shared" si="223"/>
        <v>0.37116696550474998</v>
      </c>
      <c r="Q440" s="40">
        <f t="shared" si="224"/>
        <v>42907.183799999999</v>
      </c>
      <c r="S440" s="35">
        <v>1</v>
      </c>
      <c r="Z440">
        <f t="shared" si="225"/>
        <v>11785</v>
      </c>
      <c r="AA440" s="15">
        <f t="shared" si="226"/>
        <v>7.3979677666375976E-2</v>
      </c>
      <c r="AB440" s="15">
        <f t="shared" si="227"/>
        <v>0.37238228783599447</v>
      </c>
      <c r="AC440" s="15">
        <f t="shared" si="228"/>
        <v>-0.29597196550712951</v>
      </c>
      <c r="AD440" s="15">
        <f t="shared" si="229"/>
        <v>1.215322331244495E-3</v>
      </c>
      <c r="AE440" s="15">
        <f t="shared" si="230"/>
        <v>1.4770083688215539E-6</v>
      </c>
      <c r="AF440">
        <f t="shared" si="231"/>
        <v>-0.29597196550712951</v>
      </c>
      <c r="AG440" s="68"/>
      <c r="AH440">
        <f t="shared" si="232"/>
        <v>-0.297187287838374</v>
      </c>
      <c r="AI440">
        <f t="shared" si="233"/>
        <v>1.0194113504819897</v>
      </c>
      <c r="AJ440">
        <f t="shared" si="234"/>
        <v>-0.97956312824802427</v>
      </c>
      <c r="AK440">
        <f t="shared" si="235"/>
        <v>-0.23966519419717025</v>
      </c>
      <c r="AL440">
        <f t="shared" si="236"/>
        <v>-1.4899791230146666</v>
      </c>
      <c r="AM440">
        <f t="shared" si="237"/>
        <v>-0.9222810062083876</v>
      </c>
      <c r="AN440" s="15">
        <f t="shared" si="244"/>
        <v>5.032912496016599</v>
      </c>
      <c r="AO440" s="15">
        <f t="shared" si="244"/>
        <v>5.0329125511893604</v>
      </c>
      <c r="AP440" s="15">
        <f t="shared" si="244"/>
        <v>5.0329132794743234</v>
      </c>
      <c r="AQ440" s="15">
        <f t="shared" si="244"/>
        <v>5.032922892745697</v>
      </c>
      <c r="AR440" s="15">
        <f t="shared" si="244"/>
        <v>5.0330497606595825</v>
      </c>
      <c r="AS440" s="15">
        <f t="shared" si="244"/>
        <v>5.0347195407583722</v>
      </c>
      <c r="AT440" s="15">
        <f t="shared" si="244"/>
        <v>5.0559672424919775</v>
      </c>
      <c r="AU440" s="15">
        <f t="shared" si="238"/>
        <v>5.2611165259962149</v>
      </c>
    </row>
    <row r="441" spans="1:47" x14ac:dyDescent="0.2">
      <c r="A441" s="176" t="s">
        <v>1909</v>
      </c>
      <c r="B441" s="177" t="s">
        <v>676</v>
      </c>
      <c r="C441" s="178">
        <v>57967.503499999999</v>
      </c>
      <c r="D441" s="178">
        <v>1E-4</v>
      </c>
      <c r="E441" s="9">
        <f t="shared" si="220"/>
        <v>11812.048980761894</v>
      </c>
      <c r="F441" s="9">
        <f t="shared" si="221"/>
        <v>11812</v>
      </c>
      <c r="G441" s="9">
        <f t="shared" si="222"/>
        <v>7.5864000005822163E-2</v>
      </c>
      <c r="H441" s="9"/>
      <c r="I441" s="9"/>
      <c r="J441" s="9">
        <f t="shared" si="243"/>
        <v>7.5864000005822163E-2</v>
      </c>
      <c r="K441" s="9"/>
      <c r="L441" s="9"/>
      <c r="M441" s="15"/>
      <c r="N441" s="9"/>
      <c r="O441" s="9">
        <f t="shared" ca="1" si="242"/>
        <v>7.806446071855111E-2</v>
      </c>
      <c r="P441" s="9">
        <f t="shared" si="223"/>
        <v>0.37196575793855036</v>
      </c>
      <c r="Q441" s="40">
        <f t="shared" si="224"/>
        <v>42949.003499999999</v>
      </c>
      <c r="S441" s="35">
        <v>1</v>
      </c>
      <c r="Z441">
        <f t="shared" si="225"/>
        <v>11812</v>
      </c>
      <c r="AA441" s="15">
        <f t="shared" si="226"/>
        <v>7.481727573298147E-2</v>
      </c>
      <c r="AB441" s="15">
        <f t="shared" si="227"/>
        <v>0.37301248221139105</v>
      </c>
      <c r="AC441" s="15">
        <f t="shared" si="228"/>
        <v>-0.29610175793272819</v>
      </c>
      <c r="AD441" s="15">
        <f t="shared" si="229"/>
        <v>1.0467242728406934E-3</v>
      </c>
      <c r="AE441" s="15">
        <f t="shared" si="230"/>
        <v>1.0956317033538784E-6</v>
      </c>
      <c r="AF441">
        <f t="shared" si="231"/>
        <v>-0.29610175793272819</v>
      </c>
      <c r="AG441" s="68"/>
      <c r="AH441">
        <f t="shared" si="232"/>
        <v>-0.29714848220556889</v>
      </c>
      <c r="AI441">
        <f t="shared" si="233"/>
        <v>1.0204652706833066</v>
      </c>
      <c r="AJ441">
        <f t="shared" si="234"/>
        <v>-0.98043830464110493</v>
      </c>
      <c r="AK441">
        <f t="shared" si="235"/>
        <v>-0.23957750005574599</v>
      </c>
      <c r="AL441">
        <f t="shared" si="236"/>
        <v>-1.4855808566875219</v>
      </c>
      <c r="AM441">
        <f t="shared" si="237"/>
        <v>-0.91821951646039757</v>
      </c>
      <c r="AN441" s="15">
        <f t="shared" ref="AN441:AT450" si="245">$AU441+$AB$7*SIN(AO441)</f>
        <v>5.0370982669569342</v>
      </c>
      <c r="AO441" s="15">
        <f t="shared" si="245"/>
        <v>5.0370983260475199</v>
      </c>
      <c r="AP441" s="15">
        <f t="shared" si="245"/>
        <v>5.0370990963422786</v>
      </c>
      <c r="AQ441" s="15">
        <f t="shared" si="245"/>
        <v>5.0371091376115977</v>
      </c>
      <c r="AR441" s="15">
        <f t="shared" si="245"/>
        <v>5.0372400043881784</v>
      </c>
      <c r="AS441" s="15">
        <f t="shared" si="245"/>
        <v>5.0389409509777128</v>
      </c>
      <c r="AT441" s="15">
        <f t="shared" si="245"/>
        <v>5.0603204005609843</v>
      </c>
      <c r="AU441" s="15">
        <f t="shared" si="238"/>
        <v>5.264983196874673</v>
      </c>
    </row>
    <row r="442" spans="1:47" x14ac:dyDescent="0.2">
      <c r="A442" s="176" t="s">
        <v>1910</v>
      </c>
      <c r="B442" s="179" t="s">
        <v>676</v>
      </c>
      <c r="C442" s="176">
        <v>58001.579400000002</v>
      </c>
      <c r="D442" s="176">
        <v>1E-4</v>
      </c>
      <c r="E442" s="9">
        <f t="shared" si="220"/>
        <v>11834.049712916594</v>
      </c>
      <c r="F442" s="9">
        <f t="shared" si="221"/>
        <v>11834</v>
      </c>
      <c r="G442" s="9">
        <f t="shared" si="222"/>
        <v>7.6998000004095957E-2</v>
      </c>
      <c r="H442" s="9"/>
      <c r="I442" s="9"/>
      <c r="J442" s="9">
        <f t="shared" si="243"/>
        <v>7.6998000004095957E-2</v>
      </c>
      <c r="K442" s="9"/>
      <c r="L442" s="9"/>
      <c r="M442" s="15"/>
      <c r="N442" s="9"/>
      <c r="O442" s="9">
        <f t="shared" ca="1" si="242"/>
        <v>7.8593926570420081E-2</v>
      </c>
      <c r="P442" s="9">
        <f t="shared" si="223"/>
        <v>0.37261662841849408</v>
      </c>
      <c r="Q442" s="40">
        <f t="shared" si="224"/>
        <v>42983.079400000002</v>
      </c>
      <c r="S442" s="35">
        <v>1</v>
      </c>
      <c r="Z442">
        <f t="shared" si="225"/>
        <v>11834</v>
      </c>
      <c r="AA442" s="15">
        <f t="shared" si="226"/>
        <v>7.5503649885409585E-2</v>
      </c>
      <c r="AB442" s="15">
        <f t="shared" si="227"/>
        <v>0.37411097853718045</v>
      </c>
      <c r="AC442" s="15">
        <f t="shared" si="228"/>
        <v>-0.29561862841439812</v>
      </c>
      <c r="AD442" s="15">
        <f t="shared" si="229"/>
        <v>1.4943501186863717E-3</v>
      </c>
      <c r="AE442" s="15">
        <f t="shared" si="230"/>
        <v>2.2330822772179732E-6</v>
      </c>
      <c r="AF442">
        <f t="shared" si="231"/>
        <v>-0.29561862841439812</v>
      </c>
      <c r="AG442" s="68"/>
      <c r="AH442">
        <f t="shared" si="232"/>
        <v>-0.29711297853308449</v>
      </c>
      <c r="AI442">
        <f t="shared" si="233"/>
        <v>1.0213253402220492</v>
      </c>
      <c r="AJ442">
        <f t="shared" si="234"/>
        <v>-0.98113868970181473</v>
      </c>
      <c r="AK442">
        <f t="shared" si="235"/>
        <v>-0.239502475355717</v>
      </c>
      <c r="AL442">
        <f t="shared" si="236"/>
        <v>-1.4819903554814382</v>
      </c>
      <c r="AM442">
        <f t="shared" si="237"/>
        <v>-0.91491608340074171</v>
      </c>
      <c r="AN442" s="15">
        <f t="shared" si="245"/>
        <v>5.0405120954695004</v>
      </c>
      <c r="AO442" s="15">
        <f t="shared" si="245"/>
        <v>5.0405121579154857</v>
      </c>
      <c r="AP442" s="15">
        <f t="shared" si="245"/>
        <v>5.0405129637827342</v>
      </c>
      <c r="AQ442" s="15">
        <f t="shared" si="245"/>
        <v>5.0405233633517614</v>
      </c>
      <c r="AR442" s="15">
        <f t="shared" si="245"/>
        <v>5.0406575393922006</v>
      </c>
      <c r="AS442" s="15">
        <f t="shared" si="245"/>
        <v>5.0423839732731492</v>
      </c>
      <c r="AT442" s="15">
        <f t="shared" si="245"/>
        <v>5.0638696810043555</v>
      </c>
      <c r="AU442" s="15">
        <f t="shared" si="238"/>
        <v>5.2681338175904528</v>
      </c>
    </row>
    <row r="443" spans="1:47" ht="25.5" x14ac:dyDescent="0.2">
      <c r="A443" s="182" t="s">
        <v>1913</v>
      </c>
      <c r="B443" s="183" t="s">
        <v>676</v>
      </c>
      <c r="C443" s="184">
        <v>59006.8099</v>
      </c>
      <c r="D443" s="182">
        <v>1E-4</v>
      </c>
      <c r="E443" s="9">
        <f t="shared" si="220"/>
        <v>12483.065791266185</v>
      </c>
      <c r="F443" s="9">
        <f t="shared" si="221"/>
        <v>12483</v>
      </c>
      <c r="G443" s="9">
        <f t="shared" si="222"/>
        <v>0.10190100000181701</v>
      </c>
      <c r="H443" s="9"/>
      <c r="I443" s="9"/>
      <c r="J443" s="9">
        <f t="shared" si="243"/>
        <v>0.10190100000181701</v>
      </c>
      <c r="K443" s="9"/>
      <c r="L443" s="9"/>
      <c r="M443" s="15"/>
      <c r="N443" s="9"/>
      <c r="O443" s="9">
        <f t="shared" ca="1" si="242"/>
        <v>9.4213169200554281E-2</v>
      </c>
      <c r="P443" s="9">
        <f t="shared" si="223"/>
        <v>0.39181834615029237</v>
      </c>
      <c r="Q443" s="40">
        <f t="shared" si="224"/>
        <v>43988.3099</v>
      </c>
      <c r="S443" s="35">
        <v>1</v>
      </c>
      <c r="Z443">
        <f t="shared" si="225"/>
        <v>12483</v>
      </c>
      <c r="AA443" s="15">
        <f t="shared" si="226"/>
        <v>9.736096589292853E-2</v>
      </c>
      <c r="AB443" s="15">
        <f t="shared" si="227"/>
        <v>0.39635838025918085</v>
      </c>
      <c r="AC443" s="15">
        <f t="shared" si="228"/>
        <v>-0.28991734614847536</v>
      </c>
      <c r="AD443" s="15">
        <f t="shared" si="229"/>
        <v>4.5400341088884799E-3</v>
      </c>
      <c r="AE443" s="15">
        <f t="shared" si="230"/>
        <v>2.0611909709870815E-5</v>
      </c>
      <c r="AF443">
        <f t="shared" si="231"/>
        <v>-0.28991734614847536</v>
      </c>
      <c r="AG443" s="68"/>
      <c r="AH443">
        <f t="shared" si="232"/>
        <v>-0.29445738025736384</v>
      </c>
      <c r="AI443">
        <f t="shared" si="233"/>
        <v>1.047182153884884</v>
      </c>
      <c r="AJ443">
        <f t="shared" si="234"/>
        <v>-0.99631889032195176</v>
      </c>
      <c r="AK443">
        <f t="shared" si="235"/>
        <v>-0.235775423214306</v>
      </c>
      <c r="AL443">
        <f t="shared" si="236"/>
        <v>-1.3732903756997632</v>
      </c>
      <c r="AM443">
        <f t="shared" si="237"/>
        <v>-0.81971161548390659</v>
      </c>
      <c r="AN443" s="15">
        <f t="shared" si="245"/>
        <v>5.1425305232897305</v>
      </c>
      <c r="AO443" s="15">
        <f t="shared" si="245"/>
        <v>5.1425307769468489</v>
      </c>
      <c r="AP443" s="15">
        <f t="shared" si="245"/>
        <v>5.142533306741881</v>
      </c>
      <c r="AQ443" s="15">
        <f t="shared" si="245"/>
        <v>5.1425585363483988</v>
      </c>
      <c r="AR443" s="15">
        <f t="shared" si="245"/>
        <v>5.1428100749572927</v>
      </c>
      <c r="AS443" s="15">
        <f t="shared" si="245"/>
        <v>5.1453104166374937</v>
      </c>
      <c r="AT443" s="15">
        <f t="shared" si="245"/>
        <v>5.1694680417667742</v>
      </c>
      <c r="AU443" s="15">
        <f t="shared" si="238"/>
        <v>5.3610771287059684</v>
      </c>
    </row>
    <row r="444" spans="1:47" ht="12" customHeight="1" x14ac:dyDescent="0.2">
      <c r="A444" s="182" t="s">
        <v>1913</v>
      </c>
      <c r="B444" s="183" t="s">
        <v>676</v>
      </c>
      <c r="C444" s="184">
        <v>59042.433700000001</v>
      </c>
      <c r="D444" s="182">
        <v>1E-4</v>
      </c>
      <c r="E444" s="9">
        <f t="shared" si="220"/>
        <v>12506.065908126855</v>
      </c>
      <c r="F444" s="9">
        <f t="shared" si="221"/>
        <v>12506</v>
      </c>
      <c r="G444" s="9">
        <f t="shared" si="222"/>
        <v>0.10208200000488432</v>
      </c>
      <c r="H444" s="9"/>
      <c r="I444" s="9"/>
      <c r="J444" s="9">
        <f t="shared" si="243"/>
        <v>0.10208200000488432</v>
      </c>
      <c r="K444" s="9"/>
      <c r="L444" s="9"/>
      <c r="M444" s="15"/>
      <c r="N444" s="9"/>
      <c r="O444" s="9">
        <f t="shared" ca="1" si="242"/>
        <v>9.4766701682053645E-2</v>
      </c>
      <c r="P444" s="9">
        <f t="shared" si="223"/>
        <v>0.3924988753191988</v>
      </c>
      <c r="Q444" s="40">
        <f t="shared" si="224"/>
        <v>44023.933700000001</v>
      </c>
      <c r="S444" s="35">
        <v>1</v>
      </c>
      <c r="Z444">
        <f t="shared" si="225"/>
        <v>12506</v>
      </c>
      <c r="AA444" s="15">
        <f t="shared" si="226"/>
        <v>9.8194032103930406E-2</v>
      </c>
      <c r="AB444" s="15">
        <f t="shared" si="227"/>
        <v>0.39638684322015272</v>
      </c>
      <c r="AC444" s="15">
        <f t="shared" si="228"/>
        <v>-0.29041687531431448</v>
      </c>
      <c r="AD444" s="15">
        <f t="shared" si="229"/>
        <v>3.8879679009539148E-3</v>
      </c>
      <c r="AE444" s="15">
        <f t="shared" si="230"/>
        <v>1.5116294398847991E-5</v>
      </c>
      <c r="AF444">
        <f t="shared" si="231"/>
        <v>-0.29041687531431448</v>
      </c>
      <c r="AG444" s="68"/>
      <c r="AH444">
        <f t="shared" si="232"/>
        <v>-0.2943048432152684</v>
      </c>
      <c r="AI444">
        <f t="shared" si="233"/>
        <v>1.0481138071852933</v>
      </c>
      <c r="AJ444">
        <f t="shared" si="234"/>
        <v>-0.99664997499738195</v>
      </c>
      <c r="AK444">
        <f t="shared" si="235"/>
        <v>-0.23558706966902576</v>
      </c>
      <c r="AL444">
        <f t="shared" si="236"/>
        <v>-1.3693373582183967</v>
      </c>
      <c r="AM444">
        <f t="shared" si="237"/>
        <v>-0.81641237791277221</v>
      </c>
      <c r="AN444" s="15">
        <f t="shared" si="245"/>
        <v>5.1461930531373019</v>
      </c>
      <c r="AO444" s="15">
        <f t="shared" si="245"/>
        <v>5.1461933178844328</v>
      </c>
      <c r="AP444" s="15">
        <f t="shared" si="245"/>
        <v>5.1461959373892503</v>
      </c>
      <c r="AQ444" s="15">
        <f t="shared" si="245"/>
        <v>5.1462218549285117</v>
      </c>
      <c r="AR444" s="15">
        <f t="shared" si="245"/>
        <v>5.1464782065342058</v>
      </c>
      <c r="AS444" s="15">
        <f t="shared" si="245"/>
        <v>5.1490062011467277</v>
      </c>
      <c r="AT444" s="15">
        <f t="shared" si="245"/>
        <v>5.173241392146509</v>
      </c>
      <c r="AU444" s="15">
        <f t="shared" si="238"/>
        <v>5.3643709594542841</v>
      </c>
    </row>
    <row r="445" spans="1:47" ht="12" customHeight="1" x14ac:dyDescent="0.2">
      <c r="A445" s="182" t="s">
        <v>1913</v>
      </c>
      <c r="B445" s="183" t="s">
        <v>676</v>
      </c>
      <c r="C445" s="184">
        <v>59059.472000000002</v>
      </c>
      <c r="D445" s="182">
        <v>1E-4</v>
      </c>
      <c r="E445" s="9">
        <f t="shared" si="220"/>
        <v>12517.066500177876</v>
      </c>
      <c r="F445" s="9">
        <f t="shared" si="221"/>
        <v>12517</v>
      </c>
      <c r="G445" s="9">
        <f t="shared" si="222"/>
        <v>0.10299900000245543</v>
      </c>
      <c r="H445" s="9"/>
      <c r="I445" s="9"/>
      <c r="J445" s="9">
        <f t="shared" si="243"/>
        <v>0.10299900000245543</v>
      </c>
      <c r="K445" s="9"/>
      <c r="L445" s="9"/>
      <c r="M445" s="15"/>
      <c r="N445" s="9"/>
      <c r="O445" s="9">
        <f t="shared" ca="1" si="242"/>
        <v>9.503143460798813E-2</v>
      </c>
      <c r="P445" s="9">
        <f t="shared" si="223"/>
        <v>0.39282434668323674</v>
      </c>
      <c r="Q445" s="40">
        <f t="shared" si="224"/>
        <v>44040.972000000002</v>
      </c>
      <c r="S445" s="35">
        <v>1</v>
      </c>
      <c r="Z445">
        <f t="shared" si="225"/>
        <v>12517</v>
      </c>
      <c r="AA445" s="15">
        <f t="shared" si="226"/>
        <v>9.8593900825687586E-2</v>
      </c>
      <c r="AB445" s="15">
        <f t="shared" si="227"/>
        <v>0.39722944586000458</v>
      </c>
      <c r="AC445" s="15">
        <f t="shared" si="228"/>
        <v>-0.2898253466807813</v>
      </c>
      <c r="AD445" s="15">
        <f t="shared" si="229"/>
        <v>4.405099176767846E-3</v>
      </c>
      <c r="AE445" s="15">
        <f t="shared" si="230"/>
        <v>1.9404898757160755E-5</v>
      </c>
      <c r="AF445">
        <f t="shared" si="231"/>
        <v>-0.2898253466807813</v>
      </c>
      <c r="AG445" s="68"/>
      <c r="AH445">
        <f t="shared" si="232"/>
        <v>-0.29423044585754915</v>
      </c>
      <c r="AI445">
        <f t="shared" si="233"/>
        <v>1.0485597012688757</v>
      </c>
      <c r="AJ445">
        <f t="shared" si="234"/>
        <v>-0.99680301349325207</v>
      </c>
      <c r="AK445">
        <f t="shared" si="235"/>
        <v>-0.23549556524440016</v>
      </c>
      <c r="AL445">
        <f t="shared" si="236"/>
        <v>-1.3674442977768773</v>
      </c>
      <c r="AM445">
        <f t="shared" si="237"/>
        <v>-0.81483617524288732</v>
      </c>
      <c r="AN445" s="15">
        <f t="shared" si="245"/>
        <v>5.1479458495819266</v>
      </c>
      <c r="AO445" s="15">
        <f t="shared" si="245"/>
        <v>5.147946119764323</v>
      </c>
      <c r="AP445" s="15">
        <f t="shared" si="245"/>
        <v>5.1479487829744945</v>
      </c>
      <c r="AQ445" s="15">
        <f t="shared" si="245"/>
        <v>5.1479750336413721</v>
      </c>
      <c r="AR445" s="15">
        <f t="shared" si="245"/>
        <v>5.1482337014144361</v>
      </c>
      <c r="AS445" s="15">
        <f t="shared" si="245"/>
        <v>5.150774913277802</v>
      </c>
      <c r="AT445" s="15">
        <f t="shared" si="245"/>
        <v>5.1750467713212478</v>
      </c>
      <c r="AU445" s="15">
        <f t="shared" si="238"/>
        <v>5.3659462698121745</v>
      </c>
    </row>
    <row r="446" spans="1:47" ht="12" customHeight="1" x14ac:dyDescent="0.2">
      <c r="A446" s="65" t="s">
        <v>1911</v>
      </c>
      <c r="B446" s="66" t="s">
        <v>676</v>
      </c>
      <c r="C446" s="67">
        <v>59096.6446</v>
      </c>
      <c r="D446" s="67">
        <v>1E-4</v>
      </c>
      <c r="E446" s="9">
        <f t="shared" si="220"/>
        <v>12541.066582819676</v>
      </c>
      <c r="F446" s="9">
        <f t="shared" si="221"/>
        <v>12541</v>
      </c>
      <c r="G446" s="9">
        <f t="shared" si="222"/>
        <v>0.10312700000213226</v>
      </c>
      <c r="H446" s="9"/>
      <c r="I446" s="9"/>
      <c r="J446" s="9">
        <f t="shared" si="243"/>
        <v>0.10312700000213226</v>
      </c>
      <c r="K446" s="9"/>
      <c r="L446" s="9"/>
      <c r="M446" s="15"/>
      <c r="N446" s="9"/>
      <c r="O446" s="9">
        <f t="shared" ca="1" si="242"/>
        <v>9.5609033719117886E-2</v>
      </c>
      <c r="P446" s="9">
        <f t="shared" si="223"/>
        <v>0.39353446802627112</v>
      </c>
      <c r="Q446" s="40">
        <f t="shared" si="224"/>
        <v>44078.1446</v>
      </c>
      <c r="S446" s="35">
        <v>1</v>
      </c>
      <c r="Z446">
        <f t="shared" si="225"/>
        <v>12541</v>
      </c>
      <c r="AA446" s="15">
        <f t="shared" si="226"/>
        <v>9.9469594547471563E-2</v>
      </c>
      <c r="AB446" s="15">
        <f t="shared" si="227"/>
        <v>0.39719187348093182</v>
      </c>
      <c r="AC446" s="15">
        <f t="shared" si="228"/>
        <v>-0.29040746802413886</v>
      </c>
      <c r="AD446" s="15">
        <f t="shared" si="229"/>
        <v>3.6574054546607004E-3</v>
      </c>
      <c r="AE446" s="15">
        <f t="shared" si="230"/>
        <v>1.3376614659781845E-5</v>
      </c>
      <c r="AF446">
        <f t="shared" si="231"/>
        <v>-0.29040746802413886</v>
      </c>
      <c r="AG446" s="68"/>
      <c r="AH446">
        <f t="shared" si="232"/>
        <v>-0.29406487347879956</v>
      </c>
      <c r="AI446">
        <f t="shared" si="233"/>
        <v>1.0495332711318726</v>
      </c>
      <c r="AJ446">
        <f t="shared" si="234"/>
        <v>-0.99712493940923408</v>
      </c>
      <c r="AK446">
        <f t="shared" si="235"/>
        <v>-0.23529271320650449</v>
      </c>
      <c r="AL446">
        <f t="shared" si="236"/>
        <v>-1.363308389897447</v>
      </c>
      <c r="AM446">
        <f t="shared" si="237"/>
        <v>-0.81140097033032199</v>
      </c>
      <c r="AN446" s="15">
        <f t="shared" si="245"/>
        <v>5.1517727216211942</v>
      </c>
      <c r="AO446" s="15">
        <f t="shared" si="245"/>
        <v>5.1517730039628242</v>
      </c>
      <c r="AP446" s="15">
        <f t="shared" si="245"/>
        <v>5.1517757643478284</v>
      </c>
      <c r="AQ446" s="15">
        <f t="shared" si="245"/>
        <v>5.1518027511023528</v>
      </c>
      <c r="AR446" s="15">
        <f t="shared" si="245"/>
        <v>5.1520665040804179</v>
      </c>
      <c r="AS446" s="15">
        <f t="shared" si="245"/>
        <v>5.154636532841951</v>
      </c>
      <c r="AT446" s="15">
        <f t="shared" si="245"/>
        <v>5.1789874240224227</v>
      </c>
      <c r="AU446" s="15">
        <f t="shared" si="238"/>
        <v>5.3693833105930251</v>
      </c>
    </row>
    <row r="447" spans="1:47" ht="12" customHeight="1" x14ac:dyDescent="0.2">
      <c r="A447" s="65" t="s">
        <v>1912</v>
      </c>
      <c r="B447" s="66" t="s">
        <v>676</v>
      </c>
      <c r="C447" s="67">
        <v>59353.756999999998</v>
      </c>
      <c r="D447" s="67">
        <v>4.0000000000000002E-4</v>
      </c>
      <c r="E447" s="9">
        <f t="shared" si="220"/>
        <v>12707.06839190033</v>
      </c>
      <c r="F447" s="9">
        <f t="shared" si="221"/>
        <v>12707</v>
      </c>
      <c r="G447" s="9">
        <f t="shared" si="222"/>
        <v>0.105928999997559</v>
      </c>
      <c r="H447" s="9"/>
      <c r="I447" s="9"/>
      <c r="J447" s="9">
        <f t="shared" si="243"/>
        <v>0.105928999997559</v>
      </c>
      <c r="K447" s="9"/>
      <c r="L447" s="9"/>
      <c r="M447" s="15"/>
      <c r="N447" s="9"/>
      <c r="O447" s="9">
        <f t="shared" ca="1" si="242"/>
        <v>9.960409423776545E-2</v>
      </c>
      <c r="P447" s="9">
        <f t="shared" si="223"/>
        <v>0.39844621586864198</v>
      </c>
      <c r="Q447" s="40">
        <f t="shared" si="224"/>
        <v>44335.256999999998</v>
      </c>
      <c r="S447" s="35">
        <v>1</v>
      </c>
      <c r="Z447">
        <f t="shared" si="225"/>
        <v>12707</v>
      </c>
      <c r="AA447" s="15">
        <f t="shared" si="226"/>
        <v>0.10564935022328314</v>
      </c>
      <c r="AB447" s="15">
        <f t="shared" si="227"/>
        <v>0.39872586564291784</v>
      </c>
      <c r="AC447" s="15">
        <f t="shared" si="228"/>
        <v>-0.29251721587108298</v>
      </c>
      <c r="AD447" s="15">
        <f t="shared" si="229"/>
        <v>2.7964977427585858E-4</v>
      </c>
      <c r="AE447" s="15">
        <f t="shared" si="230"/>
        <v>7.8203996252538653E-8</v>
      </c>
      <c r="AF447">
        <f t="shared" si="231"/>
        <v>-0.29251721587108298</v>
      </c>
      <c r="AG447" s="68"/>
      <c r="AH447">
        <f t="shared" si="232"/>
        <v>-0.29279686564535884</v>
      </c>
      <c r="AI447">
        <f t="shared" si="233"/>
        <v>1.0562923980691035</v>
      </c>
      <c r="AJ447">
        <f t="shared" si="234"/>
        <v>-0.99889429922841</v>
      </c>
      <c r="AK447">
        <f t="shared" si="235"/>
        <v>-0.23376777313550209</v>
      </c>
      <c r="AL447">
        <f t="shared" si="236"/>
        <v>-1.3344905322558425</v>
      </c>
      <c r="AM447">
        <f t="shared" si="237"/>
        <v>-0.78778013923859025</v>
      </c>
      <c r="AN447" s="15">
        <f t="shared" si="245"/>
        <v>5.1783393883661724</v>
      </c>
      <c r="AO447" s="15">
        <f t="shared" si="245"/>
        <v>5.178339766809434</v>
      </c>
      <c r="AP447" s="15">
        <f t="shared" si="245"/>
        <v>5.1783432700075593</v>
      </c>
      <c r="AQ447" s="15">
        <f t="shared" si="245"/>
        <v>5.1783756974806785</v>
      </c>
      <c r="AR447" s="15">
        <f t="shared" si="245"/>
        <v>5.1786757643048258</v>
      </c>
      <c r="AS447" s="15">
        <f t="shared" si="245"/>
        <v>5.181443988288768</v>
      </c>
      <c r="AT447" s="15">
        <f t="shared" si="245"/>
        <v>5.2063048602124704</v>
      </c>
      <c r="AU447" s="15">
        <f t="shared" si="238"/>
        <v>5.3931561759939122</v>
      </c>
    </row>
    <row r="448" spans="1:47" ht="12" customHeight="1" x14ac:dyDescent="0.2">
      <c r="A448" s="65" t="s">
        <v>1912</v>
      </c>
      <c r="B448" s="66" t="s">
        <v>676</v>
      </c>
      <c r="C448" s="67">
        <v>59370.7984</v>
      </c>
      <c r="D448" s="67">
        <v>1E-4</v>
      </c>
      <c r="E448" s="9">
        <f t="shared" si="220"/>
        <v>12718.070985432447</v>
      </c>
      <c r="F448" s="9">
        <f t="shared" si="221"/>
        <v>12718</v>
      </c>
      <c r="G448" s="9">
        <f t="shared" si="222"/>
        <v>0.10994600000412902</v>
      </c>
      <c r="H448" s="9"/>
      <c r="I448" s="9"/>
      <c r="J448" s="9">
        <f t="shared" si="243"/>
        <v>0.10994600000412902</v>
      </c>
      <c r="K448" s="9"/>
      <c r="L448" s="9"/>
      <c r="M448" s="15"/>
      <c r="N448" s="9"/>
      <c r="O448" s="9">
        <f t="shared" ca="1" si="242"/>
        <v>9.9868827163699936E-2</v>
      </c>
      <c r="P448" s="9">
        <f t="shared" si="223"/>
        <v>0.39877169777870358</v>
      </c>
      <c r="Q448" s="40">
        <f t="shared" si="224"/>
        <v>44352.2984</v>
      </c>
      <c r="S448" s="35">
        <v>1</v>
      </c>
      <c r="Z448">
        <f t="shared" si="225"/>
        <v>12718</v>
      </c>
      <c r="AA448" s="15">
        <f t="shared" si="226"/>
        <v>0.10606648214783915</v>
      </c>
      <c r="AB448" s="15">
        <f t="shared" si="227"/>
        <v>0.40265121563499345</v>
      </c>
      <c r="AC448" s="15">
        <f t="shared" si="228"/>
        <v>-0.28882569777457456</v>
      </c>
      <c r="AD448" s="15">
        <f t="shared" si="229"/>
        <v>3.8795178562898713E-3</v>
      </c>
      <c r="AE448" s="15">
        <f t="shared" si="230"/>
        <v>1.5050658797271959E-5</v>
      </c>
      <c r="AF448">
        <f t="shared" si="231"/>
        <v>-0.28882569777457456</v>
      </c>
      <c r="AG448" s="68"/>
      <c r="AH448">
        <f t="shared" si="232"/>
        <v>-0.29270521563086443</v>
      </c>
      <c r="AI448">
        <f t="shared" si="233"/>
        <v>1.0567417636436289</v>
      </c>
      <c r="AJ448">
        <f t="shared" si="234"/>
        <v>-0.99898284472964349</v>
      </c>
      <c r="AK448">
        <f t="shared" si="235"/>
        <v>-0.23365910659700925</v>
      </c>
      <c r="AL448">
        <f t="shared" si="236"/>
        <v>-1.3325678125511216</v>
      </c>
      <c r="AM448">
        <f t="shared" si="237"/>
        <v>-0.78622334036608443</v>
      </c>
      <c r="AN448" s="15">
        <f t="shared" si="245"/>
        <v>5.1801058624440586</v>
      </c>
      <c r="AO448" s="15">
        <f t="shared" si="245"/>
        <v>5.1801062480409286</v>
      </c>
      <c r="AP448" s="15">
        <f t="shared" si="245"/>
        <v>5.1801098049699918</v>
      </c>
      <c r="AQ448" s="15">
        <f t="shared" si="245"/>
        <v>5.1801426145955229</v>
      </c>
      <c r="AR448" s="15">
        <f t="shared" si="245"/>
        <v>5.1804451548802755</v>
      </c>
      <c r="AS448" s="15">
        <f t="shared" si="245"/>
        <v>5.1832264218213551</v>
      </c>
      <c r="AT448" s="15">
        <f t="shared" si="245"/>
        <v>5.2081188045613684</v>
      </c>
      <c r="AU448" s="15">
        <f t="shared" si="238"/>
        <v>5.3947314863518026</v>
      </c>
    </row>
    <row r="449" spans="1:50" ht="12" customHeight="1" x14ac:dyDescent="0.2">
      <c r="A449" s="65" t="s">
        <v>1912</v>
      </c>
      <c r="B449" s="66" t="s">
        <v>676</v>
      </c>
      <c r="C449" s="67">
        <v>59423.4611</v>
      </c>
      <c r="D449" s="67">
        <v>1E-4</v>
      </c>
      <c r="E449" s="9">
        <f t="shared" si="220"/>
        <v>12752.072081727578</v>
      </c>
      <c r="F449" s="9">
        <f t="shared" si="221"/>
        <v>12752</v>
      </c>
      <c r="G449" s="9">
        <f t="shared" si="222"/>
        <v>0.11164400000416208</v>
      </c>
      <c r="H449" s="9"/>
      <c r="I449" s="9"/>
      <c r="J449" s="9">
        <f t="shared" si="243"/>
        <v>0.11164400000416208</v>
      </c>
      <c r="K449" s="9"/>
      <c r="L449" s="9"/>
      <c r="M449" s="15"/>
      <c r="N449" s="9"/>
      <c r="O449" s="9">
        <f t="shared" ca="1" si="242"/>
        <v>0.10068709257113378</v>
      </c>
      <c r="P449" s="9">
        <f t="shared" si="223"/>
        <v>0.39977773642233505</v>
      </c>
      <c r="Q449" s="40">
        <f t="shared" si="224"/>
        <v>44404.9611</v>
      </c>
      <c r="S449" s="35">
        <v>1</v>
      </c>
      <c r="Z449">
        <f t="shared" si="225"/>
        <v>12752</v>
      </c>
      <c r="AA449" s="15">
        <f t="shared" si="226"/>
        <v>0.10736183135968846</v>
      </c>
      <c r="AB449" s="15">
        <f t="shared" si="227"/>
        <v>0.40405990506680867</v>
      </c>
      <c r="AC449" s="15">
        <f t="shared" si="228"/>
        <v>-0.28813373641817297</v>
      </c>
      <c r="AD449" s="15">
        <f t="shared" si="229"/>
        <v>4.2821686444736162E-3</v>
      </c>
      <c r="AE449" s="15">
        <f t="shared" si="230"/>
        <v>1.8336968299713006E-5</v>
      </c>
      <c r="AF449">
        <f t="shared" si="231"/>
        <v>-0.28813373641817297</v>
      </c>
      <c r="AG449" s="68"/>
      <c r="AH449">
        <f t="shared" si="232"/>
        <v>-0.29241590506264659</v>
      </c>
      <c r="AI449">
        <f t="shared" si="233"/>
        <v>1.0581317932651664</v>
      </c>
      <c r="AJ449">
        <f t="shared" si="234"/>
        <v>-0.99923358580636434</v>
      </c>
      <c r="AK449">
        <f t="shared" si="235"/>
        <v>-0.23331716706851627</v>
      </c>
      <c r="AL449">
        <f t="shared" si="236"/>
        <v>-1.3266145100195244</v>
      </c>
      <c r="AM449">
        <f t="shared" si="237"/>
        <v>-0.78141791264154303</v>
      </c>
      <c r="AN449" s="15">
        <f t="shared" si="245"/>
        <v>5.1855706256629475</v>
      </c>
      <c r="AO449" s="15">
        <f t="shared" si="245"/>
        <v>5.1855710340251546</v>
      </c>
      <c r="AP449" s="15">
        <f t="shared" si="245"/>
        <v>5.1855747606881506</v>
      </c>
      <c r="AQ449" s="15">
        <f t="shared" si="245"/>
        <v>5.1856087685004617</v>
      </c>
      <c r="AR449" s="15">
        <f t="shared" si="245"/>
        <v>5.1859190038655356</v>
      </c>
      <c r="AS449" s="15">
        <f t="shared" si="245"/>
        <v>5.1887404967745976</v>
      </c>
      <c r="AT449" s="15">
        <f t="shared" si="245"/>
        <v>5.21372846687765</v>
      </c>
      <c r="AU449" s="15">
        <f t="shared" si="238"/>
        <v>5.3996006274580077</v>
      </c>
    </row>
    <row r="450" spans="1:50" ht="12" customHeight="1" x14ac:dyDescent="0.2">
      <c r="A450" s="182" t="s">
        <v>1915</v>
      </c>
      <c r="B450" s="183" t="s">
        <v>676</v>
      </c>
      <c r="C450" s="184">
        <v>59734.787799999998</v>
      </c>
      <c r="D450" s="182">
        <v>1E-4</v>
      </c>
      <c r="E450" s="9">
        <f t="shared" si="220"/>
        <v>12953.076760673866</v>
      </c>
      <c r="F450" s="9">
        <f t="shared" si="221"/>
        <v>12953</v>
      </c>
      <c r="G450" s="9">
        <f t="shared" si="222"/>
        <v>0.11889099999825703</v>
      </c>
      <c r="H450" s="9"/>
      <c r="I450" s="9"/>
      <c r="J450" s="9">
        <f t="shared" si="243"/>
        <v>0.11889099999825703</v>
      </c>
      <c r="K450" s="9"/>
      <c r="L450" s="9"/>
      <c r="M450" s="15"/>
      <c r="N450" s="9"/>
      <c r="O450" s="9">
        <f t="shared" ca="1" si="242"/>
        <v>0.10552448512684565</v>
      </c>
      <c r="P450" s="9">
        <f t="shared" si="223"/>
        <v>0.40572531281921626</v>
      </c>
      <c r="Q450" s="40">
        <f t="shared" si="224"/>
        <v>44716.287799999998</v>
      </c>
      <c r="S450" s="35">
        <v>1</v>
      </c>
      <c r="Z450">
        <f t="shared" si="225"/>
        <v>12953</v>
      </c>
      <c r="AA450" s="15">
        <f t="shared" si="226"/>
        <v>0.11520714169188756</v>
      </c>
      <c r="AB450" s="15">
        <f t="shared" si="227"/>
        <v>0.40940917112558572</v>
      </c>
      <c r="AC450" s="15">
        <f t="shared" si="228"/>
        <v>-0.28683431282095923</v>
      </c>
      <c r="AD450" s="15">
        <f t="shared" si="229"/>
        <v>3.6838583063694696E-3</v>
      </c>
      <c r="AE450" s="15">
        <f t="shared" si="230"/>
        <v>1.3570812021407336E-5</v>
      </c>
      <c r="AF450">
        <f t="shared" si="231"/>
        <v>-0.28683431282095923</v>
      </c>
      <c r="AG450" s="68"/>
      <c r="AH450">
        <f t="shared" si="232"/>
        <v>-0.29051817112732869</v>
      </c>
      <c r="AI450">
        <f t="shared" si="233"/>
        <v>1.0663798726099387</v>
      </c>
      <c r="AJ450">
        <f t="shared" si="234"/>
        <v>-0.99999338283462058</v>
      </c>
      <c r="AK450">
        <f t="shared" si="235"/>
        <v>-0.23110585961716831</v>
      </c>
      <c r="AL450">
        <f t="shared" si="236"/>
        <v>-1.2910985607492362</v>
      </c>
      <c r="AM450">
        <f t="shared" si="237"/>
        <v>-0.75320519617155857</v>
      </c>
      <c r="AN450" s="15">
        <f t="shared" si="245"/>
        <v>5.2180241318562981</v>
      </c>
      <c r="AO450" s="15">
        <f t="shared" si="245"/>
        <v>5.2180246963240817</v>
      </c>
      <c r="AP450" s="15">
        <f t="shared" si="245"/>
        <v>5.2180295429653132</v>
      </c>
      <c r="AQ450" s="15">
        <f t="shared" si="245"/>
        <v>5.2180711555185635</v>
      </c>
      <c r="AR450" s="15">
        <f t="shared" si="245"/>
        <v>5.2184283062161096</v>
      </c>
      <c r="AS450" s="15">
        <f t="shared" si="245"/>
        <v>5.2214842372114356</v>
      </c>
      <c r="AT450" s="15">
        <f t="shared" si="245"/>
        <v>5.2469809078772709</v>
      </c>
      <c r="AU450" s="15">
        <f t="shared" si="238"/>
        <v>5.4283858439976358</v>
      </c>
    </row>
    <row r="451" spans="1:50" ht="12" customHeight="1" x14ac:dyDescent="0.2">
      <c r="A451" s="182" t="s">
        <v>1915</v>
      </c>
      <c r="B451" s="183" t="s">
        <v>676</v>
      </c>
      <c r="C451" s="184">
        <v>59745.630400000002</v>
      </c>
      <c r="D451" s="182">
        <v>5.9999999999999995E-4</v>
      </c>
      <c r="E451" s="9">
        <f t="shared" si="220"/>
        <v>12960.07716678084</v>
      </c>
      <c r="F451" s="9">
        <f t="shared" si="221"/>
        <v>12960</v>
      </c>
      <c r="G451" s="9">
        <f t="shared" si="222"/>
        <v>0.11952000000019325</v>
      </c>
      <c r="H451" s="9"/>
      <c r="I451" s="9"/>
      <c r="J451" s="9">
        <f t="shared" si="243"/>
        <v>0.11952000000019325</v>
      </c>
      <c r="K451" s="9"/>
      <c r="L451" s="9"/>
      <c r="M451" s="15"/>
      <c r="N451" s="9"/>
      <c r="O451" s="9">
        <f t="shared" ca="1" si="242"/>
        <v>0.10569295153425845</v>
      </c>
      <c r="P451" s="9">
        <f t="shared" si="223"/>
        <v>0.40593244581788884</v>
      </c>
      <c r="Q451" s="40">
        <f t="shared" si="224"/>
        <v>44727.130400000002</v>
      </c>
      <c r="S451" s="35">
        <v>1</v>
      </c>
      <c r="Z451">
        <f t="shared" si="225"/>
        <v>12960</v>
      </c>
      <c r="AA451" s="15">
        <f t="shared" si="226"/>
        <v>0.11548617937548983</v>
      </c>
      <c r="AB451" s="15">
        <f t="shared" si="227"/>
        <v>0.40996626644259226</v>
      </c>
      <c r="AC451" s="15">
        <f t="shared" si="228"/>
        <v>-0.28641244581769559</v>
      </c>
      <c r="AD451" s="15">
        <f t="shared" si="229"/>
        <v>4.0338206247034214E-3</v>
      </c>
      <c r="AE451" s="15">
        <f t="shared" si="230"/>
        <v>1.6271708832282699E-5</v>
      </c>
      <c r="AF451">
        <f t="shared" si="231"/>
        <v>-0.28641244581769559</v>
      </c>
      <c r="AG451" s="68"/>
      <c r="AH451">
        <f t="shared" si="232"/>
        <v>-0.29044626644239901</v>
      </c>
      <c r="AI451">
        <f t="shared" si="233"/>
        <v>1.0666679722265837</v>
      </c>
      <c r="AJ451">
        <f t="shared" si="234"/>
        <v>-0.99999714140021567</v>
      </c>
      <c r="AK451">
        <f t="shared" si="235"/>
        <v>-0.23102291513245488</v>
      </c>
      <c r="AL451">
        <f t="shared" si="236"/>
        <v>-1.2898517239580072</v>
      </c>
      <c r="AM451">
        <f t="shared" si="237"/>
        <v>-0.75222855972129221</v>
      </c>
      <c r="AN451" s="15">
        <f t="shared" ref="AN451:AT460" si="246">$AU451+$AB$7*SIN(AO451)</f>
        <v>5.2191588991803934</v>
      </c>
      <c r="AO451" s="15">
        <f t="shared" si="246"/>
        <v>5.2191594697879431</v>
      </c>
      <c r="AP451" s="15">
        <f t="shared" si="246"/>
        <v>5.2191643591281052</v>
      </c>
      <c r="AQ451" s="15">
        <f t="shared" si="246"/>
        <v>5.2192062524399025</v>
      </c>
      <c r="AR451" s="15">
        <f t="shared" si="246"/>
        <v>5.219565077227128</v>
      </c>
      <c r="AS451" s="15">
        <f t="shared" si="246"/>
        <v>5.2226290497398802</v>
      </c>
      <c r="AT451" s="15">
        <f t="shared" si="246"/>
        <v>5.2481416832179457</v>
      </c>
      <c r="AU451" s="15">
        <f t="shared" si="238"/>
        <v>5.4293883142253847</v>
      </c>
    </row>
    <row r="452" spans="1:50" ht="12" customHeight="1" x14ac:dyDescent="0.2">
      <c r="A452" s="182" t="s">
        <v>1915</v>
      </c>
      <c r="B452" s="183" t="s">
        <v>676</v>
      </c>
      <c r="C452" s="184">
        <v>59762.667999999998</v>
      </c>
      <c r="D452" s="182">
        <v>1E-4</v>
      </c>
      <c r="E452" s="9">
        <f t="shared" si="220"/>
        <v>12971.077306884514</v>
      </c>
      <c r="F452" s="9">
        <f t="shared" si="221"/>
        <v>12971</v>
      </c>
      <c r="G452" s="9">
        <f t="shared" si="222"/>
        <v>0.11973700000089593</v>
      </c>
      <c r="H452" s="9"/>
      <c r="I452" s="9"/>
      <c r="J452" s="9">
        <f t="shared" si="243"/>
        <v>0.11973700000089593</v>
      </c>
      <c r="K452" s="9"/>
      <c r="L452" s="9"/>
      <c r="M452" s="15"/>
      <c r="N452" s="9"/>
      <c r="O452" s="9">
        <f t="shared" ca="1" si="242"/>
        <v>0.10595768446019294</v>
      </c>
      <c r="P452" s="9">
        <f t="shared" si="223"/>
        <v>0.40625794100229862</v>
      </c>
      <c r="Q452" s="40">
        <f t="shared" si="224"/>
        <v>44744.167999999998</v>
      </c>
      <c r="S452" s="35">
        <v>1</v>
      </c>
      <c r="Z452">
        <f t="shared" si="225"/>
        <v>12971</v>
      </c>
      <c r="AA452" s="15">
        <f t="shared" si="226"/>
        <v>0.11592546291923145</v>
      </c>
      <c r="AB452" s="15">
        <f t="shared" si="227"/>
        <v>0.4100694780839631</v>
      </c>
      <c r="AC452" s="15">
        <f t="shared" si="228"/>
        <v>-0.28652094100140268</v>
      </c>
      <c r="AD452" s="15">
        <f t="shared" si="229"/>
        <v>3.8115370816644845E-3</v>
      </c>
      <c r="AE452" s="15">
        <f t="shared" si="230"/>
        <v>1.4527814924903415E-5</v>
      </c>
      <c r="AF452">
        <f t="shared" si="231"/>
        <v>-0.28652094100140268</v>
      </c>
      <c r="AG452" s="68"/>
      <c r="AH452">
        <f t="shared" si="232"/>
        <v>-0.29033247808306717</v>
      </c>
      <c r="AI452">
        <f t="shared" si="233"/>
        <v>1.0671208049651062</v>
      </c>
      <c r="AJ452">
        <f t="shared" si="234"/>
        <v>-0.99999990738187805</v>
      </c>
      <c r="AK452">
        <f t="shared" si="235"/>
        <v>-0.23089175684276422</v>
      </c>
      <c r="AL452">
        <f t="shared" si="236"/>
        <v>-1.2878910475780205</v>
      </c>
      <c r="AM452">
        <f t="shared" si="237"/>
        <v>-0.75069463000454539</v>
      </c>
      <c r="AN452" s="15">
        <f t="shared" si="246"/>
        <v>5.2209427243965951</v>
      </c>
      <c r="AO452" s="15">
        <f t="shared" si="246"/>
        <v>5.2209433047528169</v>
      </c>
      <c r="AP452" s="15">
        <f t="shared" si="246"/>
        <v>5.2209482617050922</v>
      </c>
      <c r="AQ452" s="15">
        <f t="shared" si="246"/>
        <v>5.2209905983471927</v>
      </c>
      <c r="AR452" s="15">
        <f t="shared" si="246"/>
        <v>5.2213520588429541</v>
      </c>
      <c r="AS452" s="15">
        <f t="shared" si="246"/>
        <v>5.2244286489445662</v>
      </c>
      <c r="AT452" s="15">
        <f t="shared" si="246"/>
        <v>5.2499661266955355</v>
      </c>
      <c r="AU452" s="15">
        <f t="shared" si="238"/>
        <v>5.4309636245832742</v>
      </c>
    </row>
    <row r="453" spans="1:50" ht="12" customHeight="1" x14ac:dyDescent="0.2">
      <c r="A453" s="182" t="s">
        <v>1915</v>
      </c>
      <c r="B453" s="183" t="s">
        <v>676</v>
      </c>
      <c r="C453" s="184">
        <v>59773.510499999997</v>
      </c>
      <c r="D453" s="182">
        <v>1E-4</v>
      </c>
      <c r="E453" s="9">
        <f t="shared" si="220"/>
        <v>12978.077648427578</v>
      </c>
      <c r="F453" s="9">
        <f t="shared" si="221"/>
        <v>12978</v>
      </c>
      <c r="G453" s="9">
        <f t="shared" si="222"/>
        <v>0.12026599999808241</v>
      </c>
      <c r="H453" s="9"/>
      <c r="I453" s="9"/>
      <c r="J453" s="9">
        <f t="shared" si="243"/>
        <v>0.12026599999808241</v>
      </c>
      <c r="K453" s="9"/>
      <c r="L453" s="9"/>
      <c r="M453" s="15"/>
      <c r="N453" s="9"/>
      <c r="O453" s="9">
        <f t="shared" ca="1" si="242"/>
        <v>0.1061261508676058</v>
      </c>
      <c r="P453" s="9">
        <f t="shared" si="223"/>
        <v>0.40646507460196579</v>
      </c>
      <c r="Q453" s="40">
        <f t="shared" si="224"/>
        <v>44755.010499999997</v>
      </c>
      <c r="S453" s="35">
        <v>1</v>
      </c>
      <c r="Z453">
        <f t="shared" si="225"/>
        <v>12978</v>
      </c>
      <c r="AA453" s="15">
        <f t="shared" si="226"/>
        <v>0.11620551370885862</v>
      </c>
      <c r="AB453" s="15">
        <f t="shared" si="227"/>
        <v>0.41052556089118958</v>
      </c>
      <c r="AC453" s="15">
        <f t="shared" si="228"/>
        <v>-0.28619907460388339</v>
      </c>
      <c r="AD453" s="15">
        <f t="shared" si="229"/>
        <v>4.0604862892237858E-3</v>
      </c>
      <c r="AE453" s="15">
        <f t="shared" si="230"/>
        <v>1.648754890497435E-5</v>
      </c>
      <c r="AF453">
        <f t="shared" si="231"/>
        <v>-0.28619907460388339</v>
      </c>
      <c r="AG453" s="68"/>
      <c r="AH453">
        <f t="shared" si="232"/>
        <v>-0.29025956089310717</v>
      </c>
      <c r="AI453">
        <f t="shared" si="233"/>
        <v>1.0674090370867926</v>
      </c>
      <c r="AJ453">
        <f t="shared" si="234"/>
        <v>-0.99999966529144413</v>
      </c>
      <c r="AK453">
        <f t="shared" si="235"/>
        <v>-0.2308077718711686</v>
      </c>
      <c r="AL453">
        <f t="shared" si="236"/>
        <v>-1.2866424776041898</v>
      </c>
      <c r="AM453">
        <f t="shared" si="237"/>
        <v>-0.74971899104454476</v>
      </c>
      <c r="AN453" s="15">
        <f t="shared" si="246"/>
        <v>5.2220782801589731</v>
      </c>
      <c r="AO453" s="15">
        <f t="shared" si="246"/>
        <v>5.2220788667831748</v>
      </c>
      <c r="AP453" s="15">
        <f t="shared" si="246"/>
        <v>5.2220838670890402</v>
      </c>
      <c r="AQ453" s="15">
        <f t="shared" si="246"/>
        <v>5.2221264872087705</v>
      </c>
      <c r="AR453" s="15">
        <f t="shared" si="246"/>
        <v>5.2224896281171569</v>
      </c>
      <c r="AS453" s="15">
        <f t="shared" si="246"/>
        <v>5.225574235279975</v>
      </c>
      <c r="AT453" s="15">
        <f t="shared" si="246"/>
        <v>5.2511273700824797</v>
      </c>
      <c r="AU453" s="15">
        <f t="shared" si="238"/>
        <v>5.4319660948110231</v>
      </c>
    </row>
    <row r="454" spans="1:50" ht="12" customHeight="1" x14ac:dyDescent="0.2">
      <c r="B454" s="20"/>
      <c r="C454" s="14"/>
      <c r="D454" s="14"/>
      <c r="E454" s="9"/>
      <c r="F454" s="9"/>
      <c r="G454" s="9"/>
      <c r="H454" s="9"/>
      <c r="I454" s="9"/>
      <c r="J454" s="9"/>
      <c r="K454" s="9"/>
      <c r="L454" s="9"/>
      <c r="M454" s="15"/>
      <c r="N454" s="9"/>
      <c r="O454" s="9"/>
      <c r="P454" s="9"/>
      <c r="Q454" s="40"/>
      <c r="S454" s="35"/>
      <c r="AA454" s="15"/>
      <c r="AB454" s="15"/>
      <c r="AC454" s="15"/>
      <c r="AD454" s="15"/>
      <c r="AE454" s="15"/>
      <c r="AG454" s="68"/>
      <c r="AN454" s="15"/>
      <c r="AO454" s="15"/>
      <c r="AP454" s="15"/>
      <c r="AQ454" s="15"/>
      <c r="AR454" s="15"/>
      <c r="AS454" s="15"/>
      <c r="AT454" s="15"/>
      <c r="AU454" s="15"/>
    </row>
    <row r="455" spans="1:50" ht="12" customHeight="1" x14ac:dyDescent="0.2">
      <c r="B455" s="20"/>
      <c r="C455" s="14"/>
      <c r="D455" s="14"/>
      <c r="E455" s="9"/>
      <c r="F455" s="9"/>
      <c r="G455" s="9"/>
      <c r="H455" s="9"/>
      <c r="I455" s="9"/>
      <c r="J455" s="9"/>
      <c r="K455" s="9"/>
      <c r="L455" s="9"/>
      <c r="M455" s="15"/>
      <c r="N455" s="9"/>
      <c r="O455" s="9"/>
      <c r="P455" s="9"/>
      <c r="Q455" s="40"/>
      <c r="S455" s="35"/>
      <c r="AA455" s="15"/>
      <c r="AB455" s="15"/>
      <c r="AC455" s="15"/>
      <c r="AD455" s="15"/>
      <c r="AE455" s="15"/>
      <c r="AG455" s="68"/>
      <c r="AN455" s="15"/>
      <c r="AO455" s="15"/>
      <c r="AP455" s="15"/>
      <c r="AQ455" s="15"/>
      <c r="AR455" s="15"/>
      <c r="AS455" s="15"/>
      <c r="AT455" s="15"/>
      <c r="AU455" s="15"/>
    </row>
    <row r="456" spans="1:50" x14ac:dyDescent="0.2">
      <c r="B456" s="20"/>
      <c r="C456" s="14"/>
      <c r="D456" s="14"/>
      <c r="E456" s="9"/>
      <c r="F456" s="9"/>
      <c r="G456" s="9"/>
      <c r="H456" s="9"/>
      <c r="I456" s="9"/>
      <c r="J456" s="9"/>
      <c r="K456" s="9"/>
      <c r="L456" s="9"/>
      <c r="M456" s="15"/>
      <c r="N456" s="9"/>
      <c r="O456" s="9"/>
      <c r="P456" s="9"/>
      <c r="Q456" s="40"/>
      <c r="S456" s="35"/>
      <c r="AA456" s="15"/>
      <c r="AB456" s="15"/>
      <c r="AC456" s="15"/>
      <c r="AD456" s="15"/>
      <c r="AE456" s="15"/>
      <c r="AG456" s="68"/>
      <c r="AN456" s="15"/>
      <c r="AO456" s="15"/>
      <c r="AP456" s="15"/>
      <c r="AQ456" s="15"/>
      <c r="AR456" s="15"/>
      <c r="AS456" s="15"/>
      <c r="AT456" s="15"/>
      <c r="AU456" s="15"/>
    </row>
    <row r="457" spans="1:50" x14ac:dyDescent="0.2">
      <c r="B457" s="20"/>
      <c r="C457" s="14"/>
      <c r="D457" s="14"/>
      <c r="E457" s="9"/>
      <c r="F457" s="9"/>
      <c r="G457" s="9"/>
      <c r="H457" s="9"/>
      <c r="I457" s="9"/>
      <c r="J457" s="9"/>
      <c r="K457" s="9"/>
      <c r="L457" s="9"/>
      <c r="M457" s="15"/>
      <c r="N457" s="9"/>
      <c r="O457" s="9"/>
      <c r="P457" s="9"/>
      <c r="Q457" s="40"/>
      <c r="S457" s="35"/>
      <c r="AA457" s="15"/>
      <c r="AB457" s="15"/>
      <c r="AC457" s="15"/>
      <c r="AD457" s="15"/>
      <c r="AE457" s="15"/>
      <c r="AG457" s="68"/>
      <c r="AN457" s="15"/>
      <c r="AO457" s="15"/>
      <c r="AP457" s="15"/>
      <c r="AQ457" s="15"/>
      <c r="AR457" s="15"/>
      <c r="AS457" s="15"/>
      <c r="AT457" s="15"/>
      <c r="AU457" s="15"/>
    </row>
    <row r="458" spans="1:50" x14ac:dyDescent="0.2">
      <c r="B458" s="20"/>
      <c r="C458" s="14"/>
      <c r="D458" s="14"/>
      <c r="E458" s="9"/>
      <c r="F458" s="9"/>
      <c r="G458" s="9"/>
      <c r="H458" s="9"/>
      <c r="I458" s="9"/>
      <c r="J458" s="9"/>
      <c r="K458" s="9"/>
      <c r="L458" s="9"/>
      <c r="M458" s="15"/>
      <c r="N458" s="9"/>
      <c r="O458" s="9"/>
      <c r="P458" s="9"/>
      <c r="Q458" s="40"/>
      <c r="S458" s="35"/>
      <c r="AA458" s="15"/>
      <c r="AB458" s="15"/>
      <c r="AC458" s="15"/>
      <c r="AD458" s="15"/>
      <c r="AE458" s="15"/>
      <c r="AG458" s="68"/>
      <c r="AN458" s="15"/>
      <c r="AO458" s="15"/>
      <c r="AP458" s="15"/>
      <c r="AQ458" s="15"/>
      <c r="AR458" s="15"/>
      <c r="AS458" s="15"/>
      <c r="AT458" s="15"/>
      <c r="AU458" s="15"/>
    </row>
    <row r="459" spans="1:50" x14ac:dyDescent="0.2">
      <c r="B459" s="20"/>
      <c r="C459" s="14"/>
      <c r="D459" s="14"/>
      <c r="E459" s="9"/>
      <c r="F459" s="9"/>
      <c r="G459" s="9"/>
      <c r="H459" s="9"/>
      <c r="I459" s="9"/>
      <c r="J459" s="9"/>
      <c r="K459" s="9"/>
      <c r="L459" s="9"/>
      <c r="M459" s="15"/>
      <c r="N459" s="9"/>
      <c r="O459" s="9"/>
      <c r="P459" s="9"/>
      <c r="Q459" s="40"/>
      <c r="S459" s="35"/>
      <c r="AA459" s="15"/>
      <c r="AB459" s="15"/>
      <c r="AC459" s="15"/>
      <c r="AD459" s="15"/>
      <c r="AE459" s="15"/>
      <c r="AG459" s="68"/>
      <c r="AN459" s="15"/>
      <c r="AO459" s="15"/>
      <c r="AP459" s="15"/>
      <c r="AQ459" s="15"/>
      <c r="AR459" s="15"/>
      <c r="AS459" s="15"/>
      <c r="AT459" s="15"/>
      <c r="AU459" s="15"/>
    </row>
    <row r="460" spans="1:50" x14ac:dyDescent="0.2">
      <c r="B460" s="20"/>
      <c r="C460" s="14"/>
      <c r="D460" s="14"/>
      <c r="E460" s="9"/>
      <c r="F460" s="9"/>
      <c r="G460" s="9"/>
      <c r="H460" s="9"/>
      <c r="I460" s="9"/>
      <c r="J460" s="9"/>
      <c r="K460" s="9"/>
      <c r="L460" s="9"/>
      <c r="M460" s="15"/>
      <c r="N460" s="9"/>
      <c r="O460" s="9"/>
      <c r="P460" s="9"/>
      <c r="Q460" s="40"/>
      <c r="S460" s="35"/>
      <c r="AA460" s="15"/>
      <c r="AB460" s="15"/>
      <c r="AC460" s="15"/>
      <c r="AD460" s="15"/>
      <c r="AE460" s="15"/>
      <c r="AG460" s="68"/>
      <c r="AN460" s="15"/>
      <c r="AO460" s="15"/>
      <c r="AP460" s="15"/>
      <c r="AQ460" s="15"/>
      <c r="AR460" s="15"/>
      <c r="AS460" s="15"/>
      <c r="AT460" s="15"/>
      <c r="AU460" s="15"/>
    </row>
    <row r="461" spans="1:50" x14ac:dyDescent="0.2">
      <c r="B461" s="20"/>
      <c r="C461" s="14"/>
      <c r="D461" s="14"/>
      <c r="E461" s="9"/>
      <c r="F461" s="9"/>
      <c r="G461" s="9"/>
      <c r="H461" s="9"/>
      <c r="I461" s="9"/>
      <c r="J461" s="9"/>
      <c r="K461" s="9"/>
      <c r="L461" s="9"/>
      <c r="M461" s="15"/>
      <c r="N461" s="9"/>
      <c r="O461" s="9"/>
      <c r="P461" s="9"/>
      <c r="Q461" s="40"/>
      <c r="S461" s="35"/>
      <c r="AA461" s="15"/>
      <c r="AB461" s="15"/>
      <c r="AC461" s="15"/>
      <c r="AD461" s="15"/>
      <c r="AE461" s="15"/>
      <c r="AG461" s="68"/>
      <c r="AN461" s="15"/>
      <c r="AO461" s="15"/>
      <c r="AP461" s="15"/>
      <c r="AQ461" s="15"/>
      <c r="AR461" s="15"/>
      <c r="AS461" s="15"/>
      <c r="AT461" s="15"/>
      <c r="AU461" s="15"/>
    </row>
    <row r="462" spans="1:50" x14ac:dyDescent="0.2">
      <c r="B462" s="20"/>
      <c r="C462" s="14"/>
      <c r="D462" s="14"/>
      <c r="E462" s="9"/>
      <c r="F462" s="9"/>
      <c r="G462" s="9"/>
      <c r="H462" s="9"/>
      <c r="I462" s="9"/>
      <c r="J462" s="9"/>
      <c r="K462" s="9"/>
      <c r="L462" s="9"/>
      <c r="M462" s="15"/>
      <c r="N462" s="9"/>
      <c r="O462" s="9"/>
      <c r="P462" s="9"/>
      <c r="Q462" s="40"/>
      <c r="S462" s="35"/>
      <c r="AA462" s="15"/>
      <c r="AB462" s="15"/>
      <c r="AC462" s="15"/>
      <c r="AD462" s="15"/>
      <c r="AE462" s="15"/>
      <c r="AG462" s="68"/>
      <c r="AN462" s="15"/>
      <c r="AO462" s="15"/>
      <c r="AP462" s="15"/>
      <c r="AQ462" s="15"/>
      <c r="AR462" s="15"/>
      <c r="AS462" s="15"/>
      <c r="AT462" s="15"/>
      <c r="AU462" s="15"/>
    </row>
    <row r="463" spans="1:50" x14ac:dyDescent="0.2">
      <c r="B463" s="20"/>
      <c r="C463" s="14"/>
      <c r="D463" s="14"/>
      <c r="E463" s="9"/>
      <c r="F463" s="9"/>
      <c r="G463" s="9"/>
      <c r="H463" s="9"/>
      <c r="I463" s="9"/>
      <c r="J463" s="9"/>
      <c r="K463" s="9"/>
      <c r="L463" s="9"/>
      <c r="M463" s="15"/>
      <c r="N463" s="9"/>
      <c r="O463" s="9"/>
      <c r="P463" s="9"/>
      <c r="Q463" s="40"/>
      <c r="S463" s="35"/>
      <c r="AA463" s="15"/>
      <c r="AB463" s="15"/>
      <c r="AC463" s="15"/>
      <c r="AD463" s="15"/>
      <c r="AE463" s="15"/>
      <c r="AG463" s="68"/>
      <c r="AN463" s="15"/>
      <c r="AO463" s="15"/>
      <c r="AP463" s="15"/>
      <c r="AQ463" s="15"/>
      <c r="AR463" s="15"/>
      <c r="AS463" s="15"/>
      <c r="AT463" s="15"/>
      <c r="AU463" s="15"/>
    </row>
    <row r="464" spans="1:50" x14ac:dyDescent="0.2">
      <c r="B464" s="20"/>
      <c r="C464" s="14"/>
      <c r="D464" s="14"/>
      <c r="E464" s="9"/>
      <c r="F464" s="9"/>
      <c r="G464" s="9"/>
      <c r="H464" s="9"/>
      <c r="I464" s="9"/>
      <c r="J464" s="9"/>
      <c r="K464" s="9"/>
      <c r="L464" s="9"/>
      <c r="M464" s="15"/>
      <c r="N464" s="9"/>
      <c r="O464" s="9"/>
      <c r="P464" s="9"/>
      <c r="Q464" s="40"/>
      <c r="S464" s="35"/>
      <c r="AA464" s="15"/>
      <c r="AB464" s="15"/>
      <c r="AC464" s="15"/>
      <c r="AD464" s="15"/>
      <c r="AE464" s="15"/>
      <c r="AG464" s="68"/>
      <c r="AN464" s="15"/>
      <c r="AO464" s="15"/>
      <c r="AP464" s="15"/>
      <c r="AQ464" s="15"/>
      <c r="AR464" s="15"/>
      <c r="AS464" s="15"/>
      <c r="AT464" s="15"/>
      <c r="AU464" s="15"/>
      <c r="AV464" s="15"/>
      <c r="AX464" s="15"/>
    </row>
    <row r="465" spans="2:64" x14ac:dyDescent="0.2">
      <c r="B465" s="20"/>
      <c r="C465" s="14"/>
      <c r="D465" s="14"/>
      <c r="E465" s="9"/>
      <c r="F465" s="9"/>
      <c r="G465" s="9"/>
      <c r="H465" s="9"/>
      <c r="I465" s="9"/>
      <c r="J465" s="9"/>
      <c r="K465" s="9"/>
      <c r="L465" s="9"/>
      <c r="M465" s="15"/>
      <c r="N465" s="9"/>
      <c r="O465" s="9"/>
      <c r="P465" s="9"/>
      <c r="Q465" s="40"/>
      <c r="S465" s="35"/>
      <c r="AA465" s="15"/>
      <c r="AB465" s="15"/>
      <c r="AC465" s="15"/>
      <c r="AD465" s="15"/>
      <c r="AE465" s="15"/>
      <c r="AG465" s="68"/>
      <c r="AN465" s="15"/>
      <c r="AO465" s="15"/>
      <c r="AP465" s="15"/>
      <c r="AQ465" s="15"/>
      <c r="AR465" s="15"/>
      <c r="AS465" s="15"/>
      <c r="AT465" s="15"/>
      <c r="AU465" s="15"/>
    </row>
    <row r="466" spans="2:64" x14ac:dyDescent="0.2">
      <c r="B466" s="20"/>
      <c r="C466" s="14"/>
      <c r="D466" s="14"/>
      <c r="E466" s="9"/>
      <c r="F466" s="9"/>
      <c r="G466" s="9"/>
      <c r="H466" s="9"/>
      <c r="I466" s="9"/>
      <c r="J466" s="9"/>
      <c r="K466" s="9"/>
      <c r="L466" s="9"/>
      <c r="M466" s="15"/>
      <c r="N466" s="9"/>
      <c r="O466" s="9"/>
      <c r="P466" s="9"/>
      <c r="Q466" s="40"/>
      <c r="S466" s="35"/>
      <c r="AA466" s="15"/>
      <c r="AB466" s="15"/>
      <c r="AC466" s="15"/>
      <c r="AD466" s="15"/>
      <c r="AE466" s="15"/>
      <c r="AG466" s="68"/>
      <c r="AN466" s="15"/>
      <c r="AO466" s="15"/>
      <c r="AP466" s="15"/>
      <c r="AQ466" s="15"/>
      <c r="AR466" s="15"/>
      <c r="AS466" s="15"/>
      <c r="AT466" s="15"/>
      <c r="AU466" s="15"/>
    </row>
    <row r="467" spans="2:64" x14ac:dyDescent="0.2">
      <c r="B467" s="20"/>
      <c r="C467" s="14"/>
      <c r="D467" s="14"/>
      <c r="E467" s="9"/>
      <c r="F467" s="9"/>
      <c r="G467" s="9"/>
      <c r="H467" s="9"/>
      <c r="I467" s="9"/>
      <c r="J467" s="9"/>
      <c r="K467" s="9"/>
      <c r="L467" s="9"/>
      <c r="M467" s="15"/>
      <c r="N467" s="9"/>
      <c r="O467" s="9"/>
      <c r="P467" s="9"/>
      <c r="Q467" s="40"/>
      <c r="S467" s="35"/>
      <c r="AA467" s="15"/>
      <c r="AB467" s="15"/>
      <c r="AC467" s="15"/>
      <c r="AD467" s="15"/>
      <c r="AE467" s="15"/>
      <c r="AG467" s="68"/>
      <c r="AN467" s="15"/>
      <c r="AO467" s="15"/>
      <c r="AP467" s="15"/>
      <c r="AQ467" s="15"/>
      <c r="AR467" s="15"/>
      <c r="AS467" s="15"/>
      <c r="AT467" s="15"/>
      <c r="AU467" s="15"/>
    </row>
    <row r="468" spans="2:64" x14ac:dyDescent="0.2">
      <c r="B468" s="20"/>
      <c r="C468" s="14"/>
      <c r="D468" s="14"/>
      <c r="E468" s="9"/>
      <c r="F468" s="9"/>
      <c r="G468" s="9"/>
      <c r="H468" s="9"/>
      <c r="I468" s="9"/>
      <c r="J468" s="9"/>
      <c r="K468" s="9"/>
      <c r="L468" s="9"/>
      <c r="M468" s="15"/>
      <c r="N468" s="9"/>
      <c r="O468" s="9"/>
      <c r="P468" s="9"/>
      <c r="Q468" s="40"/>
      <c r="S468" s="35"/>
      <c r="AA468" s="15"/>
      <c r="AB468" s="15"/>
      <c r="AC468" s="15"/>
      <c r="AD468" s="15"/>
      <c r="AE468" s="15"/>
      <c r="AG468" s="68"/>
      <c r="AN468" s="15"/>
      <c r="AO468" s="15"/>
      <c r="AP468" s="15"/>
      <c r="AQ468" s="15"/>
      <c r="AR468" s="15"/>
      <c r="AS468" s="15"/>
      <c r="AT468" s="15"/>
      <c r="AU468" s="15"/>
    </row>
    <row r="469" spans="2:64" x14ac:dyDescent="0.2">
      <c r="B469" s="20"/>
      <c r="C469" s="14"/>
      <c r="D469" s="14"/>
      <c r="E469" s="9"/>
      <c r="F469" s="9"/>
      <c r="G469" s="9"/>
      <c r="H469" s="9"/>
      <c r="I469" s="9"/>
      <c r="J469" s="9"/>
      <c r="K469" s="9"/>
      <c r="L469" s="9"/>
      <c r="M469" s="15"/>
      <c r="N469" s="9"/>
      <c r="O469" s="9"/>
      <c r="P469" s="9"/>
      <c r="Q469" s="40"/>
      <c r="S469" s="35"/>
      <c r="AA469" s="15"/>
      <c r="AB469" s="15"/>
      <c r="AC469" s="15"/>
      <c r="AD469" s="15"/>
      <c r="AE469" s="15"/>
      <c r="AG469" s="68"/>
      <c r="AN469" s="15"/>
      <c r="AO469" s="15"/>
      <c r="AP469" s="15"/>
      <c r="AQ469" s="15"/>
      <c r="AR469" s="15"/>
      <c r="AS469" s="15"/>
      <c r="AT469" s="15"/>
      <c r="AU469" s="15"/>
    </row>
    <row r="470" spans="2:64" x14ac:dyDescent="0.2">
      <c r="B470" s="20"/>
      <c r="C470" s="14"/>
      <c r="D470" s="14"/>
      <c r="E470" s="9"/>
      <c r="F470" s="9"/>
      <c r="G470" s="9"/>
      <c r="H470" s="9"/>
      <c r="I470" s="9"/>
      <c r="J470" s="9"/>
      <c r="K470" s="9"/>
      <c r="L470" s="9"/>
      <c r="M470" s="15"/>
      <c r="N470" s="9"/>
      <c r="O470" s="9"/>
      <c r="P470" s="9"/>
      <c r="Q470" s="40"/>
      <c r="S470" s="35"/>
      <c r="AA470" s="15"/>
      <c r="AB470" s="15"/>
      <c r="AC470" s="15"/>
      <c r="AD470" s="15"/>
      <c r="AE470" s="15"/>
      <c r="AG470" s="68"/>
      <c r="AN470" s="15"/>
      <c r="AO470" s="15"/>
      <c r="AP470" s="15"/>
      <c r="AQ470" s="15"/>
      <c r="AR470" s="15"/>
      <c r="AS470" s="15"/>
      <c r="AT470" s="15"/>
      <c r="AU470" s="15"/>
    </row>
    <row r="471" spans="2:64" x14ac:dyDescent="0.2">
      <c r="B471" s="20"/>
      <c r="C471" s="14"/>
      <c r="D471" s="14"/>
      <c r="E471" s="9"/>
      <c r="F471" s="9"/>
      <c r="G471" s="9"/>
      <c r="H471" s="9"/>
      <c r="I471" s="9"/>
      <c r="J471" s="9"/>
      <c r="K471" s="9"/>
      <c r="L471" s="9"/>
      <c r="M471" s="15"/>
      <c r="N471" s="9"/>
      <c r="O471" s="9"/>
      <c r="P471" s="9"/>
      <c r="Q471" s="40"/>
      <c r="S471" s="35"/>
      <c r="AA471" s="15"/>
      <c r="AB471" s="15"/>
      <c r="AC471" s="15"/>
      <c r="AD471" s="15"/>
      <c r="AE471" s="15"/>
      <c r="AG471" s="68"/>
      <c r="AN471" s="15"/>
      <c r="AO471" s="15"/>
      <c r="AP471" s="15"/>
      <c r="AQ471" s="15"/>
      <c r="AR471" s="15"/>
      <c r="AS471" s="15"/>
      <c r="AT471" s="15"/>
      <c r="AU471" s="15"/>
    </row>
    <row r="472" spans="2:64" x14ac:dyDescent="0.2">
      <c r="B472" s="20"/>
      <c r="C472" s="14"/>
      <c r="D472" s="14"/>
      <c r="E472" s="9"/>
      <c r="F472" s="9"/>
      <c r="G472" s="9"/>
      <c r="H472" s="9"/>
      <c r="I472" s="9"/>
      <c r="J472" s="9"/>
      <c r="K472" s="9"/>
      <c r="L472" s="9"/>
      <c r="M472" s="15"/>
      <c r="N472" s="9"/>
      <c r="O472" s="9"/>
      <c r="P472" s="9"/>
      <c r="Q472" s="40"/>
      <c r="S472" s="35"/>
      <c r="AA472" s="15"/>
      <c r="AB472" s="15"/>
      <c r="AC472" s="15"/>
      <c r="AD472" s="15"/>
      <c r="AE472" s="15"/>
      <c r="AG472" s="68"/>
      <c r="AN472" s="15"/>
      <c r="AO472" s="15"/>
      <c r="AP472" s="15"/>
      <c r="AQ472" s="15"/>
      <c r="AR472" s="15"/>
      <c r="AS472" s="15"/>
      <c r="AT472" s="15"/>
      <c r="AU472" s="15"/>
    </row>
    <row r="473" spans="2:64" x14ac:dyDescent="0.2">
      <c r="B473" s="20"/>
      <c r="C473" s="14"/>
      <c r="D473" s="14"/>
      <c r="E473" s="9"/>
      <c r="F473" s="9"/>
      <c r="G473" s="9"/>
      <c r="H473" s="9"/>
      <c r="I473" s="9"/>
      <c r="J473" s="9"/>
      <c r="K473" s="9"/>
      <c r="L473" s="9"/>
      <c r="M473" s="15"/>
      <c r="N473" s="9"/>
      <c r="O473" s="9"/>
      <c r="P473" s="9"/>
      <c r="Q473" s="40"/>
      <c r="S473" s="35"/>
      <c r="AA473" s="15"/>
      <c r="AB473" s="15"/>
      <c r="AC473" s="15"/>
      <c r="AD473" s="15"/>
      <c r="AE473" s="15"/>
      <c r="AG473" s="68"/>
      <c r="AN473" s="15"/>
      <c r="AO473" s="15"/>
      <c r="AP473" s="15"/>
      <c r="AQ473" s="15"/>
      <c r="AR473" s="15"/>
      <c r="AS473" s="15"/>
      <c r="AT473" s="15"/>
      <c r="AU473" s="15"/>
    </row>
    <row r="474" spans="2:64" x14ac:dyDescent="0.2">
      <c r="B474" s="20"/>
      <c r="C474" s="14"/>
      <c r="D474" s="14"/>
      <c r="E474" s="9"/>
      <c r="F474" s="9"/>
      <c r="G474" s="9"/>
      <c r="H474" s="9"/>
      <c r="I474" s="9"/>
      <c r="J474" s="9"/>
      <c r="K474" s="9"/>
      <c r="L474" s="9"/>
      <c r="M474" s="15"/>
      <c r="N474" s="9"/>
      <c r="O474" s="9"/>
      <c r="P474" s="9"/>
      <c r="Q474" s="40"/>
      <c r="S474" s="35"/>
      <c r="AA474" s="15"/>
      <c r="AB474" s="15"/>
      <c r="AC474" s="15"/>
      <c r="AD474" s="15"/>
      <c r="AE474" s="15"/>
      <c r="AG474" s="68"/>
      <c r="AN474" s="15"/>
      <c r="AO474" s="15"/>
      <c r="AP474" s="15"/>
      <c r="AQ474" s="15"/>
      <c r="AR474" s="15"/>
      <c r="AS474" s="15"/>
      <c r="AT474" s="15"/>
      <c r="AU474" s="15"/>
    </row>
    <row r="475" spans="2:64" x14ac:dyDescent="0.2">
      <c r="B475" s="20"/>
      <c r="C475" s="14"/>
      <c r="D475" s="14"/>
      <c r="E475" s="9"/>
      <c r="F475" s="9"/>
      <c r="G475" s="9"/>
      <c r="H475" s="9"/>
      <c r="I475" s="9"/>
      <c r="J475" s="9"/>
      <c r="K475" s="9"/>
      <c r="L475" s="9"/>
      <c r="M475" s="15"/>
      <c r="N475" s="9"/>
      <c r="O475" s="9"/>
      <c r="P475" s="9"/>
      <c r="Q475" s="40"/>
      <c r="S475" s="35"/>
      <c r="AA475" s="15"/>
      <c r="AB475" s="15"/>
      <c r="AC475" s="15"/>
      <c r="AD475" s="15"/>
      <c r="AE475" s="15"/>
      <c r="AG475" s="68"/>
      <c r="AN475" s="15"/>
      <c r="AO475" s="15"/>
      <c r="AP475" s="15"/>
      <c r="AQ475" s="15"/>
      <c r="AR475" s="15"/>
      <c r="AS475" s="15"/>
      <c r="AT475" s="15"/>
      <c r="AU475" s="15"/>
    </row>
    <row r="476" spans="2:64" x14ac:dyDescent="0.2">
      <c r="B476" s="20"/>
      <c r="C476" s="14"/>
      <c r="D476" s="14"/>
      <c r="E476" s="9"/>
      <c r="F476" s="9"/>
      <c r="G476" s="9"/>
      <c r="H476" s="9"/>
      <c r="I476" s="9"/>
      <c r="J476" s="9"/>
      <c r="K476" s="9"/>
      <c r="L476" s="9"/>
      <c r="M476" s="15"/>
      <c r="N476" s="9"/>
      <c r="O476" s="9"/>
      <c r="P476" s="9"/>
      <c r="Q476" s="40"/>
      <c r="S476" s="35"/>
      <c r="AA476" s="15"/>
      <c r="AB476" s="15"/>
      <c r="AC476" s="15"/>
      <c r="AD476" s="15"/>
      <c r="AE476" s="15"/>
      <c r="AG476" s="68"/>
      <c r="AN476" s="15"/>
      <c r="AO476" s="15"/>
      <c r="AP476" s="15"/>
      <c r="AQ476" s="15"/>
      <c r="AR476" s="15"/>
      <c r="AS476" s="15"/>
      <c r="AT476" s="15"/>
      <c r="AU476" s="15"/>
    </row>
    <row r="477" spans="2:64" x14ac:dyDescent="0.2">
      <c r="B477" s="20"/>
      <c r="C477" s="14"/>
      <c r="D477" s="14"/>
      <c r="E477" s="9"/>
      <c r="F477" s="9"/>
      <c r="G477" s="9"/>
      <c r="H477" s="9"/>
      <c r="I477" s="9"/>
      <c r="J477" s="9"/>
      <c r="K477" s="9"/>
      <c r="L477" s="9"/>
      <c r="M477" s="15"/>
      <c r="N477" s="9"/>
      <c r="O477" s="9"/>
      <c r="P477" s="9"/>
      <c r="Q477" s="40"/>
      <c r="S477" s="35"/>
      <c r="AA477" s="15"/>
      <c r="AB477" s="15"/>
      <c r="AC477" s="15"/>
      <c r="AD477" s="15"/>
      <c r="AE477" s="15"/>
      <c r="AG477" s="68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</row>
    <row r="478" spans="2:64" x14ac:dyDescent="0.2">
      <c r="B478" s="20"/>
      <c r="C478" s="14"/>
      <c r="D478" s="14"/>
      <c r="E478" s="9"/>
      <c r="F478" s="9"/>
      <c r="G478" s="9"/>
      <c r="H478" s="9"/>
      <c r="I478" s="9"/>
      <c r="J478" s="9"/>
      <c r="K478" s="9"/>
      <c r="L478" s="9"/>
      <c r="M478" s="15"/>
      <c r="N478" s="9"/>
      <c r="O478" s="9"/>
      <c r="P478" s="9"/>
      <c r="Q478" s="40"/>
      <c r="S478" s="35"/>
      <c r="AA478" s="15"/>
      <c r="AB478" s="15"/>
      <c r="AC478" s="15"/>
      <c r="AD478" s="15"/>
      <c r="AE478" s="15"/>
      <c r="AG478" s="68"/>
      <c r="AN478" s="15"/>
      <c r="AO478" s="15"/>
      <c r="AP478" s="15"/>
      <c r="AQ478" s="15"/>
      <c r="AR478" s="15"/>
      <c r="AS478" s="15"/>
      <c r="AT478" s="15"/>
      <c r="AU478" s="15"/>
    </row>
    <row r="479" spans="2:64" x14ac:dyDescent="0.2">
      <c r="B479" s="20"/>
      <c r="C479" s="14"/>
      <c r="D479" s="14"/>
      <c r="E479" s="9"/>
      <c r="F479" s="9"/>
      <c r="G479" s="9"/>
      <c r="H479" s="9"/>
      <c r="I479" s="9"/>
      <c r="J479" s="9"/>
      <c r="K479" s="9"/>
      <c r="L479" s="9"/>
      <c r="M479" s="15"/>
      <c r="N479" s="9"/>
      <c r="O479" s="9"/>
      <c r="P479" s="9"/>
      <c r="Q479" s="40"/>
      <c r="S479" s="35"/>
      <c r="AA479" s="15"/>
      <c r="AB479" s="15"/>
      <c r="AC479" s="15"/>
      <c r="AD479" s="15"/>
      <c r="AE479" s="15"/>
      <c r="AG479" s="68"/>
      <c r="AN479" s="15"/>
      <c r="AO479" s="15"/>
      <c r="AP479" s="15"/>
      <c r="AQ479" s="15"/>
      <c r="AR479" s="15"/>
      <c r="AS479" s="15"/>
      <c r="AT479" s="15"/>
      <c r="AU479" s="15"/>
    </row>
    <row r="480" spans="2:64" x14ac:dyDescent="0.2">
      <c r="B480" s="20"/>
      <c r="C480" s="14"/>
      <c r="D480" s="14"/>
      <c r="E480" s="9"/>
      <c r="F480" s="9"/>
      <c r="G480" s="9"/>
      <c r="H480" s="9"/>
      <c r="I480" s="9"/>
      <c r="J480" s="9"/>
      <c r="K480" s="9"/>
      <c r="L480" s="9"/>
      <c r="M480" s="15"/>
      <c r="N480" s="9"/>
      <c r="O480" s="9"/>
      <c r="P480" s="9"/>
      <c r="Q480" s="40"/>
      <c r="S480" s="35"/>
      <c r="AA480" s="15"/>
      <c r="AB480" s="15"/>
      <c r="AC480" s="15"/>
      <c r="AD480" s="15"/>
      <c r="AE480" s="15"/>
      <c r="AG480" s="68"/>
      <c r="AN480" s="15"/>
      <c r="AO480" s="15"/>
      <c r="AP480" s="15"/>
      <c r="AQ480" s="15"/>
      <c r="AR480" s="15"/>
      <c r="AS480" s="15"/>
      <c r="AT480" s="15"/>
      <c r="AU480" s="15"/>
    </row>
    <row r="481" spans="2:47" x14ac:dyDescent="0.2">
      <c r="B481" s="20"/>
      <c r="C481" s="14"/>
      <c r="D481" s="14"/>
      <c r="E481" s="9"/>
      <c r="F481" s="9"/>
      <c r="G481" s="9"/>
      <c r="H481" s="9"/>
      <c r="I481" s="9"/>
      <c r="J481" s="9"/>
      <c r="K481" s="9"/>
      <c r="L481" s="9"/>
      <c r="M481" s="15"/>
      <c r="N481" s="9"/>
      <c r="O481" s="9"/>
      <c r="P481" s="9"/>
      <c r="Q481" s="40"/>
      <c r="S481" s="35"/>
      <c r="AA481" s="15"/>
      <c r="AB481" s="15"/>
      <c r="AC481" s="15"/>
      <c r="AD481" s="15"/>
      <c r="AE481" s="15"/>
      <c r="AG481" s="68"/>
      <c r="AN481" s="15"/>
      <c r="AO481" s="15"/>
      <c r="AP481" s="15"/>
      <c r="AQ481" s="15"/>
      <c r="AR481" s="15"/>
      <c r="AS481" s="15"/>
      <c r="AT481" s="15"/>
      <c r="AU481" s="15"/>
    </row>
    <row r="482" spans="2:47" x14ac:dyDescent="0.2">
      <c r="B482" s="20"/>
      <c r="C482" s="14"/>
      <c r="D482" s="14"/>
      <c r="E482" s="9"/>
      <c r="F482" s="9"/>
      <c r="G482" s="9"/>
      <c r="H482" s="9"/>
      <c r="I482" s="9"/>
      <c r="J482" s="9"/>
      <c r="K482" s="9"/>
      <c r="L482" s="9"/>
      <c r="M482" s="15"/>
      <c r="N482" s="9"/>
      <c r="O482" s="9"/>
      <c r="P482" s="9"/>
      <c r="Q482" s="40"/>
      <c r="S482" s="35"/>
      <c r="AA482" s="15"/>
      <c r="AB482" s="15"/>
      <c r="AC482" s="15"/>
      <c r="AD482" s="15"/>
      <c r="AE482" s="15"/>
      <c r="AG482" s="68"/>
      <c r="AN482" s="15"/>
      <c r="AO482" s="15"/>
      <c r="AP482" s="15"/>
      <c r="AQ482" s="15"/>
      <c r="AR482" s="15"/>
      <c r="AS482" s="15"/>
      <c r="AT482" s="15"/>
      <c r="AU482" s="15"/>
    </row>
    <row r="483" spans="2:47" x14ac:dyDescent="0.2">
      <c r="B483" s="20"/>
      <c r="C483" s="14"/>
      <c r="D483" s="14"/>
      <c r="E483" s="9"/>
      <c r="F483" s="9"/>
      <c r="G483" s="9"/>
      <c r="H483" s="9"/>
      <c r="I483" s="9"/>
      <c r="J483" s="9"/>
      <c r="K483" s="9"/>
      <c r="L483" s="9"/>
      <c r="M483" s="15"/>
      <c r="N483" s="9"/>
      <c r="O483" s="9"/>
      <c r="P483" s="9"/>
      <c r="Q483" s="40"/>
      <c r="S483" s="35"/>
      <c r="AA483" s="15"/>
      <c r="AB483" s="15"/>
      <c r="AC483" s="15"/>
      <c r="AD483" s="15"/>
      <c r="AE483" s="15"/>
      <c r="AG483" s="68"/>
      <c r="AN483" s="15"/>
      <c r="AO483" s="15"/>
      <c r="AP483" s="15"/>
      <c r="AQ483" s="15"/>
      <c r="AR483" s="15"/>
      <c r="AS483" s="15"/>
      <c r="AT483" s="15"/>
      <c r="AU483" s="15"/>
    </row>
    <row r="484" spans="2:47" x14ac:dyDescent="0.2">
      <c r="B484" s="20"/>
      <c r="C484" s="14"/>
      <c r="D484" s="14"/>
      <c r="E484" s="9"/>
      <c r="F484" s="9"/>
      <c r="G484" s="9"/>
      <c r="H484" s="9"/>
      <c r="I484" s="9"/>
      <c r="J484" s="9"/>
      <c r="K484" s="9"/>
      <c r="L484" s="9"/>
      <c r="M484" s="15"/>
      <c r="N484" s="9"/>
      <c r="O484" s="9"/>
      <c r="P484" s="9"/>
      <c r="Q484" s="40"/>
      <c r="S484" s="35"/>
      <c r="AA484" s="15"/>
      <c r="AB484" s="15"/>
      <c r="AC484" s="15"/>
      <c r="AD484" s="15"/>
      <c r="AE484" s="15"/>
      <c r="AG484" s="68"/>
      <c r="AN484" s="15"/>
      <c r="AO484" s="15"/>
      <c r="AP484" s="15"/>
      <c r="AQ484" s="15"/>
      <c r="AR484" s="15"/>
      <c r="AS484" s="15"/>
      <c r="AT484" s="15"/>
      <c r="AU484" s="15"/>
    </row>
    <row r="485" spans="2:47" x14ac:dyDescent="0.2">
      <c r="B485" s="20"/>
      <c r="C485" s="14"/>
      <c r="D485" s="14"/>
      <c r="E485" s="9"/>
      <c r="F485" s="9"/>
      <c r="G485" s="9"/>
      <c r="H485" s="9"/>
      <c r="I485" s="9"/>
      <c r="J485" s="9"/>
      <c r="K485" s="9"/>
      <c r="L485" s="9"/>
      <c r="M485" s="15"/>
      <c r="N485" s="9"/>
      <c r="O485" s="9"/>
      <c r="P485" s="9"/>
      <c r="Q485" s="40"/>
      <c r="S485" s="35"/>
      <c r="AA485" s="15"/>
      <c r="AB485" s="15"/>
      <c r="AC485" s="15"/>
      <c r="AD485" s="15"/>
      <c r="AE485" s="15"/>
      <c r="AG485" s="68"/>
      <c r="AN485" s="15"/>
      <c r="AO485" s="15"/>
      <c r="AP485" s="15"/>
      <c r="AQ485" s="15"/>
      <c r="AR485" s="15"/>
      <c r="AS485" s="15"/>
      <c r="AT485" s="15"/>
      <c r="AU485" s="15"/>
    </row>
    <row r="486" spans="2:47" x14ac:dyDescent="0.2">
      <c r="B486" s="20"/>
      <c r="C486" s="14"/>
      <c r="D486" s="14"/>
      <c r="E486" s="9"/>
      <c r="F486" s="9"/>
      <c r="G486" s="9"/>
      <c r="H486" s="9"/>
      <c r="I486" s="9"/>
      <c r="J486" s="9"/>
      <c r="K486" s="9"/>
      <c r="L486" s="9"/>
      <c r="M486" s="15"/>
      <c r="N486" s="9"/>
      <c r="O486" s="9"/>
      <c r="P486" s="9"/>
      <c r="Q486" s="40"/>
      <c r="S486" s="35"/>
      <c r="AA486" s="15"/>
      <c r="AB486" s="15"/>
      <c r="AC486" s="15"/>
      <c r="AD486" s="15"/>
      <c r="AE486" s="15"/>
      <c r="AG486" s="68"/>
      <c r="AN486" s="15"/>
      <c r="AO486" s="15"/>
      <c r="AP486" s="15"/>
      <c r="AQ486" s="15"/>
      <c r="AR486" s="15"/>
      <c r="AS486" s="15"/>
      <c r="AT486" s="15"/>
      <c r="AU486" s="15"/>
    </row>
    <row r="487" spans="2:47" x14ac:dyDescent="0.2">
      <c r="B487" s="20"/>
      <c r="C487" s="14"/>
      <c r="D487" s="14"/>
      <c r="E487" s="9"/>
      <c r="F487" s="9"/>
      <c r="G487" s="9"/>
      <c r="H487" s="9"/>
      <c r="I487" s="9"/>
      <c r="J487" s="9"/>
      <c r="K487" s="9"/>
      <c r="L487" s="9"/>
      <c r="M487" s="15"/>
      <c r="N487" s="9"/>
      <c r="O487" s="9"/>
      <c r="P487" s="9"/>
      <c r="Q487" s="40"/>
      <c r="S487" s="35"/>
      <c r="AA487" s="15"/>
      <c r="AB487" s="15"/>
      <c r="AC487" s="15"/>
      <c r="AD487" s="15"/>
      <c r="AE487" s="15"/>
      <c r="AG487" s="68"/>
      <c r="AN487" s="15"/>
      <c r="AO487" s="15"/>
      <c r="AP487" s="15"/>
      <c r="AQ487" s="15"/>
      <c r="AR487" s="15"/>
      <c r="AS487" s="15"/>
      <c r="AT487" s="15"/>
      <c r="AU487" s="15"/>
    </row>
    <row r="488" spans="2:47" x14ac:dyDescent="0.2">
      <c r="B488" s="20"/>
      <c r="C488" s="14"/>
      <c r="D488" s="14"/>
      <c r="E488" s="9"/>
      <c r="F488" s="9"/>
      <c r="G488" s="9"/>
      <c r="H488" s="9"/>
      <c r="I488" s="9"/>
      <c r="J488" s="9"/>
      <c r="K488" s="9"/>
      <c r="L488" s="9"/>
      <c r="M488" s="15"/>
      <c r="N488" s="9"/>
      <c r="O488" s="9"/>
      <c r="P488" s="9"/>
      <c r="Q488" s="40"/>
      <c r="S488" s="35"/>
      <c r="AA488" s="15"/>
      <c r="AB488" s="15"/>
      <c r="AC488" s="15"/>
      <c r="AD488" s="15"/>
      <c r="AE488" s="15"/>
      <c r="AG488" s="68"/>
      <c r="AN488" s="15"/>
      <c r="AO488" s="15"/>
      <c r="AP488" s="15"/>
      <c r="AQ488" s="15"/>
      <c r="AR488" s="15"/>
      <c r="AS488" s="15"/>
      <c r="AT488" s="15"/>
      <c r="AU488" s="15"/>
    </row>
    <row r="489" spans="2:47" x14ac:dyDescent="0.2">
      <c r="B489" s="20"/>
      <c r="C489" s="14"/>
      <c r="D489" s="14"/>
      <c r="E489" s="9"/>
      <c r="F489" s="9"/>
      <c r="G489" s="9"/>
      <c r="H489" s="9"/>
      <c r="I489" s="9"/>
      <c r="J489" s="9"/>
      <c r="K489" s="9"/>
      <c r="L489" s="9"/>
      <c r="M489" s="15"/>
      <c r="N489" s="9"/>
      <c r="O489" s="9"/>
      <c r="P489" s="9"/>
      <c r="Q489" s="40"/>
      <c r="S489" s="35"/>
      <c r="AA489" s="15"/>
      <c r="AB489" s="15"/>
      <c r="AC489" s="15"/>
      <c r="AD489" s="15"/>
      <c r="AE489" s="15"/>
      <c r="AG489" s="68"/>
      <c r="AN489" s="15"/>
      <c r="AO489" s="15"/>
      <c r="AP489" s="15"/>
      <c r="AQ489" s="15"/>
      <c r="AR489" s="15"/>
      <c r="AS489" s="15"/>
      <c r="AT489" s="15"/>
      <c r="AU489" s="15"/>
    </row>
    <row r="490" spans="2:47" x14ac:dyDescent="0.2">
      <c r="B490" s="20"/>
      <c r="C490" s="14"/>
      <c r="D490" s="14"/>
      <c r="E490" s="9"/>
      <c r="F490" s="9"/>
      <c r="G490" s="9"/>
      <c r="H490" s="9"/>
      <c r="I490" s="9"/>
      <c r="J490" s="9"/>
      <c r="K490" s="9"/>
      <c r="L490" s="9"/>
      <c r="M490" s="15"/>
      <c r="N490" s="9"/>
      <c r="O490" s="9"/>
      <c r="P490" s="9"/>
      <c r="Q490" s="40"/>
      <c r="S490" s="35"/>
      <c r="AA490" s="15"/>
      <c r="AB490" s="15"/>
      <c r="AC490" s="15"/>
      <c r="AD490" s="15"/>
      <c r="AE490" s="15"/>
      <c r="AG490" s="68"/>
      <c r="AN490" s="15"/>
      <c r="AO490" s="15"/>
      <c r="AP490" s="15"/>
      <c r="AQ490" s="15"/>
      <c r="AR490" s="15"/>
      <c r="AS490" s="15"/>
      <c r="AT490" s="15"/>
      <c r="AU490" s="15"/>
    </row>
    <row r="491" spans="2:47" x14ac:dyDescent="0.2">
      <c r="B491" s="20"/>
      <c r="C491" s="14"/>
      <c r="D491" s="14"/>
      <c r="E491" s="9"/>
      <c r="F491" s="9"/>
      <c r="G491" s="9"/>
      <c r="H491" s="9"/>
      <c r="I491" s="9"/>
      <c r="J491" s="9"/>
      <c r="K491" s="9"/>
      <c r="L491" s="9"/>
      <c r="M491" s="15"/>
      <c r="N491" s="9"/>
      <c r="O491" s="9"/>
      <c r="P491" s="9"/>
      <c r="Q491" s="40"/>
      <c r="S491" s="35"/>
      <c r="AA491" s="15"/>
      <c r="AB491" s="15"/>
      <c r="AC491" s="15"/>
      <c r="AD491" s="15"/>
      <c r="AE491" s="15"/>
      <c r="AG491" s="68"/>
      <c r="AN491" s="15"/>
      <c r="AO491" s="15"/>
      <c r="AP491" s="15"/>
      <c r="AQ491" s="15"/>
      <c r="AR491" s="15"/>
      <c r="AS491" s="15"/>
      <c r="AT491" s="15"/>
      <c r="AU491" s="15"/>
    </row>
    <row r="492" spans="2:47" x14ac:dyDescent="0.2">
      <c r="B492" s="20"/>
      <c r="C492" s="14"/>
      <c r="D492" s="14"/>
      <c r="E492" s="9"/>
      <c r="F492" s="9"/>
      <c r="G492" s="9"/>
      <c r="H492" s="9"/>
      <c r="I492" s="9"/>
      <c r="J492" s="9"/>
      <c r="K492" s="9"/>
      <c r="L492" s="9"/>
      <c r="M492" s="15"/>
      <c r="N492" s="9"/>
      <c r="O492" s="9"/>
      <c r="P492" s="9"/>
      <c r="Q492" s="40"/>
      <c r="S492" s="35"/>
      <c r="AA492" s="15"/>
      <c r="AB492" s="15"/>
      <c r="AC492" s="15"/>
      <c r="AD492" s="15"/>
      <c r="AE492" s="15"/>
      <c r="AG492" s="68"/>
      <c r="AN492" s="15"/>
      <c r="AO492" s="15"/>
      <c r="AP492" s="15"/>
      <c r="AQ492" s="15"/>
      <c r="AR492" s="15"/>
      <c r="AS492" s="15"/>
      <c r="AT492" s="15"/>
      <c r="AU492" s="15"/>
    </row>
    <row r="493" spans="2:47" x14ac:dyDescent="0.2">
      <c r="B493" s="20"/>
      <c r="C493" s="14"/>
      <c r="D493" s="14"/>
      <c r="E493" s="9"/>
      <c r="F493" s="9"/>
      <c r="G493" s="9"/>
      <c r="H493" s="9"/>
      <c r="I493" s="9"/>
      <c r="J493" s="9"/>
      <c r="K493" s="9"/>
      <c r="L493" s="9"/>
      <c r="M493" s="15"/>
      <c r="N493" s="9"/>
      <c r="O493" s="9"/>
      <c r="P493" s="9"/>
      <c r="Q493" s="40"/>
      <c r="S493" s="35"/>
      <c r="AA493" s="15"/>
      <c r="AB493" s="15"/>
      <c r="AC493" s="15"/>
      <c r="AD493" s="15"/>
      <c r="AE493" s="15"/>
      <c r="AG493" s="68"/>
      <c r="AN493" s="15"/>
      <c r="AO493" s="15"/>
      <c r="AP493" s="15"/>
      <c r="AQ493" s="15"/>
      <c r="AR493" s="15"/>
      <c r="AS493" s="15"/>
      <c r="AT493" s="15"/>
      <c r="AU493" s="15"/>
    </row>
    <row r="494" spans="2:47" x14ac:dyDescent="0.2">
      <c r="B494" s="20"/>
      <c r="C494" s="14"/>
      <c r="D494" s="14"/>
      <c r="E494" s="9"/>
      <c r="F494" s="9"/>
      <c r="G494" s="9"/>
      <c r="H494" s="9"/>
      <c r="I494" s="9"/>
      <c r="J494" s="9"/>
      <c r="K494" s="9"/>
      <c r="L494" s="9"/>
      <c r="M494" s="15"/>
      <c r="N494" s="9"/>
      <c r="O494" s="9"/>
      <c r="P494" s="9"/>
      <c r="Q494" s="40"/>
      <c r="S494" s="35"/>
      <c r="AA494" s="15"/>
      <c r="AB494" s="15"/>
      <c r="AC494" s="15"/>
      <c r="AD494" s="15"/>
      <c r="AE494" s="15"/>
      <c r="AG494" s="68"/>
      <c r="AN494" s="15"/>
      <c r="AO494" s="15"/>
      <c r="AP494" s="15"/>
      <c r="AQ494" s="15"/>
      <c r="AR494" s="15"/>
      <c r="AS494" s="15"/>
      <c r="AT494" s="15"/>
      <c r="AU494" s="15"/>
    </row>
    <row r="495" spans="2:47" x14ac:dyDescent="0.2">
      <c r="B495" s="20"/>
      <c r="C495" s="14"/>
      <c r="D495" s="14"/>
      <c r="E495" s="9"/>
      <c r="F495" s="9"/>
      <c r="G495" s="9"/>
      <c r="H495" s="9"/>
      <c r="I495" s="9"/>
      <c r="J495" s="9"/>
      <c r="K495" s="9"/>
      <c r="L495" s="9"/>
      <c r="M495" s="15"/>
      <c r="N495" s="9"/>
      <c r="O495" s="9"/>
      <c r="P495" s="9"/>
      <c r="Q495" s="40"/>
      <c r="S495" s="35"/>
      <c r="AA495" s="15"/>
      <c r="AB495" s="15"/>
      <c r="AC495" s="15"/>
      <c r="AD495" s="15"/>
      <c r="AE495" s="15"/>
      <c r="AG495" s="68"/>
      <c r="AN495" s="15"/>
      <c r="AO495" s="15"/>
      <c r="AP495" s="15"/>
      <c r="AQ495" s="15"/>
      <c r="AR495" s="15"/>
      <c r="AS495" s="15"/>
      <c r="AT495" s="15"/>
      <c r="AU495" s="15"/>
    </row>
    <row r="496" spans="2:47" x14ac:dyDescent="0.2">
      <c r="B496" s="20"/>
      <c r="C496" s="14"/>
      <c r="D496" s="14"/>
      <c r="E496" s="9"/>
      <c r="F496" s="9"/>
      <c r="G496" s="9"/>
      <c r="H496" s="9"/>
      <c r="I496" s="9"/>
      <c r="J496" s="9"/>
      <c r="K496" s="9"/>
      <c r="L496" s="9"/>
      <c r="M496" s="15"/>
      <c r="N496" s="9"/>
      <c r="O496" s="9"/>
      <c r="P496" s="9"/>
      <c r="Q496" s="40"/>
      <c r="S496" s="35"/>
      <c r="AA496" s="15"/>
      <c r="AB496" s="15"/>
      <c r="AC496" s="15"/>
      <c r="AD496" s="15"/>
      <c r="AE496" s="15"/>
      <c r="AG496" s="68"/>
      <c r="AN496" s="15"/>
      <c r="AO496" s="15"/>
      <c r="AP496" s="15"/>
      <c r="AQ496" s="15"/>
      <c r="AR496" s="15"/>
      <c r="AS496" s="15"/>
      <c r="AT496" s="15"/>
      <c r="AU496" s="15"/>
    </row>
    <row r="497" spans="2:64" x14ac:dyDescent="0.2">
      <c r="B497" s="20"/>
      <c r="C497" s="14"/>
      <c r="D497" s="14"/>
      <c r="E497" s="9"/>
      <c r="F497" s="9"/>
      <c r="G497" s="9"/>
      <c r="H497" s="9"/>
      <c r="I497" s="9"/>
      <c r="J497" s="9"/>
      <c r="K497" s="9"/>
      <c r="L497" s="9"/>
      <c r="M497" s="15"/>
      <c r="N497" s="9"/>
      <c r="O497" s="9"/>
      <c r="P497" s="9"/>
      <c r="Q497" s="40"/>
      <c r="S497" s="35"/>
      <c r="AA497" s="15"/>
      <c r="AB497" s="15"/>
      <c r="AC497" s="15"/>
      <c r="AD497" s="15"/>
      <c r="AE497" s="15"/>
      <c r="AG497" s="68"/>
      <c r="AN497" s="15"/>
      <c r="AO497" s="15"/>
      <c r="AP497" s="15"/>
      <c r="AQ497" s="15"/>
      <c r="AR497" s="15"/>
      <c r="AS497" s="15"/>
      <c r="AT497" s="15"/>
      <c r="AU497" s="15"/>
    </row>
    <row r="498" spans="2:64" x14ac:dyDescent="0.2">
      <c r="B498" s="20"/>
      <c r="C498" s="14"/>
      <c r="D498" s="14"/>
      <c r="E498" s="9"/>
      <c r="F498" s="9"/>
      <c r="G498" s="9"/>
      <c r="H498" s="9"/>
      <c r="I498" s="9"/>
      <c r="J498" s="9"/>
      <c r="K498" s="9"/>
      <c r="L498" s="9"/>
      <c r="M498" s="15"/>
      <c r="N498" s="9"/>
      <c r="O498" s="9"/>
      <c r="P498" s="9"/>
      <c r="Q498" s="40"/>
      <c r="S498" s="35"/>
      <c r="AA498" s="15"/>
      <c r="AB498" s="15"/>
      <c r="AC498" s="15"/>
      <c r="AD498" s="15"/>
      <c r="AE498" s="15"/>
      <c r="AG498" s="68"/>
      <c r="AN498" s="15"/>
      <c r="AO498" s="15"/>
      <c r="AP498" s="15"/>
      <c r="AQ498" s="15"/>
      <c r="AR498" s="15"/>
      <c r="AS498" s="15"/>
      <c r="AT498" s="15"/>
      <c r="AU498" s="15"/>
    </row>
    <row r="499" spans="2:64" x14ac:dyDescent="0.2">
      <c r="B499" s="20"/>
      <c r="C499" s="14"/>
      <c r="D499" s="14"/>
      <c r="E499" s="9"/>
      <c r="F499" s="9"/>
      <c r="G499" s="9"/>
      <c r="H499" s="9"/>
      <c r="I499" s="9"/>
      <c r="J499" s="9"/>
      <c r="K499" s="9"/>
      <c r="L499" s="9"/>
      <c r="M499" s="15"/>
      <c r="N499" s="9"/>
      <c r="O499" s="9"/>
      <c r="P499" s="9"/>
      <c r="Q499" s="40"/>
      <c r="S499" s="35"/>
      <c r="AA499" s="15"/>
      <c r="AB499" s="15"/>
      <c r="AC499" s="15"/>
      <c r="AD499" s="15"/>
      <c r="AE499" s="15"/>
      <c r="AG499" s="68"/>
      <c r="AN499" s="15"/>
      <c r="AO499" s="15"/>
      <c r="AP499" s="15"/>
      <c r="AQ499" s="15"/>
      <c r="AR499" s="15"/>
      <c r="AS499" s="15"/>
      <c r="AT499" s="15"/>
      <c r="AU499" s="15"/>
    </row>
    <row r="500" spans="2:64" x14ac:dyDescent="0.2">
      <c r="B500" s="20"/>
      <c r="C500" s="14"/>
      <c r="D500" s="14"/>
      <c r="E500" s="9"/>
      <c r="F500" s="9"/>
      <c r="G500" s="9"/>
      <c r="H500" s="9"/>
      <c r="I500" s="9"/>
      <c r="J500" s="9"/>
      <c r="K500" s="9"/>
      <c r="L500" s="9"/>
      <c r="M500" s="15"/>
      <c r="N500" s="9"/>
      <c r="O500" s="9"/>
      <c r="P500" s="9"/>
      <c r="Q500" s="40"/>
      <c r="S500" s="35"/>
      <c r="AA500" s="15"/>
      <c r="AB500" s="15"/>
      <c r="AC500" s="15"/>
      <c r="AD500" s="15"/>
      <c r="AE500" s="15"/>
      <c r="AG500" s="68"/>
      <c r="AN500" s="15"/>
      <c r="AO500" s="15"/>
      <c r="AP500" s="15"/>
      <c r="AQ500" s="15"/>
      <c r="AR500" s="15"/>
      <c r="AS500" s="15"/>
      <c r="AT500" s="15"/>
      <c r="AU500" s="15"/>
    </row>
    <row r="501" spans="2:64" x14ac:dyDescent="0.2">
      <c r="B501" s="20"/>
      <c r="C501" s="14"/>
      <c r="D501" s="14"/>
      <c r="E501" s="9"/>
      <c r="F501" s="9"/>
      <c r="G501" s="9"/>
      <c r="H501" s="9"/>
      <c r="I501" s="9"/>
      <c r="J501" s="9"/>
      <c r="K501" s="9"/>
      <c r="L501" s="9"/>
      <c r="M501" s="15"/>
      <c r="N501" s="9"/>
      <c r="O501" s="9"/>
      <c r="P501" s="9"/>
      <c r="Q501" s="40"/>
      <c r="S501" s="35"/>
      <c r="AA501" s="15"/>
      <c r="AB501" s="15"/>
      <c r="AC501" s="15"/>
      <c r="AD501" s="15"/>
      <c r="AE501" s="15"/>
      <c r="AG501" s="68"/>
      <c r="AN501" s="15"/>
      <c r="AO501" s="15"/>
      <c r="AP501" s="15"/>
      <c r="AQ501" s="15"/>
      <c r="AR501" s="15"/>
      <c r="AS501" s="15"/>
      <c r="AT501" s="15"/>
      <c r="AU501" s="15"/>
    </row>
    <row r="502" spans="2:64" x14ac:dyDescent="0.2">
      <c r="B502" s="20"/>
      <c r="C502" s="14"/>
      <c r="D502" s="14"/>
      <c r="E502" s="9"/>
      <c r="F502" s="9"/>
      <c r="G502" s="9"/>
      <c r="H502" s="9"/>
      <c r="I502" s="9"/>
      <c r="J502" s="9"/>
      <c r="K502" s="9"/>
      <c r="L502" s="9"/>
      <c r="M502" s="15"/>
      <c r="N502" s="9"/>
      <c r="O502" s="9"/>
      <c r="P502" s="9"/>
      <c r="Q502" s="40"/>
      <c r="S502" s="35"/>
      <c r="AA502" s="15"/>
      <c r="AB502" s="15"/>
      <c r="AC502" s="15"/>
      <c r="AD502" s="15"/>
      <c r="AE502" s="15"/>
      <c r="AG502" s="68"/>
      <c r="AN502" s="15"/>
      <c r="AO502" s="15"/>
      <c r="AP502" s="15"/>
      <c r="AQ502" s="15"/>
      <c r="AR502" s="15"/>
      <c r="AS502" s="15"/>
      <c r="AT502" s="15"/>
      <c r="AU502" s="15"/>
    </row>
    <row r="503" spans="2:64" x14ac:dyDescent="0.2">
      <c r="B503" s="20"/>
      <c r="C503" s="14"/>
      <c r="D503" s="14"/>
      <c r="E503" s="9"/>
      <c r="F503" s="9"/>
      <c r="G503" s="9"/>
      <c r="H503" s="9"/>
      <c r="I503" s="9"/>
      <c r="J503" s="9"/>
      <c r="K503" s="9"/>
      <c r="L503" s="9"/>
      <c r="M503" s="15"/>
      <c r="N503" s="9"/>
      <c r="O503" s="9"/>
      <c r="P503" s="9"/>
      <c r="Q503" s="40"/>
      <c r="S503" s="35"/>
      <c r="AA503" s="15"/>
      <c r="AB503" s="15"/>
      <c r="AC503" s="15"/>
      <c r="AD503" s="15"/>
      <c r="AE503" s="15"/>
      <c r="AG503" s="68"/>
      <c r="AN503" s="15"/>
      <c r="AO503" s="15"/>
      <c r="AP503" s="15"/>
      <c r="AQ503" s="15"/>
      <c r="AR503" s="15"/>
      <c r="AS503" s="15"/>
      <c r="AT503" s="15"/>
      <c r="AU503" s="15"/>
    </row>
    <row r="504" spans="2:64" x14ac:dyDescent="0.2">
      <c r="B504" s="20"/>
      <c r="C504" s="14"/>
      <c r="D504" s="14"/>
      <c r="E504" s="9"/>
      <c r="F504" s="9"/>
      <c r="G504" s="9"/>
      <c r="H504" s="9"/>
      <c r="I504" s="9"/>
      <c r="J504" s="9"/>
      <c r="K504" s="9"/>
      <c r="L504" s="9"/>
      <c r="M504" s="15"/>
      <c r="N504" s="9"/>
      <c r="O504" s="9"/>
      <c r="P504" s="9"/>
      <c r="Q504" s="40"/>
      <c r="S504" s="35"/>
      <c r="AA504" s="15"/>
      <c r="AB504" s="15"/>
      <c r="AC504" s="15"/>
      <c r="AD504" s="15"/>
      <c r="AE504" s="15"/>
      <c r="AG504" s="68"/>
      <c r="AN504" s="15"/>
      <c r="AO504" s="15"/>
      <c r="AP504" s="15"/>
      <c r="AQ504" s="15"/>
      <c r="AR504" s="15"/>
      <c r="AS504" s="15"/>
      <c r="AT504" s="15"/>
      <c r="AU504" s="15"/>
    </row>
    <row r="505" spans="2:64" x14ac:dyDescent="0.2">
      <c r="B505" s="20"/>
      <c r="C505" s="14"/>
      <c r="D505" s="14"/>
      <c r="E505" s="9"/>
      <c r="F505" s="9"/>
      <c r="G505" s="9"/>
      <c r="H505" s="9"/>
      <c r="I505" s="9"/>
      <c r="J505" s="9"/>
      <c r="K505" s="9"/>
      <c r="L505" s="9"/>
      <c r="M505" s="15"/>
      <c r="N505" s="9"/>
      <c r="O505" s="9"/>
      <c r="P505" s="9"/>
      <c r="Q505" s="40"/>
      <c r="S505" s="35"/>
      <c r="AA505" s="15"/>
      <c r="AB505" s="15"/>
      <c r="AC505" s="15"/>
      <c r="AD505" s="15"/>
      <c r="AE505" s="15"/>
      <c r="AG505" s="68"/>
      <c r="AN505" s="15"/>
      <c r="AO505" s="15"/>
      <c r="AP505" s="15"/>
      <c r="AQ505" s="15"/>
      <c r="AR505" s="15"/>
      <c r="AS505" s="15"/>
      <c r="AT505" s="15"/>
      <c r="AU505" s="15"/>
    </row>
    <row r="506" spans="2:64" x14ac:dyDescent="0.2">
      <c r="B506" s="20"/>
      <c r="C506" s="14"/>
      <c r="D506" s="14"/>
      <c r="E506" s="9"/>
      <c r="F506" s="9"/>
      <c r="G506" s="9"/>
      <c r="H506" s="9"/>
      <c r="I506" s="9"/>
      <c r="J506" s="9"/>
      <c r="K506" s="9"/>
      <c r="L506" s="9"/>
      <c r="M506" s="15"/>
      <c r="N506" s="9"/>
      <c r="O506" s="9"/>
      <c r="P506" s="9"/>
      <c r="Q506" s="40"/>
      <c r="S506" s="35"/>
      <c r="AA506" s="15"/>
      <c r="AB506" s="15"/>
      <c r="AC506" s="15"/>
      <c r="AD506" s="15"/>
      <c r="AE506" s="15"/>
      <c r="AG506" s="68"/>
      <c r="AN506" s="15"/>
      <c r="AO506" s="15"/>
      <c r="AP506" s="15"/>
      <c r="AQ506" s="15"/>
      <c r="AR506" s="15"/>
      <c r="AS506" s="15"/>
      <c r="AT506" s="15"/>
      <c r="AU506" s="15"/>
    </row>
    <row r="507" spans="2:64" x14ac:dyDescent="0.2">
      <c r="B507" s="20"/>
      <c r="C507" s="14"/>
      <c r="D507" s="14"/>
      <c r="E507" s="9"/>
      <c r="F507" s="9"/>
      <c r="G507" s="9"/>
      <c r="H507" s="9"/>
      <c r="I507" s="9"/>
      <c r="J507" s="9"/>
      <c r="K507" s="9"/>
      <c r="L507" s="9"/>
      <c r="M507" s="15"/>
      <c r="N507" s="9"/>
      <c r="O507" s="9"/>
      <c r="P507" s="9"/>
      <c r="Q507" s="40"/>
      <c r="S507" s="35"/>
      <c r="AA507" s="15"/>
      <c r="AB507" s="15"/>
      <c r="AC507" s="15"/>
      <c r="AD507" s="15"/>
      <c r="AE507" s="15"/>
      <c r="AG507" s="68"/>
      <c r="AN507" s="15"/>
      <c r="AO507" s="15"/>
      <c r="AP507" s="15"/>
      <c r="AQ507" s="15"/>
      <c r="AR507" s="15"/>
      <c r="AS507" s="15"/>
      <c r="AT507" s="15"/>
      <c r="AU507" s="15"/>
      <c r="AV507" s="15"/>
    </row>
    <row r="508" spans="2:64" x14ac:dyDescent="0.2">
      <c r="B508" s="20"/>
      <c r="C508" s="14"/>
      <c r="D508" s="14"/>
      <c r="E508" s="9"/>
      <c r="F508" s="9"/>
      <c r="G508" s="9"/>
      <c r="H508" s="9"/>
      <c r="I508" s="9"/>
      <c r="J508" s="9"/>
      <c r="K508" s="9"/>
      <c r="L508" s="9"/>
      <c r="M508" s="15"/>
      <c r="N508" s="9"/>
      <c r="O508" s="9"/>
      <c r="P508" s="9"/>
      <c r="Q508" s="40"/>
      <c r="S508" s="35"/>
      <c r="AA508" s="15"/>
      <c r="AB508" s="15"/>
      <c r="AC508" s="15"/>
      <c r="AD508" s="15"/>
      <c r="AE508" s="15"/>
      <c r="AG508" s="68"/>
      <c r="AN508" s="15"/>
      <c r="AO508" s="15"/>
      <c r="AP508" s="15"/>
      <c r="AQ508" s="15"/>
      <c r="AR508" s="15"/>
      <c r="AS508" s="15"/>
      <c r="AT508" s="15"/>
      <c r="AU508" s="15"/>
    </row>
    <row r="509" spans="2:64" x14ac:dyDescent="0.2">
      <c r="B509" s="20"/>
      <c r="C509" s="14"/>
      <c r="D509" s="14"/>
      <c r="E509" s="9"/>
      <c r="F509" s="9"/>
      <c r="G509" s="9"/>
      <c r="H509" s="9"/>
      <c r="I509" s="9"/>
      <c r="J509" s="9"/>
      <c r="K509" s="9"/>
      <c r="L509" s="9"/>
      <c r="M509" s="15"/>
      <c r="N509" s="9"/>
      <c r="O509" s="9"/>
      <c r="P509" s="9"/>
      <c r="Q509" s="40"/>
      <c r="S509" s="35"/>
      <c r="AA509" s="15"/>
      <c r="AB509" s="15"/>
      <c r="AC509" s="15"/>
      <c r="AD509" s="15"/>
      <c r="AE509" s="15"/>
      <c r="AG509" s="68"/>
      <c r="AN509" s="15"/>
      <c r="AO509" s="15"/>
      <c r="AP509" s="15"/>
      <c r="AQ509" s="15"/>
      <c r="AR509" s="15"/>
      <c r="AS509" s="15"/>
      <c r="AT509" s="15"/>
      <c r="AU509" s="15"/>
    </row>
    <row r="510" spans="2:64" x14ac:dyDescent="0.2">
      <c r="B510" s="20"/>
      <c r="C510" s="14"/>
      <c r="D510" s="14"/>
      <c r="E510" s="9"/>
      <c r="F510" s="9"/>
      <c r="G510" s="9"/>
      <c r="H510" s="9"/>
      <c r="I510" s="9"/>
      <c r="J510" s="9"/>
      <c r="K510" s="9"/>
      <c r="L510" s="9"/>
      <c r="M510" s="15"/>
      <c r="N510" s="9"/>
      <c r="O510" s="9"/>
      <c r="P510" s="9"/>
      <c r="Q510" s="40"/>
      <c r="S510" s="35"/>
      <c r="AA510" s="15"/>
      <c r="AB510" s="15"/>
      <c r="AC510" s="15"/>
      <c r="AD510" s="15"/>
      <c r="AE510" s="15"/>
      <c r="AG510" s="68"/>
      <c r="AN510" s="15"/>
      <c r="AO510" s="15"/>
      <c r="AP510" s="15"/>
      <c r="AQ510" s="15"/>
      <c r="AR510" s="15"/>
      <c r="AS510" s="15"/>
      <c r="AT510" s="15"/>
      <c r="AU510" s="15"/>
      <c r="AV510" s="15"/>
    </row>
    <row r="511" spans="2:64" x14ac:dyDescent="0.2">
      <c r="B511" s="20"/>
      <c r="C511" s="14"/>
      <c r="D511" s="14"/>
      <c r="E511" s="9"/>
      <c r="F511" s="9"/>
      <c r="G511" s="9"/>
      <c r="H511" s="9"/>
      <c r="I511" s="9"/>
      <c r="J511" s="9"/>
      <c r="K511" s="9"/>
      <c r="L511" s="9"/>
      <c r="M511" s="15"/>
      <c r="N511" s="9"/>
      <c r="O511" s="9"/>
      <c r="P511" s="9"/>
      <c r="Q511" s="40"/>
      <c r="S511" s="35"/>
      <c r="AA511" s="15"/>
      <c r="AB511" s="15"/>
      <c r="AC511" s="15"/>
      <c r="AD511" s="15"/>
      <c r="AE511" s="15"/>
      <c r="AG511" s="68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</row>
    <row r="512" spans="2:64" x14ac:dyDescent="0.2">
      <c r="B512" s="20"/>
      <c r="C512" s="14"/>
      <c r="D512" s="14"/>
      <c r="E512" s="9"/>
      <c r="F512" s="9"/>
      <c r="G512" s="9"/>
      <c r="H512" s="9"/>
      <c r="I512" s="9"/>
      <c r="J512" s="9"/>
      <c r="K512" s="9"/>
      <c r="L512" s="9"/>
      <c r="M512" s="15"/>
      <c r="N512" s="9"/>
      <c r="O512" s="9"/>
      <c r="P512" s="9"/>
      <c r="Q512" s="40"/>
      <c r="S512" s="35"/>
      <c r="AA512" s="15"/>
      <c r="AB512" s="15"/>
      <c r="AC512" s="15"/>
      <c r="AD512" s="15"/>
      <c r="AE512" s="15"/>
      <c r="AG512" s="68"/>
      <c r="AN512" s="15"/>
      <c r="AO512" s="15"/>
      <c r="AP512" s="15"/>
      <c r="AQ512" s="15"/>
      <c r="AR512" s="15"/>
      <c r="AS512" s="15"/>
      <c r="AT512" s="15"/>
      <c r="AU512" s="15"/>
    </row>
    <row r="513" spans="2:64" x14ac:dyDescent="0.2">
      <c r="B513" s="20"/>
      <c r="C513" s="14"/>
      <c r="D513" s="14"/>
      <c r="E513" s="9"/>
      <c r="F513" s="9"/>
      <c r="G513" s="9"/>
      <c r="H513" s="9"/>
      <c r="I513" s="9"/>
      <c r="J513" s="9"/>
      <c r="K513" s="9"/>
      <c r="L513" s="9"/>
      <c r="M513" s="15"/>
      <c r="N513" s="9"/>
      <c r="O513" s="9"/>
      <c r="P513" s="9"/>
      <c r="Q513" s="40"/>
      <c r="S513" s="35"/>
      <c r="AA513" s="15"/>
      <c r="AB513" s="15"/>
      <c r="AC513" s="15"/>
      <c r="AD513" s="15"/>
      <c r="AE513" s="15"/>
      <c r="AG513" s="68"/>
      <c r="AN513" s="15"/>
      <c r="AO513" s="15"/>
      <c r="AP513" s="15"/>
      <c r="AQ513" s="15"/>
      <c r="AR513" s="15"/>
      <c r="AS513" s="15"/>
      <c r="AT513" s="15"/>
      <c r="AU513" s="15"/>
    </row>
    <row r="514" spans="2:64" x14ac:dyDescent="0.2">
      <c r="B514" s="20"/>
      <c r="C514" s="14"/>
      <c r="D514" s="14"/>
      <c r="E514" s="9"/>
      <c r="F514" s="9"/>
      <c r="G514" s="9"/>
      <c r="H514" s="9"/>
      <c r="I514" s="9"/>
      <c r="J514" s="9"/>
      <c r="K514" s="9"/>
      <c r="L514" s="9"/>
      <c r="M514" s="15"/>
      <c r="N514" s="9"/>
      <c r="O514" s="9"/>
      <c r="P514" s="9"/>
      <c r="Q514" s="40"/>
      <c r="S514" s="35"/>
      <c r="AA514" s="15"/>
      <c r="AB514" s="15"/>
      <c r="AC514" s="15"/>
      <c r="AD514" s="15"/>
      <c r="AE514" s="15"/>
      <c r="AG514" s="68"/>
      <c r="AN514" s="15"/>
      <c r="AO514" s="15"/>
      <c r="AP514" s="15"/>
      <c r="AQ514" s="15"/>
      <c r="AR514" s="15"/>
      <c r="AS514" s="15"/>
      <c r="AT514" s="15"/>
      <c r="AU514" s="15"/>
    </row>
    <row r="515" spans="2:64" x14ac:dyDescent="0.2">
      <c r="B515" s="20"/>
      <c r="C515" s="14"/>
      <c r="D515" s="14"/>
      <c r="E515" s="9"/>
      <c r="F515" s="9"/>
      <c r="G515" s="9"/>
      <c r="H515" s="9"/>
      <c r="I515" s="9"/>
      <c r="J515" s="9"/>
      <c r="K515" s="9"/>
      <c r="L515" s="9"/>
      <c r="M515" s="15"/>
      <c r="N515" s="9"/>
      <c r="O515" s="9"/>
      <c r="P515" s="9"/>
      <c r="Q515" s="40"/>
      <c r="S515" s="35"/>
      <c r="AA515" s="15"/>
      <c r="AB515" s="15"/>
      <c r="AC515" s="15"/>
      <c r="AD515" s="15"/>
      <c r="AE515" s="15"/>
      <c r="AG515" s="68"/>
      <c r="AN515" s="15"/>
      <c r="AO515" s="15"/>
      <c r="AP515" s="15"/>
      <c r="AQ515" s="15"/>
      <c r="AR515" s="15"/>
      <c r="AS515" s="15"/>
      <c r="AT515" s="15"/>
      <c r="AU515" s="15"/>
    </row>
    <row r="516" spans="2:64" x14ac:dyDescent="0.2">
      <c r="B516" s="20"/>
      <c r="C516" s="14"/>
      <c r="D516" s="14"/>
      <c r="E516" s="9"/>
      <c r="F516" s="9"/>
      <c r="G516" s="9"/>
      <c r="H516" s="9"/>
      <c r="I516" s="9"/>
      <c r="J516" s="9"/>
      <c r="K516" s="9"/>
      <c r="L516" s="9"/>
      <c r="M516" s="15"/>
      <c r="N516" s="9"/>
      <c r="O516" s="9"/>
      <c r="P516" s="9"/>
      <c r="Q516" s="40"/>
      <c r="S516" s="35"/>
      <c r="AA516" s="15"/>
      <c r="AB516" s="15"/>
      <c r="AC516" s="15"/>
      <c r="AD516" s="15"/>
      <c r="AE516" s="15"/>
      <c r="AG516" s="68"/>
      <c r="AN516" s="15"/>
      <c r="AO516" s="15"/>
      <c r="AP516" s="15"/>
      <c r="AQ516" s="15"/>
      <c r="AR516" s="15"/>
      <c r="AS516" s="15"/>
      <c r="AT516" s="15"/>
      <c r="AU516" s="15"/>
    </row>
    <row r="517" spans="2:64" x14ac:dyDescent="0.2">
      <c r="B517" s="20"/>
      <c r="C517" s="14"/>
      <c r="D517" s="14"/>
      <c r="E517" s="9"/>
      <c r="F517" s="9"/>
      <c r="G517" s="9"/>
      <c r="H517" s="9"/>
      <c r="I517" s="9"/>
      <c r="J517" s="9"/>
      <c r="K517" s="9"/>
      <c r="L517" s="9"/>
      <c r="M517" s="15"/>
      <c r="N517" s="9"/>
      <c r="O517" s="9"/>
      <c r="P517" s="9"/>
      <c r="Q517" s="40"/>
      <c r="S517" s="35"/>
      <c r="AA517" s="15"/>
      <c r="AB517" s="15"/>
      <c r="AC517" s="15"/>
      <c r="AD517" s="15"/>
      <c r="AE517" s="15"/>
      <c r="AG517" s="68"/>
      <c r="AN517" s="15"/>
      <c r="AO517" s="15"/>
      <c r="AP517" s="15"/>
      <c r="AQ517" s="15"/>
      <c r="AR517" s="15"/>
      <c r="AS517" s="15"/>
      <c r="AT517" s="15"/>
      <c r="AU517" s="15"/>
    </row>
    <row r="518" spans="2:64" x14ac:dyDescent="0.2">
      <c r="B518" s="20"/>
      <c r="C518" s="14"/>
      <c r="D518" s="14"/>
      <c r="E518" s="9"/>
      <c r="F518" s="9"/>
      <c r="G518" s="9"/>
      <c r="H518" s="9"/>
      <c r="I518" s="9"/>
      <c r="J518" s="9"/>
      <c r="K518" s="9"/>
      <c r="L518" s="9"/>
      <c r="M518" s="15"/>
      <c r="N518" s="9"/>
      <c r="O518" s="9"/>
      <c r="P518" s="9"/>
      <c r="Q518" s="40"/>
      <c r="S518" s="35"/>
      <c r="AA518" s="15"/>
      <c r="AB518" s="15"/>
      <c r="AC518" s="15"/>
      <c r="AD518" s="15"/>
      <c r="AE518" s="15"/>
      <c r="AG518" s="68"/>
      <c r="AN518" s="15"/>
      <c r="AO518" s="15"/>
      <c r="AP518" s="15"/>
      <c r="AQ518" s="15"/>
      <c r="AR518" s="15"/>
      <c r="AS518" s="15"/>
      <c r="AT518" s="15"/>
      <c r="AU518" s="15"/>
    </row>
    <row r="519" spans="2:64" x14ac:dyDescent="0.2">
      <c r="B519" s="20"/>
      <c r="C519" s="14"/>
      <c r="D519" s="14"/>
      <c r="E519" s="9"/>
      <c r="F519" s="9"/>
      <c r="G519" s="9"/>
      <c r="H519" s="9"/>
      <c r="I519" s="9"/>
      <c r="J519" s="9"/>
      <c r="K519" s="9"/>
      <c r="L519" s="9"/>
      <c r="M519" s="15"/>
      <c r="N519" s="9"/>
      <c r="O519" s="9"/>
      <c r="P519" s="9"/>
      <c r="Q519" s="40"/>
      <c r="S519" s="35"/>
      <c r="AA519" s="15"/>
      <c r="AB519" s="15"/>
      <c r="AC519" s="15"/>
      <c r="AD519" s="15"/>
      <c r="AE519" s="15"/>
      <c r="AG519" s="68"/>
      <c r="AN519" s="15"/>
      <c r="AO519" s="15"/>
      <c r="AP519" s="15"/>
      <c r="AQ519" s="15"/>
      <c r="AR519" s="15"/>
      <c r="AS519" s="15"/>
      <c r="AT519" s="15"/>
      <c r="AU519" s="15"/>
    </row>
    <row r="520" spans="2:64" x14ac:dyDescent="0.2">
      <c r="B520" s="20"/>
      <c r="C520" s="14"/>
      <c r="D520" s="14"/>
      <c r="E520" s="9"/>
      <c r="F520" s="9"/>
      <c r="G520" s="9"/>
      <c r="H520" s="9"/>
      <c r="I520" s="9"/>
      <c r="J520" s="9"/>
      <c r="K520" s="9"/>
      <c r="L520" s="9"/>
      <c r="M520" s="15"/>
      <c r="N520" s="9"/>
      <c r="O520" s="9"/>
      <c r="P520" s="9"/>
      <c r="Q520" s="40"/>
      <c r="S520" s="35"/>
      <c r="AA520" s="15"/>
      <c r="AB520" s="15"/>
      <c r="AC520" s="15"/>
      <c r="AD520" s="15"/>
      <c r="AE520" s="15"/>
      <c r="AG520" s="68"/>
      <c r="AN520" s="15"/>
      <c r="AO520" s="15"/>
      <c r="AP520" s="15"/>
      <c r="AQ520" s="15"/>
      <c r="AR520" s="15"/>
      <c r="AS520" s="15"/>
      <c r="AT520" s="15"/>
      <c r="AU520" s="15"/>
      <c r="AV520" s="15"/>
      <c r="AX520" s="15"/>
    </row>
    <row r="521" spans="2:64" x14ac:dyDescent="0.2">
      <c r="B521" s="20"/>
      <c r="C521" s="14"/>
      <c r="D521" s="14"/>
      <c r="E521" s="9"/>
      <c r="F521" s="9"/>
      <c r="G521" s="9"/>
      <c r="H521" s="9"/>
      <c r="I521" s="9"/>
      <c r="J521" s="9"/>
      <c r="K521" s="9"/>
      <c r="L521" s="9"/>
      <c r="M521" s="15"/>
      <c r="N521" s="9"/>
      <c r="O521" s="9"/>
      <c r="P521" s="9"/>
      <c r="Q521" s="40"/>
      <c r="S521" s="35"/>
      <c r="AA521" s="15"/>
      <c r="AB521" s="15"/>
      <c r="AC521" s="15"/>
      <c r="AD521" s="15"/>
      <c r="AE521" s="15"/>
      <c r="AG521" s="68"/>
      <c r="AN521" s="15"/>
      <c r="AO521" s="15"/>
      <c r="AP521" s="15"/>
      <c r="AQ521" s="15"/>
      <c r="AR521" s="15"/>
      <c r="AS521" s="15"/>
      <c r="AT521" s="15"/>
      <c r="AU521" s="15"/>
    </row>
    <row r="522" spans="2:64" x14ac:dyDescent="0.2">
      <c r="B522" s="20"/>
      <c r="C522" s="14"/>
      <c r="D522" s="14"/>
      <c r="E522" s="9"/>
      <c r="F522" s="9"/>
      <c r="G522" s="9"/>
      <c r="H522" s="9"/>
      <c r="I522" s="9"/>
      <c r="J522" s="9"/>
      <c r="K522" s="9"/>
      <c r="L522" s="9"/>
      <c r="M522" s="15"/>
      <c r="N522" s="9"/>
      <c r="O522" s="9"/>
      <c r="P522" s="9"/>
      <c r="Q522" s="40"/>
      <c r="S522" s="35"/>
      <c r="AA522" s="15"/>
      <c r="AB522" s="15"/>
      <c r="AC522" s="15"/>
      <c r="AD522" s="15"/>
      <c r="AE522" s="15"/>
      <c r="AG522" s="68"/>
      <c r="AN522" s="15"/>
      <c r="AO522" s="15"/>
      <c r="AP522" s="15"/>
      <c r="AQ522" s="15"/>
      <c r="AR522" s="15"/>
      <c r="AS522" s="15"/>
      <c r="AT522" s="15"/>
      <c r="AU522" s="15"/>
    </row>
    <row r="523" spans="2:64" x14ac:dyDescent="0.2">
      <c r="B523" s="20"/>
      <c r="C523" s="14"/>
      <c r="D523" s="14"/>
      <c r="E523" s="9"/>
      <c r="F523" s="9"/>
      <c r="G523" s="9"/>
      <c r="H523" s="9"/>
      <c r="I523" s="9"/>
      <c r="J523" s="9"/>
      <c r="K523" s="9"/>
      <c r="L523" s="9"/>
      <c r="M523" s="15"/>
      <c r="N523" s="9"/>
      <c r="O523" s="9"/>
      <c r="P523" s="9"/>
      <c r="Q523" s="40"/>
      <c r="S523" s="35"/>
      <c r="AA523" s="15"/>
      <c r="AB523" s="15"/>
      <c r="AC523" s="15"/>
      <c r="AD523" s="15"/>
      <c r="AE523" s="15"/>
      <c r="AG523" s="68"/>
      <c r="AN523" s="15"/>
      <c r="AO523" s="15"/>
      <c r="AP523" s="15"/>
      <c r="AQ523" s="15"/>
      <c r="AR523" s="15"/>
      <c r="AS523" s="15"/>
      <c r="AT523" s="15"/>
      <c r="AU523" s="15"/>
    </row>
    <row r="524" spans="2:64" x14ac:dyDescent="0.2">
      <c r="B524" s="20"/>
      <c r="C524" s="14"/>
      <c r="D524" s="14"/>
      <c r="E524" s="9"/>
      <c r="F524" s="9"/>
      <c r="G524" s="9"/>
      <c r="H524" s="9"/>
      <c r="I524" s="9"/>
      <c r="J524" s="9"/>
      <c r="K524" s="9"/>
      <c r="L524" s="9"/>
      <c r="M524" s="15"/>
      <c r="N524" s="9"/>
      <c r="O524" s="9"/>
      <c r="P524" s="9"/>
      <c r="Q524" s="40"/>
      <c r="S524" s="35"/>
      <c r="AA524" s="15"/>
      <c r="AB524" s="15"/>
      <c r="AC524" s="15"/>
      <c r="AD524" s="15"/>
      <c r="AE524" s="15"/>
      <c r="AG524" s="68"/>
      <c r="AN524" s="15"/>
      <c r="AO524" s="15"/>
      <c r="AP524" s="15"/>
      <c r="AQ524" s="15"/>
      <c r="AR524" s="15"/>
      <c r="AS524" s="15"/>
      <c r="AT524" s="15"/>
      <c r="AU524" s="15"/>
    </row>
    <row r="525" spans="2:64" x14ac:dyDescent="0.2">
      <c r="B525" s="20"/>
      <c r="C525" s="14"/>
      <c r="D525" s="14"/>
      <c r="E525" s="9"/>
      <c r="F525" s="9"/>
      <c r="G525" s="9"/>
      <c r="H525" s="9"/>
      <c r="I525" s="9"/>
      <c r="J525" s="9"/>
      <c r="K525" s="9"/>
      <c r="L525" s="9"/>
      <c r="M525" s="15"/>
      <c r="N525" s="9"/>
      <c r="O525" s="9"/>
      <c r="P525" s="9"/>
      <c r="Q525" s="40"/>
      <c r="S525" s="35"/>
      <c r="AA525" s="15"/>
      <c r="AB525" s="15"/>
      <c r="AC525" s="15"/>
      <c r="AD525" s="15"/>
      <c r="AE525" s="15"/>
      <c r="AG525" s="68"/>
      <c r="AN525" s="15"/>
      <c r="AO525" s="15"/>
      <c r="AP525" s="15"/>
      <c r="AQ525" s="15"/>
      <c r="AR525" s="15"/>
      <c r="AS525" s="15"/>
      <c r="AT525" s="15"/>
      <c r="AU525" s="15"/>
    </row>
    <row r="526" spans="2:64" x14ac:dyDescent="0.2">
      <c r="B526" s="20"/>
      <c r="C526" s="14"/>
      <c r="D526" s="14"/>
      <c r="E526" s="9"/>
      <c r="F526" s="9"/>
      <c r="G526" s="15"/>
      <c r="H526" s="9"/>
      <c r="I526" s="9"/>
      <c r="J526" s="9"/>
      <c r="K526" s="9"/>
      <c r="L526" s="9"/>
      <c r="M526" s="15"/>
      <c r="N526" s="9"/>
      <c r="O526" s="9"/>
      <c r="P526" s="9"/>
      <c r="Q526" s="40"/>
      <c r="S526" s="35"/>
      <c r="AA526" s="15"/>
      <c r="AB526" s="15"/>
      <c r="AC526" s="15"/>
      <c r="AD526" s="15"/>
      <c r="AE526" s="15"/>
      <c r="AG526" s="68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</row>
    <row r="527" spans="2:64" x14ac:dyDescent="0.2">
      <c r="B527" s="20"/>
      <c r="C527" s="14"/>
      <c r="D527" s="14"/>
      <c r="E527" s="9"/>
      <c r="F527" s="9"/>
      <c r="G527" s="15"/>
      <c r="H527" s="9"/>
      <c r="I527" s="9"/>
      <c r="J527" s="9"/>
      <c r="K527" s="9"/>
      <c r="L527" s="9"/>
      <c r="M527" s="15"/>
      <c r="N527" s="9"/>
      <c r="O527" s="9"/>
      <c r="P527" s="9"/>
      <c r="Q527" s="40"/>
      <c r="S527" s="35"/>
      <c r="AA527" s="15"/>
      <c r="AB527" s="15"/>
      <c r="AC527" s="15"/>
      <c r="AD527" s="15"/>
      <c r="AE527" s="15"/>
      <c r="AG527" s="68"/>
      <c r="AN527" s="15"/>
      <c r="AO527" s="15"/>
      <c r="AP527" s="15"/>
      <c r="AQ527" s="15"/>
      <c r="AR527" s="15"/>
      <c r="AS527" s="15"/>
      <c r="AT527" s="15"/>
      <c r="AU527" s="15"/>
    </row>
    <row r="528" spans="2:64" x14ac:dyDescent="0.2">
      <c r="B528" s="20"/>
      <c r="C528" s="14"/>
      <c r="D528" s="14"/>
      <c r="E528" s="9"/>
      <c r="F528" s="9"/>
      <c r="G528" s="15"/>
      <c r="H528" s="9"/>
      <c r="I528" s="9"/>
      <c r="J528" s="9"/>
      <c r="K528" s="9"/>
      <c r="L528" s="9"/>
      <c r="M528" s="15"/>
      <c r="N528" s="9"/>
      <c r="O528" s="9"/>
      <c r="P528" s="9"/>
      <c r="Q528" s="40"/>
      <c r="S528" s="35"/>
      <c r="AA528" s="15"/>
      <c r="AB528" s="15"/>
      <c r="AC528" s="15"/>
      <c r="AD528" s="15"/>
      <c r="AE528" s="15"/>
      <c r="AG528" s="68"/>
      <c r="AN528" s="15"/>
      <c r="AO528" s="15"/>
      <c r="AP528" s="15"/>
      <c r="AQ528" s="15"/>
      <c r="AR528" s="15"/>
      <c r="AS528" s="15"/>
      <c r="AT528" s="15"/>
      <c r="AU528" s="15"/>
    </row>
    <row r="529" spans="2:47" x14ac:dyDescent="0.2">
      <c r="B529" s="20"/>
      <c r="C529" s="14"/>
      <c r="D529" s="14"/>
      <c r="E529" s="9"/>
      <c r="F529" s="9"/>
      <c r="G529" s="15"/>
      <c r="H529" s="9"/>
      <c r="I529" s="9"/>
      <c r="J529" s="9"/>
      <c r="K529" s="9"/>
      <c r="L529" s="9"/>
      <c r="M529" s="15"/>
      <c r="N529" s="9"/>
      <c r="O529" s="9"/>
      <c r="P529" s="9"/>
      <c r="Q529" s="40"/>
      <c r="S529" s="35"/>
      <c r="AA529" s="15"/>
      <c r="AB529" s="15"/>
      <c r="AC529" s="15"/>
      <c r="AD529" s="15"/>
      <c r="AE529" s="15"/>
      <c r="AG529" s="68"/>
      <c r="AN529" s="15"/>
      <c r="AO529" s="15"/>
      <c r="AP529" s="15"/>
      <c r="AQ529" s="15"/>
      <c r="AR529" s="15"/>
      <c r="AS529" s="15"/>
      <c r="AT529" s="15"/>
      <c r="AU529" s="15"/>
    </row>
    <row r="530" spans="2:47" x14ac:dyDescent="0.2">
      <c r="B530" s="20"/>
      <c r="C530" s="14"/>
      <c r="D530" s="14"/>
      <c r="E530" s="9"/>
      <c r="F530" s="9"/>
      <c r="G530" s="15"/>
      <c r="H530" s="9"/>
      <c r="I530" s="9"/>
      <c r="J530" s="9"/>
      <c r="K530" s="9"/>
      <c r="L530" s="9"/>
      <c r="M530" s="15"/>
      <c r="N530" s="9"/>
      <c r="O530" s="9"/>
      <c r="P530" s="9"/>
      <c r="Q530" s="40"/>
      <c r="S530" s="35"/>
      <c r="AA530" s="15"/>
      <c r="AB530" s="15"/>
      <c r="AC530" s="15"/>
      <c r="AD530" s="15"/>
      <c r="AE530" s="15"/>
      <c r="AG530" s="68"/>
      <c r="AN530" s="15"/>
      <c r="AO530" s="15"/>
      <c r="AP530" s="15"/>
      <c r="AQ530" s="15"/>
      <c r="AR530" s="15"/>
      <c r="AS530" s="15"/>
      <c r="AT530" s="15"/>
      <c r="AU530" s="15"/>
    </row>
    <row r="531" spans="2:47" x14ac:dyDescent="0.2">
      <c r="B531" s="20"/>
      <c r="C531" s="14"/>
      <c r="D531" s="14"/>
      <c r="E531" s="9"/>
      <c r="F531" s="9"/>
      <c r="G531" s="15"/>
      <c r="H531" s="9"/>
      <c r="I531" s="9"/>
      <c r="J531" s="9"/>
      <c r="K531" s="9"/>
      <c r="L531" s="9"/>
      <c r="M531" s="15"/>
      <c r="N531" s="9"/>
      <c r="O531" s="9"/>
      <c r="P531" s="9"/>
      <c r="Q531" s="40"/>
      <c r="S531" s="35"/>
      <c r="AA531" s="15"/>
      <c r="AB531" s="15"/>
      <c r="AC531" s="15"/>
      <c r="AD531" s="15"/>
      <c r="AE531" s="15"/>
      <c r="AG531" s="68"/>
      <c r="AN531" s="15"/>
      <c r="AO531" s="15"/>
      <c r="AP531" s="15"/>
      <c r="AQ531" s="15"/>
      <c r="AR531" s="15"/>
      <c r="AS531" s="15"/>
      <c r="AT531" s="15"/>
      <c r="AU531" s="15"/>
    </row>
    <row r="532" spans="2:47" x14ac:dyDescent="0.2">
      <c r="B532" s="20"/>
      <c r="C532" s="14"/>
      <c r="D532" s="14"/>
      <c r="E532" s="9"/>
      <c r="F532" s="9"/>
      <c r="G532" s="15"/>
      <c r="H532" s="9"/>
      <c r="I532" s="9"/>
      <c r="J532" s="9"/>
      <c r="K532" s="9"/>
      <c r="L532" s="9"/>
      <c r="M532" s="15"/>
      <c r="N532" s="9"/>
      <c r="O532" s="9"/>
      <c r="P532" s="9"/>
      <c r="Q532" s="40"/>
      <c r="S532" s="35"/>
      <c r="AA532" s="15"/>
      <c r="AB532" s="15"/>
      <c r="AC532" s="15"/>
      <c r="AD532" s="15"/>
      <c r="AE532" s="15"/>
      <c r="AG532" s="68"/>
      <c r="AN532" s="15"/>
      <c r="AO532" s="15"/>
      <c r="AP532" s="15"/>
      <c r="AQ532" s="15"/>
      <c r="AR532" s="15"/>
      <c r="AS532" s="15"/>
      <c r="AT532" s="15"/>
      <c r="AU532" s="15"/>
    </row>
    <row r="533" spans="2:47" x14ac:dyDescent="0.2">
      <c r="B533" s="20"/>
      <c r="C533" s="14"/>
      <c r="D533" s="14"/>
      <c r="E533" s="9"/>
      <c r="F533" s="9"/>
      <c r="G533" s="15"/>
      <c r="H533" s="9"/>
      <c r="I533" s="9"/>
      <c r="J533" s="9"/>
      <c r="K533" s="9"/>
      <c r="L533" s="9"/>
      <c r="M533" s="15"/>
      <c r="N533" s="9"/>
      <c r="O533" s="9"/>
      <c r="P533" s="9"/>
      <c r="Q533" s="40"/>
      <c r="S533" s="35"/>
      <c r="AA533" s="15"/>
      <c r="AB533" s="15"/>
      <c r="AC533" s="15"/>
      <c r="AD533" s="15"/>
      <c r="AE533" s="15"/>
      <c r="AG533" s="68"/>
      <c r="AN533" s="15"/>
      <c r="AO533" s="15"/>
      <c r="AP533" s="15"/>
      <c r="AQ533" s="15"/>
      <c r="AR533" s="15"/>
      <c r="AS533" s="15"/>
      <c r="AT533" s="15"/>
      <c r="AU533" s="15"/>
    </row>
    <row r="534" spans="2:47" x14ac:dyDescent="0.2">
      <c r="B534" s="20"/>
      <c r="C534" s="14"/>
      <c r="D534" s="14"/>
      <c r="E534" s="9"/>
      <c r="F534" s="9"/>
      <c r="G534" s="15"/>
      <c r="H534" s="9"/>
      <c r="I534" s="9"/>
      <c r="J534" s="9"/>
      <c r="K534" s="9"/>
      <c r="L534" s="9"/>
      <c r="M534" s="15"/>
      <c r="N534" s="9"/>
      <c r="O534" s="9"/>
      <c r="P534" s="9"/>
      <c r="Q534" s="40"/>
      <c r="S534" s="35"/>
      <c r="AA534" s="15"/>
      <c r="AB534" s="15"/>
      <c r="AC534" s="15"/>
      <c r="AD534" s="15"/>
      <c r="AE534" s="15"/>
      <c r="AG534" s="68"/>
      <c r="AN534" s="15"/>
      <c r="AO534" s="15"/>
      <c r="AP534" s="15"/>
      <c r="AQ534" s="15"/>
      <c r="AR534" s="15"/>
      <c r="AS534" s="15"/>
      <c r="AT534" s="15"/>
      <c r="AU534" s="15"/>
    </row>
    <row r="535" spans="2:47" x14ac:dyDescent="0.2">
      <c r="B535" s="20"/>
      <c r="C535" s="14"/>
      <c r="D535" s="14"/>
      <c r="E535" s="9"/>
      <c r="F535" s="9"/>
      <c r="G535" s="15"/>
      <c r="H535" s="9"/>
      <c r="I535" s="9"/>
      <c r="J535" s="9"/>
      <c r="K535" s="9"/>
      <c r="L535" s="9"/>
      <c r="M535" s="15"/>
      <c r="N535" s="9"/>
      <c r="O535" s="9"/>
      <c r="P535" s="9"/>
      <c r="Q535" s="40"/>
      <c r="S535" s="35"/>
      <c r="AA535" s="15"/>
      <c r="AB535" s="15"/>
      <c r="AC535" s="15"/>
      <c r="AD535" s="15"/>
      <c r="AE535" s="15"/>
      <c r="AG535" s="68"/>
      <c r="AN535" s="15"/>
      <c r="AO535" s="15"/>
      <c r="AP535" s="15"/>
      <c r="AQ535" s="15"/>
      <c r="AR535" s="15"/>
      <c r="AS535" s="15"/>
      <c r="AT535" s="15"/>
      <c r="AU535" s="15"/>
    </row>
    <row r="536" spans="2:47" x14ac:dyDescent="0.2">
      <c r="B536" s="20"/>
      <c r="C536" s="14"/>
      <c r="D536" s="14"/>
      <c r="E536" s="9"/>
      <c r="F536" s="9"/>
      <c r="G536" s="15"/>
      <c r="H536" s="9"/>
      <c r="I536" s="9"/>
      <c r="J536" s="9"/>
      <c r="K536" s="9"/>
      <c r="L536" s="9"/>
      <c r="M536" s="15"/>
      <c r="N536" s="9"/>
      <c r="O536" s="9"/>
      <c r="P536" s="9"/>
      <c r="Q536" s="40"/>
      <c r="S536" s="35"/>
      <c r="AA536" s="15"/>
      <c r="AB536" s="15"/>
      <c r="AC536" s="15"/>
      <c r="AD536" s="15"/>
      <c r="AE536" s="15"/>
      <c r="AG536" s="68"/>
      <c r="AN536" s="15"/>
      <c r="AO536" s="15"/>
      <c r="AP536" s="15"/>
      <c r="AQ536" s="15"/>
      <c r="AR536" s="15"/>
      <c r="AS536" s="15"/>
      <c r="AT536" s="15"/>
      <c r="AU536" s="15"/>
    </row>
    <row r="537" spans="2:47" x14ac:dyDescent="0.2">
      <c r="B537" s="20"/>
      <c r="C537" s="14"/>
      <c r="D537" s="14"/>
      <c r="E537" s="9"/>
      <c r="F537" s="9"/>
      <c r="G537" s="15"/>
      <c r="H537" s="9"/>
      <c r="I537" s="9"/>
      <c r="J537" s="9"/>
      <c r="K537" s="9"/>
      <c r="L537" s="9"/>
      <c r="M537" s="15"/>
      <c r="N537" s="9"/>
      <c r="O537" s="9"/>
      <c r="P537" s="9"/>
      <c r="Q537" s="40"/>
      <c r="S537" s="35"/>
      <c r="AA537" s="15"/>
      <c r="AB537" s="15"/>
      <c r="AC537" s="15"/>
      <c r="AD537" s="15"/>
      <c r="AE537" s="15"/>
      <c r="AG537" s="68"/>
      <c r="AN537" s="15"/>
      <c r="AO537" s="15"/>
      <c r="AP537" s="15"/>
      <c r="AQ537" s="15"/>
      <c r="AR537" s="15"/>
      <c r="AS537" s="15"/>
      <c r="AT537" s="15"/>
      <c r="AU537" s="15"/>
    </row>
    <row r="538" spans="2:47" x14ac:dyDescent="0.2">
      <c r="B538" s="20"/>
      <c r="C538" s="14"/>
      <c r="D538" s="14"/>
      <c r="E538" s="9"/>
      <c r="F538" s="9"/>
      <c r="G538" s="15"/>
      <c r="H538" s="9"/>
      <c r="I538" s="9"/>
      <c r="J538" s="9"/>
      <c r="K538" s="9"/>
      <c r="L538" s="9"/>
      <c r="M538" s="15"/>
      <c r="N538" s="9"/>
      <c r="O538" s="9"/>
      <c r="P538" s="9"/>
      <c r="Q538" s="40"/>
      <c r="S538" s="35"/>
      <c r="AA538" s="15"/>
      <c r="AB538" s="15"/>
      <c r="AC538" s="15"/>
      <c r="AD538" s="15"/>
      <c r="AE538" s="15"/>
      <c r="AG538" s="68"/>
      <c r="AN538" s="15"/>
      <c r="AO538" s="15"/>
      <c r="AP538" s="15"/>
      <c r="AQ538" s="15"/>
      <c r="AR538" s="15"/>
      <c r="AS538" s="15"/>
      <c r="AT538" s="15"/>
      <c r="AU538" s="15"/>
    </row>
    <row r="539" spans="2:4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  <c r="S539" s="35"/>
      <c r="AA539" s="15"/>
      <c r="AB539" s="15"/>
      <c r="AC539" s="15"/>
      <c r="AD539" s="15"/>
      <c r="AE539" s="15"/>
      <c r="AG539" s="68"/>
      <c r="AN539" s="15"/>
      <c r="AO539" s="15"/>
      <c r="AP539" s="15"/>
      <c r="AQ539" s="15"/>
      <c r="AR539" s="15"/>
      <c r="AS539" s="15"/>
      <c r="AT539" s="15"/>
      <c r="AU539" s="15"/>
    </row>
    <row r="540" spans="2:4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  <c r="S540" s="35"/>
      <c r="AA540" s="15"/>
      <c r="AB540" s="15"/>
      <c r="AC540" s="15"/>
      <c r="AD540" s="15"/>
      <c r="AE540" s="15"/>
      <c r="AG540" s="68"/>
      <c r="AN540" s="15"/>
      <c r="AO540" s="15"/>
      <c r="AP540" s="15"/>
      <c r="AQ540" s="15"/>
      <c r="AR540" s="15"/>
      <c r="AS540" s="15"/>
      <c r="AT540" s="15"/>
      <c r="AU540" s="15"/>
    </row>
    <row r="541" spans="2:4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  <c r="S541" s="35"/>
      <c r="AA541" s="15"/>
      <c r="AB541" s="15"/>
      <c r="AC541" s="15"/>
      <c r="AD541" s="15"/>
      <c r="AE541" s="15"/>
      <c r="AG541" s="68"/>
      <c r="AN541" s="15"/>
      <c r="AO541" s="15"/>
      <c r="AP541" s="15"/>
      <c r="AQ541" s="15"/>
      <c r="AR541" s="15"/>
      <c r="AS541" s="15"/>
      <c r="AT541" s="15"/>
      <c r="AU541" s="15"/>
    </row>
    <row r="542" spans="2:4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  <c r="S542" s="35"/>
      <c r="AA542" s="15"/>
      <c r="AB542" s="15"/>
      <c r="AC542" s="15"/>
      <c r="AD542" s="15"/>
      <c r="AE542" s="15"/>
      <c r="AG542" s="68"/>
      <c r="AN542" s="15"/>
      <c r="AO542" s="15"/>
      <c r="AP542" s="15"/>
      <c r="AQ542" s="15"/>
      <c r="AR542" s="15"/>
      <c r="AS542" s="15"/>
      <c r="AT542" s="15"/>
      <c r="AU542" s="15"/>
    </row>
    <row r="543" spans="2:4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  <c r="S543" s="35"/>
      <c r="AA543" s="15"/>
      <c r="AB543" s="15"/>
      <c r="AC543" s="15"/>
      <c r="AD543" s="15"/>
      <c r="AE543" s="15"/>
      <c r="AG543" s="68"/>
      <c r="AN543" s="15"/>
      <c r="AO543" s="15"/>
      <c r="AP543" s="15"/>
      <c r="AQ543" s="15"/>
      <c r="AR543" s="15"/>
      <c r="AS543" s="15"/>
      <c r="AT543" s="15"/>
      <c r="AU543" s="15"/>
    </row>
    <row r="544" spans="2:4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  <c r="S544" s="35"/>
      <c r="AA544" s="15"/>
      <c r="AB544" s="15"/>
      <c r="AC544" s="15"/>
      <c r="AD544" s="15"/>
      <c r="AE544" s="15"/>
      <c r="AG544" s="68"/>
      <c r="AN544" s="15"/>
      <c r="AO544" s="15"/>
      <c r="AP544" s="15"/>
      <c r="AQ544" s="15"/>
      <c r="AR544" s="15"/>
      <c r="AS544" s="15"/>
      <c r="AT544" s="15"/>
      <c r="AU544" s="15"/>
    </row>
    <row r="545" spans="2:48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  <c r="S545" s="35"/>
      <c r="AA545" s="15"/>
      <c r="AB545" s="15"/>
      <c r="AC545" s="15"/>
      <c r="AD545" s="15"/>
      <c r="AE545" s="15"/>
      <c r="AG545" s="68"/>
      <c r="AN545" s="15"/>
      <c r="AO545" s="15"/>
      <c r="AP545" s="15"/>
      <c r="AQ545" s="15"/>
      <c r="AR545" s="15"/>
      <c r="AS545" s="15"/>
      <c r="AT545" s="15"/>
      <c r="AU545" s="15"/>
    </row>
    <row r="546" spans="2:48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  <c r="S546" s="35"/>
      <c r="AA546" s="15"/>
      <c r="AB546" s="15"/>
      <c r="AC546" s="15"/>
      <c r="AD546" s="15"/>
      <c r="AE546" s="15"/>
      <c r="AG546" s="68"/>
      <c r="AN546" s="15"/>
      <c r="AO546" s="15"/>
      <c r="AP546" s="15"/>
      <c r="AQ546" s="15"/>
      <c r="AR546" s="15"/>
      <c r="AS546" s="15"/>
      <c r="AT546" s="15"/>
      <c r="AU546" s="15"/>
    </row>
    <row r="547" spans="2:48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  <c r="S547" s="35"/>
      <c r="AA547" s="15"/>
      <c r="AB547" s="15"/>
      <c r="AC547" s="15"/>
      <c r="AD547" s="15"/>
      <c r="AE547" s="15"/>
      <c r="AG547" s="68"/>
      <c r="AN547" s="15"/>
      <c r="AO547" s="15"/>
      <c r="AP547" s="15"/>
      <c r="AQ547" s="15"/>
      <c r="AR547" s="15"/>
      <c r="AS547" s="15"/>
      <c r="AT547" s="15"/>
      <c r="AU547" s="15"/>
    </row>
    <row r="548" spans="2:48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  <c r="S548" s="35"/>
      <c r="AA548" s="15"/>
      <c r="AB548" s="15"/>
      <c r="AC548" s="15"/>
      <c r="AD548" s="15"/>
      <c r="AE548" s="15"/>
      <c r="AG548" s="68"/>
      <c r="AN548" s="15"/>
      <c r="AO548" s="15"/>
      <c r="AP548" s="15"/>
      <c r="AQ548" s="15"/>
      <c r="AR548" s="15"/>
      <c r="AS548" s="15"/>
      <c r="AT548" s="15"/>
      <c r="AU548" s="15"/>
    </row>
    <row r="549" spans="2:48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  <c r="S549" s="35"/>
      <c r="AA549" s="15"/>
      <c r="AB549" s="15"/>
      <c r="AC549" s="15"/>
      <c r="AD549" s="15"/>
      <c r="AE549" s="15"/>
      <c r="AG549" s="68"/>
      <c r="AN549" s="15"/>
      <c r="AO549" s="15"/>
      <c r="AP549" s="15"/>
      <c r="AQ549" s="15"/>
      <c r="AR549" s="15"/>
      <c r="AS549" s="15"/>
      <c r="AT549" s="15"/>
      <c r="AU549" s="15"/>
    </row>
    <row r="550" spans="2:48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  <c r="S550" s="35"/>
      <c r="AA550" s="15"/>
      <c r="AB550" s="15"/>
      <c r="AC550" s="15"/>
      <c r="AD550" s="15"/>
      <c r="AE550" s="15"/>
      <c r="AG550" s="68"/>
      <c r="AN550" s="15"/>
      <c r="AO550" s="15"/>
      <c r="AP550" s="15"/>
      <c r="AQ550" s="15"/>
      <c r="AR550" s="15"/>
      <c r="AS550" s="15"/>
      <c r="AT550" s="15"/>
      <c r="AU550" s="15"/>
    </row>
    <row r="551" spans="2:48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  <c r="S551" s="35"/>
      <c r="AA551" s="15"/>
      <c r="AB551" s="15"/>
      <c r="AC551" s="15"/>
      <c r="AD551" s="15"/>
      <c r="AE551" s="15"/>
      <c r="AG551" s="68"/>
      <c r="AN551" s="15"/>
      <c r="AO551" s="15"/>
      <c r="AP551" s="15"/>
      <c r="AQ551" s="15"/>
      <c r="AR551" s="15"/>
      <c r="AS551" s="15"/>
      <c r="AT551" s="15"/>
      <c r="AU551" s="15"/>
      <c r="AV551" s="15"/>
    </row>
    <row r="552" spans="2:48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  <c r="S552" s="35"/>
      <c r="AA552" s="15"/>
      <c r="AB552" s="15"/>
      <c r="AC552" s="15"/>
      <c r="AD552" s="15"/>
      <c r="AE552" s="15"/>
      <c r="AG552" s="68"/>
      <c r="AN552" s="15"/>
      <c r="AO552" s="15"/>
      <c r="AP552" s="15"/>
      <c r="AQ552" s="15"/>
      <c r="AR552" s="15"/>
      <c r="AS552" s="15"/>
      <c r="AT552" s="15"/>
      <c r="AU552" s="15"/>
    </row>
    <row r="553" spans="2:48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  <c r="S553" s="35"/>
      <c r="AA553" s="15"/>
      <c r="AB553" s="15"/>
      <c r="AC553" s="15"/>
      <c r="AD553" s="15"/>
      <c r="AE553" s="15"/>
      <c r="AG553" s="68"/>
      <c r="AN553" s="15"/>
      <c r="AO553" s="15"/>
      <c r="AP553" s="15"/>
      <c r="AQ553" s="15"/>
      <c r="AR553" s="15"/>
      <c r="AS553" s="15"/>
      <c r="AT553" s="15"/>
      <c r="AU553" s="15"/>
    </row>
    <row r="554" spans="2:48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  <c r="S554" s="35"/>
      <c r="AA554" s="15"/>
      <c r="AB554" s="15"/>
      <c r="AC554" s="15"/>
      <c r="AD554" s="15"/>
      <c r="AE554" s="15"/>
      <c r="AG554" s="68"/>
      <c r="AN554" s="15"/>
      <c r="AO554" s="15"/>
      <c r="AP554" s="15"/>
      <c r="AQ554" s="15"/>
      <c r="AR554" s="15"/>
      <c r="AS554" s="15"/>
      <c r="AT554" s="15"/>
      <c r="AU554" s="15"/>
    </row>
    <row r="555" spans="2:48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  <c r="S555" s="35"/>
      <c r="AA555" s="15"/>
      <c r="AB555" s="15"/>
      <c r="AC555" s="15"/>
      <c r="AD555" s="15"/>
      <c r="AE555" s="15"/>
      <c r="AG555" s="68"/>
      <c r="AN555" s="15"/>
      <c r="AO555" s="15"/>
      <c r="AP555" s="15"/>
      <c r="AQ555" s="15"/>
      <c r="AR555" s="15"/>
      <c r="AS555" s="15"/>
      <c r="AT555" s="15"/>
      <c r="AU555" s="15"/>
    </row>
    <row r="556" spans="2:48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  <c r="S556" s="35"/>
      <c r="AA556" s="15"/>
      <c r="AB556" s="15"/>
      <c r="AC556" s="15"/>
      <c r="AD556" s="15"/>
      <c r="AE556" s="15"/>
      <c r="AG556" s="68"/>
      <c r="AN556" s="15"/>
      <c r="AO556" s="15"/>
      <c r="AP556" s="15"/>
      <c r="AQ556" s="15"/>
      <c r="AR556" s="15"/>
      <c r="AS556" s="15"/>
      <c r="AT556" s="15"/>
      <c r="AU556" s="15"/>
    </row>
    <row r="557" spans="2:48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  <c r="S557" s="35"/>
      <c r="AA557" s="15"/>
      <c r="AB557" s="15"/>
      <c r="AC557" s="15"/>
      <c r="AD557" s="15"/>
      <c r="AE557" s="15"/>
      <c r="AG557" s="68"/>
      <c r="AN557" s="15"/>
      <c r="AO557" s="15"/>
      <c r="AP557" s="15"/>
      <c r="AQ557" s="15"/>
      <c r="AR557" s="15"/>
      <c r="AS557" s="15"/>
      <c r="AT557" s="15"/>
      <c r="AU557" s="15"/>
    </row>
    <row r="558" spans="2:48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  <c r="S558" s="35"/>
      <c r="AA558" s="15"/>
      <c r="AB558" s="15"/>
      <c r="AC558" s="15"/>
      <c r="AD558" s="15"/>
      <c r="AE558" s="15"/>
      <c r="AG558" s="68"/>
      <c r="AN558" s="15"/>
      <c r="AO558" s="15"/>
      <c r="AP558" s="15"/>
      <c r="AQ558" s="15"/>
      <c r="AR558" s="15"/>
      <c r="AS558" s="15"/>
      <c r="AT558" s="15"/>
      <c r="AU558" s="15"/>
    </row>
    <row r="559" spans="2:48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  <c r="S559" s="35"/>
      <c r="AA559" s="15"/>
      <c r="AB559" s="15"/>
      <c r="AC559" s="15"/>
      <c r="AD559" s="15"/>
      <c r="AE559" s="15"/>
      <c r="AG559" s="68"/>
      <c r="AN559" s="15"/>
      <c r="AO559" s="15"/>
      <c r="AP559" s="15"/>
      <c r="AQ559" s="15"/>
      <c r="AR559" s="15"/>
      <c r="AS559" s="15"/>
      <c r="AT559" s="15"/>
      <c r="AU559" s="15"/>
    </row>
    <row r="560" spans="2:48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  <c r="S560" s="35"/>
      <c r="AA560" s="15"/>
      <c r="AB560" s="15"/>
      <c r="AC560" s="15"/>
      <c r="AD560" s="15"/>
      <c r="AE560" s="15"/>
      <c r="AG560" s="68"/>
      <c r="AN560" s="15"/>
      <c r="AO560" s="15"/>
      <c r="AP560" s="15"/>
      <c r="AQ560" s="15"/>
      <c r="AR560" s="15"/>
      <c r="AS560" s="15"/>
      <c r="AT560" s="15"/>
      <c r="AU560" s="15"/>
    </row>
    <row r="561" spans="2:48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  <c r="AA561" s="15"/>
      <c r="AB561" s="15"/>
      <c r="AC561" s="15"/>
      <c r="AD561" s="15"/>
      <c r="AE561" s="15"/>
      <c r="AG561" s="68"/>
      <c r="AN561" s="15"/>
      <c r="AO561" s="15"/>
      <c r="AP561" s="15"/>
      <c r="AQ561" s="15"/>
      <c r="AR561" s="15"/>
      <c r="AS561" s="15"/>
      <c r="AT561" s="15"/>
      <c r="AU561" s="15"/>
    </row>
    <row r="562" spans="2:48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  <c r="AA562" s="15"/>
      <c r="AB562" s="15"/>
      <c r="AC562" s="15"/>
      <c r="AD562" s="15"/>
      <c r="AE562" s="15"/>
      <c r="AG562" s="68"/>
      <c r="AN562" s="15"/>
      <c r="AO562" s="15"/>
      <c r="AP562" s="15"/>
      <c r="AQ562" s="15"/>
      <c r="AR562" s="15"/>
      <c r="AS562" s="15"/>
      <c r="AT562" s="15"/>
      <c r="AU562" s="15"/>
    </row>
    <row r="563" spans="2:48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  <c r="AA563" s="15"/>
      <c r="AB563" s="15"/>
      <c r="AC563" s="15"/>
      <c r="AD563" s="15"/>
      <c r="AE563" s="15"/>
      <c r="AG563" s="68"/>
      <c r="AN563" s="15"/>
      <c r="AO563" s="15"/>
      <c r="AP563" s="15"/>
      <c r="AQ563" s="15"/>
      <c r="AR563" s="15"/>
      <c r="AS563" s="15"/>
      <c r="AT563" s="15"/>
      <c r="AU563" s="15"/>
    </row>
    <row r="564" spans="2:48" x14ac:dyDescent="0.2">
      <c r="B564" s="20"/>
      <c r="C564" s="14"/>
      <c r="D564" s="14"/>
      <c r="AA564" s="15"/>
      <c r="AB564" s="15"/>
      <c r="AC564" s="15"/>
      <c r="AD564" s="15"/>
      <c r="AE564" s="15"/>
      <c r="AG564" s="68"/>
      <c r="AN564" s="15"/>
      <c r="AO564" s="15"/>
      <c r="AP564" s="15"/>
      <c r="AQ564" s="15"/>
      <c r="AR564" s="15"/>
      <c r="AS564" s="15"/>
      <c r="AT564" s="15"/>
      <c r="AU564" s="15"/>
    </row>
    <row r="565" spans="2:48" x14ac:dyDescent="0.2">
      <c r="B565" s="20"/>
      <c r="C565" s="14"/>
      <c r="D565" s="14"/>
      <c r="AA565" s="15"/>
      <c r="AB565" s="15"/>
      <c r="AC565" s="15"/>
      <c r="AD565" s="15"/>
      <c r="AE565" s="15"/>
      <c r="AG565" s="68"/>
      <c r="AN565" s="15"/>
      <c r="AO565" s="15"/>
      <c r="AP565" s="15"/>
      <c r="AQ565" s="15"/>
      <c r="AR565" s="15"/>
      <c r="AS565" s="15"/>
      <c r="AT565" s="15"/>
      <c r="AU565" s="15"/>
    </row>
    <row r="566" spans="2:48" x14ac:dyDescent="0.2">
      <c r="B566" s="20"/>
      <c r="C566" s="14"/>
      <c r="D566" s="14"/>
      <c r="AA566" s="15"/>
      <c r="AB566" s="15"/>
      <c r="AC566" s="15"/>
      <c r="AD566" s="15"/>
      <c r="AE566" s="15"/>
      <c r="AG566" s="68"/>
      <c r="AN566" s="15"/>
      <c r="AO566" s="15"/>
      <c r="AP566" s="15"/>
      <c r="AQ566" s="15"/>
      <c r="AR566" s="15"/>
      <c r="AS566" s="15"/>
      <c r="AT566" s="15"/>
      <c r="AU566" s="15"/>
    </row>
    <row r="567" spans="2:48" x14ac:dyDescent="0.2">
      <c r="B567" s="20"/>
      <c r="C567" s="14"/>
      <c r="D567" s="14"/>
      <c r="AA567" s="15"/>
      <c r="AB567" s="15"/>
      <c r="AC567" s="15"/>
      <c r="AD567" s="15"/>
      <c r="AE567" s="15"/>
      <c r="AG567" s="68"/>
      <c r="AN567" s="15"/>
      <c r="AO567" s="15"/>
      <c r="AP567" s="15"/>
      <c r="AQ567" s="15"/>
      <c r="AR567" s="15"/>
      <c r="AS567" s="15"/>
      <c r="AT567" s="15"/>
      <c r="AU567" s="15"/>
    </row>
    <row r="568" spans="2:48" x14ac:dyDescent="0.2">
      <c r="B568" s="20"/>
      <c r="C568" s="14"/>
      <c r="D568" s="14"/>
      <c r="AA568" s="15"/>
      <c r="AB568" s="15"/>
      <c r="AC568" s="15"/>
      <c r="AD568" s="15"/>
      <c r="AE568" s="15"/>
      <c r="AG568" s="68"/>
      <c r="AN568" s="15"/>
      <c r="AO568" s="15"/>
      <c r="AP568" s="15"/>
      <c r="AQ568" s="15"/>
      <c r="AR568" s="15"/>
      <c r="AS568" s="15"/>
      <c r="AT568" s="15"/>
      <c r="AU568" s="15"/>
    </row>
    <row r="569" spans="2:48" x14ac:dyDescent="0.2">
      <c r="B569" s="20"/>
      <c r="C569" s="14"/>
      <c r="D569" s="14"/>
      <c r="AA569" s="15"/>
      <c r="AB569" s="15"/>
      <c r="AC569" s="15"/>
      <c r="AD569" s="15"/>
      <c r="AE569" s="15"/>
      <c r="AG569" s="68"/>
      <c r="AN569" s="15"/>
      <c r="AO569" s="15"/>
      <c r="AP569" s="15"/>
      <c r="AQ569" s="15"/>
      <c r="AR569" s="15"/>
      <c r="AS569" s="15"/>
      <c r="AT569" s="15"/>
      <c r="AU569" s="15"/>
    </row>
    <row r="570" spans="2:48" x14ac:dyDescent="0.2">
      <c r="B570" s="20"/>
      <c r="C570" s="14"/>
      <c r="D570" s="14"/>
      <c r="AA570" s="15"/>
      <c r="AB570" s="15"/>
      <c r="AC570" s="15"/>
      <c r="AD570" s="15"/>
      <c r="AE570" s="15"/>
      <c r="AG570" s="68"/>
      <c r="AN570" s="15"/>
      <c r="AO570" s="15"/>
      <c r="AP570" s="15"/>
      <c r="AQ570" s="15"/>
      <c r="AR570" s="15"/>
      <c r="AS570" s="15"/>
      <c r="AT570" s="15"/>
      <c r="AU570" s="15"/>
    </row>
    <row r="571" spans="2:48" x14ac:dyDescent="0.2">
      <c r="B571" s="20"/>
      <c r="C571" s="14"/>
      <c r="D571" s="14"/>
      <c r="AA571" s="15"/>
      <c r="AB571" s="15"/>
      <c r="AC571" s="15"/>
      <c r="AD571" s="15"/>
      <c r="AE571" s="15"/>
      <c r="AG571" s="68"/>
      <c r="AN571" s="15"/>
      <c r="AO571" s="15"/>
      <c r="AP571" s="15"/>
      <c r="AQ571" s="15"/>
      <c r="AR571" s="15"/>
      <c r="AS571" s="15"/>
      <c r="AT571" s="15"/>
      <c r="AU571" s="15"/>
      <c r="AV571" s="15"/>
    </row>
    <row r="572" spans="2:48" x14ac:dyDescent="0.2">
      <c r="B572" s="20"/>
      <c r="C572" s="14"/>
      <c r="D572" s="14"/>
      <c r="AA572" s="15"/>
      <c r="AB572" s="15"/>
      <c r="AC572" s="15"/>
      <c r="AD572" s="15"/>
      <c r="AE572" s="15"/>
      <c r="AG572" s="68"/>
      <c r="AN572" s="15"/>
      <c r="AO572" s="15"/>
      <c r="AP572" s="15"/>
      <c r="AQ572" s="15"/>
      <c r="AR572" s="15"/>
      <c r="AS572" s="15"/>
      <c r="AT572" s="15"/>
      <c r="AU572" s="15"/>
    </row>
    <row r="573" spans="2:48" x14ac:dyDescent="0.2">
      <c r="B573" s="20"/>
      <c r="C573" s="14"/>
      <c r="D573" s="14"/>
      <c r="AA573" s="15"/>
      <c r="AB573" s="15"/>
      <c r="AC573" s="15"/>
      <c r="AD573" s="15"/>
      <c r="AE573" s="15"/>
      <c r="AG573" s="68"/>
      <c r="AN573" s="15"/>
      <c r="AO573" s="15"/>
      <c r="AP573" s="15"/>
      <c r="AQ573" s="15"/>
      <c r="AR573" s="15"/>
      <c r="AS573" s="15"/>
      <c r="AT573" s="15"/>
      <c r="AU573" s="15"/>
    </row>
    <row r="574" spans="2:48" x14ac:dyDescent="0.2">
      <c r="B574" s="20"/>
      <c r="C574" s="14"/>
      <c r="D574" s="14"/>
      <c r="AA574" s="15"/>
      <c r="AB574" s="15"/>
      <c r="AC574" s="15"/>
      <c r="AD574" s="15"/>
      <c r="AE574" s="15"/>
      <c r="AG574" s="68"/>
      <c r="AN574" s="15"/>
      <c r="AO574" s="15"/>
      <c r="AP574" s="15"/>
      <c r="AQ574" s="15"/>
      <c r="AR574" s="15"/>
      <c r="AS574" s="15"/>
      <c r="AT574" s="15"/>
      <c r="AU574" s="15"/>
    </row>
    <row r="575" spans="2:48" x14ac:dyDescent="0.2">
      <c r="B575" s="20"/>
      <c r="C575" s="14"/>
      <c r="D575" s="14"/>
      <c r="AA575" s="15"/>
      <c r="AB575" s="15"/>
      <c r="AC575" s="15"/>
      <c r="AD575" s="15"/>
      <c r="AE575" s="15"/>
      <c r="AG575" s="68"/>
      <c r="AN575" s="15"/>
      <c r="AO575" s="15"/>
      <c r="AP575" s="15"/>
      <c r="AQ575" s="15"/>
      <c r="AR575" s="15"/>
      <c r="AS575" s="15"/>
      <c r="AT575" s="15"/>
      <c r="AU575" s="15"/>
    </row>
    <row r="576" spans="2:48" x14ac:dyDescent="0.2">
      <c r="B576" s="20"/>
      <c r="C576" s="14"/>
      <c r="D576" s="14"/>
      <c r="AA576" s="15"/>
      <c r="AB576" s="15"/>
      <c r="AC576" s="15"/>
      <c r="AD576" s="15"/>
      <c r="AE576" s="15"/>
      <c r="AG576" s="68"/>
      <c r="AN576" s="15"/>
      <c r="AO576" s="15"/>
      <c r="AP576" s="15"/>
      <c r="AQ576" s="15"/>
      <c r="AR576" s="15"/>
      <c r="AS576" s="15"/>
      <c r="AT576" s="15"/>
      <c r="AU576" s="15"/>
    </row>
    <row r="577" spans="2:50" x14ac:dyDescent="0.2">
      <c r="B577" s="20"/>
      <c r="C577" s="14"/>
      <c r="D577" s="14"/>
      <c r="AA577" s="15"/>
      <c r="AB577" s="15"/>
      <c r="AC577" s="15"/>
      <c r="AD577" s="15"/>
      <c r="AE577" s="15"/>
      <c r="AG577" s="68"/>
      <c r="AN577" s="15"/>
      <c r="AO577" s="15"/>
      <c r="AP577" s="15"/>
      <c r="AQ577" s="15"/>
      <c r="AR577" s="15"/>
      <c r="AS577" s="15"/>
      <c r="AT577" s="15"/>
      <c r="AU577" s="15"/>
    </row>
    <row r="578" spans="2:50" x14ac:dyDescent="0.2">
      <c r="B578" s="20"/>
      <c r="C578" s="14"/>
      <c r="D578" s="14"/>
      <c r="AA578" s="15"/>
      <c r="AB578" s="15"/>
      <c r="AC578" s="15"/>
      <c r="AD578" s="15"/>
      <c r="AE578" s="15"/>
      <c r="AG578" s="68"/>
      <c r="AN578" s="15"/>
      <c r="AO578" s="15"/>
      <c r="AP578" s="15"/>
      <c r="AQ578" s="15"/>
      <c r="AR578" s="15"/>
      <c r="AS578" s="15"/>
      <c r="AT578" s="15"/>
      <c r="AU578" s="15"/>
    </row>
    <row r="579" spans="2:50" x14ac:dyDescent="0.2">
      <c r="B579" s="20"/>
      <c r="C579" s="14"/>
      <c r="D579" s="14"/>
      <c r="AA579" s="15"/>
      <c r="AB579" s="15"/>
      <c r="AC579" s="15"/>
      <c r="AD579" s="15"/>
      <c r="AE579" s="15"/>
      <c r="AG579" s="68"/>
      <c r="AN579" s="15"/>
      <c r="AO579" s="15"/>
      <c r="AP579" s="15"/>
      <c r="AQ579" s="15"/>
      <c r="AR579" s="15"/>
      <c r="AS579" s="15"/>
      <c r="AT579" s="15"/>
      <c r="AU579" s="15"/>
    </row>
    <row r="580" spans="2:50" x14ac:dyDescent="0.2">
      <c r="B580" s="20"/>
      <c r="C580" s="14"/>
      <c r="D580" s="14"/>
      <c r="AA580" s="15"/>
      <c r="AB580" s="15"/>
      <c r="AC580" s="15"/>
      <c r="AD580" s="15"/>
      <c r="AE580" s="15"/>
      <c r="AG580" s="68"/>
      <c r="AN580" s="15"/>
      <c r="AO580" s="15"/>
      <c r="AP580" s="15"/>
      <c r="AQ580" s="15"/>
      <c r="AR580" s="15"/>
      <c r="AS580" s="15"/>
      <c r="AT580" s="15"/>
      <c r="AU580" s="15"/>
    </row>
    <row r="581" spans="2:50" x14ac:dyDescent="0.2">
      <c r="B581" s="20"/>
      <c r="C581" s="14"/>
      <c r="D581" s="14"/>
      <c r="AA581" s="15"/>
      <c r="AB581" s="15"/>
      <c r="AC581" s="15"/>
      <c r="AD581" s="15"/>
      <c r="AE581" s="15"/>
      <c r="AG581" s="68"/>
      <c r="AN581" s="15"/>
      <c r="AO581" s="15"/>
      <c r="AP581" s="15"/>
      <c r="AQ581" s="15"/>
      <c r="AR581" s="15"/>
      <c r="AS581" s="15"/>
      <c r="AT581" s="15"/>
      <c r="AU581" s="15"/>
    </row>
    <row r="582" spans="2:50" x14ac:dyDescent="0.2">
      <c r="B582" s="20"/>
      <c r="C582" s="14"/>
      <c r="D582" s="14"/>
      <c r="AA582" s="15"/>
      <c r="AB582" s="15"/>
      <c r="AC582" s="15"/>
      <c r="AD582" s="15"/>
      <c r="AE582" s="15"/>
      <c r="AG582" s="68"/>
      <c r="AN582" s="15"/>
      <c r="AO582" s="15"/>
      <c r="AP582" s="15"/>
      <c r="AQ582" s="15"/>
      <c r="AR582" s="15"/>
      <c r="AS582" s="15"/>
      <c r="AT582" s="15"/>
      <c r="AU582" s="15"/>
    </row>
    <row r="583" spans="2:50" x14ac:dyDescent="0.2">
      <c r="B583" s="20"/>
      <c r="C583" s="14"/>
      <c r="D583" s="14"/>
      <c r="AA583" s="15"/>
      <c r="AB583" s="15"/>
      <c r="AC583" s="15"/>
      <c r="AD583" s="15"/>
      <c r="AE583" s="15"/>
      <c r="AG583" s="68"/>
      <c r="AN583" s="15"/>
      <c r="AO583" s="15"/>
      <c r="AP583" s="15"/>
      <c r="AQ583" s="15"/>
      <c r="AR583" s="15"/>
      <c r="AS583" s="15"/>
      <c r="AT583" s="15"/>
      <c r="AU583" s="15"/>
      <c r="AV583" s="15"/>
    </row>
    <row r="584" spans="2:50" x14ac:dyDescent="0.2">
      <c r="B584" s="20"/>
      <c r="C584" s="14"/>
      <c r="D584" s="14"/>
      <c r="AA584" s="15"/>
      <c r="AB584" s="15"/>
      <c r="AC584" s="15"/>
      <c r="AD584" s="15"/>
      <c r="AE584" s="15"/>
      <c r="AG584" s="68"/>
      <c r="AN584" s="15"/>
      <c r="AO584" s="15"/>
      <c r="AP584" s="15"/>
      <c r="AQ584" s="15"/>
      <c r="AR584" s="15"/>
      <c r="AS584" s="15"/>
      <c r="AT584" s="15"/>
      <c r="AU584" s="15"/>
      <c r="AV584" s="15"/>
    </row>
    <row r="585" spans="2:50" x14ac:dyDescent="0.2">
      <c r="B585" s="20"/>
      <c r="C585" s="14"/>
      <c r="D585" s="14"/>
      <c r="AA585" s="15"/>
      <c r="AB585" s="15"/>
      <c r="AC585" s="15"/>
      <c r="AD585" s="15"/>
      <c r="AE585" s="15"/>
      <c r="AG585" s="68"/>
      <c r="AN585" s="15"/>
      <c r="AO585" s="15"/>
      <c r="AP585" s="15"/>
      <c r="AQ585" s="15"/>
      <c r="AR585" s="15"/>
      <c r="AS585" s="15"/>
      <c r="AT585" s="15"/>
      <c r="AU585" s="15"/>
      <c r="AV585" s="15"/>
      <c r="AX585" s="15"/>
    </row>
    <row r="586" spans="2:50" x14ac:dyDescent="0.2">
      <c r="B586" s="20"/>
      <c r="C586" s="14"/>
      <c r="D586" s="14"/>
      <c r="AA586" s="15"/>
      <c r="AB586" s="15"/>
      <c r="AC586" s="15"/>
      <c r="AD586" s="15"/>
      <c r="AE586" s="15"/>
      <c r="AG586" s="68"/>
      <c r="AN586" s="15"/>
      <c r="AO586" s="15"/>
      <c r="AP586" s="15"/>
      <c r="AQ586" s="15"/>
      <c r="AR586" s="15"/>
      <c r="AS586" s="15"/>
      <c r="AT586" s="15"/>
      <c r="AU586" s="15"/>
      <c r="AV586" s="15"/>
    </row>
    <row r="587" spans="2:50" x14ac:dyDescent="0.2">
      <c r="B587" s="20"/>
      <c r="C587" s="14"/>
      <c r="D587" s="14"/>
      <c r="AA587" s="15"/>
      <c r="AB587" s="15"/>
      <c r="AC587" s="15"/>
      <c r="AD587" s="15"/>
      <c r="AE587" s="15"/>
      <c r="AG587" s="68"/>
      <c r="AN587" s="15"/>
      <c r="AO587" s="15"/>
      <c r="AP587" s="15"/>
      <c r="AQ587" s="15"/>
      <c r="AR587" s="15"/>
      <c r="AS587" s="15"/>
      <c r="AT587" s="15"/>
      <c r="AU587" s="15"/>
    </row>
    <row r="588" spans="2:50" x14ac:dyDescent="0.2">
      <c r="B588" s="20"/>
      <c r="C588" s="14"/>
      <c r="D588" s="14"/>
      <c r="AA588" s="15"/>
      <c r="AB588" s="15"/>
      <c r="AC588" s="15"/>
      <c r="AD588" s="15"/>
      <c r="AE588" s="15"/>
      <c r="AG588" s="68"/>
      <c r="AN588" s="15"/>
      <c r="AO588" s="15"/>
      <c r="AP588" s="15"/>
      <c r="AQ588" s="15"/>
      <c r="AR588" s="15"/>
      <c r="AS588" s="15"/>
      <c r="AT588" s="15"/>
      <c r="AU588" s="15"/>
    </row>
    <row r="589" spans="2:50" x14ac:dyDescent="0.2">
      <c r="B589" s="20"/>
      <c r="C589" s="14"/>
      <c r="D589" s="14"/>
      <c r="AA589" s="15"/>
      <c r="AB589" s="15"/>
      <c r="AC589" s="15"/>
      <c r="AD589" s="15"/>
      <c r="AE589" s="15"/>
      <c r="AG589" s="68"/>
      <c r="AN589" s="15"/>
      <c r="AO589" s="15"/>
      <c r="AP589" s="15"/>
      <c r="AQ589" s="15"/>
      <c r="AR589" s="15"/>
      <c r="AS589" s="15"/>
      <c r="AT589" s="15"/>
      <c r="AU589" s="15"/>
    </row>
    <row r="590" spans="2:50" x14ac:dyDescent="0.2">
      <c r="B590" s="20"/>
      <c r="C590" s="14"/>
      <c r="D590" s="14"/>
      <c r="AA590" s="15"/>
      <c r="AB590" s="15"/>
      <c r="AC590" s="15"/>
      <c r="AD590" s="15"/>
      <c r="AE590" s="15"/>
      <c r="AG590" s="68"/>
      <c r="AN590" s="15"/>
      <c r="AO590" s="15"/>
      <c r="AP590" s="15"/>
      <c r="AQ590" s="15"/>
      <c r="AR590" s="15"/>
      <c r="AS590" s="15"/>
      <c r="AT590" s="15"/>
      <c r="AU590" s="15"/>
    </row>
    <row r="591" spans="2:50" x14ac:dyDescent="0.2">
      <c r="B591" s="20"/>
      <c r="C591" s="14"/>
      <c r="D591" s="14"/>
      <c r="AA591" s="15"/>
      <c r="AB591" s="15"/>
      <c r="AC591" s="15"/>
      <c r="AD591" s="15"/>
      <c r="AE591" s="15"/>
      <c r="AG591" s="68"/>
      <c r="AN591" s="15"/>
      <c r="AO591" s="15"/>
      <c r="AP591" s="15"/>
      <c r="AQ591" s="15"/>
      <c r="AR591" s="15"/>
      <c r="AS591" s="15"/>
      <c r="AT591" s="15"/>
      <c r="AU591" s="15"/>
    </row>
    <row r="592" spans="2:50" x14ac:dyDescent="0.2">
      <c r="B592" s="20"/>
      <c r="C592" s="14"/>
      <c r="D592" s="14"/>
      <c r="AA592" s="15"/>
      <c r="AB592" s="15"/>
      <c r="AC592" s="15"/>
      <c r="AD592" s="15"/>
      <c r="AE592" s="15"/>
      <c r="AG592" s="68"/>
      <c r="AN592" s="15"/>
      <c r="AO592" s="15"/>
      <c r="AP592" s="15"/>
      <c r="AQ592" s="15"/>
      <c r="AR592" s="15"/>
      <c r="AS592" s="15"/>
      <c r="AT592" s="15"/>
      <c r="AU592" s="15"/>
    </row>
    <row r="593" spans="2:64" x14ac:dyDescent="0.2">
      <c r="B593" s="20"/>
      <c r="C593" s="14"/>
      <c r="D593" s="14"/>
      <c r="AA593" s="15"/>
      <c r="AB593" s="15"/>
      <c r="AC593" s="15"/>
      <c r="AD593" s="15"/>
      <c r="AE593" s="15"/>
      <c r="AG593" s="68"/>
      <c r="AN593" s="15"/>
      <c r="AO593" s="15"/>
      <c r="AP593" s="15"/>
      <c r="AQ593" s="15"/>
      <c r="AR593" s="15"/>
      <c r="AS593" s="15"/>
      <c r="AT593" s="15"/>
      <c r="AU593" s="15"/>
    </row>
    <row r="594" spans="2:64" x14ac:dyDescent="0.2">
      <c r="B594" s="20"/>
      <c r="C594" s="14"/>
      <c r="D594" s="14"/>
      <c r="AA594" s="15"/>
      <c r="AB594" s="15"/>
      <c r="AC594" s="15"/>
      <c r="AD594" s="15"/>
      <c r="AE594" s="15"/>
      <c r="AG594" s="68"/>
      <c r="AN594" s="15"/>
      <c r="AO594" s="15"/>
      <c r="AP594" s="15"/>
      <c r="AQ594" s="15"/>
      <c r="AR594" s="15"/>
      <c r="AS594" s="15"/>
      <c r="AT594" s="15"/>
      <c r="AU594" s="15"/>
    </row>
    <row r="595" spans="2:64" x14ac:dyDescent="0.2">
      <c r="B595" s="20"/>
      <c r="C595" s="14"/>
      <c r="D595" s="14"/>
      <c r="AA595" s="15"/>
      <c r="AB595" s="15"/>
      <c r="AC595" s="15"/>
      <c r="AD595" s="15"/>
      <c r="AE595" s="15"/>
      <c r="AG595" s="68"/>
      <c r="AN595" s="15"/>
      <c r="AO595" s="15"/>
      <c r="AP595" s="15"/>
      <c r="AQ595" s="15"/>
      <c r="AR595" s="15"/>
      <c r="AS595" s="15"/>
      <c r="AT595" s="15"/>
      <c r="AU595" s="15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</row>
    <row r="657" spans="2:50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50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50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50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</row>
    <row r="661" spans="2:50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  <c r="AV661" s="15"/>
      <c r="AX661" s="15"/>
    </row>
    <row r="662" spans="2:50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50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50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50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</row>
    <row r="666" spans="2:50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50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50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50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50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50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50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64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64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64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64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64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64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64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64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64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64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64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64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64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64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64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2:64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</row>
    <row r="721" spans="2:47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47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47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</row>
    <row r="724" spans="2:47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</row>
    <row r="725" spans="2:47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47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47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47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47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47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47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47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47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47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47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47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  <c r="AV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48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48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</row>
    <row r="771" spans="2:48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48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48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48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48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2:48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48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48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48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</row>
    <row r="780" spans="2:48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48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48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48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48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64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64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64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64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64" x14ac:dyDescent="0.2"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64" x14ac:dyDescent="0.2"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64" x14ac:dyDescent="0.2"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64" x14ac:dyDescent="0.2"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64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64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64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64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64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</row>
    <row r="814" spans="2:64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  <c r="AV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</row>
    <row r="815" spans="2:64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64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50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</row>
    <row r="818" spans="3:50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</row>
    <row r="819" spans="3:50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50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50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50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50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50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50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  <c r="AV825" s="15"/>
      <c r="AX825" s="15"/>
    </row>
    <row r="826" spans="3:50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50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50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50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</row>
    <row r="830" spans="3:50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50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50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8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8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8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8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8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8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8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8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8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8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8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8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8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8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8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8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3:64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64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64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64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</row>
    <row r="885" spans="3:64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64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64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64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64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64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64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64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64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64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64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</row>
    <row r="896" spans="3:64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48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3:48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48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</row>
    <row r="948" spans="3:48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48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</row>
    <row r="950" spans="3:48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48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3:48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48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48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48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</row>
    <row r="956" spans="3:48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48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48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48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48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  <c r="AV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  <c r="AV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</row>
    <row r="1041" spans="3:47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</row>
    <row r="1042" spans="3:47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7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7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7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7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7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7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7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7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7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7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7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7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7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7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  <c r="AV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  <c r="AV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8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8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8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8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8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8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8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8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8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8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8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8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8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  <c r="AV1149" s="15"/>
    </row>
    <row r="1150" spans="3:48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8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8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7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</row>
    <row r="1154" spans="3:47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7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7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7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7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7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7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7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7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7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7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7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7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7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7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  <c r="AV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  <c r="AV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  <c r="AV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7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</row>
    <row r="1202" spans="3:47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7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7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7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7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7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7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7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7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7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7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7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7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7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7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7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</row>
    <row r="1298" spans="3:47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7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7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7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7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7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7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7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7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7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7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7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7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7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7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  <c r="AV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  <c r="AV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  <c r="AV1341" s="15"/>
      <c r="AX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</row>
    <row r="1345" spans="3:47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</row>
    <row r="1346" spans="3:47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</row>
    <row r="1347" spans="3:47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</row>
    <row r="1348" spans="3:47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47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47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47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47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47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47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47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47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47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47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47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47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  <c r="AV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  <c r="AV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  <c r="AV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  <c r="AV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  <c r="AV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  <c r="AV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  <c r="AV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  <c r="AV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  <c r="AV1432" s="15"/>
      <c r="AX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  <c r="AX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  <c r="AV1439" s="15"/>
      <c r="AX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  <c r="AV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X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  <c r="AV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  <c r="AX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  <c r="AX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  <c r="AX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  <c r="AV1489" s="15"/>
      <c r="AX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  <c r="AV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X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  <c r="AX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  <c r="AV1508" s="15"/>
      <c r="AX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  <c r="AX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  <c r="AX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  <c r="AV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  <c r="AV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  <c r="AV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  <c r="AX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  <c r="AV1543" s="15"/>
      <c r="AX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X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  <c r="AV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  <c r="AV1554" s="15"/>
      <c r="AX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  <c r="AV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  <c r="AV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  <c r="AV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  <c r="AV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X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  <c r="AV1591" s="15"/>
      <c r="AX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  <c r="AV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  <c r="AX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X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  <c r="AV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X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  <c r="AV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  <c r="AV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  <c r="AV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  <c r="AX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  <c r="AV1630" s="15"/>
      <c r="AX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  <c r="AV1631" s="15"/>
      <c r="AX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  <c r="AV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1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  <c r="AV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  <c r="AV1656" s="15"/>
      <c r="AX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  <c r="AV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  <c r="AV1664" s="15"/>
      <c r="AX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  <c r="AV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X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X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X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  <c r="AV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  <c r="AV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  <c r="AV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  <c r="AX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  <c r="AX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  <c r="AV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  <c r="AV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  <c r="AV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  <c r="AV1729" s="15"/>
      <c r="AX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  <c r="AV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  <c r="AV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  <c r="AV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  <c r="AV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  <c r="AV1776" s="15"/>
    </row>
    <row r="1777" spans="3:50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50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50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50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</row>
    <row r="1781" spans="3:50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  <c r="AV1781" s="15"/>
    </row>
    <row r="1782" spans="3:50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50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50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50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</row>
    <row r="1786" spans="3:50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50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50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50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50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  <c r="AV1790" s="15"/>
    </row>
    <row r="1791" spans="3:50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50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  <c r="AV1792" s="15"/>
      <c r="AX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  <c r="AV1802" s="15"/>
      <c r="AX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  <c r="AV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  <c r="AV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  <c r="AV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47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47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</row>
    <row r="1827" spans="3:47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47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47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47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47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47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47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47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47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47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47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47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47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47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  <c r="AV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  <c r="AV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  <c r="AV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  <c r="AV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F2063" s="107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F2064" s="107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F2065" s="107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F2066" s="107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10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10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10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10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10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10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10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10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10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10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10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10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10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10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10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10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10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10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10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10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10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10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10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10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10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10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10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10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10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10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10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10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10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10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10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10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10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10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10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10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10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10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10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10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10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10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10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10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10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10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10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10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10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10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10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10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10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10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10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10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10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10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10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10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10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10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10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10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10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10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10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10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10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10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10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10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10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10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10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10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10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10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10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10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10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10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10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10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10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10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10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10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10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10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10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10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10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10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10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10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10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10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10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10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10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10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10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10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10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10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10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10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10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10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10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10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10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10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10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10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10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10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10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10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10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10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10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10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10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10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10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10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10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10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10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10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10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10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10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10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10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10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10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10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10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10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10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10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10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10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10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10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10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10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10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10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10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10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10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10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10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10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10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10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10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10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10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10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10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10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10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10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10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10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10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10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10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10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10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10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10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10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10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10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10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10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10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10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10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10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10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10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10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10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10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10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10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10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10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10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10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10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10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10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10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10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10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10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10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10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10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10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10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10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10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10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10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10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10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10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10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10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10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10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10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10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10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10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10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10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10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10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10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10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10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10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10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10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10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10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10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10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10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10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10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10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10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10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10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10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10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10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10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10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10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10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10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10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10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10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10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10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10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10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10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10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10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10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10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10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10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10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10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10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10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10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10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10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10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10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10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10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10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10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10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10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10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10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10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10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10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10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10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10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10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10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10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10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10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10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10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10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10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10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10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AA2372" s="15"/>
      <c r="AB2372" s="15"/>
      <c r="AC2372" s="15"/>
      <c r="AD2372" s="15"/>
      <c r="AE2372" s="15"/>
      <c r="AF2372" s="10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AA2373" s="15"/>
      <c r="AB2373" s="15"/>
      <c r="AC2373" s="15"/>
      <c r="AD2373" s="15"/>
      <c r="AE2373" s="15"/>
      <c r="AF2373" s="10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AA2374" s="15"/>
      <c r="AB2374" s="15"/>
      <c r="AC2374" s="15"/>
      <c r="AD2374" s="15"/>
      <c r="AE2374" s="15"/>
      <c r="AF2374" s="10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AA2375" s="15"/>
      <c r="AB2375" s="15"/>
      <c r="AC2375" s="15"/>
      <c r="AD2375" s="15"/>
      <c r="AE2375" s="15"/>
      <c r="AF2375" s="10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10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10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10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10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10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10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10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10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10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10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10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10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10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10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10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10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10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10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10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10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10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10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10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10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10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10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10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10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10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10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10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10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10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10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10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10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10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10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10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10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10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10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10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10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10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10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10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10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10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10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10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10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10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10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10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10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10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10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10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10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10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10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10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10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10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10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10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10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10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10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10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10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10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10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10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10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10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10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10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10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10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10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10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10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10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10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10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10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10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10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10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10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10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10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10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10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10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10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10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10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10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10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10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10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10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10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10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10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10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10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10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10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10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10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10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10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10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10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10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10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10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10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10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10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10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10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10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10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10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10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10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10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10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10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10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10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10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10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10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10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10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10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10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10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10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10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10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10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10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10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10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10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10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10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10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10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10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10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107"/>
      <c r="AG2534" s="68"/>
      <c r="AN2534" s="15"/>
      <c r="AO2534" s="15"/>
      <c r="AP2534" s="15"/>
      <c r="AQ2534" s="15"/>
      <c r="AR2534" s="15"/>
      <c r="AS2534" s="15"/>
      <c r="AT2534" s="15"/>
      <c r="AU2534" s="15"/>
    </row>
  </sheetData>
  <sortState xmlns:xlrd2="http://schemas.microsoft.com/office/spreadsheetml/2017/richdata2" ref="A21:AU453">
    <sortCondition ref="C21:C453"/>
  </sortState>
  <phoneticPr fontId="8" type="noConversion"/>
  <hyperlinks>
    <hyperlink ref="H64788" r:id="rId1" display="http://vsolj.cetus-net.org/bulletin.html" xr:uid="{00000000-0004-0000-0100-000000000000}"/>
    <hyperlink ref="H64781" r:id="rId2" display="https://www.aavso.org/ejaavso" xr:uid="{00000000-0004-0000-0100-000001000000}"/>
    <hyperlink ref="AP932" r:id="rId3" display="http://cdsbib.u-strasbg.fr/cgi-bin/cdsbib?1990RMxAA..21..381G" xr:uid="{00000000-0004-0000-0100-000002000000}"/>
    <hyperlink ref="AP936" r:id="rId4" display="http://cdsbib.u-strasbg.fr/cgi-bin/cdsbib?1990RMxAA..21..381G" xr:uid="{00000000-0004-0000-0100-000003000000}"/>
    <hyperlink ref="AP935" r:id="rId5" display="http://cdsbib.u-strasbg.fr/cgi-bin/cdsbib?1990RMxAA..21..381G" xr:uid="{00000000-0004-0000-0100-000004000000}"/>
    <hyperlink ref="AP916" r:id="rId6" display="http://cdsbib.u-strasbg.fr/cgi-bin/cdsbib?1990RMxAA..21..381G" xr:uid="{00000000-0004-0000-0100-000005000000}"/>
    <hyperlink ref="I64788" r:id="rId7" display="http://vsolj.cetus-net.org/bulletin.html" xr:uid="{00000000-0004-0000-0100-000006000000}"/>
    <hyperlink ref="AQ1072" r:id="rId8" display="http://cdsbib.u-strasbg.fr/cgi-bin/cdsbib?1990RMxAA..21..381G" xr:uid="{00000000-0004-0000-0100-000007000000}"/>
    <hyperlink ref="AQ55838" r:id="rId9" display="http://cdsbib.u-strasbg.fr/cgi-bin/cdsbib?1990RMxAA..21..381G" xr:uid="{00000000-0004-0000-0100-000008000000}"/>
    <hyperlink ref="AQ1073" r:id="rId10" display="http://cdsbib.u-strasbg.fr/cgi-bin/cdsbib?1990RMxAA..21..381G" xr:uid="{00000000-0004-0000-0100-000009000000}"/>
    <hyperlink ref="H64785" r:id="rId11" display="https://www.aavso.org/ejaavso" xr:uid="{00000000-0004-0000-0100-00000A000000}"/>
    <hyperlink ref="H1958" r:id="rId12" display="http://vsolj.cetus-net.org/bulletin.html" xr:uid="{00000000-0004-0000-0100-00000B000000}"/>
    <hyperlink ref="AP3202" r:id="rId13" display="http://cdsbib.u-strasbg.fr/cgi-bin/cdsbib?1990RMxAA..21..381G" xr:uid="{00000000-0004-0000-0100-00000C000000}"/>
    <hyperlink ref="AP3205" r:id="rId14" display="http://cdsbib.u-strasbg.fr/cgi-bin/cdsbib?1990RMxAA..21..381G" xr:uid="{00000000-0004-0000-0100-00000D000000}"/>
    <hyperlink ref="AP3203" r:id="rId15" display="http://cdsbib.u-strasbg.fr/cgi-bin/cdsbib?1990RMxAA..21..381G" xr:uid="{00000000-0004-0000-0100-00000E000000}"/>
    <hyperlink ref="AP3187" r:id="rId16" display="http://cdsbib.u-strasbg.fr/cgi-bin/cdsbib?1990RMxAA..21..381G" xr:uid="{00000000-0004-0000-0100-00000F000000}"/>
    <hyperlink ref="I1958" r:id="rId17" display="http://vsolj.cetus-net.org/bulletin.html" xr:uid="{00000000-0004-0000-0100-000010000000}"/>
    <hyperlink ref="AQ3416" r:id="rId18" display="http://cdsbib.u-strasbg.fr/cgi-bin/cdsbib?1990RMxAA..21..381G" xr:uid="{00000000-0004-0000-0100-000011000000}"/>
    <hyperlink ref="AQ121" r:id="rId19" display="http://cdsbib.u-strasbg.fr/cgi-bin/cdsbib?1990RMxAA..21..381G" xr:uid="{00000000-0004-0000-0100-000012000000}"/>
    <hyperlink ref="AQ3420" r:id="rId20" display="http://cdsbib.u-strasbg.fr/cgi-bin/cdsbib?1990RMxAA..21..381G" xr:uid="{00000000-0004-0000-0100-000013000000}"/>
  </hyperlinks>
  <pageMargins left="0.75" right="0.75" top="1" bottom="1" header="0.5" footer="0.5"/>
  <pageSetup orientation="portrait" verticalDpi="0" r:id="rId21"/>
  <headerFooter alignWithMargins="0"/>
  <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6"/>
  </sheetPr>
  <dimension ref="A1:BP2534"/>
  <sheetViews>
    <sheetView workbookViewId="0">
      <pane xSplit="14" ySplit="19" topLeftCell="O434" activePane="bottomRight" state="frozen"/>
      <selection pane="topRight" activeCell="O1" sqref="O1"/>
      <selection pane="bottomLeft" activeCell="A20" sqref="A20"/>
      <selection pane="bottomRight" activeCell="F9" sqref="F9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W1" s="72" t="s">
        <v>614</v>
      </c>
      <c r="AX1" s="73" t="s">
        <v>131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ht="16.5" thickBot="1" x14ac:dyDescent="0.35">
      <c r="A2" t="s">
        <v>628</v>
      </c>
      <c r="B2" s="13" t="s">
        <v>687</v>
      </c>
      <c r="Y2" t="s">
        <v>1890</v>
      </c>
      <c r="AA2" s="77" t="s">
        <v>82</v>
      </c>
      <c r="AB2" s="78">
        <f>C7</f>
        <v>39672.378530000002</v>
      </c>
      <c r="AC2" s="79" t="s">
        <v>83</v>
      </c>
      <c r="AD2" s="78">
        <f>C8</f>
        <v>1.548854</v>
      </c>
      <c r="AE2" s="80" t="s">
        <v>98</v>
      </c>
      <c r="AF2" s="20" t="s">
        <v>1889</v>
      </c>
      <c r="AW2">
        <v>-14000</v>
      </c>
      <c r="AX2">
        <f t="shared" ref="AX2:AX33" si="0">AB$3+AB$4*AW2+AB$5*AW2^2+AZ2</f>
        <v>-2.1175069750058326E-2</v>
      </c>
      <c r="AY2">
        <f t="shared" ref="AY2:AY33" si="1">AB$3+AB$4*AW2+AB$5*AW2^2</f>
        <v>9.2192541639241835E-4</v>
      </c>
      <c r="AZ2" s="15">
        <f t="shared" ref="AZ2:AZ33" si="2">$AB$6*($AB$11/BA2*BB2+$AB$12)</f>
        <v>-2.2096995166450743E-2</v>
      </c>
      <c r="BA2">
        <f t="shared" ref="BA2:BA33" si="3">1+$AB$7*COS(BC2)</f>
        <v>0.60473521521059159</v>
      </c>
      <c r="BB2">
        <f t="shared" ref="BB2:BB33" si="4">SIN(BC2+RADIANS($AB$9))</f>
        <v>-0.75413089407674327</v>
      </c>
      <c r="BC2">
        <f t="shared" ref="BC2:BC33" si="5">2*ATAN(BD2)</f>
        <v>-2.3543904368348381</v>
      </c>
      <c r="BD2">
        <f t="shared" ref="BD2:BD33" si="6">SQRT((1+$AB$7)/(1-$AB$7))*TAN(BE2/2)</f>
        <v>-2.4080675214072129</v>
      </c>
      <c r="BE2">
        <f t="shared" ref="BE2:BK11" si="7">$BL2+$AB$7*SIN(BF2)</f>
        <v>-1.814343695910057</v>
      </c>
      <c r="BF2">
        <f t="shared" si="7"/>
        <v>-1.8143441213003668</v>
      </c>
      <c r="BG2">
        <f t="shared" si="7"/>
        <v>-1.8143409712315646</v>
      </c>
      <c r="BH2">
        <f t="shared" si="7"/>
        <v>-1.8143642969406633</v>
      </c>
      <c r="BI2">
        <f t="shared" si="7"/>
        <v>-1.8141915221835698</v>
      </c>
      <c r="BJ2">
        <f t="shared" si="7"/>
        <v>-1.8154684363668241</v>
      </c>
      <c r="BK2">
        <f t="shared" si="7"/>
        <v>-1.8058707547305775</v>
      </c>
      <c r="BL2">
        <f t="shared" ref="BL2:BL33" si="8">RADIANS($AB$9)+$AB$18*(AW2-AB$15)</f>
        <v>-1.2708701115417076</v>
      </c>
    </row>
    <row r="3" spans="1:64" ht="13.5" thickBot="1" x14ac:dyDescent="0.25">
      <c r="AA3" s="81" t="s">
        <v>117</v>
      </c>
      <c r="AB3" s="82">
        <f t="shared" ref="AB3:AB10" si="9">AC3*AD3</f>
        <v>4.6293041684465153E-3</v>
      </c>
      <c r="AC3" s="83">
        <v>0.46293041684465153</v>
      </c>
      <c r="AD3">
        <v>0.01</v>
      </c>
      <c r="AE3" s="84"/>
      <c r="AF3" s="83">
        <v>0.51049696412203927</v>
      </c>
      <c r="AG3" s="83"/>
      <c r="AW3">
        <v>-13800</v>
      </c>
      <c r="AX3">
        <f t="shared" si="0"/>
        <v>-2.1286095300199211E-2</v>
      </c>
      <c r="AY3">
        <f t="shared" si="1"/>
        <v>9.8279983539347002E-4</v>
      </c>
      <c r="AZ3" s="15">
        <f t="shared" si="2"/>
        <v>-2.226889513559268E-2</v>
      </c>
      <c r="BA3">
        <f t="shared" si="3"/>
        <v>0.62198858044486327</v>
      </c>
      <c r="BB3">
        <f t="shared" si="4"/>
        <v>-0.78141580555534551</v>
      </c>
      <c r="BC3">
        <f t="shared" si="5"/>
        <v>-2.3117886676948247</v>
      </c>
      <c r="BD3">
        <f t="shared" si="6"/>
        <v>-2.2702934391776175</v>
      </c>
      <c r="BE3">
        <f t="shared" si="7"/>
        <v>-1.7567904880114404</v>
      </c>
      <c r="BF3">
        <f t="shared" si="7"/>
        <v>-1.7567908205899796</v>
      </c>
      <c r="BG3">
        <f t="shared" si="7"/>
        <v>-1.7567876090250962</v>
      </c>
      <c r="BH3">
        <f t="shared" si="7"/>
        <v>-1.7568186194060047</v>
      </c>
      <c r="BI3">
        <f t="shared" si="7"/>
        <v>-1.7565189740157443</v>
      </c>
      <c r="BJ3">
        <f t="shared" si="7"/>
        <v>-1.7593946767118838</v>
      </c>
      <c r="BK3">
        <f t="shared" si="7"/>
        <v>-1.7296885420101415</v>
      </c>
      <c r="BL3">
        <f t="shared" si="8"/>
        <v>-1.206448902705521</v>
      </c>
    </row>
    <row r="4" spans="1:64" ht="14.25" thickTop="1" thickBot="1" x14ac:dyDescent="0.25">
      <c r="A4" s="5" t="s">
        <v>604</v>
      </c>
      <c r="C4" s="2">
        <v>39672.378530000002</v>
      </c>
      <c r="D4" s="3">
        <v>1.5488478999999999</v>
      </c>
      <c r="AA4" s="85" t="s">
        <v>118</v>
      </c>
      <c r="AB4" s="86">
        <f t="shared" si="9"/>
        <v>2.2468011742273911E-7</v>
      </c>
      <c r="AC4" s="87">
        <v>2.2468011742273909E-2</v>
      </c>
      <c r="AD4" s="88">
        <v>1.0000000000000001E-5</v>
      </c>
      <c r="AE4" s="84"/>
      <c r="AF4" s="87">
        <v>1.6399849960771344</v>
      </c>
      <c r="AG4" s="87"/>
      <c r="AW4">
        <v>-13600</v>
      </c>
      <c r="AX4">
        <f t="shared" si="0"/>
        <v>-2.13253830536848E-2</v>
      </c>
      <c r="AY4">
        <f t="shared" si="1"/>
        <v>1.0434449249626296E-3</v>
      </c>
      <c r="AZ4" s="15">
        <f t="shared" si="2"/>
        <v>-2.2368827978647428E-2</v>
      </c>
      <c r="BA4">
        <f t="shared" si="3"/>
        <v>0.64102540000063857</v>
      </c>
      <c r="BB4">
        <f t="shared" si="4"/>
        <v>-0.8087886623349092</v>
      </c>
      <c r="BC4">
        <f t="shared" si="5"/>
        <v>-2.2666307149222424</v>
      </c>
      <c r="BD4">
        <f t="shared" si="6"/>
        <v>-2.1380914974453353</v>
      </c>
      <c r="BE4">
        <f t="shared" si="7"/>
        <v>-1.6975360760142948</v>
      </c>
      <c r="BF4">
        <f t="shared" si="7"/>
        <v>-1.6975361486629685</v>
      </c>
      <c r="BG4">
        <f t="shared" si="7"/>
        <v>-1.697535122322102</v>
      </c>
      <c r="BH4">
        <f t="shared" si="7"/>
        <v>-1.6975496211399439</v>
      </c>
      <c r="BI4">
        <f t="shared" si="7"/>
        <v>-1.6973446473786353</v>
      </c>
      <c r="BJ4">
        <f t="shared" si="7"/>
        <v>-1.7002124351193098</v>
      </c>
      <c r="BK4">
        <f t="shared" si="7"/>
        <v>-1.6513355874585076</v>
      </c>
      <c r="BL4">
        <f t="shared" si="8"/>
        <v>-1.1420276938693343</v>
      </c>
    </row>
    <row r="5" spans="1:64" ht="13.5" thickTop="1" x14ac:dyDescent="0.2">
      <c r="A5" s="16" t="s">
        <v>692</v>
      </c>
      <c r="B5" s="17"/>
      <c r="C5" s="18">
        <v>8</v>
      </c>
      <c r="D5" s="17" t="s">
        <v>693</v>
      </c>
      <c r="E5" s="17"/>
      <c r="AA5" s="85" t="s">
        <v>100</v>
      </c>
      <c r="AB5" s="86">
        <f t="shared" si="9"/>
        <v>-2.8666178986517826E-12</v>
      </c>
      <c r="AC5" s="87">
        <v>-0.28666178986517826</v>
      </c>
      <c r="AD5">
        <v>9.9999999999999994E-12</v>
      </c>
      <c r="AE5" s="84"/>
      <c r="AF5" s="87">
        <v>5.7777582568461554</v>
      </c>
      <c r="AG5" s="87"/>
      <c r="AW5">
        <v>-13400</v>
      </c>
      <c r="AX5">
        <f t="shared" si="0"/>
        <v>-2.1285777144234727E-2</v>
      </c>
      <c r="AY5">
        <f t="shared" si="1"/>
        <v>1.1038606850998973E-3</v>
      </c>
      <c r="AZ5" s="15">
        <f t="shared" si="2"/>
        <v>-2.2389637829334626E-2</v>
      </c>
      <c r="BA5">
        <f t="shared" si="3"/>
        <v>0.66209278444458053</v>
      </c>
      <c r="BB5">
        <f t="shared" si="4"/>
        <v>-0.83611305002043568</v>
      </c>
      <c r="BC5">
        <f t="shared" si="5"/>
        <v>-2.2185614442417783</v>
      </c>
      <c r="BD5">
        <f t="shared" si="6"/>
        <v>-2.0107056869966891</v>
      </c>
      <c r="BE5">
        <f t="shared" si="7"/>
        <v>-1.6364017761429748</v>
      </c>
      <c r="BF5">
        <f t="shared" si="7"/>
        <v>-1.6364017784318734</v>
      </c>
      <c r="BG5">
        <f t="shared" si="7"/>
        <v>-1.6364017160856164</v>
      </c>
      <c r="BH5">
        <f t="shared" si="7"/>
        <v>-1.6364034142855204</v>
      </c>
      <c r="BI5">
        <f t="shared" si="7"/>
        <v>-1.6363571426783956</v>
      </c>
      <c r="BJ5">
        <f t="shared" si="7"/>
        <v>-1.6376064835261794</v>
      </c>
      <c r="BK5">
        <f t="shared" si="7"/>
        <v>-1.5708696891110967</v>
      </c>
      <c r="BL5">
        <f t="shared" si="8"/>
        <v>-1.0776064850331477</v>
      </c>
    </row>
    <row r="6" spans="1:64" x14ac:dyDescent="0.2">
      <c r="A6" s="5" t="s">
        <v>605</v>
      </c>
      <c r="Y6">
        <v>2.7E-2</v>
      </c>
      <c r="Z6" s="113">
        <f>Y6/AD6</f>
        <v>0.26999999999999996</v>
      </c>
      <c r="AA6" s="85" t="s">
        <v>119</v>
      </c>
      <c r="AB6" s="86">
        <f t="shared" si="9"/>
        <v>2.7000000000000003E-2</v>
      </c>
      <c r="AC6" s="87">
        <v>0.27</v>
      </c>
      <c r="AD6">
        <v>0.1</v>
      </c>
      <c r="AE6" s="84" t="s">
        <v>98</v>
      </c>
      <c r="AF6" s="87">
        <v>1.5874696569481241</v>
      </c>
      <c r="AG6" s="87"/>
      <c r="AW6">
        <v>-13200</v>
      </c>
      <c r="AX6">
        <f t="shared" si="0"/>
        <v>-2.1159133117665787E-2</v>
      </c>
      <c r="AY6">
        <f t="shared" si="1"/>
        <v>1.1640471158052726E-3</v>
      </c>
      <c r="AZ6">
        <f t="shared" si="2"/>
        <v>-2.232318023347106E-2</v>
      </c>
      <c r="BA6">
        <f t="shared" si="3"/>
        <v>0.6854835655593885</v>
      </c>
      <c r="BB6">
        <f t="shared" si="4"/>
        <v>-0.8631936094406758</v>
      </c>
      <c r="BC6">
        <f t="shared" si="5"/>
        <v>-2.1671587105962824</v>
      </c>
      <c r="BD6">
        <f t="shared" si="6"/>
        <v>-1.8874383559120429</v>
      </c>
      <c r="BE6">
        <f t="shared" si="7"/>
        <v>-1.5731836803497603</v>
      </c>
      <c r="BF6">
        <f t="shared" si="7"/>
        <v>-1.5731836803497568</v>
      </c>
      <c r="BG6">
        <f t="shared" si="7"/>
        <v>-1.573183680352495</v>
      </c>
      <c r="BH6">
        <f t="shared" si="7"/>
        <v>-1.5731836783044075</v>
      </c>
      <c r="BI6">
        <f t="shared" si="7"/>
        <v>-1.573185209762936</v>
      </c>
      <c r="BJ6">
        <f t="shared" si="7"/>
        <v>-1.57128342471277</v>
      </c>
      <c r="BK6">
        <f t="shared" si="7"/>
        <v>-1.4883574108825561</v>
      </c>
      <c r="BL6">
        <f t="shared" si="8"/>
        <v>-1.0131852761969613</v>
      </c>
    </row>
    <row r="7" spans="1:64" x14ac:dyDescent="0.2">
      <c r="A7" t="s">
        <v>606</v>
      </c>
      <c r="C7">
        <f>+C4</f>
        <v>39672.378530000002</v>
      </c>
      <c r="Y7">
        <v>0.56000000000000005</v>
      </c>
      <c r="Z7" s="113">
        <f>Y7/AD7</f>
        <v>0.56000000000000005</v>
      </c>
      <c r="AA7" s="89" t="s">
        <v>125</v>
      </c>
      <c r="AB7" s="90">
        <f t="shared" si="9"/>
        <v>0.56000000000000005</v>
      </c>
      <c r="AC7" s="87">
        <v>0.56000000000000005</v>
      </c>
      <c r="AD7">
        <v>1</v>
      </c>
      <c r="AE7" s="84"/>
      <c r="AF7" s="87">
        <v>8.7446773351849041E-2</v>
      </c>
      <c r="AG7" s="87"/>
      <c r="AW7">
        <v>-13000</v>
      </c>
      <c r="AX7">
        <f t="shared" si="0"/>
        <v>-2.0936138830871146E-2</v>
      </c>
      <c r="AY7">
        <f t="shared" si="1"/>
        <v>1.2240042170787557E-3</v>
      </c>
      <c r="AZ7">
        <f t="shared" si="2"/>
        <v>-2.2160143047949901E-2</v>
      </c>
      <c r="BA7">
        <f t="shared" si="3"/>
        <v>0.71154576766722311</v>
      </c>
      <c r="BB7">
        <f t="shared" si="4"/>
        <v>-0.88975275051536318</v>
      </c>
      <c r="BC7">
        <f t="shared" si="5"/>
        <v>-2.1119169576684955</v>
      </c>
      <c r="BD7">
        <f t="shared" si="6"/>
        <v>-1.7676354024145706</v>
      </c>
      <c r="BE7">
        <f t="shared" si="7"/>
        <v>-1.5076478744126702</v>
      </c>
      <c r="BF7">
        <f t="shared" si="7"/>
        <v>-1.5076478638306003</v>
      </c>
      <c r="BG7">
        <f t="shared" si="7"/>
        <v>-1.5076475643922278</v>
      </c>
      <c r="BH7">
        <f t="shared" si="7"/>
        <v>-1.5076390918416269</v>
      </c>
      <c r="BI7">
        <f t="shared" si="7"/>
        <v>-1.507399831320305</v>
      </c>
      <c r="BJ7">
        <f t="shared" si="7"/>
        <v>-1.5009804896819505</v>
      </c>
      <c r="BK7">
        <f t="shared" si="7"/>
        <v>-1.4038738064159026</v>
      </c>
      <c r="BL7">
        <f t="shared" si="8"/>
        <v>-0.94876406736077468</v>
      </c>
    </row>
    <row r="8" spans="1:64" ht="15.75" x14ac:dyDescent="0.3">
      <c r="A8" t="s">
        <v>607</v>
      </c>
      <c r="C8">
        <v>1.548854</v>
      </c>
      <c r="Y8">
        <v>82.72</v>
      </c>
      <c r="Z8" s="113">
        <f>Y8/AD8</f>
        <v>0.82719999999999994</v>
      </c>
      <c r="AA8" s="85" t="s">
        <v>84</v>
      </c>
      <c r="AB8" s="90">
        <f t="shared" si="9"/>
        <v>82.72</v>
      </c>
      <c r="AC8" s="87">
        <v>0.82719999999999994</v>
      </c>
      <c r="AD8">
        <v>100</v>
      </c>
      <c r="AE8" s="84" t="s">
        <v>99</v>
      </c>
      <c r="AF8" s="87">
        <v>1.9212088736644517</v>
      </c>
      <c r="AG8" s="87"/>
      <c r="AW8">
        <v>-12800</v>
      </c>
      <c r="AX8">
        <f t="shared" si="0"/>
        <v>-2.0606100396184945E-2</v>
      </c>
      <c r="AY8">
        <f t="shared" si="1"/>
        <v>1.2837319889203466E-3</v>
      </c>
      <c r="AZ8">
        <f t="shared" si="2"/>
        <v>-2.1889832385105293E-2</v>
      </c>
      <c r="BA8">
        <f t="shared" si="3"/>
        <v>0.7406936965050922</v>
      </c>
      <c r="BB8">
        <f t="shared" si="4"/>
        <v>-0.91539738404590099</v>
      </c>
      <c r="BC8">
        <f t="shared" si="5"/>
        <v>-2.052226174283371</v>
      </c>
      <c r="BD8">
        <f t="shared" si="6"/>
        <v>-1.6506727662283631</v>
      </c>
      <c r="BE8">
        <f t="shared" si="7"/>
        <v>-1.4395247315250683</v>
      </c>
      <c r="BF8">
        <f t="shared" si="7"/>
        <v>-1.4395243636354991</v>
      </c>
      <c r="BG8">
        <f t="shared" si="7"/>
        <v>-1.439519344866024</v>
      </c>
      <c r="BH8">
        <f t="shared" si="7"/>
        <v>-1.4394508975829841</v>
      </c>
      <c r="BI8">
        <f t="shared" si="7"/>
        <v>-1.4385209108556696</v>
      </c>
      <c r="BJ8">
        <f t="shared" si="7"/>
        <v>-1.4264744698521912</v>
      </c>
      <c r="BK8">
        <f t="shared" si="7"/>
        <v>-1.3175021077106983</v>
      </c>
      <c r="BL8">
        <f t="shared" si="8"/>
        <v>-0.88434285852458805</v>
      </c>
    </row>
    <row r="9" spans="1:64" ht="15.75" x14ac:dyDescent="0.3">
      <c r="A9" s="33" t="s">
        <v>698</v>
      </c>
      <c r="C9" s="34">
        <v>385</v>
      </c>
      <c r="D9" s="21" t="str">
        <f>"F"&amp;C9</f>
        <v>F385</v>
      </c>
      <c r="E9" s="22" t="str">
        <f>"G"&amp;C9</f>
        <v>G385</v>
      </c>
      <c r="Y9">
        <v>7</v>
      </c>
      <c r="Z9" s="113">
        <f>Y9/AD9</f>
        <v>7.0000000000000007E-2</v>
      </c>
      <c r="AA9" s="91" t="s">
        <v>85</v>
      </c>
      <c r="AB9" s="90">
        <f t="shared" si="9"/>
        <v>3.8461224120485284</v>
      </c>
      <c r="AC9" s="87">
        <v>3.8461224120485284E-2</v>
      </c>
      <c r="AD9">
        <v>100</v>
      </c>
      <c r="AE9" s="84" t="s">
        <v>130</v>
      </c>
      <c r="AF9" s="87">
        <v>2.3407255064431949</v>
      </c>
      <c r="AG9" s="87"/>
      <c r="AW9">
        <v>-12600</v>
      </c>
      <c r="AX9">
        <f t="shared" si="0"/>
        <v>-2.0156687802403237E-2</v>
      </c>
      <c r="AY9">
        <f t="shared" si="1"/>
        <v>1.3432304313300456E-3</v>
      </c>
      <c r="AZ9">
        <f t="shared" si="2"/>
        <v>-2.1499918233733283E-2</v>
      </c>
      <c r="BA9">
        <f t="shared" si="3"/>
        <v>0.77342049217642361</v>
      </c>
      <c r="BB9">
        <f t="shared" si="4"/>
        <v>-0.93957118292223141</v>
      </c>
      <c r="BC9">
        <f t="shared" si="5"/>
        <v>-1.9873445642706105</v>
      </c>
      <c r="BD9">
        <f t="shared" si="6"/>
        <v>-1.5359432504245447</v>
      </c>
      <c r="BE9">
        <f t="shared" si="7"/>
        <v>-1.368501864774984</v>
      </c>
      <c r="BF9">
        <f t="shared" si="7"/>
        <v>-1.3684987179343131</v>
      </c>
      <c r="BG9">
        <f t="shared" si="7"/>
        <v>-1.3684707517881356</v>
      </c>
      <c r="BH9">
        <f t="shared" si="7"/>
        <v>-1.3682223824075479</v>
      </c>
      <c r="BI9">
        <f t="shared" si="7"/>
        <v>-1.3660296326536487</v>
      </c>
      <c r="BJ9">
        <f t="shared" si="7"/>
        <v>-1.3475904881248999</v>
      </c>
      <c r="BK9">
        <f t="shared" si="7"/>
        <v>-1.2293333798220241</v>
      </c>
      <c r="BL9">
        <f t="shared" si="8"/>
        <v>-0.81992164968840142</v>
      </c>
    </row>
    <row r="10" spans="1:64" ht="13.5" thickBot="1" x14ac:dyDescent="0.25">
      <c r="A10" s="17"/>
      <c r="B10" s="17"/>
      <c r="C10" s="4" t="s">
        <v>624</v>
      </c>
      <c r="D10" s="4" t="s">
        <v>625</v>
      </c>
      <c r="E10" s="17"/>
      <c r="AA10" s="92" t="s">
        <v>127</v>
      </c>
      <c r="AB10" s="93">
        <f t="shared" si="9"/>
        <v>24422.213479688045</v>
      </c>
      <c r="AC10" s="94">
        <v>2.4422213479688044</v>
      </c>
      <c r="AD10">
        <v>10000</v>
      </c>
      <c r="AE10" s="84" t="s">
        <v>126</v>
      </c>
      <c r="AF10" s="94">
        <v>2.47826406868713</v>
      </c>
      <c r="AG10" s="94"/>
      <c r="AW10">
        <v>-12400</v>
      </c>
      <c r="AX10">
        <f t="shared" si="0"/>
        <v>-1.9573632943357469E-2</v>
      </c>
      <c r="AY10">
        <f t="shared" si="1"/>
        <v>1.4024995443078525E-3</v>
      </c>
      <c r="AZ10">
        <f t="shared" si="2"/>
        <v>-2.0976132487665323E-2</v>
      </c>
      <c r="BA10">
        <f t="shared" si="3"/>
        <v>0.81031141757282532</v>
      </c>
      <c r="BB10">
        <f t="shared" si="4"/>
        <v>-0.96148569644678084</v>
      </c>
      <c r="BC10">
        <f t="shared" si="5"/>
        <v>-1.9163626878631059</v>
      </c>
      <c r="BD10">
        <f t="shared" si="6"/>
        <v>-1.4228427230124066</v>
      </c>
      <c r="BE10">
        <f t="shared" si="7"/>
        <v>-1.2942151787167351</v>
      </c>
      <c r="BF10">
        <f t="shared" si="7"/>
        <v>-1.2942004006949812</v>
      </c>
      <c r="BG10">
        <f t="shared" si="7"/>
        <v>-1.2941037821653665</v>
      </c>
      <c r="BH10">
        <f t="shared" si="7"/>
        <v>-1.2934728995779956</v>
      </c>
      <c r="BI10">
        <f t="shared" si="7"/>
        <v>-1.2893873466684496</v>
      </c>
      <c r="BJ10">
        <f t="shared" si="7"/>
        <v>-1.264210282168456</v>
      </c>
      <c r="BK10">
        <f t="shared" si="7"/>
        <v>-1.1394661430627964</v>
      </c>
      <c r="BL10">
        <f t="shared" si="8"/>
        <v>-0.75550044085221491</v>
      </c>
    </row>
    <row r="11" spans="1:64" ht="14.25" x14ac:dyDescent="0.2">
      <c r="A11" s="17" t="s">
        <v>620</v>
      </c>
      <c r="B11" s="17"/>
      <c r="C11" s="19">
        <f ca="1">INTERCEPT(INDIRECT($E$9):G800,INDIRECT($D$9):F800)</f>
        <v>-0.20821766110129747</v>
      </c>
      <c r="D11" s="63">
        <f>AB3</f>
        <v>4.6293041684465153E-3</v>
      </c>
      <c r="E11" s="83">
        <v>1.7525646450913459</v>
      </c>
      <c r="F11">
        <v>0.01</v>
      </c>
      <c r="AA11" s="95" t="s">
        <v>86</v>
      </c>
      <c r="AB11" s="22">
        <f>1-AB7^2</f>
        <v>0.6863999999999999</v>
      </c>
      <c r="AC11" s="22">
        <f>SUM(AE21:AE1942)</f>
        <v>6.5686595196801006E-2</v>
      </c>
      <c r="AD11" s="95" t="s">
        <v>87</v>
      </c>
      <c r="AE11" s="84"/>
      <c r="AF11" s="22">
        <v>5.5030425316042004E-3</v>
      </c>
      <c r="AG11" s="22"/>
      <c r="AW11">
        <v>-12200</v>
      </c>
      <c r="AX11">
        <f t="shared" si="0"/>
        <v>-1.8840373448796733E-2</v>
      </c>
      <c r="AY11">
        <f t="shared" si="1"/>
        <v>1.4615393278537669E-3</v>
      </c>
      <c r="AZ11">
        <f t="shared" si="2"/>
        <v>-2.0301912776650499E-2</v>
      </c>
      <c r="BA11">
        <f t="shared" si="3"/>
        <v>0.8520557497483161</v>
      </c>
      <c r="BB11">
        <f t="shared" si="4"/>
        <v>-0.98002035936168719</v>
      </c>
      <c r="BC11">
        <f t="shared" si="5"/>
        <v>-1.8381563332138975</v>
      </c>
      <c r="BD11">
        <f t="shared" si="6"/>
        <v>-1.310755051608512</v>
      </c>
      <c r="BE11">
        <f t="shared" si="7"/>
        <v>-1.2162375455386492</v>
      </c>
      <c r="BF11">
        <f t="shared" si="7"/>
        <v>-1.2161884146957864</v>
      </c>
      <c r="BG11">
        <f t="shared" si="7"/>
        <v>-1.2159358282893777</v>
      </c>
      <c r="BH11">
        <f t="shared" si="7"/>
        <v>-1.214639965355429</v>
      </c>
      <c r="BI11">
        <f t="shared" si="7"/>
        <v>-1.2080614013916398</v>
      </c>
      <c r="BJ11">
        <f t="shared" si="7"/>
        <v>-1.1762796553000994</v>
      </c>
      <c r="BK11">
        <f t="shared" si="7"/>
        <v>-1.0480059642767729</v>
      </c>
      <c r="BL11">
        <f t="shared" si="8"/>
        <v>-0.69107923201602828</v>
      </c>
    </row>
    <row r="12" spans="1:64" x14ac:dyDescent="0.2">
      <c r="A12" s="17" t="s">
        <v>621</v>
      </c>
      <c r="B12" s="17"/>
      <c r="C12" s="19">
        <f ca="1">SLOPE(INDIRECT($E$9):G800,INDIRECT($D$9):F800)</f>
        <v>2.304454670630285E-5</v>
      </c>
      <c r="D12" s="63">
        <f>AB4</f>
        <v>2.2468011742273911E-7</v>
      </c>
      <c r="E12" s="87">
        <v>17.255609738966083</v>
      </c>
      <c r="F12" s="88">
        <v>9.9999999999999995E-7</v>
      </c>
      <c r="AA12" s="96" t="s">
        <v>121</v>
      </c>
      <c r="AB12" s="22">
        <f>AB7*SIN(RADIANS(AB9))</f>
        <v>3.756317431888069E-2</v>
      </c>
      <c r="AE12" s="84"/>
      <c r="AW12">
        <v>-12000</v>
      </c>
      <c r="AX12">
        <f t="shared" si="0"/>
        <v>-1.7937648595992488E-2</v>
      </c>
      <c r="AY12">
        <f t="shared" si="1"/>
        <v>1.5203497819677894E-3</v>
      </c>
      <c r="AZ12">
        <f t="shared" si="2"/>
        <v>-1.9457998377960278E-2</v>
      </c>
      <c r="BA12">
        <f t="shared" si="3"/>
        <v>0.89945186585768122</v>
      </c>
      <c r="BB12">
        <f t="shared" si="4"/>
        <v>-0.9935769102394556</v>
      </c>
      <c r="BC12">
        <f t="shared" si="5"/>
        <v>-1.7513255685992275</v>
      </c>
      <c r="BD12">
        <f t="shared" si="6"/>
        <v>-1.1990360074217963</v>
      </c>
      <c r="BE12">
        <f t="shared" ref="BE12:BK21" si="10">$BL12+$AB$7*SIN(BF12)</f>
        <v>-1.1340653208445883</v>
      </c>
      <c r="BF12">
        <f t="shared" si="10"/>
        <v>-1.1339358763404204</v>
      </c>
      <c r="BG12">
        <f t="shared" si="10"/>
        <v>-1.1333898646115541</v>
      </c>
      <c r="BH12">
        <f t="shared" si="10"/>
        <v>-1.1310937048696794</v>
      </c>
      <c r="BI12">
        <f t="shared" si="10"/>
        <v>-1.121557678317596</v>
      </c>
      <c r="BJ12">
        <f t="shared" si="10"/>
        <v>-1.0838147479282048</v>
      </c>
      <c r="BK12">
        <f t="shared" si="10"/>
        <v>-0.95506501887791995</v>
      </c>
      <c r="BL12">
        <f t="shared" si="8"/>
        <v>-0.62665802317984176</v>
      </c>
    </row>
    <row r="13" spans="1:64" ht="16.5" thickBot="1" x14ac:dyDescent="0.35">
      <c r="A13" s="17" t="s">
        <v>623</v>
      </c>
      <c r="B13" s="17"/>
      <c r="C13" s="20" t="s">
        <v>618</v>
      </c>
      <c r="D13" s="63">
        <f>AB5</f>
        <v>-2.8666178986517826E-12</v>
      </c>
      <c r="E13" s="94">
        <v>-7.0518905326133403</v>
      </c>
      <c r="F13">
        <v>9.9999999999999994E-12</v>
      </c>
      <c r="Y13">
        <v>5.66</v>
      </c>
      <c r="AA13" s="97" t="s">
        <v>88</v>
      </c>
      <c r="AB13" s="98">
        <f>AB6*86400*300000/149600000</f>
        <v>4.6780748663101601</v>
      </c>
      <c r="AC13" t="s">
        <v>602</v>
      </c>
      <c r="AE13" s="84"/>
      <c r="AW13">
        <v>-11800</v>
      </c>
      <c r="AX13">
        <f t="shared" si="0"/>
        <v>-1.6843099769604606E-2</v>
      </c>
      <c r="AY13">
        <f t="shared" si="1"/>
        <v>1.5789309066499197E-3</v>
      </c>
      <c r="AZ13">
        <f t="shared" si="2"/>
        <v>-1.8422030676254527E-2</v>
      </c>
      <c r="BA13">
        <f t="shared" si="3"/>
        <v>0.95339288177612502</v>
      </c>
      <c r="BB13">
        <f t="shared" si="4"/>
        <v>-0.99986884960399769</v>
      </c>
      <c r="BC13">
        <f t="shared" si="5"/>
        <v>-1.6541197062182003</v>
      </c>
      <c r="BD13">
        <f t="shared" si="6"/>
        <v>-1.0869982119198387</v>
      </c>
      <c r="BE13">
        <f t="shared" si="10"/>
        <v>-1.0471048204047904</v>
      </c>
      <c r="BF13">
        <f t="shared" si="10"/>
        <v>-1.046818318386598</v>
      </c>
      <c r="BG13">
        <f t="shared" si="10"/>
        <v>-1.0457966714378055</v>
      </c>
      <c r="BH13">
        <f t="shared" si="10"/>
        <v>-1.042168118281968</v>
      </c>
      <c r="BI13">
        <f t="shared" si="10"/>
        <v>-1.0294586872680367</v>
      </c>
      <c r="BJ13">
        <f t="shared" si="10"/>
        <v>-0.9869067977263104</v>
      </c>
      <c r="BK13">
        <f t="shared" si="10"/>
        <v>-0.86076162547308777</v>
      </c>
      <c r="BL13">
        <f t="shared" si="8"/>
        <v>-0.56223681434365513</v>
      </c>
    </row>
    <row r="14" spans="1:64" x14ac:dyDescent="0.2">
      <c r="A14" s="17"/>
      <c r="B14" s="17"/>
      <c r="C14" s="17"/>
      <c r="AA14" s="97" t="s">
        <v>122</v>
      </c>
      <c r="AB14" s="22">
        <f>2*AB5*365.24/C8</f>
        <v>-1.3519718724987341E-9</v>
      </c>
      <c r="AC14" t="s">
        <v>96</v>
      </c>
      <c r="AE14" s="84"/>
      <c r="AW14">
        <v>-11600</v>
      </c>
      <c r="AX14">
        <f t="shared" si="0"/>
        <v>-1.5531043975313871E-2</v>
      </c>
      <c r="AY14">
        <f t="shared" si="1"/>
        <v>1.6372827019001579E-3</v>
      </c>
      <c r="AZ14">
        <f t="shared" si="2"/>
        <v>-1.7168326677214029E-2</v>
      </c>
      <c r="BA14">
        <f t="shared" si="3"/>
        <v>1.0148053382758286</v>
      </c>
      <c r="BB14">
        <f t="shared" si="4"/>
        <v>-0.99562564353349337</v>
      </c>
      <c r="BC14">
        <f t="shared" si="5"/>
        <v>-1.5443551418400823</v>
      </c>
      <c r="BD14">
        <f t="shared" si="6"/>
        <v>-0.97390232131583154</v>
      </c>
      <c r="BE14">
        <f t="shared" si="10"/>
        <v>-0.95466479208015564</v>
      </c>
      <c r="BF14">
        <f t="shared" si="10"/>
        <v>-0.95411479561315093</v>
      </c>
      <c r="BG14">
        <f t="shared" si="10"/>
        <v>-0.95241859875919954</v>
      </c>
      <c r="BH14">
        <f t="shared" si="10"/>
        <v>-0.94721276420417044</v>
      </c>
      <c r="BI14">
        <f t="shared" si="10"/>
        <v>-0.93146503204141029</v>
      </c>
      <c r="BJ14">
        <f t="shared" si="10"/>
        <v>-0.88572509067013494</v>
      </c>
      <c r="BK14">
        <f t="shared" si="10"/>
        <v>-0.765219754998685</v>
      </c>
      <c r="BL14">
        <f t="shared" si="8"/>
        <v>-0.49781560550746851</v>
      </c>
    </row>
    <row r="15" spans="1:64" ht="15.75" x14ac:dyDescent="0.3">
      <c r="A15" s="23" t="s">
        <v>622</v>
      </c>
      <c r="B15" s="17"/>
      <c r="C15" s="24">
        <f ca="1">(C7+C11)+(C8+C12)*INT(MAX(F21:F3341))</f>
        <v>59773.496596466051</v>
      </c>
      <c r="D15" s="22">
        <f>+C7+INT(MAX(F21:F1580))*C8+D11+D12*INT(MAX(F21:F4015))+D13*INT(MAX(F21:F4042)^2)</f>
        <v>59773.412804382628</v>
      </c>
      <c r="E15" s="25" t="s">
        <v>706</v>
      </c>
      <c r="F15" s="18">
        <v>1</v>
      </c>
      <c r="AA15" s="96" t="s">
        <v>89</v>
      </c>
      <c r="AB15" s="99">
        <f>(AB10-AB2)/AD2</f>
        <v>-9846.0959201525493</v>
      </c>
      <c r="AC15" t="s">
        <v>128</v>
      </c>
      <c r="AE15" s="84"/>
      <c r="AW15">
        <v>-11400</v>
      </c>
      <c r="AX15">
        <f t="shared" si="0"/>
        <v>-1.3972820932409246E-2</v>
      </c>
      <c r="AY15">
        <f t="shared" si="1"/>
        <v>1.6954051677185039E-3</v>
      </c>
      <c r="AZ15">
        <f t="shared" si="2"/>
        <v>-1.566822610012775E-2</v>
      </c>
      <c r="BA15">
        <f t="shared" si="3"/>
        <v>1.0844859570003389</v>
      </c>
      <c r="BB15">
        <f t="shared" si="4"/>
        <v>-0.97620775182501518</v>
      </c>
      <c r="BC15">
        <f t="shared" si="5"/>
        <v>-1.4193502846778536</v>
      </c>
      <c r="BD15">
        <f t="shared" si="6"/>
        <v>-0.85896396377691542</v>
      </c>
      <c r="BE15">
        <f t="shared" si="10"/>
        <v>-0.8559674012381514</v>
      </c>
      <c r="BF15">
        <f t="shared" si="10"/>
        <v>-0.85503616992041842</v>
      </c>
      <c r="BG15">
        <f t="shared" si="10"/>
        <v>-0.85250565932892242</v>
      </c>
      <c r="BH15">
        <f t="shared" si="10"/>
        <v>-0.84566596643498493</v>
      </c>
      <c r="BI15">
        <f t="shared" si="10"/>
        <v>-0.82743698376554442</v>
      </c>
      <c r="BJ15">
        <f t="shared" si="10"/>
        <v>-0.78051785773086269</v>
      </c>
      <c r="BK15">
        <f t="shared" si="10"/>
        <v>-0.66856851640777659</v>
      </c>
      <c r="BL15">
        <f t="shared" si="8"/>
        <v>-0.43339439667128199</v>
      </c>
    </row>
    <row r="16" spans="1:64" ht="15.75" x14ac:dyDescent="0.3">
      <c r="A16" s="27" t="s">
        <v>608</v>
      </c>
      <c r="B16" s="17"/>
      <c r="C16" s="28">
        <f ca="1">+C8+C12</f>
        <v>1.5488770445467062</v>
      </c>
      <c r="D16" s="22">
        <f>+C8+D12+2*D13*MAX(F21:F888)</f>
        <v>1.5488541502741833</v>
      </c>
      <c r="E16" s="25" t="s">
        <v>694</v>
      </c>
      <c r="F16" s="26">
        <f ca="1">NOW()+15018.5+$C$5/24</f>
        <v>59971.614893865742</v>
      </c>
      <c r="AA16" s="95" t="s">
        <v>90</v>
      </c>
      <c r="AB16" s="99">
        <f>365.24*AB8</f>
        <v>30212.6528</v>
      </c>
      <c r="AC16" t="s">
        <v>98</v>
      </c>
      <c r="AD16" s="22"/>
      <c r="AE16" s="84"/>
      <c r="AW16">
        <v>-11200</v>
      </c>
      <c r="AX16">
        <f t="shared" si="0"/>
        <v>-1.2138481384842616E-2</v>
      </c>
      <c r="AY16">
        <f t="shared" si="1"/>
        <v>1.7532983041049577E-3</v>
      </c>
      <c r="AZ16">
        <f t="shared" si="2"/>
        <v>-1.3891779688947573E-2</v>
      </c>
      <c r="BA16">
        <f t="shared" si="3"/>
        <v>1.1627394381039957</v>
      </c>
      <c r="BB16">
        <f t="shared" si="4"/>
        <v>-0.93519474030997585</v>
      </c>
      <c r="BC16">
        <f t="shared" si="5"/>
        <v>-1.2759360712706704</v>
      </c>
      <c r="BD16">
        <f t="shared" si="6"/>
        <v>-0.74139021425873819</v>
      </c>
      <c r="BE16">
        <f t="shared" si="10"/>
        <v>-0.75019852930170294</v>
      </c>
      <c r="BF16">
        <f t="shared" si="10"/>
        <v>-0.74879903826354388</v>
      </c>
      <c r="BG16">
        <f t="shared" si="10"/>
        <v>-0.74539272722052341</v>
      </c>
      <c r="BH16">
        <f t="shared" si="10"/>
        <v>-0.73714622936840812</v>
      </c>
      <c r="BI16">
        <f t="shared" si="10"/>
        <v>-0.71743199614557296</v>
      </c>
      <c r="BJ16">
        <f t="shared" si="10"/>
        <v>-0.67161094202719673</v>
      </c>
      <c r="BK16">
        <f t="shared" si="10"/>
        <v>-0.57094162104131185</v>
      </c>
      <c r="BL16">
        <f t="shared" si="8"/>
        <v>-0.36897318783509542</v>
      </c>
    </row>
    <row r="17" spans="1:68" ht="16.5" thickBot="1" x14ac:dyDescent="0.35">
      <c r="A17" s="25" t="s">
        <v>690</v>
      </c>
      <c r="B17" s="17"/>
      <c r="C17" s="17">
        <f>COUNT(C21:C1999)</f>
        <v>430</v>
      </c>
      <c r="E17" s="25" t="s">
        <v>707</v>
      </c>
      <c r="F17" s="26">
        <f ca="1">ROUND(2*(F16-$C$7)/$C$8,0)/2+F15</f>
        <v>13107</v>
      </c>
      <c r="Y17">
        <v>2.5999999999999999E-2</v>
      </c>
      <c r="AA17" s="95" t="s">
        <v>91</v>
      </c>
      <c r="AB17" s="100">
        <f>AB13^3/AB8^2</f>
        <v>1.4961683106037885E-2</v>
      </c>
      <c r="AE17" s="84"/>
      <c r="AW17">
        <v>-11000</v>
      </c>
      <c r="AX17">
        <f t="shared" si="0"/>
        <v>-1.0000980538565614E-2</v>
      </c>
      <c r="AY17">
        <f t="shared" si="1"/>
        <v>1.8109621110595196E-3</v>
      </c>
      <c r="AZ17">
        <f t="shared" si="2"/>
        <v>-1.1811942649625134E-2</v>
      </c>
      <c r="BA17">
        <f t="shared" si="3"/>
        <v>1.248681240115191</v>
      </c>
      <c r="BB17">
        <f t="shared" si="4"/>
        <v>-0.86418516551005931</v>
      </c>
      <c r="BC17">
        <f t="shared" si="5"/>
        <v>-1.1106562228888974</v>
      </c>
      <c r="BD17">
        <f t="shared" si="6"/>
        <v>-0.62046024742003936</v>
      </c>
      <c r="BE17">
        <f t="shared" si="10"/>
        <v>-0.63662410263262781</v>
      </c>
      <c r="BF17">
        <f t="shared" si="10"/>
        <v>-0.63476205534726093</v>
      </c>
      <c r="BG17">
        <f t="shared" si="10"/>
        <v>-0.6306388556519924</v>
      </c>
      <c r="BH17">
        <f t="shared" si="10"/>
        <v>-0.62155248513035133</v>
      </c>
      <c r="BI17">
        <f t="shared" si="10"/>
        <v>-0.60173348640397006</v>
      </c>
      <c r="BJ17">
        <f t="shared" si="10"/>
        <v>-0.55940414590111054</v>
      </c>
      <c r="BK17">
        <f t="shared" si="10"/>
        <v>-0.47247682790562451</v>
      </c>
      <c r="BL17">
        <f t="shared" si="8"/>
        <v>-0.30455197899890885</v>
      </c>
    </row>
    <row r="18" spans="1:68" ht="17.25" thickTop="1" thickBot="1" x14ac:dyDescent="0.35">
      <c r="A18" s="5" t="s">
        <v>94</v>
      </c>
      <c r="C18" s="110">
        <f ca="1">+C15</f>
        <v>59773.496596466051</v>
      </c>
      <c r="D18" s="111">
        <f ca="1">C16</f>
        <v>1.5488770445467062</v>
      </c>
      <c r="E18" s="25" t="s">
        <v>695</v>
      </c>
      <c r="F18" s="22">
        <f ca="1">ROUND(2*(F16-$C$15)/$C$16,0)/2+F15</f>
        <v>129</v>
      </c>
      <c r="AA18" s="101" t="s">
        <v>92</v>
      </c>
      <c r="AB18" s="102">
        <f>2*PI()/(AB8*365.2422)*AD2</f>
        <v>3.221060441809329E-4</v>
      </c>
      <c r="AC18" s="103" t="s">
        <v>120</v>
      </c>
      <c r="AD18" s="103"/>
      <c r="AE18" s="104"/>
      <c r="AW18">
        <v>-10800</v>
      </c>
      <c r="AX18">
        <f t="shared" si="0"/>
        <v>-7.5440758553306942E-3</v>
      </c>
      <c r="AY18">
        <f t="shared" si="1"/>
        <v>1.8683965885821891E-3</v>
      </c>
      <c r="AZ18">
        <f t="shared" si="2"/>
        <v>-9.4124724439128837E-3</v>
      </c>
      <c r="BA18">
        <f t="shared" si="3"/>
        <v>1.339110561730259</v>
      </c>
      <c r="BB18">
        <f t="shared" si="4"/>
        <v>-0.75339262470468682</v>
      </c>
      <c r="BC18">
        <f t="shared" si="5"/>
        <v>-0.92033377054340126</v>
      </c>
      <c r="BD18">
        <f t="shared" si="6"/>
        <v>-0.4956566368216615</v>
      </c>
      <c r="BE18">
        <f t="shared" si="10"/>
        <v>-0.51479315982061891</v>
      </c>
      <c r="BF18">
        <f t="shared" si="10"/>
        <v>-0.51262733665288918</v>
      </c>
      <c r="BG18">
        <f t="shared" si="10"/>
        <v>-0.5081948431066986</v>
      </c>
      <c r="BH18">
        <f t="shared" si="10"/>
        <v>-0.49915731697793286</v>
      </c>
      <c r="BI18">
        <f t="shared" si="10"/>
        <v>-0.48086629904939465</v>
      </c>
      <c r="BJ18">
        <f t="shared" si="10"/>
        <v>-0.44436526274777455</v>
      </c>
      <c r="BK18">
        <f t="shared" si="10"/>
        <v>-0.37331537215755572</v>
      </c>
      <c r="BL18">
        <f t="shared" si="8"/>
        <v>-0.24013077016272222</v>
      </c>
    </row>
    <row r="19" spans="1:68" ht="13.5" thickBot="1" x14ac:dyDescent="0.25">
      <c r="A19" s="5" t="s">
        <v>97</v>
      </c>
      <c r="C19" s="112">
        <f>+D15</f>
        <v>59773.412804382628</v>
      </c>
      <c r="D19" s="71">
        <f>+D16</f>
        <v>1.5488541502741833</v>
      </c>
      <c r="E19" s="25" t="s">
        <v>696</v>
      </c>
      <c r="F19" s="29">
        <f ca="1">+$C$15+$C$16*F18-15018.5-$C$5/24</f>
        <v>44954.46840187924</v>
      </c>
      <c r="AA19" s="105"/>
      <c r="AC19" s="105"/>
      <c r="AW19">
        <v>-10600</v>
      </c>
      <c r="AX19">
        <f t="shared" si="0"/>
        <v>-4.7740624466631586E-3</v>
      </c>
      <c r="AY19">
        <f t="shared" si="1"/>
        <v>1.9256017366729666E-3</v>
      </c>
      <c r="AZ19">
        <f t="shared" si="2"/>
        <v>-6.6996641833361251E-3</v>
      </c>
      <c r="BA19">
        <f t="shared" si="3"/>
        <v>1.4271621131332921</v>
      </c>
      <c r="BB19">
        <f t="shared" si="4"/>
        <v>-0.59402480211141706</v>
      </c>
      <c r="BC19">
        <f t="shared" si="5"/>
        <v>-0.70318034572503452</v>
      </c>
      <c r="BD19">
        <f t="shared" si="6"/>
        <v>-0.36683159969857293</v>
      </c>
      <c r="BE19">
        <f t="shared" si="10"/>
        <v>-0.3848173448791754</v>
      </c>
      <c r="BF19">
        <f t="shared" si="10"/>
        <v>-0.38267870722615316</v>
      </c>
      <c r="BG19">
        <f t="shared" si="10"/>
        <v>-0.37856532966248047</v>
      </c>
      <c r="BH19">
        <f t="shared" si="10"/>
        <v>-0.37067261068835705</v>
      </c>
      <c r="BI19">
        <f t="shared" si="10"/>
        <v>-0.35559510570916775</v>
      </c>
      <c r="BJ19">
        <f t="shared" si="10"/>
        <v>-0.32702189949520921</v>
      </c>
      <c r="BK19">
        <f t="shared" si="10"/>
        <v>-0.27360137916822252</v>
      </c>
      <c r="BL19">
        <f t="shared" si="8"/>
        <v>-0.1757095613265357</v>
      </c>
    </row>
    <row r="20" spans="1:68" ht="15" thickBot="1" x14ac:dyDescent="0.25">
      <c r="A20" s="4" t="s">
        <v>610</v>
      </c>
      <c r="B20" s="4" t="s">
        <v>611</v>
      </c>
      <c r="C20" s="4" t="s">
        <v>612</v>
      </c>
      <c r="D20" s="4" t="s">
        <v>617</v>
      </c>
      <c r="E20" s="4" t="s">
        <v>613</v>
      </c>
      <c r="F20" s="4" t="s">
        <v>614</v>
      </c>
      <c r="G20" s="4" t="s">
        <v>615</v>
      </c>
      <c r="H20" s="7" t="s">
        <v>711</v>
      </c>
      <c r="I20" s="7" t="s">
        <v>700</v>
      </c>
      <c r="J20" s="7" t="s">
        <v>709</v>
      </c>
      <c r="K20" s="7" t="s">
        <v>881</v>
      </c>
      <c r="L20" s="7" t="s">
        <v>596</v>
      </c>
      <c r="M20" s="7" t="s">
        <v>597</v>
      </c>
      <c r="N20" s="7" t="s">
        <v>598</v>
      </c>
      <c r="O20" s="7" t="s">
        <v>627</v>
      </c>
      <c r="P20" s="6" t="s">
        <v>626</v>
      </c>
      <c r="Q20" s="4" t="s">
        <v>619</v>
      </c>
      <c r="R20" s="42" t="s">
        <v>714</v>
      </c>
      <c r="S20" s="4" t="s">
        <v>601</v>
      </c>
      <c r="Z20" s="4" t="s">
        <v>614</v>
      </c>
      <c r="AA20" s="6" t="s">
        <v>129</v>
      </c>
      <c r="AB20" s="6" t="s">
        <v>132</v>
      </c>
      <c r="AC20" s="6" t="s">
        <v>603</v>
      </c>
      <c r="AD20" s="6" t="s">
        <v>123</v>
      </c>
      <c r="AE20" s="6" t="s">
        <v>93</v>
      </c>
      <c r="AF20" s="6" t="s">
        <v>81</v>
      </c>
      <c r="AG20" s="75"/>
      <c r="AH20" s="6" t="s">
        <v>105</v>
      </c>
      <c r="AI20" s="6" t="s">
        <v>106</v>
      </c>
      <c r="AJ20" s="6" t="s">
        <v>107</v>
      </c>
      <c r="AK20" s="6" t="s">
        <v>124</v>
      </c>
      <c r="AL20" s="6" t="s">
        <v>108</v>
      </c>
      <c r="AM20" s="6" t="s">
        <v>109</v>
      </c>
      <c r="AN20" s="4" t="s">
        <v>110</v>
      </c>
      <c r="AO20" s="4" t="s">
        <v>111</v>
      </c>
      <c r="AP20" s="4" t="s">
        <v>112</v>
      </c>
      <c r="AQ20" s="4" t="s">
        <v>113</v>
      </c>
      <c r="AR20" s="4" t="s">
        <v>114</v>
      </c>
      <c r="AS20" s="4" t="s">
        <v>115</v>
      </c>
      <c r="AT20" s="4" t="s">
        <v>116</v>
      </c>
      <c r="AU20" s="4" t="s">
        <v>95</v>
      </c>
      <c r="AV20" s="106"/>
      <c r="AW20">
        <v>-10400</v>
      </c>
      <c r="AX20">
        <f t="shared" si="0"/>
        <v>-1.7326792868288875E-3</v>
      </c>
      <c r="AY20">
        <f t="shared" si="1"/>
        <v>1.9825775553318518E-3</v>
      </c>
      <c r="AZ20">
        <f t="shared" si="2"/>
        <v>-3.7152568421607393E-3</v>
      </c>
      <c r="BA20">
        <f t="shared" si="3"/>
        <v>1.5016875511697416</v>
      </c>
      <c r="BB20">
        <f t="shared" si="4"/>
        <v>-0.38322191105565295</v>
      </c>
      <c r="BC20">
        <f t="shared" si="5"/>
        <v>-0.46040949676433823</v>
      </c>
      <c r="BD20">
        <f t="shared" si="6"/>
        <v>-0.23435934603493708</v>
      </c>
      <c r="BE20">
        <f t="shared" si="10"/>
        <v>-0.24765585816607616</v>
      </c>
      <c r="BF20">
        <f t="shared" si="10"/>
        <v>-0.24598666075273773</v>
      </c>
      <c r="BG20">
        <f t="shared" si="10"/>
        <v>-0.24291461944468362</v>
      </c>
      <c r="BH20">
        <f t="shared" si="10"/>
        <v>-0.23726682506218671</v>
      </c>
      <c r="BI20">
        <f t="shared" si="10"/>
        <v>-0.22690358288642551</v>
      </c>
      <c r="BJ20">
        <f t="shared" si="10"/>
        <v>-0.2079512966503555</v>
      </c>
      <c r="BK20">
        <f t="shared" si="10"/>
        <v>-0.17348126659627619</v>
      </c>
      <c r="BL20">
        <f t="shared" si="8"/>
        <v>-0.11128835249034909</v>
      </c>
    </row>
    <row r="21" spans="1:68" s="9" customFormat="1" x14ac:dyDescent="0.2">
      <c r="A21" s="63" t="s">
        <v>1244</v>
      </c>
      <c r="B21" s="28" t="s">
        <v>676</v>
      </c>
      <c r="C21" s="64">
        <v>19876.465</v>
      </c>
      <c r="D21" s="64" t="s">
        <v>700</v>
      </c>
      <c r="E21" s="9">
        <f t="shared" ref="E21:E84" si="11">+(C21-C$7)/C$8</f>
        <v>-12781.006815361552</v>
      </c>
      <c r="F21" s="9">
        <f t="shared" ref="F21:F84" si="12">ROUND(2*E21,0)/2</f>
        <v>-12781</v>
      </c>
      <c r="G21" s="9">
        <f t="shared" ref="G21:G84" si="13">+C21-(C$7+F21*C$8)</f>
        <v>-1.055600000108825E-2</v>
      </c>
      <c r="I21" s="9">
        <f t="shared" ref="I21:I52" si="14">G21</f>
        <v>-1.055600000108825E-2</v>
      </c>
      <c r="M21" s="15"/>
      <c r="P21" s="9">
        <f t="shared" ref="P21:P84" si="15">+D$11+D$12*F21+D$13*F21^2</f>
        <v>1.2893941992482216E-3</v>
      </c>
      <c r="Q21" s="40">
        <f t="shared" ref="Q21:Q84" si="16">+C21-15018.5</f>
        <v>4857.9650000000001</v>
      </c>
      <c r="S21" s="35"/>
      <c r="U21" s="15"/>
      <c r="V21" s="15"/>
      <c r="W21" s="15"/>
      <c r="Z21">
        <f t="shared" ref="Z21:Z84" si="17">F21</f>
        <v>-12781</v>
      </c>
      <c r="AA21" s="15">
        <f t="shared" ref="AA21:AA84" si="18">AB$3+AB$4*Z21+AB$5*Z21^2+AH21</f>
        <v>-2.0568746156650934E-2</v>
      </c>
      <c r="AB21" s="15">
        <f t="shared" ref="AB21:AB84" si="19">G21-AH21</f>
        <v>1.1302140354810905E-2</v>
      </c>
      <c r="AC21" s="15">
        <f t="shared" ref="AC21:AC84" si="20">+G21-P21</f>
        <v>-1.1845394200336472E-2</v>
      </c>
      <c r="AD21" s="15">
        <f t="shared" ref="AD21:AD84" si="21">IF(S21&lt;&gt;0,G21-AA21, -9999)</f>
        <v>-9999</v>
      </c>
      <c r="AE21" s="15">
        <f t="shared" ref="AE21:AE84" si="22">+(G21-AA21)^2*S21</f>
        <v>0</v>
      </c>
      <c r="AF21">
        <f t="shared" ref="AF21:AF84" si="23">IF(S21&lt;&gt;0,G21-P21, -9999)</f>
        <v>-9999</v>
      </c>
      <c r="AG21" s="68"/>
      <c r="AH21">
        <f t="shared" ref="AH21:AH84" si="24">$AB$6*($AB$11/AI21*AJ21+$AB$12)</f>
        <v>-2.1858140355899155E-2</v>
      </c>
      <c r="AI21">
        <f t="shared" ref="AI21:AI84" si="25">1+$AB$7*COS(AL21)</f>
        <v>0.74364044243065575</v>
      </c>
      <c r="AJ21">
        <f t="shared" ref="AJ21:AJ84" si="26">SIN(AL21+RADIANS($AB$9))</f>
        <v>-0.91776750115207684</v>
      </c>
      <c r="AK21">
        <f t="shared" ref="AK21:AK84" si="27">$AB$7*SIN(AL21)</f>
        <v>-0.49787526273440236</v>
      </c>
      <c r="AL21">
        <f t="shared" ref="AL21:AL84" si="28">2*ATAN(AM21)</f>
        <v>-2.0462984502395454</v>
      </c>
      <c r="AM21">
        <f t="shared" ref="AM21:AM84" si="29">SQRT((1+$AB$7)/(1-$AB$7))*TAN(AN21/2)</f>
        <v>-1.6396869229569278</v>
      </c>
      <c r="AN21" s="15">
        <f t="shared" ref="AN21:AT30" si="30">$AU21+$AB$7*SIN(AO21)</f>
        <v>-1.4329075058398446</v>
      </c>
      <c r="AO21" s="15">
        <f t="shared" si="30"/>
        <v>-1.432907036707451</v>
      </c>
      <c r="AP21" s="15">
        <f t="shared" si="30"/>
        <v>-1.4329009421182757</v>
      </c>
      <c r="AQ21" s="15">
        <f t="shared" si="30"/>
        <v>-1.4328217904486524</v>
      </c>
      <c r="AR21" s="15">
        <f t="shared" si="30"/>
        <v>-1.4317978993563569</v>
      </c>
      <c r="AS21" s="15">
        <f t="shared" si="30"/>
        <v>-1.4191709926956904</v>
      </c>
      <c r="AT21" s="15">
        <f t="shared" si="30"/>
        <v>-1.3092018370024927</v>
      </c>
      <c r="AU21" s="15">
        <f t="shared" ref="AU21:AU84" si="31">RADIANS($AB$9)+$AB$18*(F21-AB$15)</f>
        <v>-0.87822284368515036</v>
      </c>
      <c r="AV21"/>
      <c r="AW21">
        <v>-10200</v>
      </c>
      <c r="AX21">
        <f t="shared" si="0"/>
        <v>1.4952094937866521E-3</v>
      </c>
      <c r="AY21">
        <f t="shared" si="1"/>
        <v>2.0393240445588452E-3</v>
      </c>
      <c r="AZ21">
        <f t="shared" si="2"/>
        <v>-5.4411455077219321E-4</v>
      </c>
      <c r="BA21">
        <f t="shared" si="3"/>
        <v>1.549085921287555</v>
      </c>
      <c r="BB21">
        <f t="shared" si="4"/>
        <v>-0.13025403455320361</v>
      </c>
      <c r="BC21">
        <f t="shared" si="5"/>
        <v>-0.19775269227655923</v>
      </c>
      <c r="BD21">
        <f t="shared" si="6"/>
        <v>-9.9199833813829422E-2</v>
      </c>
      <c r="BE21">
        <f t="shared" si="10"/>
        <v>-0.10526976632709636</v>
      </c>
      <c r="BF21">
        <f t="shared" si="10"/>
        <v>-0.10448038115910464</v>
      </c>
      <c r="BG21">
        <f t="shared" si="10"/>
        <v>-0.10306314068246299</v>
      </c>
      <c r="BH21">
        <f t="shared" si="10"/>
        <v>-0.1005191852888834</v>
      </c>
      <c r="BI21">
        <f t="shared" si="10"/>
        <v>-9.5954395386987995E-2</v>
      </c>
      <c r="BJ21">
        <f t="shared" si="10"/>
        <v>-8.7768447724922052E-2</v>
      </c>
      <c r="BK21">
        <f t="shared" si="10"/>
        <v>-7.3103136951247982E-2</v>
      </c>
      <c r="BL21">
        <f t="shared" si="8"/>
        <v>-4.6867143654162516E-2</v>
      </c>
      <c r="BM21"/>
      <c r="BN21"/>
      <c r="BO21"/>
      <c r="BP21"/>
    </row>
    <row r="22" spans="1:68" s="9" customFormat="1" x14ac:dyDescent="0.2">
      <c r="A22" s="63" t="s">
        <v>1249</v>
      </c>
      <c r="B22" s="28" t="s">
        <v>676</v>
      </c>
      <c r="C22" s="64">
        <v>22882.799999999999</v>
      </c>
      <c r="D22" s="64" t="s">
        <v>700</v>
      </c>
      <c r="E22" s="9">
        <f t="shared" si="11"/>
        <v>-10840.000755397219</v>
      </c>
      <c r="F22" s="9">
        <f t="shared" si="12"/>
        <v>-10840</v>
      </c>
      <c r="G22" s="9">
        <f t="shared" si="13"/>
        <v>-1.1700000031851232E-3</v>
      </c>
      <c r="I22" s="9">
        <f t="shared" si="14"/>
        <v>-1.1700000031851232E-3</v>
      </c>
      <c r="M22" s="15"/>
      <c r="P22" s="9">
        <f t="shared" si="15"/>
        <v>1.8569280394322065E-3</v>
      </c>
      <c r="Q22" s="40">
        <f t="shared" si="16"/>
        <v>7864.2999999999993</v>
      </c>
      <c r="S22" s="35">
        <v>0.1</v>
      </c>
      <c r="Z22">
        <f t="shared" si="17"/>
        <v>-10840</v>
      </c>
      <c r="AA22" s="15">
        <f t="shared" si="18"/>
        <v>-8.0611401198252362E-3</v>
      </c>
      <c r="AB22" s="15">
        <f t="shared" si="19"/>
        <v>8.7480681560723195E-3</v>
      </c>
      <c r="AC22" s="15">
        <f t="shared" si="20"/>
        <v>-3.0269280426173297E-3</v>
      </c>
      <c r="AD22" s="15">
        <f t="shared" si="21"/>
        <v>6.891140116640113E-3</v>
      </c>
      <c r="AE22" s="15">
        <f t="shared" si="22"/>
        <v>4.7487812107166716E-6</v>
      </c>
      <c r="AF22">
        <f t="shared" si="23"/>
        <v>-3.0269280426173297E-3</v>
      </c>
      <c r="AG22" s="68"/>
      <c r="AH22">
        <f t="shared" si="24"/>
        <v>-9.9180681592574427E-3</v>
      </c>
      <c r="AI22">
        <f t="shared" si="25"/>
        <v>1.3209328241992284</v>
      </c>
      <c r="AJ22">
        <f t="shared" si="26"/>
        <v>-0.7792022464257643</v>
      </c>
      <c r="AK22">
        <f t="shared" si="27"/>
        <v>-0.45891406859183032</v>
      </c>
      <c r="AL22">
        <f t="shared" si="28"/>
        <v>-0.96051951190230866</v>
      </c>
      <c r="AM22">
        <f t="shared" si="29"/>
        <v>-0.52094104792721851</v>
      </c>
      <c r="AN22" s="15">
        <f t="shared" si="30"/>
        <v>-0.53982507936100865</v>
      </c>
      <c r="AO22" s="15">
        <f t="shared" si="30"/>
        <v>-0.53769875555797886</v>
      </c>
      <c r="AP22" s="15">
        <f t="shared" si="30"/>
        <v>-0.53328372057450057</v>
      </c>
      <c r="AQ22" s="15">
        <f t="shared" si="30"/>
        <v>-0.52415293216240166</v>
      </c>
      <c r="AR22" s="15">
        <f t="shared" si="30"/>
        <v>-0.50541987043840897</v>
      </c>
      <c r="AS22" s="15">
        <f t="shared" si="30"/>
        <v>-0.46757506592576814</v>
      </c>
      <c r="AT22" s="15">
        <f t="shared" si="30"/>
        <v>-0.39319651512725107</v>
      </c>
      <c r="AU22" s="15">
        <f t="shared" si="31"/>
        <v>-0.25301501192995957</v>
      </c>
      <c r="AV22"/>
      <c r="AW22">
        <v>-10000</v>
      </c>
      <c r="AX22">
        <f t="shared" si="0"/>
        <v>4.7868410545745645E-3</v>
      </c>
      <c r="AY22">
        <f t="shared" si="1"/>
        <v>2.0958412043539459E-3</v>
      </c>
      <c r="AZ22">
        <f t="shared" si="2"/>
        <v>2.6909998502206186E-3</v>
      </c>
      <c r="BA22">
        <f t="shared" si="3"/>
        <v>1.5584529655319972</v>
      </c>
      <c r="BB22">
        <f t="shared" si="4"/>
        <v>0.14100431697838423</v>
      </c>
      <c r="BC22">
        <f t="shared" si="5"/>
        <v>7.4348294473879639E-2</v>
      </c>
      <c r="BD22">
        <f t="shared" si="6"/>
        <v>3.7191280572512551E-2</v>
      </c>
      <c r="BE22">
        <f t="shared" ref="BE22:BK31" si="32">$BL22+$AB$7*SIN(BF22)</f>
        <v>3.9498326852099086E-2</v>
      </c>
      <c r="BF22">
        <f t="shared" si="32"/>
        <v>3.9196217258017391E-2</v>
      </c>
      <c r="BG22">
        <f t="shared" si="32"/>
        <v>3.8656326849381459E-2</v>
      </c>
      <c r="BH22">
        <f t="shared" si="32"/>
        <v>3.7691533910177488E-2</v>
      </c>
      <c r="BI22">
        <f t="shared" si="32"/>
        <v>3.5967520056367726E-2</v>
      </c>
      <c r="BJ22">
        <f t="shared" si="32"/>
        <v>3.2887097332475024E-2</v>
      </c>
      <c r="BK22">
        <f t="shared" si="32"/>
        <v>2.7383836832975628E-2</v>
      </c>
      <c r="BL22">
        <f t="shared" si="8"/>
        <v>1.755406518202407E-2</v>
      </c>
      <c r="BM22"/>
      <c r="BN22"/>
      <c r="BO22"/>
      <c r="BP22"/>
    </row>
    <row r="23" spans="1:68" s="9" customFormat="1" x14ac:dyDescent="0.2">
      <c r="A23" s="63" t="s">
        <v>1254</v>
      </c>
      <c r="B23" s="28" t="s">
        <v>676</v>
      </c>
      <c r="C23" s="64">
        <v>23553.469000000001</v>
      </c>
      <c r="D23" s="64" t="s">
        <v>700</v>
      </c>
      <c r="E23" s="9">
        <f t="shared" si="11"/>
        <v>-10406.990930068296</v>
      </c>
      <c r="F23" s="9">
        <f t="shared" si="12"/>
        <v>-10407</v>
      </c>
      <c r="G23" s="9">
        <f t="shared" si="13"/>
        <v>1.4048000000911998E-2</v>
      </c>
      <c r="I23" s="9">
        <f t="shared" si="14"/>
        <v>1.4048000000911998E-2</v>
      </c>
      <c r="M23" s="15"/>
      <c r="P23" s="9">
        <f t="shared" si="15"/>
        <v>1.9805872744795721E-3</v>
      </c>
      <c r="Q23" s="40">
        <f t="shared" si="16"/>
        <v>8534.969000000001</v>
      </c>
      <c r="S23" s="35">
        <v>0.1</v>
      </c>
      <c r="T23" s="15"/>
      <c r="Z23">
        <f t="shared" si="17"/>
        <v>-10407</v>
      </c>
      <c r="AA23" s="15">
        <f t="shared" si="18"/>
        <v>-1.8428957288891606E-3</v>
      </c>
      <c r="AB23" s="15">
        <f t="shared" si="19"/>
        <v>1.7871483004280729E-2</v>
      </c>
      <c r="AC23" s="15">
        <f t="shared" si="20"/>
        <v>1.2067412726432426E-2</v>
      </c>
      <c r="AD23" s="15">
        <f t="shared" si="21"/>
        <v>1.5890895729801159E-2</v>
      </c>
      <c r="AE23" s="15">
        <f t="shared" si="22"/>
        <v>2.5252056709541273E-5</v>
      </c>
      <c r="AF23">
        <f t="shared" si="23"/>
        <v>1.2067412726432426E-2</v>
      </c>
      <c r="AG23" s="68"/>
      <c r="AH23">
        <f t="shared" si="24"/>
        <v>-3.8234830033687327E-3</v>
      </c>
      <c r="AI23">
        <f t="shared" si="25"/>
        <v>1.4994581410339065</v>
      </c>
      <c r="AJ23">
        <f t="shared" si="26"/>
        <v>-0.39140937796582792</v>
      </c>
      <c r="AK23">
        <f t="shared" si="27"/>
        <v>-0.25326185136130236</v>
      </c>
      <c r="AL23">
        <f t="shared" si="28"/>
        <v>-0.46929016616931046</v>
      </c>
      <c r="AM23">
        <f t="shared" si="29"/>
        <v>-0.23904847350943809</v>
      </c>
      <c r="AN23" s="15">
        <f t="shared" si="30"/>
        <v>-0.25255902177433687</v>
      </c>
      <c r="AO23" s="15">
        <f t="shared" si="30"/>
        <v>-0.25086577516700426</v>
      </c>
      <c r="AP23" s="15">
        <f t="shared" si="30"/>
        <v>-0.24774565759456679</v>
      </c>
      <c r="AQ23" s="15">
        <f t="shared" si="30"/>
        <v>-0.2420026861596577</v>
      </c>
      <c r="AR23" s="15">
        <f t="shared" si="30"/>
        <v>-0.23145311072598124</v>
      </c>
      <c r="AS23" s="15">
        <f t="shared" si="30"/>
        <v>-0.21214122014640513</v>
      </c>
      <c r="AT23" s="15">
        <f t="shared" si="30"/>
        <v>-0.1769906944552119</v>
      </c>
      <c r="AU23" s="15">
        <f t="shared" si="31"/>
        <v>-0.11354309479961562</v>
      </c>
      <c r="AV23"/>
      <c r="AW23">
        <v>-9800</v>
      </c>
      <c r="AX23">
        <f t="shared" si="0"/>
        <v>8.0023716148870071E-3</v>
      </c>
      <c r="AY23">
        <f t="shared" si="1"/>
        <v>2.1521290347171545E-3</v>
      </c>
      <c r="AZ23">
        <f t="shared" si="2"/>
        <v>5.8502425801698517E-3</v>
      </c>
      <c r="BA23">
        <f t="shared" si="3"/>
        <v>1.5274120296694713</v>
      </c>
      <c r="BB23">
        <f t="shared" si="4"/>
        <v>0.39857015111590238</v>
      </c>
      <c r="BC23">
        <f t="shared" si="5"/>
        <v>0.34282978363347344</v>
      </c>
      <c r="BD23">
        <f t="shared" si="6"/>
        <v>0.17311376010778912</v>
      </c>
      <c r="BE23">
        <f t="shared" si="32"/>
        <v>0.18336077729094713</v>
      </c>
      <c r="BF23">
        <f t="shared" si="32"/>
        <v>0.1820494571907279</v>
      </c>
      <c r="BG23">
        <f t="shared" si="32"/>
        <v>0.17966898695015929</v>
      </c>
      <c r="BH23">
        <f t="shared" si="32"/>
        <v>0.17535028191908208</v>
      </c>
      <c r="BI23">
        <f t="shared" si="32"/>
        <v>0.16752355421134835</v>
      </c>
      <c r="BJ23">
        <f t="shared" si="32"/>
        <v>0.15336529470653953</v>
      </c>
      <c r="BK23">
        <f t="shared" si="32"/>
        <v>0.12783003026549994</v>
      </c>
      <c r="BL23">
        <f t="shared" si="8"/>
        <v>8.1975274018210642E-2</v>
      </c>
      <c r="BM23"/>
      <c r="BN23"/>
      <c r="BO23"/>
      <c r="BP23"/>
    </row>
    <row r="24" spans="1:68" s="9" customFormat="1" x14ac:dyDescent="0.2">
      <c r="A24" s="63" t="s">
        <v>1254</v>
      </c>
      <c r="B24" s="28" t="s">
        <v>676</v>
      </c>
      <c r="C24" s="64">
        <v>23635.550999999999</v>
      </c>
      <c r="D24" s="64" t="s">
        <v>700</v>
      </c>
      <c r="E24" s="9">
        <f t="shared" si="11"/>
        <v>-10353.995618696148</v>
      </c>
      <c r="F24" s="9">
        <f t="shared" si="12"/>
        <v>-10354</v>
      </c>
      <c r="G24" s="9">
        <f t="shared" si="13"/>
        <v>6.7859999981010333E-3</v>
      </c>
      <c r="I24" s="9">
        <f t="shared" si="14"/>
        <v>6.7859999981010333E-3</v>
      </c>
      <c r="M24" s="15"/>
      <c r="P24" s="9">
        <f t="shared" si="15"/>
        <v>1.9956495549752541E-3</v>
      </c>
      <c r="Q24" s="40">
        <f t="shared" si="16"/>
        <v>8617.0509999999995</v>
      </c>
      <c r="S24" s="35">
        <v>0.1</v>
      </c>
      <c r="T24" s="15"/>
      <c r="Z24">
        <f t="shared" si="17"/>
        <v>-10354</v>
      </c>
      <c r="AA24" s="15">
        <f t="shared" si="18"/>
        <v>-1.0028308892936588E-3</v>
      </c>
      <c r="AB24" s="15">
        <f t="shared" si="19"/>
        <v>9.7844804423699461E-3</v>
      </c>
      <c r="AC24" s="15">
        <f t="shared" si="20"/>
        <v>4.7903504431257796E-3</v>
      </c>
      <c r="AD24" s="15">
        <f t="shared" si="21"/>
        <v>7.7888308873946925E-3</v>
      </c>
      <c r="AE24" s="15">
        <f t="shared" si="22"/>
        <v>6.0665886592433595E-6</v>
      </c>
      <c r="AF24">
        <f t="shared" si="23"/>
        <v>4.7903504431257796E-3</v>
      </c>
      <c r="AG24" s="68"/>
      <c r="AH24">
        <f t="shared" si="24"/>
        <v>-2.9984804442689129E-3</v>
      </c>
      <c r="AI24">
        <f t="shared" si="25"/>
        <v>1.5154776292911205</v>
      </c>
      <c r="AJ24">
        <f t="shared" si="26"/>
        <v>-0.32812829658891002</v>
      </c>
      <c r="AK24">
        <f t="shared" si="27"/>
        <v>-0.21882141965631743</v>
      </c>
      <c r="AL24">
        <f t="shared" si="28"/>
        <v>-0.40144898336780216</v>
      </c>
      <c r="AM24">
        <f t="shared" si="29"/>
        <v>-0.20346440846059174</v>
      </c>
      <c r="AN24" s="15">
        <f t="shared" si="30"/>
        <v>-0.2152785007123639</v>
      </c>
      <c r="AO24" s="15">
        <f t="shared" si="30"/>
        <v>-0.21378004646085352</v>
      </c>
      <c r="AP24" s="15">
        <f t="shared" si="30"/>
        <v>-0.21104271399788932</v>
      </c>
      <c r="AQ24" s="15">
        <f t="shared" si="30"/>
        <v>-0.206046360662441</v>
      </c>
      <c r="AR24" s="15">
        <f t="shared" si="30"/>
        <v>-0.19694003878264982</v>
      </c>
      <c r="AS24" s="15">
        <f t="shared" si="30"/>
        <v>-0.18038480748623237</v>
      </c>
      <c r="AT24" s="15">
        <f t="shared" si="30"/>
        <v>-0.1504117411649053</v>
      </c>
      <c r="AU24" s="15">
        <f t="shared" si="31"/>
        <v>-9.6471474458026188E-2</v>
      </c>
      <c r="AV24"/>
      <c r="AW24">
        <v>-9600</v>
      </c>
      <c r="AX24">
        <f t="shared" si="0"/>
        <v>1.1014091363775864E-2</v>
      </c>
      <c r="AY24">
        <f t="shared" si="1"/>
        <v>2.2081875356484712E-3</v>
      </c>
      <c r="AZ24">
        <f t="shared" si="2"/>
        <v>8.8059038281273917E-3</v>
      </c>
      <c r="BA24">
        <f t="shared" si="3"/>
        <v>1.4635550325909072</v>
      </c>
      <c r="BB24">
        <f t="shared" si="4"/>
        <v>0.61531873209532395</v>
      </c>
      <c r="BC24">
        <f t="shared" si="5"/>
        <v>0.59566274269317121</v>
      </c>
      <c r="BD24">
        <f t="shared" si="6"/>
        <v>0.30696169644460813</v>
      </c>
      <c r="BE24">
        <f t="shared" si="32"/>
        <v>0.32320233491761957</v>
      </c>
      <c r="BF24">
        <f t="shared" si="32"/>
        <v>0.32122036084562239</v>
      </c>
      <c r="BG24">
        <f t="shared" si="32"/>
        <v>0.31749263688147245</v>
      </c>
      <c r="BH24">
        <f t="shared" si="32"/>
        <v>0.31049378417140999</v>
      </c>
      <c r="BI24">
        <f t="shared" si="32"/>
        <v>0.29739535560006508</v>
      </c>
      <c r="BJ24">
        <f t="shared" si="32"/>
        <v>0.27302004170978567</v>
      </c>
      <c r="BK24">
        <f t="shared" si="32"/>
        <v>0.22808598803912489</v>
      </c>
      <c r="BL24">
        <f t="shared" si="8"/>
        <v>0.14639648285439721</v>
      </c>
      <c r="BM24"/>
      <c r="BN24"/>
      <c r="BO24"/>
      <c r="BP24"/>
    </row>
    <row r="25" spans="1:68" s="9" customFormat="1" x14ac:dyDescent="0.2">
      <c r="A25" s="63" t="s">
        <v>1254</v>
      </c>
      <c r="B25" s="28" t="s">
        <v>676</v>
      </c>
      <c r="C25" s="64">
        <v>23666.522000000001</v>
      </c>
      <c r="D25" s="64" t="s">
        <v>700</v>
      </c>
      <c r="E25" s="9">
        <f t="shared" si="11"/>
        <v>-10333.999544179116</v>
      </c>
      <c r="F25" s="9">
        <f t="shared" si="12"/>
        <v>-10334</v>
      </c>
      <c r="G25" s="9">
        <f t="shared" si="13"/>
        <v>7.0599999889964238E-4</v>
      </c>
      <c r="I25" s="9">
        <f t="shared" si="14"/>
        <v>7.0599999889964238E-4</v>
      </c>
      <c r="M25" s="15"/>
      <c r="P25" s="9">
        <f t="shared" si="15"/>
        <v>2.0013292491454552E-3</v>
      </c>
      <c r="Q25" s="40">
        <f t="shared" si="16"/>
        <v>8648.0220000000008</v>
      </c>
      <c r="S25" s="35">
        <v>0.1</v>
      </c>
      <c r="T25" s="15"/>
      <c r="Z25">
        <f t="shared" si="17"/>
        <v>-10334</v>
      </c>
      <c r="AA25" s="15">
        <f t="shared" si="18"/>
        <v>-6.8271592369816263E-4</v>
      </c>
      <c r="AB25" s="15">
        <f t="shared" si="19"/>
        <v>3.3900451717432602E-3</v>
      </c>
      <c r="AC25" s="15">
        <f t="shared" si="20"/>
        <v>-1.2953292502458128E-3</v>
      </c>
      <c r="AD25" s="15">
        <f t="shared" si="21"/>
        <v>1.388715922597805E-3</v>
      </c>
      <c r="AE25" s="15">
        <f t="shared" si="22"/>
        <v>1.9285319136766729E-7</v>
      </c>
      <c r="AF25">
        <f t="shared" si="23"/>
        <v>-1.2953292502458128E-3</v>
      </c>
      <c r="AG25" s="68"/>
      <c r="AH25">
        <f t="shared" si="24"/>
        <v>-2.6840451728436178E-3</v>
      </c>
      <c r="AI25">
        <f t="shared" si="25"/>
        <v>1.5209803879971646</v>
      </c>
      <c r="AJ25">
        <f t="shared" si="26"/>
        <v>-0.30351415099401508</v>
      </c>
      <c r="AK25">
        <f t="shared" si="27"/>
        <v>-0.20537632609997636</v>
      </c>
      <c r="AL25">
        <f t="shared" si="28"/>
        <v>-0.37550612945093953</v>
      </c>
      <c r="AM25">
        <f t="shared" si="29"/>
        <v>-0.18999079759485427</v>
      </c>
      <c r="AN25" s="15">
        <f t="shared" si="30"/>
        <v>-0.20112182567260317</v>
      </c>
      <c r="AO25" s="15">
        <f t="shared" si="30"/>
        <v>-0.19970419596689221</v>
      </c>
      <c r="AP25" s="15">
        <f t="shared" si="30"/>
        <v>-0.19712205358042886</v>
      </c>
      <c r="AQ25" s="15">
        <f t="shared" si="30"/>
        <v>-0.19242221529208964</v>
      </c>
      <c r="AR25" s="15">
        <f t="shared" si="30"/>
        <v>-0.1838788466955073</v>
      </c>
      <c r="AS25" s="15">
        <f t="shared" si="30"/>
        <v>-0.16838294173552229</v>
      </c>
      <c r="AT25" s="15">
        <f t="shared" si="30"/>
        <v>-0.14037771257629422</v>
      </c>
      <c r="AU25" s="15">
        <f t="shared" si="31"/>
        <v>-9.0029353574407514E-2</v>
      </c>
      <c r="AV25"/>
      <c r="AW25">
        <v>-9400</v>
      </c>
      <c r="AX25">
        <f t="shared" si="0"/>
        <v>1.3730452924838821E-2</v>
      </c>
      <c r="AY25">
        <f t="shared" si="1"/>
        <v>2.264016707147896E-3</v>
      </c>
      <c r="AZ25">
        <f t="shared" si="2"/>
        <v>1.1466436217690924E-2</v>
      </c>
      <c r="BA25">
        <f t="shared" si="3"/>
        <v>1.3800462644643674</v>
      </c>
      <c r="BB25">
        <f t="shared" si="4"/>
        <v>0.77832608521853253</v>
      </c>
      <c r="BC25">
        <f t="shared" si="5"/>
        <v>0.82486783162125188</v>
      </c>
      <c r="BD25">
        <f t="shared" si="6"/>
        <v>0.43752796761159796</v>
      </c>
      <c r="BE25">
        <f t="shared" si="32"/>
        <v>0.45662593543887431</v>
      </c>
      <c r="BF25">
        <f t="shared" si="32"/>
        <v>0.45442227473764574</v>
      </c>
      <c r="BG25">
        <f t="shared" si="32"/>
        <v>0.45004736579107368</v>
      </c>
      <c r="BH25">
        <f t="shared" si="32"/>
        <v>0.44138910260673042</v>
      </c>
      <c r="BI25">
        <f t="shared" si="32"/>
        <v>0.42435674071055562</v>
      </c>
      <c r="BJ25">
        <f t="shared" si="32"/>
        <v>0.39122347174424377</v>
      </c>
      <c r="BK25">
        <f t="shared" si="32"/>
        <v>0.32800304406916247</v>
      </c>
      <c r="BL25">
        <f t="shared" si="8"/>
        <v>0.21081769169058379</v>
      </c>
      <c r="BM25"/>
      <c r="BN25"/>
      <c r="BO25"/>
      <c r="BP25"/>
    </row>
    <row r="26" spans="1:68" s="9" customFormat="1" x14ac:dyDescent="0.2">
      <c r="A26" s="63" t="s">
        <v>1254</v>
      </c>
      <c r="B26" s="28" t="s">
        <v>676</v>
      </c>
      <c r="C26" s="64">
        <v>23934.460999999999</v>
      </c>
      <c r="D26" s="64" t="s">
        <v>700</v>
      </c>
      <c r="E26" s="9">
        <f t="shared" si="11"/>
        <v>-10161.00777090675</v>
      </c>
      <c r="F26" s="9">
        <f t="shared" si="12"/>
        <v>-10161</v>
      </c>
      <c r="G26" s="9">
        <f t="shared" si="13"/>
        <v>-1.2036000003718073E-2</v>
      </c>
      <c r="I26" s="9">
        <f t="shared" si="14"/>
        <v>-1.2036000003718073E-2</v>
      </c>
      <c r="M26" s="15"/>
      <c r="P26" s="9">
        <f t="shared" si="15"/>
        <v>2.0503628902126753E-3</v>
      </c>
      <c r="Q26" s="40">
        <f t="shared" si="16"/>
        <v>8915.9609999999993</v>
      </c>
      <c r="S26" s="35">
        <v>0.1</v>
      </c>
      <c r="X26"/>
      <c r="Y26"/>
      <c r="Z26">
        <f t="shared" si="17"/>
        <v>-10161</v>
      </c>
      <c r="AA26" s="15">
        <f t="shared" si="18"/>
        <v>2.13637892973805E-3</v>
      </c>
      <c r="AB26" s="15">
        <f t="shared" si="19"/>
        <v>-1.2122016043243446E-2</v>
      </c>
      <c r="AC26" s="15">
        <f t="shared" si="20"/>
        <v>-1.4086362893930747E-2</v>
      </c>
      <c r="AD26" s="15">
        <f t="shared" si="21"/>
        <v>-1.4172378933456123E-2</v>
      </c>
      <c r="AE26" s="15">
        <f t="shared" si="22"/>
        <v>2.0085632463347091E-5</v>
      </c>
      <c r="AF26">
        <f t="shared" si="23"/>
        <v>-1.4086362893930747E-2</v>
      </c>
      <c r="AG26" s="68"/>
      <c r="AH26">
        <f t="shared" si="24"/>
        <v>8.6016039525374684E-5</v>
      </c>
      <c r="AI26">
        <f t="shared" si="25"/>
        <v>1.5541198877282243</v>
      </c>
      <c r="AJ26">
        <f t="shared" si="26"/>
        <v>-7.7835946063180519E-2</v>
      </c>
      <c r="AK26">
        <f t="shared" si="27"/>
        <v>-8.0939174841730868E-2</v>
      </c>
      <c r="AL26">
        <f t="shared" si="28"/>
        <v>-0.14504225463136228</v>
      </c>
      <c r="AM26">
        <f t="shared" si="29"/>
        <v>-7.2648532472364399E-2</v>
      </c>
      <c r="AN26" s="15">
        <f t="shared" si="30"/>
        <v>-7.7126836909214513E-2</v>
      </c>
      <c r="AO26" s="15">
        <f t="shared" si="30"/>
        <v>-7.6542269798228146E-2</v>
      </c>
      <c r="AP26" s="15">
        <f t="shared" si="30"/>
        <v>-7.5495376440105622E-2</v>
      </c>
      <c r="AQ26" s="15">
        <f t="shared" si="30"/>
        <v>-7.3620715626340288E-2</v>
      </c>
      <c r="AR26" s="15">
        <f t="shared" si="30"/>
        <v>-7.0264423568335427E-2</v>
      </c>
      <c r="AS26" s="15">
        <f t="shared" si="30"/>
        <v>-6.4257453135520393E-2</v>
      </c>
      <c r="AT26" s="15">
        <f t="shared" si="30"/>
        <v>-5.3512044607641168E-2</v>
      </c>
      <c r="AU26" s="15">
        <f t="shared" si="31"/>
        <v>-3.4305007931106135E-2</v>
      </c>
      <c r="AV26"/>
      <c r="AW26">
        <v>-9200</v>
      </c>
      <c r="AX26">
        <f t="shared" si="0"/>
        <v>1.6105062109193907E-2</v>
      </c>
      <c r="AY26">
        <f t="shared" si="1"/>
        <v>2.3196165492154284E-3</v>
      </c>
      <c r="AZ26">
        <f t="shared" si="2"/>
        <v>1.3785445559978479E-2</v>
      </c>
      <c r="BA26">
        <f t="shared" si="3"/>
        <v>1.2895857350056015</v>
      </c>
      <c r="BB26">
        <f t="shared" si="4"/>
        <v>0.88867352657123067</v>
      </c>
      <c r="BC26">
        <f t="shared" si="5"/>
        <v>1.027316694481202</v>
      </c>
      <c r="BD26">
        <f t="shared" si="6"/>
        <v>0.56417156465956353</v>
      </c>
      <c r="BE26">
        <f t="shared" si="32"/>
        <v>0.5822218804890098</v>
      </c>
      <c r="BF26">
        <f t="shared" si="32"/>
        <v>0.58019124107969644</v>
      </c>
      <c r="BG26">
        <f t="shared" si="32"/>
        <v>0.57586173611701674</v>
      </c>
      <c r="BH26">
        <f t="shared" si="32"/>
        <v>0.56667113834961036</v>
      </c>
      <c r="BI26">
        <f t="shared" si="32"/>
        <v>0.54733653733183818</v>
      </c>
      <c r="BJ26">
        <f t="shared" si="32"/>
        <v>0.5073796038812135</v>
      </c>
      <c r="BK26">
        <f t="shared" si="32"/>
        <v>0.42743393825804094</v>
      </c>
      <c r="BL26">
        <f t="shared" si="8"/>
        <v>0.27523890052677041</v>
      </c>
      <c r="BM26"/>
      <c r="BN26"/>
      <c r="BO26"/>
      <c r="BP26"/>
    </row>
    <row r="27" spans="1:68" s="9" customFormat="1" x14ac:dyDescent="0.2">
      <c r="A27" s="63" t="s">
        <v>1266</v>
      </c>
      <c r="B27" s="28" t="s">
        <v>676</v>
      </c>
      <c r="C27" s="64">
        <v>24072.32</v>
      </c>
      <c r="D27" s="64" t="s">
        <v>700</v>
      </c>
      <c r="E27" s="9">
        <f t="shared" si="11"/>
        <v>-10072.000672755472</v>
      </c>
      <c r="F27" s="9">
        <f t="shared" si="12"/>
        <v>-10072</v>
      </c>
      <c r="G27" s="9">
        <f t="shared" si="13"/>
        <v>-1.0420000035082921E-3</v>
      </c>
      <c r="I27" s="9">
        <f t="shared" si="14"/>
        <v>-1.0420000035082921E-3</v>
      </c>
      <c r="M27" s="15"/>
      <c r="P27" s="9">
        <f t="shared" si="15"/>
        <v>2.0755214455782634E-3</v>
      </c>
      <c r="Q27" s="40">
        <f t="shared" si="16"/>
        <v>9053.82</v>
      </c>
      <c r="S27" s="35">
        <v>0.1</v>
      </c>
      <c r="T27"/>
      <c r="U27"/>
      <c r="V27"/>
      <c r="W27"/>
      <c r="X27" s="15"/>
      <c r="Z27">
        <f t="shared" si="17"/>
        <v>-10072</v>
      </c>
      <c r="AA27" s="15">
        <f t="shared" si="18"/>
        <v>3.6032743824539488E-3</v>
      </c>
      <c r="AB27" s="15">
        <f t="shared" si="19"/>
        <v>-2.569752940383978E-3</v>
      </c>
      <c r="AC27" s="15">
        <f t="shared" si="20"/>
        <v>-3.1175214490865555E-3</v>
      </c>
      <c r="AD27" s="15">
        <f t="shared" si="21"/>
        <v>-4.6452743859622409E-3</v>
      </c>
      <c r="AE27" s="15">
        <f t="shared" si="22"/>
        <v>2.1578574120876872E-6</v>
      </c>
      <c r="AF27">
        <f t="shared" si="23"/>
        <v>-3.1175214490865555E-3</v>
      </c>
      <c r="AG27" s="68"/>
      <c r="AH27">
        <f t="shared" si="24"/>
        <v>1.5277529368756856E-3</v>
      </c>
      <c r="AI27">
        <f t="shared" si="25"/>
        <v>1.5598401949034735</v>
      </c>
      <c r="AJ27">
        <f t="shared" si="26"/>
        <v>4.3223453107469528E-2</v>
      </c>
      <c r="AK27">
        <f t="shared" si="27"/>
        <v>-1.3377450072447849E-2</v>
      </c>
      <c r="AL27">
        <f t="shared" si="28"/>
        <v>-2.3890576265373057E-2</v>
      </c>
      <c r="AM27">
        <f t="shared" si="29"/>
        <v>-1.1945856322473707E-2</v>
      </c>
      <c r="AN27" s="15">
        <f t="shared" si="30"/>
        <v>-1.2688360086197326E-2</v>
      </c>
      <c r="AO27" s="15">
        <f t="shared" si="30"/>
        <v>-1.2591029266048331E-2</v>
      </c>
      <c r="AP27" s="15">
        <f t="shared" si="30"/>
        <v>-1.2417210641493157E-2</v>
      </c>
      <c r="AQ27" s="15">
        <f t="shared" si="30"/>
        <v>-1.2106796903149666E-2</v>
      </c>
      <c r="AR27" s="15">
        <f t="shared" si="30"/>
        <v>-1.1552447861669569E-2</v>
      </c>
      <c r="AS27" s="15">
        <f t="shared" si="30"/>
        <v>-1.0562478298673548E-2</v>
      </c>
      <c r="AT27" s="15">
        <f t="shared" si="30"/>
        <v>-8.7945924755319042E-3</v>
      </c>
      <c r="AU27" s="15">
        <f t="shared" si="31"/>
        <v>-5.6375699990030975E-3</v>
      </c>
      <c r="AV27"/>
      <c r="AW27">
        <v>-9000</v>
      </c>
      <c r="AX27">
        <f t="shared" si="0"/>
        <v>1.813085064955057E-2</v>
      </c>
      <c r="AY27">
        <f t="shared" si="1"/>
        <v>2.3749870618510688E-3</v>
      </c>
      <c r="AZ27">
        <f t="shared" si="2"/>
        <v>1.5755863587699502E-2</v>
      </c>
      <c r="BA27">
        <f t="shared" si="3"/>
        <v>1.2010147334289263</v>
      </c>
      <c r="BB27">
        <f t="shared" si="4"/>
        <v>0.95533045791015947</v>
      </c>
      <c r="BC27">
        <f t="shared" si="5"/>
        <v>1.2036484191341283</v>
      </c>
      <c r="BD27">
        <f t="shared" si="6"/>
        <v>0.68681817608702012</v>
      </c>
      <c r="BE27">
        <f t="shared" si="32"/>
        <v>0.69952405015452868</v>
      </c>
      <c r="BF27">
        <f t="shared" si="32"/>
        <v>0.69790532589923582</v>
      </c>
      <c r="BG27">
        <f t="shared" si="32"/>
        <v>0.69413860050685439</v>
      </c>
      <c r="BH27">
        <f t="shared" si="32"/>
        <v>0.68541882957243871</v>
      </c>
      <c r="BI27">
        <f t="shared" si="32"/>
        <v>0.6654666574265069</v>
      </c>
      <c r="BJ27">
        <f t="shared" si="32"/>
        <v>0.62093687432236389</v>
      </c>
      <c r="BK27">
        <f t="shared" si="32"/>
        <v>0.52623342742694967</v>
      </c>
      <c r="BL27">
        <f t="shared" si="8"/>
        <v>0.33966010936295699</v>
      </c>
      <c r="BM27"/>
      <c r="BN27"/>
      <c r="BO27"/>
      <c r="BP27"/>
    </row>
    <row r="28" spans="1:68" s="9" customFormat="1" x14ac:dyDescent="0.2">
      <c r="A28" s="63" t="s">
        <v>1254</v>
      </c>
      <c r="B28" s="28" t="s">
        <v>676</v>
      </c>
      <c r="C28" s="64">
        <v>24117.237000000001</v>
      </c>
      <c r="D28" s="64" t="s">
        <v>700</v>
      </c>
      <c r="E28" s="9">
        <f t="shared" si="11"/>
        <v>-10043.000521676027</v>
      </c>
      <c r="F28" s="9">
        <f t="shared" si="12"/>
        <v>-10043</v>
      </c>
      <c r="G28" s="9">
        <f t="shared" si="13"/>
        <v>-8.0800000068848021E-4</v>
      </c>
      <c r="I28" s="9">
        <f t="shared" si="14"/>
        <v>-8.0800000068848021E-4</v>
      </c>
      <c r="M28" s="15"/>
      <c r="P28" s="9">
        <f t="shared" si="15"/>
        <v>2.0837093675354331E-3</v>
      </c>
      <c r="Q28" s="40">
        <f t="shared" si="16"/>
        <v>9098.737000000001</v>
      </c>
      <c r="S28" s="35">
        <v>0.1</v>
      </c>
      <c r="T28" s="15"/>
      <c r="Z28">
        <f t="shared" si="17"/>
        <v>-10043</v>
      </c>
      <c r="AA28" s="15">
        <f t="shared" si="18"/>
        <v>4.080766225289802E-3</v>
      </c>
      <c r="AB28" s="15">
        <f t="shared" si="19"/>
        <v>-2.8050568584428487E-3</v>
      </c>
      <c r="AC28" s="15">
        <f t="shared" si="20"/>
        <v>-2.8917093682239133E-3</v>
      </c>
      <c r="AD28" s="15">
        <f t="shared" si="21"/>
        <v>-4.8887662259782822E-3</v>
      </c>
      <c r="AE28" s="15">
        <f t="shared" si="22"/>
        <v>2.3900035212265935E-6</v>
      </c>
      <c r="AF28">
        <f t="shared" si="23"/>
        <v>-2.8917093682239133E-3</v>
      </c>
      <c r="AG28" s="68"/>
      <c r="AH28">
        <f t="shared" si="24"/>
        <v>1.9970568577543685E-3</v>
      </c>
      <c r="AI28">
        <f t="shared" si="25"/>
        <v>1.5599310274959572</v>
      </c>
      <c r="AJ28">
        <f t="shared" si="26"/>
        <v>8.2727920556017659E-2</v>
      </c>
      <c r="AK28">
        <f t="shared" si="27"/>
        <v>8.7888820291044615E-3</v>
      </c>
      <c r="AL28">
        <f t="shared" si="28"/>
        <v>1.5695076562460688E-2</v>
      </c>
      <c r="AM28">
        <f t="shared" si="29"/>
        <v>7.8476993790907237E-3</v>
      </c>
      <c r="AN28" s="15">
        <f t="shared" si="30"/>
        <v>8.3355426567949913E-3</v>
      </c>
      <c r="AO28" s="15">
        <f t="shared" si="30"/>
        <v>8.2715896339597399E-3</v>
      </c>
      <c r="AP28" s="15">
        <f t="shared" si="30"/>
        <v>8.1573839542542007E-3</v>
      </c>
      <c r="AQ28" s="15">
        <f t="shared" si="30"/>
        <v>7.9534386232059696E-3</v>
      </c>
      <c r="AR28" s="15">
        <f t="shared" si="30"/>
        <v>7.5892395324236722E-3</v>
      </c>
      <c r="AS28" s="15">
        <f t="shared" si="30"/>
        <v>6.9388668428478333E-3</v>
      </c>
      <c r="AT28" s="15">
        <f t="shared" si="30"/>
        <v>5.7774634992412933E-3</v>
      </c>
      <c r="AU28" s="15">
        <f t="shared" si="31"/>
        <v>3.7035052822439463E-3</v>
      </c>
      <c r="AV28"/>
      <c r="AW28">
        <v>-8800</v>
      </c>
      <c r="AX28">
        <f t="shared" si="0"/>
        <v>1.9826773527819034E-2</v>
      </c>
      <c r="AY28">
        <f t="shared" si="1"/>
        <v>2.4301282450548169E-3</v>
      </c>
      <c r="AZ28">
        <f t="shared" si="2"/>
        <v>1.7396645282764217E-2</v>
      </c>
      <c r="BA28">
        <f t="shared" si="3"/>
        <v>1.1190449162783116</v>
      </c>
      <c r="BB28">
        <f t="shared" si="4"/>
        <v>0.98920215638933373</v>
      </c>
      <c r="BC28">
        <f t="shared" si="5"/>
        <v>1.3565815606758218</v>
      </c>
      <c r="BD28">
        <f t="shared" si="6"/>
        <v>0.80583833915831615</v>
      </c>
      <c r="BE28">
        <f t="shared" si="32"/>
        <v>0.80876487594224056</v>
      </c>
      <c r="BF28">
        <f t="shared" si="32"/>
        <v>0.80762736661163093</v>
      </c>
      <c r="BG28">
        <f t="shared" si="32"/>
        <v>0.80469317265775464</v>
      </c>
      <c r="BH28">
        <f t="shared" si="32"/>
        <v>0.79716537822950395</v>
      </c>
      <c r="BI28">
        <f t="shared" si="32"/>
        <v>0.77811180298722704</v>
      </c>
      <c r="BJ28">
        <f t="shared" si="32"/>
        <v>0.73139913292078773</v>
      </c>
      <c r="BK28">
        <f t="shared" si="32"/>
        <v>0.62425888787998129</v>
      </c>
      <c r="BL28">
        <f t="shared" si="8"/>
        <v>0.40408131819914356</v>
      </c>
      <c r="BM28"/>
      <c r="BN28"/>
      <c r="BO28"/>
      <c r="BP28"/>
    </row>
    <row r="29" spans="1:68" s="9" customFormat="1" x14ac:dyDescent="0.2">
      <c r="A29" s="63" t="s">
        <v>1272</v>
      </c>
      <c r="B29" s="28" t="s">
        <v>676</v>
      </c>
      <c r="C29" s="64">
        <v>24151.313999999998</v>
      </c>
      <c r="D29" s="64" t="s">
        <v>700</v>
      </c>
      <c r="E29" s="9">
        <f t="shared" si="11"/>
        <v>-10020.999093523344</v>
      </c>
      <c r="F29" s="9">
        <f t="shared" si="12"/>
        <v>-10021</v>
      </c>
      <c r="G29" s="9">
        <f t="shared" si="13"/>
        <v>1.4039999950909987E-3</v>
      </c>
      <c r="I29" s="9">
        <f t="shared" si="14"/>
        <v>1.4039999950909987E-3</v>
      </c>
      <c r="M29" s="15"/>
      <c r="P29" s="9">
        <f t="shared" si="15"/>
        <v>2.0899176781921415E-3</v>
      </c>
      <c r="Q29" s="40">
        <f t="shared" si="16"/>
        <v>9132.8139999999985</v>
      </c>
      <c r="S29" s="35">
        <v>0.1</v>
      </c>
      <c r="U29" s="15"/>
      <c r="V29" s="15"/>
      <c r="W29" s="15"/>
      <c r="Z29">
        <f t="shared" si="17"/>
        <v>-10021</v>
      </c>
      <c r="AA29" s="15">
        <f t="shared" si="18"/>
        <v>4.4423720484853546E-3</v>
      </c>
      <c r="AB29" s="15">
        <f t="shared" si="19"/>
        <v>-9.4845437520221483E-4</v>
      </c>
      <c r="AC29" s="15">
        <f t="shared" si="20"/>
        <v>-6.8591768310114279E-4</v>
      </c>
      <c r="AD29" s="15">
        <f t="shared" si="21"/>
        <v>-3.0383720533943559E-3</v>
      </c>
      <c r="AE29" s="15">
        <f t="shared" si="22"/>
        <v>9.2317047348478347E-7</v>
      </c>
      <c r="AF29">
        <f t="shared" si="23"/>
        <v>-6.8591768310114279E-4</v>
      </c>
      <c r="AG29" s="68"/>
      <c r="AH29">
        <f t="shared" si="24"/>
        <v>2.3524543702932135E-3</v>
      </c>
      <c r="AI29">
        <f t="shared" si="25"/>
        <v>1.5594148951614433</v>
      </c>
      <c r="AJ29">
        <f t="shared" si="26"/>
        <v>0.11260494364466488</v>
      </c>
      <c r="AK29">
        <f t="shared" si="27"/>
        <v>2.5592480761182135E-2</v>
      </c>
      <c r="AL29">
        <f t="shared" si="28"/>
        <v>4.5716781700836172E-2</v>
      </c>
      <c r="AM29">
        <f t="shared" si="29"/>
        <v>2.2862372898380237E-2</v>
      </c>
      <c r="AN29" s="15">
        <f t="shared" si="30"/>
        <v>2.4282533593209935E-2</v>
      </c>
      <c r="AO29" s="15">
        <f t="shared" si="30"/>
        <v>2.4096430635677742E-2</v>
      </c>
      <c r="AP29" s="15">
        <f t="shared" si="30"/>
        <v>2.3764008747213624E-2</v>
      </c>
      <c r="AQ29" s="15">
        <f t="shared" si="30"/>
        <v>2.3170234733484459E-2</v>
      </c>
      <c r="AR29" s="15">
        <f t="shared" si="30"/>
        <v>2.2109652146759411E-2</v>
      </c>
      <c r="AS29" s="15">
        <f t="shared" si="30"/>
        <v>2.0215330216105103E-2</v>
      </c>
      <c r="AT29" s="15">
        <f t="shared" si="30"/>
        <v>1.6832030435714976E-2</v>
      </c>
      <c r="AU29" s="15">
        <f t="shared" si="31"/>
        <v>1.0789838254224478E-2</v>
      </c>
      <c r="AV29"/>
      <c r="AW29">
        <v>-8600</v>
      </c>
      <c r="AX29">
        <f t="shared" si="0"/>
        <v>2.1224569423981782E-2</v>
      </c>
      <c r="AY29">
        <f t="shared" si="1"/>
        <v>2.485040098826673E-3</v>
      </c>
      <c r="AZ29">
        <f t="shared" si="2"/>
        <v>1.8739529325155109E-2</v>
      </c>
      <c r="BA29">
        <f t="shared" si="3"/>
        <v>1.045450675769688</v>
      </c>
      <c r="BB29">
        <f t="shared" si="4"/>
        <v>0.99990026090200212</v>
      </c>
      <c r="BC29">
        <f t="shared" si="5"/>
        <v>1.4895450348597035</v>
      </c>
      <c r="BD29">
        <f t="shared" si="6"/>
        <v>0.921879424329893</v>
      </c>
      <c r="BE29">
        <f t="shared" si="32"/>
        <v>0.91058018777003258</v>
      </c>
      <c r="BF29">
        <f t="shared" si="32"/>
        <v>0.9098707299813793</v>
      </c>
      <c r="BG29">
        <f t="shared" si="32"/>
        <v>0.90780961161039009</v>
      </c>
      <c r="BH29">
        <f t="shared" si="32"/>
        <v>0.90185224103244599</v>
      </c>
      <c r="BI29">
        <f t="shared" si="32"/>
        <v>0.88487966556851638</v>
      </c>
      <c r="BJ29">
        <f t="shared" si="32"/>
        <v>0.8383347634268995</v>
      </c>
      <c r="BK29">
        <f t="shared" si="32"/>
        <v>0.72137090710093643</v>
      </c>
      <c r="BL29">
        <f t="shared" si="8"/>
        <v>0.46850252703533013</v>
      </c>
      <c r="BM29"/>
      <c r="BN29"/>
      <c r="BO29"/>
      <c r="BP29"/>
    </row>
    <row r="30" spans="1:68" s="9" customFormat="1" x14ac:dyDescent="0.2">
      <c r="A30" s="63" t="s">
        <v>1276</v>
      </c>
      <c r="B30" s="28" t="s">
        <v>676</v>
      </c>
      <c r="C30" s="64">
        <v>24357.32</v>
      </c>
      <c r="D30" s="64" t="s">
        <v>700</v>
      </c>
      <c r="E30" s="9">
        <f t="shared" si="11"/>
        <v>-9887.9936585372161</v>
      </c>
      <c r="F30" s="9">
        <f t="shared" si="12"/>
        <v>-9888</v>
      </c>
      <c r="G30" s="9">
        <f t="shared" si="13"/>
        <v>9.8219999999855645E-3</v>
      </c>
      <c r="I30" s="9">
        <f t="shared" si="14"/>
        <v>9.8219999999855645E-3</v>
      </c>
      <c r="M30" s="15"/>
      <c r="P30" s="9">
        <f t="shared" si="15"/>
        <v>2.1273906427433519E-3</v>
      </c>
      <c r="Q30" s="40">
        <f t="shared" si="16"/>
        <v>9338.82</v>
      </c>
      <c r="S30" s="35">
        <v>0.1</v>
      </c>
      <c r="Y30"/>
      <c r="Z30">
        <f t="shared" si="17"/>
        <v>-9888</v>
      </c>
      <c r="AA30" s="15">
        <f t="shared" si="18"/>
        <v>6.6057174809422709E-3</v>
      </c>
      <c r="AB30" s="15">
        <f t="shared" si="19"/>
        <v>5.3436731617866459E-3</v>
      </c>
      <c r="AC30" s="15">
        <f t="shared" si="20"/>
        <v>7.6946093572422131E-3</v>
      </c>
      <c r="AD30" s="15">
        <f t="shared" si="21"/>
        <v>3.2162825190432936E-3</v>
      </c>
      <c r="AE30" s="15">
        <f t="shared" si="22"/>
        <v>1.0344473242303476E-6</v>
      </c>
      <c r="AF30">
        <f t="shared" si="23"/>
        <v>7.6946093572422131E-3</v>
      </c>
      <c r="AG30" s="68"/>
      <c r="AH30">
        <f t="shared" si="24"/>
        <v>4.4783268381989186E-3</v>
      </c>
      <c r="AI30">
        <f t="shared" si="25"/>
        <v>1.5457616438271353</v>
      </c>
      <c r="AJ30">
        <f t="shared" si="26"/>
        <v>0.28893127723719814</v>
      </c>
      <c r="AK30">
        <f t="shared" si="27"/>
        <v>0.12547600618087579</v>
      </c>
      <c r="AL30">
        <f t="shared" si="28"/>
        <v>0.2259828152624184</v>
      </c>
      <c r="AM30">
        <f t="shared" si="29"/>
        <v>0.11347473199250484</v>
      </c>
      <c r="AN30" s="15">
        <f t="shared" si="30"/>
        <v>0.12038385978403143</v>
      </c>
      <c r="AO30" s="15">
        <f t="shared" si="30"/>
        <v>0.11948754755703347</v>
      </c>
      <c r="AP30" s="15">
        <f t="shared" si="30"/>
        <v>0.11787565111382237</v>
      </c>
      <c r="AQ30" s="15">
        <f t="shared" si="30"/>
        <v>0.11497764429851709</v>
      </c>
      <c r="AR30" s="15">
        <f t="shared" si="30"/>
        <v>0.10976977879315628</v>
      </c>
      <c r="AS30" s="15">
        <f t="shared" si="30"/>
        <v>0.10041839064031119</v>
      </c>
      <c r="AT30" s="15">
        <f t="shared" si="30"/>
        <v>8.3648315232460455E-2</v>
      </c>
      <c r="AU30" s="15">
        <f t="shared" si="31"/>
        <v>5.3629942130288551E-2</v>
      </c>
      <c r="AV30"/>
      <c r="AW30">
        <v>-8400</v>
      </c>
      <c r="AX30">
        <f t="shared" si="0"/>
        <v>2.2359404745033926E-2</v>
      </c>
      <c r="AY30">
        <f t="shared" si="1"/>
        <v>2.5397226231666375E-3</v>
      </c>
      <c r="AZ30">
        <f t="shared" si="2"/>
        <v>1.9819682121867289E-2</v>
      </c>
      <c r="BA30">
        <f t="shared" si="3"/>
        <v>0.98035674038014875</v>
      </c>
      <c r="BB30">
        <f t="shared" si="4"/>
        <v>0.99478090519282669</v>
      </c>
      <c r="BC30">
        <f t="shared" si="5"/>
        <v>1.6058807733548326</v>
      </c>
      <c r="BD30">
        <f t="shared" si="6"/>
        <v>1.0357146240264206</v>
      </c>
      <c r="BE30">
        <f t="shared" si="32"/>
        <v>1.005767043188571</v>
      </c>
      <c r="BF30">
        <f t="shared" si="32"/>
        <v>1.005375202220955</v>
      </c>
      <c r="BG30">
        <f t="shared" si="32"/>
        <v>1.0040705458963726</v>
      </c>
      <c r="BH30">
        <f t="shared" si="32"/>
        <v>0.99974575662259624</v>
      </c>
      <c r="BI30">
        <f t="shared" si="32"/>
        <v>0.98561284141734862</v>
      </c>
      <c r="BJ30">
        <f t="shared" si="32"/>
        <v>0.9413836762364356</v>
      </c>
      <c r="BK30">
        <f t="shared" si="32"/>
        <v>0.81743386212804503</v>
      </c>
      <c r="BL30">
        <f t="shared" si="8"/>
        <v>0.53292373587151665</v>
      </c>
      <c r="BM30"/>
      <c r="BN30"/>
      <c r="BO30"/>
      <c r="BP30"/>
    </row>
    <row r="31" spans="1:68" s="9" customFormat="1" x14ac:dyDescent="0.2">
      <c r="A31" s="63" t="s">
        <v>1279</v>
      </c>
      <c r="B31" s="28" t="s">
        <v>676</v>
      </c>
      <c r="C31" s="64">
        <v>24363.508999999998</v>
      </c>
      <c r="D31" s="64" t="s">
        <v>700</v>
      </c>
      <c r="E31" s="9">
        <f t="shared" si="11"/>
        <v>-9883.9978009547722</v>
      </c>
      <c r="F31" s="9">
        <f t="shared" si="12"/>
        <v>-9884</v>
      </c>
      <c r="G31" s="9">
        <f t="shared" si="13"/>
        <v>3.4059999961755238E-3</v>
      </c>
      <c r="I31" s="9">
        <f t="shared" si="14"/>
        <v>3.4059999961755238E-3</v>
      </c>
      <c r="M31" s="15"/>
      <c r="P31" s="9">
        <f t="shared" si="15"/>
        <v>2.1285160782894118E-3</v>
      </c>
      <c r="Q31" s="40">
        <f t="shared" si="16"/>
        <v>9345.0089999999982</v>
      </c>
      <c r="S31" s="35">
        <v>0.1</v>
      </c>
      <c r="U31" s="15"/>
      <c r="V31" s="15"/>
      <c r="W31" s="15"/>
      <c r="X31"/>
      <c r="Y31"/>
      <c r="Z31">
        <f t="shared" si="17"/>
        <v>-9884</v>
      </c>
      <c r="AA31" s="15">
        <f t="shared" si="18"/>
        <v>6.6699267541640069E-3</v>
      </c>
      <c r="AB31" s="15">
        <f t="shared" si="19"/>
        <v>-1.1354106796990712E-3</v>
      </c>
      <c r="AC31" s="15">
        <f t="shared" si="20"/>
        <v>1.277483917886112E-3</v>
      </c>
      <c r="AD31" s="15">
        <f t="shared" si="21"/>
        <v>-3.2639267579884831E-3</v>
      </c>
      <c r="AE31" s="15">
        <f t="shared" si="22"/>
        <v>1.065321788151321E-6</v>
      </c>
      <c r="AF31">
        <f t="shared" si="23"/>
        <v>1.277483917886112E-3</v>
      </c>
      <c r="AG31" s="68"/>
      <c r="AH31">
        <f t="shared" si="24"/>
        <v>4.5414106758745951E-3</v>
      </c>
      <c r="AI31">
        <f t="shared" si="25"/>
        <v>1.5450806129789885</v>
      </c>
      <c r="AJ31">
        <f t="shared" si="26"/>
        <v>0.29406328326071707</v>
      </c>
      <c r="AK31">
        <f t="shared" si="27"/>
        <v>0.12840220151714823</v>
      </c>
      <c r="AL31">
        <f t="shared" si="28"/>
        <v>0.23134782252944425</v>
      </c>
      <c r="AM31">
        <f t="shared" si="29"/>
        <v>0.11619261075534736</v>
      </c>
      <c r="AN31" s="15">
        <f t="shared" ref="AN31:AT40" si="33">$AU31+$AB$7*SIN(AO31)</f>
        <v>0.12326001120011171</v>
      </c>
      <c r="AO31" s="15">
        <f t="shared" si="33"/>
        <v>0.12234362909145095</v>
      </c>
      <c r="AP31" s="15">
        <f t="shared" si="33"/>
        <v>0.12069507519595157</v>
      </c>
      <c r="AQ31" s="15">
        <f t="shared" si="33"/>
        <v>0.11773018482097324</v>
      </c>
      <c r="AR31" s="15">
        <f t="shared" si="33"/>
        <v>0.11240048768867324</v>
      </c>
      <c r="AS31" s="15">
        <f t="shared" si="33"/>
        <v>0.10282775858647886</v>
      </c>
      <c r="AT31" s="15">
        <f t="shared" si="33"/>
        <v>8.5657194477882753E-2</v>
      </c>
      <c r="AU31" s="15">
        <f t="shared" si="31"/>
        <v>5.4918366307012287E-2</v>
      </c>
      <c r="AV31"/>
      <c r="AW31">
        <v>-8200</v>
      </c>
      <c r="AX31">
        <f t="shared" si="0"/>
        <v>2.3264767936751293E-2</v>
      </c>
      <c r="AY31">
        <f t="shared" si="1"/>
        <v>2.5941758180747084E-3</v>
      </c>
      <c r="AZ31">
        <f t="shared" si="2"/>
        <v>2.0670592118676584E-2</v>
      </c>
      <c r="BA31">
        <f t="shared" si="3"/>
        <v>0.92312860223288107</v>
      </c>
      <c r="BB31">
        <f t="shared" si="4"/>
        <v>0.97909503763708816</v>
      </c>
      <c r="BC31">
        <f t="shared" si="5"/>
        <v>1.7085014779418004</v>
      </c>
      <c r="BD31">
        <f t="shared" si="6"/>
        <v>1.1481390752127425</v>
      </c>
      <c r="BE31">
        <f t="shared" si="32"/>
        <v>1.0951293536473219</v>
      </c>
      <c r="BF31">
        <f t="shared" si="32"/>
        <v>1.0949399253484431</v>
      </c>
      <c r="BG31">
        <f t="shared" si="32"/>
        <v>1.0942020450676262</v>
      </c>
      <c r="BH31">
        <f t="shared" si="32"/>
        <v>1.0913377746031125</v>
      </c>
      <c r="BI31">
        <f t="shared" si="32"/>
        <v>1.0803655740901967</v>
      </c>
      <c r="BJ31">
        <f t="shared" si="32"/>
        <v>1.0402620214098184</v>
      </c>
      <c r="BK31">
        <f t="shared" si="32"/>
        <v>0.91231648220712636</v>
      </c>
      <c r="BL31">
        <f t="shared" si="8"/>
        <v>0.59734494470770327</v>
      </c>
      <c r="BM31"/>
      <c r="BN31"/>
      <c r="BO31"/>
      <c r="BP31"/>
    </row>
    <row r="32" spans="1:68" s="9" customFormat="1" x14ac:dyDescent="0.2">
      <c r="A32" s="63" t="s">
        <v>1254</v>
      </c>
      <c r="B32" s="28" t="s">
        <v>676</v>
      </c>
      <c r="C32" s="64">
        <v>24481.212</v>
      </c>
      <c r="D32" s="64" t="s">
        <v>700</v>
      </c>
      <c r="E32" s="9">
        <f t="shared" si="11"/>
        <v>-9808.0041953599266</v>
      </c>
      <c r="F32" s="9">
        <f t="shared" si="12"/>
        <v>-9808</v>
      </c>
      <c r="G32" s="9">
        <f t="shared" si="13"/>
        <v>-6.4980000024661422E-3</v>
      </c>
      <c r="I32" s="9">
        <f t="shared" si="14"/>
        <v>-6.4980000024661422E-3</v>
      </c>
      <c r="M32" s="15"/>
      <c r="P32" s="9">
        <f t="shared" si="15"/>
        <v>2.1498819246277188E-3</v>
      </c>
      <c r="Q32" s="40">
        <f t="shared" si="16"/>
        <v>9462.7119999999995</v>
      </c>
      <c r="S32" s="35">
        <v>0.1</v>
      </c>
      <c r="Z32">
        <f t="shared" si="17"/>
        <v>-9808</v>
      </c>
      <c r="AA32" s="15">
        <f t="shared" si="18"/>
        <v>7.8769078779994464E-3</v>
      </c>
      <c r="AB32" s="15">
        <f t="shared" si="19"/>
        <v>-1.2225025955837871E-2</v>
      </c>
      <c r="AC32" s="15">
        <f t="shared" si="20"/>
        <v>-8.6478819270938614E-3</v>
      </c>
      <c r="AD32" s="15">
        <f t="shared" si="21"/>
        <v>-1.4374907880465589E-2</v>
      </c>
      <c r="AE32" s="15">
        <f t="shared" si="22"/>
        <v>2.066379765718717E-5</v>
      </c>
      <c r="AF32">
        <f t="shared" si="23"/>
        <v>-8.6478819270938614E-3</v>
      </c>
      <c r="AG32" s="68"/>
      <c r="AH32">
        <f t="shared" si="24"/>
        <v>5.7270259533717281E-3</v>
      </c>
      <c r="AI32">
        <f t="shared" si="25"/>
        <v>1.5293610377286186</v>
      </c>
      <c r="AJ32">
        <f t="shared" si="26"/>
        <v>0.38891066990504936</v>
      </c>
      <c r="AK32">
        <f t="shared" si="27"/>
        <v>0.18269343648549621</v>
      </c>
      <c r="AL32">
        <f t="shared" si="28"/>
        <v>0.33232138247806259</v>
      </c>
      <c r="AM32">
        <f t="shared" si="29"/>
        <v>0.16770696780786531</v>
      </c>
      <c r="AN32" s="15">
        <f t="shared" si="33"/>
        <v>0.17766450481012763</v>
      </c>
      <c r="AO32" s="15">
        <f t="shared" si="33"/>
        <v>0.1763883773080977</v>
      </c>
      <c r="AP32" s="15">
        <f t="shared" si="33"/>
        <v>0.17407413800372862</v>
      </c>
      <c r="AQ32" s="15">
        <f t="shared" si="33"/>
        <v>0.16987968989276264</v>
      </c>
      <c r="AR32" s="15">
        <f t="shared" si="33"/>
        <v>0.16228508415130027</v>
      </c>
      <c r="AS32" s="15">
        <f t="shared" si="33"/>
        <v>0.14855771733590922</v>
      </c>
      <c r="AT32" s="15">
        <f t="shared" si="33"/>
        <v>0.12381484202867876</v>
      </c>
      <c r="AU32" s="15">
        <f t="shared" si="31"/>
        <v>7.9398425664763184E-2</v>
      </c>
      <c r="AV32"/>
      <c r="AW32">
        <v>-8000</v>
      </c>
      <c r="AX32">
        <f t="shared" si="0"/>
        <v>2.397039944084178E-2</v>
      </c>
      <c r="AY32">
        <f t="shared" si="1"/>
        <v>2.6483996835508883E-3</v>
      </c>
      <c r="AZ32">
        <f t="shared" si="2"/>
        <v>2.1321999757290891E-2</v>
      </c>
      <c r="BA32">
        <f t="shared" si="3"/>
        <v>0.87286939199067881</v>
      </c>
      <c r="BB32">
        <f t="shared" si="4"/>
        <v>0.95646917064285741</v>
      </c>
      <c r="BC32">
        <f t="shared" si="5"/>
        <v>1.7998119338214429</v>
      </c>
      <c r="BD32">
        <f t="shared" si="6"/>
        <v>1.2599148888672989</v>
      </c>
      <c r="BE32">
        <f t="shared" ref="BE32:BK41" si="34">$BL32+$AB$7*SIN(BF32)</f>
        <v>1.179400915904171</v>
      </c>
      <c r="BF32">
        <f t="shared" si="34"/>
        <v>1.1793226736852107</v>
      </c>
      <c r="BG32">
        <f t="shared" si="34"/>
        <v>1.1789566509680995</v>
      </c>
      <c r="BH32">
        <f t="shared" si="34"/>
        <v>1.177248658003351</v>
      </c>
      <c r="BI32">
        <f t="shared" si="34"/>
        <v>1.1693696232216753</v>
      </c>
      <c r="BJ32">
        <f t="shared" si="34"/>
        <v>1.1347645715198034</v>
      </c>
      <c r="BK32">
        <f t="shared" si="34"/>
        <v>1.0058923933889319</v>
      </c>
      <c r="BL32">
        <f t="shared" si="8"/>
        <v>0.6617661535438899</v>
      </c>
      <c r="BM32"/>
      <c r="BN32"/>
      <c r="BO32"/>
      <c r="BP32"/>
    </row>
    <row r="33" spans="1:68" s="9" customFormat="1" x14ac:dyDescent="0.2">
      <c r="A33" s="63" t="s">
        <v>1284</v>
      </c>
      <c r="B33" s="28" t="s">
        <v>676</v>
      </c>
      <c r="C33" s="64">
        <v>24600.487000000001</v>
      </c>
      <c r="D33" s="64" t="s">
        <v>700</v>
      </c>
      <c r="E33" s="9">
        <f t="shared" si="11"/>
        <v>-9730.9956458129691</v>
      </c>
      <c r="F33" s="9">
        <f t="shared" si="12"/>
        <v>-9731</v>
      </c>
      <c r="G33" s="9">
        <f t="shared" si="13"/>
        <v>6.7439999984344468E-3</v>
      </c>
      <c r="I33" s="9">
        <f t="shared" si="14"/>
        <v>6.7439999984344468E-3</v>
      </c>
      <c r="M33" s="15"/>
      <c r="P33" s="9">
        <f t="shared" si="15"/>
        <v>2.171495128897645E-3</v>
      </c>
      <c r="Q33" s="40">
        <f t="shared" si="16"/>
        <v>9581.987000000001</v>
      </c>
      <c r="S33" s="35">
        <v>0.1</v>
      </c>
      <c r="Z33">
        <f t="shared" si="17"/>
        <v>-9731</v>
      </c>
      <c r="AA33" s="15">
        <f t="shared" si="18"/>
        <v>9.0700017439669413E-3</v>
      </c>
      <c r="AB33" s="15">
        <f t="shared" si="19"/>
        <v>-1.5450661663484865E-4</v>
      </c>
      <c r="AC33" s="15">
        <f t="shared" si="20"/>
        <v>4.5725048695368017E-3</v>
      </c>
      <c r="AD33" s="15">
        <f t="shared" si="21"/>
        <v>-2.3260017455324945E-3</v>
      </c>
      <c r="AE33" s="15">
        <f t="shared" si="22"/>
        <v>5.4102841202202119E-7</v>
      </c>
      <c r="AF33">
        <f t="shared" si="23"/>
        <v>4.5725048695368017E-3</v>
      </c>
      <c r="AG33" s="68"/>
      <c r="AH33">
        <f t="shared" si="24"/>
        <v>6.8985066150692954E-3</v>
      </c>
      <c r="AI33">
        <f t="shared" si="25"/>
        <v>1.5084748311093052</v>
      </c>
      <c r="AJ33">
        <f t="shared" si="26"/>
        <v>0.47895190252335323</v>
      </c>
      <c r="AK33">
        <f t="shared" si="27"/>
        <v>0.2346344947537842</v>
      </c>
      <c r="AL33">
        <f t="shared" si="28"/>
        <v>0.43233287455151304</v>
      </c>
      <c r="AM33">
        <f t="shared" si="29"/>
        <v>0.21959758706733731</v>
      </c>
      <c r="AN33" s="15">
        <f t="shared" si="33"/>
        <v>0.23220101049983971</v>
      </c>
      <c r="AO33" s="15">
        <f t="shared" si="33"/>
        <v>0.23061078064095866</v>
      </c>
      <c r="AP33" s="15">
        <f t="shared" si="33"/>
        <v>0.22769485888312446</v>
      </c>
      <c r="AQ33" s="15">
        <f t="shared" si="33"/>
        <v>0.22235317911887395</v>
      </c>
      <c r="AR33" s="15">
        <f t="shared" si="33"/>
        <v>0.21258433904258317</v>
      </c>
      <c r="AS33" s="15">
        <f t="shared" si="33"/>
        <v>0.19477154748424924</v>
      </c>
      <c r="AT33" s="15">
        <f t="shared" si="33"/>
        <v>0.162447383410877</v>
      </c>
      <c r="AU33" s="15">
        <f t="shared" si="31"/>
        <v>0.10420059106669502</v>
      </c>
      <c r="AV33"/>
      <c r="AW33">
        <v>-7800</v>
      </c>
      <c r="AX33">
        <f t="shared" si="0"/>
        <v>2.4501894343010155E-2</v>
      </c>
      <c r="AY33">
        <f t="shared" si="1"/>
        <v>2.7023942195951757E-3</v>
      </c>
      <c r="AZ33">
        <f t="shared" si="2"/>
        <v>2.1799500123414979E-2</v>
      </c>
      <c r="BA33">
        <f t="shared" si="3"/>
        <v>0.82865874598649514</v>
      </c>
      <c r="BB33">
        <f t="shared" si="4"/>
        <v>0.92937473055285202</v>
      </c>
      <c r="BC33">
        <f t="shared" si="5"/>
        <v>1.8817498029863613</v>
      </c>
      <c r="BD33">
        <f t="shared" si="6"/>
        <v>1.3717526678735532</v>
      </c>
      <c r="BE33">
        <f t="shared" si="34"/>
        <v>1.2592196081207119</v>
      </c>
      <c r="BF33">
        <f t="shared" si="34"/>
        <v>1.2591931911936096</v>
      </c>
      <c r="BG33">
        <f t="shared" si="34"/>
        <v>1.2590393616588722</v>
      </c>
      <c r="BH33">
        <f t="shared" si="34"/>
        <v>1.2581450449167659</v>
      </c>
      <c r="BI33">
        <f t="shared" si="34"/>
        <v>1.2529939787699975</v>
      </c>
      <c r="BJ33">
        <f t="shared" si="34"/>
        <v>1.2247648225166028</v>
      </c>
      <c r="BK33">
        <f t="shared" si="34"/>
        <v>1.0980406428113239</v>
      </c>
      <c r="BL33">
        <f t="shared" si="8"/>
        <v>0.72618736238007642</v>
      </c>
      <c r="BM33"/>
      <c r="BN33"/>
      <c r="BO33"/>
      <c r="BP33"/>
    </row>
    <row r="34" spans="1:68" s="15" customFormat="1" x14ac:dyDescent="0.2">
      <c r="A34" s="63" t="s">
        <v>1254</v>
      </c>
      <c r="B34" s="28" t="s">
        <v>676</v>
      </c>
      <c r="C34" s="64">
        <v>24617.536</v>
      </c>
      <c r="D34" s="64" t="s">
        <v>700</v>
      </c>
      <c r="E34" s="9">
        <f t="shared" si="11"/>
        <v>-9719.988152530841</v>
      </c>
      <c r="F34" s="9">
        <f t="shared" si="12"/>
        <v>-9720</v>
      </c>
      <c r="G34" s="9">
        <f t="shared" si="13"/>
        <v>1.8349999998463318E-2</v>
      </c>
      <c r="H34" s="9"/>
      <c r="I34" s="9">
        <f t="shared" si="14"/>
        <v>1.8349999998463318E-2</v>
      </c>
      <c r="J34" s="9"/>
      <c r="K34" s="9"/>
      <c r="L34" s="9"/>
      <c r="N34" s="9"/>
      <c r="O34" s="9"/>
      <c r="P34" s="9">
        <f t="shared" si="15"/>
        <v>2.1745799546215084E-3</v>
      </c>
      <c r="Q34" s="40">
        <f t="shared" si="16"/>
        <v>9599.0360000000001</v>
      </c>
      <c r="R34" s="9"/>
      <c r="S34" s="35">
        <v>0.1</v>
      </c>
      <c r="T34" s="9"/>
      <c r="U34" s="9"/>
      <c r="V34" s="9"/>
      <c r="W34" s="9"/>
      <c r="Z34">
        <f t="shared" si="17"/>
        <v>-9720</v>
      </c>
      <c r="AA34" s="15">
        <f t="shared" si="18"/>
        <v>9.2376304967687721E-3</v>
      </c>
      <c r="AB34" s="15">
        <f t="shared" si="19"/>
        <v>1.1286949456316055E-2</v>
      </c>
      <c r="AC34" s="15">
        <f t="shared" si="20"/>
        <v>1.6175420043841808E-2</v>
      </c>
      <c r="AD34" s="15">
        <f t="shared" si="21"/>
        <v>9.1123695016945457E-3</v>
      </c>
      <c r="AE34" s="15">
        <f t="shared" si="22"/>
        <v>8.3035277935412902E-6</v>
      </c>
      <c r="AF34">
        <f t="shared" si="23"/>
        <v>1.6175420043841808E-2</v>
      </c>
      <c r="AG34" s="68"/>
      <c r="AH34">
        <f t="shared" si="24"/>
        <v>7.0630505421472633E-3</v>
      </c>
      <c r="AI34">
        <f t="shared" si="25"/>
        <v>1.5051243902752471</v>
      </c>
      <c r="AJ34">
        <f t="shared" si="26"/>
        <v>0.49125139725016903</v>
      </c>
      <c r="AK34">
        <f t="shared" si="27"/>
        <v>0.24176300450867177</v>
      </c>
      <c r="AL34">
        <f t="shared" si="28"/>
        <v>0.44639837910140473</v>
      </c>
      <c r="AM34">
        <f t="shared" si="29"/>
        <v>0.22698100495679754</v>
      </c>
      <c r="AN34" s="15">
        <f t="shared" si="33"/>
        <v>0.23993469096682138</v>
      </c>
      <c r="AO34" s="15">
        <f t="shared" si="33"/>
        <v>0.23830435204255279</v>
      </c>
      <c r="AP34" s="15">
        <f t="shared" si="33"/>
        <v>0.2353094498044182</v>
      </c>
      <c r="AQ34" s="15">
        <f t="shared" si="33"/>
        <v>0.22981344683438218</v>
      </c>
      <c r="AR34" s="15">
        <f t="shared" si="33"/>
        <v>0.2197458462131433</v>
      </c>
      <c r="AS34" s="15">
        <f t="shared" si="33"/>
        <v>0.2013617274527979</v>
      </c>
      <c r="AT34" s="15">
        <f t="shared" si="33"/>
        <v>0.16796359128586258</v>
      </c>
      <c r="AU34" s="15">
        <f t="shared" si="31"/>
        <v>0.10774375755268528</v>
      </c>
      <c r="AV34"/>
      <c r="AW34">
        <v>-7600</v>
      </c>
      <c r="AX34">
        <f t="shared" ref="AX34:AX65" si="35">AB$3+AB$4*AW34+AB$5*AW34^2+AZ34</f>
        <v>2.488102784521333E-2</v>
      </c>
      <c r="AY34">
        <f t="shared" ref="AY34:AY65" si="36">AB$3+AB$4*AW34+AB$5*AW34^2</f>
        <v>2.7561594262075712E-3</v>
      </c>
      <c r="AZ34">
        <f t="shared" ref="AZ34:AZ65" si="37">$AB$6*($AB$11/BA34*BB34+$AB$12)</f>
        <v>2.212486841900576E-2</v>
      </c>
      <c r="BA34">
        <f t="shared" ref="BA34:BA65" si="38">1+$AB$7*COS(BC34)</f>
        <v>0.78965145361943323</v>
      </c>
      <c r="BB34">
        <f t="shared" ref="BB34:BB65" si="39">SIN(BC34+RADIANS($AB$9))</f>
        <v>0.89948985030395068</v>
      </c>
      <c r="BC34">
        <f t="shared" ref="BC34:BC65" si="40">2*ATAN(BD34)</f>
        <v>1.9558645923167366</v>
      </c>
      <c r="BD34">
        <f t="shared" ref="BD34:BD65" si="41">SQRT((1+$AB$7)/(1-$AB$7))*TAN(BE34/2)</f>
        <v>1.4843146184024985</v>
      </c>
      <c r="BE34">
        <f t="shared" si="34"/>
        <v>1.3351285273668936</v>
      </c>
      <c r="BF34">
        <f t="shared" si="34"/>
        <v>1.3351218140611616</v>
      </c>
      <c r="BG34">
        <f t="shared" si="34"/>
        <v>1.335070478639802</v>
      </c>
      <c r="BH34">
        <f t="shared" si="34"/>
        <v>1.3346782881886543</v>
      </c>
      <c r="BI34">
        <f t="shared" si="34"/>
        <v>1.3317028811118625</v>
      </c>
      <c r="BJ34">
        <f t="shared" si="34"/>
        <v>1.3102129508914286</v>
      </c>
      <c r="BK34">
        <f t="shared" si="34"/>
        <v>1.1886462004912226</v>
      </c>
      <c r="BL34">
        <f t="shared" ref="BL34:BL65" si="42">RADIANS($AB$9)+$AB$18*(AW34-AB$15)</f>
        <v>0.79060857121626305</v>
      </c>
      <c r="BM34"/>
      <c r="BN34"/>
      <c r="BO34"/>
      <c r="BP34"/>
    </row>
    <row r="35" spans="1:68" s="15" customFormat="1" x14ac:dyDescent="0.2">
      <c r="A35" s="63" t="s">
        <v>1254</v>
      </c>
      <c r="B35" s="28" t="s">
        <v>676</v>
      </c>
      <c r="C35" s="64">
        <v>24724.397000000001</v>
      </c>
      <c r="D35" s="64" t="s">
        <v>700</v>
      </c>
      <c r="E35" s="9">
        <f t="shared" si="11"/>
        <v>-9650.9945611400435</v>
      </c>
      <c r="F35" s="9">
        <f t="shared" si="12"/>
        <v>-9651</v>
      </c>
      <c r="G35" s="9">
        <f t="shared" si="13"/>
        <v>8.4239999960118439E-3</v>
      </c>
      <c r="H35" s="9"/>
      <c r="I35" s="9">
        <f t="shared" si="14"/>
        <v>8.4239999960118439E-3</v>
      </c>
      <c r="J35" s="9"/>
      <c r="K35" s="9"/>
      <c r="L35" s="9"/>
      <c r="N35" s="9"/>
      <c r="O35" s="9"/>
      <c r="P35" s="9">
        <f t="shared" si="15"/>
        <v>2.1939144013403975E-3</v>
      </c>
      <c r="Q35" s="40">
        <f t="shared" si="16"/>
        <v>9705.8970000000008</v>
      </c>
      <c r="R35" s="9"/>
      <c r="S35" s="35">
        <v>0.1</v>
      </c>
      <c r="T35" s="9"/>
      <c r="U35" s="9"/>
      <c r="V35" s="9"/>
      <c r="W35" s="9"/>
      <c r="X35" s="9"/>
      <c r="Y35"/>
      <c r="Z35">
        <f t="shared" si="17"/>
        <v>-9651</v>
      </c>
      <c r="AA35" s="15">
        <f t="shared" si="18"/>
        <v>1.027129429184976E-2</v>
      </c>
      <c r="AB35" s="15">
        <f t="shared" si="19"/>
        <v>3.4662010550248236E-4</v>
      </c>
      <c r="AC35" s="15">
        <f t="shared" si="20"/>
        <v>6.2300855946714464E-3</v>
      </c>
      <c r="AD35" s="15">
        <f t="shared" si="21"/>
        <v>-1.847294295837916E-3</v>
      </c>
      <c r="AE35" s="15">
        <f t="shared" si="22"/>
        <v>3.4124962154353021E-7</v>
      </c>
      <c r="AF35">
        <f t="shared" si="23"/>
        <v>6.2300855946714464E-3</v>
      </c>
      <c r="AG35" s="68"/>
      <c r="AH35">
        <f t="shared" si="24"/>
        <v>8.0773798905093615E-3</v>
      </c>
      <c r="AI35">
        <f t="shared" si="25"/>
        <v>1.4822624040825221</v>
      </c>
      <c r="AJ35">
        <f t="shared" si="26"/>
        <v>0.56491612418418169</v>
      </c>
      <c r="AK35">
        <f t="shared" si="27"/>
        <v>0.2846453470699043</v>
      </c>
      <c r="AL35">
        <f t="shared" si="28"/>
        <v>0.53320410113900196</v>
      </c>
      <c r="AM35">
        <f t="shared" si="29"/>
        <v>0.27310334322235347</v>
      </c>
      <c r="AN35" s="15">
        <f t="shared" si="33"/>
        <v>0.28807333123418427</v>
      </c>
      <c r="AO35" s="15">
        <f t="shared" si="33"/>
        <v>0.28622104315595942</v>
      </c>
      <c r="AP35" s="15">
        <f t="shared" si="33"/>
        <v>0.28277485680457731</v>
      </c>
      <c r="AQ35" s="15">
        <f t="shared" si="33"/>
        <v>0.27637235329197801</v>
      </c>
      <c r="AR35" s="15">
        <f t="shared" si="33"/>
        <v>0.26450801582511907</v>
      </c>
      <c r="AS35" s="15">
        <f t="shared" si="33"/>
        <v>0.24262143828623847</v>
      </c>
      <c r="AT35" s="15">
        <f t="shared" si="33"/>
        <v>0.20254702234315147</v>
      </c>
      <c r="AU35" s="15">
        <f t="shared" si="31"/>
        <v>0.12996907460116963</v>
      </c>
      <c r="AV35"/>
      <c r="AW35">
        <v>-7400</v>
      </c>
      <c r="AX35">
        <f t="shared" si="35"/>
        <v>2.5126293477811139E-2</v>
      </c>
      <c r="AY35">
        <f t="shared" si="36"/>
        <v>2.8096953033880743E-3</v>
      </c>
      <c r="AZ35">
        <f t="shared" si="37"/>
        <v>2.2316598174423066E-2</v>
      </c>
      <c r="BA35">
        <f t="shared" si="38"/>
        <v>0.75510847103968715</v>
      </c>
      <c r="BB35">
        <f t="shared" si="39"/>
        <v>0.86795395222836491</v>
      </c>
      <c r="BC35">
        <f t="shared" si="40"/>
        <v>2.0233975254409939</v>
      </c>
      <c r="BD35">
        <f t="shared" si="41"/>
        <v>1.5982276472875396</v>
      </c>
      <c r="BE35">
        <f t="shared" si="34"/>
        <v>1.4075878617218418</v>
      </c>
      <c r="BF35">
        <f t="shared" si="34"/>
        <v>1.407586779468569</v>
      </c>
      <c r="BG35">
        <f t="shared" si="34"/>
        <v>1.4075748859753703</v>
      </c>
      <c r="BH35">
        <f t="shared" si="34"/>
        <v>1.4074442381946852</v>
      </c>
      <c r="BI35">
        <f t="shared" si="34"/>
        <v>1.4060158546542869</v>
      </c>
      <c r="BJ35">
        <f t="shared" si="34"/>
        <v>1.3911318425090138</v>
      </c>
      <c r="BK35">
        <f t="shared" si="34"/>
        <v>1.2776004365445601</v>
      </c>
      <c r="BL35">
        <f t="shared" si="42"/>
        <v>0.85502978005244967</v>
      </c>
      <c r="BM35"/>
      <c r="BN35"/>
      <c r="BO35"/>
      <c r="BP35"/>
    </row>
    <row r="36" spans="1:68" s="15" customFormat="1" x14ac:dyDescent="0.2">
      <c r="A36" s="63" t="s">
        <v>1254</v>
      </c>
      <c r="B36" s="28" t="s">
        <v>676</v>
      </c>
      <c r="C36" s="64">
        <v>25362.534</v>
      </c>
      <c r="D36" s="64" t="s">
        <v>700</v>
      </c>
      <c r="E36" s="9">
        <f t="shared" si="11"/>
        <v>-9238.9886522551533</v>
      </c>
      <c r="F36" s="9">
        <f t="shared" si="12"/>
        <v>-9239</v>
      </c>
      <c r="G36" s="9">
        <f t="shared" si="13"/>
        <v>1.7575999998371117E-2</v>
      </c>
      <c r="H36" s="9"/>
      <c r="I36" s="9">
        <f t="shared" si="14"/>
        <v>1.7575999998371117E-2</v>
      </c>
      <c r="J36" s="9"/>
      <c r="K36" s="9"/>
      <c r="L36" s="9"/>
      <c r="N36" s="9"/>
      <c r="O36" s="9"/>
      <c r="P36" s="9">
        <f t="shared" si="15"/>
        <v>2.3087925795060456E-3</v>
      </c>
      <c r="Q36" s="40">
        <f t="shared" si="16"/>
        <v>10344.034</v>
      </c>
      <c r="R36" s="9"/>
      <c r="S36" s="35">
        <v>0.1</v>
      </c>
      <c r="T36" s="9"/>
      <c r="U36" s="9"/>
      <c r="V36" s="9"/>
      <c r="W36" s="9"/>
      <c r="Z36">
        <f t="shared" si="17"/>
        <v>-9239</v>
      </c>
      <c r="AA36" s="15">
        <f t="shared" si="18"/>
        <v>1.5669627793158211E-2</v>
      </c>
      <c r="AB36" s="15">
        <f t="shared" si="19"/>
        <v>4.21516478471895E-3</v>
      </c>
      <c r="AC36" s="15">
        <f t="shared" si="20"/>
        <v>1.5267207418865071E-2</v>
      </c>
      <c r="AD36" s="15">
        <f t="shared" si="21"/>
        <v>1.9063722052129056E-3</v>
      </c>
      <c r="AE36" s="15">
        <f t="shared" si="22"/>
        <v>3.6342549848083169E-7</v>
      </c>
      <c r="AF36">
        <f t="shared" si="23"/>
        <v>1.5267207418865071E-2</v>
      </c>
      <c r="AG36" s="68"/>
      <c r="AH36">
        <f t="shared" si="24"/>
        <v>1.3360835213652167E-2</v>
      </c>
      <c r="AI36">
        <f t="shared" si="25"/>
        <v>1.3072903709586834</v>
      </c>
      <c r="AJ36">
        <f t="shared" si="26"/>
        <v>0.87092235756878988</v>
      </c>
      <c r="AK36">
        <f t="shared" si="27"/>
        <v>0.46815876357927427</v>
      </c>
      <c r="AL36">
        <f t="shared" si="28"/>
        <v>0.98994863146981704</v>
      </c>
      <c r="AM36">
        <f t="shared" si="29"/>
        <v>0.53979472072517309</v>
      </c>
      <c r="AN36" s="15">
        <f t="shared" si="33"/>
        <v>0.55837875956169891</v>
      </c>
      <c r="AO36" s="15">
        <f t="shared" si="33"/>
        <v>0.55629005102268858</v>
      </c>
      <c r="AP36" s="15">
        <f t="shared" si="33"/>
        <v>0.55190394417515387</v>
      </c>
      <c r="AQ36" s="15">
        <f t="shared" si="33"/>
        <v>0.54273173826241039</v>
      </c>
      <c r="AR36" s="15">
        <f t="shared" si="33"/>
        <v>0.52371213266931171</v>
      </c>
      <c r="AS36" s="15">
        <f t="shared" si="33"/>
        <v>0.48491661078049053</v>
      </c>
      <c r="AT36" s="15">
        <f t="shared" si="33"/>
        <v>0.40808996363457961</v>
      </c>
      <c r="AU36" s="15">
        <f t="shared" si="31"/>
        <v>0.26267676480371399</v>
      </c>
      <c r="AV36"/>
      <c r="AW36">
        <v>-7200</v>
      </c>
      <c r="AX36">
        <f t="shared" si="35"/>
        <v>2.5253436428358214E-2</v>
      </c>
      <c r="AY36">
        <f t="shared" si="36"/>
        <v>2.8630018511366854E-3</v>
      </c>
      <c r="AZ36">
        <f t="shared" si="37"/>
        <v>2.2390434577221528E-2</v>
      </c>
      <c r="BA36">
        <f t="shared" si="38"/>
        <v>0.7243984538731465</v>
      </c>
      <c r="BB36">
        <f t="shared" si="39"/>
        <v>0.83554061682582614</v>
      </c>
      <c r="BC36">
        <f t="shared" si="40"/>
        <v>2.085349141947443</v>
      </c>
      <c r="BD36">
        <f t="shared" si="41"/>
        <v>1.7140993961875228</v>
      </c>
      <c r="BE36">
        <f t="shared" si="34"/>
        <v>1.4769888347557765</v>
      </c>
      <c r="BF36">
        <f t="shared" si="34"/>
        <v>1.476988763927694</v>
      </c>
      <c r="BG36">
        <f t="shared" si="34"/>
        <v>1.4769874136794265</v>
      </c>
      <c r="BH36">
        <f t="shared" si="34"/>
        <v>1.4769616766001059</v>
      </c>
      <c r="BI36">
        <f t="shared" si="34"/>
        <v>1.4764724408918544</v>
      </c>
      <c r="BJ36">
        <f t="shared" si="34"/>
        <v>1.4676114692840971</v>
      </c>
      <c r="BK36">
        <f t="shared" si="34"/>
        <v>1.3648015718544153</v>
      </c>
      <c r="BL36">
        <f t="shared" si="42"/>
        <v>0.91945098888863619</v>
      </c>
      <c r="BM36"/>
      <c r="BN36"/>
      <c r="BO36"/>
      <c r="BP36"/>
    </row>
    <row r="37" spans="1:68" s="9" customFormat="1" x14ac:dyDescent="0.2">
      <c r="A37" s="63" t="s">
        <v>1254</v>
      </c>
      <c r="B37" s="28" t="s">
        <v>676</v>
      </c>
      <c r="C37" s="64">
        <v>25373.365000000002</v>
      </c>
      <c r="D37" s="64" t="s">
        <v>700</v>
      </c>
      <c r="E37" s="9">
        <f t="shared" si="11"/>
        <v>-9231.9957400762123</v>
      </c>
      <c r="F37" s="9">
        <f t="shared" si="12"/>
        <v>-9232</v>
      </c>
      <c r="G37" s="9">
        <f t="shared" si="13"/>
        <v>6.5979999999399297E-3</v>
      </c>
      <c r="I37" s="9">
        <f t="shared" si="14"/>
        <v>6.5979999999399297E-3</v>
      </c>
      <c r="M37" s="15"/>
      <c r="P37" s="9">
        <f t="shared" si="15"/>
        <v>2.3107359854224463E-3</v>
      </c>
      <c r="Q37" s="40">
        <f t="shared" si="16"/>
        <v>10354.865000000002</v>
      </c>
      <c r="S37" s="35">
        <v>0.1</v>
      </c>
      <c r="Z37">
        <f t="shared" si="17"/>
        <v>-9232</v>
      </c>
      <c r="AA37" s="15">
        <f t="shared" si="18"/>
        <v>1.5748768011054903E-2</v>
      </c>
      <c r="AB37" s="15">
        <f t="shared" si="19"/>
        <v>-6.8400320256925291E-3</v>
      </c>
      <c r="AC37" s="15">
        <f t="shared" si="20"/>
        <v>4.2872640145174834E-3</v>
      </c>
      <c r="AD37" s="15">
        <f t="shared" si="21"/>
        <v>-9.1507680111149736E-3</v>
      </c>
      <c r="AE37" s="15">
        <f t="shared" si="22"/>
        <v>8.3736555193245103E-6</v>
      </c>
      <c r="AF37">
        <f t="shared" si="23"/>
        <v>4.2872640145174834E-3</v>
      </c>
      <c r="AG37" s="68"/>
      <c r="AH37">
        <f t="shared" si="24"/>
        <v>1.3438032025632459E-2</v>
      </c>
      <c r="AI37">
        <f t="shared" si="25"/>
        <v>1.3041085883727503</v>
      </c>
      <c r="AJ37">
        <f t="shared" si="26"/>
        <v>0.87423479469313281</v>
      </c>
      <c r="AK37">
        <f t="shared" si="27"/>
        <v>0.47023182206006975</v>
      </c>
      <c r="AL37">
        <f t="shared" si="28"/>
        <v>0.99672996632411204</v>
      </c>
      <c r="AM37">
        <f t="shared" si="29"/>
        <v>0.54418140079545863</v>
      </c>
      <c r="AN37" s="15">
        <f t="shared" si="33"/>
        <v>0.56268165132186554</v>
      </c>
      <c r="AO37" s="15">
        <f t="shared" si="33"/>
        <v>0.56060263390033183</v>
      </c>
      <c r="AP37" s="15">
        <f t="shared" si="33"/>
        <v>0.55622514408790491</v>
      </c>
      <c r="AQ37" s="15">
        <f t="shared" si="33"/>
        <v>0.54704671919821368</v>
      </c>
      <c r="AR37" s="15">
        <f t="shared" si="33"/>
        <v>0.5279657885463116</v>
      </c>
      <c r="AS37" s="15">
        <f t="shared" si="33"/>
        <v>0.48895554422391274</v>
      </c>
      <c r="AT37" s="15">
        <f t="shared" si="33"/>
        <v>0.4115636798285997</v>
      </c>
      <c r="AU37" s="15">
        <f t="shared" si="31"/>
        <v>0.26493150711298052</v>
      </c>
      <c r="AV37"/>
      <c r="AW37">
        <v>-7000</v>
      </c>
      <c r="AX37">
        <f t="shared" si="35"/>
        <v>2.5275914817163642E-2</v>
      </c>
      <c r="AY37">
        <f t="shared" si="36"/>
        <v>2.9160790694534042E-3</v>
      </c>
      <c r="AZ37">
        <f t="shared" si="37"/>
        <v>2.2359835747710239E-2</v>
      </c>
      <c r="BA37">
        <f t="shared" si="38"/>
        <v>0.6969879819712046</v>
      </c>
      <c r="BB37">
        <f t="shared" si="39"/>
        <v>0.80277387152780644</v>
      </c>
      <c r="BC37">
        <f t="shared" si="40"/>
        <v>2.1425324628147653</v>
      </c>
      <c r="BD37">
        <f t="shared" si="41"/>
        <v>1.8325338889729212</v>
      </c>
      <c r="BE37">
        <f t="shared" si="34"/>
        <v>1.5436661168406376</v>
      </c>
      <c r="BF37">
        <f t="shared" si="34"/>
        <v>1.5436661166232972</v>
      </c>
      <c r="BG37">
        <f t="shared" si="34"/>
        <v>1.5436661023161582</v>
      </c>
      <c r="BH37">
        <f t="shared" si="34"/>
        <v>1.5436651605195539</v>
      </c>
      <c r="BI37">
        <f t="shared" si="34"/>
        <v>1.5436032365623871</v>
      </c>
      <c r="BJ37">
        <f t="shared" si="34"/>
        <v>1.5398019324291763</v>
      </c>
      <c r="BK37">
        <f t="shared" si="34"/>
        <v>1.4501551003176696</v>
      </c>
      <c r="BL37">
        <f t="shared" si="42"/>
        <v>0.98387219772482282</v>
      </c>
      <c r="BM37"/>
      <c r="BN37"/>
      <c r="BO37"/>
      <c r="BP37"/>
    </row>
    <row r="38" spans="1:68" s="15" customFormat="1" x14ac:dyDescent="0.2">
      <c r="A38" s="63" t="s">
        <v>1254</v>
      </c>
      <c r="B38" s="28" t="s">
        <v>676</v>
      </c>
      <c r="C38" s="64">
        <v>25376.457999999999</v>
      </c>
      <c r="D38" s="64" t="s">
        <v>700</v>
      </c>
      <c r="E38" s="9">
        <f t="shared" si="11"/>
        <v>-9229.9987797429603</v>
      </c>
      <c r="F38" s="9">
        <f t="shared" si="12"/>
        <v>-9230</v>
      </c>
      <c r="G38" s="9">
        <f t="shared" si="13"/>
        <v>1.8899999959103297E-3</v>
      </c>
      <c r="H38" s="9"/>
      <c r="I38" s="9">
        <f t="shared" si="14"/>
        <v>1.8899999959103297E-3</v>
      </c>
      <c r="J38" s="9"/>
      <c r="K38" s="9"/>
      <c r="L38" s="9"/>
      <c r="N38" s="9"/>
      <c r="O38" s="9"/>
      <c r="P38" s="9">
        <f t="shared" si="15"/>
        <v>2.3112911926565817E-3</v>
      </c>
      <c r="Q38" s="40">
        <f t="shared" si="16"/>
        <v>10357.957999999999</v>
      </c>
      <c r="R38" s="9"/>
      <c r="S38" s="35">
        <v>0.1</v>
      </c>
      <c r="T38" s="9"/>
      <c r="U38" s="9"/>
      <c r="V38" s="9"/>
      <c r="W38" s="9"/>
      <c r="X38" s="9"/>
      <c r="Y38" s="9"/>
      <c r="Z38">
        <f t="shared" si="17"/>
        <v>-9230</v>
      </c>
      <c r="AA38" s="15">
        <f t="shared" si="18"/>
        <v>1.5771300252825655E-2</v>
      </c>
      <c r="AB38" s="15">
        <f t="shared" si="19"/>
        <v>-1.1570009064258743E-2</v>
      </c>
      <c r="AC38" s="15">
        <f t="shared" si="20"/>
        <v>-4.2129119674625196E-4</v>
      </c>
      <c r="AD38" s="15">
        <f t="shared" si="21"/>
        <v>-1.3881300256915325E-2</v>
      </c>
      <c r="AE38" s="15">
        <f t="shared" si="22"/>
        <v>1.926904968226375E-5</v>
      </c>
      <c r="AF38">
        <f t="shared" si="23"/>
        <v>-4.2129119674625196E-4</v>
      </c>
      <c r="AG38" s="68"/>
      <c r="AH38">
        <f t="shared" si="24"/>
        <v>1.3460009060169073E-2</v>
      </c>
      <c r="AI38">
        <f t="shared" si="25"/>
        <v>1.3031997512653737</v>
      </c>
      <c r="AJ38">
        <f t="shared" si="26"/>
        <v>0.87517093124925682</v>
      </c>
      <c r="AK38">
        <f t="shared" si="27"/>
        <v>0.4708183416484702</v>
      </c>
      <c r="AL38">
        <f t="shared" si="28"/>
        <v>0.99866150379122209</v>
      </c>
      <c r="AM38">
        <f t="shared" si="29"/>
        <v>0.54543382450967182</v>
      </c>
      <c r="AN38" s="15">
        <f t="shared" si="33"/>
        <v>0.56390917354193593</v>
      </c>
      <c r="AO38" s="15">
        <f t="shared" si="33"/>
        <v>0.56183298583903807</v>
      </c>
      <c r="AP38" s="15">
        <f t="shared" si="33"/>
        <v>0.55745808453007062</v>
      </c>
      <c r="AQ38" s="15">
        <f t="shared" si="33"/>
        <v>0.54827811957047778</v>
      </c>
      <c r="AR38" s="15">
        <f t="shared" si="33"/>
        <v>0.52918005261555989</v>
      </c>
      <c r="AS38" s="15">
        <f t="shared" si="33"/>
        <v>0.49010895953350408</v>
      </c>
      <c r="AT38" s="15">
        <f t="shared" si="33"/>
        <v>0.41255603351989034</v>
      </c>
      <c r="AU38" s="15">
        <f t="shared" si="31"/>
        <v>0.26557571920134238</v>
      </c>
      <c r="AV38"/>
      <c r="AW38">
        <v>-6800</v>
      </c>
      <c r="AX38">
        <f t="shared" si="35"/>
        <v>2.5205282850926089E-2</v>
      </c>
      <c r="AY38">
        <f t="shared" si="36"/>
        <v>2.968926958338231E-3</v>
      </c>
      <c r="AZ38">
        <f t="shared" si="37"/>
        <v>2.2236355892587857E-2</v>
      </c>
      <c r="BA38">
        <f t="shared" si="38"/>
        <v>0.67242850609474414</v>
      </c>
      <c r="BB38">
        <f t="shared" si="39"/>
        <v>0.77000662315869894</v>
      </c>
      <c r="BC38">
        <f t="shared" si="40"/>
        <v>2.1956136219187434</v>
      </c>
      <c r="BD38">
        <f t="shared" si="41"/>
        <v>1.9541458620720931</v>
      </c>
      <c r="BE38">
        <f t="shared" si="34"/>
        <v>1.6079078172560903</v>
      </c>
      <c r="BF38">
        <f t="shared" si="34"/>
        <v>1.6079078172556525</v>
      </c>
      <c r="BG38">
        <f t="shared" si="34"/>
        <v>1.6079078172767349</v>
      </c>
      <c r="BH38">
        <f t="shared" si="34"/>
        <v>1.6079078162620588</v>
      </c>
      <c r="BI38">
        <f t="shared" si="34"/>
        <v>1.6079078650969829</v>
      </c>
      <c r="BJ38">
        <f t="shared" si="34"/>
        <v>1.6079055146688581</v>
      </c>
      <c r="BK38">
        <f t="shared" si="34"/>
        <v>1.5335741809184187</v>
      </c>
      <c r="BL38">
        <f t="shared" si="42"/>
        <v>1.0482934065610092</v>
      </c>
      <c r="BM38"/>
      <c r="BN38"/>
      <c r="BO38"/>
      <c r="BP38"/>
    </row>
    <row r="39" spans="1:68" s="9" customFormat="1" x14ac:dyDescent="0.2">
      <c r="A39" s="63" t="s">
        <v>1254</v>
      </c>
      <c r="B39" s="28" t="s">
        <v>676</v>
      </c>
      <c r="C39" s="64">
        <v>25497.280999999999</v>
      </c>
      <c r="D39" s="64" t="s">
        <v>700</v>
      </c>
      <c r="E39" s="9">
        <f t="shared" si="11"/>
        <v>-9151.9907815714087</v>
      </c>
      <c r="F39" s="9">
        <f t="shared" si="12"/>
        <v>-9152</v>
      </c>
      <c r="G39" s="9">
        <f t="shared" si="13"/>
        <v>1.4277999998739688E-2</v>
      </c>
      <c r="I39" s="9">
        <f t="shared" si="14"/>
        <v>1.4277999998739688E-2</v>
      </c>
      <c r="M39" s="15"/>
      <c r="P39" s="9">
        <f t="shared" si="15"/>
        <v>2.3329263870921707E-3</v>
      </c>
      <c r="Q39" s="40">
        <f t="shared" si="16"/>
        <v>10478.780999999999</v>
      </c>
      <c r="S39" s="35">
        <v>0.1</v>
      </c>
      <c r="Z39">
        <f t="shared" si="17"/>
        <v>-9152</v>
      </c>
      <c r="AA39" s="15">
        <f t="shared" si="18"/>
        <v>1.6622673057732313E-2</v>
      </c>
      <c r="AB39" s="15">
        <f t="shared" si="19"/>
        <v>-1.1746671900455391E-5</v>
      </c>
      <c r="AC39" s="15">
        <f t="shared" si="20"/>
        <v>1.1945073611647518E-2</v>
      </c>
      <c r="AD39" s="15">
        <f t="shared" si="21"/>
        <v>-2.3446730589926253E-3</v>
      </c>
      <c r="AE39" s="15">
        <f t="shared" si="22"/>
        <v>5.4974917535658349E-7</v>
      </c>
      <c r="AF39">
        <f t="shared" si="23"/>
        <v>1.1945073611647518E-2</v>
      </c>
      <c r="AG39" s="68"/>
      <c r="AH39">
        <f t="shared" si="24"/>
        <v>1.4289746670640143E-2</v>
      </c>
      <c r="AI39">
        <f t="shared" si="25"/>
        <v>1.2679170010401568</v>
      </c>
      <c r="AJ39">
        <f t="shared" si="26"/>
        <v>0.90824290373279437</v>
      </c>
      <c r="AK39">
        <f t="shared" si="27"/>
        <v>0.4917524586147472</v>
      </c>
      <c r="AL39">
        <f t="shared" si="28"/>
        <v>1.0719381113010351</v>
      </c>
      <c r="AM39">
        <f t="shared" si="29"/>
        <v>0.59396347459580123</v>
      </c>
      <c r="AN39" s="15">
        <f t="shared" si="33"/>
        <v>0.6111313793892621</v>
      </c>
      <c r="AO39" s="15">
        <f t="shared" si="33"/>
        <v>0.60918457528389647</v>
      </c>
      <c r="AP39" s="15">
        <f t="shared" si="33"/>
        <v>0.60495185053672806</v>
      </c>
      <c r="AQ39" s="15">
        <f t="shared" si="33"/>
        <v>0.59579147235850094</v>
      </c>
      <c r="AR39" s="15">
        <f t="shared" si="33"/>
        <v>0.57615800813284301</v>
      </c>
      <c r="AS39" s="15">
        <f t="shared" si="33"/>
        <v>0.53489006160488906</v>
      </c>
      <c r="AT39" s="15">
        <f t="shared" si="33"/>
        <v>0.45120882402436285</v>
      </c>
      <c r="AU39" s="15">
        <f t="shared" si="31"/>
        <v>0.29069999064745516</v>
      </c>
      <c r="AV39"/>
      <c r="AW39">
        <v>-6600</v>
      </c>
      <c r="AX39">
        <f t="shared" si="35"/>
        <v>2.5051507096489942E-2</v>
      </c>
      <c r="AY39">
        <f t="shared" si="36"/>
        <v>3.0215455177911655E-3</v>
      </c>
      <c r="AZ39">
        <f t="shared" si="37"/>
        <v>2.2029961578698777E-2</v>
      </c>
      <c r="BA39">
        <f t="shared" si="38"/>
        <v>0.6503433130344447</v>
      </c>
      <c r="BB39">
        <f t="shared" si="39"/>
        <v>0.73747390031605842</v>
      </c>
      <c r="BC39">
        <f t="shared" si="40"/>
        <v>2.2451427623658495</v>
      </c>
      <c r="BD39">
        <f t="shared" si="41"/>
        <v>2.0795741157762055</v>
      </c>
      <c r="BE39">
        <f t="shared" si="34"/>
        <v>1.6699633238527438</v>
      </c>
      <c r="BF39">
        <f t="shared" si="34"/>
        <v>1.6699633460704271</v>
      </c>
      <c r="BG39">
        <f t="shared" si="34"/>
        <v>1.6699629453362301</v>
      </c>
      <c r="BH39">
        <f t="shared" si="34"/>
        <v>1.6699701730199892</v>
      </c>
      <c r="BI39">
        <f t="shared" si="34"/>
        <v>1.6698397329960557</v>
      </c>
      <c r="BJ39">
        <f t="shared" si="34"/>
        <v>1.6721680892120672</v>
      </c>
      <c r="BK39">
        <f t="shared" si="34"/>
        <v>1.6149799980015689</v>
      </c>
      <c r="BL39">
        <f t="shared" si="42"/>
        <v>1.1127146153971958</v>
      </c>
      <c r="BM39"/>
      <c r="BN39"/>
      <c r="BO39"/>
      <c r="BP39"/>
    </row>
    <row r="40" spans="1:68" s="9" customFormat="1" x14ac:dyDescent="0.2">
      <c r="A40" s="63" t="s">
        <v>1254</v>
      </c>
      <c r="B40" s="28" t="s">
        <v>676</v>
      </c>
      <c r="C40" s="64">
        <v>25500.378000000001</v>
      </c>
      <c r="D40" s="64" t="s">
        <v>700</v>
      </c>
      <c r="E40" s="9">
        <f t="shared" si="11"/>
        <v>-9149.9912386835695</v>
      </c>
      <c r="F40" s="9">
        <f t="shared" si="12"/>
        <v>-9150</v>
      </c>
      <c r="G40" s="9">
        <f t="shared" si="13"/>
        <v>1.3569999999162974E-2</v>
      </c>
      <c r="I40" s="9">
        <f t="shared" si="14"/>
        <v>1.3569999999162974E-2</v>
      </c>
      <c r="M40" s="15"/>
      <c r="P40" s="9">
        <f t="shared" si="15"/>
        <v>2.3334806770085787E-3</v>
      </c>
      <c r="Q40" s="40">
        <f t="shared" si="16"/>
        <v>10481.878000000001</v>
      </c>
      <c r="S40" s="35">
        <v>0.1</v>
      </c>
      <c r="Z40">
        <f t="shared" si="17"/>
        <v>-9150</v>
      </c>
      <c r="AA40" s="15">
        <f t="shared" si="18"/>
        <v>1.6643803884194921E-2</v>
      </c>
      <c r="AB40" s="15">
        <f t="shared" si="19"/>
        <v>-7.4032320802336696E-4</v>
      </c>
      <c r="AC40" s="15">
        <f t="shared" si="20"/>
        <v>1.1236519322154396E-2</v>
      </c>
      <c r="AD40" s="15">
        <f t="shared" si="21"/>
        <v>-3.073803885031947E-3</v>
      </c>
      <c r="AE40" s="15">
        <f t="shared" si="22"/>
        <v>9.4482703236374914E-7</v>
      </c>
      <c r="AF40">
        <f t="shared" si="23"/>
        <v>1.1236519322154396E-2</v>
      </c>
      <c r="AG40" s="68"/>
      <c r="AH40">
        <f t="shared" si="24"/>
        <v>1.4310323207186341E-2</v>
      </c>
      <c r="AI40">
        <f t="shared" si="25"/>
        <v>1.2670182055462438</v>
      </c>
      <c r="AJ40">
        <f t="shared" si="26"/>
        <v>0.90900581327767649</v>
      </c>
      <c r="AK40">
        <f t="shared" si="27"/>
        <v>0.49224107702107106</v>
      </c>
      <c r="AL40">
        <f t="shared" si="28"/>
        <v>1.0737649429038847</v>
      </c>
      <c r="AM40">
        <f t="shared" si="29"/>
        <v>0.59519980783971604</v>
      </c>
      <c r="AN40" s="15">
        <f t="shared" si="33"/>
        <v>0.61232550573065536</v>
      </c>
      <c r="AO40" s="15">
        <f t="shared" si="33"/>
        <v>0.6103824568631866</v>
      </c>
      <c r="AP40" s="15">
        <f t="shared" si="33"/>
        <v>0.60615436908467279</v>
      </c>
      <c r="AQ40" s="15">
        <f t="shared" si="33"/>
        <v>0.59699647165268888</v>
      </c>
      <c r="AR40" s="15">
        <f t="shared" si="33"/>
        <v>0.57735266609357372</v>
      </c>
      <c r="AS40" s="15">
        <f t="shared" si="33"/>
        <v>0.53603296988781501</v>
      </c>
      <c r="AT40" s="15">
        <f t="shared" si="33"/>
        <v>0.45219862536832822</v>
      </c>
      <c r="AU40" s="15">
        <f t="shared" si="31"/>
        <v>0.29134420273581701</v>
      </c>
      <c r="AV40"/>
      <c r="AW40">
        <v>-6400</v>
      </c>
      <c r="AX40">
        <f t="shared" si="35"/>
        <v>2.4823227872044024E-2</v>
      </c>
      <c r="AY40">
        <f t="shared" si="36"/>
        <v>3.0739347478122079E-3</v>
      </c>
      <c r="AZ40">
        <f t="shared" si="37"/>
        <v>2.1749293124231815E-2</v>
      </c>
      <c r="BA40">
        <f t="shared" si="38"/>
        <v>0.63041572867647677</v>
      </c>
      <c r="BB40">
        <f t="shared" si="39"/>
        <v>0.70532921326246667</v>
      </c>
      <c r="BC40">
        <f t="shared" si="40"/>
        <v>2.2915777021370234</v>
      </c>
      <c r="BD40">
        <f t="shared" si="41"/>
        <v>2.2094947495760131</v>
      </c>
      <c r="BE40">
        <f t="shared" si="34"/>
        <v>1.7300495571103873</v>
      </c>
      <c r="BF40">
        <f t="shared" si="34"/>
        <v>1.730049749657756</v>
      </c>
      <c r="BG40">
        <f t="shared" si="34"/>
        <v>1.7300475814494241</v>
      </c>
      <c r="BH40">
        <f t="shared" si="34"/>
        <v>1.7300719951916723</v>
      </c>
      <c r="BI40">
        <f t="shared" si="34"/>
        <v>1.7297968849522718</v>
      </c>
      <c r="BJ40">
        <f t="shared" si="34"/>
        <v>1.7328702220747063</v>
      </c>
      <c r="BK40">
        <f t="shared" si="34"/>
        <v>1.6943020882519604</v>
      </c>
      <c r="BL40">
        <f t="shared" si="42"/>
        <v>1.1771358242333825</v>
      </c>
      <c r="BM40"/>
      <c r="BN40"/>
      <c r="BO40"/>
      <c r="BP40"/>
    </row>
    <row r="41" spans="1:68" s="9" customFormat="1" x14ac:dyDescent="0.2">
      <c r="A41" s="63" t="s">
        <v>1304</v>
      </c>
      <c r="B41" s="28" t="s">
        <v>676</v>
      </c>
      <c r="C41" s="64">
        <v>25774.53</v>
      </c>
      <c r="D41" s="64" t="s">
        <v>700</v>
      </c>
      <c r="E41" s="9">
        <f t="shared" si="11"/>
        <v>-8972.9881125012453</v>
      </c>
      <c r="F41" s="9">
        <f t="shared" si="12"/>
        <v>-8973</v>
      </c>
      <c r="G41" s="9">
        <f t="shared" si="13"/>
        <v>1.8411999997624662E-2</v>
      </c>
      <c r="I41" s="9">
        <f t="shared" si="14"/>
        <v>1.8411999997624662E-2</v>
      </c>
      <c r="M41" s="15"/>
      <c r="P41" s="9">
        <f t="shared" si="15"/>
        <v>2.3824445115557796E-3</v>
      </c>
      <c r="Q41" s="40">
        <f t="shared" si="16"/>
        <v>10756.029999999999</v>
      </c>
      <c r="S41" s="35">
        <v>0.1</v>
      </c>
      <c r="Z41">
        <f t="shared" si="17"/>
        <v>-8973</v>
      </c>
      <c r="AA41" s="15">
        <f t="shared" si="18"/>
        <v>1.8378439980323041E-2</v>
      </c>
      <c r="AB41" s="15">
        <f t="shared" si="19"/>
        <v>2.4160045288573982E-3</v>
      </c>
      <c r="AC41" s="15">
        <f t="shared" si="20"/>
        <v>1.602955548606888E-2</v>
      </c>
      <c r="AD41" s="15">
        <f t="shared" si="21"/>
        <v>3.3560017301620393E-5</v>
      </c>
      <c r="AE41" s="15">
        <f t="shared" si="22"/>
        <v>1.12627476128506E-10</v>
      </c>
      <c r="AF41">
        <f t="shared" si="23"/>
        <v>1.602955548606888E-2</v>
      </c>
      <c r="AG41" s="68"/>
      <c r="AH41">
        <f t="shared" si="24"/>
        <v>1.5995995468767264E-2</v>
      </c>
      <c r="AI41">
        <f t="shared" si="25"/>
        <v>1.1895002062875499</v>
      </c>
      <c r="AJ41">
        <f t="shared" si="26"/>
        <v>0.96158389518275877</v>
      </c>
      <c r="AK41">
        <f t="shared" si="27"/>
        <v>0.52696268541233171</v>
      </c>
      <c r="AL41">
        <f t="shared" si="28"/>
        <v>1.2255874640057711</v>
      </c>
      <c r="AM41">
        <f t="shared" si="29"/>
        <v>0.7030854441288299</v>
      </c>
      <c r="AN41" s="15">
        <f t="shared" ref="AN41:AT50" si="43">$AU41+$AB$7*SIN(AO41)</f>
        <v>0.71473111508472575</v>
      </c>
      <c r="AO41" s="15">
        <f t="shared" si="43"/>
        <v>0.71317666568944338</v>
      </c>
      <c r="AP41" s="15">
        <f t="shared" si="43"/>
        <v>0.70951216464518518</v>
      </c>
      <c r="AQ41" s="15">
        <f t="shared" si="43"/>
        <v>0.70091858234281013</v>
      </c>
      <c r="AR41" s="15">
        <f t="shared" si="43"/>
        <v>0.68100517539321137</v>
      </c>
      <c r="AS41" s="15">
        <f t="shared" si="43"/>
        <v>0.63604022368583757</v>
      </c>
      <c r="AT41" s="15">
        <f t="shared" si="43"/>
        <v>0.53951517345072808</v>
      </c>
      <c r="AU41" s="15">
        <f t="shared" si="31"/>
        <v>0.34835697255584219</v>
      </c>
      <c r="AV41"/>
      <c r="AW41">
        <v>-6200</v>
      </c>
      <c r="AX41">
        <f t="shared" si="35"/>
        <v>2.4527974747032322E-2</v>
      </c>
      <c r="AY41">
        <f t="shared" si="36"/>
        <v>3.1260946484013585E-3</v>
      </c>
      <c r="AZ41">
        <f t="shared" si="37"/>
        <v>2.1401880098630963E-2</v>
      </c>
      <c r="BA41">
        <f t="shared" si="38"/>
        <v>0.61237891090138286</v>
      </c>
      <c r="BB41">
        <f t="shared" si="39"/>
        <v>0.67366948545270799</v>
      </c>
      <c r="BC41">
        <f t="shared" si="40"/>
        <v>2.3353022783777813</v>
      </c>
      <c r="BD41">
        <f t="shared" si="41"/>
        <v>2.3446352628286022</v>
      </c>
      <c r="BE41">
        <f t="shared" si="34"/>
        <v>1.7883561329819906</v>
      </c>
      <c r="BF41">
        <f t="shared" si="34"/>
        <v>1.7883566043196948</v>
      </c>
      <c r="BG41">
        <f t="shared" si="34"/>
        <v>1.7883527049012471</v>
      </c>
      <c r="BH41">
        <f t="shared" si="34"/>
        <v>1.7883849630652451</v>
      </c>
      <c r="BI41">
        <f t="shared" si="34"/>
        <v>1.7881179637864295</v>
      </c>
      <c r="BJ41">
        <f t="shared" si="34"/>
        <v>1.7903182790530985</v>
      </c>
      <c r="BK41">
        <f t="shared" si="34"/>
        <v>1.7714786330224999</v>
      </c>
      <c r="BL41">
        <f t="shared" si="42"/>
        <v>1.2415570330695691</v>
      </c>
      <c r="BM41"/>
      <c r="BN41"/>
      <c r="BO41"/>
      <c r="BP41"/>
    </row>
    <row r="42" spans="1:68" s="9" customFormat="1" x14ac:dyDescent="0.2">
      <c r="A42" s="63" t="s">
        <v>1254</v>
      </c>
      <c r="B42" s="28" t="s">
        <v>676</v>
      </c>
      <c r="C42" s="64">
        <v>25808.582999999999</v>
      </c>
      <c r="D42" s="64" t="s">
        <v>700</v>
      </c>
      <c r="E42" s="9">
        <f t="shared" si="11"/>
        <v>-8951.002179676072</v>
      </c>
      <c r="F42" s="9">
        <f t="shared" si="12"/>
        <v>-8951</v>
      </c>
      <c r="G42" s="9">
        <f t="shared" si="13"/>
        <v>-3.3760000042093452E-3</v>
      </c>
      <c r="I42" s="9">
        <f t="shared" si="14"/>
        <v>-3.3760000042093452E-3</v>
      </c>
      <c r="M42" s="15"/>
      <c r="P42" s="9">
        <f t="shared" si="15"/>
        <v>2.3885178618418194E-3</v>
      </c>
      <c r="Q42" s="40">
        <f t="shared" si="16"/>
        <v>10790.082999999999</v>
      </c>
      <c r="S42" s="35">
        <v>0.1</v>
      </c>
      <c r="Z42">
        <f t="shared" si="17"/>
        <v>-8951</v>
      </c>
      <c r="AA42" s="15">
        <f t="shared" si="18"/>
        <v>1.857577048779592E-2</v>
      </c>
      <c r="AB42" s="15">
        <f t="shared" si="19"/>
        <v>-1.9563252630163445E-2</v>
      </c>
      <c r="AC42" s="15">
        <f t="shared" si="20"/>
        <v>-5.7645178660511651E-3</v>
      </c>
      <c r="AD42" s="15">
        <f t="shared" si="21"/>
        <v>-2.1951770492005265E-2</v>
      </c>
      <c r="AE42" s="15">
        <f t="shared" si="22"/>
        <v>4.8188022773367312E-5</v>
      </c>
      <c r="AF42">
        <f t="shared" si="23"/>
        <v>-5.7645178660511651E-3</v>
      </c>
      <c r="AG42" s="68"/>
      <c r="AH42">
        <f t="shared" si="24"/>
        <v>1.61872526259541E-2</v>
      </c>
      <c r="AI42">
        <f t="shared" si="25"/>
        <v>1.1802148018721637</v>
      </c>
      <c r="AJ42">
        <f t="shared" si="26"/>
        <v>0.96625736875760837</v>
      </c>
      <c r="AK42">
        <f t="shared" si="27"/>
        <v>0.53020998216383752</v>
      </c>
      <c r="AL42">
        <f t="shared" si="28"/>
        <v>1.2431534982704402</v>
      </c>
      <c r="AM42">
        <f t="shared" si="29"/>
        <v>0.71629205579626531</v>
      </c>
      <c r="AN42" s="15">
        <f t="shared" si="43"/>
        <v>0.72701389640696656</v>
      </c>
      <c r="AO42" s="15">
        <f t="shared" si="43"/>
        <v>0.72551243420146694</v>
      </c>
      <c r="AP42" s="15">
        <f t="shared" si="43"/>
        <v>0.72193439917909474</v>
      </c>
      <c r="AQ42" s="15">
        <f t="shared" si="43"/>
        <v>0.71345283880025967</v>
      </c>
      <c r="AR42" s="15">
        <f t="shared" si="43"/>
        <v>0.69359115792274673</v>
      </c>
      <c r="AS42" s="15">
        <f t="shared" si="43"/>
        <v>0.648304091365135</v>
      </c>
      <c r="AT42" s="15">
        <f t="shared" si="43"/>
        <v>0.55032666269400698</v>
      </c>
      <c r="AU42" s="15">
        <f t="shared" si="31"/>
        <v>0.35544330552782272</v>
      </c>
      <c r="AV42"/>
      <c r="AW42">
        <v>-6000</v>
      </c>
      <c r="AX42">
        <f t="shared" si="35"/>
        <v>2.4172342864596696E-2</v>
      </c>
      <c r="AY42">
        <f t="shared" si="36"/>
        <v>3.1780252195586166E-3</v>
      </c>
      <c r="AZ42">
        <f t="shared" si="37"/>
        <v>2.099431764503808E-2</v>
      </c>
      <c r="BA42">
        <f t="shared" si="38"/>
        <v>0.59600723637771957</v>
      </c>
      <c r="BB42">
        <f t="shared" si="39"/>
        <v>0.64255219389083862</v>
      </c>
      <c r="BC42">
        <f t="shared" si="40"/>
        <v>2.3766407271548995</v>
      </c>
      <c r="BD42">
        <f t="shared" si="41"/>
        <v>2.485790449696021</v>
      </c>
      <c r="BE42">
        <f t="shared" ref="BE42:BK51" si="44">$BL42+$AB$7*SIN(BF42)</f>
        <v>1.84504975111823</v>
      </c>
      <c r="BF42">
        <f t="shared" si="44"/>
        <v>1.8450496208118901</v>
      </c>
      <c r="BG42">
        <f t="shared" si="44"/>
        <v>1.8450504799895033</v>
      </c>
      <c r="BH42">
        <f t="shared" si="44"/>
        <v>1.8450448149353207</v>
      </c>
      <c r="BI42">
        <f t="shared" si="44"/>
        <v>1.8450821658058425</v>
      </c>
      <c r="BJ42">
        <f t="shared" si="44"/>
        <v>1.8448358123115685</v>
      </c>
      <c r="BK42">
        <f t="shared" si="44"/>
        <v>1.8464567147985271</v>
      </c>
      <c r="BL42">
        <f t="shared" si="42"/>
        <v>1.3059782419057557</v>
      </c>
      <c r="BM42"/>
      <c r="BN42"/>
      <c r="BO42"/>
      <c r="BP42"/>
    </row>
    <row r="43" spans="1:68" s="9" customFormat="1" x14ac:dyDescent="0.2">
      <c r="A43" s="63" t="s">
        <v>1310</v>
      </c>
      <c r="B43" s="28" t="s">
        <v>676</v>
      </c>
      <c r="C43" s="64">
        <v>25833.381000000001</v>
      </c>
      <c r="D43" s="64" t="s">
        <v>700</v>
      </c>
      <c r="E43" s="9">
        <f t="shared" si="11"/>
        <v>-8934.9916325231443</v>
      </c>
      <c r="F43" s="9">
        <f t="shared" si="12"/>
        <v>-8935</v>
      </c>
      <c r="G43" s="9">
        <f t="shared" si="13"/>
        <v>1.2960000000020955E-2</v>
      </c>
      <c r="I43" s="9">
        <f t="shared" si="14"/>
        <v>1.2960000000020955E-2</v>
      </c>
      <c r="M43" s="15"/>
      <c r="P43" s="9">
        <f t="shared" si="15"/>
        <v>2.3929331009643479E-3</v>
      </c>
      <c r="Q43" s="40">
        <f t="shared" si="16"/>
        <v>10814.881000000001</v>
      </c>
      <c r="S43" s="35">
        <v>0.1</v>
      </c>
      <c r="Z43">
        <f t="shared" si="17"/>
        <v>-8935</v>
      </c>
      <c r="AA43" s="15">
        <f t="shared" si="18"/>
        <v>1.8716821764783044E-2</v>
      </c>
      <c r="AB43" s="15">
        <f t="shared" si="19"/>
        <v>-3.3638886637977414E-3</v>
      </c>
      <c r="AC43" s="15">
        <f t="shared" si="20"/>
        <v>1.0567066899056607E-2</v>
      </c>
      <c r="AD43" s="15">
        <f t="shared" si="21"/>
        <v>-5.7568217647620892E-3</v>
      </c>
      <c r="AE43" s="15">
        <f t="shared" si="22"/>
        <v>3.3140996831238497E-6</v>
      </c>
      <c r="AF43">
        <f t="shared" si="23"/>
        <v>1.0567066899056607E-2</v>
      </c>
      <c r="AG43" s="68"/>
      <c r="AH43">
        <f t="shared" si="24"/>
        <v>1.6323888663818696E-2</v>
      </c>
      <c r="AI43">
        <f t="shared" si="25"/>
        <v>1.173518347881725</v>
      </c>
      <c r="AJ43">
        <f t="shared" si="26"/>
        <v>0.96942684594539497</v>
      </c>
      <c r="AK43">
        <f t="shared" si="27"/>
        <v>0.53243908848655797</v>
      </c>
      <c r="AL43">
        <f t="shared" si="28"/>
        <v>1.2557566530403392</v>
      </c>
      <c r="AM43">
        <f t="shared" si="29"/>
        <v>0.72587017083369576</v>
      </c>
      <c r="AN43" s="15">
        <f t="shared" si="43"/>
        <v>0.73588629381941262</v>
      </c>
      <c r="AO43" s="15">
        <f t="shared" si="43"/>
        <v>0.73442359493407039</v>
      </c>
      <c r="AP43" s="15">
        <f t="shared" si="43"/>
        <v>0.73091002614168454</v>
      </c>
      <c r="AQ43" s="15">
        <f t="shared" si="43"/>
        <v>0.72251484131982335</v>
      </c>
      <c r="AR43" s="15">
        <f t="shared" si="43"/>
        <v>0.7027018936548266</v>
      </c>
      <c r="AS43" s="15">
        <f t="shared" si="43"/>
        <v>0.65719888673671356</v>
      </c>
      <c r="AT43" s="15">
        <f t="shared" si="43"/>
        <v>0.55818342789219411</v>
      </c>
      <c r="AU43" s="15">
        <f t="shared" si="31"/>
        <v>0.36059700223471763</v>
      </c>
      <c r="AV43"/>
      <c r="AW43">
        <v>-5800</v>
      </c>
      <c r="AX43">
        <f t="shared" si="35"/>
        <v>2.3762135937707918E-2</v>
      </c>
      <c r="AY43">
        <f t="shared" si="36"/>
        <v>3.2297264612839824E-3</v>
      </c>
      <c r="AZ43">
        <f t="shared" si="37"/>
        <v>2.0532409476423936E-2</v>
      </c>
      <c r="BA43">
        <f t="shared" si="38"/>
        <v>0.5811091514148925</v>
      </c>
      <c r="BB43">
        <f t="shared" si="39"/>
        <v>0.6120071888662082</v>
      </c>
      <c r="BC43">
        <f t="shared" si="40"/>
        <v>2.4158690403720366</v>
      </c>
      <c r="BD43">
        <f t="shared" si="41"/>
        <v>2.6338409408360994</v>
      </c>
      <c r="BE43">
        <f t="shared" si="44"/>
        <v>1.900277964829395</v>
      </c>
      <c r="BF43">
        <f t="shared" si="44"/>
        <v>1.9002735009280505</v>
      </c>
      <c r="BG43">
        <f t="shared" si="44"/>
        <v>1.9002981370134941</v>
      </c>
      <c r="BH43">
        <f t="shared" si="44"/>
        <v>1.9001621493435605</v>
      </c>
      <c r="BI43">
        <f t="shared" si="44"/>
        <v>1.9009121085049843</v>
      </c>
      <c r="BJ43">
        <f t="shared" si="44"/>
        <v>1.8967554574818455</v>
      </c>
      <c r="BK43">
        <f t="shared" si="44"/>
        <v>1.9191925367344367</v>
      </c>
      <c r="BL43">
        <f t="shared" si="42"/>
        <v>1.3703994507419424</v>
      </c>
      <c r="BM43"/>
      <c r="BN43"/>
      <c r="BO43"/>
      <c r="BP43"/>
    </row>
    <row r="44" spans="1:68" s="9" customFormat="1" x14ac:dyDescent="0.2">
      <c r="A44" s="63" t="s">
        <v>1254</v>
      </c>
      <c r="B44" s="28" t="s">
        <v>676</v>
      </c>
      <c r="C44" s="64">
        <v>25878.305</v>
      </c>
      <c r="D44" s="64" t="s">
        <v>700</v>
      </c>
      <c r="E44" s="9">
        <f t="shared" si="11"/>
        <v>-8905.9869619731762</v>
      </c>
      <c r="F44" s="9">
        <f t="shared" si="12"/>
        <v>-8906</v>
      </c>
      <c r="G44" s="9">
        <f t="shared" si="13"/>
        <v>2.0193999996990897E-2</v>
      </c>
      <c r="I44" s="9">
        <f t="shared" si="14"/>
        <v>2.0193999996990897E-2</v>
      </c>
      <c r="M44" s="15"/>
      <c r="P44" s="9">
        <f t="shared" si="15"/>
        <v>2.4009319809375727E-3</v>
      </c>
      <c r="Q44" s="40">
        <f t="shared" si="16"/>
        <v>10859.805</v>
      </c>
      <c r="S44" s="35">
        <v>0.1</v>
      </c>
      <c r="Z44">
        <f t="shared" si="17"/>
        <v>-8906</v>
      </c>
      <c r="AA44" s="15">
        <f t="shared" si="18"/>
        <v>1.8967250211316941E-2</v>
      </c>
      <c r="AB44" s="15">
        <f t="shared" si="19"/>
        <v>3.6276817666115284E-3</v>
      </c>
      <c r="AC44" s="15">
        <f t="shared" si="20"/>
        <v>1.7793068016053324E-2</v>
      </c>
      <c r="AD44" s="15">
        <f t="shared" si="21"/>
        <v>1.2267497856739557E-3</v>
      </c>
      <c r="AE44" s="15">
        <f t="shared" si="22"/>
        <v>1.5049150366510961E-7</v>
      </c>
      <c r="AF44">
        <f t="shared" si="23"/>
        <v>1.7793068016053324E-2</v>
      </c>
      <c r="AG44" s="68"/>
      <c r="AH44">
        <f t="shared" si="24"/>
        <v>1.6566318230379368E-2</v>
      </c>
      <c r="AI44">
        <f t="shared" si="25"/>
        <v>1.1615062479817735</v>
      </c>
      <c r="AJ44">
        <f t="shared" si="26"/>
        <v>0.9746976099496012</v>
      </c>
      <c r="AK44">
        <f t="shared" si="27"/>
        <v>0.53620493457525165</v>
      </c>
      <c r="AL44">
        <f t="shared" si="28"/>
        <v>1.2782367189435808</v>
      </c>
      <c r="AM44">
        <f t="shared" si="29"/>
        <v>0.74317434682671957</v>
      </c>
      <c r="AN44" s="15">
        <f t="shared" si="43"/>
        <v>0.75183869123596403</v>
      </c>
      <c r="AO44" s="15">
        <f t="shared" si="43"/>
        <v>0.7504464870067542</v>
      </c>
      <c r="AP44" s="15">
        <f t="shared" si="43"/>
        <v>0.74705270909323218</v>
      </c>
      <c r="AQ44" s="15">
        <f t="shared" si="43"/>
        <v>0.73882397080611817</v>
      </c>
      <c r="AR44" s="15">
        <f t="shared" si="43"/>
        <v>0.71912263395158504</v>
      </c>
      <c r="AS44" s="15">
        <f t="shared" si="43"/>
        <v>0.67326755883738021</v>
      </c>
      <c r="AT44" s="15">
        <f t="shared" si="43"/>
        <v>0.57241038909402531</v>
      </c>
      <c r="AU44" s="15">
        <f t="shared" si="31"/>
        <v>0.36993807751596469</v>
      </c>
      <c r="AV44"/>
      <c r="AW44">
        <v>-5600</v>
      </c>
      <c r="AX44">
        <f t="shared" si="35"/>
        <v>2.3302481732942845E-2</v>
      </c>
      <c r="AY44">
        <f t="shared" si="36"/>
        <v>3.2811983735774567E-3</v>
      </c>
      <c r="AZ44">
        <f t="shared" si="37"/>
        <v>2.0021283359365389E-2</v>
      </c>
      <c r="BA44">
        <f t="shared" si="38"/>
        <v>0.56752130949298429</v>
      </c>
      <c r="BB44">
        <f t="shared" si="39"/>
        <v>0.58204489333110498</v>
      </c>
      <c r="BC44">
        <f t="shared" si="40"/>
        <v>2.4532239606102291</v>
      </c>
      <c r="BD44">
        <f t="shared" si="41"/>
        <v>2.7897752274467327</v>
      </c>
      <c r="BE44">
        <f t="shared" si="44"/>
        <v>1.9541723867542644</v>
      </c>
      <c r="BF44">
        <f t="shared" si="44"/>
        <v>1.9541544673419948</v>
      </c>
      <c r="BG44">
        <f t="shared" si="44"/>
        <v>1.954240008507695</v>
      </c>
      <c r="BH44">
        <f t="shared" si="44"/>
        <v>1.9538315005906906</v>
      </c>
      <c r="BI44">
        <f t="shared" si="44"/>
        <v>1.9557786446038121</v>
      </c>
      <c r="BJ44">
        <f t="shared" si="44"/>
        <v>1.946411523698913</v>
      </c>
      <c r="BK44">
        <f t="shared" si="44"/>
        <v>1.9896516043517716</v>
      </c>
      <c r="BL44">
        <f t="shared" si="42"/>
        <v>1.4348206595781288</v>
      </c>
      <c r="BM44"/>
      <c r="BN44"/>
      <c r="BO44"/>
      <c r="BP44"/>
    </row>
    <row r="45" spans="1:68" s="9" customFormat="1" x14ac:dyDescent="0.2">
      <c r="A45" s="63" t="s">
        <v>1254</v>
      </c>
      <c r="B45" s="28" t="s">
        <v>676</v>
      </c>
      <c r="C45" s="64">
        <v>25881.382000000001</v>
      </c>
      <c r="D45" s="64" t="s">
        <v>700</v>
      </c>
      <c r="E45" s="9">
        <f t="shared" si="11"/>
        <v>-8904.000331858264</v>
      </c>
      <c r="F45" s="9">
        <f t="shared" si="12"/>
        <v>-8904</v>
      </c>
      <c r="G45" s="9">
        <f t="shared" si="13"/>
        <v>-5.1400000302237459E-4</v>
      </c>
      <c r="I45" s="9">
        <f t="shared" si="14"/>
        <v>-5.1400000302237459E-4</v>
      </c>
      <c r="M45" s="15"/>
      <c r="P45" s="9">
        <f t="shared" si="15"/>
        <v>2.4014834501019681E-3</v>
      </c>
      <c r="Q45" s="40">
        <f t="shared" si="16"/>
        <v>10862.882000000001</v>
      </c>
      <c r="S45" s="35">
        <v>0.1</v>
      </c>
      <c r="Z45">
        <f t="shared" si="17"/>
        <v>-8904</v>
      </c>
      <c r="AA45" s="15">
        <f t="shared" si="18"/>
        <v>1.8984274750389819E-2</v>
      </c>
      <c r="AB45" s="15">
        <f t="shared" si="19"/>
        <v>-1.7096791303310224E-2</v>
      </c>
      <c r="AC45" s="15">
        <f t="shared" si="20"/>
        <v>-2.9154834531243427E-3</v>
      </c>
      <c r="AD45" s="15">
        <f t="shared" si="21"/>
        <v>-1.9498274753412193E-2</v>
      </c>
      <c r="AE45" s="15">
        <f t="shared" si="22"/>
        <v>3.8018271835955134E-5</v>
      </c>
      <c r="AF45">
        <f t="shared" si="23"/>
        <v>-2.9154834531243427E-3</v>
      </c>
      <c r="AG45" s="68"/>
      <c r="AH45">
        <f t="shared" si="24"/>
        <v>1.658279130028785E-2</v>
      </c>
      <c r="AI45">
        <f t="shared" si="25"/>
        <v>1.1606838907558454</v>
      </c>
      <c r="AJ45">
        <f t="shared" si="26"/>
        <v>0.97503920079187556</v>
      </c>
      <c r="AK45">
        <f t="shared" si="27"/>
        <v>0.53645194309608346</v>
      </c>
      <c r="AL45">
        <f t="shared" si="28"/>
        <v>1.2797700276500843</v>
      </c>
      <c r="AM45">
        <f t="shared" si="29"/>
        <v>0.74436510927621613</v>
      </c>
      <c r="AN45" s="15">
        <f t="shared" si="43"/>
        <v>0.7529327747264617</v>
      </c>
      <c r="AO45" s="15">
        <f t="shared" si="43"/>
        <v>0.75154543537569596</v>
      </c>
      <c r="AP45" s="15">
        <f t="shared" si="43"/>
        <v>0.7481600441345706</v>
      </c>
      <c r="AQ45" s="15">
        <f t="shared" si="43"/>
        <v>0.73994323345433344</v>
      </c>
      <c r="AR45" s="15">
        <f t="shared" si="43"/>
        <v>0.72025068014130145</v>
      </c>
      <c r="AS45" s="15">
        <f t="shared" si="43"/>
        <v>0.67437319149415909</v>
      </c>
      <c r="AT45" s="15">
        <f t="shared" si="43"/>
        <v>0.57339091248865293</v>
      </c>
      <c r="AU45" s="15">
        <f t="shared" si="31"/>
        <v>0.37058228960432654</v>
      </c>
      <c r="AV45"/>
      <c r="AW45">
        <v>-5400</v>
      </c>
      <c r="AX45">
        <f t="shared" si="35"/>
        <v>2.2797925933794101E-2</v>
      </c>
      <c r="AY45">
        <f t="shared" si="36"/>
        <v>3.3324409564390381E-3</v>
      </c>
      <c r="AZ45">
        <f t="shared" si="37"/>
        <v>1.9465484977355063E-2</v>
      </c>
      <c r="BA45">
        <f t="shared" si="38"/>
        <v>0.55510380649602342</v>
      </c>
      <c r="BB45">
        <f t="shared" si="39"/>
        <v>0.55266205634938492</v>
      </c>
      <c r="BC45">
        <f t="shared" si="40"/>
        <v>2.4889100954128582</v>
      </c>
      <c r="BD45">
        <f t="shared" si="41"/>
        <v>2.9547160928181033</v>
      </c>
      <c r="BE45">
        <f t="shared" si="44"/>
        <v>2.0068513394900456</v>
      </c>
      <c r="BF45">
        <f t="shared" si="44"/>
        <v>2.0068027069562024</v>
      </c>
      <c r="BG45">
        <f t="shared" si="44"/>
        <v>2.0070082953020481</v>
      </c>
      <c r="BH45">
        <f t="shared" si="44"/>
        <v>2.0061385748495884</v>
      </c>
      <c r="BI45">
        <f t="shared" si="44"/>
        <v>2.0098068203558084</v>
      </c>
      <c r="BJ45">
        <f t="shared" si="44"/>
        <v>1.994133409221118</v>
      </c>
      <c r="BK45">
        <f t="shared" si="44"/>
        <v>2.0578088686449858</v>
      </c>
      <c r="BL45">
        <f t="shared" si="42"/>
        <v>1.4992418684143154</v>
      </c>
      <c r="BM45"/>
      <c r="BN45"/>
      <c r="BO45"/>
      <c r="BP45"/>
    </row>
    <row r="46" spans="1:68" s="9" customFormat="1" x14ac:dyDescent="0.2">
      <c r="A46" s="63" t="s">
        <v>1320</v>
      </c>
      <c r="B46" s="28" t="s">
        <v>676</v>
      </c>
      <c r="C46" s="64">
        <v>26945.462</v>
      </c>
      <c r="D46" s="64" t="s">
        <v>700</v>
      </c>
      <c r="E46" s="9">
        <f t="shared" si="11"/>
        <v>-8216.9891610184059</v>
      </c>
      <c r="F46" s="9">
        <f t="shared" si="12"/>
        <v>-8217</v>
      </c>
      <c r="G46" s="9">
        <f t="shared" si="13"/>
        <v>1.6787999997177394E-2</v>
      </c>
      <c r="I46" s="9">
        <f t="shared" si="14"/>
        <v>1.6787999997177394E-2</v>
      </c>
      <c r="M46" s="15"/>
      <c r="P46" s="9">
        <f t="shared" si="15"/>
        <v>2.5895562145558052E-3</v>
      </c>
      <c r="Q46" s="40">
        <f t="shared" si="16"/>
        <v>11926.962</v>
      </c>
      <c r="S46" s="35">
        <v>0.1</v>
      </c>
      <c r="Z46">
        <f t="shared" si="17"/>
        <v>-8217</v>
      </c>
      <c r="AA46" s="15">
        <f t="shared" si="18"/>
        <v>2.3195969202545519E-2</v>
      </c>
      <c r="AB46" s="15">
        <f t="shared" si="19"/>
        <v>-3.8184129908123178E-3</v>
      </c>
      <c r="AC46" s="15">
        <f t="shared" si="20"/>
        <v>1.4198443782621589E-2</v>
      </c>
      <c r="AD46" s="15">
        <f t="shared" si="21"/>
        <v>-6.4079692053681248E-3</v>
      </c>
      <c r="AE46" s="15">
        <f t="shared" si="22"/>
        <v>4.1062069336946198E-6</v>
      </c>
      <c r="AF46">
        <f t="shared" si="23"/>
        <v>1.4198443782621589E-2</v>
      </c>
      <c r="AG46" s="68"/>
      <c r="AH46">
        <f t="shared" si="24"/>
        <v>2.0606412987989712E-2</v>
      </c>
      <c r="AI46">
        <f t="shared" si="25"/>
        <v>0.92770879533862483</v>
      </c>
      <c r="AJ46">
        <f t="shared" si="26"/>
        <v>0.98074025592644465</v>
      </c>
      <c r="AK46">
        <f t="shared" si="27"/>
        <v>0.55531430895359357</v>
      </c>
      <c r="AL46">
        <f t="shared" si="28"/>
        <v>1.7002490222449107</v>
      </c>
      <c r="AM46">
        <f t="shared" si="29"/>
        <v>1.1386186065560475</v>
      </c>
      <c r="AN46" s="15">
        <f t="shared" si="43"/>
        <v>1.0877412215206428</v>
      </c>
      <c r="AO46" s="15">
        <f t="shared" si="43"/>
        <v>1.0875385742958952</v>
      </c>
      <c r="AP46" s="15">
        <f t="shared" si="43"/>
        <v>1.0867603772619407</v>
      </c>
      <c r="AQ46" s="15">
        <f t="shared" si="43"/>
        <v>1.0837826192355648</v>
      </c>
      <c r="AR46" s="15">
        <f t="shared" si="43"/>
        <v>1.072539445231804</v>
      </c>
      <c r="AS46" s="15">
        <f t="shared" si="43"/>
        <v>1.0320251722340867</v>
      </c>
      <c r="AT46" s="15">
        <f t="shared" si="43"/>
        <v>0.90430053183901071</v>
      </c>
      <c r="AU46" s="15">
        <f t="shared" si="31"/>
        <v>0.59186914195662743</v>
      </c>
      <c r="AV46"/>
      <c r="AW46">
        <v>-5200</v>
      </c>
      <c r="AX46">
        <f t="shared" si="35"/>
        <v>2.225251002766469E-2</v>
      </c>
      <c r="AY46">
        <f t="shared" si="36"/>
        <v>3.383454209868728E-3</v>
      </c>
      <c r="AZ46">
        <f t="shared" si="37"/>
        <v>1.8869055817795962E-2</v>
      </c>
      <c r="BA46">
        <f t="shared" si="38"/>
        <v>0.54373632976555986</v>
      </c>
      <c r="BB46">
        <f t="shared" si="39"/>
        <v>0.52384586613844508</v>
      </c>
      <c r="BC46">
        <f t="shared" si="40"/>
        <v>2.5231055208163466</v>
      </c>
      <c r="BD46">
        <f t="shared" si="41"/>
        <v>3.1299526030488636</v>
      </c>
      <c r="BE46">
        <f t="shared" si="44"/>
        <v>2.0584219576122753</v>
      </c>
      <c r="BF46">
        <f t="shared" si="44"/>
        <v>2.0583148231126995</v>
      </c>
      <c r="BG46">
        <f t="shared" si="44"/>
        <v>2.0587230718891814</v>
      </c>
      <c r="BH46">
        <f t="shared" si="44"/>
        <v>2.057165704058729</v>
      </c>
      <c r="BI46">
        <f t="shared" si="44"/>
        <v>2.0630823534388809</v>
      </c>
      <c r="BJ46">
        <f t="shared" si="44"/>
        <v>2.0402399269154912</v>
      </c>
      <c r="BK46">
        <f t="shared" si="44"/>
        <v>2.1236488300011769</v>
      </c>
      <c r="BL46">
        <f t="shared" si="42"/>
        <v>1.563663077250502</v>
      </c>
      <c r="BM46"/>
      <c r="BN46"/>
      <c r="BO46"/>
      <c r="BP46"/>
    </row>
    <row r="47" spans="1:68" s="9" customFormat="1" x14ac:dyDescent="0.2">
      <c r="A47" s="63" t="s">
        <v>1324</v>
      </c>
      <c r="B47" s="28" t="s">
        <v>676</v>
      </c>
      <c r="C47" s="64">
        <v>27261.431</v>
      </c>
      <c r="D47" s="64" t="s">
        <v>700</v>
      </c>
      <c r="E47" s="9">
        <f t="shared" si="11"/>
        <v>-8012.9873635604145</v>
      </c>
      <c r="F47" s="9">
        <f t="shared" si="12"/>
        <v>-8013</v>
      </c>
      <c r="G47" s="9">
        <f t="shared" si="13"/>
        <v>1.9572000001062406E-2</v>
      </c>
      <c r="I47" s="9">
        <f t="shared" si="14"/>
        <v>1.9572000001062406E-2</v>
      </c>
      <c r="M47" s="15"/>
      <c r="P47" s="9">
        <f t="shared" si="15"/>
        <v>2.6448821010430484E-3</v>
      </c>
      <c r="Q47" s="40">
        <f t="shared" si="16"/>
        <v>12242.931</v>
      </c>
      <c r="S47" s="35">
        <v>0.1</v>
      </c>
      <c r="Z47">
        <f t="shared" si="17"/>
        <v>-8013</v>
      </c>
      <c r="AA47" s="15">
        <f t="shared" si="18"/>
        <v>2.3930080065843962E-2</v>
      </c>
      <c r="AB47" s="15">
        <f t="shared" si="19"/>
        <v>-1.7131979637385053E-3</v>
      </c>
      <c r="AC47" s="15">
        <f t="shared" si="20"/>
        <v>1.6927117900019356E-2</v>
      </c>
      <c r="AD47" s="15">
        <f t="shared" si="21"/>
        <v>-4.3580800647815554E-3</v>
      </c>
      <c r="AE47" s="15">
        <f t="shared" si="22"/>
        <v>1.8992861851046407E-6</v>
      </c>
      <c r="AF47">
        <f t="shared" si="23"/>
        <v>1.6927117900019356E-2</v>
      </c>
      <c r="AG47" s="68"/>
      <c r="AH47">
        <f t="shared" si="24"/>
        <v>2.1285197964800912E-2</v>
      </c>
      <c r="AI47">
        <f t="shared" si="25"/>
        <v>0.8759427863393412</v>
      </c>
      <c r="AJ47">
        <f t="shared" si="26"/>
        <v>0.95809750499132107</v>
      </c>
      <c r="AK47">
        <f t="shared" si="27"/>
        <v>0.54608589776586769</v>
      </c>
      <c r="AL47">
        <f t="shared" si="28"/>
        <v>1.7941802595804068</v>
      </c>
      <c r="AM47">
        <f t="shared" si="29"/>
        <v>1.2526549695922489</v>
      </c>
      <c r="AN47" s="15">
        <f t="shared" si="43"/>
        <v>1.1740649431716279</v>
      </c>
      <c r="AO47" s="15">
        <f t="shared" si="43"/>
        <v>1.1739816148470748</v>
      </c>
      <c r="AP47" s="15">
        <f t="shared" si="43"/>
        <v>1.1735967791109752</v>
      </c>
      <c r="AQ47" s="15">
        <f t="shared" si="43"/>
        <v>1.1718240497451331</v>
      </c>
      <c r="AR47" s="15">
        <f t="shared" si="43"/>
        <v>1.163752402881187</v>
      </c>
      <c r="AS47" s="15">
        <f t="shared" si="43"/>
        <v>1.1287577614135347</v>
      </c>
      <c r="AT47" s="15">
        <f t="shared" si="43"/>
        <v>0.9998520672992024</v>
      </c>
      <c r="AU47" s="15">
        <f t="shared" si="31"/>
        <v>0.65757877496953776</v>
      </c>
      <c r="AV47"/>
      <c r="AW47">
        <v>-5000</v>
      </c>
      <c r="AX47">
        <f t="shared" si="35"/>
        <v>2.1669838152207098E-2</v>
      </c>
      <c r="AY47">
        <f t="shared" si="36"/>
        <v>3.4342381338665251E-3</v>
      </c>
      <c r="AZ47">
        <f t="shared" si="37"/>
        <v>1.8235600018340573E-2</v>
      </c>
      <c r="BA47">
        <f t="shared" si="38"/>
        <v>0.53331505115908739</v>
      </c>
      <c r="BB47">
        <f t="shared" si="39"/>
        <v>0.49557696561725834</v>
      </c>
      <c r="BC47">
        <f t="shared" si="40"/>
        <v>2.5559661729365111</v>
      </c>
      <c r="BD47">
        <f t="shared" si="41"/>
        <v>3.3169792018914039</v>
      </c>
      <c r="BE47">
        <f t="shared" si="44"/>
        <v>2.108981768135529</v>
      </c>
      <c r="BF47">
        <f t="shared" si="44"/>
        <v>2.108776291286429</v>
      </c>
      <c r="BG47">
        <f t="shared" si="44"/>
        <v>2.1094919458375658</v>
      </c>
      <c r="BH47">
        <f t="shared" si="44"/>
        <v>2.1069956720555099</v>
      </c>
      <c r="BI47">
        <f t="shared" si="44"/>
        <v>2.1156581740233764</v>
      </c>
      <c r="BJ47">
        <f t="shared" si="44"/>
        <v>2.0850345791408067</v>
      </c>
      <c r="BK47">
        <f t="shared" si="44"/>
        <v>2.1871656025026658</v>
      </c>
      <c r="BL47">
        <f t="shared" si="42"/>
        <v>1.6280842860866886</v>
      </c>
      <c r="BM47"/>
      <c r="BN47"/>
      <c r="BO47"/>
      <c r="BP47"/>
    </row>
    <row r="48" spans="1:68" s="9" customFormat="1" x14ac:dyDescent="0.2">
      <c r="A48" s="63" t="s">
        <v>1327</v>
      </c>
      <c r="B48" s="28" t="s">
        <v>676</v>
      </c>
      <c r="C48" s="64">
        <v>27580.495999999999</v>
      </c>
      <c r="D48" s="64" t="s">
        <v>700</v>
      </c>
      <c r="E48" s="9">
        <f t="shared" si="11"/>
        <v>-7806.9866688532311</v>
      </c>
      <c r="F48" s="9">
        <f t="shared" si="12"/>
        <v>-7807</v>
      </c>
      <c r="G48" s="9">
        <f t="shared" si="13"/>
        <v>2.064799999789102E-2</v>
      </c>
      <c r="I48" s="9">
        <f t="shared" si="14"/>
        <v>2.064799999789102E-2</v>
      </c>
      <c r="M48" s="15"/>
      <c r="P48" s="9">
        <f t="shared" si="15"/>
        <v>2.7005082836344067E-3</v>
      </c>
      <c r="Q48" s="40">
        <f t="shared" si="16"/>
        <v>12561.995999999999</v>
      </c>
      <c r="S48" s="35">
        <v>0.1</v>
      </c>
      <c r="Z48">
        <f t="shared" si="17"/>
        <v>-7807</v>
      </c>
      <c r="AA48" s="15">
        <f t="shared" si="18"/>
        <v>2.4485981845120346E-2</v>
      </c>
      <c r="AB48" s="15">
        <f t="shared" si="19"/>
        <v>-1.1374735635949172E-3</v>
      </c>
      <c r="AC48" s="15">
        <f t="shared" si="20"/>
        <v>1.7947491714256615E-2</v>
      </c>
      <c r="AD48" s="15">
        <f t="shared" si="21"/>
        <v>-3.8379818472293256E-3</v>
      </c>
      <c r="AE48" s="15">
        <f t="shared" si="22"/>
        <v>1.4730104659661828E-6</v>
      </c>
      <c r="AF48">
        <f t="shared" si="23"/>
        <v>1.7947491714256615E-2</v>
      </c>
      <c r="AG48" s="68"/>
      <c r="AH48">
        <f t="shared" si="24"/>
        <v>2.1785473561485937E-2</v>
      </c>
      <c r="AI48">
        <f t="shared" si="25"/>
        <v>0.83011361366830905</v>
      </c>
      <c r="AJ48">
        <f t="shared" si="26"/>
        <v>0.9303781522211233</v>
      </c>
      <c r="AK48">
        <f t="shared" si="27"/>
        <v>0.53360904765489081</v>
      </c>
      <c r="AL48">
        <f t="shared" si="28"/>
        <v>1.8790221478261961</v>
      </c>
      <c r="AM48">
        <f t="shared" si="29"/>
        <v>1.367829855095976</v>
      </c>
      <c r="AN48" s="15">
        <f t="shared" si="43"/>
        <v>1.2564948906639426</v>
      </c>
      <c r="AO48" s="15">
        <f t="shared" si="43"/>
        <v>1.2564673362512322</v>
      </c>
      <c r="AP48" s="15">
        <f t="shared" si="43"/>
        <v>1.2563082298257673</v>
      </c>
      <c r="AQ48" s="15">
        <f t="shared" si="43"/>
        <v>1.2553910251712115</v>
      </c>
      <c r="AR48" s="15">
        <f t="shared" si="43"/>
        <v>1.2501530434081698</v>
      </c>
      <c r="AS48" s="15">
        <f t="shared" si="43"/>
        <v>1.2216916111761797</v>
      </c>
      <c r="AT48" s="15">
        <f t="shared" si="43"/>
        <v>1.0948408538788079</v>
      </c>
      <c r="AU48" s="15">
        <f t="shared" si="31"/>
        <v>0.72393262007080994</v>
      </c>
      <c r="AV48"/>
      <c r="AW48">
        <v>-4800</v>
      </c>
      <c r="AX48">
        <f t="shared" si="35"/>
        <v>2.1053136747066412E-2</v>
      </c>
      <c r="AY48">
        <f t="shared" si="36"/>
        <v>3.4847927284324303E-3</v>
      </c>
      <c r="AZ48">
        <f t="shared" si="37"/>
        <v>1.7568344018633983E-2</v>
      </c>
      <c r="BA48">
        <f t="shared" si="38"/>
        <v>0.52375011356684853</v>
      </c>
      <c r="BB48">
        <f t="shared" si="39"/>
        <v>0.46783172650241711</v>
      </c>
      <c r="BC48">
        <f t="shared" si="40"/>
        <v>2.5876292779258376</v>
      </c>
      <c r="BD48">
        <f t="shared" si="41"/>
        <v>3.5175440571679348</v>
      </c>
      <c r="BE48">
        <f t="shared" si="44"/>
        <v>2.1586198051377394</v>
      </c>
      <c r="BF48">
        <f t="shared" si="44"/>
        <v>2.1582638533478034</v>
      </c>
      <c r="BG48">
        <f t="shared" si="44"/>
        <v>2.1594096834043475</v>
      </c>
      <c r="BH48">
        <f t="shared" si="44"/>
        <v>2.1557141167037819</v>
      </c>
      <c r="BI48">
        <f t="shared" si="44"/>
        <v>2.1675607187318673</v>
      </c>
      <c r="BJ48">
        <f t="shared" si="44"/>
        <v>2.1288017820752572</v>
      </c>
      <c r="BK48">
        <f t="shared" si="44"/>
        <v>2.2483629383456516</v>
      </c>
      <c r="BL48">
        <f t="shared" si="42"/>
        <v>1.6925054949228753</v>
      </c>
      <c r="BM48"/>
      <c r="BN48"/>
      <c r="BO48"/>
      <c r="BP48"/>
    </row>
    <row r="49" spans="1:68" s="9" customFormat="1" x14ac:dyDescent="0.2">
      <c r="A49" s="63" t="s">
        <v>1327</v>
      </c>
      <c r="B49" s="28" t="s">
        <v>676</v>
      </c>
      <c r="C49" s="64">
        <v>27608.368999999999</v>
      </c>
      <c r="D49" s="64" t="s">
        <v>700</v>
      </c>
      <c r="E49" s="9">
        <f t="shared" si="11"/>
        <v>-7788.9907828626865</v>
      </c>
      <c r="F49" s="9">
        <f t="shared" si="12"/>
        <v>-7789</v>
      </c>
      <c r="G49" s="9">
        <f t="shared" si="13"/>
        <v>1.4275999994424637E-2</v>
      </c>
      <c r="I49" s="9">
        <f t="shared" si="14"/>
        <v>1.4275999994424637E-2</v>
      </c>
      <c r="M49" s="15"/>
      <c r="P49" s="9">
        <f t="shared" si="15"/>
        <v>2.7053572656574689E-3</v>
      </c>
      <c r="Q49" s="40">
        <f t="shared" si="16"/>
        <v>12589.868999999999</v>
      </c>
      <c r="S49" s="35">
        <v>0.1</v>
      </c>
      <c r="Z49">
        <f t="shared" si="17"/>
        <v>-7789</v>
      </c>
      <c r="AA49" s="15">
        <f t="shared" si="18"/>
        <v>2.4526523606792538E-2</v>
      </c>
      <c r="AB49" s="15">
        <f t="shared" si="19"/>
        <v>-7.5451663467104302E-3</v>
      </c>
      <c r="AC49" s="15">
        <f t="shared" si="20"/>
        <v>1.1570642728767169E-2</v>
      </c>
      <c r="AD49" s="15">
        <f t="shared" si="21"/>
        <v>-1.02505236123679E-2</v>
      </c>
      <c r="AE49" s="15">
        <f t="shared" si="22"/>
        <v>1.0507323432771188E-5</v>
      </c>
      <c r="AF49">
        <f t="shared" si="23"/>
        <v>1.1570642728767169E-2</v>
      </c>
      <c r="AG49" s="68"/>
      <c r="AH49">
        <f t="shared" si="24"/>
        <v>2.1821166341135068E-2</v>
      </c>
      <c r="AI49">
        <f t="shared" si="25"/>
        <v>0.82638536796013562</v>
      </c>
      <c r="AJ49">
        <f t="shared" si="26"/>
        <v>0.92779114975040133</v>
      </c>
      <c r="AK49">
        <f t="shared" si="27"/>
        <v>0.53240770049057573</v>
      </c>
      <c r="AL49">
        <f t="shared" si="28"/>
        <v>1.8860168418852663</v>
      </c>
      <c r="AM49">
        <f t="shared" si="29"/>
        <v>1.3779188981750095</v>
      </c>
      <c r="AN49" s="15">
        <f t="shared" si="43"/>
        <v>1.2634916556069626</v>
      </c>
      <c r="AO49" s="15">
        <f t="shared" si="43"/>
        <v>1.2634669490667896</v>
      </c>
      <c r="AP49" s="15">
        <f t="shared" si="43"/>
        <v>1.2633211420733232</v>
      </c>
      <c r="AQ49" s="15">
        <f t="shared" si="43"/>
        <v>1.2624620138023275</v>
      </c>
      <c r="AR49" s="15">
        <f t="shared" si="43"/>
        <v>1.2574461370515464</v>
      </c>
      <c r="AS49" s="15">
        <f t="shared" si="43"/>
        <v>1.2295828729103864</v>
      </c>
      <c r="AT49" s="15">
        <f t="shared" si="43"/>
        <v>1.1030650612355695</v>
      </c>
      <c r="AU49" s="15">
        <f t="shared" si="31"/>
        <v>0.72973052886606671</v>
      </c>
      <c r="AV49"/>
      <c r="AW49">
        <v>-4600</v>
      </c>
      <c r="AX49">
        <f t="shared" si="35"/>
        <v>2.0405309571104025E-2</v>
      </c>
      <c r="AY49">
        <f t="shared" si="36"/>
        <v>3.5351179935664439E-3</v>
      </c>
      <c r="AZ49">
        <f t="shared" si="37"/>
        <v>1.687019157753758E-2</v>
      </c>
      <c r="BA49">
        <f t="shared" si="38"/>
        <v>0.51496358231430972</v>
      </c>
      <c r="BB49">
        <f t="shared" si="39"/>
        <v>0.44058400701556494</v>
      </c>
      <c r="BC49">
        <f t="shared" si="40"/>
        <v>2.6182160334714824</v>
      </c>
      <c r="BD49">
        <f t="shared" si="41"/>
        <v>3.7337096863371841</v>
      </c>
      <c r="BE49">
        <f t="shared" si="44"/>
        <v>2.2074173403905371</v>
      </c>
      <c r="BF49">
        <f t="shared" si="44"/>
        <v>2.2068477593802136</v>
      </c>
      <c r="BG49">
        <f t="shared" si="44"/>
        <v>2.2085580160700329</v>
      </c>
      <c r="BH49">
        <f t="shared" si="44"/>
        <v>2.2034107306414583</v>
      </c>
      <c r="BI49">
        <f t="shared" si="44"/>
        <v>2.2187957854355838</v>
      </c>
      <c r="BJ49">
        <f t="shared" si="44"/>
        <v>2.1718040063849506</v>
      </c>
      <c r="BK49">
        <f t="shared" si="44"/>
        <v>2.3072542122736333</v>
      </c>
      <c r="BL49">
        <f t="shared" si="42"/>
        <v>1.7569267037590617</v>
      </c>
      <c r="BM49"/>
      <c r="BN49"/>
      <c r="BO49"/>
      <c r="BP49"/>
    </row>
    <row r="50" spans="1:68" s="9" customFormat="1" x14ac:dyDescent="0.2">
      <c r="A50" s="63" t="s">
        <v>1327</v>
      </c>
      <c r="B50" s="28" t="s">
        <v>676</v>
      </c>
      <c r="C50" s="64">
        <v>27611.469000000001</v>
      </c>
      <c r="D50" s="64" t="s">
        <v>700</v>
      </c>
      <c r="E50" s="9">
        <f t="shared" si="11"/>
        <v>-7786.9893030589074</v>
      </c>
      <c r="F50" s="9">
        <f t="shared" si="12"/>
        <v>-7787</v>
      </c>
      <c r="G50" s="9">
        <f t="shared" si="13"/>
        <v>1.6567999999097083E-2</v>
      </c>
      <c r="I50" s="9">
        <f t="shared" si="14"/>
        <v>1.6567999999097083E-2</v>
      </c>
      <c r="M50" s="15"/>
      <c r="P50" s="9">
        <f t="shared" si="15"/>
        <v>2.705895926773093E-3</v>
      </c>
      <c r="Q50" s="40">
        <f t="shared" si="16"/>
        <v>12592.969000000001</v>
      </c>
      <c r="S50" s="35">
        <v>0.1</v>
      </c>
      <c r="Z50">
        <f t="shared" si="17"/>
        <v>-7787</v>
      </c>
      <c r="AA50" s="15">
        <f t="shared" si="18"/>
        <v>2.4530952485038112E-2</v>
      </c>
      <c r="AB50" s="15">
        <f t="shared" si="19"/>
        <v>-5.2570565591679372E-3</v>
      </c>
      <c r="AC50" s="15">
        <f t="shared" si="20"/>
        <v>1.3862104072323991E-2</v>
      </c>
      <c r="AD50" s="15">
        <f t="shared" si="21"/>
        <v>-7.9629524859410293E-3</v>
      </c>
      <c r="AE50" s="15">
        <f t="shared" si="22"/>
        <v>6.3408612293354424E-6</v>
      </c>
      <c r="AF50">
        <f t="shared" si="23"/>
        <v>1.3862104072323991E-2</v>
      </c>
      <c r="AG50" s="68"/>
      <c r="AH50">
        <f t="shared" si="24"/>
        <v>2.182505655826502E-2</v>
      </c>
      <c r="AI50">
        <f t="shared" si="25"/>
        <v>0.82597370432097172</v>
      </c>
      <c r="AJ50">
        <f t="shared" si="26"/>
        <v>0.92750235085971511</v>
      </c>
      <c r="AK50">
        <f t="shared" si="27"/>
        <v>0.53227328357924886</v>
      </c>
      <c r="AL50">
        <f t="shared" si="28"/>
        <v>1.8867901507445557</v>
      </c>
      <c r="AM50">
        <f t="shared" si="29"/>
        <v>1.3790402755950852</v>
      </c>
      <c r="AN50" s="15">
        <f t="shared" si="43"/>
        <v>1.2642671295383103</v>
      </c>
      <c r="AO50" s="15">
        <f t="shared" si="43"/>
        <v>1.2642427241009269</v>
      </c>
      <c r="AP50" s="15">
        <f t="shared" si="43"/>
        <v>1.2640983408926121</v>
      </c>
      <c r="AQ50" s="15">
        <f t="shared" si="43"/>
        <v>1.2632455089727392</v>
      </c>
      <c r="AR50" s="15">
        <f t="shared" si="43"/>
        <v>1.2582540279076451</v>
      </c>
      <c r="AS50" s="15">
        <f t="shared" si="43"/>
        <v>1.2304574005199373</v>
      </c>
      <c r="AT50" s="15">
        <f t="shared" si="43"/>
        <v>1.103978088856493</v>
      </c>
      <c r="AU50" s="15">
        <f t="shared" si="31"/>
        <v>0.73037474095442856</v>
      </c>
      <c r="AV50"/>
      <c r="AW50">
        <v>-4400</v>
      </c>
      <c r="AX50">
        <f t="shared" si="35"/>
        <v>1.9728989366471814E-2</v>
      </c>
      <c r="AY50">
        <f t="shared" si="36"/>
        <v>3.5852139292685643E-3</v>
      </c>
      <c r="AZ50">
        <f t="shared" si="37"/>
        <v>1.6143775437203248E-2</v>
      </c>
      <c r="BA50">
        <f t="shared" si="38"/>
        <v>0.50688775559359389</v>
      </c>
      <c r="BB50">
        <f t="shared" si="39"/>
        <v>0.41380652917191679</v>
      </c>
      <c r="BC50">
        <f t="shared" si="40"/>
        <v>2.6478337231018663</v>
      </c>
      <c r="BD50">
        <f t="shared" si="41"/>
        <v>3.9679301590721248</v>
      </c>
      <c r="BE50">
        <f t="shared" si="44"/>
        <v>2.2554483294187246</v>
      </c>
      <c r="BF50">
        <f t="shared" si="44"/>
        <v>2.2545937643348424</v>
      </c>
      <c r="BG50">
        <f t="shared" si="44"/>
        <v>2.2570057575854632</v>
      </c>
      <c r="BH50">
        <f t="shared" si="44"/>
        <v>2.2501794836162388</v>
      </c>
      <c r="BI50">
        <f t="shared" si="44"/>
        <v>2.2693538465340262</v>
      </c>
      <c r="BJ50">
        <f t="shared" si="44"/>
        <v>2.2142797748481686</v>
      </c>
      <c r="BK50">
        <f t="shared" si="44"/>
        <v>2.3638623660901894</v>
      </c>
      <c r="BL50">
        <f t="shared" si="42"/>
        <v>1.8213479125952483</v>
      </c>
      <c r="BM50"/>
      <c r="BN50"/>
      <c r="BO50"/>
      <c r="BP50"/>
    </row>
    <row r="51" spans="1:68" s="9" customFormat="1" x14ac:dyDescent="0.2">
      <c r="A51" s="63" t="s">
        <v>1327</v>
      </c>
      <c r="B51" s="28" t="s">
        <v>676</v>
      </c>
      <c r="C51" s="64">
        <v>27625.403999999999</v>
      </c>
      <c r="D51" s="64" t="s">
        <v>700</v>
      </c>
      <c r="E51" s="9">
        <f t="shared" si="11"/>
        <v>-7777.9923285216064</v>
      </c>
      <c r="F51" s="9">
        <f t="shared" si="12"/>
        <v>-7778</v>
      </c>
      <c r="G51" s="9">
        <f t="shared" si="13"/>
        <v>1.1881999995239312E-2</v>
      </c>
      <c r="I51" s="9">
        <f t="shared" si="14"/>
        <v>1.1881999995239312E-2</v>
      </c>
      <c r="M51" s="15"/>
      <c r="P51" s="9">
        <f t="shared" si="15"/>
        <v>2.7083196179982305E-3</v>
      </c>
      <c r="Q51" s="40">
        <f t="shared" si="16"/>
        <v>12606.903999999999</v>
      </c>
      <c r="S51" s="35">
        <v>0.1</v>
      </c>
      <c r="Z51">
        <f t="shared" si="17"/>
        <v>-7778</v>
      </c>
      <c r="AA51" s="15">
        <f t="shared" si="18"/>
        <v>2.4550696112709915E-2</v>
      </c>
      <c r="AB51" s="15">
        <f t="shared" si="19"/>
        <v>-9.9603764994723731E-3</v>
      </c>
      <c r="AC51" s="15">
        <f t="shared" si="20"/>
        <v>9.1736803772410822E-3</v>
      </c>
      <c r="AD51" s="15">
        <f t="shared" si="21"/>
        <v>-1.2668696117470603E-2</v>
      </c>
      <c r="AE51" s="15">
        <f t="shared" si="22"/>
        <v>1.6049586131681471E-5</v>
      </c>
      <c r="AF51">
        <f t="shared" si="23"/>
        <v>9.1736803772410822E-3</v>
      </c>
      <c r="AG51" s="68"/>
      <c r="AH51">
        <f t="shared" si="24"/>
        <v>2.1842376494711685E-2</v>
      </c>
      <c r="AI51">
        <f t="shared" si="25"/>
        <v>0.82412757079618193</v>
      </c>
      <c r="AJ51">
        <f t="shared" si="26"/>
        <v>0.92619948392722218</v>
      </c>
      <c r="AK51">
        <f t="shared" si="27"/>
        <v>0.53166614397189904</v>
      </c>
      <c r="AL51">
        <f t="shared" si="28"/>
        <v>1.8902605206249501</v>
      </c>
      <c r="AM51">
        <f t="shared" si="29"/>
        <v>1.3840874344684857</v>
      </c>
      <c r="AN51" s="15">
        <f t="shared" ref="AN51:AT60" si="45">$AU51+$AB$7*SIN(AO51)</f>
        <v>1.2677519794013348</v>
      </c>
      <c r="AO51" s="15">
        <f t="shared" si="45"/>
        <v>1.2677288923344523</v>
      </c>
      <c r="AP51" s="15">
        <f t="shared" si="45"/>
        <v>1.2675907857583861</v>
      </c>
      <c r="AQ51" s="15">
        <f t="shared" si="45"/>
        <v>1.2667659034869176</v>
      </c>
      <c r="AR51" s="15">
        <f t="shared" si="45"/>
        <v>1.2618834960231382</v>
      </c>
      <c r="AS51" s="15">
        <f t="shared" si="45"/>
        <v>1.2343871330992151</v>
      </c>
      <c r="AT51" s="15">
        <f t="shared" si="45"/>
        <v>1.108084792812267</v>
      </c>
      <c r="AU51" s="15">
        <f t="shared" si="31"/>
        <v>0.733273695352057</v>
      </c>
      <c r="AV51"/>
      <c r="AW51">
        <v>-4200</v>
      </c>
      <c r="AX51">
        <f t="shared" si="35"/>
        <v>1.9026586349130774E-2</v>
      </c>
      <c r="AY51">
        <f t="shared" si="36"/>
        <v>3.6350805355387936E-3</v>
      </c>
      <c r="AZ51">
        <f t="shared" si="37"/>
        <v>1.5391505813591982E-2</v>
      </c>
      <c r="BA51">
        <f t="shared" si="38"/>
        <v>0.49946374997052545</v>
      </c>
      <c r="BB51">
        <f t="shared" si="39"/>
        <v>0.38747195382699684</v>
      </c>
      <c r="BC51">
        <f t="shared" si="40"/>
        <v>2.6765774150527917</v>
      </c>
      <c r="BD51">
        <f t="shared" si="41"/>
        <v>4.2231510189544759</v>
      </c>
      <c r="BE51">
        <f t="shared" si="44"/>
        <v>2.3027796791331836</v>
      </c>
      <c r="BF51">
        <f t="shared" si="44"/>
        <v>2.3015648011028085</v>
      </c>
      <c r="BG51">
        <f t="shared" si="44"/>
        <v>2.3048092914973806</v>
      </c>
      <c r="BH51">
        <f t="shared" si="44"/>
        <v>2.2961180789396689</v>
      </c>
      <c r="BI51">
        <f t="shared" si="44"/>
        <v>2.3192147820386286</v>
      </c>
      <c r="BJ51">
        <f t="shared" si="44"/>
        <v>2.2564424382005446</v>
      </c>
      <c r="BK51">
        <f t="shared" si="44"/>
        <v>2.4182198134812998</v>
      </c>
      <c r="BL51">
        <f t="shared" si="42"/>
        <v>1.8857691214314349</v>
      </c>
      <c r="BM51"/>
      <c r="BN51"/>
      <c r="BO51"/>
      <c r="BP51"/>
    </row>
    <row r="52" spans="1:68" s="9" customFormat="1" x14ac:dyDescent="0.2">
      <c r="A52" s="63" t="s">
        <v>1327</v>
      </c>
      <c r="B52" s="28" t="s">
        <v>676</v>
      </c>
      <c r="C52" s="64">
        <v>27628.508000000002</v>
      </c>
      <c r="D52" s="64" t="s">
        <v>700</v>
      </c>
      <c r="E52" s="9">
        <f t="shared" si="11"/>
        <v>-7775.988266163241</v>
      </c>
      <c r="F52" s="9">
        <f t="shared" si="12"/>
        <v>-7776</v>
      </c>
      <c r="G52" s="9">
        <f t="shared" si="13"/>
        <v>1.8173999997088686E-2</v>
      </c>
      <c r="I52" s="9">
        <f t="shared" si="14"/>
        <v>1.8173999997088686E-2</v>
      </c>
      <c r="M52" s="15"/>
      <c r="P52" s="9">
        <f t="shared" si="15"/>
        <v>2.7088581529826671E-3</v>
      </c>
      <c r="Q52" s="40">
        <f t="shared" si="16"/>
        <v>12610.008000000002</v>
      </c>
      <c r="S52" s="35">
        <v>0.1</v>
      </c>
      <c r="Z52">
        <f t="shared" si="17"/>
        <v>-7776</v>
      </c>
      <c r="AA52" s="15">
        <f t="shared" si="18"/>
        <v>2.4555042297530326E-2</v>
      </c>
      <c r="AB52" s="15">
        <f t="shared" si="19"/>
        <v>-3.6721841474589741E-3</v>
      </c>
      <c r="AC52" s="15">
        <f t="shared" si="20"/>
        <v>1.5465141844106019E-2</v>
      </c>
      <c r="AD52" s="15">
        <f t="shared" si="21"/>
        <v>-6.3810423004416403E-3</v>
      </c>
      <c r="AE52" s="15">
        <f t="shared" si="22"/>
        <v>4.0717700840025547E-6</v>
      </c>
      <c r="AF52">
        <f t="shared" si="23"/>
        <v>1.5465141844106019E-2</v>
      </c>
      <c r="AG52" s="68"/>
      <c r="AH52">
        <f t="shared" si="24"/>
        <v>2.184618414454766E-2</v>
      </c>
      <c r="AI52">
        <f t="shared" si="25"/>
        <v>0.82371872596912554</v>
      </c>
      <c r="AJ52">
        <f t="shared" si="26"/>
        <v>0.92590923866412456</v>
      </c>
      <c r="AK52">
        <f t="shared" si="27"/>
        <v>0.53153072575915283</v>
      </c>
      <c r="AL52">
        <f t="shared" si="28"/>
        <v>1.8910296064237211</v>
      </c>
      <c r="AM52">
        <f t="shared" si="29"/>
        <v>1.3852092425687883</v>
      </c>
      <c r="AN52" s="15">
        <f t="shared" si="45"/>
        <v>1.2685253305561548</v>
      </c>
      <c r="AO52" s="15">
        <f t="shared" si="45"/>
        <v>1.2685025284604321</v>
      </c>
      <c r="AP52" s="15">
        <f t="shared" si="45"/>
        <v>1.2683657880185173</v>
      </c>
      <c r="AQ52" s="15">
        <f t="shared" si="45"/>
        <v>1.2675470318296371</v>
      </c>
      <c r="AR52" s="15">
        <f t="shared" si="45"/>
        <v>1.2626887051223425</v>
      </c>
      <c r="AS52" s="15">
        <f t="shared" si="45"/>
        <v>1.235259153267612</v>
      </c>
      <c r="AT52" s="15">
        <f t="shared" si="45"/>
        <v>1.1089969662858035</v>
      </c>
      <c r="AU52" s="15">
        <f t="shared" si="31"/>
        <v>0.73391790744041885</v>
      </c>
      <c r="AV52"/>
      <c r="AW52">
        <v>-4000</v>
      </c>
      <c r="AX52">
        <f t="shared" si="35"/>
        <v>1.8300332892296548E-2</v>
      </c>
      <c r="AY52">
        <f t="shared" si="36"/>
        <v>3.6847178123771301E-3</v>
      </c>
      <c r="AZ52">
        <f t="shared" si="37"/>
        <v>1.4615615079919419E-2</v>
      </c>
      <c r="BA52">
        <f t="shared" si="38"/>
        <v>0.49264029696571943</v>
      </c>
      <c r="BB52">
        <f t="shared" si="39"/>
        <v>0.36155369684125338</v>
      </c>
      <c r="BC52">
        <f t="shared" si="40"/>
        <v>2.7045313693606401</v>
      </c>
      <c r="BD52">
        <f t="shared" si="41"/>
        <v>4.5029407851526537</v>
      </c>
      <c r="BE52">
        <f t="shared" ref="BE52:BK61" si="46">$BL52+$AB$7*SIN(BF52)</f>
        <v>2.349471439271154</v>
      </c>
      <c r="BF52">
        <f t="shared" si="46"/>
        <v>2.3478222749676596</v>
      </c>
      <c r="BG52">
        <f t="shared" si="46"/>
        <v>2.3520134355796287</v>
      </c>
      <c r="BH52">
        <f t="shared" si="46"/>
        <v>2.3413268402584198</v>
      </c>
      <c r="BI52">
        <f t="shared" si="46"/>
        <v>2.3683520355524608</v>
      </c>
      <c r="BJ52">
        <f t="shared" si="46"/>
        <v>2.2984796377235011</v>
      </c>
      <c r="BK52">
        <f t="shared" si="46"/>
        <v>2.4703683055420775</v>
      </c>
      <c r="BL52">
        <f t="shared" si="42"/>
        <v>1.9501903302676216</v>
      </c>
      <c r="BM52"/>
      <c r="BN52"/>
      <c r="BO52"/>
      <c r="BP52"/>
    </row>
    <row r="53" spans="1:68" s="9" customFormat="1" x14ac:dyDescent="0.2">
      <c r="A53" s="63" t="s">
        <v>1327</v>
      </c>
      <c r="B53" s="28" t="s">
        <v>676</v>
      </c>
      <c r="C53" s="64">
        <v>27639.363000000001</v>
      </c>
      <c r="D53" s="64" t="s">
        <v>700</v>
      </c>
      <c r="E53" s="9">
        <f t="shared" si="11"/>
        <v>-7768.9798586567886</v>
      </c>
      <c r="F53" s="9">
        <f t="shared" si="12"/>
        <v>-7769</v>
      </c>
      <c r="G53" s="9">
        <f t="shared" si="13"/>
        <v>3.1195999999908963E-2</v>
      </c>
      <c r="I53" s="9">
        <f t="shared" ref="I53:I72" si="47">G53</f>
        <v>3.1195999999908963E-2</v>
      </c>
      <c r="M53" s="15"/>
      <c r="P53" s="9">
        <f t="shared" si="15"/>
        <v>2.7107428448312678E-3</v>
      </c>
      <c r="Q53" s="40">
        <f t="shared" si="16"/>
        <v>12620.863000000001</v>
      </c>
      <c r="S53" s="35">
        <v>0.1</v>
      </c>
      <c r="Z53">
        <f t="shared" si="17"/>
        <v>-7769</v>
      </c>
      <c r="AA53" s="15">
        <f t="shared" si="18"/>
        <v>2.4570136174325227E-2</v>
      </c>
      <c r="AB53" s="15">
        <f t="shared" si="19"/>
        <v>9.3366066704150055E-3</v>
      </c>
      <c r="AC53" s="15">
        <f t="shared" si="20"/>
        <v>2.8485257155077694E-2</v>
      </c>
      <c r="AD53" s="15">
        <f t="shared" si="21"/>
        <v>6.625863825583736E-3</v>
      </c>
      <c r="AE53" s="15">
        <f t="shared" si="22"/>
        <v>4.3902071435179142E-6</v>
      </c>
      <c r="AF53">
        <f t="shared" si="23"/>
        <v>2.8485257155077694E-2</v>
      </c>
      <c r="AG53" s="68"/>
      <c r="AH53">
        <f t="shared" si="24"/>
        <v>2.1859393329493958E-2</v>
      </c>
      <c r="AI53">
        <f t="shared" si="25"/>
        <v>0.82229177992316549</v>
      </c>
      <c r="AJ53">
        <f t="shared" si="26"/>
        <v>0.92489135118566912</v>
      </c>
      <c r="AK53">
        <f t="shared" si="27"/>
        <v>0.53105535353400157</v>
      </c>
      <c r="AL53">
        <f t="shared" si="28"/>
        <v>1.8937154033036041</v>
      </c>
      <c r="AM53">
        <f t="shared" si="29"/>
        <v>1.3891362080574556</v>
      </c>
      <c r="AN53" s="15">
        <f t="shared" si="45"/>
        <v>1.2712290359046357</v>
      </c>
      <c r="AO53" s="15">
        <f t="shared" si="45"/>
        <v>1.2712072088141499</v>
      </c>
      <c r="AP53" s="15">
        <f t="shared" si="45"/>
        <v>1.2710751689382513</v>
      </c>
      <c r="AQ53" s="15">
        <f t="shared" si="45"/>
        <v>1.2702776122510322</v>
      </c>
      <c r="AR53" s="15">
        <f t="shared" si="45"/>
        <v>1.2655031134831431</v>
      </c>
      <c r="AS53" s="15">
        <f t="shared" si="45"/>
        <v>1.238307633510739</v>
      </c>
      <c r="AT53" s="15">
        <f t="shared" si="45"/>
        <v>1.1121883468815472</v>
      </c>
      <c r="AU53" s="15">
        <f t="shared" si="31"/>
        <v>0.73617264974968544</v>
      </c>
      <c r="AV53"/>
      <c r="AW53">
        <v>-3800</v>
      </c>
      <c r="AX53">
        <f t="shared" si="35"/>
        <v>1.7552323295107881E-2</v>
      </c>
      <c r="AY53">
        <f t="shared" si="36"/>
        <v>3.7341257597835751E-3</v>
      </c>
      <c r="AZ53">
        <f t="shared" si="37"/>
        <v>1.3818197535324305E-2</v>
      </c>
      <c r="BA53">
        <f t="shared" si="38"/>
        <v>0.48637270397911825</v>
      </c>
      <c r="BB53">
        <f t="shared" si="39"/>
        <v>0.33602651123728838</v>
      </c>
      <c r="BC53">
        <f t="shared" si="40"/>
        <v>2.7317702502473318</v>
      </c>
      <c r="BD53">
        <f t="shared" si="41"/>
        <v>4.8116669840961235</v>
      </c>
      <c r="BE53">
        <f t="shared" si="46"/>
        <v>2.3955770071083666</v>
      </c>
      <c r="BF53">
        <f t="shared" si="46"/>
        <v>2.3934269516311151</v>
      </c>
      <c r="BG53">
        <f t="shared" si="46"/>
        <v>2.3986526510492974</v>
      </c>
      <c r="BH53">
        <f t="shared" si="46"/>
        <v>2.385907205590871</v>
      </c>
      <c r="BI53">
        <f t="shared" si="46"/>
        <v>2.4167362207812815</v>
      </c>
      <c r="BJ53">
        <f t="shared" si="46"/>
        <v>2.3405533563461844</v>
      </c>
      <c r="BK53">
        <f t="shared" si="46"/>
        <v>2.5203587575657957</v>
      </c>
      <c r="BL53">
        <f t="shared" si="42"/>
        <v>2.0146115391038077</v>
      </c>
      <c r="BM53"/>
      <c r="BN53"/>
      <c r="BO53"/>
      <c r="BP53"/>
    </row>
    <row r="54" spans="1:68" s="9" customFormat="1" x14ac:dyDescent="0.2">
      <c r="A54" s="63" t="s">
        <v>1327</v>
      </c>
      <c r="B54" s="28" t="s">
        <v>676</v>
      </c>
      <c r="C54" s="64">
        <v>27642.437999999998</v>
      </c>
      <c r="D54" s="64" t="s">
        <v>700</v>
      </c>
      <c r="E54" s="9">
        <f t="shared" si="11"/>
        <v>-7766.9945198191717</v>
      </c>
      <c r="F54" s="9">
        <f t="shared" si="12"/>
        <v>-7767</v>
      </c>
      <c r="G54" s="9">
        <f t="shared" si="13"/>
        <v>8.4879999958502594E-3</v>
      </c>
      <c r="I54" s="9">
        <f t="shared" si="47"/>
        <v>8.4879999958502594E-3</v>
      </c>
      <c r="M54" s="15"/>
      <c r="P54" s="9">
        <f t="shared" si="15"/>
        <v>2.7112812766174606E-3</v>
      </c>
      <c r="Q54" s="40">
        <f t="shared" si="16"/>
        <v>12623.937999999998</v>
      </c>
      <c r="S54" s="35">
        <v>0.1</v>
      </c>
      <c r="Z54">
        <f t="shared" si="17"/>
        <v>-7767</v>
      </c>
      <c r="AA54" s="15">
        <f t="shared" si="18"/>
        <v>2.4574415142596878E-2</v>
      </c>
      <c r="AB54" s="15">
        <f t="shared" si="19"/>
        <v>-1.3375133870129157E-2</v>
      </c>
      <c r="AC54" s="15">
        <f t="shared" si="20"/>
        <v>5.7767187192327984E-3</v>
      </c>
      <c r="AD54" s="15">
        <f t="shared" si="21"/>
        <v>-1.6086415146746618E-2</v>
      </c>
      <c r="AE54" s="15">
        <f t="shared" si="22"/>
        <v>2.5877275227347904E-5</v>
      </c>
      <c r="AF54">
        <f t="shared" si="23"/>
        <v>5.7767187192327984E-3</v>
      </c>
      <c r="AG54" s="68"/>
      <c r="AH54">
        <f t="shared" si="24"/>
        <v>2.1863133865979417E-2</v>
      </c>
      <c r="AI54">
        <f t="shared" si="25"/>
        <v>0.82188522379440632</v>
      </c>
      <c r="AJ54">
        <f t="shared" si="26"/>
        <v>0.92459995176859489</v>
      </c>
      <c r="AK54">
        <f t="shared" si="27"/>
        <v>0.53091913367030896</v>
      </c>
      <c r="AL54">
        <f t="shared" si="28"/>
        <v>1.8944810640869776</v>
      </c>
      <c r="AM54">
        <f t="shared" si="29"/>
        <v>1.3902583828593935</v>
      </c>
      <c r="AN54" s="15">
        <f t="shared" si="45"/>
        <v>1.2720006612427388</v>
      </c>
      <c r="AO54" s="15">
        <f t="shared" si="45"/>
        <v>1.2719791064158983</v>
      </c>
      <c r="AP54" s="15">
        <f t="shared" si="45"/>
        <v>1.271848386653406</v>
      </c>
      <c r="AQ54" s="15">
        <f t="shared" si="45"/>
        <v>1.2710568181465769</v>
      </c>
      <c r="AR54" s="15">
        <f t="shared" si="45"/>
        <v>1.266306139830689</v>
      </c>
      <c r="AS54" s="15">
        <f t="shared" si="45"/>
        <v>1.2391776020433629</v>
      </c>
      <c r="AT54" s="15">
        <f t="shared" si="45"/>
        <v>1.1130998190045944</v>
      </c>
      <c r="AU54" s="15">
        <f t="shared" si="31"/>
        <v>0.73681686183804729</v>
      </c>
      <c r="AV54"/>
      <c r="AW54">
        <v>-3600</v>
      </c>
      <c r="AX54">
        <f t="shared" si="35"/>
        <v>1.6784547390638744E-2</v>
      </c>
      <c r="AY54">
        <f t="shared" si="36"/>
        <v>3.7833043777581272E-3</v>
      </c>
      <c r="AZ54">
        <f t="shared" si="37"/>
        <v>1.3001243012880618E-2</v>
      </c>
      <c r="BA54">
        <f t="shared" si="38"/>
        <v>0.48062194705395556</v>
      </c>
      <c r="BB54">
        <f t="shared" si="39"/>
        <v>0.3108668527987295</v>
      </c>
      <c r="BC54">
        <f t="shared" si="40"/>
        <v>2.7583602162108805</v>
      </c>
      <c r="BD54">
        <f t="shared" si="41"/>
        <v>5.1547359522308813</v>
      </c>
      <c r="BE54">
        <f t="shared" si="46"/>
        <v>2.441143415805004</v>
      </c>
      <c r="BF54">
        <f t="shared" si="46"/>
        <v>2.4384394383706534</v>
      </c>
      <c r="BG54">
        <f t="shared" si="46"/>
        <v>2.4447525388610813</v>
      </c>
      <c r="BH54">
        <f t="shared" si="46"/>
        <v>2.4299599851370886</v>
      </c>
      <c r="BI54">
        <f t="shared" si="46"/>
        <v>2.4643382180644156</v>
      </c>
      <c r="BJ54">
        <f t="shared" si="46"/>
        <v>2.3828004584569671</v>
      </c>
      <c r="BK54">
        <f t="shared" si="46"/>
        <v>2.568251037813793</v>
      </c>
      <c r="BL54">
        <f t="shared" si="42"/>
        <v>2.0790327479399946</v>
      </c>
      <c r="BM54"/>
      <c r="BN54"/>
      <c r="BO54"/>
      <c r="BP54"/>
    </row>
    <row r="55" spans="1:68" s="9" customFormat="1" x14ac:dyDescent="0.2">
      <c r="A55" s="63" t="s">
        <v>1327</v>
      </c>
      <c r="B55" s="28" t="s">
        <v>676</v>
      </c>
      <c r="C55" s="64">
        <v>27656.388999999999</v>
      </c>
      <c r="D55" s="64" t="s">
        <v>700</v>
      </c>
      <c r="E55" s="9">
        <f t="shared" si="11"/>
        <v>-7757.9872150635265</v>
      </c>
      <c r="F55" s="9">
        <f t="shared" si="12"/>
        <v>-7758</v>
      </c>
      <c r="G55" s="9">
        <f t="shared" si="13"/>
        <v>1.9801999998890096E-2</v>
      </c>
      <c r="I55" s="9">
        <f t="shared" si="47"/>
        <v>1.9801999998890096E-2</v>
      </c>
      <c r="M55" s="15"/>
      <c r="P55" s="9">
        <f t="shared" si="15"/>
        <v>2.7137039358601542E-3</v>
      </c>
      <c r="Q55" s="40">
        <f t="shared" si="16"/>
        <v>12637.888999999999</v>
      </c>
      <c r="S55" s="35">
        <v>0.1</v>
      </c>
      <c r="Z55">
        <f t="shared" si="17"/>
        <v>-7758</v>
      </c>
      <c r="AA55" s="15">
        <f t="shared" si="18"/>
        <v>2.4593486598843951E-2</v>
      </c>
      <c r="AB55" s="15">
        <f t="shared" si="19"/>
        <v>-2.0777826640937004E-3</v>
      </c>
      <c r="AC55" s="15">
        <f t="shared" si="20"/>
        <v>1.7088296063029942E-2</v>
      </c>
      <c r="AD55" s="15">
        <f t="shared" si="21"/>
        <v>-4.791486599953855E-3</v>
      </c>
      <c r="AE55" s="15">
        <f t="shared" si="22"/>
        <v>2.2958343837537357E-6</v>
      </c>
      <c r="AF55">
        <f t="shared" si="23"/>
        <v>1.7088296063029942E-2</v>
      </c>
      <c r="AG55" s="68"/>
      <c r="AH55">
        <f t="shared" si="24"/>
        <v>2.1879782662983797E-2</v>
      </c>
      <c r="AI55">
        <f t="shared" si="25"/>
        <v>0.82006197745937681</v>
      </c>
      <c r="AJ55">
        <f t="shared" si="26"/>
        <v>0.9232855423721662</v>
      </c>
      <c r="AK55">
        <f t="shared" si="27"/>
        <v>0.53030397702088772</v>
      </c>
      <c r="AL55">
        <f t="shared" si="28"/>
        <v>1.8979171832644652</v>
      </c>
      <c r="AM55">
        <f t="shared" si="29"/>
        <v>1.3953092086870742</v>
      </c>
      <c r="AN55" s="15">
        <f t="shared" si="45"/>
        <v>1.2754682527880852</v>
      </c>
      <c r="AO55" s="15">
        <f t="shared" si="45"/>
        <v>1.275447889237816</v>
      </c>
      <c r="AP55" s="15">
        <f t="shared" si="45"/>
        <v>1.275322985887851</v>
      </c>
      <c r="AQ55" s="15">
        <f t="shared" si="45"/>
        <v>1.2745579880729143</v>
      </c>
      <c r="AR55" s="15">
        <f t="shared" si="45"/>
        <v>1.2699137805210103</v>
      </c>
      <c r="AS55" s="15">
        <f t="shared" si="45"/>
        <v>1.2430868183991111</v>
      </c>
      <c r="AT55" s="15">
        <f t="shared" si="45"/>
        <v>1.1171995094674845</v>
      </c>
      <c r="AU55" s="15">
        <f t="shared" si="31"/>
        <v>0.73971581623567562</v>
      </c>
      <c r="AV55"/>
      <c r="AW55">
        <v>-3400</v>
      </c>
      <c r="AX55">
        <f t="shared" si="35"/>
        <v>1.5998916902623513E-2</v>
      </c>
      <c r="AY55">
        <f t="shared" si="36"/>
        <v>3.8322536663007879E-3</v>
      </c>
      <c r="AZ55">
        <f t="shared" si="37"/>
        <v>1.2166663236322725E-2</v>
      </c>
      <c r="BA55">
        <f t="shared" si="38"/>
        <v>0.47535387409212626</v>
      </c>
      <c r="BB55">
        <f t="shared" si="39"/>
        <v>0.28605304608029836</v>
      </c>
      <c r="BC55">
        <f t="shared" si="40"/>
        <v>2.7843599380952253</v>
      </c>
      <c r="BD55">
        <f t="shared" si="41"/>
        <v>5.5389255692923438</v>
      </c>
      <c r="BE55">
        <f t="shared" si="46"/>
        <v>2.4862117540271402</v>
      </c>
      <c r="BF55">
        <f t="shared" si="46"/>
        <v>2.4829202829120081</v>
      </c>
      <c r="BG55">
        <f t="shared" si="46"/>
        <v>2.4903315503364261</v>
      </c>
      <c r="BH55">
        <f t="shared" si="46"/>
        <v>2.4735835186914024</v>
      </c>
      <c r="BI55">
        <f t="shared" si="46"/>
        <v>2.5111318035843486</v>
      </c>
      <c r="BJ55">
        <f t="shared" si="46"/>
        <v>2.4253336213033299</v>
      </c>
      <c r="BK55">
        <f t="shared" si="46"/>
        <v>2.6141137191425883</v>
      </c>
      <c r="BL55">
        <f t="shared" si="42"/>
        <v>2.143453956776181</v>
      </c>
      <c r="BM55"/>
      <c r="BN55"/>
      <c r="BO55"/>
      <c r="BP55"/>
    </row>
    <row r="56" spans="1:68" s="9" customFormat="1" x14ac:dyDescent="0.2">
      <c r="A56" s="63" t="s">
        <v>1327</v>
      </c>
      <c r="B56" s="28" t="s">
        <v>676</v>
      </c>
      <c r="C56" s="64">
        <v>27659.483</v>
      </c>
      <c r="D56" s="64" t="s">
        <v>700</v>
      </c>
      <c r="E56" s="9">
        <f t="shared" si="11"/>
        <v>-7755.9896090916263</v>
      </c>
      <c r="F56" s="9">
        <f t="shared" si="12"/>
        <v>-7756</v>
      </c>
      <c r="G56" s="9">
        <f t="shared" si="13"/>
        <v>1.6093999998702202E-2</v>
      </c>
      <c r="I56" s="9">
        <f t="shared" si="47"/>
        <v>1.6093999998702202E-2</v>
      </c>
      <c r="M56" s="15"/>
      <c r="P56" s="9">
        <f t="shared" si="15"/>
        <v>2.7142422415151594E-3</v>
      </c>
      <c r="Q56" s="40">
        <f t="shared" si="16"/>
        <v>12640.983</v>
      </c>
      <c r="S56" s="35">
        <v>0.1</v>
      </c>
      <c r="Z56">
        <f t="shared" si="17"/>
        <v>-7756</v>
      </c>
      <c r="AA56" s="15">
        <f t="shared" si="18"/>
        <v>2.459768394887708E-2</v>
      </c>
      <c r="AB56" s="15">
        <f t="shared" si="19"/>
        <v>-5.7894417086597171E-3</v>
      </c>
      <c r="AC56" s="15">
        <f t="shared" si="20"/>
        <v>1.3379757757187043E-2</v>
      </c>
      <c r="AD56" s="15">
        <f t="shared" si="21"/>
        <v>-8.5036839501748777E-3</v>
      </c>
      <c r="AE56" s="15">
        <f t="shared" si="22"/>
        <v>7.231264072446182E-6</v>
      </c>
      <c r="AF56">
        <f t="shared" si="23"/>
        <v>1.3379757757187043E-2</v>
      </c>
      <c r="AG56" s="68"/>
      <c r="AH56">
        <f t="shared" si="24"/>
        <v>2.1883441707361919E-2</v>
      </c>
      <c r="AI56">
        <f t="shared" si="25"/>
        <v>0.81965819727262657</v>
      </c>
      <c r="AJ56">
        <f t="shared" si="26"/>
        <v>0.92299276735482483</v>
      </c>
      <c r="AK56">
        <f t="shared" si="27"/>
        <v>0.53016679845973114</v>
      </c>
      <c r="AL56">
        <f t="shared" si="28"/>
        <v>1.8986786944283247</v>
      </c>
      <c r="AM56">
        <f t="shared" si="29"/>
        <v>1.3964318491430507</v>
      </c>
      <c r="AN56" s="15">
        <f t="shared" si="45"/>
        <v>1.2762377821244271</v>
      </c>
      <c r="AO56" s="15">
        <f t="shared" si="45"/>
        <v>1.276217675892241</v>
      </c>
      <c r="AP56" s="15">
        <f t="shared" si="45"/>
        <v>1.2760940378021375</v>
      </c>
      <c r="AQ56" s="15">
        <f t="shared" si="45"/>
        <v>1.2753348613919782</v>
      </c>
      <c r="AR56" s="15">
        <f t="shared" si="45"/>
        <v>1.2707141530802577</v>
      </c>
      <c r="AS56" s="15">
        <f t="shared" si="45"/>
        <v>1.2439542793659428</v>
      </c>
      <c r="AT56" s="15">
        <f t="shared" si="45"/>
        <v>1.1181101213348024</v>
      </c>
      <c r="AU56" s="15">
        <f t="shared" si="31"/>
        <v>0.74036002832403747</v>
      </c>
      <c r="AV56"/>
      <c r="AW56">
        <v>-3200</v>
      </c>
      <c r="AX56">
        <f t="shared" si="35"/>
        <v>1.5197283841021749E-2</v>
      </c>
      <c r="AY56">
        <f t="shared" si="36"/>
        <v>3.8809736254115557E-3</v>
      </c>
      <c r="AZ56">
        <f t="shared" si="37"/>
        <v>1.1316310215610194E-2</v>
      </c>
      <c r="BA56">
        <f t="shared" si="38"/>
        <v>0.4705385052945591</v>
      </c>
      <c r="BB56">
        <f t="shared" si="39"/>
        <v>0.2615652711437772</v>
      </c>
      <c r="BC56">
        <f t="shared" si="40"/>
        <v>2.8098215762488525</v>
      </c>
      <c r="BD56">
        <f t="shared" si="41"/>
        <v>5.9728561361905195</v>
      </c>
      <c r="BE56">
        <f t="shared" si="46"/>
        <v>2.5308177406833865</v>
      </c>
      <c r="BF56">
        <f t="shared" si="46"/>
        <v>2.5269297357313638</v>
      </c>
      <c r="BG56">
        <f t="shared" si="46"/>
        <v>2.5354028324943765</v>
      </c>
      <c r="BH56">
        <f t="shared" si="46"/>
        <v>2.5168718480636834</v>
      </c>
      <c r="BI56">
        <f t="shared" si="46"/>
        <v>2.5570958516993758</v>
      </c>
      <c r="BJ56">
        <f t="shared" si="46"/>
        <v>2.4682425668458334</v>
      </c>
      <c r="BK56">
        <f t="shared" si="46"/>
        <v>2.6580237945186154</v>
      </c>
      <c r="BL56">
        <f t="shared" si="42"/>
        <v>2.2078751656123674</v>
      </c>
      <c r="BM56"/>
      <c r="BN56"/>
      <c r="BO56"/>
      <c r="BP56"/>
    </row>
    <row r="57" spans="1:68" s="9" customFormat="1" x14ac:dyDescent="0.2">
      <c r="A57" s="63" t="s">
        <v>1348</v>
      </c>
      <c r="B57" s="28" t="s">
        <v>676</v>
      </c>
      <c r="C57" s="64">
        <v>27933.634999999998</v>
      </c>
      <c r="D57" s="64" t="s">
        <v>700</v>
      </c>
      <c r="E57" s="9">
        <f t="shared" si="11"/>
        <v>-7578.9864829093021</v>
      </c>
      <c r="F57" s="9">
        <f t="shared" si="12"/>
        <v>-7579</v>
      </c>
      <c r="G57" s="9">
        <f t="shared" si="13"/>
        <v>2.093599999716389E-2</v>
      </c>
      <c r="I57" s="9">
        <f t="shared" si="47"/>
        <v>2.093599999716389E-2</v>
      </c>
      <c r="M57" s="15"/>
      <c r="P57" s="9">
        <f t="shared" si="15"/>
        <v>2.7617914689282048E-3</v>
      </c>
      <c r="Q57" s="40">
        <f t="shared" si="16"/>
        <v>12915.134999999998</v>
      </c>
      <c r="S57" s="35">
        <v>0.1</v>
      </c>
      <c r="Z57">
        <f t="shared" si="17"/>
        <v>-7579</v>
      </c>
      <c r="AA57" s="15">
        <f t="shared" si="18"/>
        <v>2.4912777544524166E-2</v>
      </c>
      <c r="AB57" s="15">
        <f t="shared" si="19"/>
        <v>-1.2149860784320711E-3</v>
      </c>
      <c r="AC57" s="15">
        <f t="shared" si="20"/>
        <v>1.8174208528235685E-2</v>
      </c>
      <c r="AD57" s="15">
        <f t="shared" si="21"/>
        <v>-3.9767775473602759E-3</v>
      </c>
      <c r="AE57" s="15">
        <f t="shared" si="22"/>
        <v>1.5814759661188812E-6</v>
      </c>
      <c r="AF57">
        <f t="shared" si="23"/>
        <v>1.8174208528235685E-2</v>
      </c>
      <c r="AG57" s="68"/>
      <c r="AH57">
        <f t="shared" si="24"/>
        <v>2.2150986075595961E-2</v>
      </c>
      <c r="AI57">
        <f t="shared" si="25"/>
        <v>0.78582646015083779</v>
      </c>
      <c r="AJ57">
        <f t="shared" si="26"/>
        <v>0.89624024952225956</v>
      </c>
      <c r="AK57">
        <f t="shared" si="27"/>
        <v>0.51742602836393858</v>
      </c>
      <c r="AL57">
        <f t="shared" si="28"/>
        <v>1.9632457323174251</v>
      </c>
      <c r="AM57">
        <f t="shared" si="29"/>
        <v>1.4962013841805362</v>
      </c>
      <c r="AN57" s="15">
        <f t="shared" si="45"/>
        <v>1.342891555163547</v>
      </c>
      <c r="AO57" s="15">
        <f t="shared" si="45"/>
        <v>1.3428858682150753</v>
      </c>
      <c r="AP57" s="15">
        <f t="shared" si="45"/>
        <v>1.3428409263344501</v>
      </c>
      <c r="AQ57" s="15">
        <f t="shared" si="45"/>
        <v>1.342486072825408</v>
      </c>
      <c r="AR57" s="15">
        <f t="shared" si="45"/>
        <v>1.3397030120223561</v>
      </c>
      <c r="AS57" s="15">
        <f t="shared" si="45"/>
        <v>1.3189212228867073</v>
      </c>
      <c r="AT57" s="15">
        <f t="shared" si="45"/>
        <v>1.1980658059264577</v>
      </c>
      <c r="AU57" s="15">
        <f t="shared" si="31"/>
        <v>0.79737279814406259</v>
      </c>
      <c r="AV57"/>
      <c r="AW57">
        <v>-3000</v>
      </c>
      <c r="AX57">
        <f t="shared" si="35"/>
        <v>1.4381450752450047E-2</v>
      </c>
      <c r="AY57">
        <f t="shared" si="36"/>
        <v>3.929464255090432E-3</v>
      </c>
      <c r="AZ57">
        <f t="shared" si="37"/>
        <v>1.0451986497359615E-2</v>
      </c>
      <c r="BA57">
        <f t="shared" si="38"/>
        <v>0.46614942311607599</v>
      </c>
      <c r="BB57">
        <f t="shared" si="39"/>
        <v>0.23738539622205063</v>
      </c>
      <c r="BC57">
        <f t="shared" si="40"/>
        <v>2.8347917319841964</v>
      </c>
      <c r="BD57">
        <f t="shared" si="41"/>
        <v>6.4676713573867808</v>
      </c>
      <c r="BE57">
        <f t="shared" si="46"/>
        <v>2.5749924558783692</v>
      </c>
      <c r="BF57">
        <f t="shared" si="46"/>
        <v>2.5705272378554413</v>
      </c>
      <c r="BG57">
        <f t="shared" si="46"/>
        <v>2.5799761275629187</v>
      </c>
      <c r="BH57">
        <f t="shared" si="46"/>
        <v>2.5599130000122612</v>
      </c>
      <c r="BI57">
        <f t="shared" si="46"/>
        <v>2.6022161457941668</v>
      </c>
      <c r="BJ57">
        <f t="shared" si="46"/>
        <v>2.5115955112999444</v>
      </c>
      <c r="BK57">
        <f t="shared" si="46"/>
        <v>2.7000663576008077</v>
      </c>
      <c r="BL57">
        <f t="shared" si="42"/>
        <v>2.2722963744485543</v>
      </c>
      <c r="BM57"/>
      <c r="BN57"/>
      <c r="BO57"/>
      <c r="BP57"/>
    </row>
    <row r="58" spans="1:68" s="9" customFormat="1" x14ac:dyDescent="0.2">
      <c r="A58" s="63" t="s">
        <v>1348</v>
      </c>
      <c r="B58" s="28" t="s">
        <v>676</v>
      </c>
      <c r="C58" s="64">
        <v>27944.482</v>
      </c>
      <c r="D58" s="64" t="s">
        <v>700</v>
      </c>
      <c r="E58" s="9">
        <f t="shared" si="11"/>
        <v>-7571.9832405120187</v>
      </c>
      <c r="F58" s="9">
        <f t="shared" si="12"/>
        <v>-7572</v>
      </c>
      <c r="G58" s="9">
        <f t="shared" si="13"/>
        <v>2.5957999998354353E-2</v>
      </c>
      <c r="I58" s="9">
        <f t="shared" si="47"/>
        <v>2.5957999998354353E-2</v>
      </c>
      <c r="M58" s="15"/>
      <c r="P58" s="9">
        <f t="shared" si="15"/>
        <v>2.7636682546446413E-3</v>
      </c>
      <c r="Q58" s="40">
        <f t="shared" si="16"/>
        <v>12925.982</v>
      </c>
      <c r="S58" s="35">
        <v>0.1</v>
      </c>
      <c r="Z58">
        <f t="shared" si="17"/>
        <v>-7572</v>
      </c>
      <c r="AA58" s="15">
        <f t="shared" si="18"/>
        <v>2.4923036735285318E-2</v>
      </c>
      <c r="AB58" s="15">
        <f t="shared" si="19"/>
        <v>3.7986315177136777E-3</v>
      </c>
      <c r="AC58" s="15">
        <f t="shared" si="20"/>
        <v>2.319433174370971E-2</v>
      </c>
      <c r="AD58" s="15">
        <f t="shared" si="21"/>
        <v>1.0349632630690352E-3</v>
      </c>
      <c r="AE58" s="15">
        <f t="shared" si="22"/>
        <v>1.071148955902505E-7</v>
      </c>
      <c r="AF58">
        <f t="shared" si="23"/>
        <v>2.319433174370971E-2</v>
      </c>
      <c r="AG58" s="68"/>
      <c r="AH58">
        <f t="shared" si="24"/>
        <v>2.2159368480640675E-2</v>
      </c>
      <c r="AI58">
        <f t="shared" si="25"/>
        <v>0.78456224188395363</v>
      </c>
      <c r="AJ58">
        <f t="shared" si="26"/>
        <v>0.8951532586006864</v>
      </c>
      <c r="AK58">
        <f t="shared" si="27"/>
        <v>0.51690093091223188</v>
      </c>
      <c r="AL58">
        <f t="shared" si="28"/>
        <v>1.965690254576075</v>
      </c>
      <c r="AM58">
        <f t="shared" si="29"/>
        <v>1.500167076015023</v>
      </c>
      <c r="AN58" s="15">
        <f t="shared" si="45"/>
        <v>1.3454708775057771</v>
      </c>
      <c r="AO58" s="15">
        <f t="shared" si="45"/>
        <v>1.3454655025635283</v>
      </c>
      <c r="AP58" s="15">
        <f t="shared" si="45"/>
        <v>1.3454225483408477</v>
      </c>
      <c r="AQ58" s="15">
        <f t="shared" si="45"/>
        <v>1.3450795653986249</v>
      </c>
      <c r="AR58" s="15">
        <f t="shared" si="45"/>
        <v>1.3423590561245</v>
      </c>
      <c r="AS58" s="15">
        <f t="shared" si="45"/>
        <v>1.3218128820851929</v>
      </c>
      <c r="AT58" s="15">
        <f t="shared" si="45"/>
        <v>1.2012016062594653</v>
      </c>
      <c r="AU58" s="15">
        <f t="shared" si="31"/>
        <v>0.79962754045332918</v>
      </c>
      <c r="AV58"/>
      <c r="AW58">
        <v>-2800</v>
      </c>
      <c r="AX58">
        <f t="shared" si="35"/>
        <v>1.3553173230184182E-2</v>
      </c>
      <c r="AY58">
        <f t="shared" si="36"/>
        <v>3.9777255553374155E-3</v>
      </c>
      <c r="AZ58">
        <f t="shared" si="37"/>
        <v>9.5754476748467678E-3</v>
      </c>
      <c r="BA58">
        <f t="shared" si="38"/>
        <v>0.4621632472954661</v>
      </c>
      <c r="BB58">
        <f t="shared" si="39"/>
        <v>0.21349668635730354</v>
      </c>
      <c r="BC58">
        <f t="shared" si="40"/>
        <v>2.8593123760162498</v>
      </c>
      <c r="BD58">
        <f t="shared" si="41"/>
        <v>7.0380473888285646</v>
      </c>
      <c r="BE58">
        <f t="shared" si="46"/>
        <v>2.6187632091682373</v>
      </c>
      <c r="BF58">
        <f t="shared" si="46"/>
        <v>2.6137707073952465</v>
      </c>
      <c r="BG58">
        <f t="shared" si="46"/>
        <v>2.624059649499765</v>
      </c>
      <c r="BH58">
        <f t="shared" si="46"/>
        <v>2.6027874559909892</v>
      </c>
      <c r="BI58">
        <f t="shared" si="46"/>
        <v>2.6464868270099227</v>
      </c>
      <c r="BJ58">
        <f t="shared" si="46"/>
        <v>2.5554407595019368</v>
      </c>
      <c r="BK58">
        <f t="shared" si="46"/>
        <v>2.7403342497161871</v>
      </c>
      <c r="BL58">
        <f t="shared" si="42"/>
        <v>2.3367175832847407</v>
      </c>
      <c r="BM58"/>
      <c r="BN58"/>
      <c r="BO58"/>
      <c r="BP58"/>
    </row>
    <row r="59" spans="1:68" s="9" customFormat="1" x14ac:dyDescent="0.2">
      <c r="A59" s="63" t="s">
        <v>1348</v>
      </c>
      <c r="B59" s="28" t="s">
        <v>676</v>
      </c>
      <c r="C59" s="64">
        <v>27961.508000000002</v>
      </c>
      <c r="D59" s="64" t="s">
        <v>700</v>
      </c>
      <c r="E59" s="9">
        <f t="shared" si="11"/>
        <v>-7560.9905969187548</v>
      </c>
      <c r="F59" s="9">
        <f t="shared" si="12"/>
        <v>-7561</v>
      </c>
      <c r="G59" s="9">
        <f t="shared" si="13"/>
        <v>1.4563999997335486E-2</v>
      </c>
      <c r="I59" s="9">
        <f t="shared" si="47"/>
        <v>1.4563999997335486E-2</v>
      </c>
      <c r="M59" s="15"/>
      <c r="P59" s="9">
        <f t="shared" si="15"/>
        <v>2.7666169217515548E-3</v>
      </c>
      <c r="Q59" s="40">
        <f t="shared" si="16"/>
        <v>12943.008000000002</v>
      </c>
      <c r="S59" s="35">
        <v>0.1</v>
      </c>
      <c r="Z59">
        <f t="shared" si="17"/>
        <v>-7561</v>
      </c>
      <c r="AA59" s="15">
        <f t="shared" si="18"/>
        <v>2.4938833657870189E-2</v>
      </c>
      <c r="AB59" s="15">
        <f t="shared" si="19"/>
        <v>-7.6082167387831502E-3</v>
      </c>
      <c r="AC59" s="15">
        <f t="shared" si="20"/>
        <v>1.1797383075583931E-2</v>
      </c>
      <c r="AD59" s="15">
        <f t="shared" si="21"/>
        <v>-1.0374833660534703E-2</v>
      </c>
      <c r="AE59" s="15">
        <f t="shared" si="22"/>
        <v>1.0763717348376391E-5</v>
      </c>
      <c r="AF59">
        <f t="shared" si="23"/>
        <v>1.1797383075583931E-2</v>
      </c>
      <c r="AG59" s="68"/>
      <c r="AH59">
        <f t="shared" si="24"/>
        <v>2.2172216736118636E-2</v>
      </c>
      <c r="AI59">
        <f t="shared" si="25"/>
        <v>0.78258639469841063</v>
      </c>
      <c r="AJ59">
        <f t="shared" si="26"/>
        <v>0.89344144277025295</v>
      </c>
      <c r="AK59">
        <f t="shared" si="27"/>
        <v>0.51607298343331709</v>
      </c>
      <c r="AL59">
        <f t="shared" si="28"/>
        <v>1.9695158008912812</v>
      </c>
      <c r="AM59">
        <f t="shared" si="29"/>
        <v>1.5064024474399573</v>
      </c>
      <c r="AN59" s="15">
        <f t="shared" si="45"/>
        <v>1.3495157262370778</v>
      </c>
      <c r="AO59" s="15">
        <f t="shared" si="45"/>
        <v>1.3495108131338196</v>
      </c>
      <c r="AP59" s="15">
        <f t="shared" si="45"/>
        <v>1.3494708438399075</v>
      </c>
      <c r="AQ59" s="15">
        <f t="shared" si="45"/>
        <v>1.3491459473150256</v>
      </c>
      <c r="AR59" s="15">
        <f t="shared" si="45"/>
        <v>1.3465221514649315</v>
      </c>
      <c r="AS59" s="15">
        <f t="shared" si="45"/>
        <v>1.326345717107418</v>
      </c>
      <c r="AT59" s="15">
        <f t="shared" si="45"/>
        <v>1.2061251660193879</v>
      </c>
      <c r="AU59" s="15">
        <f t="shared" si="31"/>
        <v>0.80317070693931947</v>
      </c>
      <c r="AV59"/>
      <c r="AW59">
        <v>-2600</v>
      </c>
      <c r="AX59">
        <f t="shared" si="35"/>
        <v>1.2714155663455164E-2</v>
      </c>
      <c r="AY59">
        <f t="shared" si="36"/>
        <v>4.0257575261525074E-3</v>
      </c>
      <c r="AZ59">
        <f t="shared" si="37"/>
        <v>8.6883981373026553E-3</v>
      </c>
      <c r="BA59">
        <f t="shared" si="38"/>
        <v>0.45855919199305728</v>
      </c>
      <c r="BB59">
        <f t="shared" si="39"/>
        <v>0.1898834218368386</v>
      </c>
      <c r="BC59">
        <f t="shared" si="40"/>
        <v>2.8834217473108135</v>
      </c>
      <c r="BD59">
        <f t="shared" si="41"/>
        <v>7.7037299280291229</v>
      </c>
      <c r="BE59">
        <f t="shared" si="46"/>
        <v>2.6621545100620199</v>
      </c>
      <c r="BF59">
        <f t="shared" si="46"/>
        <v>2.6567157039781359</v>
      </c>
      <c r="BG59">
        <f t="shared" si="46"/>
        <v>2.6676618665907061</v>
      </c>
      <c r="BH59">
        <f t="shared" si="46"/>
        <v>2.645566866702409</v>
      </c>
      <c r="BI59">
        <f t="shared" si="46"/>
        <v>2.6899115044463358</v>
      </c>
      <c r="BJ59">
        <f t="shared" si="46"/>
        <v>2.599808381931966</v>
      </c>
      <c r="BK59">
        <f t="shared" si="46"/>
        <v>2.7789276746930378</v>
      </c>
      <c r="BL59">
        <f t="shared" si="42"/>
        <v>2.4011387921209275</v>
      </c>
      <c r="BM59"/>
      <c r="BN59"/>
      <c r="BO59"/>
      <c r="BP59"/>
    </row>
    <row r="60" spans="1:68" s="9" customFormat="1" x14ac:dyDescent="0.2">
      <c r="A60" s="63" t="s">
        <v>1348</v>
      </c>
      <c r="B60" s="28" t="s">
        <v>676</v>
      </c>
      <c r="C60" s="64">
        <v>27989.398000000001</v>
      </c>
      <c r="D60" s="64" t="s">
        <v>700</v>
      </c>
      <c r="E60" s="9">
        <f t="shared" si="11"/>
        <v>-7542.9837350712214</v>
      </c>
      <c r="F60" s="9">
        <f t="shared" si="12"/>
        <v>-7543</v>
      </c>
      <c r="G60" s="9">
        <f t="shared" si="13"/>
        <v>2.5192000000970438E-2</v>
      </c>
      <c r="I60" s="9">
        <f t="shared" si="47"/>
        <v>2.5192000000970438E-2</v>
      </c>
      <c r="M60" s="15"/>
      <c r="P60" s="9">
        <f t="shared" si="15"/>
        <v>2.7714405170065066E-3</v>
      </c>
      <c r="Q60" s="40">
        <f t="shared" si="16"/>
        <v>12970.898000000001</v>
      </c>
      <c r="S60" s="35">
        <v>0.1</v>
      </c>
      <c r="Z60">
        <f t="shared" si="17"/>
        <v>-7543</v>
      </c>
      <c r="AA60" s="15">
        <f t="shared" si="18"/>
        <v>2.4963833700384269E-2</v>
      </c>
      <c r="AB60" s="15">
        <f t="shared" si="19"/>
        <v>2.999606817592676E-3</v>
      </c>
      <c r="AC60" s="15">
        <f t="shared" si="20"/>
        <v>2.2420559483963931E-2</v>
      </c>
      <c r="AD60" s="15">
        <f t="shared" si="21"/>
        <v>2.2816630058616894E-4</v>
      </c>
      <c r="AE60" s="15">
        <f t="shared" si="22"/>
        <v>5.2059860723177996E-9</v>
      </c>
      <c r="AF60">
        <f t="shared" si="23"/>
        <v>2.2420559483963931E-2</v>
      </c>
      <c r="AG60" s="68"/>
      <c r="AH60">
        <f t="shared" si="24"/>
        <v>2.2192393183377762E-2</v>
      </c>
      <c r="AI60">
        <f t="shared" si="25"/>
        <v>0.77938135433115219</v>
      </c>
      <c r="AJ60">
        <f t="shared" si="26"/>
        <v>0.89063090509380549</v>
      </c>
      <c r="AK60">
        <f t="shared" si="27"/>
        <v>0.51471099967189693</v>
      </c>
      <c r="AL60">
        <f t="shared" si="28"/>
        <v>1.9757344268908905</v>
      </c>
      <c r="AM60">
        <f t="shared" si="29"/>
        <v>1.5166154330613764</v>
      </c>
      <c r="AN60" s="15">
        <f t="shared" si="45"/>
        <v>1.3561126582890815</v>
      </c>
      <c r="AO60" s="15">
        <f t="shared" si="45"/>
        <v>1.3561084304409867</v>
      </c>
      <c r="AP60" s="15">
        <f t="shared" si="45"/>
        <v>1.3560729956552398</v>
      </c>
      <c r="AQ60" s="15">
        <f t="shared" si="45"/>
        <v>1.355776232770443</v>
      </c>
      <c r="AR60" s="15">
        <f t="shared" si="45"/>
        <v>1.35330652279649</v>
      </c>
      <c r="AS60" s="15">
        <f t="shared" si="45"/>
        <v>1.3337335814130156</v>
      </c>
      <c r="AT60" s="15">
        <f t="shared" si="45"/>
        <v>1.2141709805353571</v>
      </c>
      <c r="AU60" s="15">
        <f t="shared" si="31"/>
        <v>0.80896861573457624</v>
      </c>
      <c r="AV60"/>
      <c r="AW60">
        <v>-2400</v>
      </c>
      <c r="AX60">
        <f t="shared" si="35"/>
        <v>1.1866041702292805E-2</v>
      </c>
      <c r="AY60">
        <f t="shared" si="36"/>
        <v>4.073560167535707E-3</v>
      </c>
      <c r="AZ60">
        <f t="shared" si="37"/>
        <v>7.7924815347570967E-3</v>
      </c>
      <c r="BA60">
        <f t="shared" si="38"/>
        <v>0.45531870219054105</v>
      </c>
      <c r="BB60">
        <f t="shared" si="39"/>
        <v>0.16653046237813779</v>
      </c>
      <c r="BC60">
        <f t="shared" si="40"/>
        <v>2.907155209593649</v>
      </c>
      <c r="BD60">
        <f t="shared" si="41"/>
        <v>8.491951676769844</v>
      </c>
      <c r="BE60">
        <f t="shared" si="46"/>
        <v>2.7051890941289769</v>
      </c>
      <c r="BF60">
        <f t="shared" si="46"/>
        <v>2.6994145511581866</v>
      </c>
      <c r="BG60">
        <f t="shared" si="46"/>
        <v>2.7107931273562498</v>
      </c>
      <c r="BH60">
        <f t="shared" si="46"/>
        <v>2.6883130522540046</v>
      </c>
      <c r="BI60">
        <f t="shared" si="46"/>
        <v>2.7325040456795948</v>
      </c>
      <c r="BJ60">
        <f t="shared" si="46"/>
        <v>2.6447119231028196</v>
      </c>
      <c r="BK60">
        <f t="shared" si="46"/>
        <v>2.8159537831495824</v>
      </c>
      <c r="BL60">
        <f t="shared" si="42"/>
        <v>2.4655600009571139</v>
      </c>
      <c r="BM60"/>
      <c r="BN60"/>
      <c r="BO60"/>
      <c r="BP60"/>
    </row>
    <row r="61" spans="1:68" s="9" customFormat="1" x14ac:dyDescent="0.2">
      <c r="A61" s="63" t="s">
        <v>1348</v>
      </c>
      <c r="B61" s="28" t="s">
        <v>676</v>
      </c>
      <c r="C61" s="64">
        <v>28003.325000000001</v>
      </c>
      <c r="D61" s="64" t="s">
        <v>700</v>
      </c>
      <c r="E61" s="9">
        <f t="shared" si="11"/>
        <v>-7533.9919256430894</v>
      </c>
      <c r="F61" s="9">
        <f t="shared" si="12"/>
        <v>-7534</v>
      </c>
      <c r="G61" s="9">
        <f t="shared" si="13"/>
        <v>1.2505999999120831E-2</v>
      </c>
      <c r="I61" s="9">
        <f t="shared" si="47"/>
        <v>1.2505999999120831E-2</v>
      </c>
      <c r="M61" s="15"/>
      <c r="P61" s="9">
        <f t="shared" si="15"/>
        <v>2.7738516180458327E-3</v>
      </c>
      <c r="Q61" s="40">
        <f t="shared" si="16"/>
        <v>12984.825000000001</v>
      </c>
      <c r="S61" s="35">
        <v>0.1</v>
      </c>
      <c r="Z61">
        <f t="shared" si="17"/>
        <v>-7534</v>
      </c>
      <c r="AA61" s="15">
        <f t="shared" si="18"/>
        <v>2.4975941426996748E-2</v>
      </c>
      <c r="AB61" s="15">
        <f t="shared" si="19"/>
        <v>-9.696089809830083E-3</v>
      </c>
      <c r="AC61" s="15">
        <f t="shared" si="20"/>
        <v>9.7321483810749992E-3</v>
      </c>
      <c r="AD61" s="15">
        <f t="shared" si="21"/>
        <v>-1.2469941427875917E-2</v>
      </c>
      <c r="AE61" s="15">
        <f t="shared" si="22"/>
        <v>1.5549943921465608E-5</v>
      </c>
      <c r="AF61">
        <f t="shared" si="23"/>
        <v>9.7321483810749992E-3</v>
      </c>
      <c r="AG61" s="68"/>
      <c r="AH61">
        <f t="shared" si="24"/>
        <v>2.2202089808950914E-2</v>
      </c>
      <c r="AI61">
        <f t="shared" si="25"/>
        <v>0.77779181848949741</v>
      </c>
      <c r="AJ61">
        <f t="shared" si="26"/>
        <v>0.88922142935253312</v>
      </c>
      <c r="AK61">
        <f t="shared" si="27"/>
        <v>0.51402677368965488</v>
      </c>
      <c r="AL61">
        <f t="shared" si="28"/>
        <v>1.9788246887979499</v>
      </c>
      <c r="AM61">
        <f t="shared" si="29"/>
        <v>1.5217265355573932</v>
      </c>
      <c r="AN61" s="15">
        <f t="shared" ref="AN61:AT70" si="48">$AU61+$AB$7*SIN(AO61)</f>
        <v>1.3594010023953533</v>
      </c>
      <c r="AO61" s="15">
        <f t="shared" si="48"/>
        <v>1.3593970865051817</v>
      </c>
      <c r="AP61" s="15">
        <f t="shared" si="48"/>
        <v>1.359363763442238</v>
      </c>
      <c r="AQ61" s="15">
        <f t="shared" si="48"/>
        <v>1.3590804031176174</v>
      </c>
      <c r="AR61" s="15">
        <f t="shared" si="48"/>
        <v>1.3566857936892593</v>
      </c>
      <c r="AS61" s="15">
        <f t="shared" si="48"/>
        <v>1.3374137940332578</v>
      </c>
      <c r="AT61" s="15">
        <f t="shared" si="48"/>
        <v>1.2181887845701196</v>
      </c>
      <c r="AU61" s="15">
        <f t="shared" si="31"/>
        <v>0.81186757013220456</v>
      </c>
      <c r="AV61"/>
      <c r="AW61">
        <v>-2200</v>
      </c>
      <c r="AX61">
        <f t="shared" si="35"/>
        <v>1.1010401282677324E-2</v>
      </c>
      <c r="AY61">
        <f t="shared" si="36"/>
        <v>4.1211334794870151E-3</v>
      </c>
      <c r="AZ61">
        <f t="shared" si="37"/>
        <v>6.8892678031903087E-3</v>
      </c>
      <c r="BA61">
        <f t="shared" si="38"/>
        <v>0.45242516570892533</v>
      </c>
      <c r="BB61">
        <f t="shared" si="39"/>
        <v>0.14342279324201807</v>
      </c>
      <c r="BC61">
        <f t="shared" si="40"/>
        <v>2.9305460493507014</v>
      </c>
      <c r="BD61">
        <f t="shared" si="41"/>
        <v>9.4413792902278431</v>
      </c>
      <c r="BE61">
        <f t="shared" si="46"/>
        <v>2.7478889513206664</v>
      </c>
      <c r="BF61">
        <f t="shared" si="46"/>
        <v>2.7419154932377103</v>
      </c>
      <c r="BG61">
        <f t="shared" si="46"/>
        <v>2.7534670764340601</v>
      </c>
      <c r="BH61">
        <f t="shared" si="46"/>
        <v>2.7310773128943016</v>
      </c>
      <c r="BI61">
        <f t="shared" si="46"/>
        <v>2.774289063096635</v>
      </c>
      <c r="BJ61">
        <f t="shared" si="46"/>
        <v>2.6901501005908273</v>
      </c>
      <c r="BK61">
        <f t="shared" si="46"/>
        <v>2.8515262279628151</v>
      </c>
      <c r="BL61">
        <f t="shared" si="42"/>
        <v>2.5299812097933003</v>
      </c>
      <c r="BM61"/>
      <c r="BN61"/>
      <c r="BO61"/>
      <c r="BP61"/>
    </row>
    <row r="62" spans="1:68" s="9" customFormat="1" x14ac:dyDescent="0.2">
      <c r="A62" s="63" t="s">
        <v>1348</v>
      </c>
      <c r="B62" s="28" t="s">
        <v>676</v>
      </c>
      <c r="C62" s="64">
        <v>28023.464</v>
      </c>
      <c r="D62" s="64" t="s">
        <v>700</v>
      </c>
      <c r="E62" s="9">
        <f t="shared" si="11"/>
        <v>-7520.9894089436466</v>
      </c>
      <c r="F62" s="9">
        <f t="shared" si="12"/>
        <v>-7521</v>
      </c>
      <c r="G62" s="9">
        <f t="shared" si="13"/>
        <v>1.6403999998146901E-2</v>
      </c>
      <c r="I62" s="9">
        <f t="shared" si="47"/>
        <v>1.6403999998146901E-2</v>
      </c>
      <c r="M62" s="15"/>
      <c r="P62" s="9">
        <f t="shared" si="15"/>
        <v>2.7773334996943635E-3</v>
      </c>
      <c r="Q62" s="40">
        <f t="shared" si="16"/>
        <v>13004.964</v>
      </c>
      <c r="S62" s="35">
        <v>0.1</v>
      </c>
      <c r="Z62">
        <f t="shared" si="17"/>
        <v>-7521</v>
      </c>
      <c r="AA62" s="15">
        <f t="shared" si="18"/>
        <v>2.4992972511637505E-2</v>
      </c>
      <c r="AB62" s="15">
        <f t="shared" si="19"/>
        <v>-5.8116390137962423E-3</v>
      </c>
      <c r="AC62" s="15">
        <f t="shared" si="20"/>
        <v>1.3626666498452537E-2</v>
      </c>
      <c r="AD62" s="15">
        <f t="shared" si="21"/>
        <v>-8.5889725134906045E-3</v>
      </c>
      <c r="AE62" s="15">
        <f t="shared" si="22"/>
        <v>7.3770448837497115E-6</v>
      </c>
      <c r="AF62">
        <f t="shared" si="23"/>
        <v>1.3626666498452537E-2</v>
      </c>
      <c r="AG62" s="68"/>
      <c r="AH62">
        <f t="shared" si="24"/>
        <v>2.2215639011943143E-2</v>
      </c>
      <c r="AI62">
        <f t="shared" si="25"/>
        <v>0.7755109491096408</v>
      </c>
      <c r="AJ62">
        <f t="shared" si="26"/>
        <v>0.88718076411032476</v>
      </c>
      <c r="AK62">
        <f t="shared" si="27"/>
        <v>0.51303476103510348</v>
      </c>
      <c r="AL62">
        <f t="shared" si="28"/>
        <v>1.9832662252651114</v>
      </c>
      <c r="AM62">
        <f t="shared" si="29"/>
        <v>1.5291148095064104</v>
      </c>
      <c r="AN62" s="15">
        <f t="shared" si="48"/>
        <v>1.3641390155996858</v>
      </c>
      <c r="AO62" s="15">
        <f t="shared" si="48"/>
        <v>1.3641355167463494</v>
      </c>
      <c r="AP62" s="15">
        <f t="shared" si="48"/>
        <v>1.3641050697944597</v>
      </c>
      <c r="AQ62" s="15">
        <f t="shared" si="48"/>
        <v>1.3638403074122434</v>
      </c>
      <c r="AR62" s="15">
        <f t="shared" si="48"/>
        <v>1.361551891799047</v>
      </c>
      <c r="AS62" s="15">
        <f t="shared" si="48"/>
        <v>1.3427135280276219</v>
      </c>
      <c r="AT62" s="15">
        <f t="shared" si="48"/>
        <v>1.223986248421467</v>
      </c>
      <c r="AU62" s="15">
        <f t="shared" si="31"/>
        <v>0.8160549487065567</v>
      </c>
      <c r="AV62"/>
      <c r="AW62">
        <v>-2000</v>
      </c>
      <c r="AX62">
        <f t="shared" si="35"/>
        <v>1.0148716265007938E-2</v>
      </c>
      <c r="AY62">
        <f t="shared" si="36"/>
        <v>4.1684774620064299E-3</v>
      </c>
      <c r="AZ62">
        <f t="shared" si="37"/>
        <v>5.9802388030015087E-3</v>
      </c>
      <c r="BA62">
        <f t="shared" si="38"/>
        <v>0.44986369586487562</v>
      </c>
      <c r="BB62">
        <f t="shared" si="39"/>
        <v>0.12054508776493977</v>
      </c>
      <c r="BC62">
        <f t="shared" si="40"/>
        <v>2.9536261981238572</v>
      </c>
      <c r="BD62">
        <f t="shared" si="41"/>
        <v>10.608850179612572</v>
      </c>
      <c r="BE62">
        <f t="shared" ref="BE62:BK71" si="49">$BL62+$AB$7*SIN(BF62)</f>
        <v>2.790276301136053</v>
      </c>
      <c r="BF62">
        <f t="shared" si="49"/>
        <v>2.7842619553565799</v>
      </c>
      <c r="BG62">
        <f t="shared" si="49"/>
        <v>2.7957018174001678</v>
      </c>
      <c r="BH62">
        <f t="shared" si="49"/>
        <v>2.7739000611224141</v>
      </c>
      <c r="BI62">
        <f t="shared" si="49"/>
        <v>2.815302109716447</v>
      </c>
      <c r="BJ62">
        <f t="shared" si="49"/>
        <v>2.7361084638861759</v>
      </c>
      <c r="BK62">
        <f t="shared" si="49"/>
        <v>2.8857646927616871</v>
      </c>
      <c r="BL62">
        <f t="shared" si="42"/>
        <v>2.5944024186294872</v>
      </c>
      <c r="BM62"/>
      <c r="BN62"/>
      <c r="BO62"/>
      <c r="BP62"/>
    </row>
    <row r="63" spans="1:68" s="9" customFormat="1" x14ac:dyDescent="0.2">
      <c r="A63" s="63" t="s">
        <v>1348</v>
      </c>
      <c r="B63" s="28" t="s">
        <v>676</v>
      </c>
      <c r="C63" s="64">
        <v>28026.556</v>
      </c>
      <c r="D63" s="64" t="s">
        <v>700</v>
      </c>
      <c r="E63" s="9">
        <f t="shared" si="11"/>
        <v>-7518.9930942490391</v>
      </c>
      <c r="F63" s="9">
        <f t="shared" si="12"/>
        <v>-7519</v>
      </c>
      <c r="G63" s="9">
        <f t="shared" si="13"/>
        <v>1.0695999997551553E-2</v>
      </c>
      <c r="I63" s="9">
        <f t="shared" si="47"/>
        <v>1.0695999997551553E-2</v>
      </c>
      <c r="M63" s="15"/>
      <c r="P63" s="9">
        <f t="shared" si="15"/>
        <v>2.7778690877955999E-3</v>
      </c>
      <c r="Q63" s="40">
        <f t="shared" si="16"/>
        <v>13008.056</v>
      </c>
      <c r="S63" s="35">
        <v>0.1</v>
      </c>
      <c r="Z63">
        <f t="shared" si="17"/>
        <v>-7519</v>
      </c>
      <c r="AA63" s="15">
        <f t="shared" si="18"/>
        <v>2.4995544892742746E-2</v>
      </c>
      <c r="AB63" s="15">
        <f t="shared" si="19"/>
        <v>-1.1521675807395593E-2</v>
      </c>
      <c r="AC63" s="15">
        <f t="shared" si="20"/>
        <v>7.9181309097559535E-3</v>
      </c>
      <c r="AD63" s="15">
        <f t="shared" si="21"/>
        <v>-1.4299544895191193E-2</v>
      </c>
      <c r="AE63" s="15">
        <f t="shared" si="22"/>
        <v>2.0447698420958853E-5</v>
      </c>
      <c r="AF63">
        <f t="shared" si="23"/>
        <v>7.9181309097559535E-3</v>
      </c>
      <c r="AG63" s="68"/>
      <c r="AH63">
        <f t="shared" si="24"/>
        <v>2.2217675804947146E-2</v>
      </c>
      <c r="AI63">
        <f t="shared" si="25"/>
        <v>0.77516162317843829</v>
      </c>
      <c r="AJ63">
        <f t="shared" si="26"/>
        <v>0.88686632880313154</v>
      </c>
      <c r="AK63">
        <f t="shared" si="27"/>
        <v>0.5128817644528274</v>
      </c>
      <c r="AL63">
        <f t="shared" si="28"/>
        <v>1.9839472278789176</v>
      </c>
      <c r="AM63">
        <f t="shared" si="29"/>
        <v>1.5302520604507626</v>
      </c>
      <c r="AN63" s="15">
        <f t="shared" si="48"/>
        <v>1.3648667071277254</v>
      </c>
      <c r="AO63" s="15">
        <f t="shared" si="48"/>
        <v>1.364863269065447</v>
      </c>
      <c r="AP63" s="15">
        <f t="shared" si="48"/>
        <v>1.3648332468724576</v>
      </c>
      <c r="AQ63" s="15">
        <f t="shared" si="48"/>
        <v>1.3645712671474999</v>
      </c>
      <c r="AR63" s="15">
        <f t="shared" si="48"/>
        <v>1.3622989495428059</v>
      </c>
      <c r="AS63" s="15">
        <f t="shared" si="48"/>
        <v>1.343527181120848</v>
      </c>
      <c r="AT63" s="15">
        <f t="shared" si="48"/>
        <v>1.2248775317858662</v>
      </c>
      <c r="AU63" s="15">
        <f t="shared" si="31"/>
        <v>0.81669916079491855</v>
      </c>
      <c r="AV63"/>
      <c r="AW63">
        <v>-1800</v>
      </c>
      <c r="AX63">
        <f t="shared" si="35"/>
        <v>9.2823667724652933E-3</v>
      </c>
      <c r="AY63">
        <f t="shared" si="36"/>
        <v>4.2155921150939532E-3</v>
      </c>
      <c r="AZ63">
        <f t="shared" si="37"/>
        <v>5.0667746573713401E-3</v>
      </c>
      <c r="BA63">
        <f t="shared" si="38"/>
        <v>0.44762097824221869</v>
      </c>
      <c r="BB63">
        <f t="shared" si="39"/>
        <v>9.7881317347294106E-2</v>
      </c>
      <c r="BC63">
        <f t="shared" si="40"/>
        <v>2.9764268628948605</v>
      </c>
      <c r="BD63">
        <f t="shared" si="41"/>
        <v>12.081504892829999</v>
      </c>
      <c r="BE63">
        <f t="shared" si="49"/>
        <v>2.8323744617234006</v>
      </c>
      <c r="BF63">
        <f t="shared" si="49"/>
        <v>2.8264919649704132</v>
      </c>
      <c r="BG63">
        <f t="shared" si="49"/>
        <v>2.8375207903813959</v>
      </c>
      <c r="BH63">
        <f t="shared" si="49"/>
        <v>2.816810773643823</v>
      </c>
      <c r="BI63">
        <f t="shared" si="49"/>
        <v>2.8555895977813242</v>
      </c>
      <c r="BJ63">
        <f t="shared" si="49"/>
        <v>2.7825609912300688</v>
      </c>
      <c r="BK63">
        <f t="shared" si="49"/>
        <v>2.9187943954007722</v>
      </c>
      <c r="BL63">
        <f t="shared" si="42"/>
        <v>2.6588236274656736</v>
      </c>
      <c r="BM63"/>
      <c r="BN63"/>
      <c r="BO63"/>
      <c r="BP63"/>
    </row>
    <row r="64" spans="1:68" s="9" customFormat="1" x14ac:dyDescent="0.2">
      <c r="A64" s="63" t="s">
        <v>1348</v>
      </c>
      <c r="B64" s="28" t="s">
        <v>676</v>
      </c>
      <c r="C64" s="64">
        <v>28037.412</v>
      </c>
      <c r="D64" s="64" t="s">
        <v>700</v>
      </c>
      <c r="E64" s="9">
        <f t="shared" si="11"/>
        <v>-7511.9840411039404</v>
      </c>
      <c r="F64" s="9">
        <f t="shared" si="12"/>
        <v>-7512</v>
      </c>
      <c r="G64" s="9">
        <f t="shared" si="13"/>
        <v>2.4717999996937579E-2</v>
      </c>
      <c r="I64" s="9">
        <f t="shared" si="47"/>
        <v>2.4717999996937579E-2</v>
      </c>
      <c r="M64" s="15"/>
      <c r="P64" s="9">
        <f t="shared" si="15"/>
        <v>2.7797434655530014E-3</v>
      </c>
      <c r="Q64" s="40">
        <f t="shared" si="16"/>
        <v>13018.912</v>
      </c>
      <c r="S64" s="35">
        <v>0.1</v>
      </c>
      <c r="Z64">
        <f t="shared" si="17"/>
        <v>-7512</v>
      </c>
      <c r="AA64" s="15">
        <f t="shared" si="18"/>
        <v>2.5004448337307333E-2</v>
      </c>
      <c r="AB64" s="15">
        <f t="shared" si="19"/>
        <v>2.4932951251832453E-3</v>
      </c>
      <c r="AC64" s="15">
        <f t="shared" si="20"/>
        <v>2.1938256531384578E-2</v>
      </c>
      <c r="AD64" s="15">
        <f t="shared" si="21"/>
        <v>-2.8644834036975486E-4</v>
      </c>
      <c r="AE64" s="15">
        <f t="shared" si="22"/>
        <v>8.2052651700586938E-9</v>
      </c>
      <c r="AF64">
        <f t="shared" si="23"/>
        <v>2.1938256531384578E-2</v>
      </c>
      <c r="AG64" s="68"/>
      <c r="AH64">
        <f t="shared" si="24"/>
        <v>2.2224704871754333E-2</v>
      </c>
      <c r="AI64">
        <f t="shared" si="25"/>
        <v>0.77394227570794938</v>
      </c>
      <c r="AJ64">
        <f t="shared" si="26"/>
        <v>0.88576480579154449</v>
      </c>
      <c r="AK64">
        <f t="shared" si="27"/>
        <v>0.51234549406420982</v>
      </c>
      <c r="AL64">
        <f t="shared" si="28"/>
        <v>1.9863259139417819</v>
      </c>
      <c r="AM64">
        <f t="shared" si="29"/>
        <v>1.5342337024506703</v>
      </c>
      <c r="AN64" s="15">
        <f t="shared" si="48"/>
        <v>1.3674110484034208</v>
      </c>
      <c r="AO64" s="15">
        <f t="shared" si="48"/>
        <v>1.3674078163213794</v>
      </c>
      <c r="AP64" s="15">
        <f t="shared" si="48"/>
        <v>1.3673792446118405</v>
      </c>
      <c r="AQ64" s="15">
        <f t="shared" si="48"/>
        <v>1.3671268416945339</v>
      </c>
      <c r="AR64" s="15">
        <f t="shared" si="48"/>
        <v>1.3649103645712599</v>
      </c>
      <c r="AS64" s="15">
        <f t="shared" si="48"/>
        <v>1.3463714191144334</v>
      </c>
      <c r="AT64" s="15">
        <f t="shared" si="48"/>
        <v>1.2279956888814871</v>
      </c>
      <c r="AU64" s="15">
        <f t="shared" si="31"/>
        <v>0.81895390310418514</v>
      </c>
      <c r="AV64"/>
      <c r="AW64">
        <v>-1600</v>
      </c>
      <c r="AX64">
        <f t="shared" si="35"/>
        <v>8.412620177259791E-3</v>
      </c>
      <c r="AY64">
        <f t="shared" si="36"/>
        <v>4.2624774387495842E-3</v>
      </c>
      <c r="AZ64">
        <f t="shared" si="37"/>
        <v>4.1501427385102069E-3</v>
      </c>
      <c r="BA64">
        <f t="shared" si="38"/>
        <v>0.44568517357080861</v>
      </c>
      <c r="BB64">
        <f t="shared" si="39"/>
        <v>7.5414434967715022E-2</v>
      </c>
      <c r="BC64">
        <f t="shared" si="40"/>
        <v>2.9989790509737295</v>
      </c>
      <c r="BD64">
        <f t="shared" si="41"/>
        <v>14.000130706233998</v>
      </c>
      <c r="BE64">
        <f t="shared" si="49"/>
        <v>2.8742085663970713</v>
      </c>
      <c r="BF64">
        <f t="shared" si="49"/>
        <v>2.868637779797389</v>
      </c>
      <c r="BG64">
        <f t="shared" si="49"/>
        <v>2.8789533436069292</v>
      </c>
      <c r="BH64">
        <f t="shared" si="49"/>
        <v>2.8598282513363951</v>
      </c>
      <c r="BI64">
        <f t="shared" si="49"/>
        <v>2.8952084542662959</v>
      </c>
      <c r="BJ64">
        <f t="shared" si="49"/>
        <v>2.8294716105441262</v>
      </c>
      <c r="BK64">
        <f t="shared" si="49"/>
        <v>2.9507455684743311</v>
      </c>
      <c r="BL64">
        <f t="shared" si="42"/>
        <v>2.7232448363018604</v>
      </c>
      <c r="BM64"/>
      <c r="BN64"/>
      <c r="BO64"/>
      <c r="BP64"/>
    </row>
    <row r="65" spans="1:68" s="9" customFormat="1" x14ac:dyDescent="0.2">
      <c r="A65" s="63" t="s">
        <v>1348</v>
      </c>
      <c r="B65" s="28" t="s">
        <v>676</v>
      </c>
      <c r="C65" s="64">
        <v>28054.446</v>
      </c>
      <c r="D65" s="64" t="s">
        <v>700</v>
      </c>
      <c r="E65" s="9">
        <f t="shared" si="11"/>
        <v>-7500.9862324015057</v>
      </c>
      <c r="F65" s="9">
        <f t="shared" si="12"/>
        <v>-7501</v>
      </c>
      <c r="G65" s="9">
        <f t="shared" si="13"/>
        <v>2.1323999997548526E-2</v>
      </c>
      <c r="I65" s="9">
        <f t="shared" si="47"/>
        <v>2.1323999997548526E-2</v>
      </c>
      <c r="M65" s="15"/>
      <c r="P65" s="9">
        <f t="shared" si="15"/>
        <v>2.7826883487242888E-3</v>
      </c>
      <c r="Q65" s="40">
        <f t="shared" si="16"/>
        <v>13035.946</v>
      </c>
      <c r="S65" s="35">
        <v>0.1</v>
      </c>
      <c r="Z65">
        <f t="shared" si="17"/>
        <v>-7501</v>
      </c>
      <c r="AA65" s="15">
        <f t="shared" si="18"/>
        <v>2.5018126834609418E-2</v>
      </c>
      <c r="AB65" s="15">
        <f t="shared" si="19"/>
        <v>-9.1143848833660432E-4</v>
      </c>
      <c r="AC65" s="15">
        <f t="shared" si="20"/>
        <v>1.8541311648824239E-2</v>
      </c>
      <c r="AD65" s="15">
        <f t="shared" si="21"/>
        <v>-3.6941268370608918E-3</v>
      </c>
      <c r="AE65" s="15">
        <f t="shared" si="22"/>
        <v>1.3646573088293509E-6</v>
      </c>
      <c r="AF65">
        <f t="shared" si="23"/>
        <v>1.8541311648824239E-2</v>
      </c>
      <c r="AG65" s="68"/>
      <c r="AH65">
        <f t="shared" si="24"/>
        <v>2.223543848588513E-2</v>
      </c>
      <c r="AI65">
        <f t="shared" si="25"/>
        <v>0.77203645604350046</v>
      </c>
      <c r="AJ65">
        <f t="shared" si="26"/>
        <v>0.88403076425504545</v>
      </c>
      <c r="AK65">
        <f t="shared" si="27"/>
        <v>0.51150036424893497</v>
      </c>
      <c r="AL65">
        <f t="shared" si="28"/>
        <v>1.990048774073123</v>
      </c>
      <c r="AM65">
        <f t="shared" si="29"/>
        <v>1.5404945900938141</v>
      </c>
      <c r="AN65" s="15">
        <f t="shared" si="48"/>
        <v>1.3714012258118387</v>
      </c>
      <c r="AO65" s="15">
        <f t="shared" si="48"/>
        <v>1.3713982968666425</v>
      </c>
      <c r="AP65" s="15">
        <f t="shared" si="48"/>
        <v>1.3713718937190817</v>
      </c>
      <c r="AQ65" s="15">
        <f t="shared" si="48"/>
        <v>1.3711340365103941</v>
      </c>
      <c r="AR65" s="15">
        <f t="shared" si="48"/>
        <v>1.3690037307393927</v>
      </c>
      <c r="AS65" s="15">
        <f t="shared" si="48"/>
        <v>1.3508297927742419</v>
      </c>
      <c r="AT65" s="15">
        <f t="shared" si="48"/>
        <v>1.2328914468841838</v>
      </c>
      <c r="AU65" s="15">
        <f t="shared" si="31"/>
        <v>0.82249706959017543</v>
      </c>
      <c r="AV65"/>
      <c r="AW65">
        <v>-1400</v>
      </c>
      <c r="AX65">
        <f t="shared" si="35"/>
        <v>7.5406243895343554E-3</v>
      </c>
      <c r="AY65">
        <f t="shared" si="36"/>
        <v>4.3091334329733236E-3</v>
      </c>
      <c r="AZ65">
        <f t="shared" si="37"/>
        <v>3.2314909565610314E-3</v>
      </c>
      <c r="BA65">
        <f t="shared" si="38"/>
        <v>0.44404586748289931</v>
      </c>
      <c r="BB65">
        <f t="shared" si="39"/>
        <v>5.3126152134142783E-2</v>
      </c>
      <c r="BC65">
        <f t="shared" si="40"/>
        <v>3.0213139797014432</v>
      </c>
      <c r="BD65">
        <f t="shared" si="41"/>
        <v>16.608000354127846</v>
      </c>
      <c r="BE65">
        <f t="shared" si="49"/>
        <v>2.9158060906733247</v>
      </c>
      <c r="BF65">
        <f t="shared" si="49"/>
        <v>2.9107257528486734</v>
      </c>
      <c r="BG65">
        <f t="shared" si="49"/>
        <v>2.9200349895784092</v>
      </c>
      <c r="BH65">
        <f t="shared" si="49"/>
        <v>2.9029611671414144</v>
      </c>
      <c r="BI65">
        <f t="shared" si="49"/>
        <v>2.9342255293226351</v>
      </c>
      <c r="BJ65">
        <f t="shared" si="49"/>
        <v>2.8767956373863792</v>
      </c>
      <c r="BK65">
        <f t="shared" si="49"/>
        <v>2.9817529190259355</v>
      </c>
      <c r="BL65">
        <f t="shared" si="42"/>
        <v>2.7876660451380468</v>
      </c>
      <c r="BM65"/>
      <c r="BN65"/>
      <c r="BO65"/>
      <c r="BP65"/>
    </row>
    <row r="66" spans="1:68" s="9" customFormat="1" x14ac:dyDescent="0.2">
      <c r="A66" s="63" t="s">
        <v>1348</v>
      </c>
      <c r="B66" s="28" t="s">
        <v>676</v>
      </c>
      <c r="C66" s="64">
        <v>28068.383000000002</v>
      </c>
      <c r="D66" s="64" t="s">
        <v>700</v>
      </c>
      <c r="E66" s="9">
        <f t="shared" si="11"/>
        <v>-7491.9879665869094</v>
      </c>
      <c r="F66" s="9">
        <f t="shared" si="12"/>
        <v>-7492</v>
      </c>
      <c r="G66" s="9">
        <f t="shared" si="13"/>
        <v>1.8638000001374166E-2</v>
      </c>
      <c r="I66" s="9">
        <f t="shared" si="47"/>
        <v>1.8638000001374166E-2</v>
      </c>
      <c r="M66" s="15"/>
      <c r="P66" s="9">
        <f t="shared" si="15"/>
        <v>2.7850972826004841E-3</v>
      </c>
      <c r="Q66" s="40">
        <f t="shared" si="16"/>
        <v>13049.883000000002</v>
      </c>
      <c r="S66" s="35">
        <v>0.1</v>
      </c>
      <c r="Z66">
        <f t="shared" si="17"/>
        <v>-7492</v>
      </c>
      <c r="AA66" s="15">
        <f t="shared" si="18"/>
        <v>2.5029035719400194E-2</v>
      </c>
      <c r="AB66" s="15">
        <f t="shared" si="19"/>
        <v>-3.6059384354255423E-3</v>
      </c>
      <c r="AC66" s="15">
        <f t="shared" si="20"/>
        <v>1.5852902718773682E-2</v>
      </c>
      <c r="AD66" s="15">
        <f t="shared" si="21"/>
        <v>-6.3910357180260273E-3</v>
      </c>
      <c r="AE66" s="15">
        <f t="shared" si="22"/>
        <v>4.0845337549084461E-6</v>
      </c>
      <c r="AF66">
        <f t="shared" si="23"/>
        <v>1.5852902718773682E-2</v>
      </c>
      <c r="AG66" s="68"/>
      <c r="AH66">
        <f t="shared" si="24"/>
        <v>2.2243938436799709E-2</v>
      </c>
      <c r="AI66">
        <f t="shared" si="25"/>
        <v>0.77048644656780363</v>
      </c>
      <c r="AJ66">
        <f t="shared" si="26"/>
        <v>0.8826092836952989</v>
      </c>
      <c r="AK66">
        <f t="shared" si="27"/>
        <v>0.51080674309461338</v>
      </c>
      <c r="AL66">
        <f t="shared" si="28"/>
        <v>1.9930811471767249</v>
      </c>
      <c r="AM66">
        <f t="shared" si="29"/>
        <v>1.545620851927477</v>
      </c>
      <c r="AN66" s="15">
        <f t="shared" si="48"/>
        <v>1.3746586168178863</v>
      </c>
      <c r="AO66" s="15">
        <f t="shared" si="48"/>
        <v>1.3746559181553901</v>
      </c>
      <c r="AP66" s="15">
        <f t="shared" si="48"/>
        <v>1.3746311921102778</v>
      </c>
      <c r="AQ66" s="15">
        <f t="shared" si="48"/>
        <v>1.3744047869106988</v>
      </c>
      <c r="AR66" s="15">
        <f t="shared" si="48"/>
        <v>1.3723435525699663</v>
      </c>
      <c r="AS66" s="15">
        <f t="shared" si="48"/>
        <v>1.3544674318747538</v>
      </c>
      <c r="AT66" s="15">
        <f t="shared" si="48"/>
        <v>1.2368932356930382</v>
      </c>
      <c r="AU66" s="15">
        <f t="shared" si="31"/>
        <v>0.82539602398780376</v>
      </c>
      <c r="AV66"/>
      <c r="AW66">
        <v>-1200</v>
      </c>
      <c r="AX66">
        <f t="shared" ref="AX66:AX96" si="50">AB$3+AB$4*AW66+AB$5*AW66^2+AZ66</f>
        <v>6.6674066854248495E-3</v>
      </c>
      <c r="AY66">
        <f t="shared" ref="AY66:AY96" si="51">AB$3+AB$4*AW66+AB$5*AW66^2</f>
        <v>4.3555600977651697E-3</v>
      </c>
      <c r="AZ66">
        <f t="shared" ref="AZ66:AZ96" si="52">$AB$6*($AB$11/BA66*BB66+$AB$12)</f>
        <v>2.3118465876596798E-3</v>
      </c>
      <c r="BA66">
        <f t="shared" ref="BA66:BA96" si="53">1+$AB$7*COS(BC66)</f>
        <v>0.44269405710068477</v>
      </c>
      <c r="BB66">
        <f t="shared" ref="BB66:BB96" si="54">SIN(BC66+RADIANS($AB$9))</f>
        <v>3.0996822190477846E-2</v>
      </c>
      <c r="BC66">
        <f t="shared" ref="BC66:BC96" si="55">2*ATAN(BD66)</f>
        <v>3.0434633660871229</v>
      </c>
      <c r="BD66">
        <f t="shared" ref="BD66:BD96" si="56">SQRT((1+$AB$7)/(1-$AB$7))*TAN(BE66/2)</f>
        <v>20.364917553020589</v>
      </c>
      <c r="BE66">
        <f t="shared" si="49"/>
        <v>2.9571971650095863</v>
      </c>
      <c r="BF66">
        <f t="shared" si="49"/>
        <v>2.9527764501249569</v>
      </c>
      <c r="BG66">
        <f t="shared" si="49"/>
        <v>2.9608073481120294</v>
      </c>
      <c r="BH66">
        <f t="shared" si="49"/>
        <v>2.9462088755389604</v>
      </c>
      <c r="BI66">
        <f t="shared" si="49"/>
        <v>2.9727167762639928</v>
      </c>
      <c r="BJ66">
        <f t="shared" si="49"/>
        <v>2.9244811285982997</v>
      </c>
      <c r="BK66">
        <f t="shared" si="49"/>
        <v>3.0119550696951407</v>
      </c>
      <c r="BL66">
        <f t="shared" ref="BL66:BL96" si="57">RADIANS($AB$9)+$AB$18*(AW66-AB$15)</f>
        <v>2.8520872539742332</v>
      </c>
      <c r="BM66"/>
      <c r="BN66"/>
      <c r="BO66"/>
      <c r="BP66"/>
    </row>
    <row r="67" spans="1:68" s="9" customFormat="1" x14ac:dyDescent="0.2">
      <c r="A67" s="63" t="s">
        <v>735</v>
      </c>
      <c r="B67" s="28" t="s">
        <v>676</v>
      </c>
      <c r="C67" s="64">
        <v>28373.516</v>
      </c>
      <c r="D67" s="64" t="s">
        <v>700</v>
      </c>
      <c r="E67" s="9">
        <f t="shared" si="11"/>
        <v>-7294.9823095010906</v>
      </c>
      <c r="F67" s="9">
        <f t="shared" si="12"/>
        <v>-7295</v>
      </c>
      <c r="G67" s="9">
        <f t="shared" si="13"/>
        <v>2.7399999995395774E-2</v>
      </c>
      <c r="I67" s="9">
        <f t="shared" si="47"/>
        <v>2.7399999995395774E-2</v>
      </c>
      <c r="M67" s="15"/>
      <c r="P67" s="9">
        <f t="shared" si="15"/>
        <v>2.8377098354696339E-3</v>
      </c>
      <c r="Q67" s="40">
        <f t="shared" si="16"/>
        <v>13355.016</v>
      </c>
      <c r="S67" s="35">
        <v>0.1</v>
      </c>
      <c r="Z67">
        <f t="shared" si="17"/>
        <v>-7295</v>
      </c>
      <c r="AA67" s="15">
        <f t="shared" si="18"/>
        <v>2.5206870361299177E-2</v>
      </c>
      <c r="AB67" s="15">
        <f t="shared" si="19"/>
        <v>5.0308394695662319E-3</v>
      </c>
      <c r="AC67" s="15">
        <f t="shared" si="20"/>
        <v>2.4562290159926139E-2</v>
      </c>
      <c r="AD67" s="15">
        <f t="shared" si="21"/>
        <v>2.1931296340965967E-3</v>
      </c>
      <c r="AE67" s="15">
        <f t="shared" si="22"/>
        <v>4.8098175919526718E-7</v>
      </c>
      <c r="AF67">
        <f t="shared" si="23"/>
        <v>2.4562290159926139E-2</v>
      </c>
      <c r="AG67" s="68"/>
      <c r="AH67">
        <f t="shared" si="24"/>
        <v>2.2369160525829542E-2</v>
      </c>
      <c r="AI67">
        <f t="shared" si="25"/>
        <v>0.73854373820568042</v>
      </c>
      <c r="AJ67">
        <f t="shared" si="26"/>
        <v>0.85100838305059012</v>
      </c>
      <c r="AK67">
        <f t="shared" si="27"/>
        <v>0.49521775328489614</v>
      </c>
      <c r="AL67">
        <f t="shared" si="28"/>
        <v>2.0565626639559524</v>
      </c>
      <c r="AM67">
        <f t="shared" si="29"/>
        <v>1.6587778938566042</v>
      </c>
      <c r="AN67" s="15">
        <f t="shared" si="48"/>
        <v>1.4443823075464313</v>
      </c>
      <c r="AO67" s="15">
        <f t="shared" si="48"/>
        <v>1.444382002127659</v>
      </c>
      <c r="AP67" s="15">
        <f t="shared" si="48"/>
        <v>1.4443776763783194</v>
      </c>
      <c r="AQ67" s="15">
        <f t="shared" si="48"/>
        <v>1.4443164251297105</v>
      </c>
      <c r="AR67" s="15">
        <f t="shared" si="48"/>
        <v>1.4434522718479763</v>
      </c>
      <c r="AS67" s="15">
        <f t="shared" si="48"/>
        <v>1.4318289690911961</v>
      </c>
      <c r="AT67" s="15">
        <f t="shared" si="48"/>
        <v>1.3236057871603775</v>
      </c>
      <c r="AU67" s="15">
        <f t="shared" si="31"/>
        <v>0.88885091469144761</v>
      </c>
      <c r="AV67"/>
      <c r="AW67">
        <v>-1000</v>
      </c>
      <c r="AX67">
        <f t="shared" si="50"/>
        <v>5.7938788056809635E-3</v>
      </c>
      <c r="AY67">
        <f t="shared" si="51"/>
        <v>4.4017574331251244E-3</v>
      </c>
      <c r="AZ67">
        <f t="shared" si="52"/>
        <v>1.3921213725558391E-3</v>
      </c>
      <c r="BA67">
        <f t="shared" si="53"/>
        <v>0.44162216408543864</v>
      </c>
      <c r="BB67">
        <f t="shared" si="54"/>
        <v>9.0054354569675862E-3</v>
      </c>
      <c r="BC67">
        <f t="shared" si="55"/>
        <v>3.0654595968831218</v>
      </c>
      <c r="BD67">
        <f t="shared" si="56"/>
        <v>26.25710765795759</v>
      </c>
      <c r="BE67">
        <f t="shared" si="49"/>
        <v>2.9984146621034427</v>
      </c>
      <c r="BF67">
        <f t="shared" si="49"/>
        <v>2.9948050217432982</v>
      </c>
      <c r="BG67">
        <f t="shared" si="49"/>
        <v>3.0013177898830996</v>
      </c>
      <c r="BH67">
        <f t="shared" si="49"/>
        <v>2.9895624528322227</v>
      </c>
      <c r="BI67">
        <f t="shared" si="49"/>
        <v>3.0107662247423339</v>
      </c>
      <c r="BJ67">
        <f t="shared" si="49"/>
        <v>2.9724701549979025</v>
      </c>
      <c r="BK67">
        <f t="shared" si="49"/>
        <v>3.0414939836196893</v>
      </c>
      <c r="BL67">
        <f t="shared" si="57"/>
        <v>2.9165084628104201</v>
      </c>
      <c r="BM67"/>
      <c r="BN67"/>
      <c r="BO67"/>
      <c r="BP67"/>
    </row>
    <row r="68" spans="1:68" s="9" customFormat="1" x14ac:dyDescent="0.2">
      <c r="A68" s="63" t="s">
        <v>735</v>
      </c>
      <c r="B68" s="28" t="s">
        <v>676</v>
      </c>
      <c r="C68" s="64">
        <v>28376.608</v>
      </c>
      <c r="D68" s="64" t="s">
        <v>700</v>
      </c>
      <c r="E68" s="9">
        <f t="shared" si="11"/>
        <v>-7292.9859948064841</v>
      </c>
      <c r="F68" s="9">
        <f t="shared" si="12"/>
        <v>-7293</v>
      </c>
      <c r="G68" s="9">
        <f t="shared" si="13"/>
        <v>2.1691999998438405E-2</v>
      </c>
      <c r="I68" s="9">
        <f t="shared" si="47"/>
        <v>2.1691999998438405E-2</v>
      </c>
      <c r="M68" s="15"/>
      <c r="P68" s="9">
        <f t="shared" si="15"/>
        <v>2.8382428321482907E-3</v>
      </c>
      <c r="Q68" s="40">
        <f t="shared" si="16"/>
        <v>13358.108</v>
      </c>
      <c r="S68" s="35">
        <v>0.1</v>
      </c>
      <c r="Z68">
        <f t="shared" si="17"/>
        <v>-7293</v>
      </c>
      <c r="AA68" s="15">
        <f t="shared" si="18"/>
        <v>2.5208102973819216E-2</v>
      </c>
      <c r="AB68" s="15">
        <f t="shared" si="19"/>
        <v>-6.7786014323252194E-4</v>
      </c>
      <c r="AC68" s="15">
        <f t="shared" si="20"/>
        <v>1.8853757166290112E-2</v>
      </c>
      <c r="AD68" s="15">
        <f t="shared" si="21"/>
        <v>-3.516102975380811E-3</v>
      </c>
      <c r="AE68" s="15">
        <f t="shared" si="22"/>
        <v>1.2362980133481793E-6</v>
      </c>
      <c r="AF68">
        <f t="shared" si="23"/>
        <v>1.8853757166290112E-2</v>
      </c>
      <c r="AG68" s="68"/>
      <c r="AH68">
        <f t="shared" si="24"/>
        <v>2.2369860141670927E-2</v>
      </c>
      <c r="AI68">
        <f t="shared" si="25"/>
        <v>0.73823792140084787</v>
      </c>
      <c r="AJ68">
        <f t="shared" si="26"/>
        <v>0.85068386537891416</v>
      </c>
      <c r="AK68">
        <f t="shared" si="27"/>
        <v>0.49505617277986885</v>
      </c>
      <c r="AL68">
        <f t="shared" si="28"/>
        <v>2.0571803047663613</v>
      </c>
      <c r="AM68">
        <f t="shared" si="29"/>
        <v>1.6599370410528267</v>
      </c>
      <c r="AN68" s="15">
        <f t="shared" si="48"/>
        <v>1.4450753156902003</v>
      </c>
      <c r="AO68" s="15">
        <f t="shared" si="48"/>
        <v>1.4450750184397876</v>
      </c>
      <c r="AP68" s="15">
        <f t="shared" si="48"/>
        <v>1.4450707852967526</v>
      </c>
      <c r="AQ68" s="15">
        <f t="shared" si="48"/>
        <v>1.4450105164868878</v>
      </c>
      <c r="AR68" s="15">
        <f t="shared" si="48"/>
        <v>1.4441555420336414</v>
      </c>
      <c r="AS68" s="15">
        <f t="shared" si="48"/>
        <v>1.4325923903456381</v>
      </c>
      <c r="AT68" s="15">
        <f t="shared" si="48"/>
        <v>1.3244772969069443</v>
      </c>
      <c r="AU68" s="15">
        <f t="shared" si="31"/>
        <v>0.88949512677980946</v>
      </c>
      <c r="AV68"/>
      <c r="AW68">
        <v>-800</v>
      </c>
      <c r="AX68">
        <f t="shared" si="50"/>
        <v>4.9208485074000849E-3</v>
      </c>
      <c r="AY68">
        <f t="shared" si="51"/>
        <v>4.4477254390531866E-3</v>
      </c>
      <c r="AZ68">
        <f t="shared" si="52"/>
        <v>4.7312306834689839E-4</v>
      </c>
      <c r="BA68">
        <f t="shared" si="53"/>
        <v>0.44082406398746987</v>
      </c>
      <c r="BB68">
        <f t="shared" si="54"/>
        <v>-1.2870275811108145E-2</v>
      </c>
      <c r="BC68">
        <f t="shared" si="55"/>
        <v>3.0873357852163896</v>
      </c>
      <c r="BD68">
        <f t="shared" si="56"/>
        <v>36.852649281885384</v>
      </c>
      <c r="BE68">
        <f t="shared" si="49"/>
        <v>3.0394940619640871</v>
      </c>
      <c r="BF68">
        <f t="shared" si="49"/>
        <v>3.0368218133275429</v>
      </c>
      <c r="BG68">
        <f t="shared" si="49"/>
        <v>3.0416188049917539</v>
      </c>
      <c r="BH68">
        <f t="shared" si="49"/>
        <v>3.0330059345909288</v>
      </c>
      <c r="BI68">
        <f t="shared" si="49"/>
        <v>3.0484647719803557</v>
      </c>
      <c r="BJ68">
        <f t="shared" si="49"/>
        <v>3.0207000002172961</v>
      </c>
      <c r="BK68">
        <f t="shared" si="49"/>
        <v>3.0705143754791373</v>
      </c>
      <c r="BL68">
        <f t="shared" si="57"/>
        <v>2.9809296716466065</v>
      </c>
      <c r="BM68"/>
      <c r="BN68"/>
      <c r="BO68"/>
      <c r="BP68"/>
    </row>
    <row r="69" spans="1:68" s="9" customFormat="1" x14ac:dyDescent="0.2">
      <c r="A69" s="63" t="s">
        <v>735</v>
      </c>
      <c r="B69" s="28" t="s">
        <v>676</v>
      </c>
      <c r="C69" s="64">
        <v>28387.460999999999</v>
      </c>
      <c r="D69" s="64" t="s">
        <v>700</v>
      </c>
      <c r="E69" s="9">
        <f t="shared" si="11"/>
        <v>-7285.9788785773244</v>
      </c>
      <c r="F69" s="9">
        <f t="shared" si="12"/>
        <v>-7286</v>
      </c>
      <c r="G69" s="9">
        <f t="shared" si="13"/>
        <v>3.271399999721325E-2</v>
      </c>
      <c r="I69" s="9">
        <f t="shared" si="47"/>
        <v>3.271399999721325E-2</v>
      </c>
      <c r="M69" s="15"/>
      <c r="P69" s="9">
        <f t="shared" si="15"/>
        <v>2.840108139926661E-3</v>
      </c>
      <c r="Q69" s="40">
        <f t="shared" si="16"/>
        <v>13368.960999999999</v>
      </c>
      <c r="S69" s="35">
        <v>0.1</v>
      </c>
      <c r="Z69">
        <f t="shared" si="17"/>
        <v>-7286</v>
      </c>
      <c r="AA69" s="15">
        <f t="shared" si="18"/>
        <v>2.5212330192376349E-2</v>
      </c>
      <c r="AB69" s="15">
        <f t="shared" si="19"/>
        <v>1.0341777944763562E-2</v>
      </c>
      <c r="AC69" s="15">
        <f t="shared" si="20"/>
        <v>2.9873891857286589E-2</v>
      </c>
      <c r="AD69" s="15">
        <f t="shared" si="21"/>
        <v>7.501669804836901E-3</v>
      </c>
      <c r="AE69" s="15">
        <f t="shared" si="22"/>
        <v>5.6275049860801717E-6</v>
      </c>
      <c r="AF69">
        <f t="shared" si="23"/>
        <v>2.9873891857286589E-2</v>
      </c>
      <c r="AG69" s="68"/>
      <c r="AH69">
        <f t="shared" si="24"/>
        <v>2.2372222052449688E-2</v>
      </c>
      <c r="AI69">
        <f t="shared" si="25"/>
        <v>0.73717033790629238</v>
      </c>
      <c r="AJ69">
        <f t="shared" si="26"/>
        <v>0.84954761971590487</v>
      </c>
      <c r="AK69">
        <f t="shared" si="27"/>
        <v>0.49449021094831347</v>
      </c>
      <c r="AL69">
        <f t="shared" si="28"/>
        <v>2.0593380269265529</v>
      </c>
      <c r="AM69">
        <f t="shared" si="29"/>
        <v>1.663995856491715</v>
      </c>
      <c r="AN69" s="15">
        <f t="shared" si="48"/>
        <v>1.4474985872222521</v>
      </c>
      <c r="AO69" s="15">
        <f t="shared" si="48"/>
        <v>1.4474983171633087</v>
      </c>
      <c r="AP69" s="15">
        <f t="shared" si="48"/>
        <v>1.4474943960576483</v>
      </c>
      <c r="AQ69" s="15">
        <f t="shared" si="48"/>
        <v>1.4474374777554768</v>
      </c>
      <c r="AR69" s="15">
        <f t="shared" si="48"/>
        <v>1.4466141814066473</v>
      </c>
      <c r="AS69" s="15">
        <f t="shared" si="48"/>
        <v>1.4352609238755698</v>
      </c>
      <c r="AT69" s="15">
        <f t="shared" si="48"/>
        <v>1.3275261587939389</v>
      </c>
      <c r="AU69" s="15">
        <f t="shared" si="31"/>
        <v>0.89174986908907594</v>
      </c>
      <c r="AV69"/>
      <c r="AW69">
        <v>-600</v>
      </c>
      <c r="AX69">
        <f t="shared" si="50"/>
        <v>4.0490372031254645E-3</v>
      </c>
      <c r="AY69">
        <f t="shared" si="51"/>
        <v>4.4934641155493574E-3</v>
      </c>
      <c r="AZ69">
        <f t="shared" si="52"/>
        <v>-4.4442691242389267E-4</v>
      </c>
      <c r="BA69">
        <f t="shared" si="53"/>
        <v>0.44029512247380187</v>
      </c>
      <c r="BB69">
        <f t="shared" si="54"/>
        <v>-3.4653631811799229E-2</v>
      </c>
      <c r="BC69">
        <f t="shared" si="55"/>
        <v>3.1091257254027118</v>
      </c>
      <c r="BD69">
        <f t="shared" si="56"/>
        <v>61.595735260787571</v>
      </c>
      <c r="BE69">
        <f t="shared" si="49"/>
        <v>3.0804731120937965</v>
      </c>
      <c r="BF69">
        <f t="shared" si="49"/>
        <v>3.0788331919969592</v>
      </c>
      <c r="BG69">
        <f t="shared" si="49"/>
        <v>3.0817671311331871</v>
      </c>
      <c r="BH69">
        <f t="shared" si="49"/>
        <v>3.0765177149714593</v>
      </c>
      <c r="BI69">
        <f t="shared" si="49"/>
        <v>3.0859088200859759</v>
      </c>
      <c r="BJ69">
        <f t="shared" si="49"/>
        <v>3.0691042956889296</v>
      </c>
      <c r="BK69">
        <f t="shared" si="49"/>
        <v>3.099163111123274</v>
      </c>
      <c r="BL69">
        <f t="shared" si="57"/>
        <v>3.0453508804827933</v>
      </c>
      <c r="BM69"/>
      <c r="BN69"/>
      <c r="BO69"/>
      <c r="BP69"/>
    </row>
    <row r="70" spans="1:68" s="9" customFormat="1" x14ac:dyDescent="0.2">
      <c r="A70" s="63" t="s">
        <v>735</v>
      </c>
      <c r="B70" s="28" t="s">
        <v>676</v>
      </c>
      <c r="C70" s="64">
        <v>28446.312999999998</v>
      </c>
      <c r="D70" s="64" t="s">
        <v>700</v>
      </c>
      <c r="E70" s="9">
        <f t="shared" si="11"/>
        <v>-7247.9817529605789</v>
      </c>
      <c r="F70" s="9">
        <f t="shared" si="12"/>
        <v>-7248</v>
      </c>
      <c r="G70" s="9">
        <f t="shared" si="13"/>
        <v>2.8261999996175291E-2</v>
      </c>
      <c r="I70" s="9">
        <f t="shared" si="47"/>
        <v>2.8261999996175291E-2</v>
      </c>
      <c r="M70" s="15"/>
      <c r="P70" s="9">
        <f t="shared" si="15"/>
        <v>2.8502291945212074E-3</v>
      </c>
      <c r="Q70" s="40">
        <f t="shared" si="16"/>
        <v>13427.812999999998</v>
      </c>
      <c r="S70" s="35">
        <v>0.1</v>
      </c>
      <c r="Z70">
        <f t="shared" si="17"/>
        <v>-7248</v>
      </c>
      <c r="AA70" s="15">
        <f t="shared" si="18"/>
        <v>2.523294066943698E-2</v>
      </c>
      <c r="AB70" s="15">
        <f t="shared" si="19"/>
        <v>5.8792885212595181E-3</v>
      </c>
      <c r="AC70" s="15">
        <f t="shared" si="20"/>
        <v>2.5411770801654084E-2</v>
      </c>
      <c r="AD70" s="15">
        <f t="shared" si="21"/>
        <v>3.0290593267383106E-3</v>
      </c>
      <c r="AE70" s="15">
        <f t="shared" si="22"/>
        <v>9.1752004049003478E-7</v>
      </c>
      <c r="AF70">
        <f t="shared" si="23"/>
        <v>2.5411770801654084E-2</v>
      </c>
      <c r="AG70" s="68"/>
      <c r="AH70">
        <f t="shared" si="24"/>
        <v>2.2382711474915773E-2</v>
      </c>
      <c r="AI70">
        <f t="shared" si="25"/>
        <v>0.73144933934173684</v>
      </c>
      <c r="AJ70">
        <f t="shared" si="26"/>
        <v>0.84336848328085945</v>
      </c>
      <c r="AK70">
        <f t="shared" si="27"/>
        <v>0.49140669781761265</v>
      </c>
      <c r="AL70">
        <f t="shared" si="28"/>
        <v>2.070943569657766</v>
      </c>
      <c r="AM70">
        <f t="shared" si="29"/>
        <v>1.6860792991588056</v>
      </c>
      <c r="AN70" s="15">
        <f t="shared" si="48"/>
        <v>1.4605927792569164</v>
      </c>
      <c r="AO70" s="15">
        <f t="shared" si="48"/>
        <v>1.4605926237338915</v>
      </c>
      <c r="AP70" s="15">
        <f t="shared" si="48"/>
        <v>1.4605900985968365</v>
      </c>
      <c r="AQ70" s="15">
        <f t="shared" si="48"/>
        <v>1.4605491074728856</v>
      </c>
      <c r="AR70" s="15">
        <f t="shared" si="48"/>
        <v>1.4598857997132315</v>
      </c>
      <c r="AS70" s="15">
        <f t="shared" si="48"/>
        <v>1.4496541160946437</v>
      </c>
      <c r="AT70" s="15">
        <f t="shared" si="48"/>
        <v>1.3440383629502355</v>
      </c>
      <c r="AU70" s="15">
        <f t="shared" si="31"/>
        <v>0.90398989876795144</v>
      </c>
      <c r="AV70"/>
      <c r="AW70">
        <v>-400</v>
      </c>
      <c r="AX70">
        <f t="shared" si="50"/>
        <v>3.1791028160207211E-3</v>
      </c>
      <c r="AY70">
        <f t="shared" si="51"/>
        <v>4.5389734626136357E-3</v>
      </c>
      <c r="AZ70">
        <f t="shared" si="52"/>
        <v>-1.3598706465929144E-3</v>
      </c>
      <c r="BA70">
        <f t="shared" si="53"/>
        <v>0.44003223023910865</v>
      </c>
      <c r="BB70">
        <f t="shared" si="54"/>
        <v>-5.6368714520078501E-2</v>
      </c>
      <c r="BC70">
        <f t="shared" si="55"/>
        <v>3.1308637626411508</v>
      </c>
      <c r="BD70">
        <f t="shared" si="56"/>
        <v>186.41076926652215</v>
      </c>
      <c r="BE70">
        <f t="shared" si="49"/>
        <v>3.1213913131232731</v>
      </c>
      <c r="BF70">
        <f t="shared" si="49"/>
        <v>3.120842550634801</v>
      </c>
      <c r="BG70">
        <f t="shared" si="49"/>
        <v>3.1218226848396533</v>
      </c>
      <c r="BH70">
        <f t="shared" si="49"/>
        <v>3.1200720718982962</v>
      </c>
      <c r="BI70">
        <f t="shared" si="49"/>
        <v>3.1231987903606653</v>
      </c>
      <c r="BJ70">
        <f t="shared" si="49"/>
        <v>3.1176141039678882</v>
      </c>
      <c r="BK70">
        <f t="shared" si="49"/>
        <v>3.1275885982760756</v>
      </c>
      <c r="BL70">
        <f t="shared" si="57"/>
        <v>3.1097720893189797</v>
      </c>
      <c r="BM70"/>
      <c r="BN70"/>
      <c r="BO70"/>
      <c r="BP70"/>
    </row>
    <row r="71" spans="1:68" s="9" customFormat="1" x14ac:dyDescent="0.2">
      <c r="A71" s="63" t="s">
        <v>735</v>
      </c>
      <c r="B71" s="28" t="s">
        <v>676</v>
      </c>
      <c r="C71" s="64">
        <v>28477.289000000001</v>
      </c>
      <c r="D71" s="64" t="s">
        <v>700</v>
      </c>
      <c r="E71" s="9">
        <f t="shared" si="11"/>
        <v>-7227.9824502503152</v>
      </c>
      <c r="F71" s="9">
        <f t="shared" si="12"/>
        <v>-7228</v>
      </c>
      <c r="G71" s="9">
        <f t="shared" si="13"/>
        <v>2.7181999997992534E-2</v>
      </c>
      <c r="I71" s="9">
        <f t="shared" si="47"/>
        <v>2.7181999997992534E-2</v>
      </c>
      <c r="M71" s="15"/>
      <c r="P71" s="9">
        <f t="shared" si="15"/>
        <v>2.8555527400836796E-3</v>
      </c>
      <c r="Q71" s="40">
        <f t="shared" si="16"/>
        <v>13458.789000000001</v>
      </c>
      <c r="S71" s="35">
        <v>0.1</v>
      </c>
      <c r="Z71">
        <f t="shared" si="17"/>
        <v>-7228</v>
      </c>
      <c r="AA71" s="15">
        <f t="shared" si="18"/>
        <v>2.5242223250988766E-2</v>
      </c>
      <c r="AB71" s="15">
        <f t="shared" si="19"/>
        <v>4.7953294870874477E-3</v>
      </c>
      <c r="AC71" s="15">
        <f t="shared" si="20"/>
        <v>2.4326447257908855E-2</v>
      </c>
      <c r="AD71" s="15">
        <f t="shared" si="21"/>
        <v>1.9397767470037686E-3</v>
      </c>
      <c r="AE71" s="15">
        <f t="shared" si="22"/>
        <v>3.7627338282165225E-7</v>
      </c>
      <c r="AF71">
        <f t="shared" si="23"/>
        <v>2.4326447257908855E-2</v>
      </c>
      <c r="AG71" s="68"/>
      <c r="AH71">
        <f t="shared" si="24"/>
        <v>2.2386670510905086E-2</v>
      </c>
      <c r="AI71">
        <f t="shared" si="25"/>
        <v>0.7284879851826751</v>
      </c>
      <c r="AJ71">
        <f t="shared" si="26"/>
        <v>0.84010963392842553</v>
      </c>
      <c r="AK71">
        <f t="shared" si="27"/>
        <v>0.48977671015457319</v>
      </c>
      <c r="AL71">
        <f t="shared" si="28"/>
        <v>2.0769798420675776</v>
      </c>
      <c r="AM71">
        <f t="shared" si="29"/>
        <v>1.6977369433407732</v>
      </c>
      <c r="AN71" s="15">
        <f t="shared" ref="AN71:AT80" si="58">$AU71+$AB$7*SIN(AO71)</f>
        <v>1.4674437850610906</v>
      </c>
      <c r="AO71" s="15">
        <f t="shared" si="58"/>
        <v>1.4674436714687387</v>
      </c>
      <c r="AP71" s="15">
        <f t="shared" si="58"/>
        <v>1.4674417053544557</v>
      </c>
      <c r="AQ71" s="15">
        <f t="shared" si="58"/>
        <v>1.4674076807501653</v>
      </c>
      <c r="AR71" s="15">
        <f t="shared" si="58"/>
        <v>1.4668206249853271</v>
      </c>
      <c r="AS71" s="15">
        <f t="shared" si="58"/>
        <v>1.457166555891066</v>
      </c>
      <c r="AT71" s="15">
        <f t="shared" si="58"/>
        <v>1.352702556740188</v>
      </c>
      <c r="AU71" s="15">
        <f t="shared" si="31"/>
        <v>0.91043201965157006</v>
      </c>
      <c r="AV71"/>
      <c r="AW71">
        <v>-200</v>
      </c>
      <c r="AX71">
        <f t="shared" si="50"/>
        <v>2.3116665543979863E-3</v>
      </c>
      <c r="AY71">
        <f t="shared" si="51"/>
        <v>4.5842534802460217E-3</v>
      </c>
      <c r="AZ71">
        <f t="shared" si="52"/>
        <v>-2.2725869258480354E-3</v>
      </c>
      <c r="BA71">
        <f t="shared" si="53"/>
        <v>0.44003383005886287</v>
      </c>
      <c r="BB71">
        <f t="shared" si="54"/>
        <v>-7.8040012878230189E-2</v>
      </c>
      <c r="BC71">
        <f t="shared" si="55"/>
        <v>-3.1306007085706029</v>
      </c>
      <c r="BD71">
        <f t="shared" si="56"/>
        <v>-181.94958756846495</v>
      </c>
      <c r="BE71">
        <f t="shared" si="49"/>
        <v>3.1622892713182025</v>
      </c>
      <c r="BF71">
        <f t="shared" si="49"/>
        <v>3.1628514456036498</v>
      </c>
      <c r="BG71">
        <f t="shared" si="49"/>
        <v>3.1618473466124697</v>
      </c>
      <c r="BH71">
        <f t="shared" si="49"/>
        <v>3.163640781926127</v>
      </c>
      <c r="BI71">
        <f t="shared" si="49"/>
        <v>3.1604375479484399</v>
      </c>
      <c r="BJ71">
        <f t="shared" si="49"/>
        <v>3.1661589641463022</v>
      </c>
      <c r="BK71">
        <f t="shared" si="49"/>
        <v>3.155940170842952</v>
      </c>
      <c r="BL71">
        <f t="shared" si="57"/>
        <v>3.1741932981551662</v>
      </c>
      <c r="BM71"/>
      <c r="BN71"/>
      <c r="BO71"/>
      <c r="BP71"/>
    </row>
    <row r="72" spans="1:68" s="9" customFormat="1" x14ac:dyDescent="0.2">
      <c r="A72" s="63" t="s">
        <v>735</v>
      </c>
      <c r="B72" s="28" t="s">
        <v>676</v>
      </c>
      <c r="C72" s="64">
        <v>28689.485000000001</v>
      </c>
      <c r="D72" s="64" t="s">
        <v>700</v>
      </c>
      <c r="E72" s="9">
        <f t="shared" si="11"/>
        <v>-7090.9805120430983</v>
      </c>
      <c r="F72" s="9">
        <f t="shared" si="12"/>
        <v>-7091</v>
      </c>
      <c r="G72" s="9">
        <f t="shared" si="13"/>
        <v>3.0183999999280786E-2</v>
      </c>
      <c r="I72" s="9">
        <f t="shared" si="47"/>
        <v>3.0183999999280786E-2</v>
      </c>
      <c r="M72" s="15"/>
      <c r="P72" s="9">
        <f t="shared" si="15"/>
        <v>2.8919573691022341E-3</v>
      </c>
      <c r="Q72" s="40">
        <f t="shared" si="16"/>
        <v>13670.985000000001</v>
      </c>
      <c r="S72" s="35">
        <v>0.1</v>
      </c>
      <c r="Z72">
        <f t="shared" si="17"/>
        <v>-7091</v>
      </c>
      <c r="AA72" s="15">
        <f t="shared" si="18"/>
        <v>2.5277886278945335E-2</v>
      </c>
      <c r="AB72" s="15">
        <f t="shared" si="19"/>
        <v>7.7980710894376866E-3</v>
      </c>
      <c r="AC72" s="15">
        <f t="shared" si="20"/>
        <v>2.7292042630178551E-2</v>
      </c>
      <c r="AD72" s="15">
        <f t="shared" si="21"/>
        <v>4.9061137203354512E-3</v>
      </c>
      <c r="AE72" s="15">
        <f t="shared" si="22"/>
        <v>2.4069951836863762E-6</v>
      </c>
      <c r="AF72">
        <f t="shared" si="23"/>
        <v>2.7292042630178551E-2</v>
      </c>
      <c r="AG72" s="68"/>
      <c r="AH72">
        <f t="shared" si="24"/>
        <v>2.23859289098431E-2</v>
      </c>
      <c r="AI72">
        <f t="shared" si="25"/>
        <v>0.70908109855499069</v>
      </c>
      <c r="AJ72">
        <f t="shared" si="26"/>
        <v>0.8177007773764281</v>
      </c>
      <c r="AK72">
        <f t="shared" si="27"/>
        <v>0.4785041199216879</v>
      </c>
      <c r="AL72">
        <f t="shared" si="28"/>
        <v>2.1170597197759453</v>
      </c>
      <c r="AM72">
        <f t="shared" si="29"/>
        <v>1.7782896029908184</v>
      </c>
      <c r="AN72" s="15">
        <f t="shared" si="58"/>
        <v>1.5136462805980198</v>
      </c>
      <c r="AO72" s="15">
        <f t="shared" si="58"/>
        <v>1.5136462739951202</v>
      </c>
      <c r="AP72" s="15">
        <f t="shared" si="58"/>
        <v>1.5136460675685068</v>
      </c>
      <c r="AQ72" s="15">
        <f t="shared" si="58"/>
        <v>1.5136396144238364</v>
      </c>
      <c r="AR72" s="15">
        <f t="shared" si="58"/>
        <v>1.5134382470496348</v>
      </c>
      <c r="AS72" s="15">
        <f t="shared" si="58"/>
        <v>1.5074752706075309</v>
      </c>
      <c r="AT72" s="15">
        <f t="shared" si="58"/>
        <v>1.4115540525808874</v>
      </c>
      <c r="AU72" s="15">
        <f t="shared" si="31"/>
        <v>0.95456054770435794</v>
      </c>
      <c r="AV72"/>
      <c r="AW72">
        <v>0</v>
      </c>
      <c r="AX72">
        <f t="shared" si="50"/>
        <v>1.4473419938844084E-3</v>
      </c>
      <c r="AY72">
        <f t="shared" si="51"/>
        <v>4.6293041684465153E-3</v>
      </c>
      <c r="AZ72">
        <f t="shared" si="52"/>
        <v>-3.1819621745621069E-3</v>
      </c>
      <c r="BA72">
        <f t="shared" si="53"/>
        <v>0.44029993143391533</v>
      </c>
      <c r="BB72">
        <f t="shared" si="54"/>
        <v>-9.9692028747149872E-2</v>
      </c>
      <c r="BC72">
        <f t="shared" si="55"/>
        <v>-3.1088622498990959</v>
      </c>
      <c r="BD72">
        <f t="shared" si="56"/>
        <v>-61.099810107937245</v>
      </c>
      <c r="BE72">
        <f t="shared" ref="BE72:BK81" si="59">$BL72+$AB$7*SIN(BF72)</f>
        <v>3.2032079678193148</v>
      </c>
      <c r="BF72">
        <f t="shared" si="59"/>
        <v>3.2048608168884787</v>
      </c>
      <c r="BG72">
        <f t="shared" si="59"/>
        <v>3.2019036562644607</v>
      </c>
      <c r="BH72">
        <f t="shared" si="59"/>
        <v>3.207194788712834</v>
      </c>
      <c r="BI72">
        <f t="shared" si="59"/>
        <v>3.197728772013964</v>
      </c>
      <c r="BJ72">
        <f t="shared" si="59"/>
        <v>3.2146679141634973</v>
      </c>
      <c r="BK72">
        <f t="shared" si="59"/>
        <v>3.1843674693755815</v>
      </c>
      <c r="BL72">
        <f t="shared" si="57"/>
        <v>3.238614506991353</v>
      </c>
      <c r="BM72"/>
      <c r="BN72"/>
      <c r="BO72"/>
      <c r="BP72"/>
    </row>
    <row r="73" spans="1:68" s="9" customFormat="1" x14ac:dyDescent="0.2">
      <c r="A73" s="63" t="s">
        <v>1383</v>
      </c>
      <c r="B73" s="28" t="s">
        <v>676</v>
      </c>
      <c r="C73" s="64">
        <v>28717.359799999998</v>
      </c>
      <c r="D73" s="64" t="s">
        <v>700</v>
      </c>
      <c r="E73" s="9">
        <f t="shared" si="11"/>
        <v>-7072.9834639029914</v>
      </c>
      <c r="F73" s="9">
        <f t="shared" si="12"/>
        <v>-7073</v>
      </c>
      <c r="G73" s="9">
        <f t="shared" si="13"/>
        <v>2.5611999997636303E-2</v>
      </c>
      <c r="H73" s="9">
        <f>G73</f>
        <v>2.5611999997636303E-2</v>
      </c>
      <c r="I73"/>
      <c r="M73" s="15"/>
      <c r="P73" s="9">
        <f t="shared" si="15"/>
        <v>2.8967324611823401E-3</v>
      </c>
      <c r="Q73" s="40">
        <f t="shared" si="16"/>
        <v>13698.859799999998</v>
      </c>
      <c r="S73" s="35">
        <v>0.2</v>
      </c>
      <c r="T73"/>
      <c r="Z73">
        <f t="shared" si="17"/>
        <v>-7073</v>
      </c>
      <c r="AA73" s="15">
        <f t="shared" si="18"/>
        <v>2.527907259739481E-2</v>
      </c>
      <c r="AB73" s="15">
        <f t="shared" si="19"/>
        <v>3.2296598614238343E-3</v>
      </c>
      <c r="AC73" s="15">
        <f t="shared" si="20"/>
        <v>2.2715267536453962E-2</v>
      </c>
      <c r="AD73" s="15">
        <f t="shared" si="21"/>
        <v>3.3292740024149295E-4</v>
      </c>
      <c r="AE73" s="15">
        <f t="shared" si="22"/>
        <v>2.2168130766311848E-8</v>
      </c>
      <c r="AF73">
        <f t="shared" si="23"/>
        <v>2.2715267536453962E-2</v>
      </c>
      <c r="AG73" s="68"/>
      <c r="AH73">
        <f t="shared" si="24"/>
        <v>2.2382340136212469E-2</v>
      </c>
      <c r="AI73">
        <f t="shared" si="25"/>
        <v>0.706640434973277</v>
      </c>
      <c r="AJ73">
        <f t="shared" si="26"/>
        <v>0.81474940688411368</v>
      </c>
      <c r="AK73">
        <f t="shared" si="27"/>
        <v>0.47701170384732899</v>
      </c>
      <c r="AL73">
        <f t="shared" si="28"/>
        <v>2.1221682867155454</v>
      </c>
      <c r="AM73">
        <f t="shared" si="29"/>
        <v>1.7889698683364945</v>
      </c>
      <c r="AN73" s="15">
        <f t="shared" si="58"/>
        <v>1.5196254478761748</v>
      </c>
      <c r="AO73" s="15">
        <f t="shared" si="58"/>
        <v>1.5196254439441192</v>
      </c>
      <c r="AP73" s="15">
        <f t="shared" si="58"/>
        <v>1.5196253066671521</v>
      </c>
      <c r="AQ73" s="15">
        <f t="shared" si="58"/>
        <v>1.5196205142479187</v>
      </c>
      <c r="AR73" s="15">
        <f t="shared" si="58"/>
        <v>1.5194534882438639</v>
      </c>
      <c r="AS73" s="15">
        <f t="shared" si="58"/>
        <v>1.5139377270815135</v>
      </c>
      <c r="AT73" s="15">
        <f t="shared" si="58"/>
        <v>1.4192208311745795</v>
      </c>
      <c r="AU73" s="15">
        <f t="shared" si="31"/>
        <v>0.96035845649961471</v>
      </c>
      <c r="AV73"/>
      <c r="AW73">
        <v>200</v>
      </c>
      <c r="AX73">
        <f t="shared" si="50"/>
        <v>5.8676467275295234E-4</v>
      </c>
      <c r="AY73">
        <f t="shared" si="51"/>
        <v>4.6741255272151165E-3</v>
      </c>
      <c r="AZ73">
        <f t="shared" si="52"/>
        <v>-4.0873608544621642E-3</v>
      </c>
      <c r="BA73">
        <f t="shared" si="53"/>
        <v>0.44083211049892956</v>
      </c>
      <c r="BB73">
        <f t="shared" si="54"/>
        <v>-0.12134887086506686</v>
      </c>
      <c r="BC73">
        <f t="shared" si="55"/>
        <v>-3.0870714698169293</v>
      </c>
      <c r="BD73">
        <f t="shared" si="56"/>
        <v>-36.673901968150041</v>
      </c>
      <c r="BE73">
        <f t="shared" si="59"/>
        <v>3.2441879997607583</v>
      </c>
      <c r="BF73">
        <f t="shared" si="59"/>
        <v>3.2468722359048918</v>
      </c>
      <c r="BG73">
        <f t="shared" si="59"/>
        <v>3.242053478196341</v>
      </c>
      <c r="BH73">
        <f t="shared" si="59"/>
        <v>3.2507058891949594</v>
      </c>
      <c r="BI73">
        <f t="shared" si="59"/>
        <v>3.2351753077831402</v>
      </c>
      <c r="BJ73">
        <f t="shared" si="59"/>
        <v>3.2630705054133164</v>
      </c>
      <c r="BK73">
        <f t="shared" si="59"/>
        <v>3.2130198202645799</v>
      </c>
      <c r="BL73">
        <f t="shared" si="57"/>
        <v>3.3030357158275394</v>
      </c>
      <c r="BM73"/>
      <c r="BN73"/>
      <c r="BO73"/>
      <c r="BP73"/>
    </row>
    <row r="74" spans="1:68" s="9" customFormat="1" x14ac:dyDescent="0.2">
      <c r="A74" s="63" t="s">
        <v>1387</v>
      </c>
      <c r="B74" s="28" t="s">
        <v>676</v>
      </c>
      <c r="C74" s="64">
        <v>28720.456999999999</v>
      </c>
      <c r="D74" s="64" t="s">
        <v>700</v>
      </c>
      <c r="E74" s="9">
        <f t="shared" si="11"/>
        <v>-7070.9837918874236</v>
      </c>
      <c r="F74" s="9">
        <f t="shared" si="12"/>
        <v>-7071</v>
      </c>
      <c r="G74" s="9">
        <f t="shared" si="13"/>
        <v>2.5103999996645143E-2</v>
      </c>
      <c r="I74" s="9">
        <f t="shared" ref="I74:I97" si="60">G74</f>
        <v>2.5103999996645143E-2</v>
      </c>
      <c r="M74" s="15"/>
      <c r="P74" s="9">
        <f t="shared" si="15"/>
        <v>2.8972629123043027E-3</v>
      </c>
      <c r="Q74" s="40">
        <f t="shared" si="16"/>
        <v>13701.956999999999</v>
      </c>
      <c r="S74" s="35">
        <v>0.1</v>
      </c>
      <c r="X74"/>
      <c r="Y74"/>
      <c r="Z74">
        <f t="shared" si="17"/>
        <v>-7071</v>
      </c>
      <c r="AA74" s="15">
        <f t="shared" si="18"/>
        <v>2.5279155765796046E-2</v>
      </c>
      <c r="AB74" s="15">
        <f t="shared" si="19"/>
        <v>2.7221071431534002E-3</v>
      </c>
      <c r="AC74" s="15">
        <f t="shared" si="20"/>
        <v>2.2206737084340841E-2</v>
      </c>
      <c r="AD74" s="15">
        <f t="shared" si="21"/>
        <v>-1.7515576915090245E-4</v>
      </c>
      <c r="AE74" s="15">
        <f t="shared" si="22"/>
        <v>3.0679543466844232E-9</v>
      </c>
      <c r="AF74">
        <f t="shared" si="23"/>
        <v>2.2206737084340841E-2</v>
      </c>
      <c r="AG74" s="68"/>
      <c r="AH74">
        <f t="shared" si="24"/>
        <v>2.2381892853491743E-2</v>
      </c>
      <c r="AI74">
        <f t="shared" si="25"/>
        <v>0.70637075565506779</v>
      </c>
      <c r="AJ74">
        <f t="shared" si="26"/>
        <v>0.81442142129327977</v>
      </c>
      <c r="AK74">
        <f t="shared" si="27"/>
        <v>0.4768457474544826</v>
      </c>
      <c r="AL74">
        <f t="shared" si="28"/>
        <v>2.1227337366381844</v>
      </c>
      <c r="AM74">
        <f t="shared" si="29"/>
        <v>1.7901580309813194</v>
      </c>
      <c r="AN74" s="15">
        <f t="shared" si="58"/>
        <v>1.5202885298030067</v>
      </c>
      <c r="AO74" s="15">
        <f t="shared" si="58"/>
        <v>1.5202885261032886</v>
      </c>
      <c r="AP74" s="15">
        <f t="shared" si="58"/>
        <v>1.5202883952434818</v>
      </c>
      <c r="AQ74" s="15">
        <f t="shared" si="58"/>
        <v>1.5202837669227109</v>
      </c>
      <c r="AR74" s="15">
        <f t="shared" si="58"/>
        <v>1.5201203415940236</v>
      </c>
      <c r="AS74" s="15">
        <f t="shared" si="58"/>
        <v>1.5146536899524432</v>
      </c>
      <c r="AT74" s="15">
        <f t="shared" si="58"/>
        <v>1.4200717444488993</v>
      </c>
      <c r="AU74" s="15">
        <f t="shared" si="31"/>
        <v>0.96100266858797656</v>
      </c>
      <c r="AV74"/>
      <c r="AW74">
        <v>400</v>
      </c>
      <c r="AX74">
        <f t="shared" si="50"/>
        <v>-2.6937963229216755E-4</v>
      </c>
      <c r="AY74">
        <f t="shared" si="51"/>
        <v>4.7187175565518271E-3</v>
      </c>
      <c r="AZ74">
        <f t="shared" si="52"/>
        <v>-4.9880971888439946E-3</v>
      </c>
      <c r="BA74">
        <f t="shared" si="53"/>
        <v>0.4416334952089731</v>
      </c>
      <c r="BB74">
        <f t="shared" si="54"/>
        <v>-0.14303386466277032</v>
      </c>
      <c r="BC74">
        <f t="shared" si="55"/>
        <v>-3.0651940287389938</v>
      </c>
      <c r="BD74">
        <f t="shared" si="56"/>
        <v>-26.165747323488105</v>
      </c>
      <c r="BE74">
        <f t="shared" si="59"/>
        <v>3.28526885019585</v>
      </c>
      <c r="BF74">
        <f t="shared" si="59"/>
        <v>3.2888891249665551</v>
      </c>
      <c r="BG74">
        <f t="shared" si="59"/>
        <v>3.2823566974738534</v>
      </c>
      <c r="BH74">
        <f t="shared" si="59"/>
        <v>3.2941484016265701</v>
      </c>
      <c r="BI74">
        <f t="shared" si="59"/>
        <v>3.2728775371650531</v>
      </c>
      <c r="BJ74">
        <f t="shared" si="59"/>
        <v>3.3112978252427117</v>
      </c>
      <c r="BK74">
        <f t="shared" si="59"/>
        <v>3.2420456162355125</v>
      </c>
      <c r="BL74">
        <f t="shared" si="57"/>
        <v>3.3674569246637258</v>
      </c>
      <c r="BM74"/>
      <c r="BN74"/>
      <c r="BO74"/>
      <c r="BP74"/>
    </row>
    <row r="75" spans="1:68" s="9" customFormat="1" x14ac:dyDescent="0.2">
      <c r="A75" s="63" t="s">
        <v>735</v>
      </c>
      <c r="B75" s="28" t="s">
        <v>676</v>
      </c>
      <c r="C75" s="64">
        <v>28751.429</v>
      </c>
      <c r="D75" s="64" t="s">
        <v>700</v>
      </c>
      <c r="E75" s="9">
        <f t="shared" si="11"/>
        <v>-7050.9870717317463</v>
      </c>
      <c r="F75" s="9">
        <f t="shared" si="12"/>
        <v>-7051</v>
      </c>
      <c r="G75" s="9">
        <f t="shared" si="13"/>
        <v>2.0023999997647479E-2</v>
      </c>
      <c r="I75" s="9">
        <f t="shared" si="60"/>
        <v>2.0023999997647479E-2</v>
      </c>
      <c r="M75" s="15"/>
      <c r="P75" s="9">
        <f t="shared" si="15"/>
        <v>2.9025661622120529E-3</v>
      </c>
      <c r="Q75" s="40">
        <f t="shared" si="16"/>
        <v>13732.929</v>
      </c>
      <c r="S75" s="35">
        <v>0.1</v>
      </c>
      <c r="Z75">
        <f t="shared" si="17"/>
        <v>-7051</v>
      </c>
      <c r="AA75" s="15">
        <f t="shared" si="18"/>
        <v>2.5279456490497895E-2</v>
      </c>
      <c r="AB75" s="15">
        <f t="shared" si="19"/>
        <v>-2.3528903306383638E-3</v>
      </c>
      <c r="AC75" s="15">
        <f t="shared" si="20"/>
        <v>1.7121433835435428E-2</v>
      </c>
      <c r="AD75" s="15">
        <f t="shared" si="21"/>
        <v>-5.2554564928504154E-3</v>
      </c>
      <c r="AE75" s="15">
        <f t="shared" si="22"/>
        <v>2.7619822948243591E-6</v>
      </c>
      <c r="AF75">
        <f t="shared" si="23"/>
        <v>1.7121433835435428E-2</v>
      </c>
      <c r="AG75" s="68"/>
      <c r="AH75">
        <f t="shared" si="24"/>
        <v>2.2376890328285843E-2</v>
      </c>
      <c r="AI75">
        <f t="shared" si="25"/>
        <v>0.70369036340400659</v>
      </c>
      <c r="AJ75">
        <f t="shared" si="26"/>
        <v>0.81114107445784844</v>
      </c>
      <c r="AK75">
        <f t="shared" si="27"/>
        <v>0.47518480537612984</v>
      </c>
      <c r="AL75">
        <f t="shared" si="28"/>
        <v>2.1283646172036512</v>
      </c>
      <c r="AM75">
        <f t="shared" si="29"/>
        <v>1.8020560146450526</v>
      </c>
      <c r="AN75" s="15">
        <f t="shared" si="58"/>
        <v>1.5269054822642187</v>
      </c>
      <c r="AO75" s="15">
        <f t="shared" si="58"/>
        <v>1.526905480336743</v>
      </c>
      <c r="AP75" s="15">
        <f t="shared" si="58"/>
        <v>1.5269054018916168</v>
      </c>
      <c r="AQ75" s="15">
        <f t="shared" si="58"/>
        <v>1.5269022094212843</v>
      </c>
      <c r="AR75" s="15">
        <f t="shared" si="58"/>
        <v>1.526772482202567</v>
      </c>
      <c r="AS75" s="15">
        <f t="shared" si="58"/>
        <v>1.5217904293710838</v>
      </c>
      <c r="AT75" s="15">
        <f t="shared" si="58"/>
        <v>1.428570384593129</v>
      </c>
      <c r="AU75" s="15">
        <f t="shared" si="31"/>
        <v>0.96744478947159518</v>
      </c>
      <c r="AV75"/>
      <c r="AW75">
        <v>600</v>
      </c>
      <c r="AX75">
        <f t="shared" si="50"/>
        <v>-1.1203296740066098E-3</v>
      </c>
      <c r="AY75">
        <f t="shared" si="51"/>
        <v>4.7630802564566435E-3</v>
      </c>
      <c r="AZ75">
        <f t="shared" si="52"/>
        <v>-5.8834099304632534E-3</v>
      </c>
      <c r="BA75">
        <f t="shared" si="53"/>
        <v>0.44270873815970557</v>
      </c>
      <c r="BB75">
        <f t="shared" si="54"/>
        <v>-0.16476920459937275</v>
      </c>
      <c r="BC75">
        <f t="shared" si="55"/>
        <v>-3.0431961399709198</v>
      </c>
      <c r="BD75">
        <f t="shared" si="56"/>
        <v>-20.309521347946369</v>
      </c>
      <c r="BE75">
        <f t="shared" si="59"/>
        <v>3.3264882419315085</v>
      </c>
      <c r="BF75">
        <f t="shared" si="59"/>
        <v>3.3309178936797097</v>
      </c>
      <c r="BG75">
        <f t="shared" si="59"/>
        <v>3.3228700064012449</v>
      </c>
      <c r="BH75">
        <f t="shared" si="59"/>
        <v>3.3375007795714993</v>
      </c>
      <c r="BI75">
        <f t="shared" si="59"/>
        <v>3.3109318042792308</v>
      </c>
      <c r="BJ75">
        <f t="shared" si="59"/>
        <v>3.3592835427382761</v>
      </c>
      <c r="BK75">
        <f t="shared" si="59"/>
        <v>3.2715917007183632</v>
      </c>
      <c r="BL75">
        <f t="shared" si="57"/>
        <v>3.4318781334999127</v>
      </c>
      <c r="BM75"/>
      <c r="BN75"/>
      <c r="BO75"/>
      <c r="BP75"/>
    </row>
    <row r="76" spans="1:68" s="9" customFormat="1" x14ac:dyDescent="0.2">
      <c r="A76" s="63" t="s">
        <v>735</v>
      </c>
      <c r="B76" s="28" t="s">
        <v>676</v>
      </c>
      <c r="C76" s="64">
        <v>28779.312000000002</v>
      </c>
      <c r="D76" s="64" t="s">
        <v>700</v>
      </c>
      <c r="E76" s="9">
        <f t="shared" si="11"/>
        <v>-7032.9847293547364</v>
      </c>
      <c r="F76" s="9">
        <f t="shared" si="12"/>
        <v>-7033</v>
      </c>
      <c r="G76" s="9">
        <f t="shared" si="13"/>
        <v>2.3651999999856343E-2</v>
      </c>
      <c r="I76" s="9">
        <f t="shared" si="60"/>
        <v>2.3651999999856343E-2</v>
      </c>
      <c r="M76" s="15"/>
      <c r="P76" s="9">
        <f t="shared" si="15"/>
        <v>2.9073371263623848E-3</v>
      </c>
      <c r="Q76" s="40">
        <f t="shared" si="16"/>
        <v>13760.812000000002</v>
      </c>
      <c r="S76" s="35">
        <v>0.1</v>
      </c>
      <c r="Z76">
        <f t="shared" si="17"/>
        <v>-7033</v>
      </c>
      <c r="AA76" s="15">
        <f t="shared" si="18"/>
        <v>2.5278908098242299E-2</v>
      </c>
      <c r="AB76" s="15">
        <f t="shared" si="19"/>
        <v>1.2804290279764298E-3</v>
      </c>
      <c r="AC76" s="15">
        <f t="shared" si="20"/>
        <v>2.0744662873493958E-2</v>
      </c>
      <c r="AD76" s="15">
        <f t="shared" si="21"/>
        <v>-1.6269080983859555E-3</v>
      </c>
      <c r="AE76" s="15">
        <f t="shared" si="22"/>
        <v>2.6468299605938058E-7</v>
      </c>
      <c r="AF76">
        <f t="shared" si="23"/>
        <v>2.0744662873493958E-2</v>
      </c>
      <c r="AG76" s="68"/>
      <c r="AH76">
        <f t="shared" si="24"/>
        <v>2.2371570971879914E-2</v>
      </c>
      <c r="AI76">
        <f t="shared" si="25"/>
        <v>0.70130326102809482</v>
      </c>
      <c r="AJ76">
        <f t="shared" si="26"/>
        <v>0.80818818028048156</v>
      </c>
      <c r="AK76">
        <f t="shared" si="27"/>
        <v>0.47368793327205366</v>
      </c>
      <c r="AL76">
        <f t="shared" si="28"/>
        <v>2.13339605554689</v>
      </c>
      <c r="AM76">
        <f t="shared" si="29"/>
        <v>1.8127899797665501</v>
      </c>
      <c r="AN76" s="15">
        <f t="shared" si="58"/>
        <v>1.5328393415118655</v>
      </c>
      <c r="AO76" s="15">
        <f t="shared" si="58"/>
        <v>1.532839340522945</v>
      </c>
      <c r="AP76" s="15">
        <f t="shared" si="58"/>
        <v>1.5328392939873177</v>
      </c>
      <c r="AQ76" s="15">
        <f t="shared" si="58"/>
        <v>1.5328371042245876</v>
      </c>
      <c r="AR76" s="15">
        <f t="shared" si="58"/>
        <v>1.532734205954716</v>
      </c>
      <c r="AS76" s="15">
        <f t="shared" si="58"/>
        <v>1.5281780340894797</v>
      </c>
      <c r="AT76" s="15">
        <f t="shared" si="58"/>
        <v>1.436202800943289</v>
      </c>
      <c r="AU76" s="15">
        <f t="shared" si="31"/>
        <v>0.97324269826685195</v>
      </c>
      <c r="AV76"/>
      <c r="AW76">
        <v>800</v>
      </c>
      <c r="AX76">
        <f t="shared" si="50"/>
        <v>-1.9652280226763186E-3</v>
      </c>
      <c r="AY76">
        <f t="shared" si="51"/>
        <v>4.8072136269295693E-3</v>
      </c>
      <c r="AZ76">
        <f t="shared" si="52"/>
        <v>-6.7724416496058879E-3</v>
      </c>
      <c r="BA76">
        <f t="shared" si="53"/>
        <v>0.44406398161766059</v>
      </c>
      <c r="BB76">
        <f t="shared" si="54"/>
        <v>-0.18657567277765688</v>
      </c>
      <c r="BC76">
        <f t="shared" si="55"/>
        <v>-3.0210446991018345</v>
      </c>
      <c r="BD76">
        <f t="shared" si="56"/>
        <v>-16.570811619882122</v>
      </c>
      <c r="BE76">
        <f t="shared" si="59"/>
        <v>3.367881625049423</v>
      </c>
      <c r="BF76">
        <f t="shared" si="59"/>
        <v>3.3729689413061852</v>
      </c>
      <c r="BG76">
        <f t="shared" si="59"/>
        <v>3.363645837857022</v>
      </c>
      <c r="BH76">
        <f t="shared" si="59"/>
        <v>3.3807471357771894</v>
      </c>
      <c r="BI76">
        <f t="shared" si="59"/>
        <v>3.349428931058382</v>
      </c>
      <c r="BJ76">
        <f t="shared" si="59"/>
        <v>3.4069649925944718</v>
      </c>
      <c r="BK76">
        <f t="shared" si="59"/>
        <v>3.3018027586445005</v>
      </c>
      <c r="BL76">
        <f t="shared" si="57"/>
        <v>3.4962993423360991</v>
      </c>
      <c r="BM76"/>
      <c r="BN76"/>
      <c r="BO76"/>
      <c r="BP76"/>
    </row>
    <row r="77" spans="1:68" s="9" customFormat="1" x14ac:dyDescent="0.2">
      <c r="A77" s="63" t="s">
        <v>735</v>
      </c>
      <c r="B77" s="28" t="s">
        <v>676</v>
      </c>
      <c r="C77" s="64">
        <v>28782.42</v>
      </c>
      <c r="D77" s="64" t="s">
        <v>700</v>
      </c>
      <c r="E77" s="9">
        <f t="shared" si="11"/>
        <v>-7030.9780844417901</v>
      </c>
      <c r="F77" s="9">
        <f t="shared" si="12"/>
        <v>-7031</v>
      </c>
      <c r="G77" s="9">
        <f t="shared" si="13"/>
        <v>3.3943999995244667E-2</v>
      </c>
      <c r="I77" s="9">
        <f t="shared" si="60"/>
        <v>3.3943999995244667E-2</v>
      </c>
      <c r="M77" s="15"/>
      <c r="P77" s="9">
        <f t="shared" si="15"/>
        <v>2.9078671188254839E-3</v>
      </c>
      <c r="Q77" s="40">
        <f t="shared" si="16"/>
        <v>13763.919999999998</v>
      </c>
      <c r="S77" s="35">
        <v>0.1</v>
      </c>
      <c r="X77" s="15"/>
      <c r="Y77" s="15"/>
      <c r="Z77">
        <f t="shared" si="17"/>
        <v>-7031</v>
      </c>
      <c r="AA77" s="15">
        <f t="shared" si="18"/>
        <v>2.5278799637225652E-2</v>
      </c>
      <c r="AB77" s="15">
        <f t="shared" si="19"/>
        <v>1.1573067476844501E-2</v>
      </c>
      <c r="AC77" s="15">
        <f t="shared" si="20"/>
        <v>3.1036132876419181E-2</v>
      </c>
      <c r="AD77" s="15">
        <f t="shared" si="21"/>
        <v>8.6652003580190151E-3</v>
      </c>
      <c r="AE77" s="15">
        <f t="shared" si="22"/>
        <v>7.5085697244612868E-6</v>
      </c>
      <c r="AF77">
        <f t="shared" si="23"/>
        <v>3.1036132876419181E-2</v>
      </c>
      <c r="AG77" s="68"/>
      <c r="AH77">
        <f t="shared" si="24"/>
        <v>2.2370932518400166E-2</v>
      </c>
      <c r="AI77">
        <f t="shared" si="25"/>
        <v>0.70103948986055609</v>
      </c>
      <c r="AJ77">
        <f t="shared" si="26"/>
        <v>0.80786005726219434</v>
      </c>
      <c r="AK77">
        <f t="shared" si="27"/>
        <v>0.47352150254995123</v>
      </c>
      <c r="AL77">
        <f t="shared" si="28"/>
        <v>2.1339529992401118</v>
      </c>
      <c r="AM77">
        <f t="shared" si="29"/>
        <v>1.8139841707586093</v>
      </c>
      <c r="AN77" s="15">
        <f t="shared" si="58"/>
        <v>1.5334974170681175</v>
      </c>
      <c r="AO77" s="15">
        <f t="shared" si="58"/>
        <v>1.5334974161551054</v>
      </c>
      <c r="AP77" s="15">
        <f t="shared" si="58"/>
        <v>1.5334973724338252</v>
      </c>
      <c r="AQ77" s="15">
        <f t="shared" si="58"/>
        <v>1.5334952788193814</v>
      </c>
      <c r="AR77" s="15">
        <f t="shared" si="58"/>
        <v>1.533395162195667</v>
      </c>
      <c r="AS77" s="15">
        <f t="shared" si="58"/>
        <v>1.5288857014149289</v>
      </c>
      <c r="AT77" s="15">
        <f t="shared" si="58"/>
        <v>1.4370498876664275</v>
      </c>
      <c r="AU77" s="15">
        <f t="shared" si="31"/>
        <v>0.97388691035521391</v>
      </c>
      <c r="AV77"/>
      <c r="AW77">
        <v>1000</v>
      </c>
      <c r="AX77">
        <f t="shared" si="50"/>
        <v>-2.8031059816769066E-3</v>
      </c>
      <c r="AY77">
        <f t="shared" si="51"/>
        <v>4.8511176679706019E-3</v>
      </c>
      <c r="AZ77">
        <f t="shared" si="52"/>
        <v>-7.6542236496475085E-3</v>
      </c>
      <c r="BA77">
        <f t="shared" si="53"/>
        <v>0.44570682132389994</v>
      </c>
      <c r="BB77">
        <f t="shared" si="54"/>
        <v>-0.2084724431412531</v>
      </c>
      <c r="BC77">
        <f t="shared" si="55"/>
        <v>-2.998707328047491</v>
      </c>
      <c r="BD77">
        <f t="shared" si="56"/>
        <v>-13.973416313475704</v>
      </c>
      <c r="BE77">
        <f t="shared" si="59"/>
        <v>3.409481839411673</v>
      </c>
      <c r="BF77">
        <f t="shared" si="59"/>
        <v>3.4150574803512317</v>
      </c>
      <c r="BG77">
        <f t="shared" si="59"/>
        <v>3.4047314961316903</v>
      </c>
      <c r="BH77">
        <f t="shared" si="59"/>
        <v>3.4238786397492675</v>
      </c>
      <c r="BI77">
        <f t="shared" si="59"/>
        <v>3.3884528562472318</v>
      </c>
      <c r="BJ77">
        <f t="shared" si="59"/>
        <v>3.4542843108039101</v>
      </c>
      <c r="BK77">
        <f t="shared" si="59"/>
        <v>3.3328207161985133</v>
      </c>
      <c r="BL77">
        <f t="shared" si="57"/>
        <v>3.5607205511722859</v>
      </c>
      <c r="BM77"/>
      <c r="BN77"/>
      <c r="BO77"/>
      <c r="BP77"/>
    </row>
    <row r="78" spans="1:68" s="9" customFormat="1" x14ac:dyDescent="0.2">
      <c r="A78" s="63" t="s">
        <v>735</v>
      </c>
      <c r="B78" s="28" t="s">
        <v>676</v>
      </c>
      <c r="C78" s="64">
        <v>28827.330999999998</v>
      </c>
      <c r="D78" s="64" t="s">
        <v>700</v>
      </c>
      <c r="E78" s="9">
        <f t="shared" si="11"/>
        <v>-7001.9818071942245</v>
      </c>
      <c r="F78" s="9">
        <f t="shared" si="12"/>
        <v>-7002</v>
      </c>
      <c r="G78" s="9">
        <f t="shared" si="13"/>
        <v>2.8177999996842118E-2</v>
      </c>
      <c r="I78" s="9">
        <f t="shared" si="60"/>
        <v>2.8177999996842118E-2</v>
      </c>
      <c r="M78" s="15"/>
      <c r="P78" s="9">
        <f t="shared" si="15"/>
        <v>2.9155494324509248E-3</v>
      </c>
      <c r="Q78" s="40">
        <f t="shared" si="16"/>
        <v>13808.830999999998</v>
      </c>
      <c r="S78" s="35">
        <v>0.1</v>
      </c>
      <c r="Z78">
        <f t="shared" si="17"/>
        <v>-7002</v>
      </c>
      <c r="AA78" s="15">
        <f t="shared" si="18"/>
        <v>2.5276168772790042E-2</v>
      </c>
      <c r="AB78" s="15">
        <f t="shared" si="19"/>
        <v>5.8173806565030017E-3</v>
      </c>
      <c r="AC78" s="15">
        <f t="shared" si="20"/>
        <v>2.5262450564391192E-2</v>
      </c>
      <c r="AD78" s="15">
        <f t="shared" si="21"/>
        <v>2.9018312240520761E-3</v>
      </c>
      <c r="AE78" s="15">
        <f t="shared" si="22"/>
        <v>8.42062445288357E-7</v>
      </c>
      <c r="AF78">
        <f t="shared" si="23"/>
        <v>2.5262450564391192E-2</v>
      </c>
      <c r="AG78" s="68"/>
      <c r="AH78">
        <f t="shared" si="24"/>
        <v>2.2360619340339116E-2</v>
      </c>
      <c r="AI78">
        <f t="shared" si="25"/>
        <v>0.69724729049383238</v>
      </c>
      <c r="AJ78">
        <f t="shared" si="26"/>
        <v>0.80310201738962195</v>
      </c>
      <c r="AK78">
        <f t="shared" si="27"/>
        <v>0.4711059295813142</v>
      </c>
      <c r="AL78">
        <f t="shared" si="28"/>
        <v>2.141981940314762</v>
      </c>
      <c r="AM78">
        <f t="shared" si="29"/>
        <v>1.831334855566181</v>
      </c>
      <c r="AN78" s="15">
        <f t="shared" si="58"/>
        <v>1.5430118458713682</v>
      </c>
      <c r="AO78" s="15">
        <f t="shared" si="58"/>
        <v>1.5430118456296622</v>
      </c>
      <c r="AP78" s="15">
        <f t="shared" si="58"/>
        <v>1.5430118300931646</v>
      </c>
      <c r="AQ78" s="15">
        <f t="shared" si="58"/>
        <v>1.5430108314493123</v>
      </c>
      <c r="AR78" s="15">
        <f t="shared" si="58"/>
        <v>1.5429467164419828</v>
      </c>
      <c r="AS78" s="15">
        <f t="shared" si="58"/>
        <v>1.5391006340401185</v>
      </c>
      <c r="AT78" s="15">
        <f t="shared" si="58"/>
        <v>1.4493110023684515</v>
      </c>
      <c r="AU78" s="15">
        <f t="shared" si="31"/>
        <v>0.98322798563646097</v>
      </c>
      <c r="AV78"/>
      <c r="AW78">
        <v>1200</v>
      </c>
      <c r="AX78">
        <f t="shared" si="50"/>
        <v>-3.6328747735019347E-3</v>
      </c>
      <c r="AY78">
        <f t="shared" si="51"/>
        <v>4.8947923795797437E-3</v>
      </c>
      <c r="AZ78">
        <f t="shared" si="52"/>
        <v>-8.5276671530816785E-3</v>
      </c>
      <c r="BA78">
        <f t="shared" si="53"/>
        <v>0.44764627728308148</v>
      </c>
      <c r="BB78">
        <f t="shared" si="54"/>
        <v>-0.23047698480258522</v>
      </c>
      <c r="BC78">
        <f t="shared" si="55"/>
        <v>-2.9761523171039359</v>
      </c>
      <c r="BD78">
        <f t="shared" si="56"/>
        <v>-12.06136429149319</v>
      </c>
      <c r="BE78">
        <f t="shared" si="59"/>
        <v>3.4513189823471713</v>
      </c>
      <c r="BF78">
        <f t="shared" si="59"/>
        <v>3.457204145174571</v>
      </c>
      <c r="BG78">
        <f t="shared" si="59"/>
        <v>3.4461685286356212</v>
      </c>
      <c r="BH78">
        <f t="shared" si="59"/>
        <v>3.4668947530163341</v>
      </c>
      <c r="BI78">
        <f t="shared" si="59"/>
        <v>3.4280794286766585</v>
      </c>
      <c r="BJ78">
        <f t="shared" si="59"/>
        <v>3.5011896343344762</v>
      </c>
      <c r="BK78">
        <f t="shared" si="59"/>
        <v>3.3647841520151398</v>
      </c>
      <c r="BL78">
        <f t="shared" si="57"/>
        <v>3.6251417600084723</v>
      </c>
      <c r="BM78"/>
      <c r="BN78"/>
      <c r="BO78"/>
      <c r="BP78"/>
    </row>
    <row r="79" spans="1:68" s="9" customFormat="1" x14ac:dyDescent="0.2">
      <c r="A79" s="63" t="s">
        <v>735</v>
      </c>
      <c r="B79" s="28" t="s">
        <v>676</v>
      </c>
      <c r="C79" s="64">
        <v>28838.17</v>
      </c>
      <c r="D79" s="64" t="s">
        <v>700</v>
      </c>
      <c r="E79" s="9">
        <f t="shared" si="11"/>
        <v>-6994.9837299061137</v>
      </c>
      <c r="F79" s="9">
        <f t="shared" si="12"/>
        <v>-6995</v>
      </c>
      <c r="G79" s="9">
        <f t="shared" si="13"/>
        <v>2.5199999996402767E-2</v>
      </c>
      <c r="I79" s="9">
        <f t="shared" si="60"/>
        <v>2.5199999996402767E-2</v>
      </c>
      <c r="M79" s="15"/>
      <c r="P79" s="9">
        <f t="shared" si="15"/>
        <v>2.9174030616279756E-3</v>
      </c>
      <c r="Q79" s="40">
        <f t="shared" si="16"/>
        <v>13819.669999999998</v>
      </c>
      <c r="S79" s="35">
        <v>0.1</v>
      </c>
      <c r="Z79">
        <f t="shared" si="17"/>
        <v>-6995</v>
      </c>
      <c r="AA79" s="15">
        <f t="shared" si="18"/>
        <v>2.5275239273290503E-2</v>
      </c>
      <c r="AB79" s="15">
        <f t="shared" si="19"/>
        <v>2.8421637847402398E-3</v>
      </c>
      <c r="AC79" s="15">
        <f t="shared" si="20"/>
        <v>2.2282596934774791E-2</v>
      </c>
      <c r="AD79" s="15">
        <f t="shared" si="21"/>
        <v>-7.5239276887736212E-5</v>
      </c>
      <c r="AE79" s="15">
        <f t="shared" si="22"/>
        <v>5.6609487865894365E-10</v>
      </c>
      <c r="AF79">
        <f t="shared" si="23"/>
        <v>2.2282596934774791E-2</v>
      </c>
      <c r="AG79" s="68"/>
      <c r="AH79">
        <f t="shared" si="24"/>
        <v>2.2357836211662527E-2</v>
      </c>
      <c r="AI79">
        <f t="shared" si="25"/>
        <v>0.69634095446845978</v>
      </c>
      <c r="AJ79">
        <f t="shared" si="26"/>
        <v>0.80195351148831073</v>
      </c>
      <c r="AK79">
        <f t="shared" si="27"/>
        <v>0.47052224609137666</v>
      </c>
      <c r="AL79">
        <f t="shared" si="28"/>
        <v>2.1439069798768697</v>
      </c>
      <c r="AM79">
        <f t="shared" si="29"/>
        <v>1.8355328631237884</v>
      </c>
      <c r="AN79" s="15">
        <f t="shared" si="58"/>
        <v>1.5453007306843758</v>
      </c>
      <c r="AO79" s="15">
        <f t="shared" si="58"/>
        <v>1.5453007305194877</v>
      </c>
      <c r="AP79" s="15">
        <f t="shared" si="58"/>
        <v>1.5453007189694521</v>
      </c>
      <c r="AQ79" s="15">
        <f t="shared" si="58"/>
        <v>1.5452999099292779</v>
      </c>
      <c r="AR79" s="15">
        <f t="shared" si="58"/>
        <v>1.5452433031782622</v>
      </c>
      <c r="AS79" s="15">
        <f t="shared" si="58"/>
        <v>1.5415533892964668</v>
      </c>
      <c r="AT79" s="15">
        <f t="shared" si="58"/>
        <v>1.4522644983957858</v>
      </c>
      <c r="AU79" s="15">
        <f t="shared" si="31"/>
        <v>0.98548272794572744</v>
      </c>
      <c r="AV79"/>
      <c r="AW79">
        <v>1400</v>
      </c>
      <c r="AX79">
        <f t="shared" si="50"/>
        <v>-4.4533231138446597E-3</v>
      </c>
      <c r="AY79">
        <f t="shared" si="51"/>
        <v>4.9382377617569924E-3</v>
      </c>
      <c r="AZ79">
        <f t="shared" si="52"/>
        <v>-9.3915608756016521E-3</v>
      </c>
      <c r="BA79">
        <f t="shared" si="53"/>
        <v>0.44989278097301066</v>
      </c>
      <c r="BB79">
        <f t="shared" si="54"/>
        <v>-0.25260507132365972</v>
      </c>
      <c r="BC79">
        <f t="shared" si="55"/>
        <v>-2.9533484534498715</v>
      </c>
      <c r="BD79">
        <f t="shared" si="56"/>
        <v>-10.593104742128174</v>
      </c>
      <c r="BE79">
        <f t="shared" si="59"/>
        <v>3.4934204986904178</v>
      </c>
      <c r="BF79">
        <f t="shared" si="59"/>
        <v>3.4994353601003265</v>
      </c>
      <c r="BG79">
        <f t="shared" si="59"/>
        <v>3.4879923729448792</v>
      </c>
      <c r="BH79">
        <f t="shared" si="59"/>
        <v>3.509804266816257</v>
      </c>
      <c r="BI79">
        <f t="shared" si="59"/>
        <v>3.4683753828017001</v>
      </c>
      <c r="BJ79">
        <f t="shared" si="59"/>
        <v>3.5476363747669222</v>
      </c>
      <c r="BK79">
        <f t="shared" si="59"/>
        <v>3.3978277222640374</v>
      </c>
      <c r="BL79">
        <f t="shared" si="57"/>
        <v>3.6895629688446587</v>
      </c>
      <c r="BM79"/>
      <c r="BN79"/>
      <c r="BO79"/>
      <c r="BP79"/>
    </row>
    <row r="80" spans="1:68" s="9" customFormat="1" x14ac:dyDescent="0.2">
      <c r="A80" s="63" t="s">
        <v>735</v>
      </c>
      <c r="B80" s="28" t="s">
        <v>676</v>
      </c>
      <c r="C80" s="64">
        <v>28858.3</v>
      </c>
      <c r="D80" s="64" t="s">
        <v>700</v>
      </c>
      <c r="E80" s="9">
        <f t="shared" si="11"/>
        <v>-6981.9870239544871</v>
      </c>
      <c r="F80" s="9">
        <f t="shared" si="12"/>
        <v>-6982</v>
      </c>
      <c r="G80" s="9">
        <f t="shared" si="13"/>
        <v>2.0097999997233273E-2</v>
      </c>
      <c r="I80" s="9">
        <f t="shared" si="60"/>
        <v>2.0097999997233273E-2</v>
      </c>
      <c r="M80" s="15"/>
      <c r="P80" s="9">
        <f t="shared" si="15"/>
        <v>2.9208447704932748E-3</v>
      </c>
      <c r="Q80" s="40">
        <f t="shared" si="16"/>
        <v>13839.8</v>
      </c>
      <c r="S80" s="35">
        <v>0.1</v>
      </c>
      <c r="X80"/>
      <c r="Y80"/>
      <c r="Z80">
        <f t="shared" si="17"/>
        <v>-6982</v>
      </c>
      <c r="AA80" s="15">
        <f t="shared" si="18"/>
        <v>2.527321209092637E-2</v>
      </c>
      <c r="AB80" s="15">
        <f t="shared" si="19"/>
        <v>-2.2543673231998212E-3</v>
      </c>
      <c r="AC80" s="15">
        <f t="shared" si="20"/>
        <v>1.7177155226739998E-2</v>
      </c>
      <c r="AD80" s="15">
        <f t="shared" si="21"/>
        <v>-5.1752120936930969E-3</v>
      </c>
      <c r="AE80" s="15">
        <f t="shared" si="22"/>
        <v>2.678282021470729E-6</v>
      </c>
      <c r="AF80">
        <f t="shared" si="23"/>
        <v>1.7177155226739998E-2</v>
      </c>
      <c r="AG80" s="68"/>
      <c r="AH80">
        <f t="shared" si="24"/>
        <v>2.2352367320433095E-2</v>
      </c>
      <c r="AI80">
        <f t="shared" si="25"/>
        <v>0.69466695893556807</v>
      </c>
      <c r="AJ80">
        <f t="shared" si="26"/>
        <v>0.79982063355511945</v>
      </c>
      <c r="AK80">
        <f t="shared" si="27"/>
        <v>0.46943767854140761</v>
      </c>
      <c r="AL80">
        <f t="shared" si="28"/>
        <v>2.1474688205878003</v>
      </c>
      <c r="AM80">
        <f t="shared" si="29"/>
        <v>1.843339554151497</v>
      </c>
      <c r="AN80" s="15">
        <f t="shared" si="58"/>
        <v>1.5495436418262569</v>
      </c>
      <c r="AO80" s="15">
        <f t="shared" si="58"/>
        <v>1.5495436417522921</v>
      </c>
      <c r="AP80" s="15">
        <f t="shared" si="58"/>
        <v>1.549543635537076</v>
      </c>
      <c r="AQ80" s="15">
        <f t="shared" si="58"/>
        <v>1.5495431132832462</v>
      </c>
      <c r="AR80" s="15">
        <f t="shared" si="58"/>
        <v>1.5494992749441006</v>
      </c>
      <c r="AS80" s="15">
        <f t="shared" si="58"/>
        <v>1.5460952378780703</v>
      </c>
      <c r="AT80" s="15">
        <f t="shared" si="58"/>
        <v>1.4577432639063579</v>
      </c>
      <c r="AU80" s="15">
        <f t="shared" si="31"/>
        <v>0.98967010652007958</v>
      </c>
      <c r="AV80"/>
      <c r="AW80">
        <v>1600</v>
      </c>
      <c r="AX80">
        <f t="shared" si="50"/>
        <v>-5.2631207447118213E-3</v>
      </c>
      <c r="AY80">
        <f t="shared" si="51"/>
        <v>4.9814538145023495E-3</v>
      </c>
      <c r="AZ80">
        <f t="shared" si="52"/>
        <v>-1.0244574559214171E-2</v>
      </c>
      <c r="BA80">
        <f t="shared" si="53"/>
        <v>0.45245818914119329</v>
      </c>
      <c r="BB80">
        <f t="shared" si="54"/>
        <v>-0.27487089544015514</v>
      </c>
      <c r="BC80">
        <f t="shared" si="55"/>
        <v>-2.9302647300473721</v>
      </c>
      <c r="BD80">
        <f t="shared" si="56"/>
        <v>-9.4287170950352355</v>
      </c>
      <c r="BE80">
        <f t="shared" si="59"/>
        <v>3.5358114962109979</v>
      </c>
      <c r="BF80">
        <f t="shared" si="59"/>
        <v>3.5417834540201758</v>
      </c>
      <c r="BG80">
        <f t="shared" si="59"/>
        <v>3.5302323035760779</v>
      </c>
      <c r="BH80">
        <f t="shared" si="59"/>
        <v>3.5526261085808089</v>
      </c>
      <c r="BI80">
        <f t="shared" si="59"/>
        <v>3.5093975213310329</v>
      </c>
      <c r="BJ80">
        <f t="shared" si="59"/>
        <v>3.5935885729512025</v>
      </c>
      <c r="BK80">
        <f t="shared" si="59"/>
        <v>3.432081602007508</v>
      </c>
      <c r="BL80">
        <f t="shared" si="57"/>
        <v>3.7539841776808456</v>
      </c>
      <c r="BM80"/>
      <c r="BN80"/>
      <c r="BO80"/>
      <c r="BP80"/>
    </row>
    <row r="81" spans="1:68" s="9" customFormat="1" x14ac:dyDescent="0.2">
      <c r="A81" s="63" t="s">
        <v>745</v>
      </c>
      <c r="B81" s="28" t="s">
        <v>676</v>
      </c>
      <c r="C81" s="64">
        <v>29987.418000000001</v>
      </c>
      <c r="D81" s="64" t="s">
        <v>700</v>
      </c>
      <c r="E81" s="9">
        <f t="shared" si="11"/>
        <v>-6252.984806831374</v>
      </c>
      <c r="F81" s="9">
        <f t="shared" si="12"/>
        <v>-6253</v>
      </c>
      <c r="G81" s="9">
        <f t="shared" si="13"/>
        <v>2.353199999924982E-2</v>
      </c>
      <c r="I81" s="9">
        <f t="shared" si="60"/>
        <v>2.353199999924982E-2</v>
      </c>
      <c r="M81" s="15"/>
      <c r="P81" s="9">
        <f t="shared" si="15"/>
        <v>3.1122946085652822E-3</v>
      </c>
      <c r="Q81" s="40">
        <f t="shared" si="16"/>
        <v>14968.918000000001</v>
      </c>
      <c r="S81" s="35">
        <v>0.1</v>
      </c>
      <c r="X81"/>
      <c r="Y81"/>
      <c r="Z81">
        <f t="shared" si="17"/>
        <v>-6253</v>
      </c>
      <c r="AA81" s="15">
        <f t="shared" si="18"/>
        <v>2.461235265191512E-2</v>
      </c>
      <c r="AB81" s="15">
        <f t="shared" si="19"/>
        <v>2.0319419558999831E-3</v>
      </c>
      <c r="AC81" s="15">
        <f t="shared" si="20"/>
        <v>2.0419705390684537E-2</v>
      </c>
      <c r="AD81" s="15">
        <f t="shared" si="21"/>
        <v>-1.0803526526653E-3</v>
      </c>
      <c r="AE81" s="15">
        <f t="shared" si="22"/>
        <v>1.1671618541209504E-7</v>
      </c>
      <c r="AF81">
        <f t="shared" si="23"/>
        <v>2.0419705390684537E-2</v>
      </c>
      <c r="AG81" s="68"/>
      <c r="AH81">
        <f t="shared" si="24"/>
        <v>2.1500058043349837E-2</v>
      </c>
      <c r="AI81">
        <f t="shared" si="25"/>
        <v>0.61698789771514195</v>
      </c>
      <c r="AJ81">
        <f t="shared" si="26"/>
        <v>0.68200827539001541</v>
      </c>
      <c r="AK81">
        <f t="shared" si="27"/>
        <v>0.40853608102997885</v>
      </c>
      <c r="AL81">
        <f t="shared" si="28"/>
        <v>2.3239600181219369</v>
      </c>
      <c r="AM81">
        <f t="shared" si="29"/>
        <v>2.3082712790199271</v>
      </c>
      <c r="AN81" s="15">
        <f t="shared" ref="AN81:AT90" si="61">$AU81+$AB$7*SIN(AO81)</f>
        <v>1.773068448488416</v>
      </c>
      <c r="AO81" s="15">
        <f t="shared" si="61"/>
        <v>1.7730688649305006</v>
      </c>
      <c r="AP81" s="15">
        <f t="shared" si="61"/>
        <v>1.7730651632485874</v>
      </c>
      <c r="AQ81" s="15">
        <f t="shared" si="61"/>
        <v>1.7730980645187717</v>
      </c>
      <c r="AR81" s="15">
        <f t="shared" si="61"/>
        <v>1.7728054463354113</v>
      </c>
      <c r="AS81" s="15">
        <f t="shared" si="61"/>
        <v>1.7753934519221839</v>
      </c>
      <c r="AT81" s="15">
        <f t="shared" si="61"/>
        <v>1.751238939235561</v>
      </c>
      <c r="AU81" s="15">
        <f t="shared" si="31"/>
        <v>1.2244854127279796</v>
      </c>
      <c r="AV81"/>
      <c r="AW81">
        <v>1800</v>
      </c>
      <c r="AX81">
        <f t="shared" si="50"/>
        <v>-6.060826972880966E-3</v>
      </c>
      <c r="AY81">
        <f t="shared" si="51"/>
        <v>5.0244405378158134E-3</v>
      </c>
      <c r="AZ81">
        <f t="shared" si="52"/>
        <v>-1.1085267510696779E-2</v>
      </c>
      <c r="BA81">
        <f t="shared" si="53"/>
        <v>0.45535583455719431</v>
      </c>
      <c r="BB81">
        <f t="shared" si="54"/>
        <v>-0.29728728117548608</v>
      </c>
      <c r="BC81">
        <f t="shared" si="55"/>
        <v>-2.9068699345048032</v>
      </c>
      <c r="BD81">
        <f t="shared" si="56"/>
        <v>-8.4815355999061097</v>
      </c>
      <c r="BE81">
        <f t="shared" si="59"/>
        <v>3.578515275118574</v>
      </c>
      <c r="BF81">
        <f t="shared" si="59"/>
        <v>3.5842865224293039</v>
      </c>
      <c r="BG81">
        <f t="shared" si="59"/>
        <v>3.5729116919852308</v>
      </c>
      <c r="BH81">
        <f t="shared" si="59"/>
        <v>3.5953898864870437</v>
      </c>
      <c r="BI81">
        <f t="shared" si="59"/>
        <v>3.551192126556705</v>
      </c>
      <c r="BJ81">
        <f t="shared" si="59"/>
        <v>3.6390203379856727</v>
      </c>
      <c r="BK81">
        <f t="shared" si="59"/>
        <v>3.4676709451488072</v>
      </c>
      <c r="BL81">
        <f t="shared" si="57"/>
        <v>3.818405386517032</v>
      </c>
      <c r="BM81"/>
      <c r="BN81"/>
      <c r="BO81"/>
      <c r="BP81"/>
    </row>
    <row r="82" spans="1:68" s="9" customFormat="1" x14ac:dyDescent="0.2">
      <c r="A82" s="63" t="s">
        <v>1276</v>
      </c>
      <c r="B82" s="28" t="s">
        <v>676</v>
      </c>
      <c r="C82" s="64">
        <v>30904.348000000002</v>
      </c>
      <c r="D82" s="64" t="s">
        <v>700</v>
      </c>
      <c r="E82" s="9">
        <f t="shared" si="11"/>
        <v>-5660.9793628063071</v>
      </c>
      <c r="F82" s="9">
        <f t="shared" si="12"/>
        <v>-5661</v>
      </c>
      <c r="G82" s="9">
        <f t="shared" si="13"/>
        <v>3.196399999796995E-2</v>
      </c>
      <c r="I82" s="9">
        <f t="shared" si="60"/>
        <v>3.196399999796995E-2</v>
      </c>
      <c r="M82" s="15"/>
      <c r="P82" s="9">
        <f t="shared" si="15"/>
        <v>3.2655237463811095E-3</v>
      </c>
      <c r="Q82" s="40">
        <f t="shared" si="16"/>
        <v>15885.848000000002</v>
      </c>
      <c r="S82" s="35">
        <v>0.1</v>
      </c>
      <c r="U82" s="15"/>
      <c r="V82" s="15"/>
      <c r="W82" s="15"/>
      <c r="Z82">
        <f t="shared" si="17"/>
        <v>-5661</v>
      </c>
      <c r="AA82" s="15">
        <f t="shared" si="18"/>
        <v>2.3447634351269956E-2</v>
      </c>
      <c r="AB82" s="15">
        <f t="shared" si="19"/>
        <v>1.1781889393081103E-2</v>
      </c>
      <c r="AC82" s="15">
        <f t="shared" si="20"/>
        <v>2.8698476251588841E-2</v>
      </c>
      <c r="AD82" s="15">
        <f t="shared" si="21"/>
        <v>8.5163656466999936E-3</v>
      </c>
      <c r="AE82" s="15">
        <f t="shared" si="22"/>
        <v>7.2528483828291798E-6</v>
      </c>
      <c r="AF82">
        <f t="shared" si="23"/>
        <v>2.8698476251588841E-2</v>
      </c>
      <c r="AG82" s="68"/>
      <c r="AH82">
        <f t="shared" si="24"/>
        <v>2.0182110604888847E-2</v>
      </c>
      <c r="AI82">
        <f t="shared" si="25"/>
        <v>0.57153552388349316</v>
      </c>
      <c r="AJ82">
        <f t="shared" si="26"/>
        <v>0.59112160967511129</v>
      </c>
      <c r="AK82">
        <f t="shared" si="27"/>
        <v>0.36058035540806638</v>
      </c>
      <c r="AL82">
        <f t="shared" si="28"/>
        <v>2.442016450290267</v>
      </c>
      <c r="AM82">
        <f t="shared" si="29"/>
        <v>2.7413153858530883</v>
      </c>
      <c r="AN82" s="15">
        <f t="shared" si="61"/>
        <v>1.9378686324954844</v>
      </c>
      <c r="AO82" s="15">
        <f t="shared" si="61"/>
        <v>1.9378562187781978</v>
      </c>
      <c r="AP82" s="15">
        <f t="shared" si="61"/>
        <v>1.9379179832147349</v>
      </c>
      <c r="AQ82" s="15">
        <f t="shared" si="61"/>
        <v>1.9376105761357234</v>
      </c>
      <c r="AR82" s="15">
        <f t="shared" si="61"/>
        <v>1.9391381443286442</v>
      </c>
      <c r="AS82" s="15">
        <f t="shared" si="61"/>
        <v>1.9314864497417583</v>
      </c>
      <c r="AT82" s="15">
        <f t="shared" si="61"/>
        <v>1.9684045820231506</v>
      </c>
      <c r="AU82" s="15">
        <f t="shared" si="31"/>
        <v>1.4151721908830919</v>
      </c>
      <c r="AV82"/>
      <c r="AW82">
        <v>2000</v>
      </c>
      <c r="AX82">
        <f t="shared" si="50"/>
        <v>-6.8449028006809971E-3</v>
      </c>
      <c r="AY82">
        <f t="shared" si="51"/>
        <v>5.0671979316973866E-3</v>
      </c>
      <c r="AZ82">
        <f t="shared" si="52"/>
        <v>-1.1912100732378384E-2</v>
      </c>
      <c r="BA82">
        <f t="shared" si="53"/>
        <v>0.45860062376007882</v>
      </c>
      <c r="BB82">
        <f t="shared" si="54"/>
        <v>-0.31986597793284849</v>
      </c>
      <c r="BC82">
        <f t="shared" si="55"/>
        <v>-2.8831321228440761</v>
      </c>
      <c r="BD82">
        <f t="shared" si="56"/>
        <v>-7.6950006166301606</v>
      </c>
      <c r="BE82">
        <f t="shared" ref="BE82:BK91" si="62">$BL82+$AB$7*SIN(BF82)</f>
        <v>3.6215540466702536</v>
      </c>
      <c r="BF82">
        <f t="shared" si="62"/>
        <v>3.6269880526598723</v>
      </c>
      <c r="BG82">
        <f t="shared" si="62"/>
        <v>3.6160485819045776</v>
      </c>
      <c r="BH82">
        <f t="shared" si="62"/>
        <v>3.638136145799141</v>
      </c>
      <c r="BI82">
        <f t="shared" si="62"/>
        <v>3.593794618958055</v>
      </c>
      <c r="BJ82">
        <f t="shared" si="62"/>
        <v>3.6839173691205898</v>
      </c>
      <c r="BK82">
        <f t="shared" si="62"/>
        <v>3.5047153652115184</v>
      </c>
      <c r="BL82">
        <f t="shared" si="57"/>
        <v>3.8828265953532188</v>
      </c>
      <c r="BM82"/>
      <c r="BN82"/>
      <c r="BO82"/>
      <c r="BP82"/>
    </row>
    <row r="83" spans="1:68" s="9" customFormat="1" x14ac:dyDescent="0.2">
      <c r="A83" s="63" t="s">
        <v>1279</v>
      </c>
      <c r="B83" s="28" t="s">
        <v>676</v>
      </c>
      <c r="C83" s="64">
        <v>30932.228999999999</v>
      </c>
      <c r="D83" s="64" t="s">
        <v>700</v>
      </c>
      <c r="E83" s="9">
        <f t="shared" si="11"/>
        <v>-5642.9783117065926</v>
      </c>
      <c r="F83" s="9">
        <f t="shared" si="12"/>
        <v>-5643</v>
      </c>
      <c r="G83" s="9">
        <f t="shared" si="13"/>
        <v>3.359199999977136E-2</v>
      </c>
      <c r="I83" s="9">
        <f t="shared" si="60"/>
        <v>3.359199999977136E-2</v>
      </c>
      <c r="M83" s="15"/>
      <c r="P83" s="9">
        <f t="shared" si="15"/>
        <v>3.2701512649717934E-3</v>
      </c>
      <c r="Q83" s="40">
        <f t="shared" si="16"/>
        <v>15913.728999999999</v>
      </c>
      <c r="S83" s="35">
        <v>0.1</v>
      </c>
      <c r="U83" s="15"/>
      <c r="V83" s="15"/>
      <c r="W83" s="15"/>
      <c r="Z83">
        <f t="shared" si="17"/>
        <v>-5643</v>
      </c>
      <c r="AA83" s="15">
        <f t="shared" si="18"/>
        <v>2.3405243702931577E-2</v>
      </c>
      <c r="AB83" s="15">
        <f t="shared" si="19"/>
        <v>1.3456907561811577E-2</v>
      </c>
      <c r="AC83" s="15">
        <f t="shared" si="20"/>
        <v>3.0321848734799567E-2</v>
      </c>
      <c r="AD83" s="15">
        <f t="shared" si="21"/>
        <v>1.0186756296839784E-2</v>
      </c>
      <c r="AE83" s="15">
        <f t="shared" si="22"/>
        <v>1.0377000385120498E-5</v>
      </c>
      <c r="AF83">
        <f t="shared" si="23"/>
        <v>3.0321848734799567E-2</v>
      </c>
      <c r="AG83" s="68"/>
      <c r="AH83">
        <f t="shared" si="24"/>
        <v>2.0135092437959783E-2</v>
      </c>
      <c r="AI83">
        <f t="shared" si="25"/>
        <v>0.5703394742867931</v>
      </c>
      <c r="AJ83">
        <f t="shared" si="26"/>
        <v>0.58843760717514249</v>
      </c>
      <c r="AK83">
        <f t="shared" si="27"/>
        <v>0.35915432984143569</v>
      </c>
      <c r="AL83">
        <f t="shared" si="28"/>
        <v>2.4453400319384189</v>
      </c>
      <c r="AM83">
        <f t="shared" si="29"/>
        <v>2.7555299866498499</v>
      </c>
      <c r="AN83" s="15">
        <f t="shared" si="61"/>
        <v>1.9426915172084676</v>
      </c>
      <c r="AO83" s="15">
        <f t="shared" si="61"/>
        <v>1.9426776283380791</v>
      </c>
      <c r="AP83" s="15">
        <f t="shared" si="61"/>
        <v>1.9427458768666273</v>
      </c>
      <c r="AQ83" s="15">
        <f t="shared" si="61"/>
        <v>1.9424103954587988</v>
      </c>
      <c r="AR83" s="15">
        <f t="shared" si="61"/>
        <v>1.9440567158414486</v>
      </c>
      <c r="AS83" s="15">
        <f t="shared" si="61"/>
        <v>1.9359098219066813</v>
      </c>
      <c r="AT83" s="15">
        <f t="shared" si="61"/>
        <v>1.9746964372075371</v>
      </c>
      <c r="AU83" s="15">
        <f t="shared" si="31"/>
        <v>1.4209700996783488</v>
      </c>
      <c r="AV83"/>
      <c r="AW83">
        <v>2200</v>
      </c>
      <c r="AX83">
        <f t="shared" si="50"/>
        <v>-7.6137248822551983E-3</v>
      </c>
      <c r="AY83">
        <f t="shared" si="51"/>
        <v>5.1097259961470666E-3</v>
      </c>
      <c r="AZ83">
        <f t="shared" si="52"/>
        <v>-1.2723450878402265E-2</v>
      </c>
      <c r="BA83">
        <f t="shared" si="53"/>
        <v>0.46220919101818836</v>
      </c>
      <c r="BB83">
        <f t="shared" si="54"/>
        <v>-0.34261801436610256</v>
      </c>
      <c r="BC83">
        <f t="shared" si="55"/>
        <v>-2.859017987915804</v>
      </c>
      <c r="BD83">
        <f t="shared" si="56"/>
        <v>-7.0306167661136847</v>
      </c>
      <c r="BE83">
        <f t="shared" si="62"/>
        <v>3.6649498038514956</v>
      </c>
      <c r="BF83">
        <f t="shared" si="62"/>
        <v>3.6699363431072016</v>
      </c>
      <c r="BG83">
        <f t="shared" si="62"/>
        <v>3.659656570556439</v>
      </c>
      <c r="BH83">
        <f t="shared" si="62"/>
        <v>3.6809163170032</v>
      </c>
      <c r="BI83">
        <f t="shared" si="62"/>
        <v>3.6372294790681923</v>
      </c>
      <c r="BJ83">
        <f t="shared" si="62"/>
        <v>3.7282785534442091</v>
      </c>
      <c r="BK83">
        <f t="shared" si="62"/>
        <v>3.5433284391040596</v>
      </c>
      <c r="BL83">
        <f t="shared" si="57"/>
        <v>3.9472478041894052</v>
      </c>
      <c r="BM83"/>
      <c r="BN83"/>
      <c r="BO83"/>
      <c r="BP83"/>
    </row>
    <row r="84" spans="1:68" s="9" customFormat="1" x14ac:dyDescent="0.2">
      <c r="A84" s="63" t="s">
        <v>1413</v>
      </c>
      <c r="B84" s="28" t="s">
        <v>676</v>
      </c>
      <c r="C84" s="64">
        <v>32851.241000000002</v>
      </c>
      <c r="D84" s="64" t="s">
        <v>700</v>
      </c>
      <c r="E84" s="9">
        <f t="shared" si="11"/>
        <v>-4403.9900016399224</v>
      </c>
      <c r="F84" s="9">
        <f t="shared" si="12"/>
        <v>-4404</v>
      </c>
      <c r="G84" s="9">
        <f t="shared" si="13"/>
        <v>1.5485999996599276E-2</v>
      </c>
      <c r="I84" s="9">
        <f t="shared" si="60"/>
        <v>1.5485999996599276E-2</v>
      </c>
      <c r="M84" s="15"/>
      <c r="P84" s="9">
        <f t="shared" si="15"/>
        <v>3.5842142579829545E-3</v>
      </c>
      <c r="Q84" s="40">
        <f t="shared" si="16"/>
        <v>17832.741000000002</v>
      </c>
      <c r="S84" s="35">
        <v>0.1</v>
      </c>
      <c r="T84"/>
      <c r="U84"/>
      <c r="V84"/>
      <c r="W84"/>
      <c r="Z84">
        <f t="shared" si="17"/>
        <v>-4404</v>
      </c>
      <c r="AA84" s="15">
        <f t="shared" si="18"/>
        <v>1.9742779091319693E-2</v>
      </c>
      <c r="AB84" s="15">
        <f t="shared" si="19"/>
        <v>-6.7256483673746453E-4</v>
      </c>
      <c r="AC84" s="15">
        <f t="shared" si="20"/>
        <v>1.1901785738616321E-2</v>
      </c>
      <c r="AD84" s="15">
        <f t="shared" si="21"/>
        <v>-4.2567790947204177E-3</v>
      </c>
      <c r="AE84" s="15">
        <f t="shared" si="22"/>
        <v>1.8120168261248779E-6</v>
      </c>
      <c r="AF84">
        <f t="shared" si="23"/>
        <v>1.1901785738616321E-2</v>
      </c>
      <c r="AG84" s="68"/>
      <c r="AH84">
        <f t="shared" si="24"/>
        <v>1.615856483333674E-2</v>
      </c>
      <c r="AI84">
        <f t="shared" si="25"/>
        <v>0.50704270138322538</v>
      </c>
      <c r="AJ84">
        <f t="shared" si="26"/>
        <v>0.41433764797188455</v>
      </c>
      <c r="AK84">
        <f t="shared" si="27"/>
        <v>0.26569362382347861</v>
      </c>
      <c r="AL84">
        <f t="shared" si="28"/>
        <v>2.6472502325663649</v>
      </c>
      <c r="AM84">
        <f t="shared" si="29"/>
        <v>3.9630506877212004</v>
      </c>
      <c r="AN84" s="15">
        <f t="shared" si="61"/>
        <v>2.2544947776070714</v>
      </c>
      <c r="AO84" s="15">
        <f t="shared" si="61"/>
        <v>2.2536466453668123</v>
      </c>
      <c r="AP84" s="15">
        <f t="shared" si="61"/>
        <v>2.2560432840868723</v>
      </c>
      <c r="AQ84" s="15">
        <f t="shared" si="61"/>
        <v>2.2492525748665706</v>
      </c>
      <c r="AR84" s="15">
        <f t="shared" si="61"/>
        <v>2.2683494369049479</v>
      </c>
      <c r="AS84" s="15">
        <f t="shared" si="61"/>
        <v>2.2134339965390528</v>
      </c>
      <c r="AT84" s="15">
        <f t="shared" si="61"/>
        <v>2.3627523834423068</v>
      </c>
      <c r="AU84" s="15">
        <f t="shared" si="31"/>
        <v>1.8200594884185246</v>
      </c>
      <c r="AV84"/>
      <c r="AW84">
        <v>2400</v>
      </c>
      <c r="AX84">
        <f t="shared" si="50"/>
        <v>-8.3655993234544833E-3</v>
      </c>
      <c r="AY84">
        <f t="shared" si="51"/>
        <v>5.1520247311648551E-3</v>
      </c>
      <c r="AZ84">
        <f t="shared" si="52"/>
        <v>-1.3517624054619337E-2</v>
      </c>
      <c r="BA84">
        <f t="shared" si="53"/>
        <v>0.46620011649229764</v>
      </c>
      <c r="BB84">
        <f t="shared" si="54"/>
        <v>-0.36555408397712441</v>
      </c>
      <c r="BC84">
        <f t="shared" si="55"/>
        <v>-2.8344921360861166</v>
      </c>
      <c r="BD84">
        <f t="shared" si="56"/>
        <v>-6.4612616054685965</v>
      </c>
      <c r="BE84">
        <f t="shared" si="62"/>
        <v>3.7087252975104965</v>
      </c>
      <c r="BF84">
        <f t="shared" si="62"/>
        <v>3.7131837616966608</v>
      </c>
      <c r="BG84">
        <f t="shared" si="62"/>
        <v>3.7037459747534958</v>
      </c>
      <c r="BH84">
        <f t="shared" si="62"/>
        <v>3.723792344011513</v>
      </c>
      <c r="BI84">
        <f t="shared" si="62"/>
        <v>3.6815104467342672</v>
      </c>
      <c r="BJ84">
        <f t="shared" si="62"/>
        <v>3.7721176253673594</v>
      </c>
      <c r="BK84">
        <f t="shared" si="62"/>
        <v>3.5836172359280418</v>
      </c>
      <c r="BL84">
        <f t="shared" si="57"/>
        <v>4.0116690130255916</v>
      </c>
      <c r="BM84"/>
      <c r="BN84"/>
      <c r="BO84"/>
      <c r="BP84"/>
    </row>
    <row r="85" spans="1:68" s="9" customFormat="1" x14ac:dyDescent="0.2">
      <c r="A85" s="63" t="s">
        <v>1413</v>
      </c>
      <c r="B85" s="28" t="s">
        <v>676</v>
      </c>
      <c r="C85" s="64">
        <v>33091.315999999999</v>
      </c>
      <c r="D85" s="64" t="s">
        <v>700</v>
      </c>
      <c r="E85" s="9">
        <f t="shared" ref="E85:E148" si="63">+(C85-C$7)/C$8</f>
        <v>-4248.9883036102838</v>
      </c>
      <c r="F85" s="9">
        <f t="shared" ref="F85:F148" si="64">ROUND(2*E85,0)/2</f>
        <v>-4249</v>
      </c>
      <c r="G85" s="9">
        <f t="shared" ref="G85:G148" si="65">+C85-(C$7+F85*C$8)</f>
        <v>1.8115999999281485E-2</v>
      </c>
      <c r="I85" s="9">
        <f t="shared" si="60"/>
        <v>1.8115999999281485E-2</v>
      </c>
      <c r="M85" s="15"/>
      <c r="P85" s="9">
        <f t="shared" ref="P85:P148" si="66">+D$11+D$12*F85+D$13*F85^2</f>
        <v>3.6228844271084201E-3</v>
      </c>
      <c r="Q85" s="40">
        <f t="shared" ref="Q85:Q148" si="67">+C85-15018.5</f>
        <v>18072.815999999999</v>
      </c>
      <c r="S85" s="35">
        <v>0.1</v>
      </c>
      <c r="T85"/>
      <c r="U85"/>
      <c r="V85"/>
      <c r="W85"/>
      <c r="Z85">
        <f t="shared" ref="Z85:Z148" si="68">F85</f>
        <v>-4249</v>
      </c>
      <c r="AA85" s="15">
        <f t="shared" ref="AA85:AA148" si="69">AB$3+AB$4*Z85+AB$5*Z85^2+AH85</f>
        <v>1.9200964033052857E-2</v>
      </c>
      <c r="AB85" s="15">
        <f t="shared" ref="AB85:AB148" si="70">G85-AH85</f>
        <v>2.5379203933370495E-3</v>
      </c>
      <c r="AC85" s="15">
        <f t="shared" ref="AC85:AC148" si="71">+G85-P85</f>
        <v>1.4493115572173065E-2</v>
      </c>
      <c r="AD85" s="15">
        <f t="shared" ref="AD85:AD148" si="72">IF(S85&lt;&gt;0,G85-AA85, -9999)</f>
        <v>-1.0849640337713719E-3</v>
      </c>
      <c r="AE85" s="15">
        <f t="shared" ref="AE85:AE148" si="73">+(G85-AA85)^2*S85</f>
        <v>1.1771469545774465E-7</v>
      </c>
      <c r="AF85">
        <f t="shared" ref="AF85:AF148" si="74">IF(S85&lt;&gt;0,G85-P85, -9999)</f>
        <v>1.4493115572173065E-2</v>
      </c>
      <c r="AG85" s="68"/>
      <c r="AH85">
        <f t="shared" ref="AH85:AH148" si="75">$AB$6*($AB$11/AI85*AJ85+$AB$12)</f>
        <v>1.5578079605944435E-2</v>
      </c>
      <c r="AI85">
        <f t="shared" ref="AI85:AI148" si="76">1+$AB$7*COS(AL85)</f>
        <v>0.5012252380306591</v>
      </c>
      <c r="AJ85">
        <f t="shared" ref="AJ85:AJ148" si="77">SIN(AL85+RADIANS($AB$9))</f>
        <v>0.39388441907550487</v>
      </c>
      <c r="AK85">
        <f t="shared" ref="AK85:AK148" si="78">$AB$7*SIN(AL85)</f>
        <v>0.25460506048079129</v>
      </c>
      <c r="AL85">
        <f t="shared" ref="AL85:AL148" si="79">2*ATAN(AM85)</f>
        <v>2.6696113152405729</v>
      </c>
      <c r="AM85">
        <f t="shared" ref="AM85:AM148" si="80">SQRT((1+$AB$7)/(1-$AB$7))*TAN(AN85/2)</f>
        <v>4.1584984994798262</v>
      </c>
      <c r="AN85" s="15">
        <f t="shared" si="61"/>
        <v>2.2912448435714965</v>
      </c>
      <c r="AO85" s="15">
        <f t="shared" si="61"/>
        <v>2.2901252335670823</v>
      </c>
      <c r="AP85" s="15">
        <f t="shared" si="61"/>
        <v>2.2931543973112523</v>
      </c>
      <c r="AQ85" s="15">
        <f t="shared" si="61"/>
        <v>2.2849345054711714</v>
      </c>
      <c r="AR85" s="15">
        <f t="shared" si="61"/>
        <v>2.3070646919952682</v>
      </c>
      <c r="AS85" s="15">
        <f t="shared" si="61"/>
        <v>2.2461309572855406</v>
      </c>
      <c r="AT85" s="15">
        <f t="shared" si="61"/>
        <v>2.4051082979004335</v>
      </c>
      <c r="AU85" s="15">
        <f t="shared" ref="AU85:AU148" si="81">RADIANS($AB$9)+$AB$18*(F85-AB$15)</f>
        <v>1.8699859252665691</v>
      </c>
      <c r="AV85"/>
      <c r="AW85">
        <v>2600</v>
      </c>
      <c r="AX85">
        <f t="shared" si="50"/>
        <v>-9.0987732902081814E-3</v>
      </c>
      <c r="AY85">
        <f t="shared" si="51"/>
        <v>5.1940941367507503E-3</v>
      </c>
      <c r="AZ85">
        <f t="shared" si="52"/>
        <v>-1.4292867426958931E-2</v>
      </c>
      <c r="BA85">
        <f t="shared" si="53"/>
        <v>0.47059421510656574</v>
      </c>
      <c r="BB85">
        <f t="shared" si="54"/>
        <v>-0.38868492979315411</v>
      </c>
      <c r="BC85">
        <f t="shared" si="55"/>
        <v>-2.809516288424986</v>
      </c>
      <c r="BD85">
        <f t="shared" si="56"/>
        <v>-5.9672630184438429</v>
      </c>
      <c r="BE85">
        <f t="shared" si="62"/>
        <v>3.7529050649852658</v>
      </c>
      <c r="BF85">
        <f t="shared" si="62"/>
        <v>3.7567859018578571</v>
      </c>
      <c r="BG85">
        <f t="shared" si="62"/>
        <v>3.7483252496032886</v>
      </c>
      <c r="BH85">
        <f t="shared" si="62"/>
        <v>3.7668359910464391</v>
      </c>
      <c r="BI85">
        <f t="shared" si="62"/>
        <v>3.7266410110511385</v>
      </c>
      <c r="BJ85">
        <f t="shared" si="62"/>
        <v>3.8154648659711676</v>
      </c>
      <c r="BK85">
        <f t="shared" si="62"/>
        <v>3.6256818727852815</v>
      </c>
      <c r="BL85">
        <f t="shared" si="57"/>
        <v>4.0760902218617785</v>
      </c>
      <c r="BM85"/>
      <c r="BN85"/>
      <c r="BO85"/>
      <c r="BP85"/>
    </row>
    <row r="86" spans="1:68" s="9" customFormat="1" x14ac:dyDescent="0.2">
      <c r="A86" s="63" t="s">
        <v>1413</v>
      </c>
      <c r="B86" s="28" t="s">
        <v>676</v>
      </c>
      <c r="C86" s="64">
        <v>33094.409</v>
      </c>
      <c r="D86" s="64" t="s">
        <v>700</v>
      </c>
      <c r="E86" s="9">
        <f t="shared" si="63"/>
        <v>-4246.9913432770309</v>
      </c>
      <c r="F86" s="9">
        <f t="shared" si="64"/>
        <v>-4247</v>
      </c>
      <c r="G86" s="9">
        <f t="shared" si="65"/>
        <v>1.3407999998889863E-2</v>
      </c>
      <c r="I86" s="9">
        <f t="shared" si="60"/>
        <v>1.3407999998889863E-2</v>
      </c>
      <c r="M86" s="15"/>
      <c r="P86" s="9">
        <f t="shared" si="66"/>
        <v>3.623382496914599E-3</v>
      </c>
      <c r="Q86" s="40">
        <f t="shared" si="67"/>
        <v>18075.909</v>
      </c>
      <c r="S86" s="35">
        <v>0.1</v>
      </c>
      <c r="T86"/>
      <c r="U86"/>
      <c r="V86"/>
      <c r="W86"/>
      <c r="Y86"/>
      <c r="Z86">
        <f t="shared" si="68"/>
        <v>-4247</v>
      </c>
      <c r="AA86" s="15">
        <f t="shared" si="69"/>
        <v>1.9193874994722658E-2</v>
      </c>
      <c r="AB86" s="15">
        <f t="shared" si="70"/>
        <v>-2.1624924989181952E-3</v>
      </c>
      <c r="AC86" s="15">
        <f t="shared" si="71"/>
        <v>9.7846175019752641E-3</v>
      </c>
      <c r="AD86" s="15">
        <f t="shared" si="72"/>
        <v>-5.7858749958327946E-3</v>
      </c>
      <c r="AE86" s="15">
        <f t="shared" si="73"/>
        <v>3.3476349467403139E-6</v>
      </c>
      <c r="AF86">
        <f t="shared" si="74"/>
        <v>9.7846175019752641E-3</v>
      </c>
      <c r="AG86" s="68"/>
      <c r="AH86">
        <f t="shared" si="75"/>
        <v>1.5570492497808059E-2</v>
      </c>
      <c r="AI86">
        <f t="shared" si="76"/>
        <v>0.50115262646482428</v>
      </c>
      <c r="AJ86">
        <f t="shared" si="77"/>
        <v>0.39362219184280023</v>
      </c>
      <c r="AK86">
        <f t="shared" si="78"/>
        <v>0.254462763321192</v>
      </c>
      <c r="AL86">
        <f t="shared" si="79"/>
        <v>2.669896587897564</v>
      </c>
      <c r="AM86">
        <f t="shared" si="80"/>
        <v>4.1611093101219714</v>
      </c>
      <c r="AN86" s="15">
        <f t="shared" si="61"/>
        <v>2.2917164148176337</v>
      </c>
      <c r="AO86" s="15">
        <f t="shared" si="61"/>
        <v>2.2905930045326004</v>
      </c>
      <c r="AP86" s="15">
        <f t="shared" si="61"/>
        <v>2.2936308181086806</v>
      </c>
      <c r="AQ86" s="15">
        <f t="shared" si="61"/>
        <v>2.2853918545469698</v>
      </c>
      <c r="AR86" s="15">
        <f t="shared" si="61"/>
        <v>2.3075614587281885</v>
      </c>
      <c r="AS86" s="15">
        <f t="shared" si="61"/>
        <v>2.2465520122444342</v>
      </c>
      <c r="AT86" s="15">
        <f t="shared" si="61"/>
        <v>2.4056460667863204</v>
      </c>
      <c r="AU86" s="15">
        <f t="shared" si="81"/>
        <v>1.870630137354931</v>
      </c>
      <c r="AV86"/>
      <c r="AW86">
        <v>2800</v>
      </c>
      <c r="AX86">
        <f t="shared" si="50"/>
        <v>-9.8114425080879364E-3</v>
      </c>
      <c r="AY86">
        <f t="shared" si="51"/>
        <v>5.2359342129047548E-3</v>
      </c>
      <c r="AZ86">
        <f t="shared" si="52"/>
        <v>-1.5047376720992692E-2</v>
      </c>
      <c r="BA86">
        <f t="shared" si="53"/>
        <v>0.47541490108900131</v>
      </c>
      <c r="BB86">
        <f t="shared" si="54"/>
        <v>-0.41202169241299041</v>
      </c>
      <c r="BC86">
        <f t="shared" si="55"/>
        <v>-2.7840484235920266</v>
      </c>
      <c r="BD86">
        <f t="shared" si="56"/>
        <v>-5.5339954801251272</v>
      </c>
      <c r="BE86">
        <f t="shared" si="62"/>
        <v>3.7975164558482342</v>
      </c>
      <c r="BF86">
        <f t="shared" si="62"/>
        <v>3.8008007049751016</v>
      </c>
      <c r="BG86">
        <f t="shared" si="62"/>
        <v>3.7934026166512766</v>
      </c>
      <c r="BH86">
        <f t="shared" si="62"/>
        <v>3.8101278391584996</v>
      </c>
      <c r="BI86">
        <f t="shared" si="62"/>
        <v>3.7726152046525168</v>
      </c>
      <c r="BJ86">
        <f t="shared" si="62"/>
        <v>3.8583688112803527</v>
      </c>
      <c r="BK86">
        <f t="shared" si="62"/>
        <v>3.6696150994262786</v>
      </c>
      <c r="BL86">
        <f t="shared" si="57"/>
        <v>4.1405114306979653</v>
      </c>
      <c r="BM86"/>
      <c r="BN86"/>
      <c r="BO86"/>
      <c r="BP86"/>
    </row>
    <row r="87" spans="1:68" s="9" customFormat="1" x14ac:dyDescent="0.2">
      <c r="A87" s="63" t="s">
        <v>1421</v>
      </c>
      <c r="B87" s="28" t="s">
        <v>676</v>
      </c>
      <c r="C87" s="64">
        <v>33430.502999999997</v>
      </c>
      <c r="D87" s="64" t="s">
        <v>700</v>
      </c>
      <c r="E87" s="9">
        <f t="shared" si="63"/>
        <v>-4029.9960680606468</v>
      </c>
      <c r="F87" s="9">
        <f t="shared" si="64"/>
        <v>-4030</v>
      </c>
      <c r="G87" s="9">
        <f t="shared" si="65"/>
        <v>6.0899999953107908E-3</v>
      </c>
      <c r="I87" s="9">
        <f t="shared" si="60"/>
        <v>6.0899999953107908E-3</v>
      </c>
      <c r="M87" s="15"/>
      <c r="P87" s="9">
        <f t="shared" si="66"/>
        <v>3.6772868406026627E-3</v>
      </c>
      <c r="Q87" s="40">
        <f t="shared" si="67"/>
        <v>18412.002999999997</v>
      </c>
      <c r="S87" s="35">
        <v>0.1</v>
      </c>
      <c r="T87"/>
      <c r="U87"/>
      <c r="V87"/>
      <c r="W87"/>
      <c r="X87"/>
      <c r="Y87"/>
      <c r="Z87">
        <f t="shared" si="68"/>
        <v>-4030</v>
      </c>
      <c r="AA87" s="15">
        <f t="shared" si="69"/>
        <v>1.8410707715911551E-2</v>
      </c>
      <c r="AB87" s="15">
        <f t="shared" si="70"/>
        <v>-8.6434208799980958E-3</v>
      </c>
      <c r="AC87" s="15">
        <f t="shared" si="71"/>
        <v>2.4127131547081282E-3</v>
      </c>
      <c r="AD87" s="15">
        <f t="shared" si="72"/>
        <v>-1.232070772060076E-2</v>
      </c>
      <c r="AE87" s="15">
        <f t="shared" si="73"/>
        <v>1.5179983873647116E-5</v>
      </c>
      <c r="AF87">
        <f t="shared" si="74"/>
        <v>2.4127131547081282E-3</v>
      </c>
      <c r="AG87" s="68"/>
      <c r="AH87">
        <f t="shared" si="75"/>
        <v>1.4733420875308887E-2</v>
      </c>
      <c r="AI87">
        <f t="shared" si="76"/>
        <v>0.49362735487053244</v>
      </c>
      <c r="AJ87">
        <f t="shared" si="77"/>
        <v>0.3654159055633594</v>
      </c>
      <c r="AK87">
        <f t="shared" si="78"/>
        <v>0.2391375007492266</v>
      </c>
      <c r="AL87">
        <f t="shared" si="79"/>
        <v>2.7003855855276968</v>
      </c>
      <c r="AM87">
        <f t="shared" si="80"/>
        <v>4.4592447516114468</v>
      </c>
      <c r="AN87" s="15">
        <f t="shared" si="61"/>
        <v>2.3425062763092992</v>
      </c>
      <c r="AO87" s="15">
        <f t="shared" si="61"/>
        <v>2.3409267514619962</v>
      </c>
      <c r="AP87" s="15">
        <f t="shared" si="61"/>
        <v>2.3449695623231772</v>
      </c>
      <c r="AQ87" s="15">
        <f t="shared" si="61"/>
        <v>2.3345880669301113</v>
      </c>
      <c r="AR87" s="15">
        <f t="shared" si="61"/>
        <v>2.3610287265883487</v>
      </c>
      <c r="AS87" s="15">
        <f t="shared" si="61"/>
        <v>2.2921754006358728</v>
      </c>
      <c r="AT87" s="15">
        <f t="shared" si="61"/>
        <v>2.4626849533306379</v>
      </c>
      <c r="AU87" s="15">
        <f t="shared" si="81"/>
        <v>1.9405271489421936</v>
      </c>
      <c r="AV87"/>
      <c r="AW87">
        <v>3000</v>
      </c>
      <c r="AX87">
        <f t="shared" si="50"/>
        <v>-1.0501753018598289E-2</v>
      </c>
      <c r="AY87">
        <f t="shared" si="51"/>
        <v>5.2775449596268662E-3</v>
      </c>
      <c r="AZ87">
        <f t="shared" si="52"/>
        <v>-1.5779297978225155E-2</v>
      </c>
      <c r="BA87">
        <f t="shared" si="53"/>
        <v>0.48068863181195998</v>
      </c>
      <c r="BB87">
        <f t="shared" si="54"/>
        <v>-0.43557618436460832</v>
      </c>
      <c r="BC87">
        <f t="shared" si="55"/>
        <v>-2.7580418785632435</v>
      </c>
      <c r="BD87">
        <f t="shared" si="56"/>
        <v>-5.1503510580544409</v>
      </c>
      <c r="BE87">
        <f t="shared" si="62"/>
        <v>3.8425906014299023</v>
      </c>
      <c r="BF87">
        <f t="shared" si="62"/>
        <v>3.8452876258160846</v>
      </c>
      <c r="BG87">
        <f t="shared" si="62"/>
        <v>3.8389878480098929</v>
      </c>
      <c r="BH87">
        <f t="shared" si="62"/>
        <v>3.8537559975377293</v>
      </c>
      <c r="BI87">
        <f t="shared" si="62"/>
        <v>3.8194187178912005</v>
      </c>
      <c r="BJ87">
        <f t="shared" si="62"/>
        <v>3.9008979286139907</v>
      </c>
      <c r="BK87">
        <f t="shared" si="62"/>
        <v>3.7155019134633056</v>
      </c>
      <c r="BL87">
        <f t="shared" si="57"/>
        <v>4.2049326395341522</v>
      </c>
      <c r="BM87"/>
      <c r="BN87"/>
      <c r="BO87"/>
      <c r="BP87"/>
    </row>
    <row r="88" spans="1:68" s="9" customFormat="1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63"/>
        <v>-4029.9934855060606</v>
      </c>
      <c r="F88" s="9">
        <f t="shared" si="64"/>
        <v>-4030</v>
      </c>
      <c r="G88" s="9">
        <f t="shared" si="65"/>
        <v>1.0089999996125698E-2</v>
      </c>
      <c r="I88" s="9">
        <f t="shared" si="60"/>
        <v>1.0089999996125698E-2</v>
      </c>
      <c r="M88" s="15"/>
      <c r="P88" s="9">
        <f t="shared" si="66"/>
        <v>3.6772868406026627E-3</v>
      </c>
      <c r="Q88" s="40">
        <f t="shared" si="67"/>
        <v>18412.006999999998</v>
      </c>
      <c r="S88" s="35">
        <v>0.1</v>
      </c>
      <c r="T88"/>
      <c r="U88"/>
      <c r="V88"/>
      <c r="W88"/>
      <c r="Z88">
        <f t="shared" si="68"/>
        <v>-4030</v>
      </c>
      <c r="AA88" s="15">
        <f t="shared" si="69"/>
        <v>1.8410707715911551E-2</v>
      </c>
      <c r="AB88" s="15">
        <f t="shared" si="70"/>
        <v>-4.6434208791831886E-3</v>
      </c>
      <c r="AC88" s="15">
        <f t="shared" si="71"/>
        <v>6.4127131555230359E-3</v>
      </c>
      <c r="AD88" s="15">
        <f t="shared" si="72"/>
        <v>-8.3207077197858526E-3</v>
      </c>
      <c r="AE88" s="15">
        <f t="shared" si="73"/>
        <v>6.9234176958103886E-6</v>
      </c>
      <c r="AF88">
        <f t="shared" si="74"/>
        <v>6.4127131555230359E-3</v>
      </c>
      <c r="AG88" s="68"/>
      <c r="AH88">
        <f t="shared" si="75"/>
        <v>1.4733420875308887E-2</v>
      </c>
      <c r="AI88">
        <f t="shared" si="76"/>
        <v>0.49362735487053244</v>
      </c>
      <c r="AJ88">
        <f t="shared" si="77"/>
        <v>0.3654159055633594</v>
      </c>
      <c r="AK88">
        <f t="shared" si="78"/>
        <v>0.2391375007492266</v>
      </c>
      <c r="AL88">
        <f t="shared" si="79"/>
        <v>2.7003855855276968</v>
      </c>
      <c r="AM88">
        <f t="shared" si="80"/>
        <v>4.4592447516114468</v>
      </c>
      <c r="AN88" s="15">
        <f t="shared" si="61"/>
        <v>2.3425062763092992</v>
      </c>
      <c r="AO88" s="15">
        <f t="shared" si="61"/>
        <v>2.3409267514619962</v>
      </c>
      <c r="AP88" s="15">
        <f t="shared" si="61"/>
        <v>2.3449695623231772</v>
      </c>
      <c r="AQ88" s="15">
        <f t="shared" si="61"/>
        <v>2.3345880669301113</v>
      </c>
      <c r="AR88" s="15">
        <f t="shared" si="61"/>
        <v>2.3610287265883487</v>
      </c>
      <c r="AS88" s="15">
        <f t="shared" si="61"/>
        <v>2.2921754006358728</v>
      </c>
      <c r="AT88" s="15">
        <f t="shared" si="61"/>
        <v>2.4626849533306379</v>
      </c>
      <c r="AU88" s="15">
        <f t="shared" si="81"/>
        <v>1.9405271489421936</v>
      </c>
      <c r="AV88"/>
      <c r="AW88">
        <v>3200</v>
      </c>
      <c r="AX88">
        <f t="shared" si="50"/>
        <v>-1.1167795982431575E-2</v>
      </c>
      <c r="AY88">
        <f t="shared" si="51"/>
        <v>5.3189263769170868E-3</v>
      </c>
      <c r="AZ88">
        <f t="shared" si="52"/>
        <v>-1.6486722359348661E-2</v>
      </c>
      <c r="BA88">
        <f t="shared" si="53"/>
        <v>0.48644543377306249</v>
      </c>
      <c r="BB88">
        <f t="shared" si="54"/>
        <v>-0.45936105415675543</v>
      </c>
      <c r="BC88">
        <f t="shared" si="55"/>
        <v>-2.7314444198898409</v>
      </c>
      <c r="BD88">
        <f t="shared" si="56"/>
        <v>-4.807735316001458</v>
      </c>
      <c r="BE88">
        <f t="shared" si="62"/>
        <v>3.888163281593243</v>
      </c>
      <c r="BF88">
        <f t="shared" si="62"/>
        <v>3.8903069210360659</v>
      </c>
      <c r="BG88">
        <f t="shared" si="62"/>
        <v>3.8850941435968189</v>
      </c>
      <c r="BH88">
        <f t="shared" si="62"/>
        <v>3.8978145706158047</v>
      </c>
      <c r="BI88">
        <f t="shared" si="62"/>
        <v>3.8670303518022253</v>
      </c>
      <c r="BJ88">
        <f t="shared" si="62"/>
        <v>3.9431422095915534</v>
      </c>
      <c r="BK88">
        <f t="shared" si="62"/>
        <v>3.7634192077444659</v>
      </c>
      <c r="BL88">
        <f t="shared" si="57"/>
        <v>4.2693538483703382</v>
      </c>
      <c r="BM88"/>
      <c r="BN88"/>
      <c r="BO88"/>
      <c r="BP88"/>
    </row>
    <row r="89" spans="1:68" s="9" customFormat="1" x14ac:dyDescent="0.2">
      <c r="A89" s="63" t="s">
        <v>1421</v>
      </c>
      <c r="B89" s="28" t="s">
        <v>676</v>
      </c>
      <c r="C89" s="64">
        <v>33433.599999999999</v>
      </c>
      <c r="D89" s="64" t="s">
        <v>700</v>
      </c>
      <c r="E89" s="9">
        <f t="shared" si="63"/>
        <v>-4027.9965251728072</v>
      </c>
      <c r="F89" s="9">
        <f t="shared" si="64"/>
        <v>-4028</v>
      </c>
      <c r="G89" s="9">
        <f t="shared" si="65"/>
        <v>5.3819999957340769E-3</v>
      </c>
      <c r="I89" s="9">
        <f t="shared" si="60"/>
        <v>5.3819999957340769E-3</v>
      </c>
      <c r="M89" s="15"/>
      <c r="P89" s="9">
        <f t="shared" si="66"/>
        <v>3.6777823992515633E-3</v>
      </c>
      <c r="Q89" s="40">
        <f t="shared" si="67"/>
        <v>18415.099999999999</v>
      </c>
      <c r="S89" s="35">
        <v>0.1</v>
      </c>
      <c r="T89"/>
      <c r="U89"/>
      <c r="V89"/>
      <c r="W89"/>
      <c r="Z89">
        <f t="shared" si="68"/>
        <v>-4028</v>
      </c>
      <c r="AA89" s="15">
        <f t="shared" si="69"/>
        <v>1.8403364755651776E-2</v>
      </c>
      <c r="AB89" s="15">
        <f t="shared" si="70"/>
        <v>-9.3435823606661337E-3</v>
      </c>
      <c r="AC89" s="15">
        <f t="shared" si="71"/>
        <v>1.7042175964825136E-3</v>
      </c>
      <c r="AD89" s="15">
        <f t="shared" si="72"/>
        <v>-1.3021364759917699E-2</v>
      </c>
      <c r="AE89" s="15">
        <f t="shared" si="73"/>
        <v>1.6955594021082651E-5</v>
      </c>
      <c r="AF89">
        <f t="shared" si="74"/>
        <v>1.7042175964825136E-3</v>
      </c>
      <c r="AG89" s="68"/>
      <c r="AH89">
        <f t="shared" si="75"/>
        <v>1.4725582356400211E-2</v>
      </c>
      <c r="AI89">
        <f t="shared" si="76"/>
        <v>0.49356115939903855</v>
      </c>
      <c r="AJ89">
        <f t="shared" si="77"/>
        <v>0.36515814967125693</v>
      </c>
      <c r="AK89">
        <f t="shared" si="78"/>
        <v>0.23899728184804542</v>
      </c>
      <c r="AL89">
        <f t="shared" si="79"/>
        <v>2.700662475950566</v>
      </c>
      <c r="AM89">
        <f t="shared" si="80"/>
        <v>4.462137947154579</v>
      </c>
      <c r="AN89" s="15">
        <f t="shared" si="61"/>
        <v>2.3429710338846812</v>
      </c>
      <c r="AO89" s="15">
        <f t="shared" si="61"/>
        <v>2.3413869140829164</v>
      </c>
      <c r="AP89" s="15">
        <f t="shared" si="61"/>
        <v>2.3454395508427601</v>
      </c>
      <c r="AQ89" s="15">
        <f t="shared" si="61"/>
        <v>2.3350377652021934</v>
      </c>
      <c r="AR89" s="15">
        <f t="shared" si="61"/>
        <v>2.3615174723243664</v>
      </c>
      <c r="AS89" s="15">
        <f t="shared" si="61"/>
        <v>2.2925956662677125</v>
      </c>
      <c r="AT89" s="15">
        <f t="shared" si="61"/>
        <v>2.4631986916810304</v>
      </c>
      <c r="AU89" s="15">
        <f t="shared" si="81"/>
        <v>1.9411713610305554</v>
      </c>
      <c r="AV89"/>
      <c r="AW89">
        <v>3400</v>
      </c>
      <c r="AX89">
        <f t="shared" si="50"/>
        <v>-1.18075948467199E-2</v>
      </c>
      <c r="AY89">
        <f t="shared" si="51"/>
        <v>5.3600784647754134E-3</v>
      </c>
      <c r="AZ89">
        <f t="shared" si="52"/>
        <v>-1.7167673311495314E-2</v>
      </c>
      <c r="BA89">
        <f t="shared" si="53"/>
        <v>0.49271951369310873</v>
      </c>
      <c r="BB89">
        <f t="shared" si="54"/>
        <v>-0.48338980552467403</v>
      </c>
      <c r="BC89">
        <f t="shared" si="55"/>
        <v>-2.7041972919655799</v>
      </c>
      <c r="BD89">
        <f t="shared" si="56"/>
        <v>-4.4993894615108685</v>
      </c>
      <c r="BE89">
        <f t="shared" si="62"/>
        <v>3.9342756538718047</v>
      </c>
      <c r="BF89">
        <f t="shared" si="62"/>
        <v>3.9359191398811277</v>
      </c>
      <c r="BG89">
        <f t="shared" si="62"/>
        <v>3.9317400304619561</v>
      </c>
      <c r="BH89">
        <f t="shared" si="62"/>
        <v>3.9424019391664564</v>
      </c>
      <c r="BI89">
        <f t="shared" si="62"/>
        <v>3.9154238335059897</v>
      </c>
      <c r="BJ89">
        <f t="shared" si="62"/>
        <v>3.9852146174956107</v>
      </c>
      <c r="BK89">
        <f t="shared" si="62"/>
        <v>3.813435451351634</v>
      </c>
      <c r="BL89">
        <f t="shared" si="57"/>
        <v>4.333775057206525</v>
      </c>
      <c r="BM89"/>
      <c r="BN89"/>
      <c r="BO89"/>
      <c r="BP89"/>
    </row>
    <row r="90" spans="1:68" s="9" customFormat="1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63"/>
        <v>-4027.9932969795723</v>
      </c>
      <c r="F90" s="9">
        <f t="shared" si="64"/>
        <v>-4028</v>
      </c>
      <c r="G90" s="9">
        <f t="shared" si="65"/>
        <v>1.038200000039069E-2</v>
      </c>
      <c r="I90" s="9">
        <f t="shared" si="60"/>
        <v>1.038200000039069E-2</v>
      </c>
      <c r="M90" s="15"/>
      <c r="P90" s="9">
        <f t="shared" si="66"/>
        <v>3.6777823992515633E-3</v>
      </c>
      <c r="Q90" s="40">
        <f t="shared" si="67"/>
        <v>18415.105000000003</v>
      </c>
      <c r="S90" s="35">
        <v>0.1</v>
      </c>
      <c r="T90"/>
      <c r="U90"/>
      <c r="V90"/>
      <c r="W90"/>
      <c r="Z90">
        <f t="shared" si="68"/>
        <v>-4028</v>
      </c>
      <c r="AA90" s="15">
        <f t="shared" si="69"/>
        <v>1.8403364755651776E-2</v>
      </c>
      <c r="AB90" s="15">
        <f t="shared" si="70"/>
        <v>-4.3435823560095208E-3</v>
      </c>
      <c r="AC90" s="15">
        <f t="shared" si="71"/>
        <v>6.7042176011391265E-3</v>
      </c>
      <c r="AD90" s="15">
        <f t="shared" si="72"/>
        <v>-8.0213647552610859E-3</v>
      </c>
      <c r="AE90" s="15">
        <f t="shared" si="73"/>
        <v>6.434229253694475E-6</v>
      </c>
      <c r="AF90">
        <f t="shared" si="74"/>
        <v>6.7042176011391265E-3</v>
      </c>
      <c r="AG90" s="68"/>
      <c r="AH90">
        <f t="shared" si="75"/>
        <v>1.4725582356400211E-2</v>
      </c>
      <c r="AI90">
        <f t="shared" si="76"/>
        <v>0.49356115939903855</v>
      </c>
      <c r="AJ90">
        <f t="shared" si="77"/>
        <v>0.36515814967125693</v>
      </c>
      <c r="AK90">
        <f t="shared" si="78"/>
        <v>0.23899728184804542</v>
      </c>
      <c r="AL90">
        <f t="shared" si="79"/>
        <v>2.700662475950566</v>
      </c>
      <c r="AM90">
        <f t="shared" si="80"/>
        <v>4.462137947154579</v>
      </c>
      <c r="AN90" s="15">
        <f t="shared" si="61"/>
        <v>2.3429710338846812</v>
      </c>
      <c r="AO90" s="15">
        <f t="shared" si="61"/>
        <v>2.3413869140829164</v>
      </c>
      <c r="AP90" s="15">
        <f t="shared" si="61"/>
        <v>2.3454395508427601</v>
      </c>
      <c r="AQ90" s="15">
        <f t="shared" si="61"/>
        <v>2.3350377652021934</v>
      </c>
      <c r="AR90" s="15">
        <f t="shared" si="61"/>
        <v>2.3615174723243664</v>
      </c>
      <c r="AS90" s="15">
        <f t="shared" si="61"/>
        <v>2.2925956662677125</v>
      </c>
      <c r="AT90" s="15">
        <f t="shared" si="61"/>
        <v>2.4631986916810304</v>
      </c>
      <c r="AU90" s="15">
        <f t="shared" si="81"/>
        <v>1.9411713610305554</v>
      </c>
      <c r="AV90"/>
      <c r="AW90">
        <v>3600</v>
      </c>
      <c r="AX90">
        <f t="shared" si="50"/>
        <v>-1.2419084767178491E-2</v>
      </c>
      <c r="AY90">
        <f t="shared" si="51"/>
        <v>5.4010012232018493E-3</v>
      </c>
      <c r="AZ90">
        <f t="shared" si="52"/>
        <v>-1.782008599038034E-2</v>
      </c>
      <c r="BA90">
        <f t="shared" si="53"/>
        <v>0.49954995919818335</v>
      </c>
      <c r="BB90">
        <f t="shared" si="54"/>
        <v>-0.50767664080754649</v>
      </c>
      <c r="BC90">
        <f t="shared" si="55"/>
        <v>-2.6762342394924579</v>
      </c>
      <c r="BD90">
        <f t="shared" si="56"/>
        <v>-4.2199215025465833</v>
      </c>
      <c r="BE90">
        <f t="shared" si="62"/>
        <v>3.9809748262777429</v>
      </c>
      <c r="BF90">
        <f t="shared" si="62"/>
        <v>3.9821848902225563</v>
      </c>
      <c r="BG90">
        <f t="shared" si="62"/>
        <v>3.9789512069718551</v>
      </c>
      <c r="BH90">
        <f t="shared" si="62"/>
        <v>3.9876189319342474</v>
      </c>
      <c r="BI90">
        <f t="shared" si="62"/>
        <v>3.9645700234864805</v>
      </c>
      <c r="BJ90">
        <f t="shared" si="62"/>
        <v>4.0272523160013645</v>
      </c>
      <c r="BK90">
        <f t="shared" si="62"/>
        <v>3.8656104055457128</v>
      </c>
      <c r="BL90">
        <f t="shared" si="57"/>
        <v>4.3981962660427119</v>
      </c>
      <c r="BM90"/>
      <c r="BN90"/>
      <c r="BO90"/>
      <c r="BP90"/>
    </row>
    <row r="91" spans="1:68" s="9" customFormat="1" x14ac:dyDescent="0.2">
      <c r="A91" s="63" t="s">
        <v>749</v>
      </c>
      <c r="B91" s="28" t="s">
        <v>676</v>
      </c>
      <c r="C91" s="64">
        <v>33483.175000000003</v>
      </c>
      <c r="D91" s="64" t="s">
        <v>711</v>
      </c>
      <c r="E91" s="9">
        <f t="shared" si="63"/>
        <v>-3995.9889892785241</v>
      </c>
      <c r="F91" s="9">
        <f t="shared" si="64"/>
        <v>-3996</v>
      </c>
      <c r="G91" s="9">
        <f t="shared" si="65"/>
        <v>1.7054000003554393E-2</v>
      </c>
      <c r="I91" s="9">
        <f t="shared" si="60"/>
        <v>1.7054000003554393E-2</v>
      </c>
      <c r="M91" s="15"/>
      <c r="P91" s="9">
        <f t="shared" si="66"/>
        <v>3.685708218753692E-3</v>
      </c>
      <c r="Q91" s="40">
        <f t="shared" si="67"/>
        <v>18464.675000000003</v>
      </c>
      <c r="S91" s="35">
        <v>0.1</v>
      </c>
      <c r="X91"/>
      <c r="Y91"/>
      <c r="Z91">
        <f t="shared" si="68"/>
        <v>-3996</v>
      </c>
      <c r="AA91" s="15">
        <f t="shared" si="69"/>
        <v>1.8285579128200859E-2</v>
      </c>
      <c r="AB91" s="15">
        <f t="shared" si="70"/>
        <v>2.4541290941072248E-3</v>
      </c>
      <c r="AC91" s="15">
        <f t="shared" si="71"/>
        <v>1.3368291784800701E-2</v>
      </c>
      <c r="AD91" s="15">
        <f t="shared" si="72"/>
        <v>-1.2315791246464668E-3</v>
      </c>
      <c r="AE91" s="15">
        <f t="shared" si="73"/>
        <v>1.5167871402649576E-7</v>
      </c>
      <c r="AF91">
        <f t="shared" si="74"/>
        <v>1.3368291784800701E-2</v>
      </c>
      <c r="AG91" s="68"/>
      <c r="AH91">
        <f t="shared" si="75"/>
        <v>1.4599870909447168E-2</v>
      </c>
      <c r="AI91">
        <f t="shared" si="76"/>
        <v>0.49250963649005408</v>
      </c>
      <c r="AJ91">
        <f t="shared" si="77"/>
        <v>0.36103940206148127</v>
      </c>
      <c r="AK91">
        <f t="shared" si="78"/>
        <v>0.23675626907126029</v>
      </c>
      <c r="AL91">
        <f t="shared" si="79"/>
        <v>2.7050829209254612</v>
      </c>
      <c r="AM91">
        <f t="shared" si="80"/>
        <v>4.5088156174172784</v>
      </c>
      <c r="AN91" s="15">
        <f t="shared" ref="AN91:AT100" si="82">$AU91+$AB$7*SIN(AO91)</f>
        <v>2.3503991283324366</v>
      </c>
      <c r="AO91" s="15">
        <f t="shared" si="82"/>
        <v>2.3487405638959884</v>
      </c>
      <c r="AP91" s="15">
        <f t="shared" si="82"/>
        <v>2.3529516573534774</v>
      </c>
      <c r="AQ91" s="15">
        <f t="shared" si="82"/>
        <v>2.3422242676981959</v>
      </c>
      <c r="AR91" s="15">
        <f t="shared" si="82"/>
        <v>2.3693271986932403</v>
      </c>
      <c r="AS91" s="15">
        <f t="shared" si="82"/>
        <v>2.2993202572521767</v>
      </c>
      <c r="AT91" s="15">
        <f t="shared" si="82"/>
        <v>2.4713890785070136</v>
      </c>
      <c r="AU91" s="15">
        <f t="shared" si="81"/>
        <v>1.9514787544443453</v>
      </c>
      <c r="AV91"/>
      <c r="AW91">
        <v>3800</v>
      </c>
      <c r="AX91">
        <f t="shared" si="50"/>
        <v>-1.3000084729712081E-2</v>
      </c>
      <c r="AY91">
        <f t="shared" si="51"/>
        <v>5.4416946521963919E-3</v>
      </c>
      <c r="AZ91">
        <f t="shared" si="52"/>
        <v>-1.8441779381908472E-2</v>
      </c>
      <c r="BA91">
        <f t="shared" si="53"/>
        <v>0.50698153684897174</v>
      </c>
      <c r="BB91">
        <f t="shared" si="54"/>
        <v>-0.53223610145728972</v>
      </c>
      <c r="BC91">
        <f t="shared" si="55"/>
        <v>-2.6474804887603143</v>
      </c>
      <c r="BD91">
        <f t="shared" si="56"/>
        <v>-3.9649748692491866</v>
      </c>
      <c r="BE91">
        <f t="shared" si="62"/>
        <v>4.0283142751433179</v>
      </c>
      <c r="BF91">
        <f t="shared" si="62"/>
        <v>4.0291649418231223</v>
      </c>
      <c r="BG91">
        <f t="shared" si="62"/>
        <v>4.0267622513126859</v>
      </c>
      <c r="BH91">
        <f t="shared" si="62"/>
        <v>4.0335669835318377</v>
      </c>
      <c r="BI91">
        <f t="shared" si="62"/>
        <v>4.0144395502095884</v>
      </c>
      <c r="BJ91">
        <f t="shared" si="62"/>
        <v>4.0694175963946995</v>
      </c>
      <c r="BK91">
        <f t="shared" si="62"/>
        <v>3.9199948758376579</v>
      </c>
      <c r="BL91">
        <f t="shared" si="57"/>
        <v>4.4626174748788987</v>
      </c>
      <c r="BM91"/>
      <c r="BN91"/>
      <c r="BO91"/>
      <c r="BP91"/>
    </row>
    <row r="92" spans="1:68" s="9" customFormat="1" x14ac:dyDescent="0.2">
      <c r="A92" s="63" t="s">
        <v>1413</v>
      </c>
      <c r="B92" s="28" t="s">
        <v>676</v>
      </c>
      <c r="C92" s="64">
        <v>33506.409</v>
      </c>
      <c r="D92" s="64" t="s">
        <v>700</v>
      </c>
      <c r="E92" s="9">
        <f t="shared" si="63"/>
        <v>-3980.988220968537</v>
      </c>
      <c r="F92" s="9">
        <f t="shared" si="64"/>
        <v>-3981</v>
      </c>
      <c r="G92" s="9">
        <f t="shared" si="65"/>
        <v>1.8243999998958316E-2</v>
      </c>
      <c r="I92" s="9">
        <f t="shared" si="60"/>
        <v>1.8243999998958316E-2</v>
      </c>
      <c r="M92" s="15"/>
      <c r="P92" s="9">
        <f t="shared" si="66"/>
        <v>3.6894214256796964E-3</v>
      </c>
      <c r="Q92" s="40">
        <f t="shared" si="67"/>
        <v>18487.909</v>
      </c>
      <c r="S92" s="35">
        <v>0.1</v>
      </c>
      <c r="T92"/>
      <c r="U92"/>
      <c r="V92"/>
      <c r="W92"/>
      <c r="X92"/>
      <c r="Y92"/>
      <c r="Z92">
        <f t="shared" si="68"/>
        <v>-3981</v>
      </c>
      <c r="AA92" s="15">
        <f t="shared" si="69"/>
        <v>1.8230175314809159E-2</v>
      </c>
      <c r="AB92" s="15">
        <f t="shared" si="70"/>
        <v>3.7032461098288547E-3</v>
      </c>
      <c r="AC92" s="15">
        <f t="shared" si="71"/>
        <v>1.4554578573278619E-2</v>
      </c>
      <c r="AD92" s="15">
        <f t="shared" si="72"/>
        <v>1.3824684149156552E-5</v>
      </c>
      <c r="AE92" s="15">
        <f t="shared" si="73"/>
        <v>1.9112189182394042E-11</v>
      </c>
      <c r="AF92">
        <f t="shared" si="74"/>
        <v>1.4554578573278619E-2</v>
      </c>
      <c r="AG92" s="68"/>
      <c r="AH92">
        <f t="shared" si="75"/>
        <v>1.4540753889129461E-2</v>
      </c>
      <c r="AI92">
        <f t="shared" si="76"/>
        <v>0.49202163261069309</v>
      </c>
      <c r="AJ92">
        <f t="shared" si="77"/>
        <v>0.3591121859811004</v>
      </c>
      <c r="AK92">
        <f t="shared" si="78"/>
        <v>0.23570739968124541</v>
      </c>
      <c r="AL92">
        <f t="shared" si="79"/>
        <v>2.7071487039182776</v>
      </c>
      <c r="AM92">
        <f t="shared" si="80"/>
        <v>4.530949680975513</v>
      </c>
      <c r="AN92" s="15">
        <f t="shared" si="82"/>
        <v>2.3538758827211379</v>
      </c>
      <c r="AO92" s="15">
        <f t="shared" si="82"/>
        <v>2.3521818300965425</v>
      </c>
      <c r="AP92" s="15">
        <f t="shared" si="82"/>
        <v>2.3564679831020969</v>
      </c>
      <c r="AQ92" s="15">
        <f t="shared" si="82"/>
        <v>2.3455873959889733</v>
      </c>
      <c r="AR92" s="15">
        <f t="shared" si="82"/>
        <v>2.372981373476839</v>
      </c>
      <c r="AS92" s="15">
        <f t="shared" si="82"/>
        <v>2.3024727383517103</v>
      </c>
      <c r="AT92" s="15">
        <f t="shared" si="82"/>
        <v>2.4752092940509072</v>
      </c>
      <c r="AU92" s="15">
        <f t="shared" si="81"/>
        <v>1.9563103451070591</v>
      </c>
      <c r="AV92"/>
      <c r="AW92">
        <v>4000</v>
      </c>
      <c r="AX92">
        <f t="shared" si="50"/>
        <v>-1.3548263274688352E-2</v>
      </c>
      <c r="AY92">
        <f t="shared" si="51"/>
        <v>5.482158751759043E-3</v>
      </c>
      <c r="AZ92">
        <f t="shared" si="52"/>
        <v>-1.9030422026447395E-2</v>
      </c>
      <c r="BA92">
        <f t="shared" si="53"/>
        <v>0.51506560082595176</v>
      </c>
      <c r="BB92">
        <f t="shared" si="54"/>
        <v>-0.55708248222932466</v>
      </c>
      <c r="BC92">
        <f t="shared" si="55"/>
        <v>-2.6178516564179564</v>
      </c>
      <c r="BD92">
        <f t="shared" si="56"/>
        <v>-3.7309895329410221</v>
      </c>
      <c r="BE92">
        <f t="shared" ref="BE92:BK100" si="83">$BL92+$AB$7*SIN(BF92)</f>
        <v>4.0763541321212804</v>
      </c>
      <c r="BF92">
        <f t="shared" si="83"/>
        <v>4.0769207123214874</v>
      </c>
      <c r="BG92">
        <f t="shared" si="83"/>
        <v>4.0752181147222046</v>
      </c>
      <c r="BH92">
        <f t="shared" si="83"/>
        <v>4.0803463942564084</v>
      </c>
      <c r="BI92">
        <f t="shared" si="83"/>
        <v>4.0650059125740388</v>
      </c>
      <c r="BJ92">
        <f t="shared" si="83"/>
        <v>4.1118984120558739</v>
      </c>
      <c r="BK92">
        <f t="shared" si="83"/>
        <v>3.9766305012138341</v>
      </c>
      <c r="BL92">
        <f t="shared" si="57"/>
        <v>4.5270386837150847</v>
      </c>
      <c r="BM92"/>
      <c r="BN92"/>
      <c r="BO92"/>
      <c r="BP92"/>
    </row>
    <row r="93" spans="1:68" s="9" customFormat="1" x14ac:dyDescent="0.2">
      <c r="A93" s="63" t="s">
        <v>1431</v>
      </c>
      <c r="B93" s="28" t="s">
        <v>676</v>
      </c>
      <c r="C93" s="64">
        <v>33856.451000000001</v>
      </c>
      <c r="D93" s="64" t="s">
        <v>700</v>
      </c>
      <c r="E93" s="9">
        <f t="shared" si="63"/>
        <v>-3754.9875779124445</v>
      </c>
      <c r="F93" s="9">
        <f t="shared" si="64"/>
        <v>-3755</v>
      </c>
      <c r="G93" s="9">
        <f t="shared" si="65"/>
        <v>1.9240000001445878E-2</v>
      </c>
      <c r="I93" s="9">
        <f t="shared" si="60"/>
        <v>1.9240000001445878E-2</v>
      </c>
      <c r="M93" s="15"/>
      <c r="P93" s="9">
        <f t="shared" si="66"/>
        <v>3.7452109434876926E-3</v>
      </c>
      <c r="Q93" s="40">
        <f t="shared" si="67"/>
        <v>18837.951000000001</v>
      </c>
      <c r="S93" s="35">
        <v>0.1</v>
      </c>
      <c r="U93" s="15"/>
      <c r="V93" s="15"/>
      <c r="W93" s="15"/>
      <c r="Z93">
        <f t="shared" si="68"/>
        <v>-3755</v>
      </c>
      <c r="AA93" s="15">
        <f t="shared" si="69"/>
        <v>1.738122795307075E-2</v>
      </c>
      <c r="AB93" s="15">
        <f t="shared" si="70"/>
        <v>5.6039829918628197E-3</v>
      </c>
      <c r="AC93" s="15">
        <f t="shared" si="71"/>
        <v>1.5494789057958185E-2</v>
      </c>
      <c r="AD93" s="15">
        <f t="shared" si="72"/>
        <v>1.8587720483751284E-3</v>
      </c>
      <c r="AE93" s="15">
        <f t="shared" si="73"/>
        <v>3.4550335278206711E-7</v>
      </c>
      <c r="AF93">
        <f t="shared" si="74"/>
        <v>1.5494789057958185E-2</v>
      </c>
      <c r="AG93" s="68"/>
      <c r="AH93">
        <f t="shared" si="75"/>
        <v>1.3636017009583059E-2</v>
      </c>
      <c r="AI93">
        <f t="shared" si="76"/>
        <v>0.48503500964194135</v>
      </c>
      <c r="AJ93">
        <f t="shared" si="77"/>
        <v>0.33033434597235223</v>
      </c>
      <c r="AK93">
        <f t="shared" si="78"/>
        <v>0.22002513198615423</v>
      </c>
      <c r="AL93">
        <f t="shared" si="79"/>
        <v>2.7378073697635958</v>
      </c>
      <c r="AM93">
        <f t="shared" si="80"/>
        <v>4.8856463834581625</v>
      </c>
      <c r="AN93" s="15">
        <f t="shared" si="82"/>
        <v>2.4058749037888143</v>
      </c>
      <c r="AO93" s="15">
        <f t="shared" si="82"/>
        <v>2.4036042355122307</v>
      </c>
      <c r="AP93" s="15">
        <f t="shared" si="82"/>
        <v>2.4090713912466657</v>
      </c>
      <c r="AQ93" s="15">
        <f t="shared" si="82"/>
        <v>2.3958615267422627</v>
      </c>
      <c r="AR93" s="15">
        <f t="shared" si="82"/>
        <v>2.4275158633531149</v>
      </c>
      <c r="AS93" s="15">
        <f t="shared" si="82"/>
        <v>2.3500394516628385</v>
      </c>
      <c r="AT93" s="15">
        <f t="shared" si="82"/>
        <v>2.5313151493050992</v>
      </c>
      <c r="AU93" s="15">
        <f t="shared" si="81"/>
        <v>2.0291063110919501</v>
      </c>
      <c r="AV93"/>
      <c r="AW93">
        <v>4200</v>
      </c>
      <c r="AX93">
        <f t="shared" si="50"/>
        <v>-1.4061099014626193E-2</v>
      </c>
      <c r="AY93">
        <f t="shared" si="51"/>
        <v>5.5223935218898018E-3</v>
      </c>
      <c r="AZ93">
        <f t="shared" si="52"/>
        <v>-1.9583492536515996E-2</v>
      </c>
      <c r="BA93">
        <f t="shared" si="53"/>
        <v>0.52386113377492538</v>
      </c>
      <c r="BB93">
        <f t="shared" si="54"/>
        <v>-0.58222899695662056</v>
      </c>
      <c r="BC93">
        <f t="shared" si="55"/>
        <v>-2.5872525352110247</v>
      </c>
      <c r="BD93">
        <f t="shared" si="56"/>
        <v>-3.5150266131577714</v>
      </c>
      <c r="BE93">
        <f t="shared" si="83"/>
        <v>4.1251613882721898</v>
      </c>
      <c r="BF93">
        <f t="shared" si="83"/>
        <v>4.1255151602356932</v>
      </c>
      <c r="BG93">
        <f t="shared" si="83"/>
        <v>4.1243753268359864</v>
      </c>
      <c r="BH93">
        <f t="shared" si="83"/>
        <v>4.1280548279040303</v>
      </c>
      <c r="BI93">
        <f t="shared" si="83"/>
        <v>4.1162490928535282</v>
      </c>
      <c r="BJ93">
        <f t="shared" si="83"/>
        <v>4.1549084230335405</v>
      </c>
      <c r="BK93">
        <f t="shared" si="83"/>
        <v>4.0355495813901427</v>
      </c>
      <c r="BL93">
        <f t="shared" si="57"/>
        <v>4.5914598925512715</v>
      </c>
      <c r="BM93"/>
      <c r="BN93"/>
      <c r="BO93"/>
      <c r="BP93"/>
    </row>
    <row r="94" spans="1:68" s="9" customFormat="1" x14ac:dyDescent="0.2">
      <c r="A94" s="63" t="s">
        <v>1436</v>
      </c>
      <c r="B94" s="28" t="s">
        <v>676</v>
      </c>
      <c r="C94" s="64">
        <v>33856.453000000001</v>
      </c>
      <c r="D94" s="64" t="s">
        <v>700</v>
      </c>
      <c r="E94" s="9">
        <f t="shared" si="63"/>
        <v>-3754.9862866351514</v>
      </c>
      <c r="F94" s="9">
        <f t="shared" si="64"/>
        <v>-3755</v>
      </c>
      <c r="G94" s="9">
        <f t="shared" si="65"/>
        <v>2.1240000001853332E-2</v>
      </c>
      <c r="I94" s="9">
        <f t="shared" si="60"/>
        <v>2.1240000001853332E-2</v>
      </c>
      <c r="M94" s="15"/>
      <c r="P94" s="9">
        <f t="shared" si="66"/>
        <v>3.7452109434876926E-3</v>
      </c>
      <c r="Q94" s="40">
        <f t="shared" si="67"/>
        <v>18837.953000000001</v>
      </c>
      <c r="S94" s="35">
        <v>0.1</v>
      </c>
      <c r="T94"/>
      <c r="U94"/>
      <c r="V94"/>
      <c r="W94"/>
      <c r="Z94">
        <f t="shared" si="68"/>
        <v>-3755</v>
      </c>
      <c r="AA94" s="15">
        <f t="shared" si="69"/>
        <v>1.738122795307075E-2</v>
      </c>
      <c r="AB94" s="15">
        <f t="shared" si="70"/>
        <v>7.6039829922702733E-3</v>
      </c>
      <c r="AC94" s="15">
        <f t="shared" si="71"/>
        <v>1.7494789058365639E-2</v>
      </c>
      <c r="AD94" s="15">
        <f t="shared" si="72"/>
        <v>3.858772048782582E-3</v>
      </c>
      <c r="AE94" s="15">
        <f t="shared" si="73"/>
        <v>1.4890121724465727E-6</v>
      </c>
      <c r="AF94">
        <f t="shared" si="74"/>
        <v>1.7494789058365639E-2</v>
      </c>
      <c r="AG94" s="68"/>
      <c r="AH94">
        <f t="shared" si="75"/>
        <v>1.3636017009583059E-2</v>
      </c>
      <c r="AI94">
        <f t="shared" si="76"/>
        <v>0.48503500964194135</v>
      </c>
      <c r="AJ94">
        <f t="shared" si="77"/>
        <v>0.33033434597235223</v>
      </c>
      <c r="AK94">
        <f t="shared" si="78"/>
        <v>0.22002513198615423</v>
      </c>
      <c r="AL94">
        <f t="shared" si="79"/>
        <v>2.7378073697635958</v>
      </c>
      <c r="AM94">
        <f t="shared" si="80"/>
        <v>4.8856463834581625</v>
      </c>
      <c r="AN94" s="15">
        <f t="shared" si="82"/>
        <v>2.4058749037888143</v>
      </c>
      <c r="AO94" s="15">
        <f t="shared" si="82"/>
        <v>2.4036042355122307</v>
      </c>
      <c r="AP94" s="15">
        <f t="shared" si="82"/>
        <v>2.4090713912466657</v>
      </c>
      <c r="AQ94" s="15">
        <f t="shared" si="82"/>
        <v>2.3958615267422627</v>
      </c>
      <c r="AR94" s="15">
        <f t="shared" si="82"/>
        <v>2.4275158633531149</v>
      </c>
      <c r="AS94" s="15">
        <f t="shared" si="82"/>
        <v>2.3500394516628385</v>
      </c>
      <c r="AT94" s="15">
        <f t="shared" si="82"/>
        <v>2.5313151493050992</v>
      </c>
      <c r="AU94" s="15">
        <f t="shared" si="81"/>
        <v>2.0291063110919501</v>
      </c>
      <c r="AV94"/>
      <c r="AW94">
        <v>4400</v>
      </c>
      <c r="AX94">
        <f t="shared" si="50"/>
        <v>-1.4535837183689906E-2</v>
      </c>
      <c r="AY94">
        <f t="shared" si="51"/>
        <v>5.562398962588669E-3</v>
      </c>
      <c r="AZ94">
        <f t="shared" si="52"/>
        <v>-2.0098236146278575E-2</v>
      </c>
      <c r="BA94">
        <f t="shared" si="53"/>
        <v>0.53343595247045261</v>
      </c>
      <c r="BB94">
        <f t="shared" si="54"/>
        <v>-0.6076866705933559</v>
      </c>
      <c r="BC94">
        <f t="shared" si="55"/>
        <v>-2.5555756839882231</v>
      </c>
      <c r="BD94">
        <f t="shared" si="56"/>
        <v>-3.3146373257972788</v>
      </c>
      <c r="BE94">
        <f t="shared" si="83"/>
        <v>4.1748100858589883</v>
      </c>
      <c r="BF94">
        <f t="shared" si="83"/>
        <v>4.1750140842230072</v>
      </c>
      <c r="BG94">
        <f t="shared" si="83"/>
        <v>4.1743028556829138</v>
      </c>
      <c r="BH94">
        <f t="shared" si="83"/>
        <v>4.1767862043403552</v>
      </c>
      <c r="BI94">
        <f t="shared" si="83"/>
        <v>4.16815971953437</v>
      </c>
      <c r="BJ94">
        <f t="shared" si="83"/>
        <v>4.198686450896826</v>
      </c>
      <c r="BK94">
        <f t="shared" si="83"/>
        <v>4.096774942811571</v>
      </c>
      <c r="BL94">
        <f t="shared" si="57"/>
        <v>4.6558811013874584</v>
      </c>
      <c r="BM94"/>
      <c r="BN94"/>
      <c r="BO94"/>
      <c r="BP94"/>
    </row>
    <row r="95" spans="1:68" s="9" customFormat="1" x14ac:dyDescent="0.2">
      <c r="A95" s="63" t="s">
        <v>1440</v>
      </c>
      <c r="B95" s="28" t="s">
        <v>676</v>
      </c>
      <c r="C95" s="64">
        <v>34209.614000000001</v>
      </c>
      <c r="D95" s="64" t="s">
        <v>700</v>
      </c>
      <c r="E95" s="9">
        <f t="shared" si="63"/>
        <v>-3526.9718966410005</v>
      </c>
      <c r="F95" s="9">
        <f t="shared" si="64"/>
        <v>-3527</v>
      </c>
      <c r="G95" s="9">
        <f t="shared" si="65"/>
        <v>4.3528000001970213E-2</v>
      </c>
      <c r="I95" s="9">
        <f t="shared" si="60"/>
        <v>4.3528000001970213E-2</v>
      </c>
      <c r="M95" s="15"/>
      <c r="P95" s="9">
        <f t="shared" si="66"/>
        <v>3.8011974444907368E-3</v>
      </c>
      <c r="Q95" s="40">
        <f t="shared" si="67"/>
        <v>19191.114000000001</v>
      </c>
      <c r="S95" s="35">
        <v>0.1</v>
      </c>
      <c r="U95" s="15"/>
      <c r="V95" s="15"/>
      <c r="W95" s="15"/>
      <c r="X95"/>
      <c r="Y95"/>
      <c r="Z95">
        <f t="shared" si="68"/>
        <v>-3527</v>
      </c>
      <c r="AA95" s="15">
        <f t="shared" si="69"/>
        <v>1.6499762584951609E-2</v>
      </c>
      <c r="AB95" s="15">
        <f t="shared" si="70"/>
        <v>3.0829434861509339E-2</v>
      </c>
      <c r="AC95" s="15">
        <f t="shared" si="71"/>
        <v>3.9726802557479478E-2</v>
      </c>
      <c r="AD95" s="15">
        <f t="shared" si="72"/>
        <v>2.7028237417018604E-2</v>
      </c>
      <c r="AE95" s="15">
        <f t="shared" si="73"/>
        <v>7.305256178707246E-5</v>
      </c>
      <c r="AF95">
        <f t="shared" si="74"/>
        <v>3.9726802557479478E-2</v>
      </c>
      <c r="AG95" s="68"/>
      <c r="AH95">
        <f t="shared" si="75"/>
        <v>1.2698565140460874E-2</v>
      </c>
      <c r="AI95">
        <f t="shared" si="76"/>
        <v>0.47864482750135939</v>
      </c>
      <c r="AJ95">
        <f t="shared" si="77"/>
        <v>0.30177081745227596</v>
      </c>
      <c r="AK95">
        <f t="shared" si="78"/>
        <v>0.20442305180412709</v>
      </c>
      <c r="AL95">
        <f t="shared" si="79"/>
        <v>2.7679156357343921</v>
      </c>
      <c r="AM95">
        <f t="shared" si="80"/>
        <v>5.2897907694615931</v>
      </c>
      <c r="AN95" s="15">
        <f t="shared" si="82"/>
        <v>2.4576490870238015</v>
      </c>
      <c r="AO95" s="15">
        <f t="shared" si="82"/>
        <v>2.4547333698289724</v>
      </c>
      <c r="AP95" s="15">
        <f t="shared" si="82"/>
        <v>2.4614484528492357</v>
      </c>
      <c r="AQ95" s="15">
        <f t="shared" si="82"/>
        <v>2.4459272496002336</v>
      </c>
      <c r="AR95" s="15">
        <f t="shared" si="82"/>
        <v>2.48151280555216</v>
      </c>
      <c r="AS95" s="15">
        <f t="shared" si="82"/>
        <v>2.3982867003167132</v>
      </c>
      <c r="AT95" s="15">
        <f t="shared" si="82"/>
        <v>2.5852222402710394</v>
      </c>
      <c r="AU95" s="15">
        <f t="shared" si="81"/>
        <v>2.1025464891652024</v>
      </c>
      <c r="AV95"/>
      <c r="AW95">
        <v>4600</v>
      </c>
      <c r="AX95">
        <f t="shared" si="50"/>
        <v>-1.4969443214057765E-2</v>
      </c>
      <c r="AY95">
        <f t="shared" si="51"/>
        <v>5.602175073855643E-3</v>
      </c>
      <c r="AZ95">
        <f t="shared" si="52"/>
        <v>-2.0571618287913408E-2</v>
      </c>
      <c r="BA95">
        <f t="shared" si="53"/>
        <v>0.54386812521911954</v>
      </c>
      <c r="BB95">
        <f t="shared" si="54"/>
        <v>-0.6334629212645263</v>
      </c>
      <c r="BC95">
        <f t="shared" si="55"/>
        <v>-2.5226997245996139</v>
      </c>
      <c r="BD95">
        <f t="shared" si="56"/>
        <v>-3.1277633829223443</v>
      </c>
      <c r="BE95">
        <f t="shared" si="83"/>
        <v>4.2253815875113041</v>
      </c>
      <c r="BF95">
        <f t="shared" si="83"/>
        <v>4.2254878004523659</v>
      </c>
      <c r="BG95">
        <f t="shared" si="83"/>
        <v>4.2250825905938445</v>
      </c>
      <c r="BH95">
        <f t="shared" si="83"/>
        <v>4.2266301640184896</v>
      </c>
      <c r="BI95">
        <f t="shared" si="83"/>
        <v>4.2207438074714032</v>
      </c>
      <c r="BJ95">
        <f t="shared" si="83"/>
        <v>4.2434952456847199</v>
      </c>
      <c r="BK95">
        <f t="shared" si="83"/>
        <v>4.1603198439531051</v>
      </c>
      <c r="BL95">
        <f t="shared" si="57"/>
        <v>4.7203023102236443</v>
      </c>
      <c r="BM95"/>
      <c r="BN95"/>
      <c r="BO95"/>
      <c r="BP95"/>
    </row>
    <row r="96" spans="1:68" s="9" customForma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63"/>
        <v>-3318.9903825667229</v>
      </c>
      <c r="F96" s="9">
        <f t="shared" si="64"/>
        <v>-3319</v>
      </c>
      <c r="G96" s="9">
        <f t="shared" si="65"/>
        <v>1.4896000000589993E-2</v>
      </c>
      <c r="I96" s="9">
        <f t="shared" si="60"/>
        <v>1.4896000000589993E-2</v>
      </c>
      <c r="P96" s="9">
        <f t="shared" si="66"/>
        <v>3.8520128810705738E-3</v>
      </c>
      <c r="Q96" s="40">
        <f t="shared" si="67"/>
        <v>19513.247000000003</v>
      </c>
      <c r="S96" s="35">
        <v>0.1</v>
      </c>
      <c r="T96"/>
      <c r="U96"/>
      <c r="V96"/>
      <c r="W96"/>
      <c r="X96"/>
      <c r="Y96"/>
      <c r="Z96">
        <f t="shared" si="68"/>
        <v>-3319</v>
      </c>
      <c r="AA96" s="15">
        <f t="shared" si="69"/>
        <v>1.567608085686098E-2</v>
      </c>
      <c r="AB96" s="15">
        <f t="shared" si="70"/>
        <v>3.0719320247995872E-3</v>
      </c>
      <c r="AC96" s="15">
        <f t="shared" si="71"/>
        <v>1.1043987119519419E-2</v>
      </c>
      <c r="AD96" s="15">
        <f t="shared" si="72"/>
        <v>-7.8008085627098711E-4</v>
      </c>
      <c r="AE96" s="15">
        <f t="shared" si="73"/>
        <v>6.0852614232047652E-8</v>
      </c>
      <c r="AF96">
        <f t="shared" si="74"/>
        <v>1.1043987119519419E-2</v>
      </c>
      <c r="AG96" s="68"/>
      <c r="AH96">
        <f t="shared" si="75"/>
        <v>1.1824067975790406E-2</v>
      </c>
      <c r="AI96">
        <f t="shared" si="76"/>
        <v>0.47335066931471048</v>
      </c>
      <c r="AJ96">
        <f t="shared" si="77"/>
        <v>0.27609727296018333</v>
      </c>
      <c r="AK96">
        <f t="shared" si="78"/>
        <v>0.19036933179673829</v>
      </c>
      <c r="AL96">
        <f t="shared" si="79"/>
        <v>2.7947339893580607</v>
      </c>
      <c r="AM96">
        <f t="shared" si="80"/>
        <v>5.7081112825753388</v>
      </c>
      <c r="AN96" s="15">
        <f t="shared" si="82"/>
        <v>2.504331036852415</v>
      </c>
      <c r="AO96" s="15">
        <f t="shared" si="82"/>
        <v>2.5007975287874395</v>
      </c>
      <c r="AP96" s="15">
        <f t="shared" si="82"/>
        <v>2.5086459888845645</v>
      </c>
      <c r="AQ96" s="15">
        <f t="shared" si="82"/>
        <v>2.4911505598697445</v>
      </c>
      <c r="AR96" s="15">
        <f t="shared" si="82"/>
        <v>2.5298481669524149</v>
      </c>
      <c r="AS96" s="15">
        <f t="shared" si="82"/>
        <v>2.4426621506387076</v>
      </c>
      <c r="AT96" s="15">
        <f t="shared" si="82"/>
        <v>2.6321279411933882</v>
      </c>
      <c r="AU96" s="15">
        <f t="shared" si="81"/>
        <v>2.1695445463548366</v>
      </c>
      <c r="AV96"/>
      <c r="AW96">
        <v>4800</v>
      </c>
      <c r="AX96">
        <f t="shared" si="50"/>
        <v>-1.5358553778834803E-2</v>
      </c>
      <c r="AY96">
        <f t="shared" si="51"/>
        <v>5.6417218556907263E-3</v>
      </c>
      <c r="AZ96">
        <f t="shared" si="52"/>
        <v>-2.1000275634525528E-2</v>
      </c>
      <c r="BA96">
        <f t="shared" si="53"/>
        <v>0.55524766523085101</v>
      </c>
      <c r="BB96">
        <f t="shared" si="54"/>
        <v>-0.65955977326326898</v>
      </c>
      <c r="BC96">
        <f t="shared" si="55"/>
        <v>-2.4884872216875236</v>
      </c>
      <c r="BD96">
        <f t="shared" si="56"/>
        <v>-2.952660023205627</v>
      </c>
      <c r="BE96">
        <f t="shared" si="83"/>
        <v>4.2769650250983631</v>
      </c>
      <c r="BF96">
        <f t="shared" si="83"/>
        <v>4.2770131427373359</v>
      </c>
      <c r="BG96">
        <f t="shared" si="83"/>
        <v>4.276809455005715</v>
      </c>
      <c r="BH96">
        <f t="shared" si="83"/>
        <v>4.2776723008626902</v>
      </c>
      <c r="BI96">
        <f t="shared" si="83"/>
        <v>4.2740280780608861</v>
      </c>
      <c r="BJ96">
        <f t="shared" si="83"/>
        <v>4.2896194735921158</v>
      </c>
      <c r="BK96">
        <f t="shared" si="83"/>
        <v>4.2261879203148629</v>
      </c>
      <c r="BL96">
        <f t="shared" si="57"/>
        <v>4.7847235190598312</v>
      </c>
      <c r="BM96"/>
      <c r="BN96"/>
      <c r="BO96"/>
      <c r="BP96"/>
    </row>
    <row r="97" spans="1:68" s="9" customFormat="1" x14ac:dyDescent="0.2">
      <c r="A97" s="63" t="s">
        <v>887</v>
      </c>
      <c r="B97" s="28" t="s">
        <v>676</v>
      </c>
      <c r="C97" s="64">
        <v>34884.887999999999</v>
      </c>
      <c r="D97" s="64" t="s">
        <v>700</v>
      </c>
      <c r="E97" s="9">
        <f t="shared" si="63"/>
        <v>-3090.9889053455026</v>
      </c>
      <c r="F97" s="9">
        <f t="shared" si="64"/>
        <v>-3091</v>
      </c>
      <c r="G97" s="9">
        <f t="shared" si="65"/>
        <v>1.7183999996632338E-2</v>
      </c>
      <c r="I97" s="9">
        <f t="shared" si="60"/>
        <v>1.7183999996632338E-2</v>
      </c>
      <c r="M97" s="15"/>
      <c r="P97" s="9">
        <f t="shared" si="66"/>
        <v>3.9074294525694797E-3</v>
      </c>
      <c r="Q97" s="40">
        <f t="shared" si="67"/>
        <v>19866.387999999999</v>
      </c>
      <c r="S97" s="35">
        <v>0.1</v>
      </c>
      <c r="U97" s="15"/>
      <c r="V97" s="15"/>
      <c r="W97" s="15"/>
      <c r="Z97">
        <f t="shared" si="68"/>
        <v>-3091</v>
      </c>
      <c r="AA97" s="15">
        <f t="shared" si="69"/>
        <v>1.475430222143689E-2</v>
      </c>
      <c r="AB97" s="15">
        <f t="shared" si="70"/>
        <v>6.3371272277649281E-3</v>
      </c>
      <c r="AC97" s="15">
        <f t="shared" si="71"/>
        <v>1.3276570544062859E-2</v>
      </c>
      <c r="AD97" s="15">
        <f t="shared" si="72"/>
        <v>2.4296977751954475E-3</v>
      </c>
      <c r="AE97" s="15">
        <f t="shared" si="73"/>
        <v>5.9034312787897079E-7</v>
      </c>
      <c r="AF97">
        <f t="shared" si="74"/>
        <v>1.3276570544062859E-2</v>
      </c>
      <c r="AG97" s="68"/>
      <c r="AH97">
        <f t="shared" si="75"/>
        <v>1.0846872768867409E-2</v>
      </c>
      <c r="AI97">
        <f t="shared" si="76"/>
        <v>0.46809515912788602</v>
      </c>
      <c r="AJ97">
        <f t="shared" si="77"/>
        <v>0.24835016042686536</v>
      </c>
      <c r="AK97">
        <f t="shared" si="78"/>
        <v>0.17514919427965164</v>
      </c>
      <c r="AL97">
        <f t="shared" si="79"/>
        <v>2.8234884720635653</v>
      </c>
      <c r="AM97">
        <f t="shared" si="80"/>
        <v>6.2341413865069031</v>
      </c>
      <c r="AN97" s="15">
        <f t="shared" si="82"/>
        <v>2.5549446124286082</v>
      </c>
      <c r="AO97" s="15">
        <f t="shared" si="82"/>
        <v>2.5507377079901832</v>
      </c>
      <c r="AP97" s="15">
        <f t="shared" si="82"/>
        <v>2.5597564841859382</v>
      </c>
      <c r="AQ97" s="15">
        <f t="shared" si="82"/>
        <v>2.5403545920074109</v>
      </c>
      <c r="AR97" s="15">
        <f t="shared" si="82"/>
        <v>2.5817916098773539</v>
      </c>
      <c r="AS97" s="15">
        <f t="shared" si="82"/>
        <v>2.4918113439097969</v>
      </c>
      <c r="AT97" s="15">
        <f t="shared" si="82"/>
        <v>2.6811627868805932</v>
      </c>
      <c r="AU97" s="15">
        <f t="shared" si="81"/>
        <v>2.2429847244280894</v>
      </c>
      <c r="AV97"/>
      <c r="AW97">
        <v>5000</v>
      </c>
      <c r="AX97">
        <f t="shared" ref="AX97:AX128" si="84">AB$3+AB$4*AW97+AB$5*AW97^2+AZ97</f>
        <v>-1.569942489524009E-2</v>
      </c>
      <c r="AY97">
        <f t="shared" ref="AY97:AY132" si="85">AB$3+AB$4*AW97+AB$5*AW97^2</f>
        <v>5.6810393080939164E-3</v>
      </c>
      <c r="AZ97">
        <f t="shared" ref="AZ97:AZ128" si="86">$AB$6*($AB$11/BA97*BB97+$AB$12)</f>
        <v>-2.1380464203334008E-2</v>
      </c>
      <c r="BA97">
        <f t="shared" ref="BA97:BA132" si="87">1+$AB$7*COS(BC97)</f>
        <v>0.56767858416704198</v>
      </c>
      <c r="BB97">
        <f t="shared" ref="BB97:BB128" si="88">SIN(BC97+RADIANS($AB$9))</f>
        <v>-0.68597160209817976</v>
      </c>
      <c r="BC97">
        <f t="shared" ref="BC97:BC128" si="89">2*ATAN(BD97)</f>
        <v>-2.4527819932709187</v>
      </c>
      <c r="BD97">
        <f t="shared" ref="BD97:BD128" si="90">SQRT((1+$AB$7)/(1-$AB$7))*TAN(BE97/2)</f>
        <v>-2.7878355577121541</v>
      </c>
      <c r="BE97">
        <f t="shared" si="83"/>
        <v>4.329658034439376</v>
      </c>
      <c r="BF97">
        <f t="shared" si="83"/>
        <v>4.3296757067698941</v>
      </c>
      <c r="BG97">
        <f t="shared" si="83"/>
        <v>4.3295912098734108</v>
      </c>
      <c r="BH97">
        <f t="shared" si="83"/>
        <v>4.3299953762173518</v>
      </c>
      <c r="BI97">
        <f t="shared" si="83"/>
        <v>4.3280658201204369</v>
      </c>
      <c r="BJ97">
        <f t="shared" si="83"/>
        <v>4.3373628468514536</v>
      </c>
      <c r="BK97">
        <f t="shared" si="83"/>
        <v>4.2943731693396483</v>
      </c>
      <c r="BL97">
        <f t="shared" ref="BL97:BL132" si="91">RADIANS($AB$9)+$AB$18*(AW97-AB$15)</f>
        <v>4.849144727896018</v>
      </c>
      <c r="BM97"/>
      <c r="BN97"/>
      <c r="BO97"/>
      <c r="BP97"/>
    </row>
    <row r="98" spans="1:68" s="9" customFormat="1" x14ac:dyDescent="0.2">
      <c r="A98" s="63" t="s">
        <v>1451</v>
      </c>
      <c r="B98" s="28" t="s">
        <v>676</v>
      </c>
      <c r="C98" s="64">
        <v>35290.684399999998</v>
      </c>
      <c r="D98" s="64" t="s">
        <v>700</v>
      </c>
      <c r="E98" s="9">
        <f t="shared" si="63"/>
        <v>-2828.9910669436908</v>
      </c>
      <c r="F98" s="9">
        <f t="shared" si="64"/>
        <v>-2829</v>
      </c>
      <c r="G98" s="9">
        <f t="shared" si="65"/>
        <v>1.3835999998264015E-2</v>
      </c>
      <c r="J98" s="9">
        <f>G98</f>
        <v>1.3835999998264015E-2</v>
      </c>
      <c r="M98" s="15"/>
      <c r="P98" s="9">
        <f t="shared" si="66"/>
        <v>3.9707418823597624E-3</v>
      </c>
      <c r="Q98" s="40">
        <f t="shared" si="67"/>
        <v>20272.184399999998</v>
      </c>
      <c r="S98" s="35">
        <v>1</v>
      </c>
      <c r="X98"/>
      <c r="Y98"/>
      <c r="Z98">
        <f t="shared" si="68"/>
        <v>-2829</v>
      </c>
      <c r="AA98" s="15">
        <f t="shared" si="69"/>
        <v>1.3673978930988057E-2</v>
      </c>
      <c r="AB98" s="15">
        <f t="shared" si="70"/>
        <v>4.1327629496357206E-3</v>
      </c>
      <c r="AC98" s="15">
        <f t="shared" si="71"/>
        <v>9.8652581159042532E-3</v>
      </c>
      <c r="AD98" s="15">
        <f t="shared" si="72"/>
        <v>1.6202106727595741E-4</v>
      </c>
      <c r="AE98" s="15">
        <f t="shared" si="73"/>
        <v>2.6250826241240319E-8</v>
      </c>
      <c r="AF98">
        <f t="shared" si="74"/>
        <v>9.8652581159042532E-3</v>
      </c>
      <c r="AG98" s="68"/>
      <c r="AH98">
        <f t="shared" si="75"/>
        <v>9.7032370486282941E-3</v>
      </c>
      <c r="AI98">
        <f t="shared" si="76"/>
        <v>0.46271709034437059</v>
      </c>
      <c r="AJ98">
        <f t="shared" si="77"/>
        <v>0.21694311169870978</v>
      </c>
      <c r="AK98">
        <f t="shared" si="78"/>
        <v>0.15788310546724391</v>
      </c>
      <c r="AL98">
        <f t="shared" si="79"/>
        <v>2.8557832456155539</v>
      </c>
      <c r="AM98">
        <f t="shared" si="80"/>
        <v>6.9499703999886329</v>
      </c>
      <c r="AN98" s="15">
        <f t="shared" si="82"/>
        <v>2.6124405267528865</v>
      </c>
      <c r="AO98" s="15">
        <f t="shared" si="82"/>
        <v>2.6075201889878601</v>
      </c>
      <c r="AP98" s="15">
        <f t="shared" si="82"/>
        <v>2.6176975874484887</v>
      </c>
      <c r="AQ98" s="15">
        <f t="shared" si="82"/>
        <v>2.5965781428156465</v>
      </c>
      <c r="AR98" s="15">
        <f t="shared" si="82"/>
        <v>2.6401202148063216</v>
      </c>
      <c r="AS98" s="15">
        <f t="shared" si="82"/>
        <v>2.5490513398911006</v>
      </c>
      <c r="AT98" s="15">
        <f t="shared" si="82"/>
        <v>2.7346016503105761</v>
      </c>
      <c r="AU98" s="15">
        <f t="shared" si="81"/>
        <v>2.3273765080034936</v>
      </c>
      <c r="AV98"/>
      <c r="AW98">
        <v>5200</v>
      </c>
      <c r="AX98">
        <f t="shared" si="84"/>
        <v>-1.5987875619920308E-2</v>
      </c>
      <c r="AY98">
        <f t="shared" si="85"/>
        <v>5.720127431065215E-3</v>
      </c>
      <c r="AZ98">
        <f t="shared" si="86"/>
        <v>-2.1708003050985521E-2</v>
      </c>
      <c r="BA98">
        <f t="shared" si="87"/>
        <v>0.5812814119951597</v>
      </c>
      <c r="BB98">
        <f t="shared" si="88"/>
        <v>-0.71268224932356572</v>
      </c>
      <c r="BC98">
        <f t="shared" si="89"/>
        <v>-2.4154056704867419</v>
      </c>
      <c r="BD98">
        <f t="shared" si="90"/>
        <v>-2.6320031515092253</v>
      </c>
      <c r="BE98">
        <f t="shared" si="83"/>
        <v>4.3835678751249034</v>
      </c>
      <c r="BF98">
        <f t="shared" si="83"/>
        <v>4.3835722456466453</v>
      </c>
      <c r="BG98">
        <f t="shared" si="83"/>
        <v>4.3835480782213656</v>
      </c>
      <c r="BH98">
        <f t="shared" si="83"/>
        <v>4.3836817369019991</v>
      </c>
      <c r="BI98">
        <f t="shared" si="83"/>
        <v>4.3829431881992367</v>
      </c>
      <c r="BJ98">
        <f t="shared" si="83"/>
        <v>4.3870443367013943</v>
      </c>
      <c r="BK98">
        <f t="shared" si="83"/>
        <v>4.3648599753155022</v>
      </c>
      <c r="BL98">
        <f t="shared" si="91"/>
        <v>4.913565936732204</v>
      </c>
      <c r="BM98"/>
      <c r="BN98"/>
      <c r="BO98"/>
      <c r="BP98"/>
    </row>
    <row r="99" spans="1:68" s="9" customFormat="1" x14ac:dyDescent="0.2">
      <c r="A99" s="63" t="s">
        <v>1455</v>
      </c>
      <c r="B99" s="28" t="s">
        <v>676</v>
      </c>
      <c r="C99" s="64">
        <v>35332.508000000002</v>
      </c>
      <c r="D99" s="64" t="s">
        <v>700</v>
      </c>
      <c r="E99" s="9">
        <f t="shared" si="63"/>
        <v>-2801.9881344529572</v>
      </c>
      <c r="F99" s="9">
        <f t="shared" si="64"/>
        <v>-2802</v>
      </c>
      <c r="G99" s="9">
        <f t="shared" si="65"/>
        <v>1.8378000000666361E-2</v>
      </c>
      <c r="I99" s="9">
        <f t="shared" ref="I99:I120" si="92">G99</f>
        <v>1.8378000000666361E-2</v>
      </c>
      <c r="M99" s="15"/>
      <c r="P99" s="9">
        <f t="shared" si="66"/>
        <v>3.9772440775156341E-3</v>
      </c>
      <c r="Q99" s="40">
        <f t="shared" si="67"/>
        <v>20314.008000000002</v>
      </c>
      <c r="S99" s="35">
        <v>0.1</v>
      </c>
      <c r="T99"/>
      <c r="U99"/>
      <c r="V99"/>
      <c r="W99"/>
      <c r="X99"/>
      <c r="Y99"/>
      <c r="Z99">
        <f t="shared" si="68"/>
        <v>-2802</v>
      </c>
      <c r="AA99" s="15">
        <f t="shared" si="69"/>
        <v>1.3561511962524897E-2</v>
      </c>
      <c r="AB99" s="15">
        <f t="shared" si="70"/>
        <v>8.7937321156570988E-3</v>
      </c>
      <c r="AC99" s="15">
        <f t="shared" si="71"/>
        <v>1.4400755923150727E-2</v>
      </c>
      <c r="AD99" s="15">
        <f t="shared" si="72"/>
        <v>4.8164880381414647E-3</v>
      </c>
      <c r="AE99" s="15">
        <f t="shared" si="73"/>
        <v>2.3198557021559816E-6</v>
      </c>
      <c r="AF99">
        <f t="shared" si="74"/>
        <v>1.4400755923150727E-2</v>
      </c>
      <c r="AG99" s="68"/>
      <c r="AH99">
        <f t="shared" si="75"/>
        <v>9.5842678850092625E-3</v>
      </c>
      <c r="AI99">
        <f t="shared" si="76"/>
        <v>0.46220118487536643</v>
      </c>
      <c r="AJ99">
        <f t="shared" si="77"/>
        <v>0.21373418443580061</v>
      </c>
      <c r="AK99">
        <f t="shared" si="78"/>
        <v>0.15611673340977983</v>
      </c>
      <c r="AL99">
        <f t="shared" si="79"/>
        <v>2.8590692664404251</v>
      </c>
      <c r="AM99">
        <f t="shared" si="80"/>
        <v>7.0319099762553927</v>
      </c>
      <c r="AN99" s="15">
        <f t="shared" si="82"/>
        <v>2.6183274189527328</v>
      </c>
      <c r="AO99" s="15">
        <f t="shared" si="82"/>
        <v>2.613339840340152</v>
      </c>
      <c r="AP99" s="15">
        <f t="shared" si="82"/>
        <v>2.6236212119001827</v>
      </c>
      <c r="AQ99" s="15">
        <f t="shared" si="82"/>
        <v>2.6023592934436901</v>
      </c>
      <c r="AR99" s="15">
        <f t="shared" si="82"/>
        <v>2.6460483222242406</v>
      </c>
      <c r="AS99" s="15">
        <f t="shared" si="82"/>
        <v>2.5549997571081517</v>
      </c>
      <c r="AT99" s="15">
        <f t="shared" si="82"/>
        <v>2.7399400322999869</v>
      </c>
      <c r="AU99" s="15">
        <f t="shared" si="81"/>
        <v>2.3360733711963788</v>
      </c>
      <c r="AV99"/>
      <c r="AW99">
        <v>5400</v>
      </c>
      <c r="AX99">
        <f t="shared" si="84"/>
        <v>-1.6219224721697404E-2</v>
      </c>
      <c r="AY99">
        <f t="shared" si="85"/>
        <v>5.7589862246046203E-3</v>
      </c>
      <c r="AZ99">
        <f t="shared" si="86"/>
        <v>-2.1978210946302024E-2</v>
      </c>
      <c r="BA99">
        <f t="shared" si="87"/>
        <v>0.5961963119966025</v>
      </c>
      <c r="BB99">
        <f t="shared" si="88"/>
        <v>-0.73966124991125382</v>
      </c>
      <c r="BC99">
        <f t="shared" si="89"/>
        <v>-2.3761532929083971</v>
      </c>
      <c r="BD99">
        <f t="shared" si="90"/>
        <v>-2.4840418262302224</v>
      </c>
      <c r="BE99">
        <f t="shared" si="83"/>
        <v>4.4388130170184601</v>
      </c>
      <c r="BF99">
        <f t="shared" si="83"/>
        <v>4.4388131258252983</v>
      </c>
      <c r="BG99">
        <f t="shared" si="83"/>
        <v>4.4388124066731338</v>
      </c>
      <c r="BH99">
        <f t="shared" si="83"/>
        <v>4.4388171598997079</v>
      </c>
      <c r="BI99">
        <f t="shared" si="83"/>
        <v>4.438785745004898</v>
      </c>
      <c r="BJ99">
        <f t="shared" si="83"/>
        <v>4.4389934366996444</v>
      </c>
      <c r="BK99">
        <f t="shared" si="83"/>
        <v>4.4376231741599446</v>
      </c>
      <c r="BL99">
        <f t="shared" si="91"/>
        <v>4.9779871455683908</v>
      </c>
      <c r="BM99"/>
      <c r="BN99"/>
      <c r="BO99"/>
      <c r="BP99"/>
    </row>
    <row r="100" spans="1:68" s="9" customFormat="1" x14ac:dyDescent="0.2">
      <c r="A100" s="63" t="s">
        <v>1455</v>
      </c>
      <c r="B100" s="28" t="s">
        <v>676</v>
      </c>
      <c r="C100" s="64">
        <v>35332.512999999999</v>
      </c>
      <c r="D100" s="64" t="s">
        <v>700</v>
      </c>
      <c r="E100" s="9">
        <f t="shared" si="63"/>
        <v>-2801.9849062597268</v>
      </c>
      <c r="F100" s="9">
        <f t="shared" si="64"/>
        <v>-2802</v>
      </c>
      <c r="G100" s="9">
        <f t="shared" si="65"/>
        <v>2.3377999998047017E-2</v>
      </c>
      <c r="I100" s="9">
        <f t="shared" si="92"/>
        <v>2.3377999998047017E-2</v>
      </c>
      <c r="M100" s="15"/>
      <c r="P100" s="9">
        <f t="shared" si="66"/>
        <v>3.9772440775156341E-3</v>
      </c>
      <c r="Q100" s="40">
        <f t="shared" si="67"/>
        <v>20314.012999999999</v>
      </c>
      <c r="S100" s="35">
        <v>0.1</v>
      </c>
      <c r="T100"/>
      <c r="U100"/>
      <c r="V100"/>
      <c r="W100"/>
      <c r="X100"/>
      <c r="Y100"/>
      <c r="Z100">
        <f t="shared" si="68"/>
        <v>-2802</v>
      </c>
      <c r="AA100" s="15">
        <f t="shared" si="69"/>
        <v>1.3561511962524897E-2</v>
      </c>
      <c r="AB100" s="15">
        <f t="shared" si="70"/>
        <v>1.3793732113037754E-2</v>
      </c>
      <c r="AC100" s="15">
        <f t="shared" si="71"/>
        <v>1.9400755920531382E-2</v>
      </c>
      <c r="AD100" s="15">
        <f t="shared" si="72"/>
        <v>9.8164880355221199E-3</v>
      </c>
      <c r="AE100" s="15">
        <f t="shared" si="73"/>
        <v>9.636343735154893E-6</v>
      </c>
      <c r="AF100">
        <f t="shared" si="74"/>
        <v>1.9400755920531382E-2</v>
      </c>
      <c r="AG100" s="68"/>
      <c r="AH100">
        <f t="shared" si="75"/>
        <v>9.5842678850092625E-3</v>
      </c>
      <c r="AI100">
        <f t="shared" si="76"/>
        <v>0.46220118487536643</v>
      </c>
      <c r="AJ100">
        <f t="shared" si="77"/>
        <v>0.21373418443580061</v>
      </c>
      <c r="AK100">
        <f t="shared" si="78"/>
        <v>0.15611673340977983</v>
      </c>
      <c r="AL100">
        <f t="shared" si="79"/>
        <v>2.8590692664404251</v>
      </c>
      <c r="AM100">
        <f t="shared" si="80"/>
        <v>7.0319099762553927</v>
      </c>
      <c r="AN100" s="15">
        <f t="shared" si="82"/>
        <v>2.6183274189527328</v>
      </c>
      <c r="AO100" s="15">
        <f t="shared" si="82"/>
        <v>2.613339840340152</v>
      </c>
      <c r="AP100" s="15">
        <f t="shared" si="82"/>
        <v>2.6236212119001827</v>
      </c>
      <c r="AQ100" s="15">
        <f t="shared" si="82"/>
        <v>2.6023592934436901</v>
      </c>
      <c r="AR100" s="15">
        <f t="shared" si="82"/>
        <v>2.6460483222242406</v>
      </c>
      <c r="AS100" s="15">
        <f t="shared" si="82"/>
        <v>2.5549997571081517</v>
      </c>
      <c r="AT100" s="15">
        <f t="shared" si="82"/>
        <v>2.7399400322999869</v>
      </c>
      <c r="AU100" s="15">
        <f t="shared" si="81"/>
        <v>2.3360733711963788</v>
      </c>
      <c r="AV100"/>
      <c r="AW100">
        <v>5600</v>
      </c>
      <c r="AX100">
        <f t="shared" si="84"/>
        <v>-1.6388216664069637E-2</v>
      </c>
      <c r="AY100">
        <f t="shared" si="85"/>
        <v>5.7976156887121341E-3</v>
      </c>
      <c r="AZ100">
        <f t="shared" si="86"/>
        <v>-2.2185832352781772E-2</v>
      </c>
      <c r="BA100">
        <f t="shared" si="87"/>
        <v>0.61258694172816219</v>
      </c>
      <c r="BB100">
        <f t="shared" si="88"/>
        <v>-0.76685877810042935</v>
      </c>
      <c r="BC100">
        <f t="shared" si="89"/>
        <v>-2.3347876886234316</v>
      </c>
      <c r="BD100">
        <f t="shared" si="90"/>
        <v>-2.3429645449331429</v>
      </c>
      <c r="BE100">
        <f t="shared" si="83"/>
        <v>4.4955252488127337</v>
      </c>
      <c r="BF100">
        <f t="shared" si="83"/>
        <v>4.4955247791010136</v>
      </c>
      <c r="BG100">
        <f t="shared" si="83"/>
        <v>4.4955286773434793</v>
      </c>
      <c r="BH100">
        <f t="shared" si="83"/>
        <v>4.4954963270474595</v>
      </c>
      <c r="BI100">
        <f t="shared" si="83"/>
        <v>4.4957649360535097</v>
      </c>
      <c r="BJ100">
        <f t="shared" si="83"/>
        <v>4.4935444768686397</v>
      </c>
      <c r="BK100">
        <f t="shared" si="83"/>
        <v>4.5126281578171117</v>
      </c>
      <c r="BL100">
        <f t="shared" si="91"/>
        <v>5.0424083544045777</v>
      </c>
      <c r="BM100"/>
      <c r="BN100"/>
      <c r="BO100"/>
      <c r="BP100"/>
    </row>
    <row r="101" spans="1:68" s="9" customFormat="1" x14ac:dyDescent="0.2">
      <c r="A101" s="63" t="s">
        <v>753</v>
      </c>
      <c r="B101" s="28" t="s">
        <v>676</v>
      </c>
      <c r="C101" s="64">
        <v>36074.419000000002</v>
      </c>
      <c r="D101" s="64" t="s">
        <v>700</v>
      </c>
      <c r="E101" s="9">
        <f t="shared" si="63"/>
        <v>-2322.9817206786438</v>
      </c>
      <c r="F101" s="9">
        <f t="shared" si="64"/>
        <v>-2323</v>
      </c>
      <c r="G101" s="9">
        <f t="shared" si="65"/>
        <v>2.8312000002188142E-2</v>
      </c>
      <c r="I101" s="9">
        <f t="shared" si="92"/>
        <v>2.8312000002188142E-2</v>
      </c>
      <c r="M101" s="15"/>
      <c r="P101" s="9">
        <f t="shared" si="66"/>
        <v>4.0919030423750792E-3</v>
      </c>
      <c r="Q101" s="40">
        <f t="shared" si="67"/>
        <v>21055.919000000002</v>
      </c>
      <c r="S101" s="35">
        <v>0.1</v>
      </c>
      <c r="X101"/>
      <c r="Y101"/>
      <c r="Z101">
        <f t="shared" si="68"/>
        <v>-2323</v>
      </c>
      <c r="AA101" s="15">
        <f t="shared" si="69"/>
        <v>1.1537428092292058E-2</v>
      </c>
      <c r="AB101" s="15">
        <f t="shared" si="70"/>
        <v>2.0866474952271164E-2</v>
      </c>
      <c r="AC101" s="15">
        <f t="shared" si="71"/>
        <v>2.4220096959813062E-2</v>
      </c>
      <c r="AD101" s="15">
        <f t="shared" si="72"/>
        <v>1.6774571909896084E-2</v>
      </c>
      <c r="AE101" s="15">
        <f t="shared" si="73"/>
        <v>2.8138626276027478E-5</v>
      </c>
      <c r="AF101">
        <f t="shared" si="74"/>
        <v>2.4220096959813062E-2</v>
      </c>
      <c r="AG101" s="68"/>
      <c r="AH101">
        <f t="shared" si="75"/>
        <v>7.4455250499169791E-3</v>
      </c>
      <c r="AI101">
        <f t="shared" si="76"/>
        <v>0.45416446553506207</v>
      </c>
      <c r="AJ101">
        <f t="shared" si="77"/>
        <v>0.15760579687032836</v>
      </c>
      <c r="AK101">
        <f t="shared" si="78"/>
        <v>0.12515418217293237</v>
      </c>
      <c r="AL101">
        <f t="shared" si="79"/>
        <v>2.9161994770787736</v>
      </c>
      <c r="AM101">
        <f t="shared" si="80"/>
        <v>8.8357857105961166</v>
      </c>
      <c r="AN101" s="15">
        <f t="shared" ref="AN101:AT110" si="93">$AU101+$AB$7*SIN(AO101)</f>
        <v>2.7216669670181117</v>
      </c>
      <c r="AO101" s="15">
        <f t="shared" si="93"/>
        <v>2.7157983566341954</v>
      </c>
      <c r="AP101" s="15">
        <f t="shared" si="93"/>
        <v>2.7272758572776681</v>
      </c>
      <c r="AQ101" s="15">
        <f t="shared" si="93"/>
        <v>2.7047727017500098</v>
      </c>
      <c r="AR101" s="15">
        <f t="shared" si="93"/>
        <v>2.7486851767545701</v>
      </c>
      <c r="AS101" s="15">
        <f t="shared" si="93"/>
        <v>2.6621428435279948</v>
      </c>
      <c r="AT101" s="15">
        <f t="shared" si="93"/>
        <v>2.8298148565967471</v>
      </c>
      <c r="AU101" s="15">
        <f t="shared" si="81"/>
        <v>2.4903621663590458</v>
      </c>
      <c r="AV101"/>
      <c r="AW101">
        <v>5800</v>
      </c>
      <c r="AX101">
        <f t="shared" si="84"/>
        <v>-1.6488932464859034E-2</v>
      </c>
      <c r="AY101">
        <f t="shared" si="85"/>
        <v>5.8360158233877564E-3</v>
      </c>
      <c r="AZ101">
        <f t="shared" si="86"/>
        <v>-2.2324948288246792E-2</v>
      </c>
      <c r="BA101">
        <f t="shared" si="87"/>
        <v>0.63064522995983907</v>
      </c>
      <c r="BB101">
        <f t="shared" si="88"/>
        <v>-0.79419872540330749</v>
      </c>
      <c r="BC101">
        <f t="shared" si="89"/>
        <v>-2.2910323395642305</v>
      </c>
      <c r="BD101">
        <f t="shared" si="90"/>
        <v>-2.2078918401965719</v>
      </c>
      <c r="BE101">
        <f t="shared" ref="BE101:BK110" si="94">$BL101+$AB$7*SIN(BF101)</f>
        <v>4.5538523353669955</v>
      </c>
      <c r="BF101">
        <f t="shared" si="94"/>
        <v>4.5538521461835213</v>
      </c>
      <c r="BG101">
        <f t="shared" si="94"/>
        <v>4.5538542860598552</v>
      </c>
      <c r="BH101">
        <f t="shared" si="94"/>
        <v>4.5538300833391299</v>
      </c>
      <c r="BI101">
        <f t="shared" si="94"/>
        <v>4.5541040382138647</v>
      </c>
      <c r="BJ101">
        <f t="shared" si="94"/>
        <v>4.5510300287197518</v>
      </c>
      <c r="BK101">
        <f t="shared" si="94"/>
        <v>4.5898310178347179</v>
      </c>
      <c r="BL101">
        <f t="shared" si="91"/>
        <v>5.1068295632407645</v>
      </c>
      <c r="BM101"/>
      <c r="BN101"/>
      <c r="BO101"/>
      <c r="BP101"/>
    </row>
    <row r="102" spans="1:68" s="9" customFormat="1" x14ac:dyDescent="0.2">
      <c r="A102" s="63" t="s">
        <v>1465</v>
      </c>
      <c r="B102" s="28" t="s">
        <v>676</v>
      </c>
      <c r="C102" s="64">
        <v>37073.425000000003</v>
      </c>
      <c r="D102" s="64" t="s">
        <v>700</v>
      </c>
      <c r="E102" s="9">
        <f t="shared" si="63"/>
        <v>-1677.984839113305</v>
      </c>
      <c r="F102" s="9">
        <f t="shared" si="64"/>
        <v>-1678</v>
      </c>
      <c r="G102" s="9">
        <f t="shared" si="65"/>
        <v>2.3482000004150905E-2</v>
      </c>
      <c r="I102" s="9">
        <f t="shared" si="92"/>
        <v>2.3482000004150905E-2</v>
      </c>
      <c r="M102" s="15"/>
      <c r="P102" s="9">
        <f t="shared" si="66"/>
        <v>4.2442194412598113E-3</v>
      </c>
      <c r="Q102" s="40">
        <f t="shared" si="67"/>
        <v>22054.925000000003</v>
      </c>
      <c r="S102" s="35">
        <v>0.1</v>
      </c>
      <c r="T102"/>
      <c r="U102"/>
      <c r="V102"/>
      <c r="W102"/>
      <c r="Z102">
        <f t="shared" si="68"/>
        <v>-1678</v>
      </c>
      <c r="AA102" s="15">
        <f t="shared" si="69"/>
        <v>8.7521494647349735E-3</v>
      </c>
      <c r="AB102" s="15">
        <f t="shared" si="70"/>
        <v>1.8974069980675745E-2</v>
      </c>
      <c r="AC102" s="15">
        <f t="shared" si="71"/>
        <v>1.9237780562891094E-2</v>
      </c>
      <c r="AD102" s="15">
        <f t="shared" si="72"/>
        <v>1.4729850539415931E-2</v>
      </c>
      <c r="AE102" s="15">
        <f t="shared" si="73"/>
        <v>2.1696849691353183E-5</v>
      </c>
      <c r="AF102">
        <f t="shared" si="74"/>
        <v>1.9237780562891094E-2</v>
      </c>
      <c r="AG102" s="68"/>
      <c r="AH102">
        <f t="shared" si="75"/>
        <v>4.5079300234751613E-3</v>
      </c>
      <c r="AI102">
        <f t="shared" si="76"/>
        <v>0.4464043262221814</v>
      </c>
      <c r="AJ102">
        <f t="shared" si="77"/>
        <v>8.4154237334689977E-2</v>
      </c>
      <c r="AK102">
        <f t="shared" si="78"/>
        <v>8.4450162667001866E-2</v>
      </c>
      <c r="AL102">
        <f t="shared" si="79"/>
        <v>2.9902112696909899</v>
      </c>
      <c r="AM102">
        <f t="shared" si="80"/>
        <v>13.186424260292716</v>
      </c>
      <c r="AN102" s="15">
        <f t="shared" si="93"/>
        <v>2.8579229776926796</v>
      </c>
      <c r="AO102" s="15">
        <f t="shared" si="93"/>
        <v>2.8522091138965791</v>
      </c>
      <c r="AP102" s="15">
        <f t="shared" si="93"/>
        <v>2.8628384829919198</v>
      </c>
      <c r="AQ102" s="15">
        <f t="shared" si="93"/>
        <v>2.843037965235546</v>
      </c>
      <c r="AR102" s="15">
        <f t="shared" si="93"/>
        <v>2.8798325781215879</v>
      </c>
      <c r="AS102" s="15">
        <f t="shared" si="93"/>
        <v>2.8111246564803629</v>
      </c>
      <c r="AT102" s="15">
        <f t="shared" si="93"/>
        <v>2.9384043957076766</v>
      </c>
      <c r="AU102" s="15">
        <f t="shared" si="81"/>
        <v>2.6981205648557474</v>
      </c>
      <c r="AV102"/>
      <c r="AW102">
        <v>6000</v>
      </c>
      <c r="AX102">
        <f t="shared" si="84"/>
        <v>-1.6514680676448925E-2</v>
      </c>
      <c r="AY102">
        <f t="shared" si="85"/>
        <v>5.8741866286314863E-3</v>
      </c>
      <c r="AZ102">
        <f t="shared" si="86"/>
        <v>-2.2388867305080412E-2</v>
      </c>
      <c r="BA102">
        <f t="shared" si="87"/>
        <v>0.65059725359736853</v>
      </c>
      <c r="BB102">
        <f t="shared" si="88"/>
        <v>-0.82156905740872033</v>
      </c>
      <c r="BC102">
        <f t="shared" si="89"/>
        <v>-2.2445623612264578</v>
      </c>
      <c r="BD102">
        <f t="shared" si="90"/>
        <v>-2.0780298374699271</v>
      </c>
      <c r="BE102">
        <f t="shared" si="94"/>
        <v>4.6139612301130928</v>
      </c>
      <c r="BF102">
        <f t="shared" si="94"/>
        <v>4.6139612087232251</v>
      </c>
      <c r="BG102">
        <f t="shared" si="94"/>
        <v>4.6139615974144599</v>
      </c>
      <c r="BH102">
        <f t="shared" si="94"/>
        <v>4.6139545344549848</v>
      </c>
      <c r="BI102">
        <f t="shared" si="94"/>
        <v>4.6140829553303302</v>
      </c>
      <c r="BJ102">
        <f t="shared" si="94"/>
        <v>4.6117734860049069</v>
      </c>
      <c r="BK102">
        <f t="shared" si="94"/>
        <v>4.6691787275251677</v>
      </c>
      <c r="BL102">
        <f t="shared" si="91"/>
        <v>5.1712507720769505</v>
      </c>
      <c r="BM102"/>
      <c r="BN102"/>
      <c r="BO102"/>
      <c r="BP102"/>
    </row>
    <row r="103" spans="1:68" s="9" customFormat="1" x14ac:dyDescent="0.2">
      <c r="A103" s="63" t="s">
        <v>753</v>
      </c>
      <c r="B103" s="28" t="s">
        <v>676</v>
      </c>
      <c r="C103" s="64">
        <v>37076.535000000003</v>
      </c>
      <c r="D103" s="64" t="s">
        <v>700</v>
      </c>
      <c r="E103" s="9">
        <f t="shared" si="63"/>
        <v>-1675.9769029230633</v>
      </c>
      <c r="F103" s="9">
        <f t="shared" si="64"/>
        <v>-1676</v>
      </c>
      <c r="G103" s="9">
        <f t="shared" si="65"/>
        <v>3.5774000003584661E-2</v>
      </c>
      <c r="I103" s="9">
        <f t="shared" si="92"/>
        <v>3.5774000003584661E-2</v>
      </c>
      <c r="M103" s="15"/>
      <c r="P103" s="9">
        <f t="shared" si="66"/>
        <v>4.2446880307675213E-3</v>
      </c>
      <c r="Q103" s="40">
        <f t="shared" si="67"/>
        <v>22058.035000000003</v>
      </c>
      <c r="S103" s="35">
        <v>0.1</v>
      </c>
      <c r="U103" s="15"/>
      <c r="V103" s="15"/>
      <c r="W103" s="15"/>
      <c r="X103" s="15"/>
      <c r="Y103" s="15"/>
      <c r="Z103">
        <f t="shared" si="68"/>
        <v>-1676</v>
      </c>
      <c r="AA103" s="15">
        <f t="shared" si="69"/>
        <v>8.7434483785348155E-3</v>
      </c>
      <c r="AB103" s="15">
        <f t="shared" si="70"/>
        <v>3.1275239655817369E-2</v>
      </c>
      <c r="AC103" s="15">
        <f t="shared" si="71"/>
        <v>3.1529311972817137E-2</v>
      </c>
      <c r="AD103" s="15">
        <f t="shared" si="72"/>
        <v>2.7030551625049845E-2</v>
      </c>
      <c r="AE103" s="15">
        <f t="shared" si="73"/>
        <v>7.3065072115448493E-5</v>
      </c>
      <c r="AF103">
        <f t="shared" si="74"/>
        <v>3.1529311972817137E-2</v>
      </c>
      <c r="AG103" s="68"/>
      <c r="AH103">
        <f t="shared" si="75"/>
        <v>4.4987603477672942E-3</v>
      </c>
      <c r="AI103">
        <f t="shared" si="76"/>
        <v>0.44638531845231588</v>
      </c>
      <c r="AJ103">
        <f t="shared" si="77"/>
        <v>8.3929791135586226E-2</v>
      </c>
      <c r="AK103">
        <f t="shared" si="78"/>
        <v>8.4325466941229124E-2</v>
      </c>
      <c r="AL103">
        <f t="shared" si="79"/>
        <v>2.9904365127527908</v>
      </c>
      <c r="AM103">
        <f t="shared" si="80"/>
        <v>13.206149007438292</v>
      </c>
      <c r="AN103" s="15">
        <f t="shared" si="93"/>
        <v>2.8583410206518907</v>
      </c>
      <c r="AO103" s="15">
        <f t="shared" si="93"/>
        <v>2.8526304825404303</v>
      </c>
      <c r="AP103" s="15">
        <f t="shared" si="93"/>
        <v>2.8632523706415403</v>
      </c>
      <c r="AQ103" s="15">
        <f t="shared" si="93"/>
        <v>2.8434682670883924</v>
      </c>
      <c r="AR103" s="15">
        <f t="shared" si="93"/>
        <v>2.880228010469974</v>
      </c>
      <c r="AS103" s="15">
        <f t="shared" si="93"/>
        <v>2.8115942813767583</v>
      </c>
      <c r="AT103" s="15">
        <f t="shared" si="93"/>
        <v>2.938722696354223</v>
      </c>
      <c r="AU103" s="15">
        <f t="shared" si="81"/>
        <v>2.6987647769441092</v>
      </c>
      <c r="AV103"/>
      <c r="AW103">
        <v>6200</v>
      </c>
      <c r="AX103">
        <f t="shared" si="84"/>
        <v>-1.6457863873533367E-2</v>
      </c>
      <c r="AY103">
        <f t="shared" si="85"/>
        <v>5.9121281044433229E-3</v>
      </c>
      <c r="AZ103">
        <f t="shared" si="86"/>
        <v>-2.2369991977976688E-2</v>
      </c>
      <c r="BA103">
        <f t="shared" si="87"/>
        <v>0.67271040354507061</v>
      </c>
      <c r="BB103">
        <f t="shared" si="88"/>
        <v>-0.84880822439004722</v>
      </c>
      <c r="BC103">
        <f t="shared" si="89"/>
        <v>-2.1949931135520027</v>
      </c>
      <c r="BD103">
        <f t="shared" si="90"/>
        <v>-1.9526517503716363</v>
      </c>
      <c r="BE103">
        <f t="shared" si="94"/>
        <v>4.676041852037109</v>
      </c>
      <c r="BF103">
        <f t="shared" si="94"/>
        <v>4.6760418520439471</v>
      </c>
      <c r="BG103">
        <f t="shared" si="94"/>
        <v>4.6760418517078914</v>
      </c>
      <c r="BH103">
        <f t="shared" si="94"/>
        <v>4.676041868221759</v>
      </c>
      <c r="BI103">
        <f t="shared" si="94"/>
        <v>4.6760410567346327</v>
      </c>
      <c r="BJ103">
        <f t="shared" si="94"/>
        <v>4.6760809544427406</v>
      </c>
      <c r="BK103">
        <f t="shared" si="94"/>
        <v>4.7506093619550969</v>
      </c>
      <c r="BL103">
        <f t="shared" si="91"/>
        <v>5.2356719809131373</v>
      </c>
      <c r="BM103"/>
      <c r="BN103"/>
      <c r="BO103"/>
      <c r="BP103"/>
    </row>
    <row r="104" spans="1:68" s="9" customFormat="1" x14ac:dyDescent="0.2">
      <c r="A104" s="63" t="s">
        <v>753</v>
      </c>
      <c r="B104" s="28" t="s">
        <v>676</v>
      </c>
      <c r="C104" s="64">
        <v>37107.478000000003</v>
      </c>
      <c r="D104" s="64" t="s">
        <v>700</v>
      </c>
      <c r="E104" s="9">
        <f t="shared" si="63"/>
        <v>-1655.9989062881325</v>
      </c>
      <c r="F104" s="9">
        <f t="shared" si="64"/>
        <v>-1656</v>
      </c>
      <c r="G104" s="9">
        <f t="shared" si="65"/>
        <v>1.6939999986789189E-3</v>
      </c>
      <c r="I104" s="9">
        <f t="shared" si="92"/>
        <v>1.6939999986789189E-3</v>
      </c>
      <c r="M104" s="15"/>
      <c r="P104" s="9">
        <f t="shared" si="66"/>
        <v>4.2493726645327417E-3</v>
      </c>
      <c r="Q104" s="40">
        <f t="shared" si="67"/>
        <v>22088.978000000003</v>
      </c>
      <c r="S104" s="35">
        <v>0.1</v>
      </c>
      <c r="T104" s="15"/>
      <c r="U104" s="15"/>
      <c r="V104" s="15"/>
      <c r="W104" s="15"/>
      <c r="X104"/>
      <c r="Y104"/>
      <c r="Z104">
        <f t="shared" si="68"/>
        <v>-1656</v>
      </c>
      <c r="AA104" s="15">
        <f t="shared" si="69"/>
        <v>8.6564230676778771E-3</v>
      </c>
      <c r="AB104" s="15">
        <f t="shared" si="70"/>
        <v>-2.7130504044662173E-3</v>
      </c>
      <c r="AC104" s="15">
        <f t="shared" si="71"/>
        <v>-2.5553726658538228E-3</v>
      </c>
      <c r="AD104" s="15">
        <f t="shared" si="72"/>
        <v>-6.9624230689989582E-3</v>
      </c>
      <c r="AE104" s="15">
        <f t="shared" si="73"/>
        <v>4.8475334991728881E-6</v>
      </c>
      <c r="AF104">
        <f t="shared" si="74"/>
        <v>-2.5553726658538228E-3</v>
      </c>
      <c r="AG104" s="68"/>
      <c r="AH104">
        <f t="shared" si="75"/>
        <v>4.4070504031451362E-3</v>
      </c>
      <c r="AI104">
        <f t="shared" si="76"/>
        <v>0.44619689001709373</v>
      </c>
      <c r="AJ104">
        <f t="shared" si="77"/>
        <v>8.1686348091225644E-2</v>
      </c>
      <c r="AK104">
        <f t="shared" si="78"/>
        <v>8.3078970704150282E-2</v>
      </c>
      <c r="AL104">
        <f t="shared" si="79"/>
        <v>2.9926876879103452</v>
      </c>
      <c r="AM104">
        <f t="shared" si="80"/>
        <v>13.406558850484975</v>
      </c>
      <c r="AN104" s="15">
        <f t="shared" si="93"/>
        <v>2.8625200933749158</v>
      </c>
      <c r="AO104" s="15">
        <f t="shared" si="93"/>
        <v>2.8568438064933077</v>
      </c>
      <c r="AP104" s="15">
        <f t="shared" si="93"/>
        <v>2.8673892420809484</v>
      </c>
      <c r="AQ104" s="15">
        <f t="shared" si="93"/>
        <v>2.8477719143294231</v>
      </c>
      <c r="AR104" s="15">
        <f t="shared" si="93"/>
        <v>2.8841788852058503</v>
      </c>
      <c r="AS104" s="15">
        <f t="shared" si="93"/>
        <v>2.8162928985338791</v>
      </c>
      <c r="AT104" s="15">
        <f t="shared" si="93"/>
        <v>2.9419002479964473</v>
      </c>
      <c r="AU104" s="15">
        <f t="shared" si="81"/>
        <v>2.7052068978277282</v>
      </c>
      <c r="AV104"/>
      <c r="AW104">
        <v>6400</v>
      </c>
      <c r="AX104">
        <f t="shared" si="84"/>
        <v>-1.6309816451457702E-2</v>
      </c>
      <c r="AY104">
        <f t="shared" si="85"/>
        <v>5.949840250823268E-3</v>
      </c>
      <c r="AZ104">
        <f t="shared" si="86"/>
        <v>-2.2259656702280969E-2</v>
      </c>
      <c r="BA104">
        <f t="shared" si="87"/>
        <v>0.69730201658946434</v>
      </c>
      <c r="BB104">
        <f t="shared" si="88"/>
        <v>-0.87568587539633758</v>
      </c>
      <c r="BC104">
        <f t="shared" si="89"/>
        <v>-2.1418657794903133</v>
      </c>
      <c r="BD104">
        <f t="shared" si="90"/>
        <v>-1.8310820126952374</v>
      </c>
      <c r="BE104">
        <f t="shared" si="94"/>
        <v>4.7403114820779342</v>
      </c>
      <c r="BF104">
        <f t="shared" si="94"/>
        <v>4.7403114823250458</v>
      </c>
      <c r="BG104">
        <f t="shared" si="94"/>
        <v>4.7403114981305379</v>
      </c>
      <c r="BH104">
        <f t="shared" si="94"/>
        <v>4.7403125090439859</v>
      </c>
      <c r="BI104">
        <f t="shared" si="94"/>
        <v>4.7403770908652882</v>
      </c>
      <c r="BJ104">
        <f t="shared" si="94"/>
        <v>4.7442326334446125</v>
      </c>
      <c r="BK104">
        <f t="shared" si="94"/>
        <v>4.8340523548506846</v>
      </c>
      <c r="BL104">
        <f t="shared" si="91"/>
        <v>5.3000931897493242</v>
      </c>
      <c r="BM104"/>
      <c r="BN104"/>
      <c r="BO104"/>
      <c r="BP104"/>
    </row>
    <row r="105" spans="1:68" s="9" customFormat="1" x14ac:dyDescent="0.2">
      <c r="A105" s="63" t="s">
        <v>1465</v>
      </c>
      <c r="B105" s="28" t="s">
        <v>676</v>
      </c>
      <c r="C105" s="64">
        <v>37135.379000000001</v>
      </c>
      <c r="D105" s="64" t="s">
        <v>700</v>
      </c>
      <c r="E105" s="9">
        <f t="shared" si="63"/>
        <v>-1637.9849424154897</v>
      </c>
      <c r="F105" s="9">
        <f t="shared" si="64"/>
        <v>-1638</v>
      </c>
      <c r="G105" s="9">
        <f t="shared" si="65"/>
        <v>2.3322000000916887E-2</v>
      </c>
      <c r="I105" s="9">
        <f t="shared" si="92"/>
        <v>2.3322000000916887E-2</v>
      </c>
      <c r="M105" s="15"/>
      <c r="P105" s="9">
        <f t="shared" si="66"/>
        <v>4.2535868741547982E-3</v>
      </c>
      <c r="Q105" s="40">
        <f t="shared" si="67"/>
        <v>22116.879000000001</v>
      </c>
      <c r="S105" s="35">
        <v>0.1</v>
      </c>
      <c r="T105"/>
      <c r="U105"/>
      <c r="V105"/>
      <c r="W105"/>
      <c r="X105"/>
      <c r="Y105"/>
      <c r="Z105">
        <f t="shared" si="68"/>
        <v>-1638</v>
      </c>
      <c r="AA105" s="15">
        <f t="shared" si="69"/>
        <v>8.5780784677026919E-3</v>
      </c>
      <c r="AB105" s="15">
        <f t="shared" si="70"/>
        <v>1.8997508407368992E-2</v>
      </c>
      <c r="AC105" s="15">
        <f t="shared" si="71"/>
        <v>1.906841312676209E-2</v>
      </c>
      <c r="AD105" s="15">
        <f t="shared" si="72"/>
        <v>1.4743921533214195E-2</v>
      </c>
      <c r="AE105" s="15">
        <f t="shared" si="73"/>
        <v>2.1738322217757726E-5</v>
      </c>
      <c r="AF105">
        <f t="shared" si="74"/>
        <v>1.906841312676209E-2</v>
      </c>
      <c r="AG105" s="68"/>
      <c r="AH105">
        <f t="shared" si="75"/>
        <v>4.3244915935478937E-3</v>
      </c>
      <c r="AI105">
        <f t="shared" si="76"/>
        <v>0.44602986249751087</v>
      </c>
      <c r="AJ105">
        <f t="shared" si="77"/>
        <v>7.966882278870209E-2</v>
      </c>
      <c r="AK105">
        <f t="shared" si="78"/>
        <v>8.195783522930182E-2</v>
      </c>
      <c r="AL105">
        <f t="shared" si="79"/>
        <v>2.9947118117003209</v>
      </c>
      <c r="AM105">
        <f t="shared" si="80"/>
        <v>13.591990739943542</v>
      </c>
      <c r="AN105" s="15">
        <f t="shared" si="93"/>
        <v>2.86627916543046</v>
      </c>
      <c r="AO105" s="15">
        <f t="shared" si="93"/>
        <v>2.860635248923562</v>
      </c>
      <c r="AP105" s="15">
        <f t="shared" si="93"/>
        <v>2.8711093303442365</v>
      </c>
      <c r="AQ105" s="15">
        <f t="shared" si="93"/>
        <v>2.8516461780422238</v>
      </c>
      <c r="AR105" s="15">
        <f t="shared" si="93"/>
        <v>2.8877293504241113</v>
      </c>
      <c r="AS105" s="15">
        <f t="shared" si="93"/>
        <v>2.8205253090302684</v>
      </c>
      <c r="AT105" s="15">
        <f t="shared" si="93"/>
        <v>2.9447516419755244</v>
      </c>
      <c r="AU105" s="15">
        <f t="shared" si="81"/>
        <v>2.7110048066229848</v>
      </c>
      <c r="AV105"/>
      <c r="AW105">
        <v>6600</v>
      </c>
      <c r="AX105">
        <f t="shared" si="84"/>
        <v>-1.6060609759639698E-2</v>
      </c>
      <c r="AY105">
        <f t="shared" si="85"/>
        <v>5.9873230677713217E-3</v>
      </c>
      <c r="AZ105">
        <f t="shared" si="86"/>
        <v>-2.2047932827411021E-2</v>
      </c>
      <c r="BA105">
        <f t="shared" si="87"/>
        <v>0.72474960218789164</v>
      </c>
      <c r="BB105">
        <f t="shared" si="88"/>
        <v>-0.90187536303923965</v>
      </c>
      <c r="BC105">
        <f t="shared" si="89"/>
        <v>-2.0846289653743426</v>
      </c>
      <c r="BD105">
        <f t="shared" si="90"/>
        <v>-1.7126821939510062</v>
      </c>
      <c r="BE105">
        <f t="shared" si="94"/>
        <v>4.8070199369215842</v>
      </c>
      <c r="BF105">
        <f t="shared" si="94"/>
        <v>4.8070200108249228</v>
      </c>
      <c r="BG105">
        <f t="shared" si="94"/>
        <v>4.807021407475113</v>
      </c>
      <c r="BH105">
        <f t="shared" si="94"/>
        <v>4.8070477979780559</v>
      </c>
      <c r="BI105">
        <f t="shared" si="94"/>
        <v>4.8075450899550347</v>
      </c>
      <c r="BJ105">
        <f t="shared" si="94"/>
        <v>4.8164739213046781</v>
      </c>
      <c r="BK105">
        <f t="shared" si="94"/>
        <v>4.9194287913529244</v>
      </c>
      <c r="BL105">
        <f t="shared" si="91"/>
        <v>5.3645143985855102</v>
      </c>
      <c r="BM105"/>
      <c r="BN105"/>
      <c r="BO105"/>
      <c r="BP105"/>
    </row>
    <row r="106" spans="1:68" s="9" customFormat="1" x14ac:dyDescent="0.2">
      <c r="A106" s="63" t="s">
        <v>1475</v>
      </c>
      <c r="B106" s="28" t="s">
        <v>676</v>
      </c>
      <c r="C106" s="64">
        <v>37169.455999999998</v>
      </c>
      <c r="D106" s="64" t="s">
        <v>700</v>
      </c>
      <c r="E106" s="9">
        <f t="shared" si="63"/>
        <v>-1615.9835142628056</v>
      </c>
      <c r="F106" s="9">
        <f t="shared" si="64"/>
        <v>-1616</v>
      </c>
      <c r="G106" s="9">
        <f t="shared" si="65"/>
        <v>2.5533999993058387E-2</v>
      </c>
      <c r="I106" s="9">
        <f t="shared" si="92"/>
        <v>2.5533999993058387E-2</v>
      </c>
      <c r="M106" s="15"/>
      <c r="P106" s="9">
        <f t="shared" si="66"/>
        <v>4.2587350521802276E-3</v>
      </c>
      <c r="Q106" s="40">
        <f t="shared" si="67"/>
        <v>22150.955999999998</v>
      </c>
      <c r="S106" s="35">
        <v>0.1</v>
      </c>
      <c r="X106"/>
      <c r="Y106"/>
      <c r="Z106">
        <f t="shared" si="68"/>
        <v>-1616</v>
      </c>
      <c r="AA106" s="15">
        <f t="shared" si="69"/>
        <v>8.4822971108502176E-3</v>
      </c>
      <c r="AB106" s="15">
        <f t="shared" si="70"/>
        <v>2.1310437934388395E-2</v>
      </c>
      <c r="AC106" s="15">
        <f t="shared" si="71"/>
        <v>2.1275264940878159E-2</v>
      </c>
      <c r="AD106" s="15">
        <f t="shared" si="72"/>
        <v>1.705170288220817E-2</v>
      </c>
      <c r="AE106" s="15">
        <f t="shared" si="73"/>
        <v>2.9076057118310642E-5</v>
      </c>
      <c r="AF106">
        <f t="shared" si="74"/>
        <v>2.1275264940878159E-2</v>
      </c>
      <c r="AG106" s="68"/>
      <c r="AH106">
        <f t="shared" si="75"/>
        <v>4.2235620586699909E-3</v>
      </c>
      <c r="AI106">
        <f t="shared" si="76"/>
        <v>0.44582899779835583</v>
      </c>
      <c r="AJ106">
        <f t="shared" si="77"/>
        <v>7.7204962337951738E-2</v>
      </c>
      <c r="AK106">
        <f t="shared" si="78"/>
        <v>8.0588462690544677E-2</v>
      </c>
      <c r="AL106">
        <f t="shared" si="79"/>
        <v>2.9971832872058513</v>
      </c>
      <c r="AM106">
        <f t="shared" si="80"/>
        <v>13.82544057801425</v>
      </c>
      <c r="AN106" s="15">
        <f t="shared" si="93"/>
        <v>2.8708709245208874</v>
      </c>
      <c r="AO106" s="15">
        <f t="shared" si="93"/>
        <v>2.8652685548722356</v>
      </c>
      <c r="AP106" s="15">
        <f t="shared" si="93"/>
        <v>2.8756521625891898</v>
      </c>
      <c r="AQ106" s="15">
        <f t="shared" si="93"/>
        <v>2.8563826581842009</v>
      </c>
      <c r="AR106" s="15">
        <f t="shared" si="93"/>
        <v>2.8920620372708803</v>
      </c>
      <c r="AS106" s="15">
        <f t="shared" si="93"/>
        <v>2.8257029059903958</v>
      </c>
      <c r="AT106" s="15">
        <f t="shared" si="93"/>
        <v>2.9482260182962143</v>
      </c>
      <c r="AU106" s="15">
        <f t="shared" si="81"/>
        <v>2.7180911395949652</v>
      </c>
      <c r="AV106"/>
      <c r="AW106">
        <v>6800</v>
      </c>
      <c r="AX106">
        <f t="shared" si="84"/>
        <v>-1.5698819994326967E-2</v>
      </c>
      <c r="AY106">
        <f t="shared" si="85"/>
        <v>6.0245765552874829E-3</v>
      </c>
      <c r="AZ106">
        <f t="shared" si="86"/>
        <v>-2.172339654961445E-2</v>
      </c>
      <c r="BA106">
        <f t="shared" si="87"/>
        <v>0.75550265755002943</v>
      </c>
      <c r="BB106">
        <f t="shared" si="88"/>
        <v>-0.92691438589381803</v>
      </c>
      <c r="BC106">
        <f t="shared" si="89"/>
        <v>-2.022614960368919</v>
      </c>
      <c r="BD106">
        <f t="shared" si="90"/>
        <v>-1.5968377685019359</v>
      </c>
      <c r="BE106">
        <f t="shared" si="94"/>
        <v>4.876455838978015</v>
      </c>
      <c r="BF106">
        <f t="shared" si="94"/>
        <v>4.8764569498052364</v>
      </c>
      <c r="BG106">
        <f t="shared" si="94"/>
        <v>4.8764690940054338</v>
      </c>
      <c r="BH106">
        <f t="shared" si="94"/>
        <v>4.8766018033117859</v>
      </c>
      <c r="BI106">
        <f t="shared" si="94"/>
        <v>4.8780451568395131</v>
      </c>
      <c r="BJ106">
        <f t="shared" si="94"/>
        <v>4.8930065193104202</v>
      </c>
      <c r="BK106">
        <f t="shared" si="94"/>
        <v>5.0066517354083144</v>
      </c>
      <c r="BL106">
        <f t="shared" si="91"/>
        <v>5.4289356074216961</v>
      </c>
      <c r="BM106"/>
      <c r="BN106"/>
      <c r="BO106"/>
      <c r="BP106"/>
    </row>
    <row r="107" spans="1:68" s="9" customFormat="1" x14ac:dyDescent="0.2">
      <c r="A107" s="63" t="s">
        <v>1475</v>
      </c>
      <c r="B107" s="28" t="s">
        <v>676</v>
      </c>
      <c r="C107" s="64">
        <v>37169.459000000003</v>
      </c>
      <c r="D107" s="64" t="s">
        <v>700</v>
      </c>
      <c r="E107" s="9">
        <f t="shared" si="63"/>
        <v>-1615.9815773468638</v>
      </c>
      <c r="F107" s="9">
        <f t="shared" si="64"/>
        <v>-1616</v>
      </c>
      <c r="G107" s="9">
        <f t="shared" si="65"/>
        <v>2.8533999997307546E-2</v>
      </c>
      <c r="I107" s="9">
        <f t="shared" si="92"/>
        <v>2.8533999997307546E-2</v>
      </c>
      <c r="M107" s="15"/>
      <c r="P107" s="9">
        <f t="shared" si="66"/>
        <v>4.2587350521802276E-3</v>
      </c>
      <c r="Q107" s="40">
        <f t="shared" si="67"/>
        <v>22150.959000000003</v>
      </c>
      <c r="S107" s="35">
        <v>0.1</v>
      </c>
      <c r="X107"/>
      <c r="Y107"/>
      <c r="Z107">
        <f t="shared" si="68"/>
        <v>-1616</v>
      </c>
      <c r="AA107" s="15">
        <f t="shared" si="69"/>
        <v>8.4822971108502176E-3</v>
      </c>
      <c r="AB107" s="15">
        <f t="shared" si="70"/>
        <v>2.4310437938637554E-2</v>
      </c>
      <c r="AC107" s="15">
        <f t="shared" si="71"/>
        <v>2.4275264945127318E-2</v>
      </c>
      <c r="AD107" s="15">
        <f t="shared" si="72"/>
        <v>2.0051702886457329E-2</v>
      </c>
      <c r="AE107" s="15">
        <f t="shared" si="73"/>
        <v>4.0207078864676118E-5</v>
      </c>
      <c r="AF107">
        <f t="shared" si="74"/>
        <v>2.4275264945127318E-2</v>
      </c>
      <c r="AG107" s="68"/>
      <c r="AH107">
        <f t="shared" si="75"/>
        <v>4.2235620586699909E-3</v>
      </c>
      <c r="AI107">
        <f t="shared" si="76"/>
        <v>0.44582899779835583</v>
      </c>
      <c r="AJ107">
        <f t="shared" si="77"/>
        <v>7.7204962337951738E-2</v>
      </c>
      <c r="AK107">
        <f t="shared" si="78"/>
        <v>8.0588462690544677E-2</v>
      </c>
      <c r="AL107">
        <f t="shared" si="79"/>
        <v>2.9971832872058513</v>
      </c>
      <c r="AM107">
        <f t="shared" si="80"/>
        <v>13.82544057801425</v>
      </c>
      <c r="AN107" s="15">
        <f t="shared" si="93"/>
        <v>2.8708709245208874</v>
      </c>
      <c r="AO107" s="15">
        <f t="shared" si="93"/>
        <v>2.8652685548722356</v>
      </c>
      <c r="AP107" s="15">
        <f t="shared" si="93"/>
        <v>2.8756521625891898</v>
      </c>
      <c r="AQ107" s="15">
        <f t="shared" si="93"/>
        <v>2.8563826581842009</v>
      </c>
      <c r="AR107" s="15">
        <f t="shared" si="93"/>
        <v>2.8920620372708803</v>
      </c>
      <c r="AS107" s="15">
        <f t="shared" si="93"/>
        <v>2.8257029059903958</v>
      </c>
      <c r="AT107" s="15">
        <f t="shared" si="93"/>
        <v>2.9482260182962143</v>
      </c>
      <c r="AU107" s="15">
        <f t="shared" si="81"/>
        <v>2.7180911395949652</v>
      </c>
      <c r="AV107"/>
      <c r="AW107">
        <v>7000</v>
      </c>
      <c r="AX107">
        <f t="shared" si="84"/>
        <v>-1.5211252580916608E-2</v>
      </c>
      <c r="AY107">
        <f t="shared" si="85"/>
        <v>6.0616007133717517E-3</v>
      </c>
      <c r="AZ107">
        <f t="shared" si="86"/>
        <v>-2.1272853294288359E-2</v>
      </c>
      <c r="BA107">
        <f t="shared" si="87"/>
        <v>0.7900957126226662</v>
      </c>
      <c r="BB107">
        <f t="shared" si="88"/>
        <v>-0.95014837280810349</v>
      </c>
      <c r="BC107">
        <f t="shared" si="89"/>
        <v>-1.9550087383441384</v>
      </c>
      <c r="BD107">
        <f t="shared" si="90"/>
        <v>-1.482944757030441</v>
      </c>
      <c r="BE107">
        <f t="shared" si="94"/>
        <v>4.9489544788045361</v>
      </c>
      <c r="BF107">
        <f t="shared" si="94"/>
        <v>4.9489613196440985</v>
      </c>
      <c r="BG107">
        <f t="shared" si="94"/>
        <v>4.9490134354008495</v>
      </c>
      <c r="BH107">
        <f t="shared" si="94"/>
        <v>4.9494101011676053</v>
      </c>
      <c r="BI107">
        <f t="shared" si="94"/>
        <v>4.9524081424347726</v>
      </c>
      <c r="BJ107">
        <f t="shared" si="94"/>
        <v>4.9739798464528029</v>
      </c>
      <c r="BK107">
        <f t="shared" si="94"/>
        <v>5.0956265904367317</v>
      </c>
      <c r="BL107">
        <f t="shared" si="91"/>
        <v>5.493356816257883</v>
      </c>
      <c r="BM107"/>
      <c r="BN107"/>
      <c r="BO107"/>
      <c r="BP107"/>
    </row>
    <row r="108" spans="1:68" s="9" customFormat="1" x14ac:dyDescent="0.2">
      <c r="A108" s="63" t="s">
        <v>1475</v>
      </c>
      <c r="B108" s="28" t="s">
        <v>676</v>
      </c>
      <c r="C108" s="64">
        <v>37172.553999999996</v>
      </c>
      <c r="D108" s="64" t="s">
        <v>700</v>
      </c>
      <c r="E108" s="9">
        <f t="shared" si="63"/>
        <v>-1613.9833257363221</v>
      </c>
      <c r="F108" s="9">
        <f t="shared" si="64"/>
        <v>-1614</v>
      </c>
      <c r="G108" s="9">
        <f t="shared" si="65"/>
        <v>2.5825999997323379E-2</v>
      </c>
      <c r="I108" s="9">
        <f t="shared" si="92"/>
        <v>2.5825999997323379E-2</v>
      </c>
      <c r="M108" s="15"/>
      <c r="P108" s="9">
        <f t="shared" si="66"/>
        <v>4.2592029307666973E-3</v>
      </c>
      <c r="Q108" s="40">
        <f t="shared" si="67"/>
        <v>22154.053999999996</v>
      </c>
      <c r="S108" s="35">
        <v>0.1</v>
      </c>
      <c r="Z108">
        <f t="shared" si="68"/>
        <v>-1614</v>
      </c>
      <c r="AA108" s="15">
        <f t="shared" si="69"/>
        <v>8.4735882969103372E-3</v>
      </c>
      <c r="AB108" s="15">
        <f t="shared" si="70"/>
        <v>2.1611614631179738E-2</v>
      </c>
      <c r="AC108" s="15">
        <f t="shared" si="71"/>
        <v>2.1566797066556682E-2</v>
      </c>
      <c r="AD108" s="15">
        <f t="shared" si="72"/>
        <v>1.7352411700413042E-2</v>
      </c>
      <c r="AE108" s="15">
        <f t="shared" si="73"/>
        <v>3.0110619182063143E-5</v>
      </c>
      <c r="AF108">
        <f t="shared" si="74"/>
        <v>2.1566797066556682E-2</v>
      </c>
      <c r="AG108" s="68"/>
      <c r="AH108">
        <f t="shared" si="75"/>
        <v>4.2143853661436399E-3</v>
      </c>
      <c r="AI108">
        <f t="shared" si="76"/>
        <v>0.44581091586586963</v>
      </c>
      <c r="AJ108">
        <f t="shared" si="77"/>
        <v>7.6981083535791542E-2</v>
      </c>
      <c r="AK108">
        <f t="shared" si="78"/>
        <v>8.0464023181629415E-2</v>
      </c>
      <c r="AL108">
        <f t="shared" si="79"/>
        <v>2.9974078342820705</v>
      </c>
      <c r="AM108">
        <f t="shared" si="80"/>
        <v>13.847046668535324</v>
      </c>
      <c r="AN108" s="15">
        <f t="shared" si="93"/>
        <v>2.871288213138719</v>
      </c>
      <c r="AO108" s="15">
        <f t="shared" si="93"/>
        <v>2.8656897284750604</v>
      </c>
      <c r="AP108" s="15">
        <f t="shared" si="93"/>
        <v>2.8760649338860422</v>
      </c>
      <c r="AQ108" s="15">
        <f t="shared" si="93"/>
        <v>2.8568133167229797</v>
      </c>
      <c r="AR108" s="15">
        <f t="shared" si="93"/>
        <v>2.8924555515342032</v>
      </c>
      <c r="AS108" s="15">
        <f t="shared" si="93"/>
        <v>2.8261738483079348</v>
      </c>
      <c r="AT108" s="15">
        <f t="shared" si="93"/>
        <v>2.9485412949128103</v>
      </c>
      <c r="AU108" s="15">
        <f t="shared" si="81"/>
        <v>2.718735351683327</v>
      </c>
      <c r="AV108"/>
      <c r="AW108">
        <v>7200</v>
      </c>
      <c r="AX108">
        <f t="shared" si="84"/>
        <v>-1.4582615381900496E-2</v>
      </c>
      <c r="AY108">
        <f t="shared" si="85"/>
        <v>6.0983955420241282E-3</v>
      </c>
      <c r="AZ108">
        <f t="shared" si="86"/>
        <v>-2.0681010923924624E-2</v>
      </c>
      <c r="BA108">
        <f t="shared" si="87"/>
        <v>0.82916136952024022</v>
      </c>
      <c r="BB108">
        <f t="shared" si="88"/>
        <v>-0.97064855463892119</v>
      </c>
      <c r="BC108">
        <f t="shared" si="89"/>
        <v>-1.8808071912382585</v>
      </c>
      <c r="BD108">
        <f t="shared" si="90"/>
        <v>-1.3703953806060192</v>
      </c>
      <c r="BE108">
        <f t="shared" si="94"/>
        <v>5.024907836137821</v>
      </c>
      <c r="BF108">
        <f t="shared" si="94"/>
        <v>5.0249346422164267</v>
      </c>
      <c r="BG108">
        <f t="shared" si="94"/>
        <v>5.0250902821501242</v>
      </c>
      <c r="BH108">
        <f t="shared" si="94"/>
        <v>5.0259924737340951</v>
      </c>
      <c r="BI108">
        <f t="shared" si="94"/>
        <v>5.031173532787002</v>
      </c>
      <c r="BJ108">
        <f t="shared" si="94"/>
        <v>5.0594831015542683</v>
      </c>
      <c r="BK108">
        <f t="shared" si="94"/>
        <v>5.1862514917801974</v>
      </c>
      <c r="BL108">
        <f t="shared" si="91"/>
        <v>5.5577780250940698</v>
      </c>
      <c r="BM108"/>
      <c r="BN108"/>
      <c r="BO108"/>
      <c r="BP108"/>
    </row>
    <row r="109" spans="1:68" s="9" customFormat="1" x14ac:dyDescent="0.2">
      <c r="A109" s="63" t="s">
        <v>1484</v>
      </c>
      <c r="B109" s="28" t="s">
        <v>676</v>
      </c>
      <c r="C109" s="64">
        <v>37197.324000000001</v>
      </c>
      <c r="D109" s="64" t="s">
        <v>700</v>
      </c>
      <c r="E109" s="9">
        <f t="shared" si="63"/>
        <v>-1597.9908564654909</v>
      </c>
      <c r="F109" s="9">
        <f t="shared" si="64"/>
        <v>-1598</v>
      </c>
      <c r="G109" s="9">
        <f t="shared" si="65"/>
        <v>1.4161999999487307E-2</v>
      </c>
      <c r="I109" s="9">
        <f t="shared" si="92"/>
        <v>1.4161999999487307E-2</v>
      </c>
      <c r="M109" s="15"/>
      <c r="P109" s="9">
        <f t="shared" si="66"/>
        <v>4.2629451338725101E-3</v>
      </c>
      <c r="Q109" s="40">
        <f t="shared" si="67"/>
        <v>22178.824000000001</v>
      </c>
      <c r="S109" s="35">
        <v>0.1</v>
      </c>
      <c r="Z109">
        <f t="shared" si="68"/>
        <v>-1598</v>
      </c>
      <c r="AA109" s="15">
        <f t="shared" si="69"/>
        <v>8.4039095415390681E-3</v>
      </c>
      <c r="AB109" s="15">
        <f t="shared" si="70"/>
        <v>1.002103559182075E-2</v>
      </c>
      <c r="AC109" s="15">
        <f t="shared" si="71"/>
        <v>9.899054865614796E-3</v>
      </c>
      <c r="AD109" s="15">
        <f t="shared" si="72"/>
        <v>5.7580904579482388E-3</v>
      </c>
      <c r="AE109" s="15">
        <f t="shared" si="73"/>
        <v>3.3155605721914559E-6</v>
      </c>
      <c r="AF109">
        <f t="shared" si="74"/>
        <v>9.899054865614796E-3</v>
      </c>
      <c r="AG109" s="68"/>
      <c r="AH109">
        <f t="shared" si="75"/>
        <v>4.1409644076665572E-3</v>
      </c>
      <c r="AI109">
        <f t="shared" si="76"/>
        <v>0.44566732901617623</v>
      </c>
      <c r="AJ109">
        <f t="shared" si="77"/>
        <v>7.5190699666432659E-2</v>
      </c>
      <c r="AK109">
        <f t="shared" si="78"/>
        <v>7.9468798153362857E-2</v>
      </c>
      <c r="AL109">
        <f t="shared" si="79"/>
        <v>2.9992034233289724</v>
      </c>
      <c r="AM109">
        <f t="shared" si="80"/>
        <v>14.022266560937902</v>
      </c>
      <c r="AN109" s="15">
        <f t="shared" si="93"/>
        <v>2.874625664768387</v>
      </c>
      <c r="AO109" s="15">
        <f t="shared" si="93"/>
        <v>2.8690589068555994</v>
      </c>
      <c r="AP109" s="15">
        <f t="shared" si="93"/>
        <v>2.8793658326911697</v>
      </c>
      <c r="AQ109" s="15">
        <f t="shared" si="93"/>
        <v>2.8602590027364689</v>
      </c>
      <c r="AR109" s="15">
        <f t="shared" si="93"/>
        <v>2.895601484496475</v>
      </c>
      <c r="AS109" s="15">
        <f t="shared" si="93"/>
        <v>2.8299428854277093</v>
      </c>
      <c r="AT109" s="15">
        <f t="shared" si="93"/>
        <v>2.9510600859439138</v>
      </c>
      <c r="AU109" s="15">
        <f t="shared" si="81"/>
        <v>2.7238890483902223</v>
      </c>
      <c r="AV109"/>
      <c r="AW109">
        <v>7400</v>
      </c>
      <c r="AX109">
        <f t="shared" si="84"/>
        <v>-1.3795137668827891E-2</v>
      </c>
      <c r="AY109">
        <f t="shared" si="85"/>
        <v>6.1349610412446132E-3</v>
      </c>
      <c r="AZ109">
        <f t="shared" si="86"/>
        <v>-1.9930098710072505E-2</v>
      </c>
      <c r="BA109">
        <f t="shared" si="87"/>
        <v>0.87344000247145281</v>
      </c>
      <c r="BB109">
        <f t="shared" si="88"/>
        <v>-0.98709279231793556</v>
      </c>
      <c r="BC109">
        <f t="shared" si="89"/>
        <v>-1.7987657962810084</v>
      </c>
      <c r="BD109">
        <f t="shared" si="90"/>
        <v>-1.2585623994985931</v>
      </c>
      <c r="BE109">
        <f t="shared" si="94"/>
        <v>5.1047770186567085</v>
      </c>
      <c r="BF109">
        <f t="shared" si="94"/>
        <v>5.1048561892660871</v>
      </c>
      <c r="BG109">
        <f t="shared" si="94"/>
        <v>5.1052256648345722</v>
      </c>
      <c r="BH109">
        <f t="shared" si="94"/>
        <v>5.1069456061531735</v>
      </c>
      <c r="BI109">
        <f t="shared" si="94"/>
        <v>5.1148604053244711</v>
      </c>
      <c r="BJ109">
        <f t="shared" si="94"/>
        <v>5.149538320644079</v>
      </c>
      <c r="BK109">
        <f t="shared" si="94"/>
        <v>5.2784177293044143</v>
      </c>
      <c r="BL109">
        <f t="shared" si="91"/>
        <v>5.6221992339302558</v>
      </c>
      <c r="BM109"/>
      <c r="BN109"/>
      <c r="BO109"/>
      <c r="BP109"/>
    </row>
    <row r="110" spans="1:68" s="9" customFormat="1" x14ac:dyDescent="0.2">
      <c r="A110" s="63" t="s">
        <v>1488</v>
      </c>
      <c r="B110" s="28" t="s">
        <v>676</v>
      </c>
      <c r="C110" s="64">
        <v>37197.326999999997</v>
      </c>
      <c r="D110" s="64" t="s">
        <v>700</v>
      </c>
      <c r="E110" s="9">
        <f t="shared" si="63"/>
        <v>-1597.9889195495537</v>
      </c>
      <c r="F110" s="9">
        <f t="shared" si="64"/>
        <v>-1598</v>
      </c>
      <c r="G110" s="9">
        <f t="shared" si="65"/>
        <v>1.7161999996460509E-2</v>
      </c>
      <c r="I110" s="9">
        <f t="shared" si="92"/>
        <v>1.7161999996460509E-2</v>
      </c>
      <c r="M110" s="15"/>
      <c r="P110" s="9">
        <f t="shared" si="66"/>
        <v>4.2629451338725101E-3</v>
      </c>
      <c r="Q110" s="40">
        <f t="shared" si="67"/>
        <v>22178.826999999997</v>
      </c>
      <c r="S110" s="35">
        <v>0.1</v>
      </c>
      <c r="Z110">
        <f t="shared" si="68"/>
        <v>-1598</v>
      </c>
      <c r="AA110" s="15">
        <f t="shared" si="69"/>
        <v>8.4039095415390681E-3</v>
      </c>
      <c r="AB110" s="15">
        <f t="shared" si="70"/>
        <v>1.3021035588793951E-2</v>
      </c>
      <c r="AC110" s="15">
        <f t="shared" si="71"/>
        <v>1.2899054862587998E-2</v>
      </c>
      <c r="AD110" s="15">
        <f t="shared" si="72"/>
        <v>8.7580904549214404E-3</v>
      </c>
      <c r="AE110" s="15">
        <f t="shared" si="73"/>
        <v>7.6704148416586048E-6</v>
      </c>
      <c r="AF110">
        <f t="shared" si="74"/>
        <v>1.2899054862587998E-2</v>
      </c>
      <c r="AG110" s="68"/>
      <c r="AH110">
        <f t="shared" si="75"/>
        <v>4.1409644076665572E-3</v>
      </c>
      <c r="AI110">
        <f t="shared" si="76"/>
        <v>0.44566732901617623</v>
      </c>
      <c r="AJ110">
        <f t="shared" si="77"/>
        <v>7.5190699666432659E-2</v>
      </c>
      <c r="AK110">
        <f t="shared" si="78"/>
        <v>7.9468798153362857E-2</v>
      </c>
      <c r="AL110">
        <f t="shared" si="79"/>
        <v>2.9992034233289724</v>
      </c>
      <c r="AM110">
        <f t="shared" si="80"/>
        <v>14.022266560937902</v>
      </c>
      <c r="AN110" s="15">
        <f t="shared" si="93"/>
        <v>2.874625664768387</v>
      </c>
      <c r="AO110" s="15">
        <f t="shared" si="93"/>
        <v>2.8690589068555994</v>
      </c>
      <c r="AP110" s="15">
        <f t="shared" si="93"/>
        <v>2.8793658326911697</v>
      </c>
      <c r="AQ110" s="15">
        <f t="shared" si="93"/>
        <v>2.8602590027364689</v>
      </c>
      <c r="AR110" s="15">
        <f t="shared" si="93"/>
        <v>2.895601484496475</v>
      </c>
      <c r="AS110" s="15">
        <f t="shared" si="93"/>
        <v>2.8299428854277093</v>
      </c>
      <c r="AT110" s="15">
        <f t="shared" si="93"/>
        <v>2.9510600859439138</v>
      </c>
      <c r="AU110" s="15">
        <f t="shared" si="81"/>
        <v>2.7238890483902223</v>
      </c>
      <c r="AV110"/>
      <c r="AW110">
        <v>7600</v>
      </c>
      <c r="AX110">
        <f t="shared" si="84"/>
        <v>-1.2828156719376533E-2</v>
      </c>
      <c r="AY110">
        <f t="shared" si="85"/>
        <v>6.1712972110332057E-3</v>
      </c>
      <c r="AZ110">
        <f t="shared" si="86"/>
        <v>-1.8999453930409738E-2</v>
      </c>
      <c r="BA110">
        <f t="shared" si="87"/>
        <v>0.92377800514805941</v>
      </c>
      <c r="BB110">
        <f t="shared" si="88"/>
        <v>-0.99759229987903197</v>
      </c>
      <c r="BC110">
        <f t="shared" si="89"/>
        <v>-1.7073308419848776</v>
      </c>
      <c r="BD110">
        <f t="shared" si="90"/>
        <v>-1.146783088520136</v>
      </c>
      <c r="BE110">
        <f t="shared" si="94"/>
        <v>5.1891062105200048</v>
      </c>
      <c r="BF110">
        <f t="shared" si="94"/>
        <v>5.1892974810183592</v>
      </c>
      <c r="BG110">
        <f t="shared" si="94"/>
        <v>5.1900410170032725</v>
      </c>
      <c r="BH110">
        <f t="shared" si="94"/>
        <v>5.1929213182356087</v>
      </c>
      <c r="BI110">
        <f t="shared" si="94"/>
        <v>5.2039320932756308</v>
      </c>
      <c r="BJ110">
        <f t="shared" si="94"/>
        <v>5.2440947718014046</v>
      </c>
      <c r="BK110">
        <f t="shared" si="94"/>
        <v>5.3720101983998401</v>
      </c>
      <c r="BL110">
        <f t="shared" si="91"/>
        <v>5.6866204427664426</v>
      </c>
      <c r="BM110"/>
      <c r="BN110"/>
      <c r="BO110"/>
      <c r="BP110"/>
    </row>
    <row r="111" spans="1:68" s="9" customFormat="1" x14ac:dyDescent="0.2">
      <c r="A111" s="63" t="s">
        <v>1488</v>
      </c>
      <c r="B111" s="28" t="s">
        <v>676</v>
      </c>
      <c r="C111" s="64">
        <v>37197.330999999998</v>
      </c>
      <c r="D111" s="64" t="s">
        <v>700</v>
      </c>
      <c r="E111" s="9">
        <f t="shared" si="63"/>
        <v>-1597.9863369949676</v>
      </c>
      <c r="F111" s="9">
        <f t="shared" si="64"/>
        <v>-1598</v>
      </c>
      <c r="G111" s="9">
        <f t="shared" si="65"/>
        <v>2.1161999997275416E-2</v>
      </c>
      <c r="I111" s="9">
        <f t="shared" si="92"/>
        <v>2.1161999997275416E-2</v>
      </c>
      <c r="M111" s="15"/>
      <c r="P111" s="9">
        <f t="shared" si="66"/>
        <v>4.2629451338725101E-3</v>
      </c>
      <c r="Q111" s="40">
        <f t="shared" si="67"/>
        <v>22178.830999999998</v>
      </c>
      <c r="S111" s="35">
        <v>0.1</v>
      </c>
      <c r="X111"/>
      <c r="Y111"/>
      <c r="Z111">
        <f t="shared" si="68"/>
        <v>-1598</v>
      </c>
      <c r="AA111" s="15">
        <f t="shared" si="69"/>
        <v>8.4039095415390681E-3</v>
      </c>
      <c r="AB111" s="15">
        <f t="shared" si="70"/>
        <v>1.7021035589608859E-2</v>
      </c>
      <c r="AC111" s="15">
        <f t="shared" si="71"/>
        <v>1.6899054863402905E-2</v>
      </c>
      <c r="AD111" s="15">
        <f t="shared" si="72"/>
        <v>1.2758090455736348E-2</v>
      </c>
      <c r="AE111" s="15">
        <f t="shared" si="73"/>
        <v>1.6276887207675088E-5</v>
      </c>
      <c r="AF111">
        <f t="shared" si="74"/>
        <v>1.6899054863402905E-2</v>
      </c>
      <c r="AG111" s="68"/>
      <c r="AH111">
        <f t="shared" si="75"/>
        <v>4.1409644076665572E-3</v>
      </c>
      <c r="AI111">
        <f t="shared" si="76"/>
        <v>0.44566732901617623</v>
      </c>
      <c r="AJ111">
        <f t="shared" si="77"/>
        <v>7.5190699666432659E-2</v>
      </c>
      <c r="AK111">
        <f t="shared" si="78"/>
        <v>7.9468798153362857E-2</v>
      </c>
      <c r="AL111">
        <f t="shared" si="79"/>
        <v>2.9992034233289724</v>
      </c>
      <c r="AM111">
        <f t="shared" si="80"/>
        <v>14.022266560937902</v>
      </c>
      <c r="AN111" s="15">
        <f t="shared" ref="AN111:AT120" si="95">$AU111+$AB$7*SIN(AO111)</f>
        <v>2.874625664768387</v>
      </c>
      <c r="AO111" s="15">
        <f t="shared" si="95"/>
        <v>2.8690589068555994</v>
      </c>
      <c r="AP111" s="15">
        <f t="shared" si="95"/>
        <v>2.8793658326911697</v>
      </c>
      <c r="AQ111" s="15">
        <f t="shared" si="95"/>
        <v>2.8602590027364689</v>
      </c>
      <c r="AR111" s="15">
        <f t="shared" si="95"/>
        <v>2.895601484496475</v>
      </c>
      <c r="AS111" s="15">
        <f t="shared" si="95"/>
        <v>2.8299428854277093</v>
      </c>
      <c r="AT111" s="15">
        <f t="shared" si="95"/>
        <v>2.9510600859439138</v>
      </c>
      <c r="AU111" s="15">
        <f t="shared" si="81"/>
        <v>2.7238890483902223</v>
      </c>
      <c r="AV111"/>
      <c r="AW111">
        <v>7800</v>
      </c>
      <c r="AX111">
        <f t="shared" si="84"/>
        <v>-1.1657767232465518E-2</v>
      </c>
      <c r="AY111">
        <f t="shared" si="85"/>
        <v>6.2074040513899059E-3</v>
      </c>
      <c r="AZ111">
        <f t="shared" si="86"/>
        <v>-1.7865171283855424E-2</v>
      </c>
      <c r="BA111">
        <f t="shared" si="87"/>
        <v>0.98109623976345306</v>
      </c>
      <c r="BB111">
        <f t="shared" si="88"/>
        <v>-0.9994434610216516</v>
      </c>
      <c r="BC111">
        <f t="shared" si="89"/>
        <v>-1.6045594558442797</v>
      </c>
      <c r="BD111">
        <f t="shared" si="90"/>
        <v>-1.0343462096086686</v>
      </c>
      <c r="BE111">
        <f t="shared" ref="BE111:BK120" si="96">$BL111+$AB$7*SIN(BF111)</f>
        <v>5.2785344792204283</v>
      </c>
      <c r="BF111">
        <f t="shared" si="96"/>
        <v>5.2789294481446687</v>
      </c>
      <c r="BG111">
        <f t="shared" si="96"/>
        <v>5.2802421992101749</v>
      </c>
      <c r="BH111">
        <f t="shared" si="96"/>
        <v>5.2845861000833807</v>
      </c>
      <c r="BI111">
        <f t="shared" si="96"/>
        <v>5.2987561766363971</v>
      </c>
      <c r="BJ111">
        <f t="shared" si="96"/>
        <v>5.3430250057911675</v>
      </c>
      <c r="BK111">
        <f t="shared" si="96"/>
        <v>5.4669078775112308</v>
      </c>
      <c r="BL111">
        <f t="shared" si="91"/>
        <v>5.7510416516026295</v>
      </c>
      <c r="BM111"/>
      <c r="BN111"/>
      <c r="BO111"/>
      <c r="BP111"/>
    </row>
    <row r="112" spans="1:68" s="9" customFormat="1" x14ac:dyDescent="0.2">
      <c r="A112" s="63" t="s">
        <v>1465</v>
      </c>
      <c r="B112" s="28" t="s">
        <v>676</v>
      </c>
      <c r="C112" s="64">
        <v>37197.332000000002</v>
      </c>
      <c r="D112" s="64" t="s">
        <v>700</v>
      </c>
      <c r="E112" s="9">
        <f t="shared" si="63"/>
        <v>-1597.9856913563187</v>
      </c>
      <c r="F112" s="9">
        <f t="shared" si="64"/>
        <v>-1598</v>
      </c>
      <c r="G112" s="9">
        <f t="shared" si="65"/>
        <v>2.2162000001117121E-2</v>
      </c>
      <c r="I112" s="9">
        <f t="shared" si="92"/>
        <v>2.2162000001117121E-2</v>
      </c>
      <c r="M112" s="15"/>
      <c r="P112" s="9">
        <f t="shared" si="66"/>
        <v>4.2629451338725101E-3</v>
      </c>
      <c r="Q112" s="40">
        <f t="shared" si="67"/>
        <v>22178.832000000002</v>
      </c>
      <c r="S112" s="35">
        <v>0.1</v>
      </c>
      <c r="T112"/>
      <c r="U112"/>
      <c r="V112"/>
      <c r="W112"/>
      <c r="X112"/>
      <c r="Y112"/>
      <c r="Z112">
        <f t="shared" si="68"/>
        <v>-1598</v>
      </c>
      <c r="AA112" s="15">
        <f t="shared" si="69"/>
        <v>8.4039095415390681E-3</v>
      </c>
      <c r="AB112" s="15">
        <f t="shared" si="70"/>
        <v>1.8021035593450564E-2</v>
      </c>
      <c r="AC112" s="15">
        <f t="shared" si="71"/>
        <v>1.7899054867244611E-2</v>
      </c>
      <c r="AD112" s="15">
        <f t="shared" si="72"/>
        <v>1.3758090459578053E-2</v>
      </c>
      <c r="AE112" s="15">
        <f t="shared" si="73"/>
        <v>1.8928505309393265E-5</v>
      </c>
      <c r="AF112">
        <f t="shared" si="74"/>
        <v>1.7899054867244611E-2</v>
      </c>
      <c r="AG112" s="68"/>
      <c r="AH112">
        <f t="shared" si="75"/>
        <v>4.1409644076665572E-3</v>
      </c>
      <c r="AI112">
        <f t="shared" si="76"/>
        <v>0.44566732901617623</v>
      </c>
      <c r="AJ112">
        <f t="shared" si="77"/>
        <v>7.5190699666432659E-2</v>
      </c>
      <c r="AK112">
        <f t="shared" si="78"/>
        <v>7.9468798153362857E-2</v>
      </c>
      <c r="AL112">
        <f t="shared" si="79"/>
        <v>2.9992034233289724</v>
      </c>
      <c r="AM112">
        <f t="shared" si="80"/>
        <v>14.022266560937902</v>
      </c>
      <c r="AN112" s="15">
        <f t="shared" si="95"/>
        <v>2.874625664768387</v>
      </c>
      <c r="AO112" s="15">
        <f t="shared" si="95"/>
        <v>2.8690589068555994</v>
      </c>
      <c r="AP112" s="15">
        <f t="shared" si="95"/>
        <v>2.8793658326911697</v>
      </c>
      <c r="AQ112" s="15">
        <f t="shared" si="95"/>
        <v>2.8602590027364689</v>
      </c>
      <c r="AR112" s="15">
        <f t="shared" si="95"/>
        <v>2.895601484496475</v>
      </c>
      <c r="AS112" s="15">
        <f t="shared" si="95"/>
        <v>2.8299428854277093</v>
      </c>
      <c r="AT112" s="15">
        <f t="shared" si="95"/>
        <v>2.9510600859439138</v>
      </c>
      <c r="AU112" s="15">
        <f t="shared" si="81"/>
        <v>2.7238890483902223</v>
      </c>
      <c r="AV112"/>
      <c r="AW112">
        <v>8000</v>
      </c>
      <c r="AX112">
        <f t="shared" si="84"/>
        <v>-1.0256793465384889E-2</v>
      </c>
      <c r="AY112">
        <f t="shared" si="85"/>
        <v>6.2432815623147137E-3</v>
      </c>
      <c r="AZ112">
        <f t="shared" si="86"/>
        <v>-1.6500075027699602E-2</v>
      </c>
      <c r="BA112">
        <f t="shared" si="87"/>
        <v>1.0462902114246622</v>
      </c>
      <c r="BB112">
        <f t="shared" si="88"/>
        <v>-0.98878855286041223</v>
      </c>
      <c r="BC112">
        <f t="shared" si="89"/>
        <v>-1.4880408091125246</v>
      </c>
      <c r="BD112">
        <f t="shared" si="90"/>
        <v>-0.92048908329233115</v>
      </c>
      <c r="BE112">
        <f t="shared" si="96"/>
        <v>5.3737967010009173</v>
      </c>
      <c r="BF112">
        <f t="shared" si="96"/>
        <v>5.3745107355343542</v>
      </c>
      <c r="BG112">
        <f t="shared" si="96"/>
        <v>5.3765819589662334</v>
      </c>
      <c r="BH112">
        <f t="shared" si="96"/>
        <v>5.3825592886194649</v>
      </c>
      <c r="BI112">
        <f t="shared" si="96"/>
        <v>5.3995624987228332</v>
      </c>
      <c r="BJ112">
        <f t="shared" si="96"/>
        <v>5.4461228380379119</v>
      </c>
      <c r="BK112">
        <f t="shared" si="96"/>
        <v>5.5629843302145758</v>
      </c>
      <c r="BL112">
        <f t="shared" si="91"/>
        <v>5.8154628604388163</v>
      </c>
      <c r="BM112"/>
      <c r="BN112"/>
      <c r="BO112"/>
      <c r="BP112"/>
    </row>
    <row r="113" spans="1:68" s="9" customFormat="1" x14ac:dyDescent="0.2">
      <c r="A113" s="63" t="s">
        <v>1465</v>
      </c>
      <c r="B113" s="28" t="s">
        <v>676</v>
      </c>
      <c r="C113" s="64">
        <v>37211.273999999998</v>
      </c>
      <c r="D113" s="64" t="s">
        <v>700</v>
      </c>
      <c r="E113" s="9">
        <f t="shared" si="63"/>
        <v>-1588.984197348494</v>
      </c>
      <c r="F113" s="9">
        <f t="shared" si="64"/>
        <v>-1589</v>
      </c>
      <c r="G113" s="9">
        <f t="shared" si="65"/>
        <v>2.4475999998685438E-2</v>
      </c>
      <c r="I113" s="9">
        <f t="shared" si="92"/>
        <v>2.4475999998685438E-2</v>
      </c>
      <c r="M113" s="15"/>
      <c r="P113" s="9">
        <f t="shared" si="66"/>
        <v>4.2650494781305013E-3</v>
      </c>
      <c r="Q113" s="40">
        <f t="shared" si="67"/>
        <v>22192.773999999998</v>
      </c>
      <c r="S113" s="35">
        <v>0.1</v>
      </c>
      <c r="T113"/>
      <c r="U113"/>
      <c r="V113"/>
      <c r="W113"/>
      <c r="X113"/>
      <c r="Y113"/>
      <c r="Z113">
        <f t="shared" si="68"/>
        <v>-1589</v>
      </c>
      <c r="AA113" s="15">
        <f t="shared" si="69"/>
        <v>8.364708939050388E-3</v>
      </c>
      <c r="AB113" s="15">
        <f t="shared" si="70"/>
        <v>2.0376340537765551E-2</v>
      </c>
      <c r="AC113" s="15">
        <f t="shared" si="71"/>
        <v>2.0210950520554938E-2</v>
      </c>
      <c r="AD113" s="15">
        <f t="shared" si="72"/>
        <v>1.611129105963505E-2</v>
      </c>
      <c r="AE113" s="15">
        <f t="shared" si="73"/>
        <v>2.5957369960827631E-5</v>
      </c>
      <c r="AF113">
        <f t="shared" si="74"/>
        <v>2.0210950520554938E-2</v>
      </c>
      <c r="AG113" s="68"/>
      <c r="AH113">
        <f t="shared" si="75"/>
        <v>4.0996594609198876E-3</v>
      </c>
      <c r="AI113">
        <f t="shared" si="76"/>
        <v>0.44558739503233702</v>
      </c>
      <c r="AJ113">
        <f t="shared" si="77"/>
        <v>7.418411146053408E-2</v>
      </c>
      <c r="AK113">
        <f t="shared" si="78"/>
        <v>7.8909210191017279E-2</v>
      </c>
      <c r="AL113">
        <f t="shared" si="79"/>
        <v>3.0002128308583105</v>
      </c>
      <c r="AM113">
        <f t="shared" si="80"/>
        <v>14.122719037105812</v>
      </c>
      <c r="AN113" s="15">
        <f t="shared" si="95"/>
        <v>2.8765023151660989</v>
      </c>
      <c r="AO113" s="15">
        <f t="shared" si="95"/>
        <v>2.8709539082637998</v>
      </c>
      <c r="AP113" s="15">
        <f t="shared" si="95"/>
        <v>2.881221599726369</v>
      </c>
      <c r="AQ113" s="15">
        <f t="shared" si="95"/>
        <v>2.8621975279534366</v>
      </c>
      <c r="AR113" s="15">
        <f t="shared" si="95"/>
        <v>2.8973693768102913</v>
      </c>
      <c r="AS113" s="15">
        <f t="shared" si="95"/>
        <v>2.8320641334361372</v>
      </c>
      <c r="AT113" s="15">
        <f t="shared" si="95"/>
        <v>2.9524742498422576</v>
      </c>
      <c r="AU113" s="15">
        <f t="shared" si="81"/>
        <v>2.7267880027878504</v>
      </c>
      <c r="AV113"/>
      <c r="AW113">
        <v>8200</v>
      </c>
      <c r="AX113">
        <f t="shared" si="84"/>
        <v>-8.5956411767867391E-3</v>
      </c>
      <c r="AY113">
        <f t="shared" si="85"/>
        <v>6.27892974380763E-3</v>
      </c>
      <c r="AZ113">
        <f t="shared" si="86"/>
        <v>-1.4874570920594368E-2</v>
      </c>
      <c r="BA113">
        <f t="shared" si="87"/>
        <v>1.1199888720515767</v>
      </c>
      <c r="BB113">
        <f t="shared" si="88"/>
        <v>-0.96020315402863166</v>
      </c>
      <c r="BC113">
        <f t="shared" si="89"/>
        <v>-1.3548561719690912</v>
      </c>
      <c r="BD113">
        <f t="shared" si="90"/>
        <v>-0.80441642044328932</v>
      </c>
      <c r="BE113">
        <f t="shared" si="96"/>
        <v>5.4756972961441308</v>
      </c>
      <c r="BF113">
        <f t="shared" si="96"/>
        <v>5.4768404956560888</v>
      </c>
      <c r="BG113">
        <f t="shared" si="96"/>
        <v>5.4797854161534074</v>
      </c>
      <c r="BH113">
        <f t="shared" si="96"/>
        <v>5.4873306027981794</v>
      </c>
      <c r="BI113">
        <f t="shared" si="96"/>
        <v>5.506402927157942</v>
      </c>
      <c r="BJ113">
        <f t="shared" si="96"/>
        <v>5.5531034764668448</v>
      </c>
      <c r="BK113">
        <f t="shared" si="96"/>
        <v>5.6601082297584639</v>
      </c>
      <c r="BL113">
        <f t="shared" si="91"/>
        <v>5.8798840692750023</v>
      </c>
      <c r="BM113"/>
      <c r="BN113"/>
      <c r="BO113"/>
      <c r="BP113"/>
    </row>
    <row r="114" spans="1:68" s="9" customFormat="1" x14ac:dyDescent="0.2">
      <c r="A114" s="63" t="s">
        <v>1499</v>
      </c>
      <c r="B114" s="28" t="s">
        <v>676</v>
      </c>
      <c r="C114" s="64">
        <v>37378.544999999998</v>
      </c>
      <c r="D114" s="64" t="s">
        <v>700</v>
      </c>
      <c r="E114" s="9">
        <f t="shared" si="63"/>
        <v>-1480.9875753298913</v>
      </c>
      <c r="F114" s="9">
        <f t="shared" si="64"/>
        <v>-1481</v>
      </c>
      <c r="G114" s="9">
        <f t="shared" si="65"/>
        <v>1.9243999995524064E-2</v>
      </c>
      <c r="I114" s="9">
        <f t="shared" si="92"/>
        <v>1.9243999995524064E-2</v>
      </c>
      <c r="M114" s="15"/>
      <c r="P114" s="9">
        <f t="shared" si="66"/>
        <v>4.2902653866426343E-3</v>
      </c>
      <c r="Q114" s="40">
        <f t="shared" si="67"/>
        <v>22360.044999999998</v>
      </c>
      <c r="S114" s="35">
        <v>0.1</v>
      </c>
      <c r="T114"/>
      <c r="U114"/>
      <c r="V114"/>
      <c r="W114"/>
      <c r="Z114">
        <f t="shared" si="68"/>
        <v>-1481</v>
      </c>
      <c r="AA114" s="15">
        <f t="shared" si="69"/>
        <v>7.8939851914910375E-3</v>
      </c>
      <c r="AB114" s="15">
        <f t="shared" si="70"/>
        <v>1.5640280190675659E-2</v>
      </c>
      <c r="AC114" s="15">
        <f t="shared" si="71"/>
        <v>1.4953734608881429E-2</v>
      </c>
      <c r="AD114" s="15">
        <f t="shared" si="72"/>
        <v>1.1350014804033026E-2</v>
      </c>
      <c r="AE114" s="15">
        <f t="shared" si="73"/>
        <v>1.2882283605176888E-5</v>
      </c>
      <c r="AF114">
        <f t="shared" si="74"/>
        <v>1.4953734608881429E-2</v>
      </c>
      <c r="AG114" s="68"/>
      <c r="AH114">
        <f t="shared" si="75"/>
        <v>3.6037198048484041E-3</v>
      </c>
      <c r="AI114">
        <f t="shared" si="76"/>
        <v>0.44467467060554278</v>
      </c>
      <c r="AJ114">
        <f t="shared" si="77"/>
        <v>6.2132615075038311E-2</v>
      </c>
      <c r="AK114">
        <f t="shared" si="78"/>
        <v>7.2206499243056971E-2</v>
      </c>
      <c r="AL114">
        <f t="shared" si="79"/>
        <v>3.0122924926167225</v>
      </c>
      <c r="AM114">
        <f t="shared" si="80"/>
        <v>15.446328808160601</v>
      </c>
      <c r="AN114" s="15">
        <f t="shared" si="95"/>
        <v>2.8989857300095134</v>
      </c>
      <c r="AO114" s="15">
        <f t="shared" si="95"/>
        <v>2.8936856484859943</v>
      </c>
      <c r="AP114" s="15">
        <f t="shared" si="95"/>
        <v>2.9034366713766344</v>
      </c>
      <c r="AQ114" s="15">
        <f t="shared" si="95"/>
        <v>2.8854782702161872</v>
      </c>
      <c r="AR114" s="15">
        <f t="shared" si="95"/>
        <v>2.9184914493059151</v>
      </c>
      <c r="AS114" s="15">
        <f t="shared" si="95"/>
        <v>2.8575827754130243</v>
      </c>
      <c r="AT114" s="15">
        <f t="shared" si="95"/>
        <v>2.9692998622734188</v>
      </c>
      <c r="AU114" s="15">
        <f t="shared" si="81"/>
        <v>2.7615754555593912</v>
      </c>
      <c r="AV114"/>
      <c r="AW114">
        <v>8400</v>
      </c>
      <c r="AX114">
        <f t="shared" si="84"/>
        <v>-6.6449936744095734E-3</v>
      </c>
      <c r="AY114">
        <f t="shared" si="85"/>
        <v>6.3143485958686539E-3</v>
      </c>
      <c r="AZ114">
        <f t="shared" si="86"/>
        <v>-1.2959342270278227E-2</v>
      </c>
      <c r="BA114">
        <f t="shared" si="87"/>
        <v>1.2020537474252049</v>
      </c>
      <c r="BB114">
        <f t="shared" si="88"/>
        <v>-0.906336641546022</v>
      </c>
      <c r="BC114">
        <f t="shared" si="89"/>
        <v>-1.2016597939062186</v>
      </c>
      <c r="BD114">
        <f t="shared" si="90"/>
        <v>-0.68535582529024763</v>
      </c>
      <c r="BE114">
        <f t="shared" si="96"/>
        <v>5.585032471640301</v>
      </c>
      <c r="BF114">
        <f t="shared" si="96"/>
        <v>5.586656908999557</v>
      </c>
      <c r="BG114">
        <f t="shared" si="96"/>
        <v>5.5904325744669903</v>
      </c>
      <c r="BH114">
        <f t="shared" si="96"/>
        <v>5.59916302979489</v>
      </c>
      <c r="BI114">
        <f t="shared" si="96"/>
        <v>5.6191173261923542</v>
      </c>
      <c r="BJ114">
        <f t="shared" si="96"/>
        <v>5.6636059324719215</v>
      </c>
      <c r="BK114">
        <f t="shared" si="96"/>
        <v>5.7581439038937425</v>
      </c>
      <c r="BL114">
        <f t="shared" si="91"/>
        <v>5.9443052781111891</v>
      </c>
      <c r="BM114"/>
      <c r="BN114"/>
      <c r="BO114"/>
      <c r="BP114"/>
    </row>
    <row r="115" spans="1:68" s="9" customFormat="1" x14ac:dyDescent="0.2">
      <c r="A115" s="63" t="s">
        <v>1499</v>
      </c>
      <c r="B115" s="28" t="s">
        <v>676</v>
      </c>
      <c r="C115" s="64">
        <v>37378.546000000002</v>
      </c>
      <c r="D115" s="64" t="s">
        <v>700</v>
      </c>
      <c r="E115" s="9">
        <f t="shared" si="63"/>
        <v>-1480.9869296912425</v>
      </c>
      <c r="F115" s="9">
        <f t="shared" si="64"/>
        <v>-1481</v>
      </c>
      <c r="G115" s="9">
        <f t="shared" si="65"/>
        <v>2.0243999999365769E-2</v>
      </c>
      <c r="I115" s="9">
        <f t="shared" si="92"/>
        <v>2.0243999999365769E-2</v>
      </c>
      <c r="M115" s="15"/>
      <c r="P115" s="9">
        <f t="shared" si="66"/>
        <v>4.2902653866426343E-3</v>
      </c>
      <c r="Q115" s="40">
        <f t="shared" si="67"/>
        <v>22360.046000000002</v>
      </c>
      <c r="S115" s="35">
        <v>0.1</v>
      </c>
      <c r="T115"/>
      <c r="U115"/>
      <c r="V115"/>
      <c r="W115"/>
      <c r="X115"/>
      <c r="Y115"/>
      <c r="Z115">
        <f t="shared" si="68"/>
        <v>-1481</v>
      </c>
      <c r="AA115" s="15">
        <f t="shared" si="69"/>
        <v>7.8939851914910375E-3</v>
      </c>
      <c r="AB115" s="15">
        <f t="shared" si="70"/>
        <v>1.6640280194517364E-2</v>
      </c>
      <c r="AC115" s="15">
        <f t="shared" si="71"/>
        <v>1.5953734612723133E-2</v>
      </c>
      <c r="AD115" s="15">
        <f t="shared" si="72"/>
        <v>1.2350014807874732E-2</v>
      </c>
      <c r="AE115" s="15">
        <f t="shared" si="73"/>
        <v>1.5252286575472515E-5</v>
      </c>
      <c r="AF115">
        <f t="shared" si="74"/>
        <v>1.5953734612723133E-2</v>
      </c>
      <c r="AG115" s="68"/>
      <c r="AH115">
        <f t="shared" si="75"/>
        <v>3.6037198048484041E-3</v>
      </c>
      <c r="AI115">
        <f t="shared" si="76"/>
        <v>0.44467467060554278</v>
      </c>
      <c r="AJ115">
        <f t="shared" si="77"/>
        <v>6.2132615075038311E-2</v>
      </c>
      <c r="AK115">
        <f t="shared" si="78"/>
        <v>7.2206499243056971E-2</v>
      </c>
      <c r="AL115">
        <f t="shared" si="79"/>
        <v>3.0122924926167225</v>
      </c>
      <c r="AM115">
        <f t="shared" si="80"/>
        <v>15.446328808160601</v>
      </c>
      <c r="AN115" s="15">
        <f t="shared" si="95"/>
        <v>2.8989857300095134</v>
      </c>
      <c r="AO115" s="15">
        <f t="shared" si="95"/>
        <v>2.8936856484859943</v>
      </c>
      <c r="AP115" s="15">
        <f t="shared" si="95"/>
        <v>2.9034366713766344</v>
      </c>
      <c r="AQ115" s="15">
        <f t="shared" si="95"/>
        <v>2.8854782702161872</v>
      </c>
      <c r="AR115" s="15">
        <f t="shared" si="95"/>
        <v>2.9184914493059151</v>
      </c>
      <c r="AS115" s="15">
        <f t="shared" si="95"/>
        <v>2.8575827754130243</v>
      </c>
      <c r="AT115" s="15">
        <f t="shared" si="95"/>
        <v>2.9692998622734188</v>
      </c>
      <c r="AU115" s="15">
        <f t="shared" si="81"/>
        <v>2.7615754555593912</v>
      </c>
      <c r="AV115"/>
      <c r="AW115">
        <v>8600</v>
      </c>
      <c r="AX115">
        <f t="shared" si="84"/>
        <v>-4.3816155235114791E-3</v>
      </c>
      <c r="AY115">
        <f t="shared" si="85"/>
        <v>6.3495381184977863E-3</v>
      </c>
      <c r="AZ115">
        <f t="shared" si="86"/>
        <v>-1.0731153642009265E-2</v>
      </c>
      <c r="BA115">
        <f t="shared" si="87"/>
        <v>1.2906831804476684</v>
      </c>
      <c r="BB115">
        <f t="shared" si="88"/>
        <v>-0.81798420959468521</v>
      </c>
      <c r="BC115">
        <f t="shared" si="89"/>
        <v>-1.0250254807078887</v>
      </c>
      <c r="BD115">
        <f t="shared" si="90"/>
        <v>-0.56266229787474975</v>
      </c>
      <c r="BE115">
        <f t="shared" si="96"/>
        <v>5.7024347877481709</v>
      </c>
      <c r="BF115">
        <f t="shared" si="96"/>
        <v>5.7044693124800423</v>
      </c>
      <c r="BG115">
        <f t="shared" si="96"/>
        <v>5.7088029296396483</v>
      </c>
      <c r="BH115">
        <f t="shared" si="96"/>
        <v>5.7179935277232801</v>
      </c>
      <c r="BI115">
        <f t="shared" si="96"/>
        <v>5.7373104589534742</v>
      </c>
      <c r="BJ115">
        <f t="shared" si="96"/>
        <v>5.7771977620468355</v>
      </c>
      <c r="BK115">
        <f t="shared" si="96"/>
        <v>5.8569518977311441</v>
      </c>
      <c r="BL115">
        <f t="shared" si="91"/>
        <v>6.008726486947376</v>
      </c>
      <c r="BM115"/>
      <c r="BN115"/>
      <c r="BO115"/>
      <c r="BP115"/>
    </row>
    <row r="116" spans="1:68" s="9" customFormat="1" x14ac:dyDescent="0.2">
      <c r="A116" s="63" t="s">
        <v>1475</v>
      </c>
      <c r="B116" s="28" t="s">
        <v>676</v>
      </c>
      <c r="C116" s="64">
        <v>37488.51</v>
      </c>
      <c r="D116" s="64" t="s">
        <v>700</v>
      </c>
      <c r="E116" s="9">
        <f t="shared" si="63"/>
        <v>-1409.98992158073</v>
      </c>
      <c r="F116" s="9">
        <f t="shared" si="64"/>
        <v>-1410</v>
      </c>
      <c r="G116" s="9">
        <f t="shared" si="65"/>
        <v>1.5610000002197921E-2</v>
      </c>
      <c r="I116" s="9">
        <f t="shared" si="92"/>
        <v>1.5610000002197921E-2</v>
      </c>
      <c r="M116" s="15"/>
      <c r="P116" s="9">
        <f t="shared" si="66"/>
        <v>4.3068060798361436E-3</v>
      </c>
      <c r="Q116" s="40">
        <f t="shared" si="67"/>
        <v>22470.010000000002</v>
      </c>
      <c r="S116" s="35">
        <v>0.1</v>
      </c>
      <c r="X116" s="15"/>
      <c r="Y116" s="15"/>
      <c r="Z116">
        <f t="shared" si="68"/>
        <v>-1410</v>
      </c>
      <c r="AA116" s="15">
        <f t="shared" si="69"/>
        <v>7.5842612567027685E-3</v>
      </c>
      <c r="AB116" s="15">
        <f t="shared" si="70"/>
        <v>1.2332544825331297E-2</v>
      </c>
      <c r="AC116" s="15">
        <f t="shared" si="71"/>
        <v>1.1303193922361777E-2</v>
      </c>
      <c r="AD116" s="15">
        <f t="shared" si="72"/>
        <v>8.0257387454951527E-3</v>
      </c>
      <c r="AE116" s="15">
        <f t="shared" si="73"/>
        <v>6.4412482410942106E-6</v>
      </c>
      <c r="AF116">
        <f t="shared" si="74"/>
        <v>1.1303193922361777E-2</v>
      </c>
      <c r="AG116" s="68"/>
      <c r="AH116">
        <f t="shared" si="75"/>
        <v>3.2774551768666249E-3</v>
      </c>
      <c r="AI116">
        <f t="shared" si="76"/>
        <v>0.44412093566206046</v>
      </c>
      <c r="AJ116">
        <f t="shared" si="77"/>
        <v>5.4236622224765454E-2</v>
      </c>
      <c r="AK116">
        <f t="shared" si="78"/>
        <v>6.7811988842512147E-2</v>
      </c>
      <c r="AL116">
        <f t="shared" si="79"/>
        <v>3.0202019060706138</v>
      </c>
      <c r="AM116">
        <f t="shared" si="80"/>
        <v>16.455483512354679</v>
      </c>
      <c r="AN116" s="15">
        <f t="shared" si="95"/>
        <v>2.9137313792576842</v>
      </c>
      <c r="AO116" s="15">
        <f t="shared" si="95"/>
        <v>2.9086223876837289</v>
      </c>
      <c r="AP116" s="15">
        <f t="shared" si="95"/>
        <v>2.9179886229531018</v>
      </c>
      <c r="AQ116" s="15">
        <f t="shared" si="95"/>
        <v>2.9008017542133917</v>
      </c>
      <c r="AR116" s="15">
        <f t="shared" si="95"/>
        <v>2.9322878299416422</v>
      </c>
      <c r="AS116" s="15">
        <f t="shared" si="95"/>
        <v>2.8744203931794576</v>
      </c>
      <c r="AT116" s="15">
        <f t="shared" si="95"/>
        <v>2.9802228418007841</v>
      </c>
      <c r="AU116" s="15">
        <f t="shared" si="81"/>
        <v>2.7844449846962376</v>
      </c>
      <c r="AV116"/>
      <c r="AW116">
        <v>8800</v>
      </c>
      <c r="AX116">
        <f t="shared" si="84"/>
        <v>-1.7981544695229836E-3</v>
      </c>
      <c r="AY116">
        <f t="shared" si="85"/>
        <v>6.3844983116950254E-3</v>
      </c>
      <c r="AZ116">
        <f t="shared" si="86"/>
        <v>-8.182652781218009E-3</v>
      </c>
      <c r="BA116">
        <f t="shared" si="87"/>
        <v>1.3811214428176444</v>
      </c>
      <c r="BB116">
        <f t="shared" si="88"/>
        <v>-0.68537827333691681</v>
      </c>
      <c r="BC116">
        <f t="shared" si="89"/>
        <v>-0.82225054410657983</v>
      </c>
      <c r="BD116">
        <f t="shared" si="90"/>
        <v>-0.43596970055906853</v>
      </c>
      <c r="BE116">
        <f t="shared" si="96"/>
        <v>5.8281300138420056</v>
      </c>
      <c r="BF116">
        <f t="shared" si="96"/>
        <v>5.8303335984234401</v>
      </c>
      <c r="BG116">
        <f t="shared" si="96"/>
        <v>5.8347050299004746</v>
      </c>
      <c r="BH116">
        <f t="shared" si="96"/>
        <v>5.8433499761231698</v>
      </c>
      <c r="BI116">
        <f t="shared" si="96"/>
        <v>5.8603441085383938</v>
      </c>
      <c r="BJ116">
        <f t="shared" si="96"/>
        <v>5.893382085410579</v>
      </c>
      <c r="BK116">
        <f t="shared" si="96"/>
        <v>5.9563895522918084</v>
      </c>
      <c r="BL116">
        <f t="shared" si="91"/>
        <v>6.073147695783562</v>
      </c>
      <c r="BM116"/>
      <c r="BN116"/>
      <c r="BO116"/>
      <c r="BP116"/>
    </row>
    <row r="117" spans="1:68" s="9" customFormat="1" x14ac:dyDescent="0.2">
      <c r="A117" s="63" t="s">
        <v>1488</v>
      </c>
      <c r="B117" s="28" t="s">
        <v>676</v>
      </c>
      <c r="C117" s="64">
        <v>37547.377999999997</v>
      </c>
      <c r="D117" s="64" t="s">
        <v>700</v>
      </c>
      <c r="E117" s="9">
        <f t="shared" si="63"/>
        <v>-1371.9824657456447</v>
      </c>
      <c r="F117" s="9">
        <f t="shared" si="64"/>
        <v>-1372</v>
      </c>
      <c r="G117" s="9">
        <f t="shared" si="65"/>
        <v>2.7157999997143634E-2</v>
      </c>
      <c r="I117" s="9">
        <f t="shared" si="92"/>
        <v>2.7157999997143634E-2</v>
      </c>
      <c r="M117" s="15"/>
      <c r="P117" s="9">
        <f t="shared" si="66"/>
        <v>4.3156469716759812E-3</v>
      </c>
      <c r="Q117" s="40">
        <f t="shared" si="67"/>
        <v>22528.877999999997</v>
      </c>
      <c r="S117" s="35">
        <v>0.1</v>
      </c>
      <c r="Z117">
        <f t="shared" si="68"/>
        <v>-1372</v>
      </c>
      <c r="AA117" s="15">
        <f t="shared" si="69"/>
        <v>7.4184254230465034E-3</v>
      </c>
      <c r="AB117" s="15">
        <f t="shared" si="70"/>
        <v>2.4055221545773112E-2</v>
      </c>
      <c r="AC117" s="15">
        <f t="shared" si="71"/>
        <v>2.2842353025467652E-2</v>
      </c>
      <c r="AD117" s="15">
        <f t="shared" si="72"/>
        <v>1.973957457409713E-2</v>
      </c>
      <c r="AE117" s="15">
        <f t="shared" si="73"/>
        <v>3.8965080436634191E-5</v>
      </c>
      <c r="AF117">
        <f t="shared" si="74"/>
        <v>2.2842353025467652E-2</v>
      </c>
      <c r="AG117" s="68"/>
      <c r="AH117">
        <f t="shared" si="75"/>
        <v>3.1027784513705217E-3</v>
      </c>
      <c r="AI117">
        <f t="shared" si="76"/>
        <v>0.44383949541116952</v>
      </c>
      <c r="AJ117">
        <f t="shared" si="77"/>
        <v>5.0018943341757834E-2</v>
      </c>
      <c r="AK117">
        <f t="shared" si="78"/>
        <v>6.5463677986326699E-2</v>
      </c>
      <c r="AL117">
        <f t="shared" si="79"/>
        <v>3.0244253301845982</v>
      </c>
      <c r="AM117">
        <f t="shared" si="80"/>
        <v>17.050073245532598</v>
      </c>
      <c r="AN117" s="15">
        <f t="shared" si="95"/>
        <v>2.9216125463986744</v>
      </c>
      <c r="AO117" s="15">
        <f t="shared" si="95"/>
        <v>2.9166146925659269</v>
      </c>
      <c r="AP117" s="15">
        <f t="shared" si="95"/>
        <v>2.9257607140919601</v>
      </c>
      <c r="AQ117" s="15">
        <f t="shared" si="95"/>
        <v>2.9090090571234599</v>
      </c>
      <c r="AR117" s="15">
        <f t="shared" si="95"/>
        <v>2.9396441172611403</v>
      </c>
      <c r="AS117" s="15">
        <f t="shared" si="95"/>
        <v>2.883451113123376</v>
      </c>
      <c r="AT117" s="15">
        <f t="shared" si="95"/>
        <v>2.9860264784841526</v>
      </c>
      <c r="AU117" s="15">
        <f t="shared" si="81"/>
        <v>2.7966850143751127</v>
      </c>
      <c r="AV117"/>
      <c r="AW117">
        <v>9000</v>
      </c>
      <c r="AX117">
        <f t="shared" si="84"/>
        <v>1.0840129147047985E-3</v>
      </c>
      <c r="AY117">
        <f t="shared" si="85"/>
        <v>6.419229175460373E-3</v>
      </c>
      <c r="AZ117">
        <f t="shared" si="86"/>
        <v>-5.3352162607555745E-3</v>
      </c>
      <c r="BA117">
        <f t="shared" si="87"/>
        <v>1.4644740391835502</v>
      </c>
      <c r="BB117">
        <f t="shared" si="88"/>
        <v>-0.5017354978755667</v>
      </c>
      <c r="BC117">
        <f t="shared" si="89"/>
        <v>-0.59273141744383218</v>
      </c>
      <c r="BD117">
        <f t="shared" si="90"/>
        <v>-0.30535865111697791</v>
      </c>
      <c r="BE117">
        <f t="shared" si="96"/>
        <v>5.9616418224762882</v>
      </c>
      <c r="BF117">
        <f t="shared" si="96"/>
        <v>5.9636183160027283</v>
      </c>
      <c r="BG117">
        <f t="shared" si="96"/>
        <v>5.9673337133669149</v>
      </c>
      <c r="BH117">
        <f t="shared" si="96"/>
        <v>5.9743057467671141</v>
      </c>
      <c r="BI117">
        <f t="shared" si="96"/>
        <v>5.9873475108594443</v>
      </c>
      <c r="BJ117">
        <f t="shared" si="96"/>
        <v>6.0116067316690582</v>
      </c>
      <c r="BK117">
        <f t="shared" si="96"/>
        <v>6.0563115963504623</v>
      </c>
      <c r="BL117">
        <f t="shared" si="91"/>
        <v>6.1375689046197488</v>
      </c>
      <c r="BM117"/>
      <c r="BN117"/>
      <c r="BO117"/>
      <c r="BP117"/>
    </row>
    <row r="118" spans="1:68" s="9" customFormat="1" x14ac:dyDescent="0.2">
      <c r="A118" s="63" t="s">
        <v>1499</v>
      </c>
      <c r="B118" s="28" t="s">
        <v>676</v>
      </c>
      <c r="C118" s="64">
        <v>37818.427000000003</v>
      </c>
      <c r="D118" s="64" t="s">
        <v>700</v>
      </c>
      <c r="E118" s="9">
        <f t="shared" si="63"/>
        <v>-1196.9827562830314</v>
      </c>
      <c r="F118" s="9">
        <f t="shared" si="64"/>
        <v>-1197</v>
      </c>
      <c r="G118" s="9">
        <f t="shared" si="65"/>
        <v>2.6708000004873611E-2</v>
      </c>
      <c r="I118" s="9">
        <f t="shared" si="92"/>
        <v>2.6708000004873611E-2</v>
      </c>
      <c r="M118" s="15"/>
      <c r="P118" s="9">
        <f t="shared" si="66"/>
        <v>4.3562547519667471E-3</v>
      </c>
      <c r="Q118" s="40">
        <f t="shared" si="67"/>
        <v>22799.927000000003</v>
      </c>
      <c r="S118" s="35">
        <v>0.1</v>
      </c>
      <c r="T118"/>
      <c r="U118"/>
      <c r="V118"/>
      <c r="W118"/>
      <c r="X118"/>
      <c r="Y118"/>
      <c r="Z118">
        <f t="shared" si="68"/>
        <v>-1197</v>
      </c>
      <c r="AA118" s="15">
        <f t="shared" si="69"/>
        <v>6.6543039181082156E-3</v>
      </c>
      <c r="AB118" s="15">
        <f t="shared" si="70"/>
        <v>2.4409950838732142E-2</v>
      </c>
      <c r="AC118" s="15">
        <f t="shared" si="71"/>
        <v>2.2351745252906865E-2</v>
      </c>
      <c r="AD118" s="15">
        <f t="shared" si="72"/>
        <v>2.0053696086765396E-2</v>
      </c>
      <c r="AE118" s="15">
        <f t="shared" si="73"/>
        <v>4.0215072674034976E-5</v>
      </c>
      <c r="AF118">
        <f t="shared" si="74"/>
        <v>2.2351745252906865E-2</v>
      </c>
      <c r="AG118" s="68"/>
      <c r="AH118">
        <f t="shared" si="75"/>
        <v>2.2980491661414686E-3</v>
      </c>
      <c r="AI118">
        <f t="shared" si="76"/>
        <v>0.44267592794426469</v>
      </c>
      <c r="AJ118">
        <f t="shared" si="77"/>
        <v>3.0665986509505621E-2</v>
      </c>
      <c r="AK118">
        <f t="shared" si="78"/>
        <v>5.4679783350097343E-2</v>
      </c>
      <c r="AL118">
        <f t="shared" si="79"/>
        <v>3.0437943591239476</v>
      </c>
      <c r="AM118">
        <f t="shared" si="80"/>
        <v>20.433952067839492</v>
      </c>
      <c r="AN118" s="15">
        <f t="shared" si="95"/>
        <v>2.957816624200273</v>
      </c>
      <c r="AO118" s="15">
        <f t="shared" si="95"/>
        <v>2.9534070106979384</v>
      </c>
      <c r="AP118" s="15">
        <f t="shared" si="95"/>
        <v>2.9614168144225865</v>
      </c>
      <c r="AQ118" s="15">
        <f t="shared" si="95"/>
        <v>2.9468584289240867</v>
      </c>
      <c r="AR118" s="15">
        <f t="shared" si="95"/>
        <v>2.973290562457509</v>
      </c>
      <c r="AS118" s="15">
        <f t="shared" si="95"/>
        <v>2.9251988730279779</v>
      </c>
      <c r="AT118" s="15">
        <f t="shared" si="95"/>
        <v>3.0124026944754996</v>
      </c>
      <c r="AU118" s="15">
        <f t="shared" si="81"/>
        <v>2.8530535721067762</v>
      </c>
      <c r="AV118"/>
      <c r="AW118">
        <v>9200</v>
      </c>
      <c r="AX118">
        <f t="shared" si="84"/>
        <v>4.2033305841614526E-3</v>
      </c>
      <c r="AY118">
        <f t="shared" si="85"/>
        <v>6.4537307097938292E-3</v>
      </c>
      <c r="AZ118">
        <f t="shared" si="86"/>
        <v>-2.2504001256323765E-3</v>
      </c>
      <c r="BA118">
        <f t="shared" si="87"/>
        <v>1.5280077039955144</v>
      </c>
      <c r="BB118">
        <f t="shared" si="88"/>
        <v>-0.26916293610111269</v>
      </c>
      <c r="BC118">
        <f t="shared" si="89"/>
        <v>-0.33965128549477319</v>
      </c>
      <c r="BD118">
        <f t="shared" si="90"/>
        <v>-0.17147733266569309</v>
      </c>
      <c r="BE118">
        <f t="shared" si="96"/>
        <v>6.1015482612948899</v>
      </c>
      <c r="BF118">
        <f t="shared" si="96"/>
        <v>6.1028489864859825</v>
      </c>
      <c r="BG118">
        <f t="shared" si="96"/>
        <v>6.1052094918111619</v>
      </c>
      <c r="BH118">
        <f t="shared" si="96"/>
        <v>6.1094906959478639</v>
      </c>
      <c r="BI118">
        <f t="shared" si="96"/>
        <v>6.1172472947584611</v>
      </c>
      <c r="BJ118">
        <f t="shared" si="96"/>
        <v>6.1312752561336001</v>
      </c>
      <c r="BK118">
        <f t="shared" si="96"/>
        <v>6.1565707491159127</v>
      </c>
      <c r="BL118">
        <f t="shared" si="91"/>
        <v>6.2019901134559356</v>
      </c>
      <c r="BM118"/>
      <c r="BN118"/>
      <c r="BO118"/>
      <c r="BP118"/>
    </row>
    <row r="119" spans="1:68" s="9" customFormat="1" x14ac:dyDescent="0.2">
      <c r="A119" s="63" t="s">
        <v>753</v>
      </c>
      <c r="B119" s="28" t="s">
        <v>676</v>
      </c>
      <c r="C119" s="64">
        <v>37869.519</v>
      </c>
      <c r="D119" s="64" t="s">
        <v>700</v>
      </c>
      <c r="E119" s="9">
        <f t="shared" si="63"/>
        <v>-1163.9957865621948</v>
      </c>
      <c r="F119" s="9">
        <f t="shared" si="64"/>
        <v>-1164</v>
      </c>
      <c r="G119" s="9">
        <f t="shared" si="65"/>
        <v>6.5259999973932281E-3</v>
      </c>
      <c r="I119" s="9">
        <f t="shared" si="92"/>
        <v>6.5259999973932281E-3</v>
      </c>
      <c r="M119" s="15"/>
      <c r="P119" s="9">
        <f t="shared" si="66"/>
        <v>4.3638925426420358E-3</v>
      </c>
      <c r="Q119" s="40">
        <f t="shared" si="67"/>
        <v>22851.019</v>
      </c>
      <c r="S119" s="35">
        <v>0.1</v>
      </c>
      <c r="T119" s="15"/>
      <c r="U119" s="15"/>
      <c r="V119" s="15"/>
      <c r="W119" s="15"/>
      <c r="X119"/>
      <c r="Y119"/>
      <c r="Z119">
        <f t="shared" si="68"/>
        <v>-1164</v>
      </c>
      <c r="AA119" s="15">
        <f t="shared" si="69"/>
        <v>6.510169822962911E-3</v>
      </c>
      <c r="AB119" s="15">
        <f t="shared" si="70"/>
        <v>4.3797227170723528E-3</v>
      </c>
      <c r="AC119" s="15">
        <f t="shared" si="71"/>
        <v>2.1621074547511923E-3</v>
      </c>
      <c r="AD119" s="15">
        <f t="shared" si="72"/>
        <v>1.5830174430317076E-5</v>
      </c>
      <c r="AE119" s="15">
        <f t="shared" si="73"/>
        <v>2.5059442249426455E-11</v>
      </c>
      <c r="AF119">
        <f t="shared" si="74"/>
        <v>2.1621074547511923E-3</v>
      </c>
      <c r="AG119" s="68"/>
      <c r="AH119">
        <f t="shared" si="75"/>
        <v>2.1462772803208753E-3</v>
      </c>
      <c r="AI119">
        <f t="shared" si="76"/>
        <v>0.44248065564029992</v>
      </c>
      <c r="AJ119">
        <f t="shared" si="77"/>
        <v>2.7028823068690751E-2</v>
      </c>
      <c r="AK119">
        <f t="shared" si="78"/>
        <v>5.2651502017798398E-2</v>
      </c>
      <c r="AL119">
        <f t="shared" si="79"/>
        <v>3.0474330388964868</v>
      </c>
      <c r="AM119">
        <f t="shared" si="80"/>
        <v>21.224833129773447</v>
      </c>
      <c r="AN119" s="15">
        <f t="shared" si="95"/>
        <v>2.9646281275775288</v>
      </c>
      <c r="AO119" s="15">
        <f t="shared" si="95"/>
        <v>2.9603428663352007</v>
      </c>
      <c r="AP119" s="15">
        <f t="shared" si="95"/>
        <v>2.9681170966028425</v>
      </c>
      <c r="AQ119" s="15">
        <f t="shared" si="95"/>
        <v>2.9540050844145624</v>
      </c>
      <c r="AR119" s="15">
        <f t="shared" si="95"/>
        <v>2.9795957263902162</v>
      </c>
      <c r="AS119" s="15">
        <f t="shared" si="95"/>
        <v>2.9330985164510319</v>
      </c>
      <c r="AT119" s="15">
        <f t="shared" si="95"/>
        <v>3.0173168532078196</v>
      </c>
      <c r="AU119" s="15">
        <f t="shared" si="81"/>
        <v>2.863683071564747</v>
      </c>
      <c r="AV119"/>
      <c r="AW119">
        <v>9400</v>
      </c>
      <c r="AX119">
        <f t="shared" si="84"/>
        <v>7.455588902216051E-3</v>
      </c>
      <c r="AY119">
        <f t="shared" si="85"/>
        <v>6.488002914695392E-3</v>
      </c>
      <c r="AZ119">
        <f t="shared" si="86"/>
        <v>9.6758598752065886E-4</v>
      </c>
      <c r="BA119">
        <f t="shared" si="87"/>
        <v>1.5585871983857198</v>
      </c>
      <c r="BB119">
        <f t="shared" si="88"/>
        <v>-3.9206648409652409E-3</v>
      </c>
      <c r="BC119">
        <f t="shared" si="89"/>
        <v>-7.1048174410517875E-2</v>
      </c>
      <c r="BD119">
        <f t="shared" si="90"/>
        <v>-3.5539038087110141E-2</v>
      </c>
      <c r="BE119">
        <f t="shared" si="96"/>
        <v>6.2454412882886681</v>
      </c>
      <c r="BF119">
        <f t="shared" si="96"/>
        <v>6.245730060869386</v>
      </c>
      <c r="BG119">
        <f t="shared" si="96"/>
        <v>6.246246083149722</v>
      </c>
      <c r="BH119">
        <f t="shared" si="96"/>
        <v>6.2471681649597794</v>
      </c>
      <c r="BI119">
        <f t="shared" si="96"/>
        <v>6.2488157600336862</v>
      </c>
      <c r="BJ119">
        <f t="shared" si="96"/>
        <v>6.2517594879487683</v>
      </c>
      <c r="BK119">
        <f t="shared" si="96"/>
        <v>6.2570183312485446</v>
      </c>
      <c r="BL119">
        <f t="shared" si="91"/>
        <v>6.2664113222921216</v>
      </c>
      <c r="BM119"/>
      <c r="BN119"/>
      <c r="BO119"/>
      <c r="BP119"/>
    </row>
    <row r="120" spans="1:68" s="9" customFormat="1" x14ac:dyDescent="0.2">
      <c r="A120" s="63" t="s">
        <v>1516</v>
      </c>
      <c r="B120" s="28" t="s">
        <v>676</v>
      </c>
      <c r="C120" s="64">
        <v>37880.364000000001</v>
      </c>
      <c r="D120" s="64" t="s">
        <v>700</v>
      </c>
      <c r="E120" s="9">
        <f t="shared" si="63"/>
        <v>-1156.9938354422047</v>
      </c>
      <c r="F120" s="9">
        <f t="shared" si="64"/>
        <v>-1157</v>
      </c>
      <c r="G120" s="9">
        <f t="shared" si="65"/>
        <v>9.5480000018142164E-3</v>
      </c>
      <c r="I120" s="9">
        <f t="shared" si="92"/>
        <v>9.5480000018142164E-3</v>
      </c>
      <c r="M120" s="15"/>
      <c r="P120" s="9">
        <f t="shared" si="66"/>
        <v>4.365511877404994E-3</v>
      </c>
      <c r="Q120" s="40">
        <f t="shared" si="67"/>
        <v>22861.864000000001</v>
      </c>
      <c r="S120" s="35">
        <v>0.1</v>
      </c>
      <c r="X120"/>
      <c r="Y120"/>
      <c r="Z120">
        <f t="shared" si="68"/>
        <v>-1157</v>
      </c>
      <c r="AA120" s="15">
        <f t="shared" si="69"/>
        <v>6.4795952746770262E-3</v>
      </c>
      <c r="AB120" s="15">
        <f t="shared" si="70"/>
        <v>7.4339166045421842E-3</v>
      </c>
      <c r="AC120" s="15">
        <f t="shared" si="71"/>
        <v>5.1824881244092224E-3</v>
      </c>
      <c r="AD120" s="15">
        <f t="shared" si="72"/>
        <v>3.0684047271371901E-3</v>
      </c>
      <c r="AE120" s="15">
        <f t="shared" si="73"/>
        <v>9.4151075695178536E-7</v>
      </c>
      <c r="AF120">
        <f t="shared" si="74"/>
        <v>5.1824881244092224E-3</v>
      </c>
      <c r="AG120" s="68"/>
      <c r="AH120">
        <f t="shared" si="75"/>
        <v>2.1140833972720322E-3</v>
      </c>
      <c r="AI120">
        <f t="shared" si="76"/>
        <v>0.44244021030045122</v>
      </c>
      <c r="AJ120">
        <f t="shared" si="77"/>
        <v>2.6257776308025879E-2</v>
      </c>
      <c r="AK120">
        <f t="shared" si="78"/>
        <v>5.2221460245716896E-2</v>
      </c>
      <c r="AL120">
        <f t="shared" si="79"/>
        <v>3.048204359491816</v>
      </c>
      <c r="AM120">
        <f t="shared" si="80"/>
        <v>21.400393333336726</v>
      </c>
      <c r="AN120" s="15">
        <f t="shared" si="95"/>
        <v>2.9660724001128203</v>
      </c>
      <c r="AO120" s="15">
        <f t="shared" si="95"/>
        <v>2.9618140382479963</v>
      </c>
      <c r="AP120" s="15">
        <f t="shared" si="95"/>
        <v>2.9695374745279164</v>
      </c>
      <c r="AQ120" s="15">
        <f t="shared" si="95"/>
        <v>2.9555214078777632</v>
      </c>
      <c r="AR120" s="15">
        <f t="shared" si="95"/>
        <v>2.9809316793395855</v>
      </c>
      <c r="AS120" s="15">
        <f t="shared" si="95"/>
        <v>2.9347752329927652</v>
      </c>
      <c r="AT120" s="15">
        <f t="shared" si="95"/>
        <v>3.0183569971160678</v>
      </c>
      <c r="AU120" s="15">
        <f t="shared" si="81"/>
        <v>2.8659378138740137</v>
      </c>
      <c r="AV120"/>
      <c r="AW120">
        <v>9600</v>
      </c>
      <c r="AX120">
        <f t="shared" si="84"/>
        <v>1.0706660824333608E-2</v>
      </c>
      <c r="AY120">
        <f t="shared" si="85"/>
        <v>6.5220457901650625E-3</v>
      </c>
      <c r="AZ120">
        <f t="shared" si="86"/>
        <v>4.1846150341685465E-3</v>
      </c>
      <c r="BA120">
        <f t="shared" si="87"/>
        <v>1.5487241084858581</v>
      </c>
      <c r="BB120">
        <f t="shared" si="88"/>
        <v>0.26494050328923319</v>
      </c>
      <c r="BC120">
        <f t="shared" si="89"/>
        <v>0.20101472063834913</v>
      </c>
      <c r="BD120">
        <f t="shared" si="90"/>
        <v>0.10084716615742238</v>
      </c>
      <c r="BE120">
        <f t="shared" si="96"/>
        <v>6.3901998967972684</v>
      </c>
      <c r="BF120">
        <f t="shared" si="96"/>
        <v>6.3893980477914729</v>
      </c>
      <c r="BG120">
        <f t="shared" si="96"/>
        <v>6.3879581698634684</v>
      </c>
      <c r="BH120">
        <f t="shared" si="96"/>
        <v>6.3853731303721384</v>
      </c>
      <c r="BI120">
        <f t="shared" si="96"/>
        <v>6.3807338683042882</v>
      </c>
      <c r="BJ120">
        <f t="shared" si="96"/>
        <v>6.3724131904050179</v>
      </c>
      <c r="BK120">
        <f t="shared" si="96"/>
        <v>6.3575048816799207</v>
      </c>
      <c r="BL120">
        <f t="shared" si="91"/>
        <v>6.3308325311283085</v>
      </c>
      <c r="BM120"/>
      <c r="BN120"/>
      <c r="BO120"/>
      <c r="BP120"/>
    </row>
    <row r="121" spans="1:68" s="9" customFormat="1" x14ac:dyDescent="0.2">
      <c r="A121" s="65" t="s">
        <v>1130</v>
      </c>
      <c r="B121" s="66" t="s">
        <v>676</v>
      </c>
      <c r="C121" s="67">
        <v>37883.489200000004</v>
      </c>
      <c r="D121" s="67" t="s">
        <v>700</v>
      </c>
      <c r="E121" s="9">
        <f t="shared" si="63"/>
        <v>-1154.976085544537</v>
      </c>
      <c r="F121" s="9">
        <f t="shared" si="64"/>
        <v>-1155</v>
      </c>
      <c r="G121" s="9">
        <f t="shared" si="65"/>
        <v>3.7040000002889428E-2</v>
      </c>
      <c r="J121" s="9">
        <f>G121</f>
        <v>3.7040000002889428E-2</v>
      </c>
      <c r="M121" s="15"/>
      <c r="P121" s="9">
        <f t="shared" si="66"/>
        <v>4.3659744928810024E-3</v>
      </c>
      <c r="Q121" s="40">
        <f t="shared" si="67"/>
        <v>22864.989200000004</v>
      </c>
      <c r="S121" s="35">
        <v>1</v>
      </c>
      <c r="T121"/>
      <c r="U121"/>
      <c r="V121"/>
      <c r="W121"/>
      <c r="X121"/>
      <c r="Y121"/>
      <c r="Z121">
        <f t="shared" si="68"/>
        <v>-1155</v>
      </c>
      <c r="AA121" s="15">
        <f t="shared" si="69"/>
        <v>6.4708596609343669E-3</v>
      </c>
      <c r="AB121" s="15">
        <f t="shared" si="70"/>
        <v>3.4935114834836065E-2</v>
      </c>
      <c r="AC121" s="15">
        <f t="shared" si="71"/>
        <v>3.2674025510008427E-2</v>
      </c>
      <c r="AD121" s="15">
        <f t="shared" si="72"/>
        <v>3.0569140341955063E-2</v>
      </c>
      <c r="AE121" s="15">
        <f t="shared" si="73"/>
        <v>9.3447234124614451E-4</v>
      </c>
      <c r="AF121">
        <f t="shared" si="74"/>
        <v>3.2674025510008427E-2</v>
      </c>
      <c r="AG121" s="68"/>
      <c r="AH121">
        <f t="shared" si="75"/>
        <v>2.1048851680533645E-3</v>
      </c>
      <c r="AI121">
        <f t="shared" si="76"/>
        <v>0.44242871713124232</v>
      </c>
      <c r="AJ121">
        <f t="shared" si="77"/>
        <v>2.6037507280490799E-2</v>
      </c>
      <c r="AK121">
        <f t="shared" si="78"/>
        <v>5.2098603820907703E-2</v>
      </c>
      <c r="AL121">
        <f t="shared" si="79"/>
        <v>3.0484247038573069</v>
      </c>
      <c r="AM121">
        <f t="shared" si="80"/>
        <v>21.451079317028885</v>
      </c>
      <c r="AN121" s="15">
        <f t="shared" ref="AN121:AT130" si="97">$AU121+$AB$7*SIN(AO121)</f>
        <v>2.9664850119089956</v>
      </c>
      <c r="AO121" s="15">
        <f t="shared" si="97"/>
        <v>2.9622343687538484</v>
      </c>
      <c r="AP121" s="15">
        <f t="shared" si="97"/>
        <v>2.9699432401195529</v>
      </c>
      <c r="AQ121" s="15">
        <f t="shared" si="97"/>
        <v>2.9559546664782226</v>
      </c>
      <c r="AR121" s="15">
        <f t="shared" si="97"/>
        <v>2.9813132847632926</v>
      </c>
      <c r="AS121" s="15">
        <f t="shared" si="97"/>
        <v>2.9352543604056893</v>
      </c>
      <c r="AT121" s="15">
        <f t="shared" si="97"/>
        <v>3.018654038495205</v>
      </c>
      <c r="AU121" s="15">
        <f t="shared" si="81"/>
        <v>2.8665820259623755</v>
      </c>
      <c r="AV121"/>
      <c r="AW121">
        <v>9800</v>
      </c>
      <c r="AX121">
        <f t="shared" si="84"/>
        <v>1.3818724157025206E-2</v>
      </c>
      <c r="AY121">
        <f t="shared" si="85"/>
        <v>6.5558593362028414E-3</v>
      </c>
      <c r="AZ121">
        <f t="shared" si="86"/>
        <v>7.2628648208223658E-3</v>
      </c>
      <c r="BA121">
        <f t="shared" si="87"/>
        <v>1.5009199935549504</v>
      </c>
      <c r="BB121">
        <f t="shared" si="88"/>
        <v>0.50606154479792786</v>
      </c>
      <c r="BC121">
        <f t="shared" si="89"/>
        <v>0.46348480235546619</v>
      </c>
      <c r="BD121">
        <f t="shared" si="90"/>
        <v>0.23598203937668644</v>
      </c>
      <c r="BE121">
        <f t="shared" ref="BE121:BK130" si="98">$BL121+$AB$7*SIN(BF121)</f>
        <v>6.5325382684760749</v>
      </c>
      <c r="BF121">
        <f t="shared" si="98"/>
        <v>6.530860691459174</v>
      </c>
      <c r="BG121">
        <f t="shared" si="98"/>
        <v>6.5277719290533494</v>
      </c>
      <c r="BH121">
        <f t="shared" si="98"/>
        <v>6.5220910835518477</v>
      </c>
      <c r="BI121">
        <f t="shared" si="98"/>
        <v>6.511663221559461</v>
      </c>
      <c r="BJ121">
        <f t="shared" si="98"/>
        <v>6.4925863606591356</v>
      </c>
      <c r="BK121">
        <f t="shared" si="98"/>
        <v>6.4578807776754905</v>
      </c>
      <c r="BL121">
        <f t="shared" si="91"/>
        <v>6.3952537399644953</v>
      </c>
      <c r="BM121"/>
      <c r="BN121"/>
      <c r="BO121"/>
      <c r="BP121"/>
    </row>
    <row r="122" spans="1:68" s="9" customFormat="1" x14ac:dyDescent="0.2">
      <c r="A122" s="63" t="s">
        <v>1475</v>
      </c>
      <c r="B122" s="28" t="s">
        <v>676</v>
      </c>
      <c r="C122" s="64">
        <v>37883.491000000002</v>
      </c>
      <c r="D122" s="64" t="s">
        <v>700</v>
      </c>
      <c r="E122" s="9">
        <f t="shared" si="63"/>
        <v>-1154.9749233949747</v>
      </c>
      <c r="F122" s="9">
        <f t="shared" si="64"/>
        <v>-1155</v>
      </c>
      <c r="G122" s="9">
        <f t="shared" si="65"/>
        <v>3.8840000001073349E-2</v>
      </c>
      <c r="I122" s="9">
        <f t="shared" ref="I122:I139" si="99">G122</f>
        <v>3.8840000001073349E-2</v>
      </c>
      <c r="M122" s="15"/>
      <c r="P122" s="9">
        <f t="shared" si="66"/>
        <v>4.3659744928810024E-3</v>
      </c>
      <c r="Q122" s="40">
        <f t="shared" si="67"/>
        <v>22864.991000000002</v>
      </c>
      <c r="S122" s="35">
        <v>0.1</v>
      </c>
      <c r="Z122">
        <f t="shared" si="68"/>
        <v>-1155</v>
      </c>
      <c r="AA122" s="15">
        <f t="shared" si="69"/>
        <v>6.4708596609343669E-3</v>
      </c>
      <c r="AB122" s="15">
        <f t="shared" si="70"/>
        <v>3.6735114833019986E-2</v>
      </c>
      <c r="AC122" s="15">
        <f t="shared" si="71"/>
        <v>3.4474025508192348E-2</v>
      </c>
      <c r="AD122" s="15">
        <f t="shared" si="72"/>
        <v>3.2369140340138984E-2</v>
      </c>
      <c r="AE122" s="15">
        <f t="shared" si="73"/>
        <v>1.047761246359613E-4</v>
      </c>
      <c r="AF122">
        <f t="shared" si="74"/>
        <v>3.4474025508192348E-2</v>
      </c>
      <c r="AG122" s="68"/>
      <c r="AH122">
        <f t="shared" si="75"/>
        <v>2.1048851680533645E-3</v>
      </c>
      <c r="AI122">
        <f t="shared" si="76"/>
        <v>0.44242871713124232</v>
      </c>
      <c r="AJ122">
        <f t="shared" si="77"/>
        <v>2.6037507280490799E-2</v>
      </c>
      <c r="AK122">
        <f t="shared" si="78"/>
        <v>5.2098603820907703E-2</v>
      </c>
      <c r="AL122">
        <f t="shared" si="79"/>
        <v>3.0484247038573069</v>
      </c>
      <c r="AM122">
        <f t="shared" si="80"/>
        <v>21.451079317028885</v>
      </c>
      <c r="AN122" s="15">
        <f t="shared" si="97"/>
        <v>2.9664850119089956</v>
      </c>
      <c r="AO122" s="15">
        <f t="shared" si="97"/>
        <v>2.9622343687538484</v>
      </c>
      <c r="AP122" s="15">
        <f t="shared" si="97"/>
        <v>2.9699432401195529</v>
      </c>
      <c r="AQ122" s="15">
        <f t="shared" si="97"/>
        <v>2.9559546664782226</v>
      </c>
      <c r="AR122" s="15">
        <f t="shared" si="97"/>
        <v>2.9813132847632926</v>
      </c>
      <c r="AS122" s="15">
        <f t="shared" si="97"/>
        <v>2.9352543604056893</v>
      </c>
      <c r="AT122" s="15">
        <f t="shared" si="97"/>
        <v>3.018654038495205</v>
      </c>
      <c r="AU122" s="15">
        <f t="shared" si="81"/>
        <v>2.8665820259623755</v>
      </c>
      <c r="AV122"/>
      <c r="AW122">
        <v>10000</v>
      </c>
      <c r="AX122">
        <f t="shared" si="84"/>
        <v>1.6678764923037551E-2</v>
      </c>
      <c r="AY122">
        <f t="shared" si="85"/>
        <v>6.5894435528087289E-3</v>
      </c>
      <c r="AZ122">
        <f t="shared" si="86"/>
        <v>1.0089321370228823E-2</v>
      </c>
      <c r="BA122">
        <f t="shared" si="87"/>
        <v>1.4261504005065595</v>
      </c>
      <c r="BB122">
        <f t="shared" si="88"/>
        <v>0.69835533963101382</v>
      </c>
      <c r="BC122">
        <f t="shared" si="89"/>
        <v>0.70596960340225245</v>
      </c>
      <c r="BD122">
        <f t="shared" si="90"/>
        <v>0.36841470829125206</v>
      </c>
      <c r="BE122">
        <f t="shared" si="98"/>
        <v>6.6696224388872851</v>
      </c>
      <c r="BF122">
        <f t="shared" si="98"/>
        <v>6.6674809346689168</v>
      </c>
      <c r="BG122">
        <f t="shared" si="98"/>
        <v>6.6633593784460938</v>
      </c>
      <c r="BH122">
        <f t="shared" si="98"/>
        <v>6.6554459827684047</v>
      </c>
      <c r="BI122">
        <f t="shared" si="98"/>
        <v>6.6403199713002588</v>
      </c>
      <c r="BJ122">
        <f t="shared" si="98"/>
        <v>6.6116396632719381</v>
      </c>
      <c r="BK122">
        <f t="shared" si="98"/>
        <v>6.557996855568013</v>
      </c>
      <c r="BL122">
        <f t="shared" si="91"/>
        <v>6.4596749488006822</v>
      </c>
      <c r="BM122"/>
      <c r="BN122"/>
      <c r="BO122"/>
      <c r="BP122"/>
    </row>
    <row r="123" spans="1:68" s="9" customFormat="1" x14ac:dyDescent="0.2">
      <c r="A123" s="63" t="s">
        <v>753</v>
      </c>
      <c r="B123" s="28" t="s">
        <v>676</v>
      </c>
      <c r="C123" s="64">
        <v>37956.271999999997</v>
      </c>
      <c r="D123" s="64" t="s">
        <v>700</v>
      </c>
      <c r="E123" s="9">
        <f t="shared" si="63"/>
        <v>-1107.9846970728065</v>
      </c>
      <c r="F123" s="9">
        <f t="shared" si="64"/>
        <v>-1108</v>
      </c>
      <c r="G123" s="9">
        <f t="shared" si="65"/>
        <v>2.3701999998593237E-2</v>
      </c>
      <c r="I123" s="9">
        <f t="shared" si="99"/>
        <v>2.3701999998593237E-2</v>
      </c>
      <c r="M123" s="15"/>
      <c r="P123" s="9">
        <f t="shared" si="66"/>
        <v>4.3768393547461903E-3</v>
      </c>
      <c r="Q123" s="40">
        <f t="shared" si="67"/>
        <v>22937.771999999997</v>
      </c>
      <c r="S123" s="35">
        <v>0.1</v>
      </c>
      <c r="T123" s="15"/>
      <c r="U123" s="15"/>
      <c r="V123" s="15"/>
      <c r="W123" s="15"/>
      <c r="X123"/>
      <c r="Y123"/>
      <c r="Z123">
        <f t="shared" si="68"/>
        <v>-1108</v>
      </c>
      <c r="AA123" s="15">
        <f t="shared" si="69"/>
        <v>6.2655713147251758E-3</v>
      </c>
      <c r="AB123" s="15">
        <f t="shared" si="70"/>
        <v>2.1813268038614251E-2</v>
      </c>
      <c r="AC123" s="15">
        <f t="shared" si="71"/>
        <v>1.9325160643847046E-2</v>
      </c>
      <c r="AD123" s="15">
        <f t="shared" si="72"/>
        <v>1.7436428683868063E-2</v>
      </c>
      <c r="AE123" s="15">
        <f t="shared" si="73"/>
        <v>3.0402904524761696E-5</v>
      </c>
      <c r="AF123">
        <f t="shared" si="74"/>
        <v>1.9325160643847046E-2</v>
      </c>
      <c r="AG123" s="68"/>
      <c r="AH123">
        <f t="shared" si="75"/>
        <v>1.8887319599789852E-3</v>
      </c>
      <c r="AI123">
        <f t="shared" si="76"/>
        <v>0.44216662499891801</v>
      </c>
      <c r="AJ123">
        <f t="shared" si="77"/>
        <v>2.0864970318851477E-2</v>
      </c>
      <c r="AK123">
        <f t="shared" si="78"/>
        <v>4.9213064676996786E-2</v>
      </c>
      <c r="AL123">
        <f t="shared" si="79"/>
        <v>3.053598669532295</v>
      </c>
      <c r="AM123">
        <f t="shared" si="80"/>
        <v>22.714158980706223</v>
      </c>
      <c r="AN123" s="15">
        <f t="shared" si="97"/>
        <v>2.976176685129833</v>
      </c>
      <c r="AO123" s="15">
        <f t="shared" si="97"/>
        <v>2.9721116124337956</v>
      </c>
      <c r="AP123" s="15">
        <f t="shared" si="97"/>
        <v>2.9794716188987271</v>
      </c>
      <c r="AQ123" s="15">
        <f t="shared" si="97"/>
        <v>2.9661391886090747</v>
      </c>
      <c r="AR123" s="15">
        <f t="shared" si="97"/>
        <v>2.9902690446292604</v>
      </c>
      <c r="AS123" s="15">
        <f t="shared" si="97"/>
        <v>2.9465220743746809</v>
      </c>
      <c r="AT123" s="15">
        <f t="shared" si="97"/>
        <v>3.0256166541765626</v>
      </c>
      <c r="AU123" s="15">
        <f t="shared" si="81"/>
        <v>2.8817210100388793</v>
      </c>
      <c r="AV123"/>
      <c r="AW123">
        <v>10200</v>
      </c>
      <c r="AX123">
        <f t="shared" si="84"/>
        <v>1.9216231752831197E-2</v>
      </c>
      <c r="AY123">
        <f t="shared" si="85"/>
        <v>6.6227984399827222E-3</v>
      </c>
      <c r="AZ123">
        <f t="shared" si="86"/>
        <v>1.2593433312848476E-2</v>
      </c>
      <c r="BA123">
        <f t="shared" si="87"/>
        <v>1.3380115436595197</v>
      </c>
      <c r="BB123">
        <f t="shared" si="88"/>
        <v>0.83598485948201928</v>
      </c>
      <c r="BC123">
        <f t="shared" si="89"/>
        <v>0.92279756420560466</v>
      </c>
      <c r="BD123">
        <f t="shared" si="90"/>
        <v>0.497192118863447</v>
      </c>
      <c r="BE123">
        <f t="shared" si="98"/>
        <v>6.7995034140199309</v>
      </c>
      <c r="BF123">
        <f t="shared" si="98"/>
        <v>6.7973396136990551</v>
      </c>
      <c r="BG123">
        <f t="shared" si="98"/>
        <v>6.7929074651845882</v>
      </c>
      <c r="BH123">
        <f t="shared" si="98"/>
        <v>6.7838630366843304</v>
      </c>
      <c r="BI123">
        <f t="shared" si="98"/>
        <v>6.765543310591541</v>
      </c>
      <c r="BJ123">
        <f t="shared" si="98"/>
        <v>6.7289584851801827</v>
      </c>
      <c r="BK123">
        <f t="shared" si="98"/>
        <v>6.6577050295864577</v>
      </c>
      <c r="BL123">
        <f t="shared" si="91"/>
        <v>6.5240961576368681</v>
      </c>
      <c r="BM123"/>
      <c r="BN123"/>
      <c r="BO123"/>
      <c r="BP123"/>
    </row>
    <row r="124" spans="1:68" s="9" customFormat="1" x14ac:dyDescent="0.2">
      <c r="A124" s="63" t="s">
        <v>1475</v>
      </c>
      <c r="B124" s="28" t="s">
        <v>676</v>
      </c>
      <c r="C124" s="64">
        <v>38230.409</v>
      </c>
      <c r="D124" s="64" t="s">
        <v>700</v>
      </c>
      <c r="E124" s="9">
        <f t="shared" si="63"/>
        <v>-930.99125547017479</v>
      </c>
      <c r="F124" s="9">
        <f t="shared" si="64"/>
        <v>-931</v>
      </c>
      <c r="G124" s="9">
        <f t="shared" si="65"/>
        <v>1.3544000001274981E-2</v>
      </c>
      <c r="I124" s="9">
        <f t="shared" si="99"/>
        <v>1.3544000001274981E-2</v>
      </c>
      <c r="M124" s="15"/>
      <c r="P124" s="9">
        <f t="shared" si="66"/>
        <v>4.4176423065294922E-3</v>
      </c>
      <c r="Q124" s="40">
        <f t="shared" si="67"/>
        <v>23211.909</v>
      </c>
      <c r="S124" s="35">
        <v>0.1</v>
      </c>
      <c r="X124"/>
      <c r="Y124"/>
      <c r="Z124">
        <f t="shared" si="68"/>
        <v>-931</v>
      </c>
      <c r="AA124" s="15">
        <f t="shared" si="69"/>
        <v>5.4925889829874229E-3</v>
      </c>
      <c r="AB124" s="15">
        <f t="shared" si="70"/>
        <v>1.2469053324817049E-2</v>
      </c>
      <c r="AC124" s="15">
        <f t="shared" si="71"/>
        <v>9.1263576947454884E-3</v>
      </c>
      <c r="AD124" s="15">
        <f t="shared" si="72"/>
        <v>8.0514110182875569E-3</v>
      </c>
      <c r="AE124" s="15">
        <f t="shared" si="73"/>
        <v>6.4825219385402282E-6</v>
      </c>
      <c r="AF124">
        <f t="shared" si="74"/>
        <v>9.1263576947454884E-3</v>
      </c>
      <c r="AG124" s="68"/>
      <c r="AH124">
        <f t="shared" si="75"/>
        <v>1.0749466764579307E-3</v>
      </c>
      <c r="AI124">
        <f t="shared" si="76"/>
        <v>0.44131615072696895</v>
      </c>
      <c r="AJ124">
        <f t="shared" si="77"/>
        <v>1.4464069652081373E-3</v>
      </c>
      <c r="AK124">
        <f t="shared" si="78"/>
        <v>3.8371298668004136E-2</v>
      </c>
      <c r="AL124">
        <f t="shared" si="79"/>
        <v>3.0730187465952556</v>
      </c>
      <c r="AM124">
        <f t="shared" si="80"/>
        <v>29.154182634059318</v>
      </c>
      <c r="AN124" s="15">
        <f t="shared" si="97"/>
        <v>3.0126007893274331</v>
      </c>
      <c r="AO124" s="15">
        <f t="shared" si="97"/>
        <v>3.0093017491003948</v>
      </c>
      <c r="AP124" s="15">
        <f t="shared" si="97"/>
        <v>3.0152425078590062</v>
      </c>
      <c r="AQ124" s="15">
        <f t="shared" si="97"/>
        <v>3.0045412867069943</v>
      </c>
      <c r="AR124" s="15">
        <f t="shared" si="97"/>
        <v>3.0238070888825481</v>
      </c>
      <c r="AS124" s="15">
        <f t="shared" si="97"/>
        <v>2.9890855383523869</v>
      </c>
      <c r="AT124" s="15">
        <f t="shared" si="97"/>
        <v>3.0515572048079935</v>
      </c>
      <c r="AU124" s="15">
        <f t="shared" si="81"/>
        <v>2.9387337798589042</v>
      </c>
      <c r="AV124"/>
      <c r="AW124">
        <v>10400</v>
      </c>
      <c r="AX124">
        <f t="shared" si="84"/>
        <v>2.140448581120143E-2</v>
      </c>
      <c r="AY124">
        <f t="shared" si="85"/>
        <v>6.6559239977248249E-3</v>
      </c>
      <c r="AZ124">
        <f t="shared" si="86"/>
        <v>1.4748561813476604E-2</v>
      </c>
      <c r="BA124">
        <f t="shared" si="87"/>
        <v>1.2476041134496609</v>
      </c>
      <c r="BB124">
        <f t="shared" si="88"/>
        <v>0.92457908003698974</v>
      </c>
      <c r="BC124">
        <f t="shared" si="89"/>
        <v>1.1128018039523846</v>
      </c>
      <c r="BD124">
        <f t="shared" si="90"/>
        <v>0.62194702131085422</v>
      </c>
      <c r="BE124">
        <f t="shared" si="98"/>
        <v>6.9212336043829312</v>
      </c>
      <c r="BF124">
        <f t="shared" si="98"/>
        <v>6.9193765624253079</v>
      </c>
      <c r="BG124">
        <f t="shared" si="98"/>
        <v>6.9152601178779225</v>
      </c>
      <c r="BH124">
        <f t="shared" si="98"/>
        <v>6.90617917684333</v>
      </c>
      <c r="BI124">
        <f t="shared" si="98"/>
        <v>6.8863520127619582</v>
      </c>
      <c r="BJ124">
        <f t="shared" si="98"/>
        <v>6.8439661189089254</v>
      </c>
      <c r="BK124">
        <f t="shared" si="98"/>
        <v>6.7568589062130888</v>
      </c>
      <c r="BL124">
        <f t="shared" si="91"/>
        <v>6.588517366473055</v>
      </c>
      <c r="BM124"/>
      <c r="BN124"/>
      <c r="BO124"/>
      <c r="BP124"/>
    </row>
    <row r="125" spans="1:68" s="9" customFormat="1" x14ac:dyDescent="0.2">
      <c r="A125" s="63" t="s">
        <v>1475</v>
      </c>
      <c r="B125" s="28" t="s">
        <v>676</v>
      </c>
      <c r="C125" s="64">
        <v>38230.413</v>
      </c>
      <c r="D125" s="64" t="s">
        <v>700</v>
      </c>
      <c r="E125" s="9">
        <f t="shared" si="63"/>
        <v>-930.98867291558884</v>
      </c>
      <c r="F125" s="9">
        <f t="shared" si="64"/>
        <v>-931</v>
      </c>
      <c r="G125" s="9">
        <f t="shared" si="65"/>
        <v>1.7544000002089888E-2</v>
      </c>
      <c r="I125" s="9">
        <f t="shared" si="99"/>
        <v>1.7544000002089888E-2</v>
      </c>
      <c r="M125" s="15"/>
      <c r="P125" s="9">
        <f t="shared" si="66"/>
        <v>4.4176423065294922E-3</v>
      </c>
      <c r="Q125" s="40">
        <f t="shared" si="67"/>
        <v>23211.913</v>
      </c>
      <c r="S125" s="35">
        <v>0.1</v>
      </c>
      <c r="X125"/>
      <c r="Y125"/>
      <c r="Z125">
        <f t="shared" si="68"/>
        <v>-931</v>
      </c>
      <c r="AA125" s="15">
        <f t="shared" si="69"/>
        <v>5.4925889829874229E-3</v>
      </c>
      <c r="AB125" s="15">
        <f t="shared" si="70"/>
        <v>1.6469053325631956E-2</v>
      </c>
      <c r="AC125" s="15">
        <f t="shared" si="71"/>
        <v>1.3126357695560396E-2</v>
      </c>
      <c r="AD125" s="15">
        <f t="shared" si="72"/>
        <v>1.2051411019102464E-2</v>
      </c>
      <c r="AE125" s="15">
        <f t="shared" si="73"/>
        <v>1.4523650755134431E-5</v>
      </c>
      <c r="AF125">
        <f t="shared" si="74"/>
        <v>1.3126357695560396E-2</v>
      </c>
      <c r="AG125" s="68"/>
      <c r="AH125">
        <f t="shared" si="75"/>
        <v>1.0749466764579307E-3</v>
      </c>
      <c r="AI125">
        <f t="shared" si="76"/>
        <v>0.44131615072696895</v>
      </c>
      <c r="AJ125">
        <f t="shared" si="77"/>
        <v>1.4464069652081373E-3</v>
      </c>
      <c r="AK125">
        <f t="shared" si="78"/>
        <v>3.8371298668004136E-2</v>
      </c>
      <c r="AL125">
        <f t="shared" si="79"/>
        <v>3.0730187465952556</v>
      </c>
      <c r="AM125">
        <f t="shared" si="80"/>
        <v>29.154182634059318</v>
      </c>
      <c r="AN125" s="15">
        <f t="shared" si="97"/>
        <v>3.0126007893274331</v>
      </c>
      <c r="AO125" s="15">
        <f t="shared" si="97"/>
        <v>3.0093017491003948</v>
      </c>
      <c r="AP125" s="15">
        <f t="shared" si="97"/>
        <v>3.0152425078590062</v>
      </c>
      <c r="AQ125" s="15">
        <f t="shared" si="97"/>
        <v>3.0045412867069943</v>
      </c>
      <c r="AR125" s="15">
        <f t="shared" si="97"/>
        <v>3.0238070888825481</v>
      </c>
      <c r="AS125" s="15">
        <f t="shared" si="97"/>
        <v>2.9890855383523869</v>
      </c>
      <c r="AT125" s="15">
        <f t="shared" si="97"/>
        <v>3.0515572048079935</v>
      </c>
      <c r="AU125" s="15">
        <f t="shared" si="81"/>
        <v>2.9387337798589042</v>
      </c>
      <c r="AV125"/>
      <c r="AW125">
        <v>10600</v>
      </c>
      <c r="AX125">
        <f t="shared" si="84"/>
        <v>2.3250406882004204E-2</v>
      </c>
      <c r="AY125">
        <f t="shared" si="85"/>
        <v>6.688820226035036E-3</v>
      </c>
      <c r="AZ125">
        <f t="shared" si="86"/>
        <v>1.6561586655969168E-2</v>
      </c>
      <c r="BA125">
        <f t="shared" si="87"/>
        <v>1.1617423089918328</v>
      </c>
      <c r="BB125">
        <f t="shared" si="88"/>
        <v>0.97459910228807356</v>
      </c>
      <c r="BC125">
        <f t="shared" si="89"/>
        <v>1.2777964457277082</v>
      </c>
      <c r="BD125">
        <f t="shared" si="90"/>
        <v>0.74283268287562254</v>
      </c>
      <c r="BE125">
        <f t="shared" si="98"/>
        <v>7.0347099871542156</v>
      </c>
      <c r="BF125">
        <f t="shared" si="98"/>
        <v>7.0333163872682114</v>
      </c>
      <c r="BG125">
        <f t="shared" si="98"/>
        <v>7.029920206187688</v>
      </c>
      <c r="BH125">
        <f t="shared" si="98"/>
        <v>7.0216880565232946</v>
      </c>
      <c r="BI125">
        <f t="shared" si="98"/>
        <v>7.001984225455022</v>
      </c>
      <c r="BJ125">
        <f t="shared" si="98"/>
        <v>6.9561356247016874</v>
      </c>
      <c r="BK125">
        <f t="shared" si="98"/>
        <v>6.8553143915199666</v>
      </c>
      <c r="BL125">
        <f t="shared" si="91"/>
        <v>6.6529385753092418</v>
      </c>
      <c r="BM125"/>
      <c r="BN125"/>
      <c r="BO125"/>
      <c r="BP125"/>
    </row>
    <row r="126" spans="1:68" s="9" customFormat="1" x14ac:dyDescent="0.2">
      <c r="A126" s="63" t="s">
        <v>1475</v>
      </c>
      <c r="B126" s="28" t="s">
        <v>676</v>
      </c>
      <c r="C126" s="64">
        <v>38532.445</v>
      </c>
      <c r="D126" s="64" t="s">
        <v>700</v>
      </c>
      <c r="E126" s="9">
        <f t="shared" si="63"/>
        <v>-735.98514127219357</v>
      </c>
      <c r="F126" s="9">
        <f t="shared" si="64"/>
        <v>-736</v>
      </c>
      <c r="G126" s="9">
        <f t="shared" si="65"/>
        <v>2.3013999998511281E-2</v>
      </c>
      <c r="I126" s="9">
        <f t="shared" si="99"/>
        <v>2.3013999998511281E-2</v>
      </c>
      <c r="M126" s="15"/>
      <c r="P126" s="9">
        <f t="shared" si="66"/>
        <v>4.462386766574151E-3</v>
      </c>
      <c r="Q126" s="40">
        <f t="shared" si="67"/>
        <v>23513.945</v>
      </c>
      <c r="S126" s="35">
        <v>0.1</v>
      </c>
      <c r="X126"/>
      <c r="Y126"/>
      <c r="Z126">
        <f t="shared" si="68"/>
        <v>-736</v>
      </c>
      <c r="AA126" s="15">
        <f t="shared" si="69"/>
        <v>4.6417037272622978E-3</v>
      </c>
      <c r="AB126" s="15">
        <f t="shared" si="70"/>
        <v>2.2834683037823135E-2</v>
      </c>
      <c r="AC126" s="15">
        <f t="shared" si="71"/>
        <v>1.8551613231937131E-2</v>
      </c>
      <c r="AD126" s="15">
        <f t="shared" si="72"/>
        <v>1.8372296271248985E-2</v>
      </c>
      <c r="AE126" s="15">
        <f t="shared" si="73"/>
        <v>3.3754127027854932E-5</v>
      </c>
      <c r="AF126">
        <f t="shared" si="74"/>
        <v>1.8551613231937131E-2</v>
      </c>
      <c r="AG126" s="68"/>
      <c r="AH126">
        <f t="shared" si="75"/>
        <v>1.7931696068814668E-4</v>
      </c>
      <c r="AI126">
        <f t="shared" si="76"/>
        <v>0.44062569805641938</v>
      </c>
      <c r="AJ126">
        <f t="shared" si="77"/>
        <v>-1.984985735944745E-2</v>
      </c>
      <c r="AK126">
        <f t="shared" si="78"/>
        <v>2.6464888534281469E-2</v>
      </c>
      <c r="AL126">
        <f t="shared" si="79"/>
        <v>3.0943163151850972</v>
      </c>
      <c r="AM126">
        <f t="shared" si="80"/>
        <v>42.296581015015029</v>
      </c>
      <c r="AN126" s="15">
        <f t="shared" si="97"/>
        <v>3.0526164147528903</v>
      </c>
      <c r="AO126" s="15">
        <f t="shared" si="97"/>
        <v>3.0502658313563362</v>
      </c>
      <c r="AP126" s="15">
        <f t="shared" si="97"/>
        <v>3.0544800666746834</v>
      </c>
      <c r="AQ126" s="15">
        <f t="shared" si="97"/>
        <v>3.0469234367911646</v>
      </c>
      <c r="AR126" s="15">
        <f t="shared" si="97"/>
        <v>3.0604698159306305</v>
      </c>
      <c r="AS126" s="15">
        <f t="shared" si="97"/>
        <v>3.0361736529861045</v>
      </c>
      <c r="AT126" s="15">
        <f t="shared" si="97"/>
        <v>3.0797153277858644</v>
      </c>
      <c r="AU126" s="15">
        <f t="shared" si="81"/>
        <v>3.0015444584741862</v>
      </c>
      <c r="AV126"/>
      <c r="AW126">
        <v>10800</v>
      </c>
      <c r="AX126">
        <f t="shared" si="84"/>
        <v>2.4780374093229841E-2</v>
      </c>
      <c r="AY126">
        <f t="shared" si="85"/>
        <v>6.7214871249133539E-3</v>
      </c>
      <c r="AZ126">
        <f t="shared" si="86"/>
        <v>1.8058886968316486E-2</v>
      </c>
      <c r="BA126">
        <f t="shared" si="87"/>
        <v>1.0835907015487147</v>
      </c>
      <c r="BB126">
        <f t="shared" si="88"/>
        <v>0.99658217463346088</v>
      </c>
      <c r="BC126">
        <f t="shared" si="89"/>
        <v>1.420967266647863</v>
      </c>
      <c r="BD126">
        <f t="shared" si="90"/>
        <v>0.86036995156073082</v>
      </c>
      <c r="BE126">
        <f t="shared" si="98"/>
        <v>7.140388511272012</v>
      </c>
      <c r="BF126">
        <f t="shared" si="98"/>
        <v>7.1394625354939363</v>
      </c>
      <c r="BG126">
        <f t="shared" si="98"/>
        <v>7.1369427017736253</v>
      </c>
      <c r="BH126">
        <f t="shared" si="98"/>
        <v>7.1301220872834508</v>
      </c>
      <c r="BI126">
        <f t="shared" si="98"/>
        <v>7.111918055427938</v>
      </c>
      <c r="BJ126">
        <f t="shared" si="98"/>
        <v>7.0649999878503102</v>
      </c>
      <c r="BK126">
        <f t="shared" si="98"/>
        <v>6.9529302889652351</v>
      </c>
      <c r="BL126">
        <f t="shared" si="91"/>
        <v>6.7173597841454278</v>
      </c>
      <c r="BM126"/>
      <c r="BN126"/>
      <c r="BO126"/>
      <c r="BP126"/>
    </row>
    <row r="127" spans="1:68" s="9" customFormat="1" x14ac:dyDescent="0.2">
      <c r="A127" s="63" t="s">
        <v>1475</v>
      </c>
      <c r="B127" s="28" t="s">
        <v>676</v>
      </c>
      <c r="C127" s="64">
        <v>38535.517</v>
      </c>
      <c r="D127" s="64" t="s">
        <v>700</v>
      </c>
      <c r="E127" s="9">
        <f t="shared" si="63"/>
        <v>-734.00173935051464</v>
      </c>
      <c r="F127" s="9">
        <f t="shared" si="64"/>
        <v>-734</v>
      </c>
      <c r="G127" s="9">
        <f t="shared" si="65"/>
        <v>-2.6940000025206245E-3</v>
      </c>
      <c r="I127" s="9">
        <f t="shared" si="99"/>
        <v>-2.6940000025206245E-3</v>
      </c>
      <c r="M127" s="15"/>
      <c r="P127" s="9">
        <f t="shared" si="66"/>
        <v>4.4628445546656187E-3</v>
      </c>
      <c r="Q127" s="40">
        <f t="shared" si="67"/>
        <v>23517.017</v>
      </c>
      <c r="S127" s="35">
        <v>0.1</v>
      </c>
      <c r="X127"/>
      <c r="Y127"/>
      <c r="Z127">
        <f t="shared" si="68"/>
        <v>-734</v>
      </c>
      <c r="AA127" s="15">
        <f t="shared" si="69"/>
        <v>4.6329827146344583E-3</v>
      </c>
      <c r="AB127" s="15">
        <f t="shared" si="70"/>
        <v>-2.8641381624894642E-3</v>
      </c>
      <c r="AC127" s="15">
        <f t="shared" si="71"/>
        <v>-7.1568445571862432E-3</v>
      </c>
      <c r="AD127" s="15">
        <f t="shared" si="72"/>
        <v>-7.3269827171550828E-3</v>
      </c>
      <c r="AE127" s="15">
        <f t="shared" si="73"/>
        <v>5.3684675737489283E-6</v>
      </c>
      <c r="AF127">
        <f t="shared" si="74"/>
        <v>-7.1568445571862432E-3</v>
      </c>
      <c r="AG127" s="68"/>
      <c r="AH127">
        <f t="shared" si="75"/>
        <v>1.7013815996883973E-4</v>
      </c>
      <c r="AI127">
        <f t="shared" si="76"/>
        <v>0.4406199417024681</v>
      </c>
      <c r="AJ127">
        <f t="shared" si="77"/>
        <v>-2.0067825325578208E-2</v>
      </c>
      <c r="AK127">
        <f t="shared" si="78"/>
        <v>2.6342937935049809E-2</v>
      </c>
      <c r="AL127">
        <f t="shared" si="79"/>
        <v>3.0945343265789877</v>
      </c>
      <c r="AM127">
        <f t="shared" si="80"/>
        <v>42.492605079108401</v>
      </c>
      <c r="AN127" s="15">
        <f t="shared" si="97"/>
        <v>3.0530263363930352</v>
      </c>
      <c r="AO127" s="15">
        <f t="shared" si="97"/>
        <v>3.0506859499212826</v>
      </c>
      <c r="AP127" s="15">
        <f t="shared" si="97"/>
        <v>3.0548817498159777</v>
      </c>
      <c r="AQ127" s="15">
        <f t="shared" si="97"/>
        <v>3.0473584632203203</v>
      </c>
      <c r="AR127" s="15">
        <f t="shared" si="97"/>
        <v>3.0608445885658506</v>
      </c>
      <c r="AS127" s="15">
        <f t="shared" si="97"/>
        <v>3.0366574684421246</v>
      </c>
      <c r="AT127" s="15">
        <f t="shared" si="97"/>
        <v>3.080002297000429</v>
      </c>
      <c r="AU127" s="15">
        <f t="shared" si="81"/>
        <v>3.002188670562548</v>
      </c>
      <c r="AV127"/>
      <c r="AW127">
        <v>11000</v>
      </c>
      <c r="AX127">
        <f t="shared" si="84"/>
        <v>2.6028614183236199E-2</v>
      </c>
      <c r="AY127">
        <f t="shared" si="85"/>
        <v>6.7539246943597794E-3</v>
      </c>
      <c r="AZ127">
        <f t="shared" si="86"/>
        <v>1.927468948887642E-2</v>
      </c>
      <c r="BA127">
        <f t="shared" si="87"/>
        <v>1.0140135525010023</v>
      </c>
      <c r="BB127">
        <f t="shared" si="88"/>
        <v>0.99911389700655795</v>
      </c>
      <c r="BC127">
        <f t="shared" si="89"/>
        <v>1.5457695134272318</v>
      </c>
      <c r="BD127">
        <f t="shared" si="90"/>
        <v>0.97528121265764944</v>
      </c>
      <c r="BE127">
        <f t="shared" si="98"/>
        <v>7.2390052506295106</v>
      </c>
      <c r="BF127">
        <f t="shared" si="98"/>
        <v>7.2384591583298636</v>
      </c>
      <c r="BG127">
        <f t="shared" si="98"/>
        <v>7.236772236696285</v>
      </c>
      <c r="BH127">
        <f t="shared" si="98"/>
        <v>7.2315863238543274</v>
      </c>
      <c r="BI127">
        <f t="shared" si="98"/>
        <v>7.2158729452805845</v>
      </c>
      <c r="BJ127">
        <f t="shared" si="98"/>
        <v>7.170160270499589</v>
      </c>
      <c r="BK127">
        <f t="shared" si="98"/>
        <v>7.0495688851691698</v>
      </c>
      <c r="BL127">
        <f t="shared" si="91"/>
        <v>6.7817809929816146</v>
      </c>
      <c r="BM127"/>
      <c r="BN127"/>
      <c r="BO127"/>
      <c r="BP127"/>
    </row>
    <row r="128" spans="1:68" s="9" customFormat="1" x14ac:dyDescent="0.2">
      <c r="A128" s="63" t="s">
        <v>1475</v>
      </c>
      <c r="B128" s="28" t="s">
        <v>676</v>
      </c>
      <c r="C128" s="64">
        <v>38535.517999999996</v>
      </c>
      <c r="D128" s="64" t="s">
        <v>700</v>
      </c>
      <c r="E128" s="9">
        <f t="shared" si="63"/>
        <v>-734.00109371187045</v>
      </c>
      <c r="F128" s="9">
        <f t="shared" si="64"/>
        <v>-734</v>
      </c>
      <c r="G128" s="9">
        <f t="shared" si="65"/>
        <v>-1.6940000059548765E-3</v>
      </c>
      <c r="I128" s="9">
        <f t="shared" si="99"/>
        <v>-1.6940000059548765E-3</v>
      </c>
      <c r="M128" s="15"/>
      <c r="P128" s="9">
        <f t="shared" si="66"/>
        <v>4.4628445546656187E-3</v>
      </c>
      <c r="Q128" s="40">
        <f t="shared" si="67"/>
        <v>23517.017999999996</v>
      </c>
      <c r="S128" s="35">
        <v>0.1</v>
      </c>
      <c r="X128"/>
      <c r="Y128"/>
      <c r="Z128">
        <f t="shared" si="68"/>
        <v>-734</v>
      </c>
      <c r="AA128" s="15">
        <f t="shared" si="69"/>
        <v>4.6329827146344583E-3</v>
      </c>
      <c r="AB128" s="15">
        <f t="shared" si="70"/>
        <v>-1.8641381659237162E-3</v>
      </c>
      <c r="AC128" s="15">
        <f t="shared" si="71"/>
        <v>-6.1568445606204952E-3</v>
      </c>
      <c r="AD128" s="15">
        <f t="shared" si="72"/>
        <v>-6.3269827205893348E-3</v>
      </c>
      <c r="AE128" s="15">
        <f t="shared" si="73"/>
        <v>4.0030710346636025E-6</v>
      </c>
      <c r="AF128">
        <f t="shared" si="74"/>
        <v>-6.1568445606204952E-3</v>
      </c>
      <c r="AG128" s="68"/>
      <c r="AH128">
        <f t="shared" si="75"/>
        <v>1.7013815996883973E-4</v>
      </c>
      <c r="AI128">
        <f t="shared" si="76"/>
        <v>0.4406199417024681</v>
      </c>
      <c r="AJ128">
        <f t="shared" si="77"/>
        <v>-2.0067825325578208E-2</v>
      </c>
      <c r="AK128">
        <f t="shared" si="78"/>
        <v>2.6342937935049809E-2</v>
      </c>
      <c r="AL128">
        <f t="shared" si="79"/>
        <v>3.0945343265789877</v>
      </c>
      <c r="AM128">
        <f t="shared" si="80"/>
        <v>42.492605079108401</v>
      </c>
      <c r="AN128" s="15">
        <f t="shared" si="97"/>
        <v>3.0530263363930352</v>
      </c>
      <c r="AO128" s="15">
        <f t="shared" si="97"/>
        <v>3.0506859499212826</v>
      </c>
      <c r="AP128" s="15">
        <f t="shared" si="97"/>
        <v>3.0548817498159777</v>
      </c>
      <c r="AQ128" s="15">
        <f t="shared" si="97"/>
        <v>3.0473584632203203</v>
      </c>
      <c r="AR128" s="15">
        <f t="shared" si="97"/>
        <v>3.0608445885658506</v>
      </c>
      <c r="AS128" s="15">
        <f t="shared" si="97"/>
        <v>3.0366574684421246</v>
      </c>
      <c r="AT128" s="15">
        <f t="shared" si="97"/>
        <v>3.080002297000429</v>
      </c>
      <c r="AU128" s="15">
        <f t="shared" si="81"/>
        <v>3.002188670562548</v>
      </c>
      <c r="AV128"/>
      <c r="AW128">
        <v>11200</v>
      </c>
      <c r="AX128">
        <f t="shared" si="84"/>
        <v>2.7029925712347719E-2</v>
      </c>
      <c r="AY128">
        <f t="shared" si="85"/>
        <v>6.7861329343743134E-3</v>
      </c>
      <c r="AZ128">
        <f t="shared" si="86"/>
        <v>2.0243792777973404E-2</v>
      </c>
      <c r="BA128">
        <f t="shared" si="87"/>
        <v>0.95269685330742282</v>
      </c>
      <c r="BB128">
        <f t="shared" si="88"/>
        <v>0.98851587959127762</v>
      </c>
      <c r="BC128">
        <f t="shared" si="89"/>
        <v>1.6553670066259532</v>
      </c>
      <c r="BD128">
        <f t="shared" si="90"/>
        <v>1.0883596685641841</v>
      </c>
      <c r="BE128">
        <f t="shared" si="98"/>
        <v>7.3313744198925015</v>
      </c>
      <c r="BF128">
        <f t="shared" si="98"/>
        <v>7.3310904061146109</v>
      </c>
      <c r="BG128">
        <f t="shared" si="98"/>
        <v>7.3300757192728092</v>
      </c>
      <c r="BH128">
        <f t="shared" si="98"/>
        <v>7.3264650388563393</v>
      </c>
      <c r="BI128">
        <f t="shared" si="98"/>
        <v>7.313794023548656</v>
      </c>
      <c r="BJ128">
        <f t="shared" si="98"/>
        <v>7.2712915522089547</v>
      </c>
      <c r="BK128">
        <f t="shared" si="98"/>
        <v>7.1450965212397461</v>
      </c>
      <c r="BL128">
        <f t="shared" si="91"/>
        <v>6.8462022018178015</v>
      </c>
      <c r="BM128"/>
      <c r="BN128"/>
      <c r="BO128"/>
      <c r="BP128"/>
    </row>
    <row r="129" spans="1:68" s="9" customFormat="1" x14ac:dyDescent="0.2">
      <c r="A129" s="63" t="s">
        <v>1475</v>
      </c>
      <c r="B129" s="28" t="s">
        <v>676</v>
      </c>
      <c r="C129" s="64">
        <v>38642.392</v>
      </c>
      <c r="D129" s="64" t="s">
        <v>700</v>
      </c>
      <c r="E129" s="9">
        <f t="shared" si="63"/>
        <v>-664.99910901866929</v>
      </c>
      <c r="F129" s="9">
        <f t="shared" si="64"/>
        <v>-665</v>
      </c>
      <c r="G129" s="9">
        <f t="shared" si="65"/>
        <v>1.3800000015180558E-3</v>
      </c>
      <c r="I129" s="9">
        <f t="shared" si="99"/>
        <v>1.3800000015180558E-3</v>
      </c>
      <c r="M129" s="15"/>
      <c r="P129" s="9">
        <f t="shared" si="66"/>
        <v>4.4786242002601622E-3</v>
      </c>
      <c r="Q129" s="40">
        <f t="shared" si="67"/>
        <v>23623.892</v>
      </c>
      <c r="S129" s="35">
        <v>0.1</v>
      </c>
      <c r="X129" s="15"/>
      <c r="Y129" s="15"/>
      <c r="Z129">
        <f t="shared" si="68"/>
        <v>-665</v>
      </c>
      <c r="AA129" s="15">
        <f t="shared" si="69"/>
        <v>4.3322008654169053E-3</v>
      </c>
      <c r="AB129" s="15">
        <f t="shared" si="70"/>
        <v>1.5264233363613128E-3</v>
      </c>
      <c r="AC129" s="15">
        <f t="shared" si="71"/>
        <v>-3.0986241987421064E-3</v>
      </c>
      <c r="AD129" s="15">
        <f t="shared" si="72"/>
        <v>-2.9522008638988495E-3</v>
      </c>
      <c r="AE129" s="15">
        <f t="shared" si="73"/>
        <v>8.7154899408051143E-7</v>
      </c>
      <c r="AF129">
        <f t="shared" si="74"/>
        <v>-3.0986241987421064E-3</v>
      </c>
      <c r="AG129" s="68"/>
      <c r="AH129">
        <f t="shared" si="75"/>
        <v>-1.4642333484325706E-4</v>
      </c>
      <c r="AI129">
        <f t="shared" si="76"/>
        <v>0.44043772683029325</v>
      </c>
      <c r="AJ129">
        <f t="shared" si="77"/>
        <v>-2.7582708317728424E-2</v>
      </c>
      <c r="AK129">
        <f t="shared" si="78"/>
        <v>2.213735406841846E-2</v>
      </c>
      <c r="AL129">
        <f t="shared" si="79"/>
        <v>3.102051361094559</v>
      </c>
      <c r="AM129">
        <f t="shared" si="80"/>
        <v>50.573445666069517</v>
      </c>
      <c r="AN129" s="15">
        <f t="shared" si="97"/>
        <v>3.0671635378012296</v>
      </c>
      <c r="AO129" s="15">
        <f t="shared" si="97"/>
        <v>3.0651798314289529</v>
      </c>
      <c r="AP129" s="15">
        <f t="shared" si="97"/>
        <v>3.0687320555851492</v>
      </c>
      <c r="AQ129" s="15">
        <f t="shared" si="97"/>
        <v>3.0623704038442083</v>
      </c>
      <c r="AR129" s="15">
        <f t="shared" si="97"/>
        <v>3.0737613345433838</v>
      </c>
      <c r="AS129" s="15">
        <f t="shared" si="97"/>
        <v>3.0533579458887026</v>
      </c>
      <c r="AT129" s="15">
        <f t="shared" si="97"/>
        <v>3.0898839738845858</v>
      </c>
      <c r="AU129" s="15">
        <f t="shared" si="81"/>
        <v>3.0244139876110325</v>
      </c>
      <c r="AV129"/>
      <c r="AW129">
        <v>11400</v>
      </c>
      <c r="AX129">
        <f>AB$3+AB$4*AW129+AB$5*AW129^2+AZ129</f>
        <v>2.7816174138724274E-2</v>
      </c>
      <c r="AY129">
        <f t="shared" si="85"/>
        <v>6.8181118449569559E-3</v>
      </c>
      <c r="AZ129">
        <f>$AB$6*($AB$11/BA129*BB129+$AB$12)</f>
        <v>2.0998062293767317E-2</v>
      </c>
      <c r="BA129">
        <f t="shared" si="87"/>
        <v>0.89884067161770353</v>
      </c>
      <c r="BB129">
        <f>SIN(BC129+RADIANS($AB$9))</f>
        <v>0.96921690604293742</v>
      </c>
      <c r="BC129">
        <f>2*ATAN(BD129)</f>
        <v>1.7524351293208233</v>
      </c>
      <c r="BD129">
        <f>SQRT((1+$AB$7)/(1-$AB$7))*TAN(BE129/2)</f>
        <v>1.2003892888315657</v>
      </c>
      <c r="BE129">
        <f t="shared" si="98"/>
        <v>7.4182730010605695</v>
      </c>
      <c r="BF129">
        <f t="shared" si="98"/>
        <v>7.418144921901626</v>
      </c>
      <c r="BG129">
        <f t="shared" si="98"/>
        <v>7.4176034802161581</v>
      </c>
      <c r="BH129">
        <f t="shared" si="98"/>
        <v>7.4153215001076465</v>
      </c>
      <c r="BI129">
        <f t="shared" si="98"/>
        <v>7.4058231896896336</v>
      </c>
      <c r="BJ129">
        <f t="shared" si="98"/>
        <v>7.368146554611319</v>
      </c>
      <c r="BK129">
        <f t="shared" si="98"/>
        <v>7.2393841472775593</v>
      </c>
      <c r="BL129">
        <f t="shared" si="91"/>
        <v>6.9106234106539874</v>
      </c>
      <c r="BM129"/>
      <c r="BN129"/>
      <c r="BO129"/>
      <c r="BP129"/>
    </row>
    <row r="130" spans="1:68" s="9" customFormat="1" x14ac:dyDescent="0.2">
      <c r="A130" s="63" t="s">
        <v>1475</v>
      </c>
      <c r="B130" s="28" t="s">
        <v>676</v>
      </c>
      <c r="C130" s="64">
        <v>38642.396000000001</v>
      </c>
      <c r="D130" s="64" t="s">
        <v>700</v>
      </c>
      <c r="E130" s="9">
        <f t="shared" si="63"/>
        <v>-664.99652646408322</v>
      </c>
      <c r="F130" s="9">
        <f t="shared" si="64"/>
        <v>-665</v>
      </c>
      <c r="G130" s="9">
        <f t="shared" si="65"/>
        <v>5.380000002332963E-3</v>
      </c>
      <c r="I130" s="9">
        <f t="shared" si="99"/>
        <v>5.380000002332963E-3</v>
      </c>
      <c r="M130" s="15"/>
      <c r="P130" s="9">
        <f t="shared" si="66"/>
        <v>4.4786242002601622E-3</v>
      </c>
      <c r="Q130" s="40">
        <f t="shared" si="67"/>
        <v>23623.896000000001</v>
      </c>
      <c r="S130" s="35">
        <v>0.1</v>
      </c>
      <c r="X130" s="15"/>
      <c r="Y130" s="15"/>
      <c r="Z130">
        <f t="shared" si="68"/>
        <v>-665</v>
      </c>
      <c r="AA130" s="15">
        <f t="shared" si="69"/>
        <v>4.3322008654169053E-3</v>
      </c>
      <c r="AB130" s="15">
        <f t="shared" si="70"/>
        <v>5.52642333717622E-3</v>
      </c>
      <c r="AC130" s="15">
        <f t="shared" si="71"/>
        <v>9.013758020728008E-4</v>
      </c>
      <c r="AD130" s="15">
        <f t="shared" si="72"/>
        <v>1.0477991369160578E-3</v>
      </c>
      <c r="AE130" s="15">
        <f t="shared" si="73"/>
        <v>1.0978830313220357E-7</v>
      </c>
      <c r="AF130">
        <f t="shared" si="74"/>
        <v>9.013758020728008E-4</v>
      </c>
      <c r="AG130" s="68"/>
      <c r="AH130">
        <f t="shared" si="75"/>
        <v>-1.4642333484325706E-4</v>
      </c>
      <c r="AI130">
        <f t="shared" si="76"/>
        <v>0.44043772683029325</v>
      </c>
      <c r="AJ130">
        <f t="shared" si="77"/>
        <v>-2.7582708317728424E-2</v>
      </c>
      <c r="AK130">
        <f t="shared" si="78"/>
        <v>2.213735406841846E-2</v>
      </c>
      <c r="AL130">
        <f t="shared" si="79"/>
        <v>3.102051361094559</v>
      </c>
      <c r="AM130">
        <f t="shared" si="80"/>
        <v>50.573445666069517</v>
      </c>
      <c r="AN130" s="15">
        <f t="shared" si="97"/>
        <v>3.0671635378012296</v>
      </c>
      <c r="AO130" s="15">
        <f t="shared" si="97"/>
        <v>3.0651798314289529</v>
      </c>
      <c r="AP130" s="15">
        <f t="shared" si="97"/>
        <v>3.0687320555851492</v>
      </c>
      <c r="AQ130" s="15">
        <f t="shared" si="97"/>
        <v>3.0623704038442083</v>
      </c>
      <c r="AR130" s="15">
        <f t="shared" si="97"/>
        <v>3.0737613345433838</v>
      </c>
      <c r="AS130" s="15">
        <f t="shared" si="97"/>
        <v>3.0533579458887026</v>
      </c>
      <c r="AT130" s="15">
        <f t="shared" si="97"/>
        <v>3.0898839738845858</v>
      </c>
      <c r="AU130" s="15">
        <f t="shared" si="81"/>
        <v>3.0244139876110325</v>
      </c>
      <c r="AV130"/>
      <c r="AW130">
        <v>11600</v>
      </c>
      <c r="AX130">
        <f>AB$3+AB$4*AW130+AB$5*AW130^2+AZ130</f>
        <v>2.8415152420749129E-2</v>
      </c>
      <c r="AY130">
        <f t="shared" si="85"/>
        <v>6.8498614261077052E-3</v>
      </c>
      <c r="AZ130">
        <f>$AB$6*($AB$11/BA130*BB130+$AB$12)</f>
        <v>2.1565290994641426E-2</v>
      </c>
      <c r="BA130">
        <f t="shared" si="87"/>
        <v>0.85151817857852352</v>
      </c>
      <c r="BB130">
        <f>SIN(BC130+RADIANS($AB$9))</f>
        <v>0.94425141976801141</v>
      </c>
      <c r="BC130">
        <f>2*ATAN(BD130)</f>
        <v>1.8391517792829737</v>
      </c>
      <c r="BD130">
        <f>SQRT((1+$AB$7)/(1-$AB$7))*TAN(BE130/2)</f>
        <v>1.3121087853177653</v>
      </c>
      <c r="BE130">
        <f t="shared" si="98"/>
        <v>7.5003910757398433</v>
      </c>
      <c r="BF130">
        <f t="shared" si="98"/>
        <v>7.5003425794719876</v>
      </c>
      <c r="BG130">
        <f t="shared" si="98"/>
        <v>7.5000926006132849</v>
      </c>
      <c r="BH130">
        <f t="shared" si="98"/>
        <v>7.4988067329781227</v>
      </c>
      <c r="BI130">
        <f t="shared" si="98"/>
        <v>7.4922615222261824</v>
      </c>
      <c r="BJ130">
        <f t="shared" si="98"/>
        <v>7.4605569465384729</v>
      </c>
      <c r="BK130">
        <f t="shared" si="98"/>
        <v>7.3323078577596013</v>
      </c>
      <c r="BL130">
        <f t="shared" si="91"/>
        <v>6.9750446194901743</v>
      </c>
      <c r="BM130"/>
      <c r="BN130"/>
      <c r="BO130"/>
      <c r="BP130"/>
    </row>
    <row r="131" spans="1:68" s="9" customFormat="1" x14ac:dyDescent="0.2">
      <c r="A131" s="63" t="s">
        <v>1546</v>
      </c>
      <c r="B131" s="28" t="s">
        <v>676</v>
      </c>
      <c r="C131" s="64">
        <v>38975.404000000002</v>
      </c>
      <c r="D131" s="64" t="s">
        <v>700</v>
      </c>
      <c r="E131" s="9">
        <f t="shared" si="63"/>
        <v>-449.99369211042455</v>
      </c>
      <c r="F131" s="9">
        <f t="shared" si="64"/>
        <v>-450</v>
      </c>
      <c r="G131" s="9">
        <f t="shared" si="65"/>
        <v>9.7699999969336204E-3</v>
      </c>
      <c r="I131" s="9">
        <f t="shared" si="99"/>
        <v>9.7699999969336204E-3</v>
      </c>
      <c r="M131" s="15"/>
      <c r="P131" s="9">
        <f t="shared" si="66"/>
        <v>4.5276176254818064E-3</v>
      </c>
      <c r="Q131" s="40">
        <f t="shared" si="67"/>
        <v>23956.904000000002</v>
      </c>
      <c r="S131" s="35">
        <v>0.1</v>
      </c>
      <c r="Z131">
        <f t="shared" si="68"/>
        <v>-450</v>
      </c>
      <c r="AA131" s="15">
        <f t="shared" si="69"/>
        <v>3.3963761205585375E-3</v>
      </c>
      <c r="AB131" s="15">
        <f t="shared" si="70"/>
        <v>1.0901241501856888E-2</v>
      </c>
      <c r="AC131" s="15">
        <f t="shared" si="71"/>
        <v>5.242382371451814E-3</v>
      </c>
      <c r="AD131" s="15">
        <f t="shared" si="72"/>
        <v>6.3736238763750829E-3</v>
      </c>
      <c r="AE131" s="15">
        <f t="shared" si="73"/>
        <v>4.0623081317498537E-6</v>
      </c>
      <c r="AF131">
        <f t="shared" si="74"/>
        <v>5.242382371451814E-3</v>
      </c>
      <c r="AG131" s="68"/>
      <c r="AH131">
        <f t="shared" si="75"/>
        <v>-1.1312415049232688E-3</v>
      </c>
      <c r="AI131">
        <f t="shared" si="76"/>
        <v>0.44007312305096957</v>
      </c>
      <c r="AJ131">
        <f t="shared" si="77"/>
        <v>-5.0945008564293709E-2</v>
      </c>
      <c r="AK131">
        <f t="shared" si="78"/>
        <v>9.049445845211869E-3</v>
      </c>
      <c r="AL131">
        <f t="shared" si="79"/>
        <v>3.1254322254673337</v>
      </c>
      <c r="AM131">
        <f t="shared" si="80"/>
        <v>123.75640410529678</v>
      </c>
      <c r="AN131" s="15">
        <f t="shared" ref="AN131:AT140" si="100">$AU131+$AB$7*SIN(AO131)</f>
        <v>3.1111652590323522</v>
      </c>
      <c r="AO131" s="15">
        <f t="shared" si="100"/>
        <v>3.110340295133502</v>
      </c>
      <c r="AP131" s="15">
        <f t="shared" si="100"/>
        <v>3.1118141312452354</v>
      </c>
      <c r="AQ131" s="15">
        <f t="shared" si="100"/>
        <v>3.1091810073986266</v>
      </c>
      <c r="AR131" s="15">
        <f t="shared" si="100"/>
        <v>3.1138851437205641</v>
      </c>
      <c r="AS131" s="15">
        <f t="shared" si="100"/>
        <v>3.105480597029378</v>
      </c>
      <c r="AT131" s="15">
        <f t="shared" si="100"/>
        <v>3.1204949993497126</v>
      </c>
      <c r="AU131" s="15">
        <f t="shared" si="81"/>
        <v>3.093666787109933</v>
      </c>
      <c r="AV131"/>
      <c r="AW131">
        <v>11800</v>
      </c>
      <c r="AX131">
        <f>AB$3+AB$4*AW131+AB$5*AW131^2+AZ131</f>
        <v>2.8850610070504244E-2</v>
      </c>
      <c r="AY131">
        <f t="shared" si="85"/>
        <v>6.881381677826562E-3</v>
      </c>
      <c r="AZ131">
        <f>$AB$6*($AB$11/BA131*BB131+$AB$12)</f>
        <v>2.1969228392677682E-2</v>
      </c>
      <c r="BA131">
        <f t="shared" si="87"/>
        <v>0.80983717446686498</v>
      </c>
      <c r="BB131">
        <f>SIN(BC131+RADIANS($AB$9))</f>
        <v>0.91568226943442366</v>
      </c>
      <c r="BC131">
        <f>2*ATAN(BD131)</f>
        <v>1.9172629053939028</v>
      </c>
      <c r="BD131">
        <f>SQRT((1+$AB$7)/(1-$AB$7))*TAN(BE131/2)</f>
        <v>1.4242049411105802</v>
      </c>
      <c r="BE131">
        <f t="shared" ref="BE131:BK132" si="101">$BL131+$AB$7*SIN(BF131)</f>
        <v>7.5783211713270422</v>
      </c>
      <c r="BF131">
        <f t="shared" si="101"/>
        <v>7.5783066329552131</v>
      </c>
      <c r="BG131">
        <f t="shared" si="101"/>
        <v>7.5782112716928154</v>
      </c>
      <c r="BH131">
        <f t="shared" si="101"/>
        <v>7.5775865653037897</v>
      </c>
      <c r="BI131">
        <f t="shared" si="101"/>
        <v>7.5735276833021912</v>
      </c>
      <c r="BJ131">
        <f t="shared" si="101"/>
        <v>7.5484324212464067</v>
      </c>
      <c r="BK131">
        <f t="shared" si="101"/>
        <v>7.4237494055807804</v>
      </c>
      <c r="BL131">
        <f t="shared" si="91"/>
        <v>7.0394658283263611</v>
      </c>
      <c r="BM131"/>
      <c r="BN131"/>
      <c r="BO131"/>
      <c r="BP131"/>
    </row>
    <row r="132" spans="1:68" s="9" customFormat="1" x14ac:dyDescent="0.2">
      <c r="A132" s="63" t="s">
        <v>1546</v>
      </c>
      <c r="B132" s="28" t="s">
        <v>676</v>
      </c>
      <c r="C132" s="64">
        <v>38975.404000000002</v>
      </c>
      <c r="D132" s="64" t="s">
        <v>700</v>
      </c>
      <c r="E132" s="9">
        <f t="shared" si="63"/>
        <v>-449.99369211042455</v>
      </c>
      <c r="F132" s="9">
        <f t="shared" si="64"/>
        <v>-450</v>
      </c>
      <c r="G132" s="9">
        <f t="shared" si="65"/>
        <v>9.7699999969336204E-3</v>
      </c>
      <c r="I132" s="9">
        <f t="shared" si="99"/>
        <v>9.7699999969336204E-3</v>
      </c>
      <c r="M132" s="15"/>
      <c r="P132" s="9">
        <f t="shared" si="66"/>
        <v>4.5276176254818064E-3</v>
      </c>
      <c r="Q132" s="40">
        <f t="shared" si="67"/>
        <v>23956.904000000002</v>
      </c>
      <c r="S132" s="35">
        <v>0.1</v>
      </c>
      <c r="X132" s="15"/>
      <c r="Y132" s="15"/>
      <c r="Z132">
        <f t="shared" si="68"/>
        <v>-450</v>
      </c>
      <c r="AA132" s="15">
        <f t="shared" si="69"/>
        <v>3.3963761205585375E-3</v>
      </c>
      <c r="AB132" s="15">
        <f t="shared" si="70"/>
        <v>1.0901241501856888E-2</v>
      </c>
      <c r="AC132" s="15">
        <f t="shared" si="71"/>
        <v>5.242382371451814E-3</v>
      </c>
      <c r="AD132" s="15">
        <f t="shared" si="72"/>
        <v>6.3736238763750829E-3</v>
      </c>
      <c r="AE132" s="15">
        <f t="shared" si="73"/>
        <v>4.0623081317498537E-6</v>
      </c>
      <c r="AF132">
        <f t="shared" si="74"/>
        <v>5.242382371451814E-3</v>
      </c>
      <c r="AG132" s="68"/>
      <c r="AH132">
        <f t="shared" si="75"/>
        <v>-1.1312415049232688E-3</v>
      </c>
      <c r="AI132">
        <f t="shared" si="76"/>
        <v>0.44007312305096957</v>
      </c>
      <c r="AJ132">
        <f t="shared" si="77"/>
        <v>-5.0945008564293709E-2</v>
      </c>
      <c r="AK132">
        <f t="shared" si="78"/>
        <v>9.049445845211869E-3</v>
      </c>
      <c r="AL132">
        <f t="shared" si="79"/>
        <v>3.1254322254673337</v>
      </c>
      <c r="AM132">
        <f t="shared" si="80"/>
        <v>123.75640410529678</v>
      </c>
      <c r="AN132" s="15">
        <f t="shared" si="100"/>
        <v>3.1111652590323522</v>
      </c>
      <c r="AO132" s="15">
        <f t="shared" si="100"/>
        <v>3.110340295133502</v>
      </c>
      <c r="AP132" s="15">
        <f t="shared" si="100"/>
        <v>3.1118141312452354</v>
      </c>
      <c r="AQ132" s="15">
        <f t="shared" si="100"/>
        <v>3.1091810073986266</v>
      </c>
      <c r="AR132" s="15">
        <f t="shared" si="100"/>
        <v>3.1138851437205641</v>
      </c>
      <c r="AS132" s="15">
        <f t="shared" si="100"/>
        <v>3.105480597029378</v>
      </c>
      <c r="AT132" s="15">
        <f t="shared" si="100"/>
        <v>3.1204949993497126</v>
      </c>
      <c r="AU132" s="15">
        <f t="shared" si="81"/>
        <v>3.093666787109933</v>
      </c>
      <c r="AV132"/>
      <c r="AW132">
        <v>12000</v>
      </c>
      <c r="AX132">
        <f>AB$3+AB$4*AW132+AB$5*AW132^2+AZ132</f>
        <v>2.9142719855601996E-2</v>
      </c>
      <c r="AY132">
        <f t="shared" si="85"/>
        <v>6.9126726001135282E-3</v>
      </c>
      <c r="AZ132">
        <f>$AB$6*($AB$11/BA132*BB132+$AB$12)</f>
        <v>2.2230047255488466E-2</v>
      </c>
      <c r="BA132">
        <f t="shared" si="87"/>
        <v>0.773000576073262</v>
      </c>
      <c r="BB132">
        <f>SIN(BC132+RADIANS($AB$9))</f>
        <v>0.88490987541883981</v>
      </c>
      <c r="BC132">
        <f>2*ATAN(BD132)</f>
        <v>1.9881646776917137</v>
      </c>
      <c r="BD132">
        <f>SQRT((1+$AB$7)/(1-$AB$7))*TAN(BE132/2)</f>
        <v>1.5373215489688119</v>
      </c>
      <c r="BE132">
        <f t="shared" si="101"/>
        <v>7.65256592089065</v>
      </c>
      <c r="BF132">
        <f t="shared" si="101"/>
        <v>7.6525628414092317</v>
      </c>
      <c r="BG132">
        <f t="shared" si="101"/>
        <v>7.6525353560861893</v>
      </c>
      <c r="BH132">
        <f t="shared" si="101"/>
        <v>7.6522902047385495</v>
      </c>
      <c r="BI132">
        <f t="shared" si="101"/>
        <v>7.6501164764112275</v>
      </c>
      <c r="BJ132">
        <f t="shared" si="101"/>
        <v>7.6317577218802315</v>
      </c>
      <c r="BK132">
        <f t="shared" si="101"/>
        <v>7.5135966926206139</v>
      </c>
      <c r="BL132">
        <f t="shared" si="91"/>
        <v>7.1038870371625471</v>
      </c>
      <c r="BM132"/>
      <c r="BN132"/>
      <c r="BO132"/>
      <c r="BP132"/>
    </row>
    <row r="133" spans="1:68" s="9" customFormat="1" x14ac:dyDescent="0.2">
      <c r="A133" s="63" t="s">
        <v>1546</v>
      </c>
      <c r="B133" s="28" t="s">
        <v>676</v>
      </c>
      <c r="C133" s="64">
        <v>38978.508999999998</v>
      </c>
      <c r="D133" s="64" t="s">
        <v>700</v>
      </c>
      <c r="E133" s="9">
        <f t="shared" si="63"/>
        <v>-447.98898411341781</v>
      </c>
      <c r="F133" s="9">
        <f t="shared" si="64"/>
        <v>-448</v>
      </c>
      <c r="G133" s="9">
        <f t="shared" si="65"/>
        <v>1.7061999998986721E-2</v>
      </c>
      <c r="I133" s="9">
        <f t="shared" si="99"/>
        <v>1.7061999998986721E-2</v>
      </c>
      <c r="M133" s="15"/>
      <c r="P133" s="9">
        <f t="shared" si="66"/>
        <v>4.5280721341623966E-3</v>
      </c>
      <c r="Q133" s="40">
        <f t="shared" si="67"/>
        <v>23960.008999999998</v>
      </c>
      <c r="S133" s="35">
        <v>0.1</v>
      </c>
      <c r="X133"/>
      <c r="Y133"/>
      <c r="Z133">
        <f t="shared" si="68"/>
        <v>-448</v>
      </c>
      <c r="AA133" s="15">
        <f t="shared" si="69"/>
        <v>3.3876823095805959E-3</v>
      </c>
      <c r="AB133" s="15">
        <f t="shared" si="70"/>
        <v>1.8202389823568522E-2</v>
      </c>
      <c r="AC133" s="15">
        <f t="shared" si="71"/>
        <v>1.2533927864824324E-2</v>
      </c>
      <c r="AD133" s="15">
        <f t="shared" si="72"/>
        <v>1.3674317689406124E-2</v>
      </c>
      <c r="AE133" s="15">
        <f t="shared" si="73"/>
        <v>1.8698696427080527E-5</v>
      </c>
      <c r="AF133">
        <f t="shared" si="74"/>
        <v>1.2533927864824324E-2</v>
      </c>
      <c r="AG133" s="68"/>
      <c r="AH133">
        <f t="shared" si="75"/>
        <v>-1.1403898245818005E-3</v>
      </c>
      <c r="AI133">
        <f t="shared" si="76"/>
        <v>0.44007116992460482</v>
      </c>
      <c r="AJ133">
        <f t="shared" si="77"/>
        <v>-5.1162014165468984E-2</v>
      </c>
      <c r="AK133">
        <f t="shared" si="78"/>
        <v>8.9277797015417017E-3</v>
      </c>
      <c r="AL133">
        <f t="shared" si="79"/>
        <v>3.1256495144313106</v>
      </c>
      <c r="AM133">
        <f t="shared" si="80"/>
        <v>125.44315244270669</v>
      </c>
      <c r="AN133" s="15">
        <f t="shared" si="100"/>
        <v>3.111574333550235</v>
      </c>
      <c r="AO133" s="15">
        <f t="shared" si="100"/>
        <v>3.110760386044142</v>
      </c>
      <c r="AP133" s="15">
        <f t="shared" si="100"/>
        <v>3.1122145227706781</v>
      </c>
      <c r="AQ133" s="15">
        <f t="shared" si="100"/>
        <v>3.1096166269923895</v>
      </c>
      <c r="AR133" s="15">
        <f t="shared" si="100"/>
        <v>3.1142577714284472</v>
      </c>
      <c r="AS133" s="15">
        <f t="shared" si="100"/>
        <v>3.1059658812956457</v>
      </c>
      <c r="AT133" s="15">
        <f t="shared" si="100"/>
        <v>3.1207788613586089</v>
      </c>
      <c r="AU133" s="15">
        <f t="shared" si="81"/>
        <v>3.0943109991982949</v>
      </c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</row>
    <row r="134" spans="1:68" s="9" customFormat="1" x14ac:dyDescent="0.2">
      <c r="A134" s="63" t="s">
        <v>1546</v>
      </c>
      <c r="B134" s="28" t="s">
        <v>676</v>
      </c>
      <c r="C134" s="64">
        <v>38989.349000000002</v>
      </c>
      <c r="D134" s="64" t="s">
        <v>700</v>
      </c>
      <c r="E134" s="9">
        <f t="shared" si="63"/>
        <v>-440.9902611866579</v>
      </c>
      <c r="F134" s="9">
        <f t="shared" si="64"/>
        <v>-441</v>
      </c>
      <c r="G134" s="9">
        <f t="shared" si="65"/>
        <v>1.5083999998751096E-2</v>
      </c>
      <c r="I134" s="9">
        <f t="shared" si="99"/>
        <v>1.5083999998751096E-2</v>
      </c>
      <c r="M134" s="15"/>
      <c r="P134" s="9">
        <f t="shared" si="66"/>
        <v>4.5296627339475393E-3</v>
      </c>
      <c r="Q134" s="40">
        <f t="shared" si="67"/>
        <v>23970.849000000002</v>
      </c>
      <c r="S134" s="35">
        <v>0.1</v>
      </c>
      <c r="Z134">
        <f t="shared" si="68"/>
        <v>-441</v>
      </c>
      <c r="AA134" s="15">
        <f t="shared" si="69"/>
        <v>3.3572558274469135E-3</v>
      </c>
      <c r="AB134" s="15">
        <f t="shared" si="70"/>
        <v>1.6256406905251722E-2</v>
      </c>
      <c r="AC134" s="15">
        <f t="shared" si="71"/>
        <v>1.0554337264803558E-2</v>
      </c>
      <c r="AD134" s="15">
        <f t="shared" si="72"/>
        <v>1.1726744171304183E-2</v>
      </c>
      <c r="AE134" s="15">
        <f t="shared" si="73"/>
        <v>1.3751652885921664E-5</v>
      </c>
      <c r="AF134">
        <f t="shared" si="74"/>
        <v>1.0554337264803558E-2</v>
      </c>
      <c r="AG134" s="68"/>
      <c r="AH134">
        <f t="shared" si="75"/>
        <v>-1.1724069065006258E-3</v>
      </c>
      <c r="AI134">
        <f t="shared" si="76"/>
        <v>0.44006454234160342</v>
      </c>
      <c r="AJ134">
        <f t="shared" si="77"/>
        <v>-5.1921494802016306E-2</v>
      </c>
      <c r="AK134">
        <f t="shared" si="78"/>
        <v>8.5019560621078395E-3</v>
      </c>
      <c r="AL134">
        <f t="shared" si="79"/>
        <v>3.1264100059008131</v>
      </c>
      <c r="AM134">
        <f t="shared" si="80"/>
        <v>131.72679904214186</v>
      </c>
      <c r="AN134" s="15">
        <f t="shared" si="100"/>
        <v>3.1130060709291523</v>
      </c>
      <c r="AO134" s="15">
        <f t="shared" si="100"/>
        <v>3.1122307037209009</v>
      </c>
      <c r="AP134" s="15">
        <f t="shared" si="100"/>
        <v>3.1136158573447523</v>
      </c>
      <c r="AQ134" s="15">
        <f t="shared" si="100"/>
        <v>3.1111413122098512</v>
      </c>
      <c r="AR134" s="15">
        <f t="shared" si="100"/>
        <v>3.115561909126618</v>
      </c>
      <c r="AS134" s="15">
        <f t="shared" si="100"/>
        <v>3.1076644167982401</v>
      </c>
      <c r="AT134" s="15">
        <f t="shared" si="100"/>
        <v>3.1217722928690006</v>
      </c>
      <c r="AU134" s="15">
        <f t="shared" si="81"/>
        <v>3.0965657415075616</v>
      </c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</row>
    <row r="135" spans="1:68" s="9" customFormat="1" x14ac:dyDescent="0.2">
      <c r="A135" s="63" t="s">
        <v>1555</v>
      </c>
      <c r="B135" s="28" t="s">
        <v>676</v>
      </c>
      <c r="C135" s="64">
        <v>39325.457999999999</v>
      </c>
      <c r="D135" s="64" t="s">
        <v>700</v>
      </c>
      <c r="E135" s="9">
        <f t="shared" si="63"/>
        <v>-223.98530139057848</v>
      </c>
      <c r="F135" s="9">
        <f t="shared" si="64"/>
        <v>-224</v>
      </c>
      <c r="G135" s="9">
        <f t="shared" si="65"/>
        <v>2.2765999994589947E-2</v>
      </c>
      <c r="I135" s="9">
        <f t="shared" si="99"/>
        <v>2.2765999994589947E-2</v>
      </c>
      <c r="M135" s="15"/>
      <c r="P135" s="9">
        <f t="shared" si="66"/>
        <v>4.5788319867241392E-3</v>
      </c>
      <c r="Q135" s="40">
        <f t="shared" si="67"/>
        <v>24306.957999999999</v>
      </c>
      <c r="S135" s="35">
        <v>0.1</v>
      </c>
      <c r="Z135">
        <f t="shared" si="68"/>
        <v>-224</v>
      </c>
      <c r="AA135" s="15">
        <f t="shared" si="69"/>
        <v>2.4156067909612993E-3</v>
      </c>
      <c r="AB135" s="15">
        <f t="shared" si="70"/>
        <v>2.4929225190352788E-2</v>
      </c>
      <c r="AC135" s="15">
        <f t="shared" si="71"/>
        <v>1.8187168007865809E-2</v>
      </c>
      <c r="AD135" s="15">
        <f t="shared" si="72"/>
        <v>2.0350393203628647E-2</v>
      </c>
      <c r="AE135" s="15">
        <f t="shared" si="73"/>
        <v>4.1413850354229507E-5</v>
      </c>
      <c r="AF135">
        <f t="shared" si="74"/>
        <v>1.8187168007865809E-2</v>
      </c>
      <c r="AG135" s="68"/>
      <c r="AH135">
        <f t="shared" si="75"/>
        <v>-2.1632251957628399E-3</v>
      </c>
      <c r="AI135">
        <f t="shared" si="76"/>
        <v>0.44001968712904738</v>
      </c>
      <c r="AJ135">
        <f t="shared" si="77"/>
        <v>-7.5440956117595104E-2</v>
      </c>
      <c r="AK135">
        <f t="shared" si="78"/>
        <v>-4.6956572436751822E-3</v>
      </c>
      <c r="AL135">
        <f t="shared" si="79"/>
        <v>-3.1332074531064977</v>
      </c>
      <c r="AM135">
        <f t="shared" si="80"/>
        <v>-238.51406837232219</v>
      </c>
      <c r="AN135" s="15">
        <f t="shared" si="100"/>
        <v>3.157381228589307</v>
      </c>
      <c r="AO135" s="15">
        <f t="shared" si="100"/>
        <v>3.1578103725416353</v>
      </c>
      <c r="AP135" s="15">
        <f t="shared" si="100"/>
        <v>3.1570439479551538</v>
      </c>
      <c r="AQ135" s="15">
        <f t="shared" si="100"/>
        <v>3.1584127415810506</v>
      </c>
      <c r="AR135" s="15">
        <f t="shared" si="100"/>
        <v>3.1559681692747672</v>
      </c>
      <c r="AS135" s="15">
        <f t="shared" si="100"/>
        <v>3.160334078946867</v>
      </c>
      <c r="AT135" s="15">
        <f t="shared" si="100"/>
        <v>3.1525369330462674</v>
      </c>
      <c r="AU135" s="15">
        <f t="shared" si="81"/>
        <v>3.1664627530948239</v>
      </c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</row>
    <row r="136" spans="1:68" s="9" customFormat="1" x14ac:dyDescent="0.2">
      <c r="A136" s="63" t="s">
        <v>1558</v>
      </c>
      <c r="B136" s="28" t="s">
        <v>676</v>
      </c>
      <c r="C136" s="64">
        <v>39356.419000000002</v>
      </c>
      <c r="D136" s="64" t="s">
        <v>700</v>
      </c>
      <c r="E136" s="9">
        <f t="shared" si="63"/>
        <v>-203.99568326001037</v>
      </c>
      <c r="F136" s="9">
        <f t="shared" si="64"/>
        <v>-204</v>
      </c>
      <c r="G136" s="9">
        <f t="shared" si="65"/>
        <v>6.6860000006272458E-3</v>
      </c>
      <c r="I136" s="9">
        <f t="shared" si="99"/>
        <v>6.6860000006272458E-3</v>
      </c>
      <c r="M136" s="15"/>
      <c r="P136" s="9">
        <f t="shared" si="66"/>
        <v>4.5833501273218058E-3</v>
      </c>
      <c r="Q136" s="40">
        <f t="shared" si="67"/>
        <v>24337.919000000002</v>
      </c>
      <c r="S136" s="35">
        <v>0.1</v>
      </c>
      <c r="Z136">
        <f t="shared" si="68"/>
        <v>-204</v>
      </c>
      <c r="AA136" s="15">
        <f t="shared" si="69"/>
        <v>2.3289868460752159E-3</v>
      </c>
      <c r="AB136" s="15">
        <f t="shared" si="70"/>
        <v>8.9403632818738366E-3</v>
      </c>
      <c r="AC136" s="15">
        <f t="shared" si="71"/>
        <v>2.10264987330544E-3</v>
      </c>
      <c r="AD136" s="15">
        <f t="shared" si="72"/>
        <v>4.3570131545520299E-3</v>
      </c>
      <c r="AE136" s="15">
        <f t="shared" si="73"/>
        <v>1.8983563628939431E-6</v>
      </c>
      <c r="AF136">
        <f t="shared" si="74"/>
        <v>2.10264987330544E-3</v>
      </c>
      <c r="AG136" s="68"/>
      <c r="AH136">
        <f t="shared" si="75"/>
        <v>-2.2543632812465899E-3</v>
      </c>
      <c r="AI136">
        <f t="shared" si="76"/>
        <v>0.4400312085678979</v>
      </c>
      <c r="AJ136">
        <f t="shared" si="77"/>
        <v>-7.7606857140528618E-2</v>
      </c>
      <c r="AK136">
        <f t="shared" si="78"/>
        <v>-5.9120742612938293E-3</v>
      </c>
      <c r="AL136">
        <f t="shared" si="79"/>
        <v>-3.1310351820012965</v>
      </c>
      <c r="AM136">
        <f t="shared" si="80"/>
        <v>-189.43753781384058</v>
      </c>
      <c r="AN136" s="15">
        <f t="shared" si="100"/>
        <v>3.1614712453389542</v>
      </c>
      <c r="AO136" s="15">
        <f t="shared" si="100"/>
        <v>3.1620112663797872</v>
      </c>
      <c r="AP136" s="15">
        <f t="shared" si="100"/>
        <v>3.1610467513843279</v>
      </c>
      <c r="AQ136" s="15">
        <f t="shared" si="100"/>
        <v>3.1627694552862775</v>
      </c>
      <c r="AR136" s="15">
        <f t="shared" si="100"/>
        <v>3.1596926038059112</v>
      </c>
      <c r="AS136" s="15">
        <f t="shared" si="100"/>
        <v>3.1651881825871353</v>
      </c>
      <c r="AT136" s="15">
        <f t="shared" si="100"/>
        <v>3.155372895774911</v>
      </c>
      <c r="AU136" s="15">
        <f t="shared" si="81"/>
        <v>3.1729048739784425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</row>
    <row r="137" spans="1:68" s="9" customFormat="1" x14ac:dyDescent="0.2">
      <c r="A137" s="8" t="s">
        <v>677</v>
      </c>
      <c r="B137" s="37"/>
      <c r="C137" s="12">
        <v>39591.843999999997</v>
      </c>
      <c r="D137" s="12"/>
      <c r="E137" s="9">
        <f t="shared" si="63"/>
        <v>-51.996204936039454</v>
      </c>
      <c r="F137" s="9">
        <f t="shared" si="64"/>
        <v>-52</v>
      </c>
      <c r="G137" s="9">
        <f t="shared" si="65"/>
        <v>5.8779999963007867E-3</v>
      </c>
      <c r="H137"/>
      <c r="I137" s="9">
        <f t="shared" si="99"/>
        <v>5.8779999963007867E-3</v>
      </c>
      <c r="P137" s="9">
        <f t="shared" si="66"/>
        <v>4.6176130510057348E-3</v>
      </c>
      <c r="Q137" s="40">
        <f t="shared" si="67"/>
        <v>24573.343999999997</v>
      </c>
      <c r="S137" s="35">
        <v>0.1</v>
      </c>
      <c r="T137"/>
      <c r="U137"/>
      <c r="V137"/>
      <c r="W137"/>
      <c r="X137"/>
      <c r="Y137"/>
      <c r="Z137">
        <f t="shared" si="68"/>
        <v>-52</v>
      </c>
      <c r="AA137" s="15">
        <f t="shared" si="69"/>
        <v>1.671732240100848E-3</v>
      </c>
      <c r="AB137" s="15">
        <f t="shared" si="70"/>
        <v>8.8238808072056731E-3</v>
      </c>
      <c r="AC137" s="15">
        <f t="shared" si="71"/>
        <v>1.2603869452950519E-3</v>
      </c>
      <c r="AD137" s="15">
        <f t="shared" si="72"/>
        <v>4.2062677561999391E-3</v>
      </c>
      <c r="AE137" s="15">
        <f t="shared" si="73"/>
        <v>1.7692688436847269E-6</v>
      </c>
      <c r="AF137">
        <f t="shared" si="74"/>
        <v>1.2603869452950519E-3</v>
      </c>
      <c r="AG137" s="68"/>
      <c r="AH137">
        <f t="shared" si="75"/>
        <v>-2.9458808109048868E-3</v>
      </c>
      <c r="AI137">
        <f t="shared" si="76"/>
        <v>0.4402052395275089</v>
      </c>
      <c r="AJ137">
        <f t="shared" si="77"/>
        <v>-9.4063003647166202E-2</v>
      </c>
      <c r="AK137">
        <f t="shared" si="78"/>
        <v>-1.516001805890594E-2</v>
      </c>
      <c r="AL137">
        <f t="shared" si="79"/>
        <v>-3.1145178850628881</v>
      </c>
      <c r="AM137">
        <f t="shared" si="80"/>
        <v>-73.865001751409849</v>
      </c>
      <c r="AN137" s="15">
        <f t="shared" si="100"/>
        <v>3.1925648325511071</v>
      </c>
      <c r="AO137" s="15">
        <f t="shared" si="100"/>
        <v>3.1939382699082461</v>
      </c>
      <c r="AP137" s="15">
        <f t="shared" si="100"/>
        <v>3.1914824947839215</v>
      </c>
      <c r="AQ137" s="15">
        <f t="shared" si="100"/>
        <v>3.1958737662162351</v>
      </c>
      <c r="AR137" s="15">
        <f t="shared" si="100"/>
        <v>3.1880222376406357</v>
      </c>
      <c r="AS137" s="15">
        <f t="shared" si="100"/>
        <v>3.2020629912807177</v>
      </c>
      <c r="AT137" s="15">
        <f t="shared" si="100"/>
        <v>3.1769607436058136</v>
      </c>
      <c r="AU137" s="15">
        <f t="shared" si="81"/>
        <v>3.2218649926939444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</row>
    <row r="138" spans="1:68" s="9" customFormat="1" x14ac:dyDescent="0.2">
      <c r="A138" s="8" t="s">
        <v>678</v>
      </c>
      <c r="B138" s="37"/>
      <c r="C138" s="12">
        <v>39650.673000000003</v>
      </c>
      <c r="D138" s="12"/>
      <c r="E138" s="9">
        <f t="shared" si="63"/>
        <v>-14.013929008156529</v>
      </c>
      <c r="F138" s="9">
        <f t="shared" si="64"/>
        <v>-14</v>
      </c>
      <c r="G138" s="9">
        <f t="shared" si="65"/>
        <v>-2.1573999998508953E-2</v>
      </c>
      <c r="I138" s="9">
        <f t="shared" si="99"/>
        <v>-2.1573999998508953E-2</v>
      </c>
      <c r="P138" s="9">
        <f t="shared" si="66"/>
        <v>4.626158084945489E-3</v>
      </c>
      <c r="Q138" s="40">
        <f t="shared" si="67"/>
        <v>24632.173000000003</v>
      </c>
      <c r="S138" s="35">
        <v>0.1</v>
      </c>
      <c r="T138"/>
      <c r="U138"/>
      <c r="V138"/>
      <c r="W138"/>
      <c r="X138"/>
      <c r="Y138"/>
      <c r="Z138">
        <f t="shared" si="68"/>
        <v>-14</v>
      </c>
      <c r="AA138" s="15">
        <f t="shared" si="69"/>
        <v>1.5077303372380479E-3</v>
      </c>
      <c r="AB138" s="15">
        <f t="shared" si="70"/>
        <v>-1.8455572250801511E-2</v>
      </c>
      <c r="AC138" s="15">
        <f t="shared" si="71"/>
        <v>-2.6200158083454442E-2</v>
      </c>
      <c r="AD138" s="15">
        <f t="shared" si="72"/>
        <v>-2.3081730335747001E-2</v>
      </c>
      <c r="AE138" s="15">
        <f t="shared" si="73"/>
        <v>5.3276627529214345E-5</v>
      </c>
      <c r="AF138">
        <f t="shared" si="74"/>
        <v>-2.6200158083454442E-2</v>
      </c>
      <c r="AG138" s="68"/>
      <c r="AH138">
        <f t="shared" si="75"/>
        <v>-3.1184277477074411E-3</v>
      </c>
      <c r="AI138">
        <f t="shared" si="76"/>
        <v>0.44027267054972996</v>
      </c>
      <c r="AJ138">
        <f t="shared" si="77"/>
        <v>-9.8176506913979431E-2</v>
      </c>
      <c r="AK138">
        <f t="shared" si="78"/>
        <v>-1.747331297919404E-2</v>
      </c>
      <c r="AL138">
        <f t="shared" si="79"/>
        <v>-3.1103852437353678</v>
      </c>
      <c r="AM138">
        <f t="shared" si="80"/>
        <v>-64.08214233806531</v>
      </c>
      <c r="AN138" s="15">
        <f t="shared" si="100"/>
        <v>3.2003421292919656</v>
      </c>
      <c r="AO138" s="15">
        <f t="shared" si="100"/>
        <v>3.2019201200957155</v>
      </c>
      <c r="AP138" s="15">
        <f t="shared" si="100"/>
        <v>3.1990973808419008</v>
      </c>
      <c r="AQ138" s="15">
        <f t="shared" si="100"/>
        <v>3.2041470877129452</v>
      </c>
      <c r="AR138" s="15">
        <f t="shared" si="100"/>
        <v>3.1951145148508786</v>
      </c>
      <c r="AS138" s="15">
        <f t="shared" si="100"/>
        <v>3.2112749379807903</v>
      </c>
      <c r="AT138" s="15">
        <f t="shared" si="100"/>
        <v>3.1823719628323781</v>
      </c>
      <c r="AU138" s="15">
        <f t="shared" si="81"/>
        <v>3.2341050223728196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</row>
    <row r="139" spans="1:68" s="9" customFormat="1" x14ac:dyDescent="0.2">
      <c r="A139" s="8" t="s">
        <v>678</v>
      </c>
      <c r="B139" s="37"/>
      <c r="C139" s="12">
        <v>39667.716</v>
      </c>
      <c r="D139" s="12"/>
      <c r="E139" s="9">
        <f t="shared" si="63"/>
        <v>-3.0103095579063135</v>
      </c>
      <c r="F139" s="9">
        <f t="shared" si="64"/>
        <v>-3</v>
      </c>
      <c r="G139" s="9">
        <f t="shared" si="65"/>
        <v>-1.5967999999702442E-2</v>
      </c>
      <c r="I139" s="9">
        <f t="shared" si="99"/>
        <v>-1.5967999999702442E-2</v>
      </c>
      <c r="P139" s="9">
        <f t="shared" si="66"/>
        <v>4.6286301022946856E-3</v>
      </c>
      <c r="Q139" s="40">
        <f t="shared" si="67"/>
        <v>24649.216</v>
      </c>
      <c r="S139" s="35">
        <v>0.1</v>
      </c>
      <c r="T139"/>
      <c r="U139"/>
      <c r="V139"/>
      <c r="W139"/>
      <c r="X139"/>
      <c r="Y139"/>
      <c r="Z139">
        <f t="shared" si="68"/>
        <v>-3</v>
      </c>
      <c r="AA139" s="15">
        <f t="shared" si="69"/>
        <v>1.4602808168107727E-3</v>
      </c>
      <c r="AB139" s="15">
        <f t="shared" si="70"/>
        <v>-1.2799650714218529E-2</v>
      </c>
      <c r="AC139" s="15">
        <f t="shared" si="71"/>
        <v>-2.0596630101997127E-2</v>
      </c>
      <c r="AD139" s="15">
        <f t="shared" si="72"/>
        <v>-1.7428280816513216E-2</v>
      </c>
      <c r="AE139" s="15">
        <f t="shared" si="73"/>
        <v>3.0374497221924256E-5</v>
      </c>
      <c r="AF139">
        <f t="shared" si="74"/>
        <v>-2.0596630101997127E-2</v>
      </c>
      <c r="AG139" s="68"/>
      <c r="AH139">
        <f t="shared" si="75"/>
        <v>-3.168349285483913E-3</v>
      </c>
      <c r="AI139">
        <f t="shared" si="76"/>
        <v>0.44029398013945398</v>
      </c>
      <c r="AJ139">
        <f t="shared" si="77"/>
        <v>-9.9367272329117795E-2</v>
      </c>
      <c r="AK139">
        <f t="shared" si="78"/>
        <v>-1.8143079448267138E-2</v>
      </c>
      <c r="AL139">
        <f t="shared" si="79"/>
        <v>-3.1091886269121045</v>
      </c>
      <c r="AM139">
        <f t="shared" si="80"/>
        <v>-61.715323633633936</v>
      </c>
      <c r="AN139" s="15">
        <f t="shared" si="100"/>
        <v>3.2025938346941532</v>
      </c>
      <c r="AO139" s="15">
        <f t="shared" si="100"/>
        <v>3.2042306668203739</v>
      </c>
      <c r="AP139" s="15">
        <f t="shared" si="100"/>
        <v>3.2013022736043935</v>
      </c>
      <c r="AQ139" s="15">
        <f t="shared" si="100"/>
        <v>3.2065417273926711</v>
      </c>
      <c r="AR139" s="15">
        <f t="shared" si="100"/>
        <v>3.1971685110922725</v>
      </c>
      <c r="AS139" s="15">
        <f t="shared" si="100"/>
        <v>3.2139408909465885</v>
      </c>
      <c r="AT139" s="15">
        <f t="shared" si="100"/>
        <v>3.1839397697061984</v>
      </c>
      <c r="AU139" s="15">
        <f t="shared" si="81"/>
        <v>3.23764818885881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</row>
    <row r="140" spans="1:68" s="9" customFormat="1" x14ac:dyDescent="0.2">
      <c r="A140" s="9" t="s">
        <v>616</v>
      </c>
      <c r="B140" s="35"/>
      <c r="C140" s="12">
        <v>39672.378530000002</v>
      </c>
      <c r="D140" s="12" t="s">
        <v>618</v>
      </c>
      <c r="E140" s="9">
        <f t="shared" si="63"/>
        <v>0</v>
      </c>
      <c r="F140" s="9">
        <f t="shared" si="64"/>
        <v>0</v>
      </c>
      <c r="G140" s="9">
        <f t="shared" si="65"/>
        <v>0</v>
      </c>
      <c r="I140"/>
      <c r="J140" s="9">
        <f>G140</f>
        <v>0</v>
      </c>
      <c r="P140" s="9">
        <f t="shared" si="66"/>
        <v>4.6293041684465153E-3</v>
      </c>
      <c r="Q140" s="40">
        <f t="shared" si="67"/>
        <v>24653.878530000002</v>
      </c>
      <c r="S140" s="35">
        <v>1</v>
      </c>
      <c r="T140"/>
      <c r="U140"/>
      <c r="V140"/>
      <c r="W140"/>
      <c r="Z140">
        <f t="shared" si="68"/>
        <v>0</v>
      </c>
      <c r="AA140" s="15">
        <f t="shared" si="69"/>
        <v>1.4473419938844084E-3</v>
      </c>
      <c r="AB140" s="15">
        <f t="shared" si="70"/>
        <v>3.1819621745621069E-3</v>
      </c>
      <c r="AC140" s="15">
        <f t="shared" si="71"/>
        <v>-4.6293041684465153E-3</v>
      </c>
      <c r="AD140" s="15">
        <f t="shared" si="72"/>
        <v>-1.4473419938844084E-3</v>
      </c>
      <c r="AE140" s="15">
        <f t="shared" si="73"/>
        <v>2.0947988472612948E-6</v>
      </c>
      <c r="AF140">
        <f t="shared" si="74"/>
        <v>-4.6293041684465153E-3</v>
      </c>
      <c r="AG140" s="68"/>
      <c r="AH140">
        <f t="shared" si="75"/>
        <v>-3.1819621745621069E-3</v>
      </c>
      <c r="AI140">
        <f t="shared" si="76"/>
        <v>0.44029993143391533</v>
      </c>
      <c r="AJ140">
        <f t="shared" si="77"/>
        <v>-9.9692028747149872E-2</v>
      </c>
      <c r="AK140">
        <f t="shared" si="78"/>
        <v>-1.8325753657630891E-2</v>
      </c>
      <c r="AL140">
        <f t="shared" si="79"/>
        <v>-3.1088622498990959</v>
      </c>
      <c r="AM140">
        <f t="shared" si="80"/>
        <v>-61.099810107937245</v>
      </c>
      <c r="AN140" s="15">
        <f t="shared" si="100"/>
        <v>3.2032079678193148</v>
      </c>
      <c r="AO140" s="15">
        <f t="shared" si="100"/>
        <v>3.2048608168884787</v>
      </c>
      <c r="AP140" s="15">
        <f t="shared" si="100"/>
        <v>3.2019036562644607</v>
      </c>
      <c r="AQ140" s="15">
        <f t="shared" si="100"/>
        <v>3.207194788712834</v>
      </c>
      <c r="AR140" s="15">
        <f t="shared" si="100"/>
        <v>3.197728772013964</v>
      </c>
      <c r="AS140" s="15">
        <f t="shared" si="100"/>
        <v>3.2146679141634973</v>
      </c>
      <c r="AT140" s="15">
        <f t="shared" si="100"/>
        <v>3.1843674693755815</v>
      </c>
      <c r="AU140" s="15">
        <f t="shared" si="81"/>
        <v>3.238614506991353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</row>
    <row r="141" spans="1:68" s="9" customFormat="1" x14ac:dyDescent="0.2">
      <c r="A141" s="41" t="s">
        <v>713</v>
      </c>
      <c r="B141" s="35"/>
      <c r="C141" s="12">
        <v>39701.807000000001</v>
      </c>
      <c r="D141" s="12"/>
      <c r="E141" s="9">
        <f t="shared" si="63"/>
        <v>19.000157535829022</v>
      </c>
      <c r="F141" s="9">
        <f t="shared" si="64"/>
        <v>19</v>
      </c>
      <c r="G141" s="9">
        <f t="shared" si="65"/>
        <v>2.4399999529123306E-4</v>
      </c>
      <c r="I141" s="9">
        <f>G141</f>
        <v>2.4399999529123306E-4</v>
      </c>
      <c r="P141" s="9">
        <f t="shared" si="66"/>
        <v>4.6335720558284858E-3</v>
      </c>
      <c r="Q141" s="40">
        <f t="shared" si="67"/>
        <v>24683.307000000001</v>
      </c>
      <c r="S141" s="35">
        <v>0.1</v>
      </c>
      <c r="T141"/>
      <c r="U141"/>
      <c r="V141"/>
      <c r="W141"/>
      <c r="X141" s="15"/>
      <c r="Z141">
        <f t="shared" si="68"/>
        <v>19</v>
      </c>
      <c r="AA141" s="15">
        <f t="shared" si="69"/>
        <v>1.3654157639039449E-3</v>
      </c>
      <c r="AB141" s="15">
        <f t="shared" si="70"/>
        <v>3.512156287215774E-3</v>
      </c>
      <c r="AC141" s="15">
        <f t="shared" si="71"/>
        <v>-4.3895720605372527E-3</v>
      </c>
      <c r="AD141" s="15">
        <f t="shared" si="72"/>
        <v>-1.1214157686127118E-3</v>
      </c>
      <c r="AE141" s="15">
        <f t="shared" si="73"/>
        <v>1.2575733260932394E-7</v>
      </c>
      <c r="AF141">
        <f t="shared" si="74"/>
        <v>-4.3895720605372527E-3</v>
      </c>
      <c r="AG141" s="68"/>
      <c r="AH141">
        <f t="shared" si="75"/>
        <v>-3.2681562919245409E-3</v>
      </c>
      <c r="AI141">
        <f t="shared" si="76"/>
        <v>0.44033901287877775</v>
      </c>
      <c r="AJ141">
        <f t="shared" si="77"/>
        <v>-0.10174884827032032</v>
      </c>
      <c r="AK141">
        <f t="shared" si="78"/>
        <v>-1.9482799965588365E-2</v>
      </c>
      <c r="AL141">
        <f t="shared" si="79"/>
        <v>-3.1067949171292262</v>
      </c>
      <c r="AM141">
        <f t="shared" si="80"/>
        <v>-57.469203045703694</v>
      </c>
      <c r="AN141" s="15">
        <f t="shared" ref="AN141:AT150" si="102">$AU141+$AB$7*SIN(AO141)</f>
        <v>3.2070978041791265</v>
      </c>
      <c r="AO141" s="15">
        <f t="shared" si="102"/>
        <v>3.2088517775212959</v>
      </c>
      <c r="AP141" s="15">
        <f t="shared" si="102"/>
        <v>3.2057129110996607</v>
      </c>
      <c r="AQ141" s="15">
        <f t="shared" si="102"/>
        <v>3.2113306146514282</v>
      </c>
      <c r="AR141" s="15">
        <f t="shared" si="102"/>
        <v>3.2012779179698172</v>
      </c>
      <c r="AS141" s="15">
        <f t="shared" si="102"/>
        <v>3.219271828405823</v>
      </c>
      <c r="AT141" s="15">
        <f t="shared" si="102"/>
        <v>3.1870774310130687</v>
      </c>
      <c r="AU141" s="15">
        <f t="shared" si="81"/>
        <v>3.2447345218307908</v>
      </c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</row>
    <row r="142" spans="1:68" s="9" customFormat="1" x14ac:dyDescent="0.2">
      <c r="A142" s="41" t="s">
        <v>713</v>
      </c>
      <c r="B142" s="35"/>
      <c r="C142" s="12">
        <v>39983.707000000002</v>
      </c>
      <c r="D142" s="12"/>
      <c r="E142" s="9">
        <f t="shared" si="63"/>
        <v>201.00569195030673</v>
      </c>
      <c r="F142" s="9">
        <f t="shared" si="64"/>
        <v>201</v>
      </c>
      <c r="G142" s="9">
        <f t="shared" si="65"/>
        <v>8.816000001388602E-3</v>
      </c>
      <c r="I142" s="9">
        <f>G142</f>
        <v>8.816000001388602E-3</v>
      </c>
      <c r="P142" s="9">
        <f t="shared" si="66"/>
        <v>4.6743490578187623E-3</v>
      </c>
      <c r="Q142" s="40">
        <f t="shared" si="67"/>
        <v>24965.207000000002</v>
      </c>
      <c r="S142" s="35">
        <v>0.1</v>
      </c>
      <c r="T142"/>
      <c r="U142"/>
      <c r="V142"/>
      <c r="W142"/>
      <c r="X142"/>
      <c r="Y142"/>
      <c r="Z142">
        <f t="shared" si="68"/>
        <v>201</v>
      </c>
      <c r="AA142" s="15">
        <f t="shared" si="69"/>
        <v>5.82472324984931E-4</v>
      </c>
      <c r="AB142" s="15">
        <f t="shared" si="70"/>
        <v>1.2907876734222433E-2</v>
      </c>
      <c r="AC142" s="15">
        <f t="shared" si="71"/>
        <v>4.1416509435698396E-3</v>
      </c>
      <c r="AD142" s="15">
        <f t="shared" si="72"/>
        <v>8.2335276764036701E-3</v>
      </c>
      <c r="AE142" s="15">
        <f t="shared" si="73"/>
        <v>6.7790977998105218E-6</v>
      </c>
      <c r="AF142">
        <f t="shared" si="74"/>
        <v>4.1416509435698396E-3</v>
      </c>
      <c r="AG142" s="68"/>
      <c r="AH142">
        <f t="shared" si="75"/>
        <v>-4.0918767328338313E-3</v>
      </c>
      <c r="AI142">
        <f t="shared" si="76"/>
        <v>0.44083544452465317</v>
      </c>
      <c r="AJ142">
        <f t="shared" si="77"/>
        <v>-0.12145720678859372</v>
      </c>
      <c r="AK142">
        <f t="shared" si="78"/>
        <v>-3.0577768068613072E-2</v>
      </c>
      <c r="AL142">
        <f t="shared" si="79"/>
        <v>-3.0869623265931678</v>
      </c>
      <c r="AM142">
        <f t="shared" si="80"/>
        <v>-36.600596647998358</v>
      </c>
      <c r="AN142" s="15">
        <f t="shared" si="102"/>
        <v>3.2443931209622789</v>
      </c>
      <c r="AO142" s="15">
        <f t="shared" si="102"/>
        <v>3.2470823028237534</v>
      </c>
      <c r="AP142" s="15">
        <f t="shared" si="102"/>
        <v>3.24225456395556</v>
      </c>
      <c r="AQ142" s="15">
        <f t="shared" si="102"/>
        <v>3.2509232923062625</v>
      </c>
      <c r="AR142" s="15">
        <f t="shared" si="102"/>
        <v>3.2353631006731516</v>
      </c>
      <c r="AS142" s="15">
        <f t="shared" si="102"/>
        <v>3.2633121345244671</v>
      </c>
      <c r="AT142" s="15">
        <f t="shared" si="102"/>
        <v>3.2131638971872616</v>
      </c>
      <c r="AU142" s="15">
        <f t="shared" si="81"/>
        <v>3.3033578218717206</v>
      </c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</row>
    <row r="143" spans="1:68" s="9" customFormat="1" x14ac:dyDescent="0.2">
      <c r="A143" s="63" t="s">
        <v>599</v>
      </c>
      <c r="B143" s="28" t="s">
        <v>676</v>
      </c>
      <c r="C143" s="64">
        <v>40022.419199999997</v>
      </c>
      <c r="D143" s="64" t="s">
        <v>700</v>
      </c>
      <c r="E143" s="9">
        <f t="shared" si="63"/>
        <v>225.99978435668879</v>
      </c>
      <c r="F143" s="9">
        <f t="shared" si="64"/>
        <v>226</v>
      </c>
      <c r="G143" s="9">
        <f t="shared" si="65"/>
        <v>-3.3400000393157825E-4</v>
      </c>
      <c r="J143" s="9">
        <f>G143</f>
        <v>-3.3400000393157825E-4</v>
      </c>
      <c r="M143" s="15"/>
      <c r="P143" s="9">
        <f t="shared" si="66"/>
        <v>4.6799354596082626E-3</v>
      </c>
      <c r="Q143" s="40">
        <f t="shared" si="67"/>
        <v>25003.919199999997</v>
      </c>
      <c r="S143" s="35">
        <v>1</v>
      </c>
      <c r="T143"/>
      <c r="U143"/>
      <c r="V143"/>
      <c r="W143"/>
      <c r="X143"/>
      <c r="Y143"/>
      <c r="Z143">
        <f t="shared" si="68"/>
        <v>226</v>
      </c>
      <c r="AA143" s="15">
        <f t="shared" si="69"/>
        <v>4.7519986084790158E-4</v>
      </c>
      <c r="AB143" s="15">
        <f t="shared" si="70"/>
        <v>3.8707355948287827E-3</v>
      </c>
      <c r="AC143" s="15">
        <f t="shared" si="71"/>
        <v>-5.0139354635398408E-3</v>
      </c>
      <c r="AD143" s="15">
        <f t="shared" si="72"/>
        <v>-8.0919986477947983E-4</v>
      </c>
      <c r="AE143" s="15">
        <f t="shared" si="73"/>
        <v>6.5480442115912838E-7</v>
      </c>
      <c r="AF143">
        <f t="shared" si="74"/>
        <v>-5.0139354635398408E-3</v>
      </c>
      <c r="AG143" s="68"/>
      <c r="AH143">
        <f t="shared" si="75"/>
        <v>-4.204735598760361E-3</v>
      </c>
      <c r="AI143">
        <f t="shared" si="76"/>
        <v>0.44092098287406145</v>
      </c>
      <c r="AJ143">
        <f t="shared" si="77"/>
        <v>-0.12416584271809113</v>
      </c>
      <c r="AK143">
        <f t="shared" si="78"/>
        <v>-3.2103778741677344E-2</v>
      </c>
      <c r="AL143">
        <f t="shared" si="79"/>
        <v>-3.084233029035508</v>
      </c>
      <c r="AM143">
        <f t="shared" si="80"/>
        <v>-34.858171249266178</v>
      </c>
      <c r="AN143" s="15">
        <f t="shared" si="102"/>
        <v>3.249521985501314</v>
      </c>
      <c r="AO143" s="15">
        <f t="shared" si="102"/>
        <v>3.2523340199393433</v>
      </c>
      <c r="AP143" s="15">
        <f t="shared" si="102"/>
        <v>3.2472829778430681</v>
      </c>
      <c r="AQ143" s="15">
        <f t="shared" si="102"/>
        <v>3.2563578012746359</v>
      </c>
      <c r="AR143" s="15">
        <f t="shared" si="102"/>
        <v>3.2400600392319143</v>
      </c>
      <c r="AS143" s="15">
        <f t="shared" si="102"/>
        <v>3.2693514116880844</v>
      </c>
      <c r="AT143" s="15">
        <f t="shared" si="102"/>
        <v>3.2167689095554275</v>
      </c>
      <c r="AU143" s="15">
        <f t="shared" si="81"/>
        <v>3.3114104729762439</v>
      </c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</row>
    <row r="144" spans="1:68" s="9" customFormat="1" x14ac:dyDescent="0.2">
      <c r="A144" s="8" t="s">
        <v>679</v>
      </c>
      <c r="B144" s="37"/>
      <c r="C144" s="12">
        <v>40022.420100000003</v>
      </c>
      <c r="D144" s="12"/>
      <c r="E144" s="9">
        <f t="shared" si="63"/>
        <v>226.00036543147465</v>
      </c>
      <c r="F144" s="9">
        <f t="shared" si="64"/>
        <v>226</v>
      </c>
      <c r="G144" s="9">
        <f t="shared" si="65"/>
        <v>5.6600000243633986E-4</v>
      </c>
      <c r="J144" s="9">
        <f>G144</f>
        <v>5.6600000243633986E-4</v>
      </c>
      <c r="K144"/>
      <c r="P144" s="9">
        <f t="shared" si="66"/>
        <v>4.6799354596082626E-3</v>
      </c>
      <c r="Q144" s="40">
        <f t="shared" si="67"/>
        <v>25003.920100000003</v>
      </c>
      <c r="S144" s="35">
        <v>1</v>
      </c>
      <c r="T144"/>
      <c r="U144"/>
      <c r="V144"/>
      <c r="W144"/>
      <c r="X144"/>
      <c r="Y144"/>
      <c r="Z144">
        <f t="shared" si="68"/>
        <v>226</v>
      </c>
      <c r="AA144" s="15">
        <f t="shared" si="69"/>
        <v>4.7519986084790158E-4</v>
      </c>
      <c r="AB144" s="15">
        <f t="shared" si="70"/>
        <v>4.7707356011967008E-3</v>
      </c>
      <c r="AC144" s="15">
        <f t="shared" si="71"/>
        <v>-4.1139354571719227E-3</v>
      </c>
      <c r="AD144" s="15">
        <f t="shared" si="72"/>
        <v>9.0800141588438278E-5</v>
      </c>
      <c r="AE144" s="15">
        <f t="shared" si="73"/>
        <v>8.2446657124804379E-9</v>
      </c>
      <c r="AF144">
        <f t="shared" si="74"/>
        <v>-4.1139354571719227E-3</v>
      </c>
      <c r="AG144" s="68"/>
      <c r="AH144">
        <f t="shared" si="75"/>
        <v>-4.204735598760361E-3</v>
      </c>
      <c r="AI144">
        <f t="shared" si="76"/>
        <v>0.44092098287406145</v>
      </c>
      <c r="AJ144">
        <f t="shared" si="77"/>
        <v>-0.12416584271809113</v>
      </c>
      <c r="AK144">
        <f t="shared" si="78"/>
        <v>-3.2103778741677344E-2</v>
      </c>
      <c r="AL144">
        <f t="shared" si="79"/>
        <v>-3.084233029035508</v>
      </c>
      <c r="AM144">
        <f t="shared" si="80"/>
        <v>-34.858171249266178</v>
      </c>
      <c r="AN144" s="15">
        <f t="shared" si="102"/>
        <v>3.249521985501314</v>
      </c>
      <c r="AO144" s="15">
        <f t="shared" si="102"/>
        <v>3.2523340199393433</v>
      </c>
      <c r="AP144" s="15">
        <f t="shared" si="102"/>
        <v>3.2472829778430681</v>
      </c>
      <c r="AQ144" s="15">
        <f t="shared" si="102"/>
        <v>3.2563578012746359</v>
      </c>
      <c r="AR144" s="15">
        <f t="shared" si="102"/>
        <v>3.2400600392319143</v>
      </c>
      <c r="AS144" s="15">
        <f t="shared" si="102"/>
        <v>3.2693514116880844</v>
      </c>
      <c r="AT144" s="15">
        <f t="shared" si="102"/>
        <v>3.2167689095554275</v>
      </c>
      <c r="AU144" s="15">
        <f t="shared" si="81"/>
        <v>3.3114104729762439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</row>
    <row r="145" spans="1:68" s="9" customFormat="1" x14ac:dyDescent="0.2">
      <c r="A145" s="8" t="s">
        <v>679</v>
      </c>
      <c r="B145" s="37"/>
      <c r="C145" s="12">
        <v>40039.456400000003</v>
      </c>
      <c r="D145" s="12"/>
      <c r="E145" s="9">
        <f t="shared" si="63"/>
        <v>236.99965910279536</v>
      </c>
      <c r="F145" s="9">
        <f t="shared" si="64"/>
        <v>237</v>
      </c>
      <c r="G145" s="9">
        <f t="shared" si="65"/>
        <v>-5.2799999684793875E-4</v>
      </c>
      <c r="J145" s="9">
        <f>G145</f>
        <v>-5.2799999684793875E-4</v>
      </c>
      <c r="K145"/>
      <c r="P145" s="9">
        <f t="shared" si="66"/>
        <v>4.6823923412149544E-3</v>
      </c>
      <c r="Q145" s="40">
        <f t="shared" si="67"/>
        <v>25020.956400000003</v>
      </c>
      <c r="S145" s="35">
        <v>1</v>
      </c>
      <c r="T145"/>
      <c r="U145"/>
      <c r="V145"/>
      <c r="W145"/>
      <c r="Z145">
        <f t="shared" si="68"/>
        <v>237</v>
      </c>
      <c r="AA145" s="15">
        <f t="shared" si="69"/>
        <v>4.2802227006112203E-4</v>
      </c>
      <c r="AB145" s="15">
        <f t="shared" si="70"/>
        <v>3.7263700743058936E-3</v>
      </c>
      <c r="AC145" s="15">
        <f t="shared" si="71"/>
        <v>-5.2103923380628931E-3</v>
      </c>
      <c r="AD145" s="15">
        <f t="shared" si="72"/>
        <v>-9.5602226690906077E-4</v>
      </c>
      <c r="AE145" s="15">
        <f t="shared" si="73"/>
        <v>9.1397857482593944E-7</v>
      </c>
      <c r="AF145">
        <f t="shared" si="74"/>
        <v>-5.2103923380628931E-3</v>
      </c>
      <c r="AG145" s="68"/>
      <c r="AH145">
        <f t="shared" si="75"/>
        <v>-4.2543700711538323E-3</v>
      </c>
      <c r="AI145">
        <f t="shared" si="76"/>
        <v>0.44095995379300712</v>
      </c>
      <c r="AJ145">
        <f t="shared" si="77"/>
        <v>-0.12535779437093147</v>
      </c>
      <c r="AK145">
        <f t="shared" si="78"/>
        <v>-3.2775398348201708E-2</v>
      </c>
      <c r="AL145">
        <f t="shared" si="79"/>
        <v>-3.083031690917279</v>
      </c>
      <c r="AM145">
        <f t="shared" si="80"/>
        <v>-34.14268331138053</v>
      </c>
      <c r="AN145" s="15">
        <f t="shared" si="102"/>
        <v>3.2517792060865416</v>
      </c>
      <c r="AO145" s="15">
        <f t="shared" si="102"/>
        <v>3.2546448038570097</v>
      </c>
      <c r="AP145" s="15">
        <f t="shared" si="102"/>
        <v>3.2494962714206794</v>
      </c>
      <c r="AQ145" s="15">
        <f t="shared" si="102"/>
        <v>3.2587486314562328</v>
      </c>
      <c r="AR145" s="15">
        <f t="shared" si="102"/>
        <v>3.2421280115598834</v>
      </c>
      <c r="AS145" s="15">
        <f t="shared" si="102"/>
        <v>3.2720077892222696</v>
      </c>
      <c r="AT145" s="15">
        <f t="shared" si="102"/>
        <v>3.2183570421633427</v>
      </c>
      <c r="AU145" s="15">
        <f t="shared" si="81"/>
        <v>3.3149536394622339</v>
      </c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</row>
    <row r="146" spans="1:68" s="9" customFormat="1" x14ac:dyDescent="0.2">
      <c r="A146" s="8" t="s">
        <v>679</v>
      </c>
      <c r="B146" s="37"/>
      <c r="C146" s="12">
        <v>40053.396999999997</v>
      </c>
      <c r="D146" s="12"/>
      <c r="E146" s="9">
        <f t="shared" si="63"/>
        <v>246.00024921651456</v>
      </c>
      <c r="F146" s="9">
        <f t="shared" si="64"/>
        <v>246</v>
      </c>
      <c r="G146" s="9">
        <f t="shared" si="65"/>
        <v>3.859999924316071E-4</v>
      </c>
      <c r="J146" s="9">
        <f>G146</f>
        <v>3.859999924316071E-4</v>
      </c>
      <c r="P146" s="9">
        <f t="shared" si="66"/>
        <v>4.6844020010837545E-3</v>
      </c>
      <c r="Q146" s="40">
        <f t="shared" si="67"/>
        <v>25034.896999999997</v>
      </c>
      <c r="S146" s="35">
        <v>1</v>
      </c>
      <c r="T146"/>
      <c r="U146"/>
      <c r="V146"/>
      <c r="W146"/>
      <c r="Z146">
        <f t="shared" si="68"/>
        <v>246</v>
      </c>
      <c r="AA146" s="15">
        <f t="shared" si="69"/>
        <v>3.8943267935179562E-4</v>
      </c>
      <c r="AB146" s="15">
        <f t="shared" si="70"/>
        <v>4.6809693141635659E-3</v>
      </c>
      <c r="AC146" s="15">
        <f t="shared" si="71"/>
        <v>-4.2984020086521474E-3</v>
      </c>
      <c r="AD146" s="15">
        <f t="shared" si="72"/>
        <v>-3.4326869201885268E-6</v>
      </c>
      <c r="AE146" s="15">
        <f t="shared" si="73"/>
        <v>1.1783339492033393E-11</v>
      </c>
      <c r="AF146">
        <f t="shared" si="74"/>
        <v>-4.2984020086521474E-3</v>
      </c>
      <c r="AG146" s="68"/>
      <c r="AH146">
        <f t="shared" si="75"/>
        <v>-4.2949693217319588E-3</v>
      </c>
      <c r="AI146">
        <f t="shared" si="76"/>
        <v>0.44099244616771194</v>
      </c>
      <c r="AJ146">
        <f t="shared" si="77"/>
        <v>-0.12633310038855186</v>
      </c>
      <c r="AK146">
        <f t="shared" si="78"/>
        <v>-3.332498699837097E-2</v>
      </c>
      <c r="AL146">
        <f t="shared" si="79"/>
        <v>-3.0820485689001416</v>
      </c>
      <c r="AM146">
        <f t="shared" si="80"/>
        <v>-33.578634370869906</v>
      </c>
      <c r="AN146" s="15">
        <f t="shared" si="102"/>
        <v>3.2536262658748809</v>
      </c>
      <c r="AO146" s="15">
        <f t="shared" si="102"/>
        <v>3.2565354590029498</v>
      </c>
      <c r="AP146" s="15">
        <f t="shared" si="102"/>
        <v>3.2513075175501722</v>
      </c>
      <c r="AQ146" s="15">
        <f t="shared" si="102"/>
        <v>3.2607046004867168</v>
      </c>
      <c r="AR146" s="15">
        <f t="shared" si="102"/>
        <v>3.2438206051961291</v>
      </c>
      <c r="AS146" s="15">
        <f t="shared" si="102"/>
        <v>3.2741807665295855</v>
      </c>
      <c r="AT146" s="15">
        <f t="shared" si="102"/>
        <v>3.2196573242718984</v>
      </c>
      <c r="AU146" s="15">
        <f t="shared" si="81"/>
        <v>3.3178525938598624</v>
      </c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</row>
    <row r="147" spans="1:68" s="9" customFormat="1" x14ac:dyDescent="0.2">
      <c r="A147" s="41" t="s">
        <v>713</v>
      </c>
      <c r="B147" s="35"/>
      <c r="C147" s="12">
        <v>40107.606</v>
      </c>
      <c r="D147" s="12"/>
      <c r="E147" s="9">
        <f t="shared" si="63"/>
        <v>280.99967459812092</v>
      </c>
      <c r="F147" s="9">
        <f t="shared" si="64"/>
        <v>281</v>
      </c>
      <c r="G147" s="9">
        <f t="shared" si="65"/>
        <v>-5.0400000327499583E-4</v>
      </c>
      <c r="I147" s="9">
        <f>G147</f>
        <v>-5.0400000327499583E-4</v>
      </c>
      <c r="P147" s="9">
        <f t="shared" si="66"/>
        <v>4.6922129304264098E-3</v>
      </c>
      <c r="Q147" s="40">
        <f t="shared" si="67"/>
        <v>25089.106</v>
      </c>
      <c r="S147" s="35">
        <v>0.1</v>
      </c>
      <c r="T147"/>
      <c r="U147"/>
      <c r="V147"/>
      <c r="W147"/>
      <c r="X147"/>
      <c r="Y147"/>
      <c r="Z147">
        <f t="shared" si="68"/>
        <v>281</v>
      </c>
      <c r="AA147" s="15">
        <f t="shared" si="69"/>
        <v>2.3945109670822553E-4</v>
      </c>
      <c r="AB147" s="15">
        <f t="shared" si="70"/>
        <v>3.9487618304431885E-3</v>
      </c>
      <c r="AC147" s="15">
        <f t="shared" si="71"/>
        <v>-5.1962129337014057E-3</v>
      </c>
      <c r="AD147" s="15">
        <f t="shared" si="72"/>
        <v>-7.4345109998322136E-4</v>
      </c>
      <c r="AE147" s="15">
        <f t="shared" si="73"/>
        <v>5.5271953806626189E-8</v>
      </c>
      <c r="AF147">
        <f t="shared" si="74"/>
        <v>-5.1962129337014057E-3</v>
      </c>
      <c r="AG147" s="68"/>
      <c r="AH147">
        <f t="shared" si="75"/>
        <v>-4.4527618337181843E-3</v>
      </c>
      <c r="AI147">
        <f t="shared" si="76"/>
        <v>0.44112400680376962</v>
      </c>
      <c r="AJ147">
        <f t="shared" si="77"/>
        <v>-0.13012662017912136</v>
      </c>
      <c r="AK147">
        <f t="shared" si="78"/>
        <v>-3.5462998025084257E-2</v>
      </c>
      <c r="AL147">
        <f t="shared" si="79"/>
        <v>-3.0782234684671748</v>
      </c>
      <c r="AM147">
        <f t="shared" si="80"/>
        <v>-31.5505190058891</v>
      </c>
      <c r="AN147" s="15">
        <f t="shared" si="102"/>
        <v>3.2608114223010105</v>
      </c>
      <c r="AO147" s="15">
        <f t="shared" si="102"/>
        <v>3.263888134021244</v>
      </c>
      <c r="AP147" s="15">
        <f t="shared" si="102"/>
        <v>3.2583545162968037</v>
      </c>
      <c r="AQ147" s="15">
        <f t="shared" si="102"/>
        <v>3.2683096966061531</v>
      </c>
      <c r="AR147" s="15">
        <f t="shared" si="102"/>
        <v>3.2504083588439405</v>
      </c>
      <c r="AS147" s="15">
        <f t="shared" si="102"/>
        <v>3.2826275005118939</v>
      </c>
      <c r="AT147" s="15">
        <f t="shared" si="102"/>
        <v>3.2247219445519639</v>
      </c>
      <c r="AU147" s="15">
        <f t="shared" si="81"/>
        <v>3.329126305406195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</row>
    <row r="148" spans="1:68" s="9" customFormat="1" x14ac:dyDescent="0.2">
      <c r="A148" s="63" t="s">
        <v>763</v>
      </c>
      <c r="B148" s="28" t="s">
        <v>676</v>
      </c>
      <c r="C148" s="64">
        <v>40344.574999999997</v>
      </c>
      <c r="D148" s="64" t="s">
        <v>700</v>
      </c>
      <c r="E148" s="9">
        <f t="shared" si="63"/>
        <v>433.99601899210342</v>
      </c>
      <c r="F148" s="9">
        <f t="shared" si="64"/>
        <v>434</v>
      </c>
      <c r="G148" s="9">
        <f t="shared" si="65"/>
        <v>-6.1660000064875931E-3</v>
      </c>
      <c r="I148" s="9">
        <f>G148</f>
        <v>-6.1660000064875931E-3</v>
      </c>
      <c r="M148" s="15"/>
      <c r="P148" s="9">
        <f t="shared" si="66"/>
        <v>4.7262753947270655E-3</v>
      </c>
      <c r="Q148" s="40">
        <f t="shared" si="67"/>
        <v>25326.074999999997</v>
      </c>
      <c r="S148" s="35">
        <v>0.1</v>
      </c>
      <c r="T148" s="15"/>
      <c r="U148" s="15"/>
      <c r="V148" s="15"/>
      <c r="W148" s="15"/>
      <c r="X148"/>
      <c r="Y148"/>
      <c r="Z148">
        <f t="shared" si="68"/>
        <v>434</v>
      </c>
      <c r="AA148" s="15">
        <f t="shared" si="69"/>
        <v>-4.1442987773830219E-4</v>
      </c>
      <c r="AB148" s="15">
        <f t="shared" si="70"/>
        <v>-1.0252947340222253E-3</v>
      </c>
      <c r="AC148" s="15">
        <f t="shared" si="71"/>
        <v>-1.0892275401214659E-2</v>
      </c>
      <c r="AD148" s="15">
        <f t="shared" si="72"/>
        <v>-5.7515701287492909E-3</v>
      </c>
      <c r="AE148" s="15">
        <f t="shared" si="73"/>
        <v>3.3080558945921133E-6</v>
      </c>
      <c r="AF148">
        <f t="shared" si="74"/>
        <v>-1.0892275401214659E-2</v>
      </c>
      <c r="AG148" s="68"/>
      <c r="AH148">
        <f t="shared" si="75"/>
        <v>-5.1407052724653677E-3</v>
      </c>
      <c r="AI148">
        <f t="shared" si="76"/>
        <v>0.44179681535878124</v>
      </c>
      <c r="AJ148">
        <f t="shared" si="77"/>
        <v>-0.14672472963460448</v>
      </c>
      <c r="AK148">
        <f t="shared" si="78"/>
        <v>-4.4824152601042236E-2</v>
      </c>
      <c r="AL148">
        <f t="shared" si="79"/>
        <v>-3.061463805155388</v>
      </c>
      <c r="AM148">
        <f t="shared" si="80"/>
        <v>-24.946443373816706</v>
      </c>
      <c r="AN148" s="15">
        <f t="shared" si="102"/>
        <v>3.2922653663653754</v>
      </c>
      <c r="AO148" s="15">
        <f t="shared" si="102"/>
        <v>3.2960329466368496</v>
      </c>
      <c r="AP148" s="15">
        <f t="shared" si="102"/>
        <v>3.2892276365726802</v>
      </c>
      <c r="AQ148" s="15">
        <f t="shared" si="102"/>
        <v>3.3015251812350175</v>
      </c>
      <c r="AR148" s="15">
        <f t="shared" si="102"/>
        <v>3.2793193500888984</v>
      </c>
      <c r="AS148" s="15">
        <f t="shared" si="102"/>
        <v>3.3194742186640851</v>
      </c>
      <c r="AT148" s="15">
        <f t="shared" si="102"/>
        <v>3.247027732833363</v>
      </c>
      <c r="AU148" s="15">
        <f t="shared" si="81"/>
        <v>3.3784085301658777</v>
      </c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</row>
    <row r="149" spans="1:68" s="9" customFormat="1" x14ac:dyDescent="0.2">
      <c r="A149" s="63" t="s">
        <v>763</v>
      </c>
      <c r="B149" s="28" t="s">
        <v>676</v>
      </c>
      <c r="C149" s="64">
        <v>40344.576999999997</v>
      </c>
      <c r="D149" s="64" t="s">
        <v>700</v>
      </c>
      <c r="E149" s="9">
        <f t="shared" ref="E149:E212" si="103">+(C149-C$7)/C$8</f>
        <v>433.99731026939645</v>
      </c>
      <c r="F149" s="9">
        <f t="shared" ref="F149:F212" si="104">ROUND(2*E149,0)/2</f>
        <v>434</v>
      </c>
      <c r="G149" s="9">
        <f t="shared" ref="G149:G212" si="105">+C149-(C$7+F149*C$8)</f>
        <v>-4.1660000060801394E-3</v>
      </c>
      <c r="I149" s="9">
        <f>G149</f>
        <v>-4.1660000060801394E-3</v>
      </c>
      <c r="M149" s="15"/>
      <c r="P149" s="9">
        <f t="shared" ref="P149:P212" si="106">+D$11+D$12*F149+D$13*F149^2</f>
        <v>4.7262753947270655E-3</v>
      </c>
      <c r="Q149" s="40">
        <f t="shared" ref="Q149:Q212" si="107">+C149-15018.5</f>
        <v>25326.076999999997</v>
      </c>
      <c r="S149" s="35">
        <v>0.1</v>
      </c>
      <c r="T149" s="15"/>
      <c r="U149" s="15"/>
      <c r="V149" s="15"/>
      <c r="W149" s="15"/>
      <c r="Z149">
        <f t="shared" ref="Z149:Z212" si="108">F149</f>
        <v>434</v>
      </c>
      <c r="AA149" s="15">
        <f t="shared" ref="AA149:AA212" si="109">AB$3+AB$4*Z149+AB$5*Z149^2+AH149</f>
        <v>-4.1442987773830219E-4</v>
      </c>
      <c r="AB149" s="15">
        <f t="shared" ref="AB149:AB212" si="110">G149-AH149</f>
        <v>9.747052663852283E-4</v>
      </c>
      <c r="AC149" s="15">
        <f t="shared" ref="AC149:AC212" si="111">+G149-P149</f>
        <v>-8.892275400807205E-3</v>
      </c>
      <c r="AD149" s="15">
        <f t="shared" ref="AD149:AD212" si="112">IF(S149&lt;&gt;0,G149-AA149, -9999)</f>
        <v>-3.7515701283418372E-3</v>
      </c>
      <c r="AE149" s="15">
        <f t="shared" ref="AE149:AE212" si="113">+(G149-AA149)^2*S149</f>
        <v>1.4074278427866789E-6</v>
      </c>
      <c r="AF149">
        <f t="shared" ref="AF149:AF212" si="114">IF(S149&lt;&gt;0,G149-P149, -9999)</f>
        <v>-8.892275400807205E-3</v>
      </c>
      <c r="AG149" s="68"/>
      <c r="AH149">
        <f t="shared" ref="AH149:AH212" si="115">$AB$6*($AB$11/AI149*AJ149+$AB$12)</f>
        <v>-5.1407052724653677E-3</v>
      </c>
      <c r="AI149">
        <f t="shared" ref="AI149:AI212" si="116">1+$AB$7*COS(AL149)</f>
        <v>0.44179681535878124</v>
      </c>
      <c r="AJ149">
        <f t="shared" ref="AJ149:AJ212" si="117">SIN(AL149+RADIANS($AB$9))</f>
        <v>-0.14672472963460448</v>
      </c>
      <c r="AK149">
        <f t="shared" ref="AK149:AK212" si="118">$AB$7*SIN(AL149)</f>
        <v>-4.4824152601042236E-2</v>
      </c>
      <c r="AL149">
        <f t="shared" ref="AL149:AL212" si="119">2*ATAN(AM149)</f>
        <v>-3.061463805155388</v>
      </c>
      <c r="AM149">
        <f t="shared" ref="AM149:AM212" si="120">SQRT((1+$AB$7)/(1-$AB$7))*TAN(AN149/2)</f>
        <v>-24.946443373816706</v>
      </c>
      <c r="AN149" s="15">
        <f t="shared" si="102"/>
        <v>3.2922653663653754</v>
      </c>
      <c r="AO149" s="15">
        <f t="shared" si="102"/>
        <v>3.2960329466368496</v>
      </c>
      <c r="AP149" s="15">
        <f t="shared" si="102"/>
        <v>3.2892276365726802</v>
      </c>
      <c r="AQ149" s="15">
        <f t="shared" si="102"/>
        <v>3.3015251812350175</v>
      </c>
      <c r="AR149" s="15">
        <f t="shared" si="102"/>
        <v>3.2793193500888984</v>
      </c>
      <c r="AS149" s="15">
        <f t="shared" si="102"/>
        <v>3.3194742186640851</v>
      </c>
      <c r="AT149" s="15">
        <f t="shared" si="102"/>
        <v>3.247027732833363</v>
      </c>
      <c r="AU149" s="15">
        <f t="shared" ref="AU149:AU212" si="121">RADIANS($AB$9)+$AB$18*(F149-AB$15)</f>
        <v>3.3784085301658777</v>
      </c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</row>
    <row r="150" spans="1:68" s="9" customFormat="1" x14ac:dyDescent="0.2">
      <c r="A150" s="63" t="s">
        <v>763</v>
      </c>
      <c r="B150" s="28" t="s">
        <v>676</v>
      </c>
      <c r="C150" s="64">
        <v>40358.519</v>
      </c>
      <c r="D150" s="64" t="s">
        <v>700</v>
      </c>
      <c r="E150" s="9">
        <f t="shared" si="103"/>
        <v>442.99880427722593</v>
      </c>
      <c r="F150" s="9">
        <f t="shared" si="104"/>
        <v>443</v>
      </c>
      <c r="G150" s="9">
        <f t="shared" si="105"/>
        <v>-1.8520000012358651E-3</v>
      </c>
      <c r="I150" s="9">
        <f>G150</f>
        <v>-1.8520000012358651E-3</v>
      </c>
      <c r="M150" s="15"/>
      <c r="P150" s="9">
        <f t="shared" si="106"/>
        <v>4.7282748895687956E-3</v>
      </c>
      <c r="Q150" s="40">
        <f t="shared" si="107"/>
        <v>25340.019</v>
      </c>
      <c r="S150" s="35">
        <v>0.1</v>
      </c>
      <c r="T150" s="15"/>
      <c r="U150" s="15"/>
      <c r="V150" s="15"/>
      <c r="W150" s="15"/>
      <c r="X150"/>
      <c r="Y150"/>
      <c r="Z150">
        <f t="shared" si="108"/>
        <v>443</v>
      </c>
      <c r="AA150" s="15">
        <f t="shared" si="109"/>
        <v>-4.5279993872388621E-4</v>
      </c>
      <c r="AB150" s="15">
        <f t="shared" si="110"/>
        <v>3.3290748270568167E-3</v>
      </c>
      <c r="AC150" s="15">
        <f t="shared" si="111"/>
        <v>-6.5802748908046606E-3</v>
      </c>
      <c r="AD150" s="15">
        <f t="shared" si="112"/>
        <v>-1.3992000625119788E-3</v>
      </c>
      <c r="AE150" s="15">
        <f t="shared" si="113"/>
        <v>1.9577608149335259E-7</v>
      </c>
      <c r="AF150">
        <f t="shared" si="114"/>
        <v>-6.5802748908046606E-3</v>
      </c>
      <c r="AG150" s="68"/>
      <c r="AH150">
        <f t="shared" si="115"/>
        <v>-5.1810748282926818E-3</v>
      </c>
      <c r="AI150">
        <f t="shared" si="116"/>
        <v>0.44184137477534979</v>
      </c>
      <c r="AJ150">
        <f t="shared" si="117"/>
        <v>-0.14770198074010768</v>
      </c>
      <c r="AK150">
        <f t="shared" si="118"/>
        <v>-4.5375644208412558E-2</v>
      </c>
      <c r="AL150">
        <f t="shared" si="119"/>
        <v>-3.0604757893389496</v>
      </c>
      <c r="AM150">
        <f t="shared" si="120"/>
        <v>-24.642264473180688</v>
      </c>
      <c r="AN150" s="15">
        <f t="shared" si="102"/>
        <v>3.294118079146612</v>
      </c>
      <c r="AO150" s="15">
        <f t="shared" si="102"/>
        <v>3.2979240193627608</v>
      </c>
      <c r="AP150" s="15">
        <f t="shared" si="102"/>
        <v>3.2910474664354292</v>
      </c>
      <c r="AQ150" s="15">
        <f t="shared" si="102"/>
        <v>3.3034774082879372</v>
      </c>
      <c r="AR150" s="15">
        <f t="shared" si="102"/>
        <v>3.2810262991447967</v>
      </c>
      <c r="AS150" s="15">
        <f t="shared" si="102"/>
        <v>3.321637347827179</v>
      </c>
      <c r="AT150" s="15">
        <f t="shared" si="102"/>
        <v>3.2483491366572048</v>
      </c>
      <c r="AU150" s="15">
        <f t="shared" si="121"/>
        <v>3.3813074845635063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</row>
    <row r="151" spans="1:68" s="9" customFormat="1" x14ac:dyDescent="0.2">
      <c r="A151" s="63" t="s">
        <v>1603</v>
      </c>
      <c r="B151" s="28" t="s">
        <v>676</v>
      </c>
      <c r="C151" s="64">
        <v>40403.430999999997</v>
      </c>
      <c r="D151" s="64" t="s">
        <v>700</v>
      </c>
      <c r="E151" s="9">
        <f t="shared" si="103"/>
        <v>471.99572716343511</v>
      </c>
      <c r="F151" s="9">
        <f t="shared" si="104"/>
        <v>472</v>
      </c>
      <c r="G151" s="9">
        <f t="shared" si="105"/>
        <v>-6.6180000067106448E-3</v>
      </c>
      <c r="I151" s="9">
        <f>G151</f>
        <v>-6.6180000067106448E-3</v>
      </c>
      <c r="M151" s="15"/>
      <c r="P151" s="9">
        <f t="shared" si="106"/>
        <v>4.7347145472681146E-3</v>
      </c>
      <c r="Q151" s="40">
        <f t="shared" si="107"/>
        <v>25384.930999999997</v>
      </c>
      <c r="S151" s="35">
        <v>0.1</v>
      </c>
      <c r="T151" s="15"/>
      <c r="U151" s="15"/>
      <c r="V151" s="15"/>
      <c r="W151" s="15"/>
      <c r="X151"/>
      <c r="Y151"/>
      <c r="Z151">
        <f t="shared" si="108"/>
        <v>472</v>
      </c>
      <c r="AA151" s="15">
        <f t="shared" si="109"/>
        <v>-5.7636256607693139E-4</v>
      </c>
      <c r="AB151" s="15">
        <f t="shared" si="110"/>
        <v>-1.3069228933655988E-3</v>
      </c>
      <c r="AC151" s="15">
        <f t="shared" si="111"/>
        <v>-1.1352714553978759E-2</v>
      </c>
      <c r="AD151" s="15">
        <f t="shared" si="112"/>
        <v>-6.0416374406337134E-3</v>
      </c>
      <c r="AE151" s="15">
        <f t="shared" si="113"/>
        <v>3.6501382964067092E-6</v>
      </c>
      <c r="AF151">
        <f t="shared" si="114"/>
        <v>-1.1352714553978759E-2</v>
      </c>
      <c r="AG151" s="68"/>
      <c r="AH151">
        <f t="shared" si="115"/>
        <v>-5.311077113345046E-3</v>
      </c>
      <c r="AI151">
        <f t="shared" si="116"/>
        <v>0.44198874494830642</v>
      </c>
      <c r="AJ151">
        <f t="shared" si="117"/>
        <v>-0.15085166920459497</v>
      </c>
      <c r="AK151">
        <f t="shared" si="118"/>
        <v>-4.7153358688790649E-2</v>
      </c>
      <c r="AL151">
        <f t="shared" si="119"/>
        <v>-3.0572904086748811</v>
      </c>
      <c r="AM151">
        <f t="shared" si="120"/>
        <v>-23.71010859333478</v>
      </c>
      <c r="AN151" s="15">
        <f t="shared" ref="AN151:AT160" si="122">$AU151+$AB$7*SIN(AO151)</f>
        <v>3.300089966989288</v>
      </c>
      <c r="AO151" s="15">
        <f t="shared" si="122"/>
        <v>3.3040176647073576</v>
      </c>
      <c r="AP151" s="15">
        <f t="shared" si="122"/>
        <v>3.2969144471403928</v>
      </c>
      <c r="AQ151" s="15">
        <f t="shared" si="122"/>
        <v>3.3097666068123108</v>
      </c>
      <c r="AR151" s="15">
        <f t="shared" si="122"/>
        <v>3.2865316428825522</v>
      </c>
      <c r="AS151" s="15">
        <f t="shared" si="122"/>
        <v>3.3286038784698198</v>
      </c>
      <c r="AT151" s="15">
        <f t="shared" si="122"/>
        <v>3.2526146610579652</v>
      </c>
      <c r="AU151" s="15">
        <f t="shared" si="121"/>
        <v>3.3906485598447533</v>
      </c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</row>
    <row r="152" spans="1:68" s="9" customFormat="1" x14ac:dyDescent="0.2">
      <c r="A152" s="8" t="s">
        <v>679</v>
      </c>
      <c r="B152" s="37"/>
      <c r="C152" s="12">
        <v>40403.4372</v>
      </c>
      <c r="D152" s="12"/>
      <c r="E152" s="9">
        <f t="shared" si="103"/>
        <v>471.99973012304486</v>
      </c>
      <c r="F152" s="9">
        <f t="shared" si="104"/>
        <v>472</v>
      </c>
      <c r="G152" s="9">
        <f t="shared" si="105"/>
        <v>-4.1800000326475129E-4</v>
      </c>
      <c r="J152" s="9">
        <f>G152</f>
        <v>-4.1800000326475129E-4</v>
      </c>
      <c r="P152" s="9">
        <f t="shared" si="106"/>
        <v>4.7347145472681146E-3</v>
      </c>
      <c r="Q152" s="40">
        <f t="shared" si="107"/>
        <v>25384.9372</v>
      </c>
      <c r="S152" s="35">
        <v>1</v>
      </c>
      <c r="T152"/>
      <c r="U152"/>
      <c r="V152"/>
      <c r="W152"/>
      <c r="X152" s="15"/>
      <c r="Y152"/>
      <c r="Z152">
        <f t="shared" si="108"/>
        <v>472</v>
      </c>
      <c r="AA152" s="15">
        <f t="shared" si="109"/>
        <v>-5.7636256607693139E-4</v>
      </c>
      <c r="AB152" s="15">
        <f t="shared" si="110"/>
        <v>4.8930771100802947E-3</v>
      </c>
      <c r="AC152" s="15">
        <f t="shared" si="111"/>
        <v>-5.1527145505328659E-3</v>
      </c>
      <c r="AD152" s="15">
        <f t="shared" si="112"/>
        <v>1.5836256281218011E-4</v>
      </c>
      <c r="AE152" s="15">
        <f t="shared" si="113"/>
        <v>2.5078701300441689E-8</v>
      </c>
      <c r="AF152">
        <f t="shared" si="114"/>
        <v>-5.1527145505328659E-3</v>
      </c>
      <c r="AG152" s="68"/>
      <c r="AH152">
        <f t="shared" si="115"/>
        <v>-5.311077113345046E-3</v>
      </c>
      <c r="AI152">
        <f t="shared" si="116"/>
        <v>0.44198874494830642</v>
      </c>
      <c r="AJ152">
        <f t="shared" si="117"/>
        <v>-0.15085166920459497</v>
      </c>
      <c r="AK152">
        <f t="shared" si="118"/>
        <v>-4.7153358688790649E-2</v>
      </c>
      <c r="AL152">
        <f t="shared" si="119"/>
        <v>-3.0572904086748811</v>
      </c>
      <c r="AM152">
        <f t="shared" si="120"/>
        <v>-23.71010859333478</v>
      </c>
      <c r="AN152" s="15">
        <f t="shared" si="122"/>
        <v>3.300089966989288</v>
      </c>
      <c r="AO152" s="15">
        <f t="shared" si="122"/>
        <v>3.3040176647073576</v>
      </c>
      <c r="AP152" s="15">
        <f t="shared" si="122"/>
        <v>3.2969144471403928</v>
      </c>
      <c r="AQ152" s="15">
        <f t="shared" si="122"/>
        <v>3.3097666068123108</v>
      </c>
      <c r="AR152" s="15">
        <f t="shared" si="122"/>
        <v>3.2865316428825522</v>
      </c>
      <c r="AS152" s="15">
        <f t="shared" si="122"/>
        <v>3.3286038784698198</v>
      </c>
      <c r="AT152" s="15">
        <f t="shared" si="122"/>
        <v>3.2526146610579652</v>
      </c>
      <c r="AU152" s="15">
        <f t="shared" si="121"/>
        <v>3.3906485598447533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</row>
    <row r="153" spans="1:68" s="9" customFormat="1" x14ac:dyDescent="0.2">
      <c r="A153" s="63" t="s">
        <v>1603</v>
      </c>
      <c r="B153" s="28" t="s">
        <v>676</v>
      </c>
      <c r="C153" s="64">
        <v>40417.377999999997</v>
      </c>
      <c r="D153" s="64" t="s">
        <v>700</v>
      </c>
      <c r="E153" s="9">
        <f t="shared" si="103"/>
        <v>481.00044936449478</v>
      </c>
      <c r="F153" s="9">
        <f t="shared" si="104"/>
        <v>481</v>
      </c>
      <c r="G153" s="9">
        <f t="shared" si="105"/>
        <v>6.9599999551428482E-4</v>
      </c>
      <c r="I153" s="9">
        <f>G153</f>
        <v>6.9599999551428482E-4</v>
      </c>
      <c r="M153" s="15"/>
      <c r="P153" s="9">
        <f t="shared" si="106"/>
        <v>4.7367120813432036E-3</v>
      </c>
      <c r="Q153" s="40">
        <f t="shared" si="107"/>
        <v>25398.877999999997</v>
      </c>
      <c r="S153" s="35">
        <v>0.1</v>
      </c>
      <c r="T153" s="15"/>
      <c r="U153" s="15"/>
      <c r="V153" s="15"/>
      <c r="W153" s="15"/>
      <c r="X153"/>
      <c r="Y153"/>
      <c r="Z153">
        <f t="shared" si="108"/>
        <v>481</v>
      </c>
      <c r="AA153" s="15">
        <f t="shared" si="109"/>
        <v>-6.1468627054282483E-4</v>
      </c>
      <c r="AB153" s="15">
        <f t="shared" si="110"/>
        <v>6.0473983474003132E-3</v>
      </c>
      <c r="AC153" s="15">
        <f t="shared" si="111"/>
        <v>-4.0407120858289187E-3</v>
      </c>
      <c r="AD153" s="15">
        <f t="shared" si="112"/>
        <v>1.3106862660571096E-3</v>
      </c>
      <c r="AE153" s="15">
        <f t="shared" si="113"/>
        <v>1.7178984880307285E-7</v>
      </c>
      <c r="AF153">
        <f t="shared" si="114"/>
        <v>-4.0407120858289187E-3</v>
      </c>
      <c r="AG153" s="68"/>
      <c r="AH153">
        <f t="shared" si="115"/>
        <v>-5.3513983518860284E-3</v>
      </c>
      <c r="AI153">
        <f t="shared" si="116"/>
        <v>0.44203565862706695</v>
      </c>
      <c r="AJ153">
        <f t="shared" si="117"/>
        <v>-0.1518294042215059</v>
      </c>
      <c r="AK153">
        <f t="shared" si="118"/>
        <v>-4.7705280171790626E-2</v>
      </c>
      <c r="AL153">
        <f t="shared" si="119"/>
        <v>-3.0563012805258976</v>
      </c>
      <c r="AM153">
        <f t="shared" si="120"/>
        <v>-23.434813449309036</v>
      </c>
      <c r="AN153" s="15">
        <f t="shared" si="122"/>
        <v>3.3019439552744414</v>
      </c>
      <c r="AO153" s="15">
        <f t="shared" si="122"/>
        <v>3.3059088577461906</v>
      </c>
      <c r="AP153" s="15">
        <f t="shared" si="122"/>
        <v>3.2987362094350039</v>
      </c>
      <c r="AQ153" s="15">
        <f t="shared" si="122"/>
        <v>3.3117180143995379</v>
      </c>
      <c r="AR153" s="15">
        <f t="shared" si="122"/>
        <v>3.2882418346374385</v>
      </c>
      <c r="AS153" s="15">
        <f t="shared" si="122"/>
        <v>3.3307647814853989</v>
      </c>
      <c r="AT153" s="15">
        <f t="shared" si="122"/>
        <v>3.253940872750499</v>
      </c>
      <c r="AU153" s="15">
        <f t="shared" si="121"/>
        <v>3.3935475142423814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</row>
    <row r="154" spans="1:68" s="9" customFormat="1" x14ac:dyDescent="0.2">
      <c r="A154" s="8" t="s">
        <v>679</v>
      </c>
      <c r="B154" s="37"/>
      <c r="C154" s="12">
        <v>40431.316099999996</v>
      </c>
      <c r="D154" s="12"/>
      <c r="E154" s="9">
        <f t="shared" si="103"/>
        <v>489.99942538160127</v>
      </c>
      <c r="F154" s="9">
        <f t="shared" si="104"/>
        <v>490</v>
      </c>
      <c r="G154" s="9">
        <f t="shared" si="105"/>
        <v>-8.9000000298256055E-4</v>
      </c>
      <c r="J154" s="9">
        <f>G154</f>
        <v>-8.9000000298256055E-4</v>
      </c>
      <c r="P154" s="9">
        <f t="shared" si="106"/>
        <v>4.7387091510261914E-3</v>
      </c>
      <c r="Q154" s="40">
        <f t="shared" si="107"/>
        <v>25412.816099999996</v>
      </c>
      <c r="S154" s="35">
        <v>1</v>
      </c>
      <c r="T154"/>
      <c r="U154"/>
      <c r="V154"/>
      <c r="W154"/>
      <c r="X154"/>
      <c r="Y154"/>
      <c r="Z154">
        <f t="shared" si="108"/>
        <v>490</v>
      </c>
      <c r="AA154" s="15">
        <f t="shared" si="109"/>
        <v>-6.5299879637639724E-4</v>
      </c>
      <c r="AB154" s="15">
        <f t="shared" si="110"/>
        <v>4.501707944420028E-3</v>
      </c>
      <c r="AC154" s="15">
        <f t="shared" si="111"/>
        <v>-5.6287091540087519E-3</v>
      </c>
      <c r="AD154" s="15">
        <f t="shared" si="112"/>
        <v>-2.3700120660616331E-4</v>
      </c>
      <c r="AE154" s="15">
        <f t="shared" si="113"/>
        <v>5.6169571932777303E-8</v>
      </c>
      <c r="AF154">
        <f t="shared" si="114"/>
        <v>-5.6287091540087519E-3</v>
      </c>
      <c r="AG154" s="68"/>
      <c r="AH154">
        <f t="shared" si="115"/>
        <v>-5.3917079474025886E-3</v>
      </c>
      <c r="AI154">
        <f t="shared" si="116"/>
        <v>0.44208313129865817</v>
      </c>
      <c r="AJ154">
        <f t="shared" si="117"/>
        <v>-0.15280725885967669</v>
      </c>
      <c r="AK154">
        <f t="shared" si="118"/>
        <v>-4.825730637416193E-2</v>
      </c>
      <c r="AL154">
        <f t="shared" si="119"/>
        <v>-3.0553118810228761</v>
      </c>
      <c r="AM154">
        <f t="shared" si="120"/>
        <v>-23.165753596638776</v>
      </c>
      <c r="AN154" s="15">
        <f t="shared" si="122"/>
        <v>3.3037982541949846</v>
      </c>
      <c r="AO154" s="15">
        <f t="shared" si="122"/>
        <v>3.3078000815569744</v>
      </c>
      <c r="AP154" s="15">
        <f t="shared" si="122"/>
        <v>3.3005584420971927</v>
      </c>
      <c r="AQ154" s="15">
        <f t="shared" si="122"/>
        <v>3.313669223833438</v>
      </c>
      <c r="AR154" s="15">
        <f t="shared" si="122"/>
        <v>3.2899528162919403</v>
      </c>
      <c r="AS154" s="15">
        <f t="shared" si="122"/>
        <v>3.3329251421490604</v>
      </c>
      <c r="AT154" s="15">
        <f t="shared" si="122"/>
        <v>3.2552682576875753</v>
      </c>
      <c r="AU154" s="15">
        <f t="shared" si="121"/>
        <v>3.39644646864001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</row>
    <row r="155" spans="1:68" s="9" customFormat="1" x14ac:dyDescent="0.2">
      <c r="A155" s="63" t="s">
        <v>1614</v>
      </c>
      <c r="B155" s="28" t="s">
        <v>676</v>
      </c>
      <c r="C155" s="64">
        <v>40465.368000000002</v>
      </c>
      <c r="D155" s="64" t="s">
        <v>700</v>
      </c>
      <c r="E155" s="9">
        <f t="shared" si="103"/>
        <v>511.98464800426666</v>
      </c>
      <c r="F155" s="9">
        <f t="shared" si="104"/>
        <v>512</v>
      </c>
      <c r="G155" s="9">
        <f t="shared" si="105"/>
        <v>-2.3778000002494082E-2</v>
      </c>
      <c r="I155" s="9">
        <f>G155</f>
        <v>-2.3778000002494082E-2</v>
      </c>
      <c r="M155" s="15"/>
      <c r="P155" s="9">
        <f t="shared" si="106"/>
        <v>4.743588921884534E-3</v>
      </c>
      <c r="Q155" s="40">
        <f t="shared" si="107"/>
        <v>25446.868000000002</v>
      </c>
      <c r="S155" s="35">
        <v>0.1</v>
      </c>
      <c r="T155" s="15"/>
      <c r="U155" s="15"/>
      <c r="V155" s="15"/>
      <c r="W155" s="15"/>
      <c r="X155"/>
      <c r="Y155"/>
      <c r="Z155">
        <f t="shared" si="108"/>
        <v>512</v>
      </c>
      <c r="AA155" s="15">
        <f t="shared" si="109"/>
        <v>-7.4660409376778487E-4</v>
      </c>
      <c r="AB155" s="15">
        <f t="shared" si="110"/>
        <v>-1.8287806986841765E-2</v>
      </c>
      <c r="AC155" s="15">
        <f t="shared" si="111"/>
        <v>-2.8521588924378616E-2</v>
      </c>
      <c r="AD155" s="15">
        <f t="shared" si="112"/>
        <v>-2.3031395908726299E-2</v>
      </c>
      <c r="AE155" s="15">
        <f t="shared" si="113"/>
        <v>5.3044519750449448E-5</v>
      </c>
      <c r="AF155">
        <f t="shared" si="114"/>
        <v>-2.8521588924378616E-2</v>
      </c>
      <c r="AG155" s="68"/>
      <c r="AH155">
        <f t="shared" si="115"/>
        <v>-5.4901930156523188E-3</v>
      </c>
      <c r="AI155">
        <f t="shared" si="116"/>
        <v>0.44220153234424808</v>
      </c>
      <c r="AJ155">
        <f t="shared" si="117"/>
        <v>-0.15519808566229976</v>
      </c>
      <c r="AK155">
        <f t="shared" si="118"/>
        <v>-4.9607151509586958E-2</v>
      </c>
      <c r="AL155">
        <f t="shared" si="119"/>
        <v>-3.0528921876963868</v>
      </c>
      <c r="AM155">
        <f t="shared" si="120"/>
        <v>-22.53301053659025</v>
      </c>
      <c r="AN155" s="15">
        <f t="shared" si="122"/>
        <v>3.3083323128774871</v>
      </c>
      <c r="AO155" s="15">
        <f t="shared" si="122"/>
        <v>3.3124232083503449</v>
      </c>
      <c r="AP155" s="15">
        <f t="shared" si="122"/>
        <v>3.3050147988068255</v>
      </c>
      <c r="AQ155" s="15">
        <f t="shared" si="122"/>
        <v>3.3184380033612069</v>
      </c>
      <c r="AR155" s="15">
        <f t="shared" si="122"/>
        <v>3.2941385931837814</v>
      </c>
      <c r="AS155" s="15">
        <f t="shared" si="122"/>
        <v>3.3382037047079778</v>
      </c>
      <c r="AT155" s="15">
        <f t="shared" si="122"/>
        <v>3.2585179979872336</v>
      </c>
      <c r="AU155" s="15">
        <f t="shared" si="121"/>
        <v>3.4035328016119903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</row>
    <row r="156" spans="1:68" s="9" customFormat="1" x14ac:dyDescent="0.2">
      <c r="A156" s="63" t="s">
        <v>1614</v>
      </c>
      <c r="B156" s="28" t="s">
        <v>676</v>
      </c>
      <c r="C156" s="64">
        <v>40482.42</v>
      </c>
      <c r="D156" s="64" t="s">
        <v>700</v>
      </c>
      <c r="E156" s="9">
        <f t="shared" si="103"/>
        <v>522.99407820233318</v>
      </c>
      <c r="F156" s="9">
        <f t="shared" si="104"/>
        <v>523</v>
      </c>
      <c r="G156" s="9">
        <f t="shared" si="105"/>
        <v>-9.1720000054920092E-3</v>
      </c>
      <c r="I156" s="9">
        <f>G156</f>
        <v>-9.1720000054920092E-3</v>
      </c>
      <c r="M156" s="15"/>
      <c r="P156" s="9">
        <f t="shared" si="106"/>
        <v>4.7460277667314074E-3</v>
      </c>
      <c r="Q156" s="40">
        <f t="shared" si="107"/>
        <v>25463.919999999998</v>
      </c>
      <c r="S156" s="35">
        <v>0.1</v>
      </c>
      <c r="T156" s="15"/>
      <c r="U156" s="15"/>
      <c r="V156" s="15"/>
      <c r="W156" s="15"/>
      <c r="X156" s="15"/>
      <c r="Y156" s="15"/>
      <c r="Z156">
        <f t="shared" si="108"/>
        <v>523</v>
      </c>
      <c r="AA156" s="15">
        <f t="shared" si="109"/>
        <v>-7.9338116504044237E-4</v>
      </c>
      <c r="AB156" s="15">
        <f t="shared" si="110"/>
        <v>-3.6325910737201594E-3</v>
      </c>
      <c r="AC156" s="15">
        <f t="shared" si="111"/>
        <v>-1.3918027772223417E-2</v>
      </c>
      <c r="AD156" s="15">
        <f t="shared" si="112"/>
        <v>-8.3786188404515669E-3</v>
      </c>
      <c r="AE156" s="15">
        <f t="shared" si="113"/>
        <v>7.0201253673569957E-6</v>
      </c>
      <c r="AF156">
        <f t="shared" si="114"/>
        <v>-1.3918027772223417E-2</v>
      </c>
      <c r="AG156" s="68"/>
      <c r="AH156">
        <f t="shared" si="115"/>
        <v>-5.5394089317718498E-3</v>
      </c>
      <c r="AI156">
        <f t="shared" si="116"/>
        <v>0.44226198921537363</v>
      </c>
      <c r="AJ156">
        <f t="shared" si="117"/>
        <v>-0.15639378002901075</v>
      </c>
      <c r="AK156">
        <f t="shared" si="118"/>
        <v>-5.0282316235511867E-2</v>
      </c>
      <c r="AL156">
        <f t="shared" si="119"/>
        <v>-3.0516817124559386</v>
      </c>
      <c r="AM156">
        <f t="shared" si="120"/>
        <v>-22.229246670924493</v>
      </c>
      <c r="AN156" s="15">
        <f t="shared" si="122"/>
        <v>3.3106000603183658</v>
      </c>
      <c r="AO156" s="15">
        <f t="shared" si="122"/>
        <v>3.3147348470190319</v>
      </c>
      <c r="AP156" s="15">
        <f t="shared" si="122"/>
        <v>3.3072440637851295</v>
      </c>
      <c r="AQ156" s="15">
        <f t="shared" si="122"/>
        <v>3.3208219390615907</v>
      </c>
      <c r="AR156" s="15">
        <f t="shared" si="122"/>
        <v>3.2962333081069302</v>
      </c>
      <c r="AS156" s="15">
        <f t="shared" si="122"/>
        <v>3.340841731708482</v>
      </c>
      <c r="AT156" s="15">
        <f t="shared" si="122"/>
        <v>3.2601455868787035</v>
      </c>
      <c r="AU156" s="15">
        <f t="shared" si="121"/>
        <v>3.4070759680979807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</row>
    <row r="157" spans="1:68" s="9" customFormat="1" x14ac:dyDescent="0.2">
      <c r="A157" s="63" t="s">
        <v>1619</v>
      </c>
      <c r="B157" s="28" t="s">
        <v>676</v>
      </c>
      <c r="C157" s="64">
        <v>40541.277000000002</v>
      </c>
      <c r="D157" s="64" t="s">
        <v>700</v>
      </c>
      <c r="E157" s="9">
        <f t="shared" si="103"/>
        <v>560.99443201231372</v>
      </c>
      <c r="F157" s="9">
        <f t="shared" si="104"/>
        <v>561</v>
      </c>
      <c r="G157" s="9">
        <f t="shared" si="105"/>
        <v>-8.6240000018733554E-3</v>
      </c>
      <c r="I157" s="9">
        <f>G157</f>
        <v>-8.6240000018733554E-3</v>
      </c>
      <c r="M157" s="15"/>
      <c r="P157" s="9">
        <f t="shared" si="106"/>
        <v>4.7544475294689905E-3</v>
      </c>
      <c r="Q157" s="40">
        <f t="shared" si="107"/>
        <v>25522.777000000002</v>
      </c>
      <c r="S157" s="35">
        <v>0.1</v>
      </c>
      <c r="T157" s="15"/>
      <c r="U157"/>
      <c r="V157"/>
      <c r="W157"/>
      <c r="X157"/>
      <c r="Y157"/>
      <c r="Z157">
        <f t="shared" si="108"/>
        <v>561</v>
      </c>
      <c r="AA157" s="15">
        <f t="shared" si="109"/>
        <v>-9.5484109733757691E-4</v>
      </c>
      <c r="AB157" s="15">
        <f t="shared" si="110"/>
        <v>-2.9147113750667879E-3</v>
      </c>
      <c r="AC157" s="15">
        <f t="shared" si="111"/>
        <v>-1.3378447531342347E-2</v>
      </c>
      <c r="AD157" s="15">
        <f t="shared" si="112"/>
        <v>-7.6691589045357784E-3</v>
      </c>
      <c r="AE157" s="15">
        <f t="shared" si="113"/>
        <v>5.8815998303020428E-6</v>
      </c>
      <c r="AF157">
        <f t="shared" si="114"/>
        <v>-1.3378447531342347E-2</v>
      </c>
      <c r="AG157" s="68"/>
      <c r="AH157">
        <f t="shared" si="115"/>
        <v>-5.7092886268065675E-3</v>
      </c>
      <c r="AI157">
        <f t="shared" si="116"/>
        <v>0.44247730199875157</v>
      </c>
      <c r="AJ157">
        <f t="shared" si="117"/>
        <v>-0.16052585862114521</v>
      </c>
      <c r="AK157">
        <f t="shared" si="118"/>
        <v>-5.2615978689071051E-2</v>
      </c>
      <c r="AL157">
        <f t="shared" si="119"/>
        <v>-3.047496755469254</v>
      </c>
      <c r="AM157">
        <f t="shared" si="120"/>
        <v>-21.239226673044346</v>
      </c>
      <c r="AN157" s="15">
        <f t="shared" si="122"/>
        <v>3.3184378774158829</v>
      </c>
      <c r="AO157" s="15">
        <f t="shared" si="122"/>
        <v>3.3227209236738928</v>
      </c>
      <c r="AP157" s="15">
        <f t="shared" si="122"/>
        <v>3.3149508780786303</v>
      </c>
      <c r="AQ157" s="15">
        <f t="shared" si="122"/>
        <v>3.3290549818748332</v>
      </c>
      <c r="AR157" s="15">
        <f t="shared" si="122"/>
        <v>3.3034792136318014</v>
      </c>
      <c r="AS157" s="15">
        <f t="shared" si="122"/>
        <v>3.3499483103855141</v>
      </c>
      <c r="AT157" s="15">
        <f t="shared" si="122"/>
        <v>3.2657825103652991</v>
      </c>
      <c r="AU157" s="15">
        <f t="shared" si="121"/>
        <v>3.4193159977768564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</row>
    <row r="158" spans="1:68" s="9" customFormat="1" x14ac:dyDescent="0.2">
      <c r="A158" s="63" t="s">
        <v>765</v>
      </c>
      <c r="B158" s="28" t="s">
        <v>676</v>
      </c>
      <c r="C158" s="64">
        <v>40725.591</v>
      </c>
      <c r="D158" s="64" t="s">
        <v>700</v>
      </c>
      <c r="E158" s="9">
        <f t="shared" si="103"/>
        <v>679.9946734811665</v>
      </c>
      <c r="F158" s="9">
        <f t="shared" si="104"/>
        <v>680</v>
      </c>
      <c r="G158" s="9">
        <f t="shared" si="105"/>
        <v>-8.2499999989522621E-3</v>
      </c>
      <c r="I158" s="9">
        <f>G158</f>
        <v>-8.2499999989522621E-3</v>
      </c>
      <c r="M158" s="15"/>
      <c r="P158" s="9">
        <f t="shared" si="106"/>
        <v>4.7807611241776418E-3</v>
      </c>
      <c r="Q158" s="40">
        <f t="shared" si="107"/>
        <v>25707.091</v>
      </c>
      <c r="S158" s="35">
        <v>0.1</v>
      </c>
      <c r="T158" s="15"/>
      <c r="U158"/>
      <c r="V158"/>
      <c r="W158"/>
      <c r="X158"/>
      <c r="Y158"/>
      <c r="Z158">
        <f t="shared" si="108"/>
        <v>680</v>
      </c>
      <c r="AA158" s="15">
        <f t="shared" si="109"/>
        <v>-1.4590668464674952E-3</v>
      </c>
      <c r="AB158" s="15">
        <f t="shared" si="110"/>
        <v>-2.010172028307125E-3</v>
      </c>
      <c r="AC158" s="15">
        <f t="shared" si="111"/>
        <v>-1.3030761123129904E-2</v>
      </c>
      <c r="AD158" s="15">
        <f t="shared" si="112"/>
        <v>-6.7909331524847669E-3</v>
      </c>
      <c r="AE158" s="15">
        <f t="shared" si="113"/>
        <v>4.6116773081516694E-6</v>
      </c>
      <c r="AF158">
        <f t="shared" si="114"/>
        <v>-1.3030761123129904E-2</v>
      </c>
      <c r="AG158" s="68"/>
      <c r="AH158">
        <f t="shared" si="115"/>
        <v>-6.2398279706451371E-3</v>
      </c>
      <c r="AI158">
        <f t="shared" si="116"/>
        <v>0.44321684231138947</v>
      </c>
      <c r="AJ158">
        <f t="shared" si="117"/>
        <v>-0.17348214519410995</v>
      </c>
      <c r="AK158">
        <f t="shared" si="118"/>
        <v>-5.9937595166138759E-2</v>
      </c>
      <c r="AL158">
        <f t="shared" si="119"/>
        <v>-3.0343558192016178</v>
      </c>
      <c r="AM158">
        <f t="shared" si="120"/>
        <v>-18.632431858386049</v>
      </c>
      <c r="AN158" s="15">
        <f t="shared" si="122"/>
        <v>3.3430228162801212</v>
      </c>
      <c r="AO158" s="15">
        <f t="shared" si="122"/>
        <v>3.3477349027920984</v>
      </c>
      <c r="AP158" s="15">
        <f t="shared" si="122"/>
        <v>3.3391460643941162</v>
      </c>
      <c r="AQ158" s="15">
        <f t="shared" si="122"/>
        <v>3.3548127113602941</v>
      </c>
      <c r="AR158" s="15">
        <f t="shared" si="122"/>
        <v>3.3262726433180001</v>
      </c>
      <c r="AS158" s="15">
        <f t="shared" si="122"/>
        <v>3.3783959953066351</v>
      </c>
      <c r="AT158" s="15">
        <f t="shared" si="122"/>
        <v>3.2835883110236419</v>
      </c>
      <c r="AU158" s="15">
        <f t="shared" si="121"/>
        <v>3.4576466170343871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</row>
    <row r="159" spans="1:68" s="9" customFormat="1" x14ac:dyDescent="0.2">
      <c r="A159" s="63" t="s">
        <v>767</v>
      </c>
      <c r="B159" s="28" t="s">
        <v>676</v>
      </c>
      <c r="C159" s="64">
        <v>40753.472000000002</v>
      </c>
      <c r="D159" s="64" t="s">
        <v>700</v>
      </c>
      <c r="E159" s="9">
        <f t="shared" si="103"/>
        <v>697.99572458088358</v>
      </c>
      <c r="F159" s="9">
        <f t="shared" si="104"/>
        <v>698</v>
      </c>
      <c r="G159" s="9">
        <f t="shared" si="105"/>
        <v>-6.6220000007888302E-3</v>
      </c>
      <c r="I159" s="9">
        <f>G159</f>
        <v>-6.6220000007888302E-3</v>
      </c>
      <c r="M159" s="15"/>
      <c r="P159" s="9">
        <f t="shared" si="106"/>
        <v>4.7847342627008928E-3</v>
      </c>
      <c r="Q159" s="40">
        <f t="shared" si="107"/>
        <v>25734.972000000002</v>
      </c>
      <c r="S159" s="35">
        <v>0.1</v>
      </c>
      <c r="T159" s="15"/>
      <c r="U159"/>
      <c r="V159"/>
      <c r="W159"/>
      <c r="X159"/>
      <c r="Y159"/>
      <c r="Z159">
        <f t="shared" si="108"/>
        <v>698</v>
      </c>
      <c r="AA159" s="15">
        <f t="shared" si="109"/>
        <v>-1.5351433987992108E-3</v>
      </c>
      <c r="AB159" s="15">
        <f t="shared" si="110"/>
        <v>-3.0212233928872661E-4</v>
      </c>
      <c r="AC159" s="15">
        <f t="shared" si="111"/>
        <v>-1.1406734263489723E-2</v>
      </c>
      <c r="AD159" s="15">
        <f t="shared" si="112"/>
        <v>-5.0868566019896195E-3</v>
      </c>
      <c r="AE159" s="15">
        <f t="shared" si="113"/>
        <v>2.5876110089205382E-6</v>
      </c>
      <c r="AF159">
        <f t="shared" si="114"/>
        <v>-1.1406734263489723E-2</v>
      </c>
      <c r="AG159" s="68"/>
      <c r="AH159">
        <f t="shared" si="115"/>
        <v>-6.3198776615001036E-3</v>
      </c>
      <c r="AI159">
        <f t="shared" si="116"/>
        <v>0.44333738366430953</v>
      </c>
      <c r="AJ159">
        <f t="shared" si="117"/>
        <v>-0.17544425731642074</v>
      </c>
      <c r="AK159">
        <f t="shared" si="118"/>
        <v>-6.1046962039924095E-2</v>
      </c>
      <c r="AL159">
        <f t="shared" si="119"/>
        <v>-3.0323631464867331</v>
      </c>
      <c r="AM159">
        <f t="shared" si="120"/>
        <v>-18.291862183173084</v>
      </c>
      <c r="AN159" s="15">
        <f t="shared" si="122"/>
        <v>3.3467471576921142</v>
      </c>
      <c r="AO159" s="15">
        <f t="shared" si="122"/>
        <v>3.3515193001857186</v>
      </c>
      <c r="AP159" s="15">
        <f t="shared" si="122"/>
        <v>3.3428142972437245</v>
      </c>
      <c r="AQ159" s="15">
        <f t="shared" si="122"/>
        <v>3.3587054701457277</v>
      </c>
      <c r="AR159" s="15">
        <f t="shared" si="122"/>
        <v>3.3297346758174391</v>
      </c>
      <c r="AS159" s="15">
        <f t="shared" si="122"/>
        <v>3.3826891885002675</v>
      </c>
      <c r="AT159" s="15">
        <f t="shared" si="122"/>
        <v>3.2863031513836738</v>
      </c>
      <c r="AU159" s="15">
        <f t="shared" si="121"/>
        <v>3.4634445258296442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</row>
    <row r="160" spans="1:68" s="9" customFormat="1" x14ac:dyDescent="0.2">
      <c r="A160" s="10" t="s">
        <v>680</v>
      </c>
      <c r="B160" s="37"/>
      <c r="C160" s="12">
        <v>40781.357600000003</v>
      </c>
      <c r="D160" s="12"/>
      <c r="E160" s="9">
        <f t="shared" si="103"/>
        <v>715.99974561837416</v>
      </c>
      <c r="F160" s="9">
        <f t="shared" si="104"/>
        <v>716</v>
      </c>
      <c r="G160" s="9">
        <f t="shared" si="105"/>
        <v>-3.9400000241585076E-4</v>
      </c>
      <c r="J160" s="9">
        <f>G160</f>
        <v>-3.9400000241585076E-4</v>
      </c>
      <c r="P160" s="9">
        <f t="shared" si="106"/>
        <v>4.7887055436557453E-3</v>
      </c>
      <c r="Q160" s="40">
        <f t="shared" si="107"/>
        <v>25762.857600000003</v>
      </c>
      <c r="S160" s="35">
        <v>1</v>
      </c>
      <c r="T160"/>
      <c r="U160"/>
      <c r="V160"/>
      <c r="W160"/>
      <c r="X160" s="15"/>
      <c r="Y160" s="15"/>
      <c r="Z160">
        <f t="shared" si="108"/>
        <v>716</v>
      </c>
      <c r="AA160" s="15">
        <f t="shared" si="109"/>
        <v>-1.6111672844302365E-3</v>
      </c>
      <c r="AB160" s="15">
        <f t="shared" si="110"/>
        <v>6.005872825670131E-3</v>
      </c>
      <c r="AC160" s="15">
        <f t="shared" si="111"/>
        <v>-5.1827055460715961E-3</v>
      </c>
      <c r="AD160" s="15">
        <f t="shared" si="112"/>
        <v>1.2171672820143857E-3</v>
      </c>
      <c r="AE160" s="15">
        <f t="shared" si="113"/>
        <v>1.4814961924062871E-6</v>
      </c>
      <c r="AF160">
        <f t="shared" si="114"/>
        <v>-5.1827055460715961E-3</v>
      </c>
      <c r="AG160" s="68"/>
      <c r="AH160">
        <f t="shared" si="115"/>
        <v>-6.3998728280859818E-3</v>
      </c>
      <c r="AI160">
        <f t="shared" si="116"/>
        <v>0.44346022075304636</v>
      </c>
      <c r="AJ160">
        <f t="shared" si="117"/>
        <v>-0.17740702450124127</v>
      </c>
      <c r="AK160">
        <f t="shared" si="118"/>
        <v>-6.2156850915664183E-2</v>
      </c>
      <c r="AL160">
        <f t="shared" si="119"/>
        <v>-3.0303691002784592</v>
      </c>
      <c r="AM160">
        <f t="shared" si="120"/>
        <v>-17.96326169679832</v>
      </c>
      <c r="AN160" s="15">
        <f t="shared" si="122"/>
        <v>3.3504730433536278</v>
      </c>
      <c r="AO160" s="15">
        <f t="shared" si="122"/>
        <v>3.3553039297338283</v>
      </c>
      <c r="AP160" s="15">
        <f t="shared" si="122"/>
        <v>3.3464848535171487</v>
      </c>
      <c r="AQ160" s="15">
        <f t="shared" si="122"/>
        <v>3.3625973221485466</v>
      </c>
      <c r="AR160" s="15">
        <f t="shared" si="122"/>
        <v>3.3332006412716844</v>
      </c>
      <c r="AS160" s="15">
        <f t="shared" si="122"/>
        <v>3.3869796784183466</v>
      </c>
      <c r="AT160" s="15">
        <f t="shared" si="122"/>
        <v>3.2890239464665445</v>
      </c>
      <c r="AU160" s="15">
        <f t="shared" si="121"/>
        <v>3.4692424346249009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</row>
    <row r="161" spans="1:68" s="9" customFormat="1" x14ac:dyDescent="0.2">
      <c r="A161" s="63" t="s">
        <v>767</v>
      </c>
      <c r="B161" s="28" t="s">
        <v>676</v>
      </c>
      <c r="C161" s="64">
        <v>40798.389000000003</v>
      </c>
      <c r="D161" s="64" t="s">
        <v>700</v>
      </c>
      <c r="E161" s="9">
        <f t="shared" si="103"/>
        <v>726.99587566032767</v>
      </c>
      <c r="F161" s="9">
        <f t="shared" si="104"/>
        <v>727</v>
      </c>
      <c r="G161" s="9">
        <f t="shared" si="105"/>
        <v>-6.3880000016069971E-3</v>
      </c>
      <c r="I161" s="9">
        <f t="shared" ref="I161:I166" si="123">G161</f>
        <v>-6.3880000016069971E-3</v>
      </c>
      <c r="M161" s="15"/>
      <c r="P161" s="9">
        <f t="shared" si="106"/>
        <v>4.7911315231214894E-3</v>
      </c>
      <c r="Q161" s="40">
        <f t="shared" si="107"/>
        <v>25779.889000000003</v>
      </c>
      <c r="S161" s="35">
        <v>0.1</v>
      </c>
      <c r="T161" s="15"/>
      <c r="U161"/>
      <c r="V161"/>
      <c r="W161"/>
      <c r="X161"/>
      <c r="Y161"/>
      <c r="Z161">
        <f t="shared" si="108"/>
        <v>727</v>
      </c>
      <c r="AA161" s="15">
        <f t="shared" si="109"/>
        <v>-1.6576000954791311E-3</v>
      </c>
      <c r="AB161" s="15">
        <f t="shared" si="110"/>
        <v>6.0731616993623359E-5</v>
      </c>
      <c r="AC161" s="15">
        <f t="shared" si="111"/>
        <v>-1.1179131524728486E-2</v>
      </c>
      <c r="AD161" s="15">
        <f t="shared" si="112"/>
        <v>-4.730399906127866E-3</v>
      </c>
      <c r="AE161" s="15">
        <f t="shared" si="113"/>
        <v>2.2376683271894522E-6</v>
      </c>
      <c r="AF161">
        <f t="shared" si="114"/>
        <v>-1.1179131524728486E-2</v>
      </c>
      <c r="AG161" s="68"/>
      <c r="AH161">
        <f t="shared" si="115"/>
        <v>-6.4487316186006205E-3</v>
      </c>
      <c r="AI161">
        <f t="shared" si="116"/>
        <v>0.44353642040224572</v>
      </c>
      <c r="AJ161">
        <f t="shared" si="117"/>
        <v>-0.17860682179218093</v>
      </c>
      <c r="AK161">
        <f t="shared" si="118"/>
        <v>-6.2835376829091266E-2</v>
      </c>
      <c r="AL161">
        <f t="shared" si="119"/>
        <v>-3.0291498302304833</v>
      </c>
      <c r="AM161">
        <f t="shared" si="120"/>
        <v>-17.768073272393568</v>
      </c>
      <c r="AN161" s="15">
        <f t="shared" ref="AN161:AT170" si="124">$AU161+$AB$7*SIN(AO161)</f>
        <v>3.3527507439297906</v>
      </c>
      <c r="AO161" s="15">
        <f t="shared" si="124"/>
        <v>3.3576168779585474</v>
      </c>
      <c r="AP161" s="15">
        <f t="shared" si="124"/>
        <v>3.3487291297790103</v>
      </c>
      <c r="AQ161" s="15">
        <f t="shared" si="124"/>
        <v>3.364975227012855</v>
      </c>
      <c r="AR161" s="15">
        <f t="shared" si="124"/>
        <v>3.3353206936057114</v>
      </c>
      <c r="AS161" s="15">
        <f t="shared" si="124"/>
        <v>3.3896002956239299</v>
      </c>
      <c r="AT161" s="15">
        <f t="shared" si="124"/>
        <v>3.2906896303161917</v>
      </c>
      <c r="AU161" s="15">
        <f t="shared" si="121"/>
        <v>3.4727856011108913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</row>
    <row r="162" spans="1:68" s="9" customFormat="1" x14ac:dyDescent="0.2">
      <c r="A162" s="63" t="s">
        <v>767</v>
      </c>
      <c r="B162" s="28" t="s">
        <v>676</v>
      </c>
      <c r="C162" s="64">
        <v>40798.404000000002</v>
      </c>
      <c r="D162" s="64" t="s">
        <v>700</v>
      </c>
      <c r="E162" s="9">
        <f t="shared" si="103"/>
        <v>727.00556024002299</v>
      </c>
      <c r="F162" s="9">
        <f t="shared" si="104"/>
        <v>727</v>
      </c>
      <c r="G162" s="9">
        <f t="shared" si="105"/>
        <v>8.6119999978109263E-3</v>
      </c>
      <c r="I162" s="9">
        <f t="shared" si="123"/>
        <v>8.6119999978109263E-3</v>
      </c>
      <c r="M162" s="15"/>
      <c r="P162" s="9">
        <f t="shared" si="106"/>
        <v>4.7911315231214894E-3</v>
      </c>
      <c r="Q162" s="40">
        <f t="shared" si="107"/>
        <v>25779.904000000002</v>
      </c>
      <c r="S162" s="35">
        <v>0.1</v>
      </c>
      <c r="T162" s="15"/>
      <c r="U162"/>
      <c r="V162"/>
      <c r="W162"/>
      <c r="X162"/>
      <c r="Y162"/>
      <c r="Z162">
        <f t="shared" si="108"/>
        <v>727</v>
      </c>
      <c r="AA162" s="15">
        <f t="shared" si="109"/>
        <v>-1.6576000954791311E-3</v>
      </c>
      <c r="AB162" s="15">
        <f t="shared" si="110"/>
        <v>1.5060731616411548E-2</v>
      </c>
      <c r="AC162" s="15">
        <f t="shared" si="111"/>
        <v>3.8208684746894369E-3</v>
      </c>
      <c r="AD162" s="15">
        <f t="shared" si="112"/>
        <v>1.0269600093290056E-2</v>
      </c>
      <c r="AE162" s="15">
        <f t="shared" si="113"/>
        <v>1.0546468607610313E-5</v>
      </c>
      <c r="AF162">
        <f t="shared" si="114"/>
        <v>3.8208684746894369E-3</v>
      </c>
      <c r="AG162" s="68"/>
      <c r="AH162">
        <f t="shared" si="115"/>
        <v>-6.4487316186006205E-3</v>
      </c>
      <c r="AI162">
        <f t="shared" si="116"/>
        <v>0.44353642040224572</v>
      </c>
      <c r="AJ162">
        <f t="shared" si="117"/>
        <v>-0.17860682179218093</v>
      </c>
      <c r="AK162">
        <f t="shared" si="118"/>
        <v>-6.2835376829091266E-2</v>
      </c>
      <c r="AL162">
        <f t="shared" si="119"/>
        <v>-3.0291498302304833</v>
      </c>
      <c r="AM162">
        <f t="shared" si="120"/>
        <v>-17.768073272393568</v>
      </c>
      <c r="AN162" s="15">
        <f t="shared" si="124"/>
        <v>3.3527507439297906</v>
      </c>
      <c r="AO162" s="15">
        <f t="shared" si="124"/>
        <v>3.3576168779585474</v>
      </c>
      <c r="AP162" s="15">
        <f t="shared" si="124"/>
        <v>3.3487291297790103</v>
      </c>
      <c r="AQ162" s="15">
        <f t="shared" si="124"/>
        <v>3.364975227012855</v>
      </c>
      <c r="AR162" s="15">
        <f t="shared" si="124"/>
        <v>3.3353206936057114</v>
      </c>
      <c r="AS162" s="15">
        <f t="shared" si="124"/>
        <v>3.3896002956239299</v>
      </c>
      <c r="AT162" s="15">
        <f t="shared" si="124"/>
        <v>3.2906896303161917</v>
      </c>
      <c r="AU162" s="15">
        <f t="shared" si="121"/>
        <v>3.4727856011108913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</row>
    <row r="163" spans="1:68" s="9" customFormat="1" x14ac:dyDescent="0.2">
      <c r="A163" s="63" t="s">
        <v>1635</v>
      </c>
      <c r="B163" s="28" t="s">
        <v>676</v>
      </c>
      <c r="C163" s="64">
        <v>40801.497000000003</v>
      </c>
      <c r="D163" s="64" t="s">
        <v>700</v>
      </c>
      <c r="E163" s="9">
        <f t="shared" si="103"/>
        <v>729.00252057327634</v>
      </c>
      <c r="F163" s="9">
        <f t="shared" si="104"/>
        <v>729</v>
      </c>
      <c r="G163" s="9">
        <f t="shared" si="105"/>
        <v>3.9040000046952628E-3</v>
      </c>
      <c r="I163" s="9">
        <f t="shared" si="123"/>
        <v>3.9040000046952628E-3</v>
      </c>
      <c r="M163" s="15"/>
      <c r="P163" s="9">
        <f t="shared" si="106"/>
        <v>4.7915725357650148E-3</v>
      </c>
      <c r="Q163" s="40">
        <f t="shared" si="107"/>
        <v>25782.997000000003</v>
      </c>
      <c r="S163" s="35">
        <v>0.1</v>
      </c>
      <c r="T163"/>
      <c r="U163"/>
      <c r="V163"/>
      <c r="W163"/>
      <c r="X163"/>
      <c r="Y163"/>
      <c r="Z163">
        <f t="shared" si="108"/>
        <v>729</v>
      </c>
      <c r="AA163" s="15">
        <f t="shared" si="109"/>
        <v>-1.6660402704577332E-3</v>
      </c>
      <c r="AB163" s="15">
        <f t="shared" si="110"/>
        <v>1.0361612810918011E-2</v>
      </c>
      <c r="AC163" s="15">
        <f t="shared" si="111"/>
        <v>-8.8757253106975208E-4</v>
      </c>
      <c r="AD163" s="15">
        <f t="shared" si="112"/>
        <v>5.5700402751529959E-3</v>
      </c>
      <c r="AE163" s="15">
        <f t="shared" si="113"/>
        <v>3.1025348666826467E-6</v>
      </c>
      <c r="AF163">
        <f t="shared" si="114"/>
        <v>-8.8757253106975208E-4</v>
      </c>
      <c r="AG163" s="68"/>
      <c r="AH163">
        <f t="shared" si="115"/>
        <v>-6.457612806222748E-3</v>
      </c>
      <c r="AI163">
        <f t="shared" si="116"/>
        <v>0.44355036732092279</v>
      </c>
      <c r="AJ163">
        <f t="shared" si="117"/>
        <v>-0.17882499384454256</v>
      </c>
      <c r="AK163">
        <f t="shared" si="118"/>
        <v>-6.2958766596242208E-2</v>
      </c>
      <c r="AL163">
        <f t="shared" si="119"/>
        <v>-3.0289280882917873</v>
      </c>
      <c r="AM163">
        <f t="shared" si="120"/>
        <v>-17.733028981316092</v>
      </c>
      <c r="AN163" s="15">
        <f t="shared" si="124"/>
        <v>3.3531649346502319</v>
      </c>
      <c r="AO163" s="15">
        <f t="shared" si="124"/>
        <v>3.3580374239648823</v>
      </c>
      <c r="AP163" s="15">
        <f t="shared" si="124"/>
        <v>3.3491372752223283</v>
      </c>
      <c r="AQ163" s="15">
        <f t="shared" si="124"/>
        <v>3.365407536605566</v>
      </c>
      <c r="AR163" s="15">
        <f t="shared" si="124"/>
        <v>3.3357063190067646</v>
      </c>
      <c r="AS163" s="15">
        <f t="shared" si="124"/>
        <v>3.3900766605752701</v>
      </c>
      <c r="AT163" s="15">
        <f t="shared" si="124"/>
        <v>3.290992726842183</v>
      </c>
      <c r="AU163" s="15">
        <f t="shared" si="121"/>
        <v>3.4734298131992531</v>
      </c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</row>
    <row r="164" spans="1:68" s="9" customFormat="1" x14ac:dyDescent="0.2">
      <c r="A164" s="63" t="s">
        <v>1635</v>
      </c>
      <c r="B164" s="28" t="s">
        <v>676</v>
      </c>
      <c r="C164" s="64">
        <v>40835.565000000002</v>
      </c>
      <c r="D164" s="64" t="s">
        <v>700</v>
      </c>
      <c r="E164" s="9">
        <f t="shared" si="103"/>
        <v>750.9981379781442</v>
      </c>
      <c r="F164" s="9">
        <f t="shared" si="104"/>
        <v>751</v>
      </c>
      <c r="G164" s="9">
        <f t="shared" si="105"/>
        <v>-2.8840000013587996E-3</v>
      </c>
      <c r="I164" s="9">
        <f t="shared" si="123"/>
        <v>-2.8840000013587996E-3</v>
      </c>
      <c r="M164" s="15"/>
      <c r="P164" s="9">
        <f t="shared" si="106"/>
        <v>4.7964221612695349E-3</v>
      </c>
      <c r="Q164" s="40">
        <f t="shared" si="107"/>
        <v>25817.065000000002</v>
      </c>
      <c r="S164" s="35">
        <v>0.1</v>
      </c>
      <c r="T164"/>
      <c r="U164"/>
      <c r="V164"/>
      <c r="W164"/>
      <c r="X164" s="15"/>
      <c r="Y164" s="15"/>
      <c r="Z164">
        <f t="shared" si="108"/>
        <v>751</v>
      </c>
      <c r="AA164" s="15">
        <f t="shared" si="109"/>
        <v>-1.7588380667773419E-3</v>
      </c>
      <c r="AB164" s="15">
        <f t="shared" si="110"/>
        <v>3.6712602266880771E-3</v>
      </c>
      <c r="AC164" s="15">
        <f t="shared" si="111"/>
        <v>-7.6804221626283345E-3</v>
      </c>
      <c r="AD164" s="15">
        <f t="shared" si="112"/>
        <v>-1.1251619345814578E-3</v>
      </c>
      <c r="AE164" s="15">
        <f t="shared" si="113"/>
        <v>1.2659893790310887E-7</v>
      </c>
      <c r="AF164">
        <f t="shared" si="114"/>
        <v>-7.6804221626283345E-3</v>
      </c>
      <c r="AG164" s="68"/>
      <c r="AH164">
        <f t="shared" si="115"/>
        <v>-6.5552602280468768E-3</v>
      </c>
      <c r="AI164">
        <f t="shared" si="116"/>
        <v>0.44370566361927943</v>
      </c>
      <c r="AJ164">
        <f t="shared" si="117"/>
        <v>-0.18122544384984246</v>
      </c>
      <c r="AK164">
        <f t="shared" si="118"/>
        <v>-6.4316493302525674E-2</v>
      </c>
      <c r="AL164">
        <f t="shared" si="119"/>
        <v>-3.0264877676605462</v>
      </c>
      <c r="AM164">
        <f t="shared" si="120"/>
        <v>-17.356268649940283</v>
      </c>
      <c r="AN164" s="15">
        <f t="shared" si="124"/>
        <v>3.3577223314114426</v>
      </c>
      <c r="AO164" s="15">
        <f t="shared" si="124"/>
        <v>3.3626636385474833</v>
      </c>
      <c r="AP164" s="15">
        <f t="shared" si="124"/>
        <v>3.3536288265862289</v>
      </c>
      <c r="AQ164" s="15">
        <f t="shared" si="124"/>
        <v>3.3701621928975114</v>
      </c>
      <c r="AR164" s="15">
        <f t="shared" si="124"/>
        <v>3.3399515067909165</v>
      </c>
      <c r="AS164" s="15">
        <f t="shared" si="124"/>
        <v>3.3953144008200962</v>
      </c>
      <c r="AT164" s="15">
        <f t="shared" si="124"/>
        <v>3.2943318168126634</v>
      </c>
      <c r="AU164" s="15">
        <f t="shared" si="121"/>
        <v>3.4805161461712335</v>
      </c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</row>
    <row r="165" spans="1:68" s="9" customFormat="1" x14ac:dyDescent="0.2">
      <c r="A165" s="63" t="s">
        <v>1641</v>
      </c>
      <c r="B165" s="28" t="s">
        <v>676</v>
      </c>
      <c r="C165" s="64">
        <v>41041.561999999998</v>
      </c>
      <c r="D165" s="64" t="s">
        <v>700</v>
      </c>
      <c r="E165" s="9">
        <f t="shared" si="103"/>
        <v>883.99776221644925</v>
      </c>
      <c r="F165" s="9">
        <f t="shared" si="104"/>
        <v>884</v>
      </c>
      <c r="G165" s="9">
        <f t="shared" si="105"/>
        <v>-3.466000001935754E-3</v>
      </c>
      <c r="I165" s="9">
        <f t="shared" si="123"/>
        <v>-3.466000001935754E-3</v>
      </c>
      <c r="M165" s="15"/>
      <c r="P165" s="9">
        <f t="shared" si="106"/>
        <v>4.8256812564916075E-3</v>
      </c>
      <c r="Q165" s="40">
        <f t="shared" si="107"/>
        <v>26023.061999999998</v>
      </c>
      <c r="S165" s="35">
        <v>0.1</v>
      </c>
      <c r="T165"/>
      <c r="U165"/>
      <c r="V165"/>
      <c r="W165"/>
      <c r="Z165">
        <f t="shared" si="108"/>
        <v>884</v>
      </c>
      <c r="AA165" s="15">
        <f t="shared" si="109"/>
        <v>-2.3180518279863676E-3</v>
      </c>
      <c r="AB165" s="15">
        <f t="shared" si="110"/>
        <v>3.6777330825422212E-3</v>
      </c>
      <c r="AC165" s="15">
        <f t="shared" si="111"/>
        <v>-8.2916812584273615E-3</v>
      </c>
      <c r="AD165" s="15">
        <f t="shared" si="112"/>
        <v>-1.1479481739493863E-3</v>
      </c>
      <c r="AE165" s="15">
        <f t="shared" si="113"/>
        <v>1.3177850100737307E-7</v>
      </c>
      <c r="AF165">
        <f t="shared" si="114"/>
        <v>-8.2916812584273615E-3</v>
      </c>
      <c r="AG165" s="68"/>
      <c r="AH165">
        <f t="shared" si="115"/>
        <v>-7.1437330844779752E-3</v>
      </c>
      <c r="AI165">
        <f t="shared" si="116"/>
        <v>0.44471845724218517</v>
      </c>
      <c r="AJ165">
        <f t="shared" si="117"/>
        <v>-0.1957602711651085</v>
      </c>
      <c r="AK165">
        <f t="shared" si="118"/>
        <v>-7.254245841230636E-2</v>
      </c>
      <c r="AL165">
        <f t="shared" si="119"/>
        <v>-3.0116874915719318</v>
      </c>
      <c r="AM165">
        <f t="shared" si="120"/>
        <v>-15.37419005596608</v>
      </c>
      <c r="AN165" s="15">
        <f t="shared" si="124"/>
        <v>3.3853267253269279</v>
      </c>
      <c r="AO165" s="15">
        <f t="shared" si="124"/>
        <v>3.3906405003486491</v>
      </c>
      <c r="AP165" s="15">
        <f t="shared" si="124"/>
        <v>3.3808615457731657</v>
      </c>
      <c r="AQ165" s="15">
        <f t="shared" si="124"/>
        <v>3.3988765887757024</v>
      </c>
      <c r="AR165" s="15">
        <f t="shared" si="124"/>
        <v>3.3657502463105136</v>
      </c>
      <c r="AS165" s="15">
        <f t="shared" si="124"/>
        <v>3.4268863542096115</v>
      </c>
      <c r="AT165" s="15">
        <f t="shared" si="124"/>
        <v>3.3147239484667765</v>
      </c>
      <c r="AU165" s="15">
        <f t="shared" si="121"/>
        <v>3.5233562500472977</v>
      </c>
      <c r="AV165" s="1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</row>
    <row r="166" spans="1:68" s="9" customFormat="1" x14ac:dyDescent="0.2">
      <c r="A166" s="63" t="s">
        <v>1644</v>
      </c>
      <c r="B166" s="28" t="s">
        <v>676</v>
      </c>
      <c r="C166" s="64">
        <v>41055.506999999998</v>
      </c>
      <c r="D166" s="64" t="s">
        <v>700</v>
      </c>
      <c r="E166" s="9">
        <f t="shared" si="103"/>
        <v>893.00119314021595</v>
      </c>
      <c r="F166" s="9">
        <f t="shared" si="104"/>
        <v>893</v>
      </c>
      <c r="G166" s="9">
        <f t="shared" si="105"/>
        <v>1.8479999926057644E-3</v>
      </c>
      <c r="I166" s="9">
        <f t="shared" si="123"/>
        <v>1.8479999926057644E-3</v>
      </c>
      <c r="M166" s="15"/>
      <c r="P166" s="9">
        <f t="shared" si="106"/>
        <v>4.8276575317283592E-3</v>
      </c>
      <c r="Q166" s="40">
        <f t="shared" si="107"/>
        <v>26037.006999999998</v>
      </c>
      <c r="S166" s="35">
        <v>0.1</v>
      </c>
      <c r="T166"/>
      <c r="U166"/>
      <c r="V166"/>
      <c r="W166"/>
      <c r="Z166">
        <f t="shared" si="108"/>
        <v>893</v>
      </c>
      <c r="AA166" s="15">
        <f t="shared" si="109"/>
        <v>-2.3557777999445384E-3</v>
      </c>
      <c r="AB166" s="15">
        <f t="shared" si="110"/>
        <v>9.0314353242786621E-3</v>
      </c>
      <c r="AC166" s="15">
        <f t="shared" si="111"/>
        <v>-2.9796575391225948E-3</v>
      </c>
      <c r="AD166" s="15">
        <f t="shared" si="112"/>
        <v>4.2037777925503029E-3</v>
      </c>
      <c r="AE166" s="15">
        <f t="shared" si="113"/>
        <v>1.7671747729139098E-6</v>
      </c>
      <c r="AF166">
        <f t="shared" si="114"/>
        <v>-2.9796575391225948E-3</v>
      </c>
      <c r="AG166" s="68"/>
      <c r="AH166">
        <f t="shared" si="115"/>
        <v>-7.1834353316728976E-3</v>
      </c>
      <c r="AI166">
        <f t="shared" si="116"/>
        <v>0.44479161375341458</v>
      </c>
      <c r="AJ166">
        <f t="shared" si="117"/>
        <v>-0.1967453372609087</v>
      </c>
      <c r="AK166">
        <f t="shared" si="118"/>
        <v>-7.3100258833074527E-2</v>
      </c>
      <c r="AL166">
        <f t="shared" si="119"/>
        <v>-3.0106828892621098</v>
      </c>
      <c r="AM166">
        <f t="shared" si="120"/>
        <v>-15.255874658298817</v>
      </c>
      <c r="AN166" s="15">
        <f t="shared" si="124"/>
        <v>3.3871981053217257</v>
      </c>
      <c r="AO166" s="15">
        <f t="shared" si="124"/>
        <v>3.3925343269409911</v>
      </c>
      <c r="AP166" s="15">
        <f t="shared" si="124"/>
        <v>3.3827094670197351</v>
      </c>
      <c r="AQ166" s="15">
        <f t="shared" si="124"/>
        <v>3.4008178102685829</v>
      </c>
      <c r="AR166" s="15">
        <f t="shared" si="124"/>
        <v>3.3675047205851278</v>
      </c>
      <c r="AS166" s="15">
        <f t="shared" si="124"/>
        <v>3.4290168246448518</v>
      </c>
      <c r="AT166" s="15">
        <f t="shared" si="124"/>
        <v>3.3161172383469801</v>
      </c>
      <c r="AU166" s="15">
        <f t="shared" si="121"/>
        <v>3.5262552044449258</v>
      </c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</row>
    <row r="167" spans="1:68" s="9" customFormat="1" x14ac:dyDescent="0.2">
      <c r="A167" s="10" t="s">
        <v>681</v>
      </c>
      <c r="B167" s="37" t="s">
        <v>618</v>
      </c>
      <c r="C167" s="10">
        <v>41097.320999999996</v>
      </c>
      <c r="D167" s="10" t="s">
        <v>709</v>
      </c>
      <c r="E167" s="9">
        <f t="shared" si="103"/>
        <v>919.99792749994162</v>
      </c>
      <c r="F167" s="9">
        <f t="shared" si="104"/>
        <v>920</v>
      </c>
      <c r="G167" s="9">
        <f t="shared" si="105"/>
        <v>-3.2100000025820918E-3</v>
      </c>
      <c r="J167" s="9">
        <f>G167</f>
        <v>-3.2100000025820918E-3</v>
      </c>
      <c r="P167" s="9">
        <f t="shared" si="106"/>
        <v>4.833583571086016E-3</v>
      </c>
      <c r="Q167" s="40">
        <f t="shared" si="107"/>
        <v>26078.820999999996</v>
      </c>
      <c r="S167" s="35">
        <v>1</v>
      </c>
      <c r="T167"/>
      <c r="U167"/>
      <c r="V167"/>
      <c r="W167"/>
      <c r="Z167">
        <f t="shared" si="108"/>
        <v>920</v>
      </c>
      <c r="AA167" s="15">
        <f t="shared" si="109"/>
        <v>-2.4688641792379963E-3</v>
      </c>
      <c r="AB167" s="15">
        <f t="shared" si="110"/>
        <v>4.0924477477419204E-3</v>
      </c>
      <c r="AC167" s="15">
        <f t="shared" si="111"/>
        <v>-8.0435835736681078E-3</v>
      </c>
      <c r="AD167" s="15">
        <f t="shared" si="112"/>
        <v>-7.4113582334409556E-4</v>
      </c>
      <c r="AE167" s="15">
        <f t="shared" si="113"/>
        <v>5.4928230864393039E-7</v>
      </c>
      <c r="AF167">
        <f t="shared" si="114"/>
        <v>-8.0435835736681078E-3</v>
      </c>
      <c r="AG167" s="68"/>
      <c r="AH167">
        <f t="shared" si="115"/>
        <v>-7.3024477503240122E-3</v>
      </c>
      <c r="AI167">
        <f t="shared" si="116"/>
        <v>0.4450146282654408</v>
      </c>
      <c r="AJ167">
        <f t="shared" si="117"/>
        <v>-0.19970174213016295</v>
      </c>
      <c r="AK167">
        <f t="shared" si="118"/>
        <v>-7.477457563004436E-2</v>
      </c>
      <c r="AL167">
        <f t="shared" si="119"/>
        <v>-3.0076666310359257</v>
      </c>
      <c r="AM167">
        <f t="shared" si="120"/>
        <v>-14.911289864767337</v>
      </c>
      <c r="AN167" s="15">
        <f t="shared" si="124"/>
        <v>3.3928149462464501</v>
      </c>
      <c r="AO167" s="15">
        <f t="shared" si="124"/>
        <v>3.3982163720665546</v>
      </c>
      <c r="AP167" s="15">
        <f t="shared" si="124"/>
        <v>3.388257260151899</v>
      </c>
      <c r="AQ167" s="15">
        <f t="shared" si="124"/>
        <v>3.4066400537222949</v>
      </c>
      <c r="AR167" s="15">
        <f t="shared" si="124"/>
        <v>3.3727750219783519</v>
      </c>
      <c r="AS167" s="15">
        <f t="shared" si="124"/>
        <v>3.4354035074440894</v>
      </c>
      <c r="AT167" s="15">
        <f t="shared" si="124"/>
        <v>3.3203077544367252</v>
      </c>
      <c r="AU167" s="15">
        <f t="shared" si="121"/>
        <v>3.534952067637811</v>
      </c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</row>
    <row r="168" spans="1:68" s="9" customFormat="1" x14ac:dyDescent="0.2">
      <c r="A168" s="63" t="s">
        <v>600</v>
      </c>
      <c r="B168" s="28" t="s">
        <v>676</v>
      </c>
      <c r="C168" s="64">
        <v>41097.321000000004</v>
      </c>
      <c r="D168" s="64" t="s">
        <v>709</v>
      </c>
      <c r="E168" s="9">
        <f t="shared" si="103"/>
        <v>919.99792749994629</v>
      </c>
      <c r="F168" s="9">
        <f t="shared" si="104"/>
        <v>920</v>
      </c>
      <c r="G168" s="9">
        <f t="shared" si="105"/>
        <v>-3.2099999953061342E-3</v>
      </c>
      <c r="J168" s="9">
        <f>G168</f>
        <v>-3.2099999953061342E-3</v>
      </c>
      <c r="M168" s="15"/>
      <c r="P168" s="9">
        <f t="shared" si="106"/>
        <v>4.833583571086016E-3</v>
      </c>
      <c r="Q168" s="40">
        <f t="shared" si="107"/>
        <v>26078.821000000004</v>
      </c>
      <c r="S168" s="35">
        <v>1</v>
      </c>
      <c r="T168"/>
      <c r="U168"/>
      <c r="V168"/>
      <c r="W168"/>
      <c r="X168"/>
      <c r="Y168"/>
      <c r="Z168">
        <f t="shared" si="108"/>
        <v>920</v>
      </c>
      <c r="AA168" s="15">
        <f t="shared" si="109"/>
        <v>-2.4688641792379963E-3</v>
      </c>
      <c r="AB168" s="15">
        <f t="shared" si="110"/>
        <v>4.092447755017878E-3</v>
      </c>
      <c r="AC168" s="15">
        <f t="shared" si="111"/>
        <v>-8.0435835663921502E-3</v>
      </c>
      <c r="AD168" s="15">
        <f t="shared" si="112"/>
        <v>-7.4113581606813795E-4</v>
      </c>
      <c r="AE168" s="15">
        <f t="shared" si="113"/>
        <v>5.4928229785898482E-7</v>
      </c>
      <c r="AF168">
        <f t="shared" si="114"/>
        <v>-8.0435835663921502E-3</v>
      </c>
      <c r="AG168" s="68"/>
      <c r="AH168">
        <f t="shared" si="115"/>
        <v>-7.3024477503240122E-3</v>
      </c>
      <c r="AI168">
        <f t="shared" si="116"/>
        <v>0.4450146282654408</v>
      </c>
      <c r="AJ168">
        <f t="shared" si="117"/>
        <v>-0.19970174213016295</v>
      </c>
      <c r="AK168">
        <f t="shared" si="118"/>
        <v>-7.477457563004436E-2</v>
      </c>
      <c r="AL168">
        <f t="shared" si="119"/>
        <v>-3.0076666310359257</v>
      </c>
      <c r="AM168">
        <f t="shared" si="120"/>
        <v>-14.911289864767337</v>
      </c>
      <c r="AN168" s="15">
        <f t="shared" si="124"/>
        <v>3.3928149462464501</v>
      </c>
      <c r="AO168" s="15">
        <f t="shared" si="124"/>
        <v>3.3982163720665546</v>
      </c>
      <c r="AP168" s="15">
        <f t="shared" si="124"/>
        <v>3.388257260151899</v>
      </c>
      <c r="AQ168" s="15">
        <f t="shared" si="124"/>
        <v>3.4066400537222949</v>
      </c>
      <c r="AR168" s="15">
        <f t="shared" si="124"/>
        <v>3.3727750219783519</v>
      </c>
      <c r="AS168" s="15">
        <f t="shared" si="124"/>
        <v>3.4354035074440894</v>
      </c>
      <c r="AT168" s="15">
        <f t="shared" si="124"/>
        <v>3.3203077544367252</v>
      </c>
      <c r="AU168" s="15">
        <f t="shared" si="121"/>
        <v>3.534952067637811</v>
      </c>
      <c r="AV168" s="15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</row>
    <row r="169" spans="1:68" s="9" customFormat="1" x14ac:dyDescent="0.2">
      <c r="A169" s="63" t="s">
        <v>1644</v>
      </c>
      <c r="B169" s="28" t="s">
        <v>676</v>
      </c>
      <c r="C169" s="64">
        <v>41106.618000000002</v>
      </c>
      <c r="D169" s="64" t="s">
        <v>700</v>
      </c>
      <c r="E169" s="9">
        <f t="shared" si="103"/>
        <v>926.00042999533878</v>
      </c>
      <c r="F169" s="9">
        <f t="shared" si="104"/>
        <v>926</v>
      </c>
      <c r="G169" s="9">
        <f t="shared" si="105"/>
        <v>6.6599999991012737E-4</v>
      </c>
      <c r="I169" s="9">
        <f t="shared" ref="I169:I175" si="125">G169</f>
        <v>6.6599999991012737E-4</v>
      </c>
      <c r="M169" s="15"/>
      <c r="P169" s="9">
        <f t="shared" si="106"/>
        <v>4.8348999011307075E-3</v>
      </c>
      <c r="Q169" s="40">
        <f t="shared" si="107"/>
        <v>26088.118000000002</v>
      </c>
      <c r="S169" s="35">
        <v>0.1</v>
      </c>
      <c r="T169"/>
      <c r="U169"/>
      <c r="V169"/>
      <c r="W169"/>
      <c r="X169"/>
      <c r="Y169"/>
      <c r="Z169">
        <f t="shared" si="108"/>
        <v>926</v>
      </c>
      <c r="AA169" s="15">
        <f t="shared" si="109"/>
        <v>-2.4939756502136753E-3</v>
      </c>
      <c r="AB169" s="15">
        <f t="shared" si="110"/>
        <v>7.9948755512545093E-3</v>
      </c>
      <c r="AC169" s="15">
        <f t="shared" si="111"/>
        <v>-4.1688999012205801E-3</v>
      </c>
      <c r="AD169" s="15">
        <f t="shared" si="112"/>
        <v>3.1599756501238026E-3</v>
      </c>
      <c r="AE169" s="15">
        <f t="shared" si="113"/>
        <v>9.9854461093753491E-7</v>
      </c>
      <c r="AF169">
        <f t="shared" si="114"/>
        <v>-4.1688999012205801E-3</v>
      </c>
      <c r="AG169" s="68"/>
      <c r="AH169">
        <f t="shared" si="115"/>
        <v>-7.3288755513443828E-3</v>
      </c>
      <c r="AI169">
        <f t="shared" si="116"/>
        <v>0.4450649107411635</v>
      </c>
      <c r="AJ169">
        <f t="shared" si="117"/>
        <v>-0.20035896979288842</v>
      </c>
      <c r="AK169">
        <f t="shared" si="118"/>
        <v>-7.5146834326451625E-2</v>
      </c>
      <c r="AL169">
        <f t="shared" si="119"/>
        <v>-3.0069958466049118</v>
      </c>
      <c r="AM169">
        <f t="shared" si="120"/>
        <v>-14.836753926524089</v>
      </c>
      <c r="AN169" s="15">
        <f t="shared" si="124"/>
        <v>3.3940636885088353</v>
      </c>
      <c r="AO169" s="15">
        <f t="shared" si="124"/>
        <v>3.3994791675199636</v>
      </c>
      <c r="AP169" s="15">
        <f t="shared" si="124"/>
        <v>3.3894909310480905</v>
      </c>
      <c r="AQ169" s="15">
        <f t="shared" si="124"/>
        <v>3.4079335960613943</v>
      </c>
      <c r="AR169" s="15">
        <f t="shared" si="124"/>
        <v>3.3739476143755303</v>
      </c>
      <c r="AS169" s="15">
        <f t="shared" si="124"/>
        <v>3.436821798094464</v>
      </c>
      <c r="AT169" s="15">
        <f t="shared" si="124"/>
        <v>3.3212411729585267</v>
      </c>
      <c r="AU169" s="15">
        <f t="shared" si="121"/>
        <v>3.5368847039028966</v>
      </c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</row>
    <row r="170" spans="1:68" s="9" customFormat="1" x14ac:dyDescent="0.2">
      <c r="A170" s="63" t="s">
        <v>770</v>
      </c>
      <c r="B170" s="28" t="s">
        <v>676</v>
      </c>
      <c r="C170" s="64">
        <v>41148.43</v>
      </c>
      <c r="D170" s="64" t="s">
        <v>700</v>
      </c>
      <c r="E170" s="9">
        <f t="shared" si="103"/>
        <v>952.99587307777142</v>
      </c>
      <c r="F170" s="9">
        <f t="shared" si="104"/>
        <v>953</v>
      </c>
      <c r="G170" s="9">
        <f t="shared" si="105"/>
        <v>-6.3920000029611401E-3</v>
      </c>
      <c r="I170" s="9">
        <f t="shared" si="125"/>
        <v>-6.3920000029611401E-3</v>
      </c>
      <c r="M170" s="15"/>
      <c r="P170" s="9">
        <f t="shared" si="106"/>
        <v>4.8408208321752688E-3</v>
      </c>
      <c r="Q170" s="40">
        <f t="shared" si="107"/>
        <v>26129.93</v>
      </c>
      <c r="S170" s="35">
        <v>0.1</v>
      </c>
      <c r="T170"/>
      <c r="U170"/>
      <c r="V170"/>
      <c r="W170"/>
      <c r="Z170">
        <f t="shared" si="108"/>
        <v>953</v>
      </c>
      <c r="AA170" s="15">
        <f t="shared" si="109"/>
        <v>-2.6068912816152034E-3</v>
      </c>
      <c r="AB170" s="15">
        <f t="shared" si="110"/>
        <v>1.0557121108293321E-3</v>
      </c>
      <c r="AC170" s="15">
        <f t="shared" si="111"/>
        <v>-1.1232820835136409E-2</v>
      </c>
      <c r="AD170" s="15">
        <f t="shared" si="112"/>
        <v>-3.7851087213459367E-3</v>
      </c>
      <c r="AE170" s="15">
        <f t="shared" si="113"/>
        <v>1.4327048032409072E-6</v>
      </c>
      <c r="AF170">
        <f t="shared" si="114"/>
        <v>-1.1232820835136409E-2</v>
      </c>
      <c r="AG170" s="68"/>
      <c r="AH170">
        <f t="shared" si="115"/>
        <v>-7.4477121137904723E-3</v>
      </c>
      <c r="AI170">
        <f t="shared" si="116"/>
        <v>0.44529444873935586</v>
      </c>
      <c r="AJ170">
        <f t="shared" si="117"/>
        <v>-0.20331763312143128</v>
      </c>
      <c r="AK170">
        <f t="shared" si="118"/>
        <v>-7.6822857279750689E-2</v>
      </c>
      <c r="AL170">
        <f t="shared" si="119"/>
        <v>-3.0039750097365454</v>
      </c>
      <c r="AM170">
        <f t="shared" si="120"/>
        <v>-14.510076697634936</v>
      </c>
      <c r="AN170" s="15">
        <f t="shared" si="124"/>
        <v>3.3996855611008789</v>
      </c>
      <c r="AO170" s="15">
        <f t="shared" si="124"/>
        <v>3.405162305135526</v>
      </c>
      <c r="AP170" s="15">
        <f t="shared" si="124"/>
        <v>3.3950462215309862</v>
      </c>
      <c r="AQ170" s="15">
        <f t="shared" si="124"/>
        <v>3.413753234060124</v>
      </c>
      <c r="AR170" s="15">
        <f t="shared" si="124"/>
        <v>3.3792307280588227</v>
      </c>
      <c r="AS170" s="15">
        <f t="shared" si="124"/>
        <v>3.4431996740672517</v>
      </c>
      <c r="AT170" s="15">
        <f t="shared" si="124"/>
        <v>3.3254515775159379</v>
      </c>
      <c r="AU170" s="15">
        <f t="shared" si="121"/>
        <v>3.5455815670957818</v>
      </c>
      <c r="AV170" s="15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</row>
    <row r="171" spans="1:68" s="9" customFormat="1" x14ac:dyDescent="0.2">
      <c r="A171" s="63" t="s">
        <v>770</v>
      </c>
      <c r="B171" s="28" t="s">
        <v>676</v>
      </c>
      <c r="C171" s="64">
        <v>41148.438999999998</v>
      </c>
      <c r="D171" s="64" t="s">
        <v>700</v>
      </c>
      <c r="E171" s="9">
        <f t="shared" si="103"/>
        <v>953.00168382558763</v>
      </c>
      <c r="F171" s="9">
        <f t="shared" si="104"/>
        <v>953</v>
      </c>
      <c r="G171" s="9">
        <f t="shared" si="105"/>
        <v>2.6079999952344224E-3</v>
      </c>
      <c r="I171" s="9">
        <f t="shared" si="125"/>
        <v>2.6079999952344224E-3</v>
      </c>
      <c r="M171" s="15"/>
      <c r="P171" s="9">
        <f t="shared" si="106"/>
        <v>4.8408208321752688E-3</v>
      </c>
      <c r="Q171" s="40">
        <f t="shared" si="107"/>
        <v>26129.938999999998</v>
      </c>
      <c r="S171" s="35">
        <v>0.1</v>
      </c>
      <c r="T171"/>
      <c r="U171"/>
      <c r="V171"/>
      <c r="W171"/>
      <c r="X171"/>
      <c r="Y171"/>
      <c r="Z171">
        <f t="shared" si="108"/>
        <v>953</v>
      </c>
      <c r="AA171" s="15">
        <f t="shared" si="109"/>
        <v>-2.6068912816152034E-3</v>
      </c>
      <c r="AB171" s="15">
        <f t="shared" si="110"/>
        <v>1.0055712109024895E-2</v>
      </c>
      <c r="AC171" s="15">
        <f t="shared" si="111"/>
        <v>-2.2328208369408464E-3</v>
      </c>
      <c r="AD171" s="15">
        <f t="shared" si="112"/>
        <v>5.2148912768496258E-3</v>
      </c>
      <c r="AE171" s="15">
        <f t="shared" si="113"/>
        <v>2.7195091029362325E-6</v>
      </c>
      <c r="AF171">
        <f t="shared" si="114"/>
        <v>-2.2328208369408464E-3</v>
      </c>
      <c r="AG171" s="68"/>
      <c r="AH171">
        <f t="shared" si="115"/>
        <v>-7.4477121137904723E-3</v>
      </c>
      <c r="AI171">
        <f t="shared" si="116"/>
        <v>0.44529444873935586</v>
      </c>
      <c r="AJ171">
        <f t="shared" si="117"/>
        <v>-0.20331763312143128</v>
      </c>
      <c r="AK171">
        <f t="shared" si="118"/>
        <v>-7.6822857279750689E-2</v>
      </c>
      <c r="AL171">
        <f t="shared" si="119"/>
        <v>-3.0039750097365454</v>
      </c>
      <c r="AM171">
        <f t="shared" si="120"/>
        <v>-14.510076697634936</v>
      </c>
      <c r="AN171" s="15">
        <f t="shared" ref="AN171:AT180" si="126">$AU171+$AB$7*SIN(AO171)</f>
        <v>3.3996855611008789</v>
      </c>
      <c r="AO171" s="15">
        <f t="shared" si="126"/>
        <v>3.405162305135526</v>
      </c>
      <c r="AP171" s="15">
        <f t="shared" si="126"/>
        <v>3.3950462215309862</v>
      </c>
      <c r="AQ171" s="15">
        <f t="shared" si="126"/>
        <v>3.413753234060124</v>
      </c>
      <c r="AR171" s="15">
        <f t="shared" si="126"/>
        <v>3.3792307280588227</v>
      </c>
      <c r="AS171" s="15">
        <f t="shared" si="126"/>
        <v>3.4431996740672517</v>
      </c>
      <c r="AT171" s="15">
        <f t="shared" si="126"/>
        <v>3.3254515775159379</v>
      </c>
      <c r="AU171" s="15">
        <f t="shared" si="121"/>
        <v>3.5455815670957818</v>
      </c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</row>
    <row r="172" spans="1:68" s="9" customFormat="1" x14ac:dyDescent="0.2">
      <c r="A172" s="63" t="s">
        <v>770</v>
      </c>
      <c r="B172" s="28" t="s">
        <v>676</v>
      </c>
      <c r="C172" s="64">
        <v>41154.629000000001</v>
      </c>
      <c r="D172" s="64" t="s">
        <v>700</v>
      </c>
      <c r="E172" s="9">
        <f t="shared" si="103"/>
        <v>956.99818704668041</v>
      </c>
      <c r="F172" s="9">
        <f t="shared" si="104"/>
        <v>957</v>
      </c>
      <c r="G172" s="9">
        <f t="shared" si="105"/>
        <v>-2.807999997457955E-3</v>
      </c>
      <c r="I172" s="9">
        <f t="shared" si="125"/>
        <v>-2.807999997457955E-3</v>
      </c>
      <c r="M172" s="15"/>
      <c r="P172" s="9">
        <f t="shared" si="106"/>
        <v>4.8416976516842142E-3</v>
      </c>
      <c r="Q172" s="40">
        <f t="shared" si="107"/>
        <v>26136.129000000001</v>
      </c>
      <c r="S172" s="35">
        <v>0.1</v>
      </c>
      <c r="T172"/>
      <c r="U172"/>
      <c r="V172"/>
      <c r="W172"/>
      <c r="X172"/>
      <c r="Y172"/>
      <c r="Z172">
        <f t="shared" si="108"/>
        <v>957</v>
      </c>
      <c r="AA172" s="15">
        <f t="shared" si="109"/>
        <v>-2.6236074500617986E-3</v>
      </c>
      <c r="AB172" s="15">
        <f t="shared" si="110"/>
        <v>4.6573051042880578E-3</v>
      </c>
      <c r="AC172" s="15">
        <f t="shared" si="111"/>
        <v>-7.6496976491421693E-3</v>
      </c>
      <c r="AD172" s="15">
        <f t="shared" si="112"/>
        <v>-1.8439254739615642E-4</v>
      </c>
      <c r="AE172" s="15">
        <f t="shared" si="113"/>
        <v>3.4000611535243795E-9</v>
      </c>
      <c r="AF172">
        <f t="shared" si="114"/>
        <v>-7.6496976491421693E-3</v>
      </c>
      <c r="AG172" s="68"/>
      <c r="AH172">
        <f t="shared" si="115"/>
        <v>-7.4653051017460129E-3</v>
      </c>
      <c r="AI172">
        <f t="shared" si="116"/>
        <v>0.44532890990416407</v>
      </c>
      <c r="AJ172">
        <f t="shared" si="117"/>
        <v>-0.20375611374458591</v>
      </c>
      <c r="AK172">
        <f t="shared" si="118"/>
        <v>-7.7071277476743E-2</v>
      </c>
      <c r="AL172">
        <f t="shared" si="119"/>
        <v>-3.0035271542768589</v>
      </c>
      <c r="AM172">
        <f t="shared" si="120"/>
        <v>-14.462859921222883</v>
      </c>
      <c r="AN172" s="15">
        <f t="shared" si="126"/>
        <v>3.4005187863732771</v>
      </c>
      <c r="AO172" s="15">
        <f t="shared" si="126"/>
        <v>3.4060043311903678</v>
      </c>
      <c r="AP172" s="15">
        <f t="shared" si="126"/>
        <v>3.3958697562618632</v>
      </c>
      <c r="AQ172" s="15">
        <f t="shared" si="126"/>
        <v>3.414615221483901</v>
      </c>
      <c r="AR172" s="15">
        <f t="shared" si="126"/>
        <v>3.3800143160166067</v>
      </c>
      <c r="AS172" s="15">
        <f t="shared" si="126"/>
        <v>3.4441439229423034</v>
      </c>
      <c r="AT172" s="15">
        <f t="shared" si="126"/>
        <v>3.3260767489842533</v>
      </c>
      <c r="AU172" s="15">
        <f t="shared" si="121"/>
        <v>3.5468699912725055</v>
      </c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</row>
    <row r="173" spans="1:68" s="9" customFormat="1" x14ac:dyDescent="0.2">
      <c r="A173" s="63" t="s">
        <v>770</v>
      </c>
      <c r="B173" s="28" t="s">
        <v>676</v>
      </c>
      <c r="C173" s="64">
        <v>41165.46</v>
      </c>
      <c r="D173" s="64" t="s">
        <v>700</v>
      </c>
      <c r="E173" s="9">
        <f t="shared" si="103"/>
        <v>963.99109922561934</v>
      </c>
      <c r="F173" s="9">
        <f t="shared" si="104"/>
        <v>964</v>
      </c>
      <c r="G173" s="9">
        <f t="shared" si="105"/>
        <v>-1.37860000031651E-2</v>
      </c>
      <c r="I173" s="9">
        <f t="shared" si="125"/>
        <v>-1.37860000031651E-2</v>
      </c>
      <c r="M173" s="15"/>
      <c r="P173" s="9">
        <f t="shared" si="106"/>
        <v>4.8432318650952905E-3</v>
      </c>
      <c r="Q173" s="40">
        <f t="shared" si="107"/>
        <v>26146.959999999999</v>
      </c>
      <c r="S173" s="35">
        <v>0.1</v>
      </c>
      <c r="T173"/>
      <c r="U173"/>
      <c r="V173"/>
      <c r="W173"/>
      <c r="X173"/>
      <c r="Y173"/>
      <c r="Z173">
        <f t="shared" si="108"/>
        <v>964</v>
      </c>
      <c r="AA173" s="15">
        <f t="shared" si="109"/>
        <v>-2.652853179517147E-3</v>
      </c>
      <c r="AB173" s="15">
        <f t="shared" si="110"/>
        <v>-6.2899149585526623E-3</v>
      </c>
      <c r="AC173" s="15">
        <f t="shared" si="111"/>
        <v>-1.862923186826039E-2</v>
      </c>
      <c r="AD173" s="15">
        <f t="shared" si="112"/>
        <v>-1.1133146823647952E-2</v>
      </c>
      <c r="AE173" s="15">
        <f t="shared" si="113"/>
        <v>1.2394695819690249E-5</v>
      </c>
      <c r="AF173">
        <f t="shared" si="114"/>
        <v>-1.862923186826039E-2</v>
      </c>
      <c r="AG173" s="68"/>
      <c r="AH173">
        <f t="shared" si="115"/>
        <v>-7.4960850446124374E-3</v>
      </c>
      <c r="AI173">
        <f t="shared" si="116"/>
        <v>0.44538950038683744</v>
      </c>
      <c r="AJ173">
        <f t="shared" si="117"/>
        <v>-0.20452355530915925</v>
      </c>
      <c r="AK173">
        <f t="shared" si="118"/>
        <v>-7.7506088269491513E-2</v>
      </c>
      <c r="AL173">
        <f t="shared" si="119"/>
        <v>-3.0027432040616682</v>
      </c>
      <c r="AM173">
        <f t="shared" si="120"/>
        <v>-14.380941220225438</v>
      </c>
      <c r="AN173" s="15">
        <f t="shared" si="126"/>
        <v>3.4019771529962965</v>
      </c>
      <c r="AO173" s="15">
        <f t="shared" si="126"/>
        <v>3.4074779276454299</v>
      </c>
      <c r="AP173" s="15">
        <f t="shared" si="126"/>
        <v>3.3973112728103132</v>
      </c>
      <c r="AQ173" s="15">
        <f t="shared" si="126"/>
        <v>3.4161235870720823</v>
      </c>
      <c r="AR173" s="15">
        <f t="shared" si="126"/>
        <v>3.3813861610740044</v>
      </c>
      <c r="AS173" s="15">
        <f t="shared" si="126"/>
        <v>3.4457959693877127</v>
      </c>
      <c r="AT173" s="15">
        <f t="shared" si="126"/>
        <v>3.3271716816662646</v>
      </c>
      <c r="AU173" s="15">
        <f t="shared" si="121"/>
        <v>3.5491247335817722</v>
      </c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</row>
    <row r="174" spans="1:68" s="9" customFormat="1" x14ac:dyDescent="0.2">
      <c r="A174" s="63" t="s">
        <v>1661</v>
      </c>
      <c r="B174" s="28" t="s">
        <v>676</v>
      </c>
      <c r="C174" s="64">
        <v>41165.466</v>
      </c>
      <c r="D174" s="64" t="s">
        <v>700</v>
      </c>
      <c r="E174" s="9">
        <f t="shared" si="103"/>
        <v>963.99497305749844</v>
      </c>
      <c r="F174" s="9">
        <f t="shared" si="104"/>
        <v>964</v>
      </c>
      <c r="G174" s="9">
        <f t="shared" si="105"/>
        <v>-7.7860000019427389E-3</v>
      </c>
      <c r="I174" s="9">
        <f t="shared" si="125"/>
        <v>-7.7860000019427389E-3</v>
      </c>
      <c r="M174" s="15"/>
      <c r="P174" s="9">
        <f t="shared" si="106"/>
        <v>4.8432318650952905E-3</v>
      </c>
      <c r="Q174" s="40">
        <f t="shared" si="107"/>
        <v>26146.966</v>
      </c>
      <c r="S174" s="35">
        <v>0.1</v>
      </c>
      <c r="T174"/>
      <c r="U174"/>
      <c r="V174"/>
      <c r="W174"/>
      <c r="Z174">
        <f t="shared" si="108"/>
        <v>964</v>
      </c>
      <c r="AA174" s="15">
        <f t="shared" si="109"/>
        <v>-2.652853179517147E-3</v>
      </c>
      <c r="AB174" s="15">
        <f t="shared" si="110"/>
        <v>-2.8991495733030146E-4</v>
      </c>
      <c r="AC174" s="15">
        <f t="shared" si="111"/>
        <v>-1.2629231867038029E-2</v>
      </c>
      <c r="AD174" s="15">
        <f t="shared" si="112"/>
        <v>-5.1331468224255919E-3</v>
      </c>
      <c r="AE174" s="15">
        <f t="shared" si="113"/>
        <v>2.634919630057795E-6</v>
      </c>
      <c r="AF174">
        <f t="shared" si="114"/>
        <v>-1.2629231867038029E-2</v>
      </c>
      <c r="AG174" s="68"/>
      <c r="AH174">
        <f t="shared" si="115"/>
        <v>-7.4960850446124374E-3</v>
      </c>
      <c r="AI174">
        <f t="shared" si="116"/>
        <v>0.44538950038683744</v>
      </c>
      <c r="AJ174">
        <f t="shared" si="117"/>
        <v>-0.20452355530915925</v>
      </c>
      <c r="AK174">
        <f t="shared" si="118"/>
        <v>-7.7506088269491513E-2</v>
      </c>
      <c r="AL174">
        <f t="shared" si="119"/>
        <v>-3.0027432040616682</v>
      </c>
      <c r="AM174">
        <f t="shared" si="120"/>
        <v>-14.380941220225438</v>
      </c>
      <c r="AN174" s="15">
        <f t="shared" si="126"/>
        <v>3.4019771529962965</v>
      </c>
      <c r="AO174" s="15">
        <f t="shared" si="126"/>
        <v>3.4074779276454299</v>
      </c>
      <c r="AP174" s="15">
        <f t="shared" si="126"/>
        <v>3.3973112728103132</v>
      </c>
      <c r="AQ174" s="15">
        <f t="shared" si="126"/>
        <v>3.4161235870720823</v>
      </c>
      <c r="AR174" s="15">
        <f t="shared" si="126"/>
        <v>3.3813861610740044</v>
      </c>
      <c r="AS174" s="15">
        <f t="shared" si="126"/>
        <v>3.4457959693877127</v>
      </c>
      <c r="AT174" s="15">
        <f t="shared" si="126"/>
        <v>3.3271716816662646</v>
      </c>
      <c r="AU174" s="15">
        <f t="shared" si="121"/>
        <v>3.5491247335817722</v>
      </c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</row>
    <row r="175" spans="1:68" s="9" customFormat="1" x14ac:dyDescent="0.2">
      <c r="A175" s="63" t="s">
        <v>770</v>
      </c>
      <c r="B175" s="28" t="s">
        <v>676</v>
      </c>
      <c r="C175" s="64">
        <v>41168.574999999997</v>
      </c>
      <c r="D175" s="64" t="s">
        <v>700</v>
      </c>
      <c r="E175" s="9">
        <f t="shared" si="103"/>
        <v>966.00226360909119</v>
      </c>
      <c r="F175" s="9">
        <f t="shared" si="104"/>
        <v>966</v>
      </c>
      <c r="G175" s="9">
        <f t="shared" si="105"/>
        <v>3.5059999936493114E-3</v>
      </c>
      <c r="I175" s="9">
        <f t="shared" si="125"/>
        <v>3.5059999936493114E-3</v>
      </c>
      <c r="M175" s="15"/>
      <c r="P175" s="9">
        <f t="shared" si="106"/>
        <v>4.8436701601850471E-3</v>
      </c>
      <c r="Q175" s="40">
        <f t="shared" si="107"/>
        <v>26150.074999999997</v>
      </c>
      <c r="S175" s="35">
        <v>0.1</v>
      </c>
      <c r="T175"/>
      <c r="U175"/>
      <c r="V175"/>
      <c r="W175"/>
      <c r="Z175">
        <f t="shared" si="108"/>
        <v>966</v>
      </c>
      <c r="AA175" s="15">
        <f t="shared" si="109"/>
        <v>-2.6612073282140511E-3</v>
      </c>
      <c r="AB175" s="15">
        <f t="shared" si="110"/>
        <v>1.101087748204841E-2</v>
      </c>
      <c r="AC175" s="15">
        <f t="shared" si="111"/>
        <v>-1.3376701665357357E-3</v>
      </c>
      <c r="AD175" s="15">
        <f t="shared" si="112"/>
        <v>6.1672073218633624E-3</v>
      </c>
      <c r="AE175" s="15">
        <f t="shared" si="113"/>
        <v>3.8034446150845064E-6</v>
      </c>
      <c r="AF175">
        <f t="shared" si="114"/>
        <v>-1.3376701665357357E-3</v>
      </c>
      <c r="AG175" s="68"/>
      <c r="AH175">
        <f t="shared" si="115"/>
        <v>-7.5048774883990981E-3</v>
      </c>
      <c r="AI175">
        <f t="shared" si="116"/>
        <v>0.44540687825905534</v>
      </c>
      <c r="AJ175">
        <f t="shared" si="117"/>
        <v>-0.2047428478976778</v>
      </c>
      <c r="AK175">
        <f t="shared" si="118"/>
        <v>-7.7630337611231712E-2</v>
      </c>
      <c r="AL175">
        <f t="shared" si="119"/>
        <v>-3.0025191706401602</v>
      </c>
      <c r="AM175">
        <f t="shared" si="120"/>
        <v>-14.357700301688274</v>
      </c>
      <c r="AN175" s="15">
        <f t="shared" si="126"/>
        <v>3.4023938813057053</v>
      </c>
      <c r="AO175" s="15">
        <f t="shared" si="126"/>
        <v>3.4078989672019047</v>
      </c>
      <c r="AP175" s="15">
        <f t="shared" si="126"/>
        <v>3.3977232121979069</v>
      </c>
      <c r="AQ175" s="15">
        <f t="shared" si="126"/>
        <v>3.4165545224025213</v>
      </c>
      <c r="AR175" s="15">
        <f t="shared" si="126"/>
        <v>3.3817782495045692</v>
      </c>
      <c r="AS175" s="15">
        <f t="shared" si="126"/>
        <v>3.4462678914590246</v>
      </c>
      <c r="AT175" s="15">
        <f t="shared" si="126"/>
        <v>3.3274847265708742</v>
      </c>
      <c r="AU175" s="15">
        <f t="shared" si="121"/>
        <v>3.549768945670134</v>
      </c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</row>
    <row r="176" spans="1:68" s="15" customFormat="1" x14ac:dyDescent="0.2">
      <c r="A176" s="10" t="s">
        <v>682</v>
      </c>
      <c r="B176" s="37"/>
      <c r="C176" s="12">
        <v>41543.388400000003</v>
      </c>
      <c r="D176" s="12"/>
      <c r="E176" s="9">
        <f t="shared" si="103"/>
        <v>1207.9962798301208</v>
      </c>
      <c r="F176" s="9">
        <f t="shared" si="104"/>
        <v>1208</v>
      </c>
      <c r="G176" s="9">
        <f t="shared" si="105"/>
        <v>-5.7620000006863847E-3</v>
      </c>
      <c r="H176" s="9"/>
      <c r="I176" s="9"/>
      <c r="J176" s="9">
        <f>G176</f>
        <v>-5.7620000006863847E-3</v>
      </c>
      <c r="K176" s="9"/>
      <c r="L176" s="9"/>
      <c r="M176" s="9"/>
      <c r="N176" s="9"/>
      <c r="O176" s="9"/>
      <c r="P176" s="9">
        <f t="shared" si="106"/>
        <v>4.8965345979919261E-3</v>
      </c>
      <c r="Q176" s="40">
        <f t="shared" si="107"/>
        <v>26524.888400000003</v>
      </c>
      <c r="S176" s="35">
        <v>1</v>
      </c>
      <c r="T176"/>
      <c r="U176"/>
      <c r="V176"/>
      <c r="W176"/>
      <c r="X176"/>
      <c r="Y176"/>
      <c r="Z176">
        <f t="shared" si="108"/>
        <v>1208</v>
      </c>
      <c r="AA176" s="15">
        <f t="shared" si="109"/>
        <v>-3.6658801343753041E-3</v>
      </c>
      <c r="AB176" s="15">
        <f t="shared" si="110"/>
        <v>2.8004147316808455E-3</v>
      </c>
      <c r="AC176" s="15">
        <f t="shared" si="111"/>
        <v>-1.0658534598678311E-2</v>
      </c>
      <c r="AD176" s="15">
        <f t="shared" si="112"/>
        <v>-2.0961198663110806E-3</v>
      </c>
      <c r="AE176" s="15">
        <f t="shared" si="113"/>
        <v>4.3937184939439827E-6</v>
      </c>
      <c r="AF176">
        <f t="shared" si="114"/>
        <v>-1.0658534598678311E-2</v>
      </c>
      <c r="AG176" s="68"/>
      <c r="AH176">
        <f t="shared" si="115"/>
        <v>-8.5624147323672302E-3</v>
      </c>
      <c r="AI176">
        <f t="shared" si="116"/>
        <v>0.44773016788450115</v>
      </c>
      <c r="AJ176">
        <f t="shared" si="117"/>
        <v>-0.23135963680120228</v>
      </c>
      <c r="AK176">
        <f t="shared" si="118"/>
        <v>-9.2725576488468395E-2</v>
      </c>
      <c r="AL176">
        <f t="shared" si="119"/>
        <v>-2.9752451471148476</v>
      </c>
      <c r="AM176">
        <f t="shared" si="120"/>
        <v>-11.995286243961205</v>
      </c>
      <c r="AN176" s="15">
        <f t="shared" si="126"/>
        <v>3.4529977928612889</v>
      </c>
      <c r="AO176" s="15">
        <f t="shared" si="126"/>
        <v>3.4588915744657753</v>
      </c>
      <c r="AP176" s="15">
        <f t="shared" si="126"/>
        <v>3.4478338408078204</v>
      </c>
      <c r="AQ176" s="15">
        <f t="shared" si="126"/>
        <v>3.4686130882604971</v>
      </c>
      <c r="AR176" s="15">
        <f t="shared" si="126"/>
        <v>3.429678003303319</v>
      </c>
      <c r="AS176" s="15">
        <f t="shared" si="126"/>
        <v>3.5030565780943239</v>
      </c>
      <c r="AT176" s="15">
        <f t="shared" si="126"/>
        <v>3.3660842744524353</v>
      </c>
      <c r="AU176" s="15">
        <f t="shared" si="121"/>
        <v>3.6277186083619197</v>
      </c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</row>
    <row r="177" spans="1:68" s="15" customFormat="1" x14ac:dyDescent="0.2">
      <c r="A177" s="10" t="s">
        <v>683</v>
      </c>
      <c r="B177" s="37" t="s">
        <v>684</v>
      </c>
      <c r="C177" s="12">
        <v>41543.396000000001</v>
      </c>
      <c r="D177" s="12">
        <v>6.0000000000000001E-3</v>
      </c>
      <c r="E177" s="9">
        <f t="shared" si="103"/>
        <v>1208.0011866838313</v>
      </c>
      <c r="F177" s="9">
        <f t="shared" si="104"/>
        <v>1208</v>
      </c>
      <c r="G177" s="9">
        <f t="shared" si="105"/>
        <v>1.8379999964963645E-3</v>
      </c>
      <c r="H177" s="9"/>
      <c r="I177" s="9">
        <f t="shared" ref="I177:I205" si="127">G177</f>
        <v>1.8379999964963645E-3</v>
      </c>
      <c r="J177" s="9"/>
      <c r="K177" s="9"/>
      <c r="L177" s="9"/>
      <c r="M177" s="9"/>
      <c r="N177" s="9"/>
      <c r="O177" s="9"/>
      <c r="P177" s="9">
        <f t="shared" si="106"/>
        <v>4.8965345979919261E-3</v>
      </c>
      <c r="Q177" s="40">
        <f t="shared" si="107"/>
        <v>26524.896000000001</v>
      </c>
      <c r="S177" s="35">
        <v>0.1</v>
      </c>
      <c r="T177"/>
      <c r="U177"/>
      <c r="V177"/>
      <c r="W177"/>
      <c r="X177" s="9"/>
      <c r="Y177" s="9"/>
      <c r="Z177">
        <f t="shared" si="108"/>
        <v>1208</v>
      </c>
      <c r="AA177" s="15">
        <f t="shared" si="109"/>
        <v>-3.6658801343753041E-3</v>
      </c>
      <c r="AB177" s="15">
        <f t="shared" si="110"/>
        <v>1.0400414728863595E-2</v>
      </c>
      <c r="AC177" s="15">
        <f t="shared" si="111"/>
        <v>-3.0585346014955616E-3</v>
      </c>
      <c r="AD177" s="15">
        <f t="shared" si="112"/>
        <v>5.5038801308716686E-3</v>
      </c>
      <c r="AE177" s="15">
        <f t="shared" si="113"/>
        <v>3.0292696495003935E-6</v>
      </c>
      <c r="AF177">
        <f t="shared" si="114"/>
        <v>-3.0585346014955616E-3</v>
      </c>
      <c r="AG177" s="68"/>
      <c r="AH177">
        <f t="shared" si="115"/>
        <v>-8.5624147323672302E-3</v>
      </c>
      <c r="AI177">
        <f t="shared" si="116"/>
        <v>0.44773016788450115</v>
      </c>
      <c r="AJ177">
        <f t="shared" si="117"/>
        <v>-0.23135963680120228</v>
      </c>
      <c r="AK177">
        <f t="shared" si="118"/>
        <v>-9.2725576488468395E-2</v>
      </c>
      <c r="AL177">
        <f t="shared" si="119"/>
        <v>-2.9752451471148476</v>
      </c>
      <c r="AM177">
        <f t="shared" si="120"/>
        <v>-11.995286243961205</v>
      </c>
      <c r="AN177" s="15">
        <f t="shared" si="126"/>
        <v>3.4529977928612889</v>
      </c>
      <c r="AO177" s="15">
        <f t="shared" si="126"/>
        <v>3.4588915744657753</v>
      </c>
      <c r="AP177" s="15">
        <f t="shared" si="126"/>
        <v>3.4478338408078204</v>
      </c>
      <c r="AQ177" s="15">
        <f t="shared" si="126"/>
        <v>3.4686130882604971</v>
      </c>
      <c r="AR177" s="15">
        <f t="shared" si="126"/>
        <v>3.429678003303319</v>
      </c>
      <c r="AS177" s="15">
        <f t="shared" si="126"/>
        <v>3.5030565780943239</v>
      </c>
      <c r="AT177" s="15">
        <f t="shared" si="126"/>
        <v>3.3660842744524353</v>
      </c>
      <c r="AU177" s="15">
        <f t="shared" si="121"/>
        <v>3.6277186083619197</v>
      </c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</row>
    <row r="178" spans="1:68" s="15" customFormat="1" x14ac:dyDescent="0.2">
      <c r="A178" s="10" t="s">
        <v>683</v>
      </c>
      <c r="B178" s="37" t="s">
        <v>684</v>
      </c>
      <c r="C178" s="12">
        <v>41543.398000000001</v>
      </c>
      <c r="D178" s="12">
        <v>7.0000000000000001E-3</v>
      </c>
      <c r="E178" s="9">
        <f t="shared" si="103"/>
        <v>1208.0024779611244</v>
      </c>
      <c r="F178" s="9">
        <f t="shared" si="104"/>
        <v>1208</v>
      </c>
      <c r="G178" s="9">
        <f t="shared" si="105"/>
        <v>3.8379999969038181E-3</v>
      </c>
      <c r="H178" s="9"/>
      <c r="I178" s="9">
        <f t="shared" si="127"/>
        <v>3.8379999969038181E-3</v>
      </c>
      <c r="J178" s="9"/>
      <c r="K178" s="9"/>
      <c r="L178" s="9"/>
      <c r="M178" s="9"/>
      <c r="N178" s="9"/>
      <c r="O178" s="9"/>
      <c r="P178" s="9">
        <f t="shared" si="106"/>
        <v>4.8965345979919261E-3</v>
      </c>
      <c r="Q178" s="40">
        <f t="shared" si="107"/>
        <v>26524.898000000001</v>
      </c>
      <c r="S178" s="35">
        <v>0.1</v>
      </c>
      <c r="T178"/>
      <c r="U178"/>
      <c r="V178"/>
      <c r="W178"/>
      <c r="X178"/>
      <c r="Y178"/>
      <c r="Z178">
        <f t="shared" si="108"/>
        <v>1208</v>
      </c>
      <c r="AA178" s="15">
        <f t="shared" si="109"/>
        <v>-3.6658801343753041E-3</v>
      </c>
      <c r="AB178" s="15">
        <f t="shared" si="110"/>
        <v>1.2400414729271048E-2</v>
      </c>
      <c r="AC178" s="15">
        <f t="shared" si="111"/>
        <v>-1.058534601088108E-3</v>
      </c>
      <c r="AD178" s="15">
        <f t="shared" si="112"/>
        <v>7.5038801312791222E-3</v>
      </c>
      <c r="AE178" s="15">
        <f t="shared" si="113"/>
        <v>5.6308217024605586E-6</v>
      </c>
      <c r="AF178">
        <f t="shared" si="114"/>
        <v>-1.058534601088108E-3</v>
      </c>
      <c r="AG178" s="68"/>
      <c r="AH178">
        <f t="shared" si="115"/>
        <v>-8.5624147323672302E-3</v>
      </c>
      <c r="AI178">
        <f t="shared" si="116"/>
        <v>0.44773016788450115</v>
      </c>
      <c r="AJ178">
        <f t="shared" si="117"/>
        <v>-0.23135963680120228</v>
      </c>
      <c r="AK178">
        <f t="shared" si="118"/>
        <v>-9.2725576488468395E-2</v>
      </c>
      <c r="AL178">
        <f t="shared" si="119"/>
        <v>-2.9752451471148476</v>
      </c>
      <c r="AM178">
        <f t="shared" si="120"/>
        <v>-11.995286243961205</v>
      </c>
      <c r="AN178" s="15">
        <f t="shared" si="126"/>
        <v>3.4529977928612889</v>
      </c>
      <c r="AO178" s="15">
        <f t="shared" si="126"/>
        <v>3.4588915744657753</v>
      </c>
      <c r="AP178" s="15">
        <f t="shared" si="126"/>
        <v>3.4478338408078204</v>
      </c>
      <c r="AQ178" s="15">
        <f t="shared" si="126"/>
        <v>3.4686130882604971</v>
      </c>
      <c r="AR178" s="15">
        <f t="shared" si="126"/>
        <v>3.429678003303319</v>
      </c>
      <c r="AS178" s="15">
        <f t="shared" si="126"/>
        <v>3.5030565780943239</v>
      </c>
      <c r="AT178" s="15">
        <f t="shared" si="126"/>
        <v>3.3660842744524353</v>
      </c>
      <c r="AU178" s="15">
        <f t="shared" si="121"/>
        <v>3.6277186083619197</v>
      </c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pans="1:68" s="9" customFormat="1" x14ac:dyDescent="0.2">
      <c r="A179" s="63" t="s">
        <v>777</v>
      </c>
      <c r="B179" s="28" t="s">
        <v>676</v>
      </c>
      <c r="C179" s="64">
        <v>41560.425000000003</v>
      </c>
      <c r="D179" s="64" t="s">
        <v>700</v>
      </c>
      <c r="E179" s="9">
        <f t="shared" si="103"/>
        <v>1218.9957671930351</v>
      </c>
      <c r="F179" s="9">
        <f t="shared" si="104"/>
        <v>1219</v>
      </c>
      <c r="G179" s="9">
        <f t="shared" si="105"/>
        <v>-6.5560000002733432E-3</v>
      </c>
      <c r="I179" s="9">
        <f t="shared" si="127"/>
        <v>-6.5560000002733432E-3</v>
      </c>
      <c r="M179" s="15"/>
      <c r="P179" s="9">
        <f t="shared" si="106"/>
        <v>4.8989295491855354E-3</v>
      </c>
      <c r="Q179" s="40">
        <f t="shared" si="107"/>
        <v>26541.925000000003</v>
      </c>
      <c r="S179" s="35">
        <v>0.1</v>
      </c>
      <c r="X179" s="15"/>
      <c r="Y179" s="15"/>
      <c r="Z179">
        <f t="shared" si="108"/>
        <v>1219</v>
      </c>
      <c r="AA179" s="15">
        <f t="shared" si="109"/>
        <v>-3.7112380319891686E-3</v>
      </c>
      <c r="AB179" s="15">
        <f t="shared" si="110"/>
        <v>2.0541675809013608E-3</v>
      </c>
      <c r="AC179" s="15">
        <f t="shared" si="111"/>
        <v>-1.1454929549458879E-2</v>
      </c>
      <c r="AD179" s="15">
        <f t="shared" si="112"/>
        <v>-2.8447619682841745E-3</v>
      </c>
      <c r="AE179" s="15">
        <f t="shared" si="113"/>
        <v>8.0926706561960512E-7</v>
      </c>
      <c r="AF179">
        <f t="shared" si="114"/>
        <v>-1.1454929549458879E-2</v>
      </c>
      <c r="AG179" s="68"/>
      <c r="AH179">
        <f t="shared" si="115"/>
        <v>-8.610167581174704E-3</v>
      </c>
      <c r="AI179">
        <f t="shared" si="116"/>
        <v>0.44784632062814156</v>
      </c>
      <c r="AJ179">
        <f t="shared" si="117"/>
        <v>-0.23257360815883463</v>
      </c>
      <c r="AK179">
        <f t="shared" si="118"/>
        <v>-9.341474378340385E-2</v>
      </c>
      <c r="AL179">
        <f t="shared" si="119"/>
        <v>-2.973997134557496</v>
      </c>
      <c r="AM179">
        <f t="shared" si="120"/>
        <v>-11.905547607672657</v>
      </c>
      <c r="AN179" s="15">
        <f t="shared" si="126"/>
        <v>3.4553068515779453</v>
      </c>
      <c r="AO179" s="15">
        <f t="shared" si="126"/>
        <v>3.4612120128081112</v>
      </c>
      <c r="AP179" s="15">
        <f t="shared" si="126"/>
        <v>3.4501246607226914</v>
      </c>
      <c r="AQ179" s="15">
        <f t="shared" si="126"/>
        <v>3.470975520157054</v>
      </c>
      <c r="AR179" s="15">
        <f t="shared" si="126"/>
        <v>3.4318778015946485</v>
      </c>
      <c r="AS179" s="15">
        <f t="shared" si="126"/>
        <v>3.5056224210909877</v>
      </c>
      <c r="AT179" s="15">
        <f t="shared" si="126"/>
        <v>3.3678747812001903</v>
      </c>
      <c r="AU179" s="15">
        <f t="shared" si="121"/>
        <v>3.6312617748479101</v>
      </c>
      <c r="AV179" s="15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</row>
    <row r="180" spans="1:68" s="15" customFormat="1" x14ac:dyDescent="0.2">
      <c r="A180" s="63" t="s">
        <v>777</v>
      </c>
      <c r="B180" s="28" t="s">
        <v>676</v>
      </c>
      <c r="C180" s="64">
        <v>41574.368999999999</v>
      </c>
      <c r="D180" s="64" t="s">
        <v>700</v>
      </c>
      <c r="E180" s="9">
        <f t="shared" si="103"/>
        <v>1227.998552478153</v>
      </c>
      <c r="F180" s="9">
        <f t="shared" si="104"/>
        <v>1228</v>
      </c>
      <c r="G180" s="9">
        <f t="shared" si="105"/>
        <v>-2.2420000022975728E-3</v>
      </c>
      <c r="H180" s="9"/>
      <c r="I180" s="9">
        <f t="shared" si="127"/>
        <v>-2.2420000022975728E-3</v>
      </c>
      <c r="J180" s="9"/>
      <c r="K180" s="9"/>
      <c r="L180" s="9"/>
      <c r="N180" s="9"/>
      <c r="O180" s="9"/>
      <c r="P180" s="9">
        <f t="shared" si="106"/>
        <v>4.9008885387163579E-3</v>
      </c>
      <c r="Q180" s="40">
        <f t="shared" si="107"/>
        <v>26555.868999999999</v>
      </c>
      <c r="S180" s="35">
        <v>0.1</v>
      </c>
      <c r="T180" s="9"/>
      <c r="U180" s="9"/>
      <c r="V180" s="9"/>
      <c r="W180" s="9"/>
      <c r="X180" s="9"/>
      <c r="Y180" s="9"/>
      <c r="Z180">
        <f t="shared" si="108"/>
        <v>1228</v>
      </c>
      <c r="AA180" s="15">
        <f t="shared" si="109"/>
        <v>-3.7483278269374145E-3</v>
      </c>
      <c r="AB180" s="15">
        <f t="shared" si="110"/>
        <v>6.4072163633561996E-3</v>
      </c>
      <c r="AC180" s="15">
        <f t="shared" si="111"/>
        <v>-7.1428885410139307E-3</v>
      </c>
      <c r="AD180" s="15">
        <f t="shared" si="112"/>
        <v>1.5063278246398417E-3</v>
      </c>
      <c r="AE180" s="15">
        <f t="shared" si="113"/>
        <v>2.2690235152841976E-7</v>
      </c>
      <c r="AF180">
        <f t="shared" si="114"/>
        <v>-7.1428885410139307E-3</v>
      </c>
      <c r="AG180" s="68"/>
      <c r="AH180">
        <f t="shared" si="115"/>
        <v>-8.6492163656537724E-3</v>
      </c>
      <c r="AI180">
        <f t="shared" si="116"/>
        <v>0.44794204759322698</v>
      </c>
      <c r="AJ180">
        <f t="shared" si="117"/>
        <v>-0.23356713879215873</v>
      </c>
      <c r="AK180">
        <f t="shared" si="118"/>
        <v>-9.3978812423019836E-2</v>
      </c>
      <c r="AL180">
        <f t="shared" si="119"/>
        <v>-2.9729754670178368</v>
      </c>
      <c r="AM180">
        <f t="shared" si="120"/>
        <v>-11.833070920295848</v>
      </c>
      <c r="AN180" s="15">
        <f t="shared" si="126"/>
        <v>3.4571966820948785</v>
      </c>
      <c r="AO180" s="15">
        <f t="shared" si="126"/>
        <v>3.4631107485129071</v>
      </c>
      <c r="AP180" s="15">
        <f t="shared" si="126"/>
        <v>3.4519998460223342</v>
      </c>
      <c r="AQ180" s="15">
        <f t="shared" si="126"/>
        <v>3.4729081801501596</v>
      </c>
      <c r="AR180" s="15">
        <f t="shared" si="126"/>
        <v>3.4336791572141205</v>
      </c>
      <c r="AS180" s="15">
        <f t="shared" si="126"/>
        <v>3.5077207054588126</v>
      </c>
      <c r="AT180" s="15">
        <f t="shared" si="126"/>
        <v>3.3693421997040742</v>
      </c>
      <c r="AU180" s="15">
        <f t="shared" si="121"/>
        <v>3.6341607292455387</v>
      </c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</row>
    <row r="181" spans="1:68" s="15" customFormat="1" x14ac:dyDescent="0.2">
      <c r="A181" s="63" t="s">
        <v>1684</v>
      </c>
      <c r="B181" s="28" t="s">
        <v>676</v>
      </c>
      <c r="C181" s="64">
        <v>41803.593000000001</v>
      </c>
      <c r="D181" s="64" t="s">
        <v>700</v>
      </c>
      <c r="E181" s="9">
        <f t="shared" si="103"/>
        <v>1375.9944255559265</v>
      </c>
      <c r="F181" s="9">
        <f t="shared" si="104"/>
        <v>1376</v>
      </c>
      <c r="G181" s="9">
        <f t="shared" si="105"/>
        <v>-8.6339999979827553E-3</v>
      </c>
      <c r="H181" s="9"/>
      <c r="I181" s="9">
        <f t="shared" si="127"/>
        <v>-8.6339999979827553E-3</v>
      </c>
      <c r="J181" s="9"/>
      <c r="K181" s="9"/>
      <c r="L181" s="9"/>
      <c r="N181" s="9"/>
      <c r="O181" s="9"/>
      <c r="P181" s="9">
        <f t="shared" si="106"/>
        <v>4.9330364244897264E-3</v>
      </c>
      <c r="Q181" s="40">
        <f t="shared" si="107"/>
        <v>26785.093000000001</v>
      </c>
      <c r="S181" s="35">
        <v>0.1</v>
      </c>
      <c r="T181" s="9"/>
      <c r="U181" s="9"/>
      <c r="V181" s="9"/>
      <c r="W181" s="9"/>
      <c r="X181" s="9"/>
      <c r="Y181" s="9"/>
      <c r="Z181">
        <f t="shared" si="108"/>
        <v>1376</v>
      </c>
      <c r="AA181" s="15">
        <f t="shared" si="109"/>
        <v>-4.3554043836065235E-3</v>
      </c>
      <c r="AB181" s="15">
        <f t="shared" si="110"/>
        <v>6.5444081011349457E-4</v>
      </c>
      <c r="AC181" s="15">
        <f t="shared" si="111"/>
        <v>-1.3567036422472482E-2</v>
      </c>
      <c r="AD181" s="15">
        <f t="shared" si="112"/>
        <v>-4.2785956143762318E-3</v>
      </c>
      <c r="AE181" s="15">
        <f t="shared" si="113"/>
        <v>1.8306380431359525E-6</v>
      </c>
      <c r="AF181">
        <f t="shared" si="114"/>
        <v>-1.3567036422472482E-2</v>
      </c>
      <c r="AG181" s="68"/>
      <c r="AH181">
        <f t="shared" si="115"/>
        <v>-9.2884408080962499E-3</v>
      </c>
      <c r="AI181">
        <f t="shared" si="116"/>
        <v>0.44960660948899844</v>
      </c>
      <c r="AJ181">
        <f t="shared" si="117"/>
        <v>-0.24994269447901149</v>
      </c>
      <c r="AK181">
        <f t="shared" si="118"/>
        <v>-0.1032817296611761</v>
      </c>
      <c r="AL181">
        <f t="shared" si="119"/>
        <v>-2.956099082408115</v>
      </c>
      <c r="AM181">
        <f t="shared" si="120"/>
        <v>-10.751111490422691</v>
      </c>
      <c r="AN181" s="15">
        <f t="shared" ref="AN181:AT190" si="128">$AU181+$AB$7*SIN(AO181)</f>
        <v>3.4883535078381804</v>
      </c>
      <c r="AO181" s="15">
        <f t="shared" si="128"/>
        <v>3.4943621347988221</v>
      </c>
      <c r="AP181" s="15">
        <f t="shared" si="128"/>
        <v>3.4829520630206696</v>
      </c>
      <c r="AQ181" s="15">
        <f t="shared" si="128"/>
        <v>3.5046602246789647</v>
      </c>
      <c r="AR181" s="15">
        <f t="shared" si="128"/>
        <v>3.46350254985789</v>
      </c>
      <c r="AS181" s="15">
        <f t="shared" si="128"/>
        <v>3.5420882563853824</v>
      </c>
      <c r="AT181" s="15">
        <f t="shared" si="128"/>
        <v>3.3938011110684601</v>
      </c>
      <c r="AU181" s="15">
        <f t="shared" si="121"/>
        <v>3.6818324237843165</v>
      </c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</row>
    <row r="182" spans="1:68" s="15" customFormat="1" x14ac:dyDescent="0.2">
      <c r="A182" s="63" t="s">
        <v>1684</v>
      </c>
      <c r="B182" s="28" t="s">
        <v>676</v>
      </c>
      <c r="C182" s="64">
        <v>41814.434999999998</v>
      </c>
      <c r="D182" s="64" t="s">
        <v>700</v>
      </c>
      <c r="E182" s="9">
        <f t="shared" si="103"/>
        <v>1382.9944397599747</v>
      </c>
      <c r="F182" s="9">
        <f t="shared" si="104"/>
        <v>1383</v>
      </c>
      <c r="G182" s="9">
        <f t="shared" si="105"/>
        <v>-8.6120000050868839E-3</v>
      </c>
      <c r="H182" s="9"/>
      <c r="I182" s="9">
        <f t="shared" si="127"/>
        <v>-8.6120000050868839E-3</v>
      </c>
      <c r="J182" s="9"/>
      <c r="K182" s="9"/>
      <c r="L182" s="9"/>
      <c r="N182" s="9"/>
      <c r="O182" s="9"/>
      <c r="P182" s="9">
        <f t="shared" si="106"/>
        <v>4.9345538223202088E-3</v>
      </c>
      <c r="Q182" s="40">
        <f t="shared" si="107"/>
        <v>26795.934999999998</v>
      </c>
      <c r="S182" s="35">
        <v>0.1</v>
      </c>
      <c r="T182" s="9"/>
      <c r="U182" s="9"/>
      <c r="V182" s="9"/>
      <c r="W182" s="9"/>
      <c r="X182"/>
      <c r="Y182"/>
      <c r="Z182">
        <f t="shared" si="108"/>
        <v>1383</v>
      </c>
      <c r="AA182" s="15">
        <f t="shared" si="109"/>
        <v>-4.3839797017791787E-3</v>
      </c>
      <c r="AB182" s="15">
        <f t="shared" si="110"/>
        <v>7.0653351901250362E-4</v>
      </c>
      <c r="AC182" s="15">
        <f t="shared" si="111"/>
        <v>-1.3546553827407094E-2</v>
      </c>
      <c r="AD182" s="15">
        <f t="shared" si="112"/>
        <v>-4.2280203033077052E-3</v>
      </c>
      <c r="AE182" s="15">
        <f t="shared" si="113"/>
        <v>1.7876155685182181E-6</v>
      </c>
      <c r="AF182">
        <f t="shared" si="114"/>
        <v>-1.3546553827407094E-2</v>
      </c>
      <c r="AG182" s="68"/>
      <c r="AH182">
        <f t="shared" si="115"/>
        <v>-9.3185335240993875E-3</v>
      </c>
      <c r="AI182">
        <f t="shared" si="116"/>
        <v>0.44968960325620166</v>
      </c>
      <c r="AJ182">
        <f t="shared" si="117"/>
        <v>-0.25071901737499974</v>
      </c>
      <c r="AK182">
        <f t="shared" si="118"/>
        <v>-0.10372303136566827</v>
      </c>
      <c r="AL182">
        <f t="shared" si="119"/>
        <v>-2.955297228746927</v>
      </c>
      <c r="AM182">
        <f t="shared" si="120"/>
        <v>-10.704569487845729</v>
      </c>
      <c r="AN182" s="15">
        <f t="shared" si="128"/>
        <v>3.4898309517911272</v>
      </c>
      <c r="AO182" s="15">
        <f t="shared" si="128"/>
        <v>3.4958416559359207</v>
      </c>
      <c r="AP182" s="15">
        <f t="shared" si="128"/>
        <v>3.4844215364383788</v>
      </c>
      <c r="AQ182" s="15">
        <f t="shared" si="128"/>
        <v>3.5061607044573675</v>
      </c>
      <c r="AR182" s="15">
        <f t="shared" si="128"/>
        <v>3.4649227165849585</v>
      </c>
      <c r="AS182" s="15">
        <f t="shared" si="128"/>
        <v>3.5437071912377047</v>
      </c>
      <c r="AT182" s="15">
        <f t="shared" si="128"/>
        <v>3.3949737513855029</v>
      </c>
      <c r="AU182" s="15">
        <f t="shared" si="121"/>
        <v>3.6840871660935832</v>
      </c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</row>
    <row r="183" spans="1:68" s="15" customFormat="1" x14ac:dyDescent="0.2">
      <c r="A183" s="63" t="s">
        <v>1689</v>
      </c>
      <c r="B183" s="28" t="s">
        <v>676</v>
      </c>
      <c r="C183" s="64">
        <v>41814.442000000003</v>
      </c>
      <c r="D183" s="64" t="s">
        <v>700</v>
      </c>
      <c r="E183" s="9">
        <f t="shared" si="103"/>
        <v>1382.9989592305028</v>
      </c>
      <c r="F183" s="9">
        <f t="shared" si="104"/>
        <v>1383</v>
      </c>
      <c r="G183" s="9">
        <f t="shared" si="105"/>
        <v>-1.6120000000228174E-3</v>
      </c>
      <c r="H183" s="9"/>
      <c r="I183" s="9">
        <f t="shared" si="127"/>
        <v>-1.6120000000228174E-3</v>
      </c>
      <c r="J183" s="9"/>
      <c r="K183" s="9"/>
      <c r="L183" s="9"/>
      <c r="N183" s="9"/>
      <c r="O183" s="9"/>
      <c r="P183" s="9">
        <f t="shared" si="106"/>
        <v>4.9345538223202088E-3</v>
      </c>
      <c r="Q183" s="40">
        <f t="shared" si="107"/>
        <v>26795.942000000003</v>
      </c>
      <c r="S183" s="35">
        <v>0.1</v>
      </c>
      <c r="T183"/>
      <c r="U183"/>
      <c r="V183"/>
      <c r="W183"/>
      <c r="X183"/>
      <c r="Y183"/>
      <c r="Z183">
        <f t="shared" si="108"/>
        <v>1383</v>
      </c>
      <c r="AA183" s="15">
        <f t="shared" si="109"/>
        <v>-4.3839797017791787E-3</v>
      </c>
      <c r="AB183" s="15">
        <f t="shared" si="110"/>
        <v>7.7065335240765701E-3</v>
      </c>
      <c r="AC183" s="15">
        <f t="shared" si="111"/>
        <v>-6.5465538223430262E-3</v>
      </c>
      <c r="AD183" s="15">
        <f t="shared" si="112"/>
        <v>2.7719797017563613E-3</v>
      </c>
      <c r="AE183" s="15">
        <f t="shared" si="113"/>
        <v>7.6838714669492858E-7</v>
      </c>
      <c r="AF183">
        <f t="shared" si="114"/>
        <v>-6.5465538223430262E-3</v>
      </c>
      <c r="AG183" s="68"/>
      <c r="AH183">
        <f t="shared" si="115"/>
        <v>-9.3185335240993875E-3</v>
      </c>
      <c r="AI183">
        <f t="shared" si="116"/>
        <v>0.44968960325620166</v>
      </c>
      <c r="AJ183">
        <f t="shared" si="117"/>
        <v>-0.25071901737499974</v>
      </c>
      <c r="AK183">
        <f t="shared" si="118"/>
        <v>-0.10372303136566827</v>
      </c>
      <c r="AL183">
        <f t="shared" si="119"/>
        <v>-2.955297228746927</v>
      </c>
      <c r="AM183">
        <f t="shared" si="120"/>
        <v>-10.704569487845729</v>
      </c>
      <c r="AN183" s="15">
        <f t="shared" si="128"/>
        <v>3.4898309517911272</v>
      </c>
      <c r="AO183" s="15">
        <f t="shared" si="128"/>
        <v>3.4958416559359207</v>
      </c>
      <c r="AP183" s="15">
        <f t="shared" si="128"/>
        <v>3.4844215364383788</v>
      </c>
      <c r="AQ183" s="15">
        <f t="shared" si="128"/>
        <v>3.5061607044573675</v>
      </c>
      <c r="AR183" s="15">
        <f t="shared" si="128"/>
        <v>3.4649227165849585</v>
      </c>
      <c r="AS183" s="15">
        <f t="shared" si="128"/>
        <v>3.5437071912377047</v>
      </c>
      <c r="AT183" s="15">
        <f t="shared" si="128"/>
        <v>3.3949737513855029</v>
      </c>
      <c r="AU183" s="15">
        <f t="shared" si="121"/>
        <v>3.6840871660935832</v>
      </c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</row>
    <row r="184" spans="1:68" s="15" customFormat="1" x14ac:dyDescent="0.2">
      <c r="A184" s="63" t="s">
        <v>1693</v>
      </c>
      <c r="B184" s="28" t="s">
        <v>676</v>
      </c>
      <c r="C184" s="64">
        <v>41831.478999999999</v>
      </c>
      <c r="D184" s="64" t="s">
        <v>700</v>
      </c>
      <c r="E184" s="9">
        <f t="shared" si="103"/>
        <v>1393.9987048488738</v>
      </c>
      <c r="F184" s="9">
        <f t="shared" si="104"/>
        <v>1394</v>
      </c>
      <c r="G184" s="9">
        <f t="shared" si="105"/>
        <v>-2.0060000024386682E-3</v>
      </c>
      <c r="H184" s="9"/>
      <c r="I184" s="9">
        <f t="shared" si="127"/>
        <v>-2.0060000024386682E-3</v>
      </c>
      <c r="J184" s="9"/>
      <c r="K184" s="9"/>
      <c r="L184" s="9"/>
      <c r="N184" s="9"/>
      <c r="O184" s="9"/>
      <c r="P184" s="9">
        <f t="shared" si="106"/>
        <v>4.9369377370349094E-3</v>
      </c>
      <c r="Q184" s="40">
        <f t="shared" si="107"/>
        <v>26812.978999999999</v>
      </c>
      <c r="S184" s="35">
        <v>0.1</v>
      </c>
      <c r="X184"/>
      <c r="Y184"/>
      <c r="Z184">
        <f t="shared" si="108"/>
        <v>1394</v>
      </c>
      <c r="AA184" s="15">
        <f t="shared" si="109"/>
        <v>-4.4288577038004984E-3</v>
      </c>
      <c r="AB184" s="15">
        <f t="shared" si="110"/>
        <v>7.3597954383967396E-3</v>
      </c>
      <c r="AC184" s="15">
        <f t="shared" si="111"/>
        <v>-6.9429377394735776E-3</v>
      </c>
      <c r="AD184" s="15">
        <f t="shared" si="112"/>
        <v>2.4228577013618302E-3</v>
      </c>
      <c r="AE184" s="15">
        <f t="shared" si="113"/>
        <v>5.8702394410483312E-7</v>
      </c>
      <c r="AF184">
        <f t="shared" si="114"/>
        <v>-6.9429377394735776E-3</v>
      </c>
      <c r="AG184" s="68"/>
      <c r="AH184">
        <f t="shared" si="115"/>
        <v>-9.3657954408354078E-3</v>
      </c>
      <c r="AI184">
        <f t="shared" si="116"/>
        <v>0.44982080859212104</v>
      </c>
      <c r="AJ184">
        <f t="shared" si="117"/>
        <v>-0.25193929192194048</v>
      </c>
      <c r="AK184">
        <f t="shared" si="118"/>
        <v>-0.10441674837770294</v>
      </c>
      <c r="AL184">
        <f t="shared" si="119"/>
        <v>-2.9540364863871327</v>
      </c>
      <c r="AM184">
        <f t="shared" si="120"/>
        <v>-10.632194630233727</v>
      </c>
      <c r="AN184" s="15">
        <f t="shared" si="128"/>
        <v>3.4921533615986107</v>
      </c>
      <c r="AO184" s="15">
        <f t="shared" si="128"/>
        <v>3.4981668990095214</v>
      </c>
      <c r="AP184" s="15">
        <f t="shared" si="128"/>
        <v>3.486731734860864</v>
      </c>
      <c r="AQ184" s="15">
        <f t="shared" si="128"/>
        <v>3.5085183774535391</v>
      </c>
      <c r="AR184" s="15">
        <f t="shared" si="128"/>
        <v>3.4671561965390052</v>
      </c>
      <c r="AS184" s="15">
        <f t="shared" si="128"/>
        <v>3.5462500118012539</v>
      </c>
      <c r="AT184" s="15">
        <f t="shared" si="128"/>
        <v>3.3968194436190871</v>
      </c>
      <c r="AU184" s="15">
        <f t="shared" si="121"/>
        <v>3.6876303325795732</v>
      </c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</row>
    <row r="185" spans="1:68" s="15" customFormat="1" x14ac:dyDescent="0.2">
      <c r="A185" s="63" t="s">
        <v>1696</v>
      </c>
      <c r="B185" s="28" t="s">
        <v>676</v>
      </c>
      <c r="C185" s="64">
        <v>41845.415999999997</v>
      </c>
      <c r="D185" s="64" t="s">
        <v>700</v>
      </c>
      <c r="E185" s="9">
        <f t="shared" si="103"/>
        <v>1402.9969706634683</v>
      </c>
      <c r="F185" s="9">
        <f t="shared" si="104"/>
        <v>1403</v>
      </c>
      <c r="G185" s="9">
        <f t="shared" si="105"/>
        <v>-4.6920000022510067E-3</v>
      </c>
      <c r="H185" s="9"/>
      <c r="I185" s="9">
        <f t="shared" si="127"/>
        <v>-4.6920000022510067E-3</v>
      </c>
      <c r="J185" s="9"/>
      <c r="K185" s="9"/>
      <c r="L185" s="9"/>
      <c r="N185" s="9"/>
      <c r="O185" s="9"/>
      <c r="P185" s="9">
        <f t="shared" si="106"/>
        <v>4.9388876967193509E-3</v>
      </c>
      <c r="Q185" s="40">
        <f t="shared" si="107"/>
        <v>26826.915999999997</v>
      </c>
      <c r="S185" s="35">
        <v>0.1</v>
      </c>
      <c r="T185" s="9"/>
      <c r="U185" s="9"/>
      <c r="V185" s="9"/>
      <c r="W185" s="9"/>
      <c r="X185" s="9"/>
      <c r="Y185" s="9"/>
      <c r="Z185">
        <f t="shared" si="108"/>
        <v>1403</v>
      </c>
      <c r="AA185" s="15">
        <f t="shared" si="109"/>
        <v>-4.4655522297123796E-3</v>
      </c>
      <c r="AB185" s="15">
        <f t="shared" si="110"/>
        <v>4.7124399241807238E-3</v>
      </c>
      <c r="AC185" s="15">
        <f t="shared" si="111"/>
        <v>-9.6308876989703585E-3</v>
      </c>
      <c r="AD185" s="15">
        <f t="shared" si="112"/>
        <v>-2.264477725386271E-4</v>
      </c>
      <c r="AE185" s="15">
        <f t="shared" si="113"/>
        <v>5.1278593687705797E-9</v>
      </c>
      <c r="AF185">
        <f t="shared" si="114"/>
        <v>-9.6308876989703585E-3</v>
      </c>
      <c r="AG185" s="68"/>
      <c r="AH185">
        <f t="shared" si="115"/>
        <v>-9.4044399264317305E-3</v>
      </c>
      <c r="AI185">
        <f t="shared" si="116"/>
        <v>0.44992887473118515</v>
      </c>
      <c r="AJ185">
        <f t="shared" si="117"/>
        <v>-0.25293800752705164</v>
      </c>
      <c r="AK185">
        <f t="shared" si="118"/>
        <v>-0.1049845567000204</v>
      </c>
      <c r="AL185">
        <f t="shared" si="119"/>
        <v>-2.9530043425862122</v>
      </c>
      <c r="AM185">
        <f t="shared" si="120"/>
        <v>-10.57366111894626</v>
      </c>
      <c r="AN185" s="15">
        <f t="shared" si="128"/>
        <v>3.4940541649471601</v>
      </c>
      <c r="AO185" s="15">
        <f t="shared" si="128"/>
        <v>3.5000696298698859</v>
      </c>
      <c r="AP185" s="15">
        <f t="shared" si="128"/>
        <v>3.4886228325388777</v>
      </c>
      <c r="AQ185" s="15">
        <f t="shared" si="128"/>
        <v>3.5104471815662461</v>
      </c>
      <c r="AR185" s="15">
        <f t="shared" si="128"/>
        <v>3.4689852212297234</v>
      </c>
      <c r="AS185" s="15">
        <f t="shared" si="128"/>
        <v>3.5483293891118945</v>
      </c>
      <c r="AT185" s="15">
        <f t="shared" si="128"/>
        <v>3.3983322699915122</v>
      </c>
      <c r="AU185" s="15">
        <f t="shared" si="121"/>
        <v>3.6905292869772017</v>
      </c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</row>
    <row r="186" spans="1:68" s="15" customFormat="1" x14ac:dyDescent="0.2">
      <c r="A186" s="63" t="s">
        <v>1699</v>
      </c>
      <c r="B186" s="28" t="s">
        <v>676</v>
      </c>
      <c r="C186" s="64">
        <v>41907.366999999998</v>
      </c>
      <c r="D186" s="64" t="s">
        <v>700</v>
      </c>
      <c r="E186" s="9">
        <f t="shared" si="103"/>
        <v>1442.9949304453464</v>
      </c>
      <c r="F186" s="9">
        <f t="shared" si="104"/>
        <v>1443</v>
      </c>
      <c r="G186" s="9">
        <f t="shared" si="105"/>
        <v>-7.8520000024582259E-3</v>
      </c>
      <c r="H186" s="9"/>
      <c r="I186" s="9">
        <f t="shared" si="127"/>
        <v>-7.8520000024582259E-3</v>
      </c>
      <c r="J186" s="9"/>
      <c r="K186" s="9"/>
      <c r="L186" s="9"/>
      <c r="N186" s="9"/>
      <c r="O186" s="9"/>
      <c r="P186" s="9">
        <f t="shared" si="106"/>
        <v>4.9475485656346784E-3</v>
      </c>
      <c r="Q186" s="40">
        <f t="shared" si="107"/>
        <v>26888.866999999998</v>
      </c>
      <c r="S186" s="35">
        <v>0.1</v>
      </c>
      <c r="T186" s="9"/>
      <c r="U186" s="9"/>
      <c r="V186" s="9"/>
      <c r="W186" s="9"/>
      <c r="X186"/>
      <c r="Y186"/>
      <c r="Z186">
        <f t="shared" si="108"/>
        <v>1443</v>
      </c>
      <c r="AA186" s="15">
        <f t="shared" si="109"/>
        <v>-4.6283760184490227E-3</v>
      </c>
      <c r="AB186" s="15">
        <f t="shared" si="110"/>
        <v>1.7239245816254752E-3</v>
      </c>
      <c r="AC186" s="15">
        <f t="shared" si="111"/>
        <v>-1.2799548568092903E-2</v>
      </c>
      <c r="AD186" s="15">
        <f t="shared" si="112"/>
        <v>-3.2236239840092032E-3</v>
      </c>
      <c r="AE186" s="15">
        <f t="shared" si="113"/>
        <v>1.039175159027937E-6</v>
      </c>
      <c r="AF186">
        <f t="shared" si="114"/>
        <v>-1.2799548568092903E-2</v>
      </c>
      <c r="AG186" s="68"/>
      <c r="AH186">
        <f t="shared" si="115"/>
        <v>-9.5759245840837011E-3</v>
      </c>
      <c r="AI186">
        <f t="shared" si="116"/>
        <v>0.45041699951482495</v>
      </c>
      <c r="AJ186">
        <f t="shared" si="117"/>
        <v>-0.25738014277417431</v>
      </c>
      <c r="AK186">
        <f t="shared" si="118"/>
        <v>-0.10751058356139707</v>
      </c>
      <c r="AL186">
        <f t="shared" si="119"/>
        <v>-2.9484101299893801</v>
      </c>
      <c r="AM186">
        <f t="shared" si="120"/>
        <v>-10.320686240638945</v>
      </c>
      <c r="AN186" s="15">
        <f t="shared" si="128"/>
        <v>3.5025093149746884</v>
      </c>
      <c r="AO186" s="15">
        <f t="shared" si="128"/>
        <v>3.5085291213051275</v>
      </c>
      <c r="AP186" s="15">
        <f t="shared" si="128"/>
        <v>3.4970379596550152</v>
      </c>
      <c r="AQ186" s="15">
        <f t="shared" si="128"/>
        <v>3.5190175148691454</v>
      </c>
      <c r="AR186" s="15">
        <f t="shared" si="128"/>
        <v>3.4771321163537068</v>
      </c>
      <c r="AS186" s="15">
        <f t="shared" si="128"/>
        <v>3.5575588790162609</v>
      </c>
      <c r="AT186" s="15">
        <f t="shared" si="128"/>
        <v>3.4050858138827298</v>
      </c>
      <c r="AU186" s="15">
        <f t="shared" si="121"/>
        <v>3.7034135287444392</v>
      </c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</row>
    <row r="187" spans="1:68" s="15" customFormat="1" x14ac:dyDescent="0.2">
      <c r="A187" s="63" t="s">
        <v>1699</v>
      </c>
      <c r="B187" s="28" t="s">
        <v>676</v>
      </c>
      <c r="C187" s="64">
        <v>41938.343000000001</v>
      </c>
      <c r="D187" s="64" t="s">
        <v>700</v>
      </c>
      <c r="E187" s="9">
        <f t="shared" si="103"/>
        <v>1462.9942331556099</v>
      </c>
      <c r="F187" s="9">
        <f t="shared" si="104"/>
        <v>1463</v>
      </c>
      <c r="G187" s="9">
        <f t="shared" si="105"/>
        <v>-8.9320000042789616E-3</v>
      </c>
      <c r="H187" s="9"/>
      <c r="I187" s="9">
        <f t="shared" si="127"/>
        <v>-8.9320000042789616E-3</v>
      </c>
      <c r="J187" s="9"/>
      <c r="K187" s="9"/>
      <c r="L187" s="9"/>
      <c r="N187" s="9"/>
      <c r="O187" s="9"/>
      <c r="P187" s="9">
        <f t="shared" si="106"/>
        <v>4.9518755601508629E-3</v>
      </c>
      <c r="Q187" s="40">
        <f t="shared" si="107"/>
        <v>26919.843000000001</v>
      </c>
      <c r="S187" s="35">
        <v>0.1</v>
      </c>
      <c r="T187" s="9"/>
      <c r="U187" s="9"/>
      <c r="V187" s="9"/>
      <c r="W187" s="9"/>
      <c r="X187"/>
      <c r="Y187"/>
      <c r="Z187">
        <f t="shared" si="108"/>
        <v>1463</v>
      </c>
      <c r="AA187" s="15">
        <f t="shared" si="109"/>
        <v>-4.7096244776069426E-3</v>
      </c>
      <c r="AB187" s="15">
        <f t="shared" si="110"/>
        <v>7.2950003347884394E-4</v>
      </c>
      <c r="AC187" s="15">
        <f t="shared" si="111"/>
        <v>-1.3883875564429824E-2</v>
      </c>
      <c r="AD187" s="15">
        <f t="shared" si="112"/>
        <v>-4.2223755266720189E-3</v>
      </c>
      <c r="AE187" s="15">
        <f t="shared" si="113"/>
        <v>1.7828455088238808E-6</v>
      </c>
      <c r="AF187">
        <f t="shared" si="114"/>
        <v>-1.3883875564429824E-2</v>
      </c>
      <c r="AG187" s="68"/>
      <c r="AH187">
        <f t="shared" si="115"/>
        <v>-9.6615000377578055E-3</v>
      </c>
      <c r="AI187">
        <f t="shared" si="116"/>
        <v>0.45066587831603289</v>
      </c>
      <c r="AJ187">
        <f t="shared" si="117"/>
        <v>-0.2596033144440632</v>
      </c>
      <c r="AK187">
        <f t="shared" si="118"/>
        <v>-0.1087751017177387</v>
      </c>
      <c r="AL187">
        <f t="shared" si="119"/>
        <v>-2.9461087415175533</v>
      </c>
      <c r="AM187">
        <f t="shared" si="120"/>
        <v>-10.198419529522347</v>
      </c>
      <c r="AN187" s="15">
        <f t="shared" si="128"/>
        <v>3.5067412995271634</v>
      </c>
      <c r="AO187" s="15">
        <f t="shared" si="128"/>
        <v>3.5127607106921186</v>
      </c>
      <c r="AP187" s="15">
        <f t="shared" si="128"/>
        <v>3.5012518417454741</v>
      </c>
      <c r="AQ187" s="15">
        <f t="shared" si="128"/>
        <v>3.5233014218705869</v>
      </c>
      <c r="AR187" s="15">
        <f t="shared" si="128"/>
        <v>3.4812166077149409</v>
      </c>
      <c r="AS187" s="15">
        <f t="shared" si="128"/>
        <v>3.562166110795272</v>
      </c>
      <c r="AT187" s="15">
        <f t="shared" si="128"/>
        <v>3.4084810935966692</v>
      </c>
      <c r="AU187" s="15">
        <f t="shared" si="121"/>
        <v>3.7098556496280577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</row>
    <row r="188" spans="1:68" s="15" customFormat="1" x14ac:dyDescent="0.2">
      <c r="A188" s="63" t="s">
        <v>1699</v>
      </c>
      <c r="B188" s="28" t="s">
        <v>676</v>
      </c>
      <c r="C188" s="64">
        <v>41938.347999999998</v>
      </c>
      <c r="D188" s="64" t="s">
        <v>700</v>
      </c>
      <c r="E188" s="9">
        <f t="shared" si="103"/>
        <v>1462.99746134884</v>
      </c>
      <c r="F188" s="9">
        <f t="shared" si="104"/>
        <v>1463</v>
      </c>
      <c r="G188" s="9">
        <f t="shared" si="105"/>
        <v>-3.9320000068983063E-3</v>
      </c>
      <c r="H188" s="9"/>
      <c r="I188" s="9">
        <f t="shared" si="127"/>
        <v>-3.9320000068983063E-3</v>
      </c>
      <c r="J188" s="9"/>
      <c r="K188" s="9"/>
      <c r="L188" s="9"/>
      <c r="N188" s="9"/>
      <c r="O188" s="9"/>
      <c r="P188" s="9">
        <f t="shared" si="106"/>
        <v>4.9518755601508629E-3</v>
      </c>
      <c r="Q188" s="40">
        <f t="shared" si="107"/>
        <v>26919.847999999998</v>
      </c>
      <c r="S188" s="35">
        <v>0.1</v>
      </c>
      <c r="T188" s="9"/>
      <c r="U188" s="9"/>
      <c r="V188" s="9"/>
      <c r="W188" s="9"/>
      <c r="X188"/>
      <c r="Y188"/>
      <c r="Z188">
        <f t="shared" si="108"/>
        <v>1463</v>
      </c>
      <c r="AA188" s="15">
        <f t="shared" si="109"/>
        <v>-4.7096244776069426E-3</v>
      </c>
      <c r="AB188" s="15">
        <f t="shared" si="110"/>
        <v>5.7295000308594992E-3</v>
      </c>
      <c r="AC188" s="15">
        <f t="shared" si="111"/>
        <v>-8.8838755670491692E-3</v>
      </c>
      <c r="AD188" s="15">
        <f t="shared" si="112"/>
        <v>7.7762447070863633E-4</v>
      </c>
      <c r="AE188" s="15">
        <f t="shared" si="113"/>
        <v>6.0469981744488686E-8</v>
      </c>
      <c r="AF188">
        <f t="shared" si="114"/>
        <v>-8.8838755670491692E-3</v>
      </c>
      <c r="AG188" s="68"/>
      <c r="AH188">
        <f t="shared" si="115"/>
        <v>-9.6615000377578055E-3</v>
      </c>
      <c r="AI188">
        <f t="shared" si="116"/>
        <v>0.45066587831603289</v>
      </c>
      <c r="AJ188">
        <f t="shared" si="117"/>
        <v>-0.2596033144440632</v>
      </c>
      <c r="AK188">
        <f t="shared" si="118"/>
        <v>-0.1087751017177387</v>
      </c>
      <c r="AL188">
        <f t="shared" si="119"/>
        <v>-2.9461087415175533</v>
      </c>
      <c r="AM188">
        <f t="shared" si="120"/>
        <v>-10.198419529522347</v>
      </c>
      <c r="AN188" s="15">
        <f t="shared" si="128"/>
        <v>3.5067412995271634</v>
      </c>
      <c r="AO188" s="15">
        <f t="shared" si="128"/>
        <v>3.5127607106921186</v>
      </c>
      <c r="AP188" s="15">
        <f t="shared" si="128"/>
        <v>3.5012518417454741</v>
      </c>
      <c r="AQ188" s="15">
        <f t="shared" si="128"/>
        <v>3.5233014218705869</v>
      </c>
      <c r="AR188" s="15">
        <f t="shared" si="128"/>
        <v>3.4812166077149409</v>
      </c>
      <c r="AS188" s="15">
        <f t="shared" si="128"/>
        <v>3.562166110795272</v>
      </c>
      <c r="AT188" s="15">
        <f t="shared" si="128"/>
        <v>3.4084810935966692</v>
      </c>
      <c r="AU188" s="15">
        <f t="shared" si="121"/>
        <v>3.7098556496280577</v>
      </c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</row>
    <row r="189" spans="1:68" s="15" customFormat="1" x14ac:dyDescent="0.2">
      <c r="A189" s="63" t="s">
        <v>1699</v>
      </c>
      <c r="B189" s="28" t="s">
        <v>676</v>
      </c>
      <c r="C189" s="64">
        <v>41938.35</v>
      </c>
      <c r="D189" s="64" t="s">
        <v>700</v>
      </c>
      <c r="E189" s="9">
        <f t="shared" si="103"/>
        <v>1462.9987526261332</v>
      </c>
      <c r="F189" s="9">
        <f t="shared" si="104"/>
        <v>1463</v>
      </c>
      <c r="G189" s="9">
        <f t="shared" si="105"/>
        <v>-1.9320000064908527E-3</v>
      </c>
      <c r="H189" s="9"/>
      <c r="I189" s="9">
        <f t="shared" si="127"/>
        <v>-1.9320000064908527E-3</v>
      </c>
      <c r="J189" s="9"/>
      <c r="K189" s="9"/>
      <c r="L189" s="9"/>
      <c r="N189" s="9"/>
      <c r="O189" s="9"/>
      <c r="P189" s="9">
        <f t="shared" si="106"/>
        <v>4.9518755601508629E-3</v>
      </c>
      <c r="Q189" s="40">
        <f t="shared" si="107"/>
        <v>26919.85</v>
      </c>
      <c r="S189" s="35">
        <v>0.1</v>
      </c>
      <c r="T189" s="9"/>
      <c r="U189" s="9"/>
      <c r="V189" s="9"/>
      <c r="W189" s="9"/>
      <c r="X189"/>
      <c r="Y189"/>
      <c r="Z189">
        <f t="shared" si="108"/>
        <v>1463</v>
      </c>
      <c r="AA189" s="15">
        <f t="shared" si="109"/>
        <v>-4.7096244776069426E-3</v>
      </c>
      <c r="AB189" s="15">
        <f t="shared" si="110"/>
        <v>7.7295000312669528E-3</v>
      </c>
      <c r="AC189" s="15">
        <f t="shared" si="111"/>
        <v>-6.8838755666417156E-3</v>
      </c>
      <c r="AD189" s="15">
        <f t="shared" si="112"/>
        <v>2.77762447111609E-3</v>
      </c>
      <c r="AE189" s="15">
        <f t="shared" si="113"/>
        <v>7.7151977025429388E-7</v>
      </c>
      <c r="AF189">
        <f t="shared" si="114"/>
        <v>-6.8838755666417156E-3</v>
      </c>
      <c r="AG189" s="68"/>
      <c r="AH189">
        <f t="shared" si="115"/>
        <v>-9.6615000377578055E-3</v>
      </c>
      <c r="AI189">
        <f t="shared" si="116"/>
        <v>0.45066587831603289</v>
      </c>
      <c r="AJ189">
        <f t="shared" si="117"/>
        <v>-0.2596033144440632</v>
      </c>
      <c r="AK189">
        <f t="shared" si="118"/>
        <v>-0.1087751017177387</v>
      </c>
      <c r="AL189">
        <f t="shared" si="119"/>
        <v>-2.9461087415175533</v>
      </c>
      <c r="AM189">
        <f t="shared" si="120"/>
        <v>-10.198419529522347</v>
      </c>
      <c r="AN189" s="15">
        <f t="shared" si="128"/>
        <v>3.5067412995271634</v>
      </c>
      <c r="AO189" s="15">
        <f t="shared" si="128"/>
        <v>3.5127607106921186</v>
      </c>
      <c r="AP189" s="15">
        <f t="shared" si="128"/>
        <v>3.5012518417454741</v>
      </c>
      <c r="AQ189" s="15">
        <f t="shared" si="128"/>
        <v>3.5233014218705869</v>
      </c>
      <c r="AR189" s="15">
        <f t="shared" si="128"/>
        <v>3.4812166077149409</v>
      </c>
      <c r="AS189" s="15">
        <f t="shared" si="128"/>
        <v>3.562166110795272</v>
      </c>
      <c r="AT189" s="15">
        <f t="shared" si="128"/>
        <v>3.4084810935966692</v>
      </c>
      <c r="AU189" s="15">
        <f t="shared" si="121"/>
        <v>3.7098556496280577</v>
      </c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</row>
    <row r="190" spans="1:68" s="15" customFormat="1" x14ac:dyDescent="0.2">
      <c r="A190" s="63" t="s">
        <v>1708</v>
      </c>
      <c r="B190" s="28" t="s">
        <v>676</v>
      </c>
      <c r="C190" s="64">
        <v>41983.245999999999</v>
      </c>
      <c r="D190" s="64" t="s">
        <v>700</v>
      </c>
      <c r="E190" s="9">
        <f t="shared" si="103"/>
        <v>1491.9853452940029</v>
      </c>
      <c r="F190" s="9">
        <f t="shared" si="104"/>
        <v>1492</v>
      </c>
      <c r="G190" s="9">
        <f t="shared" si="105"/>
        <v>-2.2698000000673346E-2</v>
      </c>
      <c r="H190" s="9"/>
      <c r="I190" s="9">
        <f t="shared" si="127"/>
        <v>-2.2698000000673346E-2</v>
      </c>
      <c r="J190" s="9"/>
      <c r="K190" s="9"/>
      <c r="L190" s="9"/>
      <c r="N190" s="9"/>
      <c r="O190" s="9"/>
      <c r="P190" s="9">
        <f t="shared" si="106"/>
        <v>4.9581456287352979E-3</v>
      </c>
      <c r="Q190" s="40">
        <f t="shared" si="107"/>
        <v>26964.745999999999</v>
      </c>
      <c r="S190" s="35">
        <v>0.1</v>
      </c>
      <c r="T190" s="9"/>
      <c r="U190" s="9"/>
      <c r="V190" s="9"/>
      <c r="W190" s="9"/>
      <c r="X190"/>
      <c r="Y190"/>
      <c r="Z190">
        <f t="shared" si="108"/>
        <v>1492</v>
      </c>
      <c r="AA190" s="15">
        <f t="shared" si="109"/>
        <v>-4.8272374788912433E-3</v>
      </c>
      <c r="AB190" s="15">
        <f t="shared" si="110"/>
        <v>-1.2912616893046805E-2</v>
      </c>
      <c r="AC190" s="15">
        <f t="shared" si="111"/>
        <v>-2.7656145629408643E-2</v>
      </c>
      <c r="AD190" s="15">
        <f t="shared" si="112"/>
        <v>-1.7870762521782102E-2</v>
      </c>
      <c r="AE190" s="15">
        <f t="shared" si="113"/>
        <v>3.1936415310993177E-5</v>
      </c>
      <c r="AF190">
        <f t="shared" si="114"/>
        <v>-2.7656145629408643E-2</v>
      </c>
      <c r="AG190" s="68"/>
      <c r="AH190">
        <f t="shared" si="115"/>
        <v>-9.7853831076265413E-3</v>
      </c>
      <c r="AI190">
        <f t="shared" si="116"/>
        <v>0.45103249012484048</v>
      </c>
      <c r="AJ190">
        <f t="shared" si="117"/>
        <v>-0.26282943943761228</v>
      </c>
      <c r="AK190">
        <f t="shared" si="118"/>
        <v>-0.11061045656476912</v>
      </c>
      <c r="AL190">
        <f t="shared" si="119"/>
        <v>-2.9427665756027053</v>
      </c>
      <c r="AM190">
        <f t="shared" si="120"/>
        <v>-10.025883124583174</v>
      </c>
      <c r="AN190" s="15">
        <f t="shared" si="128"/>
        <v>3.5128829609541943</v>
      </c>
      <c r="AO190" s="15">
        <f t="shared" si="128"/>
        <v>3.5188987952815509</v>
      </c>
      <c r="AP190" s="15">
        <f t="shared" si="128"/>
        <v>3.5073695181491602</v>
      </c>
      <c r="AQ190" s="15">
        <f t="shared" si="128"/>
        <v>3.5295116661965067</v>
      </c>
      <c r="AR190" s="15">
        <f t="shared" si="128"/>
        <v>3.4871523269673528</v>
      </c>
      <c r="AS190" s="15">
        <f t="shared" si="128"/>
        <v>3.56883762435944</v>
      </c>
      <c r="AT190" s="15">
        <f t="shared" si="128"/>
        <v>3.4134264988062522</v>
      </c>
      <c r="AU190" s="15">
        <f t="shared" si="121"/>
        <v>3.7191967249093048</v>
      </c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</row>
    <row r="191" spans="1:68" s="15" customFormat="1" x14ac:dyDescent="0.2">
      <c r="A191" s="63" t="s">
        <v>781</v>
      </c>
      <c r="B191" s="28" t="s">
        <v>676</v>
      </c>
      <c r="C191" s="64">
        <v>42212.487000000001</v>
      </c>
      <c r="D191" s="64" t="s">
        <v>700</v>
      </c>
      <c r="E191" s="9">
        <f t="shared" si="103"/>
        <v>1639.9921942287649</v>
      </c>
      <c r="F191" s="9">
        <f t="shared" si="104"/>
        <v>1640</v>
      </c>
      <c r="G191" s="9">
        <f t="shared" si="105"/>
        <v>-1.2090000003809109E-2</v>
      </c>
      <c r="H191" s="9"/>
      <c r="I191" s="9">
        <f t="shared" si="127"/>
        <v>-1.2090000003809109E-2</v>
      </c>
      <c r="J191" s="9"/>
      <c r="K191" s="9"/>
      <c r="L191" s="9"/>
      <c r="N191" s="9"/>
      <c r="O191" s="9"/>
      <c r="P191" s="9">
        <f t="shared" si="106"/>
        <v>4.9900695055195938E-3</v>
      </c>
      <c r="Q191" s="40">
        <f t="shared" si="107"/>
        <v>27193.987000000001</v>
      </c>
      <c r="S191" s="35">
        <v>0.1</v>
      </c>
      <c r="T191" s="9"/>
      <c r="U191" s="9"/>
      <c r="V191" s="9"/>
      <c r="W191" s="9"/>
      <c r="X191"/>
      <c r="Y191"/>
      <c r="Z191">
        <f t="shared" si="108"/>
        <v>1640</v>
      </c>
      <c r="AA191" s="15">
        <f t="shared" si="109"/>
        <v>-5.423677220518979E-3</v>
      </c>
      <c r="AB191" s="15">
        <f t="shared" si="110"/>
        <v>-1.6762532777705366E-3</v>
      </c>
      <c r="AC191" s="15">
        <f t="shared" si="111"/>
        <v>-1.7080069509328704E-2</v>
      </c>
      <c r="AD191" s="15">
        <f t="shared" si="112"/>
        <v>-6.6663227832901304E-3</v>
      </c>
      <c r="AE191" s="15">
        <f t="shared" si="113"/>
        <v>4.4439859451013071E-6</v>
      </c>
      <c r="AF191">
        <f t="shared" si="114"/>
        <v>-1.7080069509328704E-2</v>
      </c>
      <c r="AG191" s="68"/>
      <c r="AH191">
        <f t="shared" si="115"/>
        <v>-1.0413746726038573E-2</v>
      </c>
      <c r="AI191">
        <f t="shared" si="116"/>
        <v>0.45301068569518799</v>
      </c>
      <c r="AJ191">
        <f t="shared" si="117"/>
        <v>-0.27934173830214654</v>
      </c>
      <c r="AK191">
        <f t="shared" si="118"/>
        <v>-0.1200112079613883</v>
      </c>
      <c r="AL191">
        <f t="shared" si="119"/>
        <v>-2.9256116646760471</v>
      </c>
      <c r="AM191">
        <f t="shared" si="120"/>
        <v>-9.2240494292913819</v>
      </c>
      <c r="AN191" s="15">
        <f t="shared" ref="AN191:AT200" si="129">$AU191+$AB$7*SIN(AO191)</f>
        <v>3.544326508165117</v>
      </c>
      <c r="AO191" s="15">
        <f t="shared" si="129"/>
        <v>3.5502703526678374</v>
      </c>
      <c r="AP191" s="15">
        <f t="shared" si="129"/>
        <v>3.5387323752169881</v>
      </c>
      <c r="AQ191" s="15">
        <f t="shared" si="129"/>
        <v>3.5611823699207852</v>
      </c>
      <c r="AR191" s="15">
        <f t="shared" si="129"/>
        <v>3.5176933538815187</v>
      </c>
      <c r="AS191" s="15">
        <f t="shared" si="129"/>
        <v>3.6027171950452996</v>
      </c>
      <c r="AT191" s="15">
        <f t="shared" si="129"/>
        <v>3.4390887229347626</v>
      </c>
      <c r="AU191" s="15">
        <f t="shared" si="121"/>
        <v>3.766868419448083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</row>
    <row r="192" spans="1:68" s="15" customFormat="1" x14ac:dyDescent="0.2">
      <c r="A192" s="63" t="s">
        <v>781</v>
      </c>
      <c r="B192" s="28" t="s">
        <v>676</v>
      </c>
      <c r="C192" s="64">
        <v>42257.368000000002</v>
      </c>
      <c r="D192" s="64" t="s">
        <v>700</v>
      </c>
      <c r="E192" s="9">
        <f t="shared" si="103"/>
        <v>1668.9691023169391</v>
      </c>
      <c r="F192" s="9">
        <f t="shared" si="104"/>
        <v>1669</v>
      </c>
      <c r="G192" s="9">
        <f t="shared" si="105"/>
        <v>-4.7855999997409526E-2</v>
      </c>
      <c r="H192" s="9"/>
      <c r="I192" s="9">
        <f t="shared" si="127"/>
        <v>-4.7855999997409526E-2</v>
      </c>
      <c r="J192" s="9"/>
      <c r="K192" s="9"/>
      <c r="L192" s="9"/>
      <c r="N192" s="9"/>
      <c r="O192" s="9"/>
      <c r="P192" s="9">
        <f t="shared" si="106"/>
        <v>4.99631014540468E-3</v>
      </c>
      <c r="Q192" s="40">
        <f t="shared" si="107"/>
        <v>27238.868000000002</v>
      </c>
      <c r="S192" s="35">
        <v>0.1</v>
      </c>
      <c r="T192" s="9"/>
      <c r="U192" s="9"/>
      <c r="V192" s="9"/>
      <c r="W192" s="9"/>
      <c r="X192"/>
      <c r="Y192"/>
      <c r="Z192">
        <f t="shared" si="108"/>
        <v>1669</v>
      </c>
      <c r="AA192" s="15">
        <f t="shared" si="109"/>
        <v>-5.5397716032290645E-3</v>
      </c>
      <c r="AB192" s="15">
        <f t="shared" si="110"/>
        <v>-3.7319918248775785E-2</v>
      </c>
      <c r="AC192" s="15">
        <f t="shared" si="111"/>
        <v>-5.2852310142814204E-2</v>
      </c>
      <c r="AD192" s="15">
        <f t="shared" si="112"/>
        <v>-4.2316228394180463E-2</v>
      </c>
      <c r="AE192" s="15">
        <f t="shared" si="113"/>
        <v>1.790663185508445E-4</v>
      </c>
      <c r="AF192">
        <f t="shared" si="114"/>
        <v>-5.2852310142814204E-2</v>
      </c>
      <c r="AG192" s="68"/>
      <c r="AH192">
        <f t="shared" si="115"/>
        <v>-1.0536081748633744E-2</v>
      </c>
      <c r="AI192">
        <f t="shared" si="116"/>
        <v>0.45341961728260161</v>
      </c>
      <c r="AJ192">
        <f t="shared" si="117"/>
        <v>-0.28258692250823148</v>
      </c>
      <c r="AK192">
        <f t="shared" si="118"/>
        <v>-0.12186010515547073</v>
      </c>
      <c r="AL192">
        <f t="shared" si="119"/>
        <v>-2.9222302698962688</v>
      </c>
      <c r="AM192">
        <f t="shared" si="120"/>
        <v>-9.0807437044766157</v>
      </c>
      <c r="AN192" s="15">
        <f t="shared" si="129"/>
        <v>3.5505078195752509</v>
      </c>
      <c r="AO192" s="15">
        <f t="shared" si="129"/>
        <v>3.5564274076578308</v>
      </c>
      <c r="AP192" s="15">
        <f t="shared" si="129"/>
        <v>3.5449060210180456</v>
      </c>
      <c r="AQ192" s="15">
        <f t="shared" si="129"/>
        <v>3.5673843486789738</v>
      </c>
      <c r="AR192" s="15">
        <f t="shared" si="129"/>
        <v>3.5237273571950096</v>
      </c>
      <c r="AS192" s="15">
        <f t="shared" si="129"/>
        <v>3.6093223170629232</v>
      </c>
      <c r="AT192" s="15">
        <f t="shared" si="129"/>
        <v>3.4442028544677301</v>
      </c>
      <c r="AU192" s="15">
        <f t="shared" si="121"/>
        <v>3.7762094947293301</v>
      </c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</row>
    <row r="193" spans="1:48" x14ac:dyDescent="0.2">
      <c r="A193" s="63" t="s">
        <v>781</v>
      </c>
      <c r="B193" s="28" t="s">
        <v>676</v>
      </c>
      <c r="C193" s="64">
        <v>42257.394</v>
      </c>
      <c r="D193" s="64" t="s">
        <v>700</v>
      </c>
      <c r="E193" s="9">
        <f t="shared" si="103"/>
        <v>1668.9858889217437</v>
      </c>
      <c r="F193" s="9">
        <f t="shared" si="104"/>
        <v>1669</v>
      </c>
      <c r="G193" s="9">
        <f t="shared" si="105"/>
        <v>-2.1855999999388587E-2</v>
      </c>
      <c r="H193" s="9"/>
      <c r="I193" s="9">
        <f t="shared" si="127"/>
        <v>-2.1855999999388587E-2</v>
      </c>
      <c r="J193" s="9"/>
      <c r="K193" s="9"/>
      <c r="L193" s="9"/>
      <c r="M193" s="15"/>
      <c r="N193" s="9"/>
      <c r="O193" s="9"/>
      <c r="P193" s="9">
        <f t="shared" si="106"/>
        <v>4.99631014540468E-3</v>
      </c>
      <c r="Q193" s="40">
        <f t="shared" si="107"/>
        <v>27238.894</v>
      </c>
      <c r="S193" s="35">
        <v>0.1</v>
      </c>
      <c r="T193" s="9"/>
      <c r="U193" s="9"/>
      <c r="V193" s="9"/>
      <c r="W193" s="9"/>
      <c r="X193" s="9"/>
      <c r="Y193" s="9"/>
      <c r="Z193">
        <f t="shared" si="108"/>
        <v>1669</v>
      </c>
      <c r="AA193" s="15">
        <f t="shared" si="109"/>
        <v>-5.5397716032290645E-3</v>
      </c>
      <c r="AB193" s="15">
        <f t="shared" si="110"/>
        <v>-1.1319918250754842E-2</v>
      </c>
      <c r="AC193" s="15">
        <f t="shared" si="111"/>
        <v>-2.6852310144793265E-2</v>
      </c>
      <c r="AD193" s="15">
        <f t="shared" si="112"/>
        <v>-1.6316228396159524E-2</v>
      </c>
      <c r="AE193" s="15">
        <f t="shared" si="113"/>
        <v>2.6621930907564241E-5</v>
      </c>
      <c r="AF193">
        <f t="shared" si="114"/>
        <v>-2.6852310144793265E-2</v>
      </c>
      <c r="AG193" s="68"/>
      <c r="AH193">
        <f t="shared" si="115"/>
        <v>-1.0536081748633744E-2</v>
      </c>
      <c r="AI193">
        <f t="shared" si="116"/>
        <v>0.45341961728260161</v>
      </c>
      <c r="AJ193">
        <f t="shared" si="117"/>
        <v>-0.28258692250823148</v>
      </c>
      <c r="AK193">
        <f t="shared" si="118"/>
        <v>-0.12186010515547073</v>
      </c>
      <c r="AL193">
        <f t="shared" si="119"/>
        <v>-2.9222302698962688</v>
      </c>
      <c r="AM193">
        <f t="shared" si="120"/>
        <v>-9.0807437044766157</v>
      </c>
      <c r="AN193" s="15">
        <f t="shared" si="129"/>
        <v>3.5505078195752509</v>
      </c>
      <c r="AO193" s="15">
        <f t="shared" si="129"/>
        <v>3.5564274076578308</v>
      </c>
      <c r="AP193" s="15">
        <f t="shared" si="129"/>
        <v>3.5449060210180456</v>
      </c>
      <c r="AQ193" s="15">
        <f t="shared" si="129"/>
        <v>3.5673843486789738</v>
      </c>
      <c r="AR193" s="15">
        <f t="shared" si="129"/>
        <v>3.5237273571950096</v>
      </c>
      <c r="AS193" s="15">
        <f t="shared" si="129"/>
        <v>3.6093223170629232</v>
      </c>
      <c r="AT193" s="15">
        <f t="shared" si="129"/>
        <v>3.4442028544677301</v>
      </c>
      <c r="AU193" s="15">
        <f t="shared" si="121"/>
        <v>3.7762094947293301</v>
      </c>
    </row>
    <row r="194" spans="1:48" x14ac:dyDescent="0.2">
      <c r="A194" s="63" t="s">
        <v>783</v>
      </c>
      <c r="B194" s="28" t="s">
        <v>676</v>
      </c>
      <c r="C194" s="64">
        <v>42288.383000000002</v>
      </c>
      <c r="D194" s="64" t="s">
        <v>700</v>
      </c>
      <c r="E194" s="9">
        <f t="shared" si="103"/>
        <v>1688.9935849344095</v>
      </c>
      <c r="F194" s="9">
        <f t="shared" si="104"/>
        <v>1689</v>
      </c>
      <c r="G194" s="9">
        <f t="shared" si="105"/>
        <v>-9.9360000021988526E-3</v>
      </c>
      <c r="H194" s="9"/>
      <c r="I194" s="9">
        <f t="shared" si="127"/>
        <v>-9.9360000021988526E-3</v>
      </c>
      <c r="J194" s="9"/>
      <c r="K194" s="9"/>
      <c r="L194" s="9"/>
      <c r="M194" s="15"/>
      <c r="N194" s="9"/>
      <c r="O194" s="9"/>
      <c r="P194" s="9">
        <f t="shared" si="106"/>
        <v>5.0006112256950619E-3</v>
      </c>
      <c r="Q194" s="40">
        <f t="shared" si="107"/>
        <v>27269.883000000002</v>
      </c>
      <c r="S194" s="35">
        <v>0.1</v>
      </c>
      <c r="T194" s="9"/>
      <c r="U194" s="9"/>
      <c r="V194" s="9"/>
      <c r="W194" s="9"/>
      <c r="Z194">
        <f t="shared" si="108"/>
        <v>1689</v>
      </c>
      <c r="AA194" s="15">
        <f t="shared" si="109"/>
        <v>-5.6196825731232303E-3</v>
      </c>
      <c r="AB194" s="15">
        <f t="shared" si="110"/>
        <v>6.8429379661943956E-4</v>
      </c>
      <c r="AC194" s="15">
        <f t="shared" si="111"/>
        <v>-1.4936611227893914E-2</v>
      </c>
      <c r="AD194" s="15">
        <f t="shared" si="112"/>
        <v>-4.3163174290756223E-3</v>
      </c>
      <c r="AE194" s="15">
        <f t="shared" si="113"/>
        <v>1.8630596148541991E-6</v>
      </c>
      <c r="AF194">
        <f t="shared" si="114"/>
        <v>-1.4936611227893914E-2</v>
      </c>
      <c r="AG194" s="68"/>
      <c r="AH194">
        <f t="shared" si="115"/>
        <v>-1.0620293798818292E-2</v>
      </c>
      <c r="AI194">
        <f t="shared" si="116"/>
        <v>0.45370576540571472</v>
      </c>
      <c r="AJ194">
        <f t="shared" si="117"/>
        <v>-0.28482687468826362</v>
      </c>
      <c r="AK194">
        <f t="shared" si="118"/>
        <v>-0.12313654717038318</v>
      </c>
      <c r="AL194">
        <f t="shared" si="119"/>
        <v>-2.9198943359944747</v>
      </c>
      <c r="AM194">
        <f t="shared" si="120"/>
        <v>-8.984288255732185</v>
      </c>
      <c r="AN194" s="15">
        <f t="shared" si="129"/>
        <v>3.5547747161468162</v>
      </c>
      <c r="AO194" s="15">
        <f t="shared" si="129"/>
        <v>3.5606757144384109</v>
      </c>
      <c r="AP194" s="15">
        <f t="shared" si="129"/>
        <v>3.5491691759750452</v>
      </c>
      <c r="AQ194" s="15">
        <f t="shared" si="129"/>
        <v>3.5716610021160142</v>
      </c>
      <c r="AR194" s="15">
        <f t="shared" si="129"/>
        <v>3.5278983705305214</v>
      </c>
      <c r="AS194" s="15">
        <f t="shared" si="129"/>
        <v>3.6138711117081028</v>
      </c>
      <c r="AT194" s="15">
        <f t="shared" si="129"/>
        <v>3.447746698243519</v>
      </c>
      <c r="AU194" s="15">
        <f t="shared" si="121"/>
        <v>3.7826516156129486</v>
      </c>
    </row>
    <row r="195" spans="1:48" x14ac:dyDescent="0.2">
      <c r="A195" s="63" t="s">
        <v>783</v>
      </c>
      <c r="B195" s="28" t="s">
        <v>676</v>
      </c>
      <c r="C195" s="64">
        <v>42291.478999999999</v>
      </c>
      <c r="D195" s="64" t="s">
        <v>700</v>
      </c>
      <c r="E195" s="9">
        <f t="shared" si="103"/>
        <v>1690.9924821836</v>
      </c>
      <c r="F195" s="9">
        <f t="shared" si="104"/>
        <v>1691</v>
      </c>
      <c r="G195" s="9">
        <f t="shared" si="105"/>
        <v>-1.1644000005617272E-2</v>
      </c>
      <c r="H195" s="9"/>
      <c r="I195" s="9">
        <f t="shared" si="127"/>
        <v>-1.1644000005617272E-2</v>
      </c>
      <c r="J195" s="9"/>
      <c r="K195" s="9"/>
      <c r="L195" s="9"/>
      <c r="M195" s="15"/>
      <c r="N195" s="9"/>
      <c r="O195" s="9"/>
      <c r="P195" s="9">
        <f t="shared" si="106"/>
        <v>5.001041207592912E-3</v>
      </c>
      <c r="Q195" s="40">
        <f t="shared" si="107"/>
        <v>27272.978999999999</v>
      </c>
      <c r="S195" s="35">
        <v>0.1</v>
      </c>
      <c r="T195" s="9"/>
      <c r="U195" s="9"/>
      <c r="V195" s="9"/>
      <c r="W195" s="9"/>
      <c r="Z195">
        <f t="shared" si="108"/>
        <v>1691</v>
      </c>
      <c r="AA195" s="15">
        <f t="shared" si="109"/>
        <v>-5.6276666789356706E-3</v>
      </c>
      <c r="AB195" s="15">
        <f t="shared" si="110"/>
        <v>-1.0152921190886895E-3</v>
      </c>
      <c r="AC195" s="15">
        <f t="shared" si="111"/>
        <v>-1.6645041213210185E-2</v>
      </c>
      <c r="AD195" s="15">
        <f t="shared" si="112"/>
        <v>-6.0163333266816015E-3</v>
      </c>
      <c r="AE195" s="15">
        <f t="shared" si="113"/>
        <v>3.619626669773971E-6</v>
      </c>
      <c r="AF195">
        <f t="shared" si="114"/>
        <v>-1.6645041213210185E-2</v>
      </c>
      <c r="AG195" s="68"/>
      <c r="AH195">
        <f t="shared" si="115"/>
        <v>-1.0628707886528583E-2</v>
      </c>
      <c r="AI195">
        <f t="shared" si="116"/>
        <v>0.45373456616768149</v>
      </c>
      <c r="AJ195">
        <f t="shared" si="117"/>
        <v>-0.28505095550108112</v>
      </c>
      <c r="AK195">
        <f t="shared" si="118"/>
        <v>-0.12326425191428741</v>
      </c>
      <c r="AL195">
        <f t="shared" si="119"/>
        <v>-2.9196605643351079</v>
      </c>
      <c r="AM195">
        <f t="shared" si="120"/>
        <v>-8.9747466654125105</v>
      </c>
      <c r="AN195" s="15">
        <f t="shared" si="129"/>
        <v>3.5552015829851533</v>
      </c>
      <c r="AO195" s="15">
        <f t="shared" si="129"/>
        <v>3.5611006396969942</v>
      </c>
      <c r="AP195" s="15">
        <f t="shared" si="129"/>
        <v>3.5495957378527341</v>
      </c>
      <c r="AQ195" s="15">
        <f t="shared" si="129"/>
        <v>3.5720886435444372</v>
      </c>
      <c r="AR195" s="15">
        <f t="shared" si="129"/>
        <v>3.5283159060370917</v>
      </c>
      <c r="AS195" s="15">
        <f t="shared" si="129"/>
        <v>3.6143257002883185</v>
      </c>
      <c r="AT195" s="15">
        <f t="shared" si="129"/>
        <v>3.4481018450762493</v>
      </c>
      <c r="AU195" s="15">
        <f t="shared" si="121"/>
        <v>3.7832958277013105</v>
      </c>
    </row>
    <row r="196" spans="1:48" x14ac:dyDescent="0.2">
      <c r="A196" s="63" t="s">
        <v>783</v>
      </c>
      <c r="B196" s="28" t="s">
        <v>676</v>
      </c>
      <c r="C196" s="64">
        <v>42302.319000000003</v>
      </c>
      <c r="D196" s="64" t="s">
        <v>700</v>
      </c>
      <c r="E196" s="9">
        <f t="shared" si="103"/>
        <v>1697.9912051103599</v>
      </c>
      <c r="F196" s="9">
        <f t="shared" si="104"/>
        <v>1698</v>
      </c>
      <c r="G196" s="9">
        <f t="shared" si="105"/>
        <v>-1.3621999998576939E-2</v>
      </c>
      <c r="H196" s="9"/>
      <c r="I196" s="9">
        <f t="shared" si="127"/>
        <v>-1.3621999998576939E-2</v>
      </c>
      <c r="J196" s="9"/>
      <c r="K196" s="9"/>
      <c r="L196" s="9"/>
      <c r="M196" s="15"/>
      <c r="N196" s="9"/>
      <c r="O196" s="9"/>
      <c r="P196" s="9">
        <f t="shared" si="106"/>
        <v>5.0025459636384622E-3</v>
      </c>
      <c r="Q196" s="40">
        <f t="shared" si="107"/>
        <v>27283.819000000003</v>
      </c>
      <c r="S196" s="35">
        <v>0.1</v>
      </c>
      <c r="T196" s="9"/>
      <c r="U196" s="9"/>
      <c r="V196" s="9"/>
      <c r="W196" s="9"/>
      <c r="Z196">
        <f t="shared" si="108"/>
        <v>1698</v>
      </c>
      <c r="AA196" s="15">
        <f t="shared" si="109"/>
        <v>-5.6556009807712361E-3</v>
      </c>
      <c r="AB196" s="15">
        <f t="shared" si="110"/>
        <v>-2.9638530541672408E-3</v>
      </c>
      <c r="AC196" s="15">
        <f t="shared" si="111"/>
        <v>-1.86245459622154E-2</v>
      </c>
      <c r="AD196" s="15">
        <f t="shared" si="112"/>
        <v>-7.9663990178057038E-3</v>
      </c>
      <c r="AE196" s="15">
        <f t="shared" si="113"/>
        <v>6.3463513310895692E-6</v>
      </c>
      <c r="AF196">
        <f t="shared" si="114"/>
        <v>-1.86245459622154E-2</v>
      </c>
      <c r="AG196" s="68"/>
      <c r="AH196">
        <f t="shared" si="115"/>
        <v>-1.0658146944409698E-2</v>
      </c>
      <c r="AI196">
        <f t="shared" si="116"/>
        <v>0.45383563564321283</v>
      </c>
      <c r="AJ196">
        <f t="shared" si="117"/>
        <v>-0.28583536134999377</v>
      </c>
      <c r="AK196">
        <f t="shared" si="118"/>
        <v>-0.12371130549285582</v>
      </c>
      <c r="AL196">
        <f t="shared" si="119"/>
        <v>-2.9188421070679156</v>
      </c>
      <c r="AM196">
        <f t="shared" si="120"/>
        <v>-8.9414977875297588</v>
      </c>
      <c r="AN196" s="15">
        <f t="shared" si="129"/>
        <v>3.5566958714536359</v>
      </c>
      <c r="AO196" s="15">
        <f t="shared" si="129"/>
        <v>3.5625880151691272</v>
      </c>
      <c r="AP196" s="15">
        <f t="shared" si="129"/>
        <v>3.5510890578940661</v>
      </c>
      <c r="AQ196" s="15">
        <f t="shared" si="129"/>
        <v>3.5735853558173245</v>
      </c>
      <c r="AR196" s="15">
        <f t="shared" si="129"/>
        <v>3.5297779033431649</v>
      </c>
      <c r="AS196" s="15">
        <f t="shared" si="129"/>
        <v>3.6159163432426693</v>
      </c>
      <c r="AT196" s="15">
        <f t="shared" si="129"/>
        <v>3.4493459552576731</v>
      </c>
      <c r="AU196" s="15">
        <f t="shared" si="121"/>
        <v>3.7855505700105772</v>
      </c>
    </row>
    <row r="197" spans="1:48" x14ac:dyDescent="0.2">
      <c r="A197" s="63" t="s">
        <v>783</v>
      </c>
      <c r="B197" s="28" t="s">
        <v>676</v>
      </c>
      <c r="C197" s="64">
        <v>42302.319000000003</v>
      </c>
      <c r="D197" s="64" t="s">
        <v>700</v>
      </c>
      <c r="E197" s="9">
        <f t="shared" si="103"/>
        <v>1697.9912051103599</v>
      </c>
      <c r="F197" s="9">
        <f t="shared" si="104"/>
        <v>1698</v>
      </c>
      <c r="G197" s="9">
        <f t="shared" si="105"/>
        <v>-1.3621999998576939E-2</v>
      </c>
      <c r="H197" s="9"/>
      <c r="I197" s="9">
        <f t="shared" si="127"/>
        <v>-1.3621999998576939E-2</v>
      </c>
      <c r="J197" s="9"/>
      <c r="K197" s="9"/>
      <c r="L197" s="9"/>
      <c r="M197" s="15"/>
      <c r="N197" s="9"/>
      <c r="O197" s="9"/>
      <c r="P197" s="9">
        <f t="shared" si="106"/>
        <v>5.0025459636384622E-3</v>
      </c>
      <c r="Q197" s="40">
        <f t="shared" si="107"/>
        <v>27283.819000000003</v>
      </c>
      <c r="S197" s="35">
        <v>0.1</v>
      </c>
      <c r="T197" s="9"/>
      <c r="U197" s="9"/>
      <c r="V197" s="9"/>
      <c r="W197" s="9"/>
      <c r="Z197">
        <f t="shared" si="108"/>
        <v>1698</v>
      </c>
      <c r="AA197" s="15">
        <f t="shared" si="109"/>
        <v>-5.6556009807712361E-3</v>
      </c>
      <c r="AB197" s="15">
        <f t="shared" si="110"/>
        <v>-2.9638530541672408E-3</v>
      </c>
      <c r="AC197" s="15">
        <f t="shared" si="111"/>
        <v>-1.86245459622154E-2</v>
      </c>
      <c r="AD197" s="15">
        <f t="shared" si="112"/>
        <v>-7.9663990178057038E-3</v>
      </c>
      <c r="AE197" s="15">
        <f t="shared" si="113"/>
        <v>6.3463513310895692E-6</v>
      </c>
      <c r="AF197">
        <f t="shared" si="114"/>
        <v>-1.86245459622154E-2</v>
      </c>
      <c r="AG197" s="68"/>
      <c r="AH197">
        <f t="shared" si="115"/>
        <v>-1.0658146944409698E-2</v>
      </c>
      <c r="AI197">
        <f t="shared" si="116"/>
        <v>0.45383563564321283</v>
      </c>
      <c r="AJ197">
        <f t="shared" si="117"/>
        <v>-0.28583536134999377</v>
      </c>
      <c r="AK197">
        <f t="shared" si="118"/>
        <v>-0.12371130549285582</v>
      </c>
      <c r="AL197">
        <f t="shared" si="119"/>
        <v>-2.9188421070679156</v>
      </c>
      <c r="AM197">
        <f t="shared" si="120"/>
        <v>-8.9414977875297588</v>
      </c>
      <c r="AN197" s="15">
        <f t="shared" si="129"/>
        <v>3.5566958714536359</v>
      </c>
      <c r="AO197" s="15">
        <f t="shared" si="129"/>
        <v>3.5625880151691272</v>
      </c>
      <c r="AP197" s="15">
        <f t="shared" si="129"/>
        <v>3.5510890578940661</v>
      </c>
      <c r="AQ197" s="15">
        <f t="shared" si="129"/>
        <v>3.5735853558173245</v>
      </c>
      <c r="AR197" s="15">
        <f t="shared" si="129"/>
        <v>3.5297779033431649</v>
      </c>
      <c r="AS197" s="15">
        <f t="shared" si="129"/>
        <v>3.6159163432426693</v>
      </c>
      <c r="AT197" s="15">
        <f t="shared" si="129"/>
        <v>3.4493459552576731</v>
      </c>
      <c r="AU197" s="15">
        <f t="shared" si="121"/>
        <v>3.7855505700105772</v>
      </c>
    </row>
    <row r="198" spans="1:48" x14ac:dyDescent="0.2">
      <c r="A198" s="63" t="s">
        <v>1723</v>
      </c>
      <c r="B198" s="28" t="s">
        <v>676</v>
      </c>
      <c r="C198" s="64">
        <v>42455.661999999997</v>
      </c>
      <c r="D198" s="64" t="s">
        <v>700</v>
      </c>
      <c r="E198" s="9">
        <f t="shared" si="103"/>
        <v>1796.9953720621795</v>
      </c>
      <c r="F198" s="9">
        <f t="shared" si="104"/>
        <v>1797</v>
      </c>
      <c r="G198" s="9">
        <f t="shared" si="105"/>
        <v>-7.1680000037304126E-3</v>
      </c>
      <c r="H198" s="9"/>
      <c r="I198" s="9">
        <f t="shared" si="127"/>
        <v>-7.1680000037304126E-3</v>
      </c>
      <c r="J198" s="9"/>
      <c r="K198" s="9"/>
      <c r="L198" s="9"/>
      <c r="M198" s="15"/>
      <c r="N198" s="9"/>
      <c r="O198" s="9"/>
      <c r="P198" s="9">
        <f t="shared" si="106"/>
        <v>5.0237974311372908E-3</v>
      </c>
      <c r="Q198" s="40">
        <f t="shared" si="107"/>
        <v>27437.161999999997</v>
      </c>
      <c r="S198" s="35">
        <v>0.1</v>
      </c>
      <c r="T198" s="9"/>
      <c r="U198" s="9"/>
      <c r="V198" s="9"/>
      <c r="W198" s="9"/>
      <c r="X198" s="9"/>
      <c r="Y198" s="9"/>
      <c r="Z198">
        <f t="shared" si="108"/>
        <v>1797</v>
      </c>
      <c r="AA198" s="15">
        <f t="shared" si="109"/>
        <v>-6.0489581156352949E-3</v>
      </c>
      <c r="AB198" s="15">
        <f t="shared" si="110"/>
        <v>3.9047555430421731E-3</v>
      </c>
      <c r="AC198" s="15">
        <f t="shared" si="111"/>
        <v>-1.2191797434867703E-2</v>
      </c>
      <c r="AD198" s="15">
        <f t="shared" si="112"/>
        <v>-1.1190418880951177E-3</v>
      </c>
      <c r="AE198" s="15">
        <f t="shared" si="113"/>
        <v>1.2522547473114861E-7</v>
      </c>
      <c r="AF198">
        <f t="shared" si="114"/>
        <v>-1.2191797434867703E-2</v>
      </c>
      <c r="AG198" s="68"/>
      <c r="AH198">
        <f t="shared" si="115"/>
        <v>-1.1072755546772586E-2</v>
      </c>
      <c r="AI198">
        <f t="shared" si="116"/>
        <v>0.45530984466002966</v>
      </c>
      <c r="AJ198">
        <f t="shared" si="117"/>
        <v>-0.29694986460164258</v>
      </c>
      <c r="AK198">
        <f t="shared" si="118"/>
        <v>-0.13004858582744769</v>
      </c>
      <c r="AL198">
        <f t="shared" si="119"/>
        <v>-2.9072233092768816</v>
      </c>
      <c r="AM198">
        <f t="shared" si="120"/>
        <v>-8.4944418911690835</v>
      </c>
      <c r="AN198" s="15">
        <f t="shared" si="129"/>
        <v>3.5778722984548588</v>
      </c>
      <c r="AO198" s="15">
        <f t="shared" si="129"/>
        <v>3.5836476252635809</v>
      </c>
      <c r="AP198" s="15">
        <f t="shared" si="129"/>
        <v>3.572268160436471</v>
      </c>
      <c r="AQ198" s="15">
        <f t="shared" si="129"/>
        <v>3.5947486741835903</v>
      </c>
      <c r="AR198" s="15">
        <f t="shared" si="129"/>
        <v>3.5505593141452816</v>
      </c>
      <c r="AS198" s="15">
        <f t="shared" si="129"/>
        <v>3.6383427916546065</v>
      </c>
      <c r="AT198" s="15">
        <f t="shared" si="129"/>
        <v>3.4671266473420017</v>
      </c>
      <c r="AU198" s="15">
        <f t="shared" si="121"/>
        <v>3.8174390683844894</v>
      </c>
    </row>
    <row r="199" spans="1:48" x14ac:dyDescent="0.2">
      <c r="A199" s="63" t="s">
        <v>785</v>
      </c>
      <c r="B199" s="28" t="s">
        <v>676</v>
      </c>
      <c r="C199" s="64">
        <v>42528.462</v>
      </c>
      <c r="D199" s="64" t="s">
        <v>700</v>
      </c>
      <c r="E199" s="9">
        <f t="shared" si="103"/>
        <v>1843.9978655186337</v>
      </c>
      <c r="F199" s="9">
        <f t="shared" si="104"/>
        <v>1844</v>
      </c>
      <c r="G199" s="9">
        <f t="shared" si="105"/>
        <v>-3.3059999987017363E-3</v>
      </c>
      <c r="H199" s="9"/>
      <c r="I199" s="9">
        <f t="shared" si="127"/>
        <v>-3.3059999987017363E-3</v>
      </c>
      <c r="J199" s="9"/>
      <c r="K199" s="9"/>
      <c r="L199" s="9"/>
      <c r="M199" s="15"/>
      <c r="N199" s="9"/>
      <c r="O199" s="9"/>
      <c r="P199" s="9">
        <f t="shared" si="106"/>
        <v>5.0338668409350158E-3</v>
      </c>
      <c r="Q199" s="40">
        <f t="shared" si="107"/>
        <v>27509.962</v>
      </c>
      <c r="S199" s="35">
        <v>0.1</v>
      </c>
      <c r="T199" s="9"/>
      <c r="U199" s="9"/>
      <c r="V199" s="9"/>
      <c r="W199" s="9"/>
      <c r="Z199">
        <f t="shared" si="108"/>
        <v>1844</v>
      </c>
      <c r="AA199" s="15">
        <f t="shared" si="109"/>
        <v>-6.2345485741071172E-3</v>
      </c>
      <c r="AB199" s="15">
        <f t="shared" si="110"/>
        <v>7.9624154163403967E-3</v>
      </c>
      <c r="AC199" s="15">
        <f t="shared" si="111"/>
        <v>-8.3398668396367521E-3</v>
      </c>
      <c r="AD199" s="15">
        <f t="shared" si="112"/>
        <v>2.9285485754053809E-3</v>
      </c>
      <c r="AE199" s="15">
        <f t="shared" si="113"/>
        <v>8.5763967585088862E-7</v>
      </c>
      <c r="AF199">
        <f t="shared" si="114"/>
        <v>-8.3398668396367521E-3</v>
      </c>
      <c r="AG199" s="68"/>
      <c r="AH199">
        <f t="shared" si="115"/>
        <v>-1.1268415415042133E-2</v>
      </c>
      <c r="AI199">
        <f t="shared" si="116"/>
        <v>0.45603935095665793</v>
      </c>
      <c r="AJ199">
        <f t="shared" si="117"/>
        <v>-0.30224027477578536</v>
      </c>
      <c r="AK199">
        <f t="shared" si="118"/>
        <v>-0.13306694665598268</v>
      </c>
      <c r="AL199">
        <f t="shared" si="119"/>
        <v>-2.901678182993551</v>
      </c>
      <c r="AM199">
        <f t="shared" si="120"/>
        <v>-8.2962800063144542</v>
      </c>
      <c r="AN199" s="15">
        <f t="shared" si="129"/>
        <v>3.5879542981899304</v>
      </c>
      <c r="AO199" s="15">
        <f t="shared" si="129"/>
        <v>3.5936622158534348</v>
      </c>
      <c r="AP199" s="15">
        <f t="shared" si="129"/>
        <v>3.5823620178317048</v>
      </c>
      <c r="AQ199" s="15">
        <f t="shared" si="129"/>
        <v>3.604793939601413</v>
      </c>
      <c r="AR199" s="15">
        <f t="shared" si="129"/>
        <v>3.5604943345945892</v>
      </c>
      <c r="AS199" s="15">
        <f t="shared" si="129"/>
        <v>3.6489438198718012</v>
      </c>
      <c r="AT199" s="15">
        <f t="shared" si="129"/>
        <v>3.4756918119757771</v>
      </c>
      <c r="AU199" s="15">
        <f t="shared" si="121"/>
        <v>3.8325780524609931</v>
      </c>
    </row>
    <row r="200" spans="1:48" x14ac:dyDescent="0.2">
      <c r="A200" s="63" t="s">
        <v>1728</v>
      </c>
      <c r="B200" s="28" t="s">
        <v>676</v>
      </c>
      <c r="C200" s="64">
        <v>42576.464999999997</v>
      </c>
      <c r="D200" s="64" t="s">
        <v>700</v>
      </c>
      <c r="E200" s="9">
        <f t="shared" si="103"/>
        <v>1874.9904574608031</v>
      </c>
      <c r="F200" s="9">
        <f t="shared" si="104"/>
        <v>1875</v>
      </c>
      <c r="G200" s="9">
        <f t="shared" si="105"/>
        <v>-1.4780000004975591E-2</v>
      </c>
      <c r="H200" s="9"/>
      <c r="I200" s="9">
        <f t="shared" si="127"/>
        <v>-1.4780000004975591E-2</v>
      </c>
      <c r="J200" s="9"/>
      <c r="K200" s="9"/>
      <c r="L200" s="9"/>
      <c r="M200" s="15"/>
      <c r="N200" s="9"/>
      <c r="O200" s="9"/>
      <c r="P200" s="9">
        <f t="shared" si="106"/>
        <v>5.0405014350642027E-3</v>
      </c>
      <c r="Q200" s="40">
        <f t="shared" si="107"/>
        <v>27557.964999999997</v>
      </c>
      <c r="S200" s="35">
        <v>0.1</v>
      </c>
      <c r="T200" s="9"/>
      <c r="U200" s="9"/>
      <c r="V200" s="9"/>
      <c r="W200" s="9"/>
      <c r="Z200">
        <f t="shared" si="108"/>
        <v>1875</v>
      </c>
      <c r="AA200" s="15">
        <f t="shared" si="109"/>
        <v>-6.3565382200109384E-3</v>
      </c>
      <c r="AB200" s="15">
        <f t="shared" si="110"/>
        <v>-3.3829603499004497E-3</v>
      </c>
      <c r="AC200" s="15">
        <f t="shared" si="111"/>
        <v>-1.9820501440039794E-2</v>
      </c>
      <c r="AD200" s="15">
        <f t="shared" si="112"/>
        <v>-8.4234617849646524E-3</v>
      </c>
      <c r="AE200" s="15">
        <f t="shared" si="113"/>
        <v>7.0954708442759885E-6</v>
      </c>
      <c r="AF200">
        <f t="shared" si="114"/>
        <v>-1.9820501440039794E-2</v>
      </c>
      <c r="AG200" s="68"/>
      <c r="AH200">
        <f t="shared" si="115"/>
        <v>-1.1397039655075141E-2</v>
      </c>
      <c r="AI200">
        <f t="shared" si="116"/>
        <v>0.45653109580703177</v>
      </c>
      <c r="AJ200">
        <f t="shared" si="117"/>
        <v>-0.30573466747064432</v>
      </c>
      <c r="AK200">
        <f t="shared" si="118"/>
        <v>-0.13506128303586634</v>
      </c>
      <c r="AL200">
        <f t="shared" si="119"/>
        <v>-2.898010204432635</v>
      </c>
      <c r="AM200">
        <f t="shared" si="120"/>
        <v>-8.1701349149773375</v>
      </c>
      <c r="AN200" s="15">
        <f t="shared" si="129"/>
        <v>3.5946143812236624</v>
      </c>
      <c r="AO200" s="15">
        <f t="shared" si="129"/>
        <v>3.6002738427746093</v>
      </c>
      <c r="AP200" s="15">
        <f t="shared" si="129"/>
        <v>3.5890335957578738</v>
      </c>
      <c r="AQ200" s="15">
        <f t="shared" si="129"/>
        <v>3.6114192594374899</v>
      </c>
      <c r="AR200" s="15">
        <f t="shared" si="129"/>
        <v>3.5670718341241328</v>
      </c>
      <c r="AS200" s="15">
        <f t="shared" si="129"/>
        <v>3.65591975328429</v>
      </c>
      <c r="AT200" s="15">
        <f t="shared" si="129"/>
        <v>3.4813858488023883</v>
      </c>
      <c r="AU200" s="15">
        <f t="shared" si="121"/>
        <v>3.8425633398306021</v>
      </c>
    </row>
    <row r="201" spans="1:48" x14ac:dyDescent="0.2">
      <c r="A201" s="63" t="s">
        <v>1728</v>
      </c>
      <c r="B201" s="28" t="s">
        <v>676</v>
      </c>
      <c r="C201" s="64">
        <v>42596.58</v>
      </c>
      <c r="D201" s="64" t="s">
        <v>700</v>
      </c>
      <c r="E201" s="9">
        <f t="shared" si="103"/>
        <v>1887.977478832737</v>
      </c>
      <c r="F201" s="9">
        <f t="shared" si="104"/>
        <v>1888</v>
      </c>
      <c r="G201" s="9">
        <f t="shared" si="105"/>
        <v>-3.4881999999925029E-2</v>
      </c>
      <c r="H201" s="9"/>
      <c r="I201" s="9">
        <f t="shared" si="127"/>
        <v>-3.4881999999925029E-2</v>
      </c>
      <c r="J201" s="9"/>
      <c r="K201" s="9"/>
      <c r="L201" s="9"/>
      <c r="M201" s="15"/>
      <c r="N201" s="9"/>
      <c r="O201" s="9"/>
      <c r="P201" s="9">
        <f t="shared" si="106"/>
        <v>5.043282044509715E-3</v>
      </c>
      <c r="Q201" s="40">
        <f t="shared" si="107"/>
        <v>27578.080000000002</v>
      </c>
      <c r="S201" s="35">
        <v>0.1</v>
      </c>
      <c r="T201" s="9"/>
      <c r="U201" s="9"/>
      <c r="V201" s="9"/>
      <c r="W201" s="9"/>
      <c r="Z201">
        <f t="shared" si="108"/>
        <v>1888</v>
      </c>
      <c r="AA201" s="15">
        <f t="shared" si="109"/>
        <v>-6.4075938161937684E-3</v>
      </c>
      <c r="AB201" s="15">
        <f t="shared" si="110"/>
        <v>-2.3431124139221545E-2</v>
      </c>
      <c r="AC201" s="15">
        <f t="shared" si="111"/>
        <v>-3.992528204443474E-2</v>
      </c>
      <c r="AD201" s="15">
        <f t="shared" si="112"/>
        <v>-2.847440618373126E-2</v>
      </c>
      <c r="AE201" s="15">
        <f t="shared" si="113"/>
        <v>8.1079180751611311E-5</v>
      </c>
      <c r="AF201">
        <f t="shared" si="114"/>
        <v>-3.992528204443474E-2</v>
      </c>
      <c r="AG201" s="68"/>
      <c r="AH201">
        <f t="shared" si="115"/>
        <v>-1.1450875860703483E-2</v>
      </c>
      <c r="AI201">
        <f t="shared" si="116"/>
        <v>0.45673983198458901</v>
      </c>
      <c r="AJ201">
        <f t="shared" si="117"/>
        <v>-0.30720124647807434</v>
      </c>
      <c r="AK201">
        <f t="shared" si="118"/>
        <v>-0.13589845417762275</v>
      </c>
      <c r="AL201">
        <f t="shared" si="119"/>
        <v>-2.8964694874359909</v>
      </c>
      <c r="AM201">
        <f t="shared" si="120"/>
        <v>-8.1182687079973874</v>
      </c>
      <c r="AN201" s="15">
        <f t="shared" ref="AN201:AT210" si="130">$AU201+$AB$7*SIN(AO201)</f>
        <v>3.5974097684963451</v>
      </c>
      <c r="AO201" s="15">
        <f t="shared" si="130"/>
        <v>3.6030479923195595</v>
      </c>
      <c r="AP201" s="15">
        <f t="shared" si="130"/>
        <v>3.5918346645489567</v>
      </c>
      <c r="AQ201" s="15">
        <f t="shared" si="130"/>
        <v>3.6141976058952885</v>
      </c>
      <c r="AR201" s="15">
        <f t="shared" si="130"/>
        <v>3.5698359924029694</v>
      </c>
      <c r="AS201" s="15">
        <f t="shared" si="130"/>
        <v>3.658841299289441</v>
      </c>
      <c r="AT201" s="15">
        <f t="shared" si="130"/>
        <v>3.4837843633647907</v>
      </c>
      <c r="AU201" s="15">
        <f t="shared" si="121"/>
        <v>3.8467507184049543</v>
      </c>
    </row>
    <row r="202" spans="1:48" x14ac:dyDescent="0.2">
      <c r="A202" s="63" t="s">
        <v>1728</v>
      </c>
      <c r="B202" s="28" t="s">
        <v>676</v>
      </c>
      <c r="C202" s="64">
        <v>42607.445</v>
      </c>
      <c r="D202" s="64" t="s">
        <v>700</v>
      </c>
      <c r="E202" s="9">
        <f t="shared" si="103"/>
        <v>1894.9923427256526</v>
      </c>
      <c r="F202" s="9">
        <f t="shared" si="104"/>
        <v>1895</v>
      </c>
      <c r="G202" s="9">
        <f t="shared" si="105"/>
        <v>-1.1859999998705462E-2</v>
      </c>
      <c r="H202" s="9"/>
      <c r="I202" s="9">
        <f t="shared" si="127"/>
        <v>-1.1859999998705462E-2</v>
      </c>
      <c r="J202" s="9"/>
      <c r="K202" s="9"/>
      <c r="L202" s="9"/>
      <c r="M202" s="15"/>
      <c r="N202" s="9"/>
      <c r="O202" s="9"/>
      <c r="P202" s="9">
        <f t="shared" si="106"/>
        <v>5.0447788944231005E-3</v>
      </c>
      <c r="Q202" s="40">
        <f t="shared" si="107"/>
        <v>27588.945</v>
      </c>
      <c r="S202" s="35">
        <v>0.1</v>
      </c>
      <c r="T202" s="9"/>
      <c r="U202" s="9"/>
      <c r="V202" s="9"/>
      <c r="W202" s="9"/>
      <c r="Z202">
        <f t="shared" si="108"/>
        <v>1895</v>
      </c>
      <c r="AA202" s="15">
        <f t="shared" si="109"/>
        <v>-6.4350602442912888E-3</v>
      </c>
      <c r="AB202" s="15">
        <f t="shared" si="110"/>
        <v>-3.8016085999107233E-4</v>
      </c>
      <c r="AC202" s="15">
        <f t="shared" si="111"/>
        <v>-1.6904778893128563E-2</v>
      </c>
      <c r="AD202" s="15">
        <f t="shared" si="112"/>
        <v>-5.4249397544141728E-3</v>
      </c>
      <c r="AE202" s="15">
        <f t="shared" si="113"/>
        <v>2.9429971339023308E-6</v>
      </c>
      <c r="AF202">
        <f t="shared" si="114"/>
        <v>-1.6904778893128563E-2</v>
      </c>
      <c r="AG202" s="68"/>
      <c r="AH202">
        <f t="shared" si="115"/>
        <v>-1.1479839138714389E-2</v>
      </c>
      <c r="AI202">
        <f t="shared" si="116"/>
        <v>0.45685284775423851</v>
      </c>
      <c r="AJ202">
        <f t="shared" si="117"/>
        <v>-0.30799123540725148</v>
      </c>
      <c r="AK202">
        <f t="shared" si="118"/>
        <v>-0.13634944447015426</v>
      </c>
      <c r="AL202">
        <f t="shared" si="119"/>
        <v>-2.8956392458530873</v>
      </c>
      <c r="AM202">
        <f t="shared" si="120"/>
        <v>-8.090587802044416</v>
      </c>
      <c r="AN202" s="15">
        <f t="shared" si="130"/>
        <v>3.5989155797386667</v>
      </c>
      <c r="AO202" s="15">
        <f t="shared" si="130"/>
        <v>3.6045421471842487</v>
      </c>
      <c r="AP202" s="15">
        <f t="shared" si="130"/>
        <v>3.5933437446483874</v>
      </c>
      <c r="AQ202" s="15">
        <f t="shared" si="130"/>
        <v>3.6156936427656987</v>
      </c>
      <c r="AR202" s="15">
        <f t="shared" si="130"/>
        <v>3.5713258214731169</v>
      </c>
      <c r="AS202" s="15">
        <f t="shared" si="130"/>
        <v>3.6604134978083858</v>
      </c>
      <c r="AT202" s="15">
        <f t="shared" si="130"/>
        <v>3.4850785053096707</v>
      </c>
      <c r="AU202" s="15">
        <f t="shared" si="121"/>
        <v>3.8490054607142206</v>
      </c>
    </row>
    <row r="203" spans="1:48" x14ac:dyDescent="0.2">
      <c r="A203" s="63" t="s">
        <v>1728</v>
      </c>
      <c r="B203" s="28" t="s">
        <v>676</v>
      </c>
      <c r="C203" s="64">
        <v>42621.383000000002</v>
      </c>
      <c r="D203" s="64" t="s">
        <v>700</v>
      </c>
      <c r="E203" s="9">
        <f t="shared" si="103"/>
        <v>1903.991254178896</v>
      </c>
      <c r="F203" s="9">
        <f t="shared" si="104"/>
        <v>1904</v>
      </c>
      <c r="G203" s="9">
        <f t="shared" si="105"/>
        <v>-1.3546000001952052E-2</v>
      </c>
      <c r="H203" s="9"/>
      <c r="I203" s="9">
        <f t="shared" si="127"/>
        <v>-1.3546000001952052E-2</v>
      </c>
      <c r="J203" s="9"/>
      <c r="K203" s="9"/>
      <c r="L203" s="9"/>
      <c r="M203" s="15"/>
      <c r="N203" s="9"/>
      <c r="O203" s="9"/>
      <c r="P203" s="9">
        <f t="shared" si="106"/>
        <v>5.0467030029473312E-3</v>
      </c>
      <c r="Q203" s="40">
        <f t="shared" si="107"/>
        <v>27602.883000000002</v>
      </c>
      <c r="S203" s="35">
        <v>0.1</v>
      </c>
      <c r="T203" s="9"/>
      <c r="U203" s="9"/>
      <c r="V203" s="9"/>
      <c r="W203" s="9"/>
      <c r="Z203">
        <f t="shared" si="108"/>
        <v>1904</v>
      </c>
      <c r="AA203" s="15">
        <f t="shared" si="109"/>
        <v>-6.4703483198173817E-3</v>
      </c>
      <c r="AB203" s="15">
        <f t="shared" si="110"/>
        <v>-2.0289486791873392E-3</v>
      </c>
      <c r="AC203" s="15">
        <f t="shared" si="111"/>
        <v>-1.8592703004899382E-2</v>
      </c>
      <c r="AD203" s="15">
        <f t="shared" si="112"/>
        <v>-7.0756516821346704E-3</v>
      </c>
      <c r="AE203" s="15">
        <f t="shared" si="113"/>
        <v>5.0064846726895193E-6</v>
      </c>
      <c r="AF203">
        <f t="shared" si="114"/>
        <v>-1.8592703004899382E-2</v>
      </c>
      <c r="AG203" s="68"/>
      <c r="AH203">
        <f t="shared" si="115"/>
        <v>-1.1517051322764713E-2</v>
      </c>
      <c r="AI203">
        <f t="shared" si="116"/>
        <v>0.45699879224365614</v>
      </c>
      <c r="AJ203">
        <f t="shared" si="117"/>
        <v>-0.30900723731540669</v>
      </c>
      <c r="AK203">
        <f t="shared" si="118"/>
        <v>-0.13692950147850524</v>
      </c>
      <c r="AL203">
        <f t="shared" si="119"/>
        <v>-2.8945711469182345</v>
      </c>
      <c r="AM203">
        <f t="shared" si="120"/>
        <v>-8.0552488386112238</v>
      </c>
      <c r="AN203" s="15">
        <f t="shared" si="130"/>
        <v>3.6008522445974829</v>
      </c>
      <c r="AO203" s="15">
        <f t="shared" si="130"/>
        <v>3.606463600578385</v>
      </c>
      <c r="AP203" s="15">
        <f t="shared" si="130"/>
        <v>3.5952848271742712</v>
      </c>
      <c r="AQ203" s="15">
        <f t="shared" si="130"/>
        <v>3.6176171274570743</v>
      </c>
      <c r="AR203" s="15">
        <f t="shared" si="130"/>
        <v>3.5732427953483552</v>
      </c>
      <c r="AS203" s="15">
        <f t="shared" si="130"/>
        <v>3.6624339271899973</v>
      </c>
      <c r="AT203" s="15">
        <f t="shared" si="130"/>
        <v>3.4867451213718459</v>
      </c>
      <c r="AU203" s="15">
        <f t="shared" si="121"/>
        <v>3.8519044151118491</v>
      </c>
      <c r="AV203" s="15"/>
    </row>
    <row r="204" spans="1:48" x14ac:dyDescent="0.2">
      <c r="A204" s="63" t="s">
        <v>1728</v>
      </c>
      <c r="B204" s="28" t="s">
        <v>676</v>
      </c>
      <c r="C204" s="64">
        <v>42621.391000000003</v>
      </c>
      <c r="D204" s="64" t="s">
        <v>700</v>
      </c>
      <c r="E204" s="9">
        <f t="shared" si="103"/>
        <v>1903.9964192880682</v>
      </c>
      <c r="F204" s="9">
        <f t="shared" si="104"/>
        <v>1904</v>
      </c>
      <c r="G204" s="9">
        <f t="shared" si="105"/>
        <v>-5.5460000003222376E-3</v>
      </c>
      <c r="H204" s="9"/>
      <c r="I204" s="9">
        <f t="shared" si="127"/>
        <v>-5.5460000003222376E-3</v>
      </c>
      <c r="J204" s="9"/>
      <c r="K204" s="9"/>
      <c r="L204" s="9"/>
      <c r="M204" s="15"/>
      <c r="N204" s="9"/>
      <c r="O204" s="9"/>
      <c r="P204" s="9">
        <f t="shared" si="106"/>
        <v>5.0467030029473312E-3</v>
      </c>
      <c r="Q204" s="40">
        <f t="shared" si="107"/>
        <v>27602.891000000003</v>
      </c>
      <c r="S204" s="35">
        <v>0.1</v>
      </c>
      <c r="T204" s="9"/>
      <c r="U204" s="9"/>
      <c r="V204" s="9"/>
      <c r="W204" s="9"/>
      <c r="Z204">
        <f t="shared" si="108"/>
        <v>1904</v>
      </c>
      <c r="AA204" s="15">
        <f t="shared" si="109"/>
        <v>-6.4703483198173817E-3</v>
      </c>
      <c r="AB204" s="15">
        <f t="shared" si="110"/>
        <v>5.9710513224424753E-3</v>
      </c>
      <c r="AC204" s="15">
        <f t="shared" si="111"/>
        <v>-1.0592703003269569E-2</v>
      </c>
      <c r="AD204" s="15">
        <f t="shared" si="112"/>
        <v>9.2434831949514407E-4</v>
      </c>
      <c r="AE204" s="15">
        <f t="shared" si="113"/>
        <v>8.5441981575349699E-8</v>
      </c>
      <c r="AF204">
        <f t="shared" si="114"/>
        <v>-1.0592703003269569E-2</v>
      </c>
      <c r="AG204" s="68"/>
      <c r="AH204">
        <f t="shared" si="115"/>
        <v>-1.1517051322764713E-2</v>
      </c>
      <c r="AI204">
        <f t="shared" si="116"/>
        <v>0.45699879224365614</v>
      </c>
      <c r="AJ204">
        <f t="shared" si="117"/>
        <v>-0.30900723731540669</v>
      </c>
      <c r="AK204">
        <f t="shared" si="118"/>
        <v>-0.13692950147850524</v>
      </c>
      <c r="AL204">
        <f t="shared" si="119"/>
        <v>-2.8945711469182345</v>
      </c>
      <c r="AM204">
        <f t="shared" si="120"/>
        <v>-8.0552488386112238</v>
      </c>
      <c r="AN204" s="15">
        <f t="shared" si="130"/>
        <v>3.6008522445974829</v>
      </c>
      <c r="AO204" s="15">
        <f t="shared" si="130"/>
        <v>3.606463600578385</v>
      </c>
      <c r="AP204" s="15">
        <f t="shared" si="130"/>
        <v>3.5952848271742712</v>
      </c>
      <c r="AQ204" s="15">
        <f t="shared" si="130"/>
        <v>3.6176171274570743</v>
      </c>
      <c r="AR204" s="15">
        <f t="shared" si="130"/>
        <v>3.5732427953483552</v>
      </c>
      <c r="AS204" s="15">
        <f t="shared" si="130"/>
        <v>3.6624339271899973</v>
      </c>
      <c r="AT204" s="15">
        <f t="shared" si="130"/>
        <v>3.4867451213718459</v>
      </c>
      <c r="AU204" s="15">
        <f t="shared" si="121"/>
        <v>3.8519044151118491</v>
      </c>
      <c r="AV204" s="15"/>
    </row>
    <row r="205" spans="1:48" x14ac:dyDescent="0.2">
      <c r="A205" s="63" t="s">
        <v>1728</v>
      </c>
      <c r="B205" s="28" t="s">
        <v>676</v>
      </c>
      <c r="C205" s="64">
        <v>42638.423000000003</v>
      </c>
      <c r="D205" s="64" t="s">
        <v>700</v>
      </c>
      <c r="E205" s="9">
        <f t="shared" si="103"/>
        <v>1914.9929367132092</v>
      </c>
      <c r="F205" s="9">
        <f t="shared" si="104"/>
        <v>1915</v>
      </c>
      <c r="G205" s="9">
        <f t="shared" si="105"/>
        <v>-1.0940000000118744E-2</v>
      </c>
      <c r="H205" s="9"/>
      <c r="I205" s="9">
        <f t="shared" si="127"/>
        <v>-1.0940000000118744E-2</v>
      </c>
      <c r="J205" s="9"/>
      <c r="K205" s="9"/>
      <c r="L205" s="9"/>
      <c r="M205" s="15"/>
      <c r="N205" s="9"/>
      <c r="O205" s="9"/>
      <c r="P205" s="9">
        <f t="shared" si="106"/>
        <v>5.0490540604876772E-3</v>
      </c>
      <c r="Q205" s="40">
        <f t="shared" si="107"/>
        <v>27619.923000000003</v>
      </c>
      <c r="S205" s="35">
        <v>0.1</v>
      </c>
      <c r="T205" s="9"/>
      <c r="U205" s="9"/>
      <c r="V205" s="9"/>
      <c r="W205" s="9"/>
      <c r="Z205">
        <f t="shared" si="108"/>
        <v>1915</v>
      </c>
      <c r="AA205" s="15">
        <f t="shared" si="109"/>
        <v>-6.513438414048933E-3</v>
      </c>
      <c r="AB205" s="15">
        <f t="shared" si="110"/>
        <v>6.2249247441786663E-4</v>
      </c>
      <c r="AC205" s="15">
        <f t="shared" si="111"/>
        <v>-1.5989054060606422E-2</v>
      </c>
      <c r="AD205" s="15">
        <f t="shared" si="112"/>
        <v>-4.4265615860698106E-3</v>
      </c>
      <c r="AE205" s="15">
        <f t="shared" si="113"/>
        <v>1.959444747526888E-6</v>
      </c>
      <c r="AF205">
        <f t="shared" si="114"/>
        <v>-1.5989054060606422E-2</v>
      </c>
      <c r="AG205" s="68"/>
      <c r="AH205">
        <f t="shared" si="115"/>
        <v>-1.156249247453661E-2</v>
      </c>
      <c r="AI205">
        <f t="shared" si="116"/>
        <v>0.45717814638344378</v>
      </c>
      <c r="AJ205">
        <f t="shared" si="117"/>
        <v>-0.31024947995340885</v>
      </c>
      <c r="AK205">
        <f t="shared" si="118"/>
        <v>-0.13763878536330548</v>
      </c>
      <c r="AL205">
        <f t="shared" si="119"/>
        <v>-2.8932647024170102</v>
      </c>
      <c r="AM205">
        <f t="shared" si="120"/>
        <v>-8.0124352355013517</v>
      </c>
      <c r="AN205" s="15">
        <f t="shared" si="130"/>
        <v>3.6032202321540368</v>
      </c>
      <c r="AO205" s="15">
        <f t="shared" si="130"/>
        <v>3.6088126563465184</v>
      </c>
      <c r="AP205" s="15">
        <f t="shared" si="130"/>
        <v>3.5976585413027862</v>
      </c>
      <c r="AQ205" s="15">
        <f t="shared" si="130"/>
        <v>3.6199680728793617</v>
      </c>
      <c r="AR205" s="15">
        <f t="shared" si="130"/>
        <v>3.5755880265690845</v>
      </c>
      <c r="AS205" s="15">
        <f t="shared" si="130"/>
        <v>3.6649018607395849</v>
      </c>
      <c r="AT205" s="15">
        <f t="shared" si="130"/>
        <v>3.48878626506872</v>
      </c>
      <c r="AU205" s="15">
        <f t="shared" si="121"/>
        <v>3.8554475815978395</v>
      </c>
      <c r="AV205" s="15"/>
    </row>
    <row r="206" spans="1:48" x14ac:dyDescent="0.2">
      <c r="A206" s="10" t="s">
        <v>685</v>
      </c>
      <c r="B206" s="37"/>
      <c r="C206" s="12">
        <v>42652.363599999997</v>
      </c>
      <c r="D206" s="12">
        <v>4.0000000000000002E-4</v>
      </c>
      <c r="E206" s="9">
        <f t="shared" si="103"/>
        <v>1923.9935268269282</v>
      </c>
      <c r="F206" s="9">
        <f t="shared" si="104"/>
        <v>1924</v>
      </c>
      <c r="G206" s="9">
        <f t="shared" si="105"/>
        <v>-1.002600000356324E-2</v>
      </c>
      <c r="H206" s="9"/>
      <c r="I206" s="9"/>
      <c r="J206" s="9">
        <f>G206</f>
        <v>-1.002600000356324E-2</v>
      </c>
      <c r="K206" s="9"/>
      <c r="L206" s="9"/>
      <c r="M206" s="9"/>
      <c r="N206" s="9"/>
      <c r="O206" s="9"/>
      <c r="P206" s="9">
        <f t="shared" si="106"/>
        <v>5.0509771370294658E-3</v>
      </c>
      <c r="Q206" s="40">
        <f t="shared" si="107"/>
        <v>27633.863599999997</v>
      </c>
      <c r="S206" s="35">
        <v>1</v>
      </c>
      <c r="X206" s="15"/>
      <c r="Y206" s="15"/>
      <c r="Z206">
        <f t="shared" si="108"/>
        <v>1924</v>
      </c>
      <c r="AA206" s="15">
        <f t="shared" si="109"/>
        <v>-6.5486612246839458E-3</v>
      </c>
      <c r="AB206" s="15">
        <f t="shared" si="110"/>
        <v>1.5736383581501714E-3</v>
      </c>
      <c r="AC206" s="15">
        <f t="shared" si="111"/>
        <v>-1.5076977140592706E-2</v>
      </c>
      <c r="AD206" s="15">
        <f t="shared" si="112"/>
        <v>-3.4773387788792944E-3</v>
      </c>
      <c r="AE206" s="15">
        <f t="shared" si="113"/>
        <v>1.2091884983097741E-5</v>
      </c>
      <c r="AF206">
        <f t="shared" si="114"/>
        <v>-1.5076977140592706E-2</v>
      </c>
      <c r="AG206" s="68"/>
      <c r="AH206">
        <f t="shared" si="115"/>
        <v>-1.1599638361713412E-2</v>
      </c>
      <c r="AI206">
        <f t="shared" si="116"/>
        <v>0.45732569230185049</v>
      </c>
      <c r="AJ206">
        <f t="shared" si="117"/>
        <v>-0.31126623991698465</v>
      </c>
      <c r="AK206">
        <f t="shared" si="118"/>
        <v>-0.1382193755026197</v>
      </c>
      <c r="AL206">
        <f t="shared" si="119"/>
        <v>-2.8921949794559514</v>
      </c>
      <c r="AM206">
        <f t="shared" si="120"/>
        <v>-7.9777115450593943</v>
      </c>
      <c r="AN206" s="15">
        <f t="shared" si="130"/>
        <v>3.6051584584039094</v>
      </c>
      <c r="AO206" s="15">
        <f t="shared" si="130"/>
        <v>3.6107351176768208</v>
      </c>
      <c r="AP206" s="15">
        <f t="shared" si="130"/>
        <v>3.5996017197025219</v>
      </c>
      <c r="AQ206" s="15">
        <f t="shared" si="130"/>
        <v>3.6218915954419062</v>
      </c>
      <c r="AR206" s="15">
        <f t="shared" si="130"/>
        <v>3.5775087063854949</v>
      </c>
      <c r="AS206" s="15">
        <f t="shared" si="130"/>
        <v>3.666919868004435</v>
      </c>
      <c r="AT206" s="15">
        <f t="shared" si="130"/>
        <v>3.4904597146540883</v>
      </c>
      <c r="AU206" s="15">
        <f t="shared" si="121"/>
        <v>3.8583465359954676</v>
      </c>
    </row>
    <row r="207" spans="1:48" x14ac:dyDescent="0.2">
      <c r="A207" s="63" t="s">
        <v>787</v>
      </c>
      <c r="B207" s="28" t="s">
        <v>676</v>
      </c>
      <c r="C207" s="64">
        <v>42669.417999999998</v>
      </c>
      <c r="D207" s="64" t="s">
        <v>700</v>
      </c>
      <c r="E207" s="9">
        <f t="shared" si="103"/>
        <v>1935.0045065577492</v>
      </c>
      <c r="F207" s="9">
        <f t="shared" si="104"/>
        <v>1935</v>
      </c>
      <c r="G207" s="9">
        <f t="shared" si="105"/>
        <v>6.9799999982933514E-3</v>
      </c>
      <c r="H207" s="9"/>
      <c r="I207" s="9">
        <f t="shared" ref="I207:I238" si="131">G207</f>
        <v>6.9799999982933514E-3</v>
      </c>
      <c r="J207" s="9"/>
      <c r="K207" s="9"/>
      <c r="L207" s="9"/>
      <c r="M207" s="15"/>
      <c r="N207" s="9"/>
      <c r="O207" s="9"/>
      <c r="P207" s="9">
        <f t="shared" si="106"/>
        <v>5.0533269332579357E-3</v>
      </c>
      <c r="Q207" s="40">
        <f t="shared" si="107"/>
        <v>27650.917999999998</v>
      </c>
      <c r="S207" s="35">
        <v>0.1</v>
      </c>
      <c r="T207" s="9"/>
      <c r="U207" s="9"/>
      <c r="V207" s="9"/>
      <c r="W207" s="9"/>
      <c r="Z207">
        <f t="shared" si="108"/>
        <v>1935</v>
      </c>
      <c r="AA207" s="15">
        <f t="shared" si="109"/>
        <v>-6.5916711022678568E-3</v>
      </c>
      <c r="AB207" s="15">
        <f t="shared" si="110"/>
        <v>1.8624998033819146E-2</v>
      </c>
      <c r="AC207" s="15">
        <f t="shared" si="111"/>
        <v>1.9266730650354157E-3</v>
      </c>
      <c r="AD207" s="15">
        <f t="shared" si="112"/>
        <v>1.3571671100561209E-2</v>
      </c>
      <c r="AE207" s="15">
        <f t="shared" si="113"/>
        <v>1.8419025646180832E-5</v>
      </c>
      <c r="AF207">
        <f t="shared" si="114"/>
        <v>1.9266730650354157E-3</v>
      </c>
      <c r="AG207" s="68"/>
      <c r="AH207">
        <f t="shared" si="115"/>
        <v>-1.1644998035525793E-2</v>
      </c>
      <c r="AI207">
        <f t="shared" si="116"/>
        <v>0.45750700834753777</v>
      </c>
      <c r="AJ207">
        <f t="shared" si="117"/>
        <v>-0.3125094120762324</v>
      </c>
      <c r="AK207">
        <f t="shared" si="118"/>
        <v>-0.1389293129903173</v>
      </c>
      <c r="AL207">
        <f t="shared" si="119"/>
        <v>-2.89088654086434</v>
      </c>
      <c r="AM207">
        <f t="shared" si="120"/>
        <v>-7.9356398439060953</v>
      </c>
      <c r="AN207" s="15">
        <f t="shared" si="130"/>
        <v>3.6075283603474135</v>
      </c>
      <c r="AO207" s="15">
        <f t="shared" si="130"/>
        <v>3.6130854187644421</v>
      </c>
      <c r="AP207" s="15">
        <f t="shared" si="130"/>
        <v>3.601977999075181</v>
      </c>
      <c r="AQ207" s="15">
        <f t="shared" si="130"/>
        <v>3.6242426015246565</v>
      </c>
      <c r="AR207" s="15">
        <f t="shared" si="130"/>
        <v>3.5798584735951491</v>
      </c>
      <c r="AS207" s="15">
        <f t="shared" si="130"/>
        <v>3.669384841109776</v>
      </c>
      <c r="AT207" s="15">
        <f t="shared" si="130"/>
        <v>3.4925092415576504</v>
      </c>
      <c r="AU207" s="15">
        <f t="shared" si="121"/>
        <v>3.861889702481458</v>
      </c>
    </row>
    <row r="208" spans="1:48" x14ac:dyDescent="0.2">
      <c r="A208" s="63" t="s">
        <v>1748</v>
      </c>
      <c r="B208" s="28" t="s">
        <v>676</v>
      </c>
      <c r="C208" s="64">
        <v>42833.574999999997</v>
      </c>
      <c r="D208" s="64" t="s">
        <v>700</v>
      </c>
      <c r="E208" s="9">
        <f t="shared" si="103"/>
        <v>2040.9906098315241</v>
      </c>
      <c r="F208" s="9">
        <f t="shared" si="104"/>
        <v>2041</v>
      </c>
      <c r="G208" s="9">
        <f t="shared" si="105"/>
        <v>-1.4544000005116686E-2</v>
      </c>
      <c r="H208" s="9"/>
      <c r="I208" s="9">
        <f t="shared" si="131"/>
        <v>-1.4544000005116686E-2</v>
      </c>
      <c r="J208" s="9"/>
      <c r="K208" s="9"/>
      <c r="L208" s="9"/>
      <c r="M208" s="15"/>
      <c r="N208" s="9"/>
      <c r="O208" s="9"/>
      <c r="P208" s="9">
        <f t="shared" si="106"/>
        <v>5.0759348723916527E-3</v>
      </c>
      <c r="Q208" s="40">
        <f t="shared" si="107"/>
        <v>27815.074999999997</v>
      </c>
      <c r="S208" s="35">
        <v>0.1</v>
      </c>
      <c r="T208" s="9"/>
      <c r="U208" s="9"/>
      <c r="V208" s="9"/>
      <c r="W208" s="9"/>
      <c r="Z208">
        <f t="shared" si="108"/>
        <v>2041</v>
      </c>
      <c r="AA208" s="15">
        <f t="shared" si="109"/>
        <v>-7.0038088079543096E-3</v>
      </c>
      <c r="AB208" s="15">
        <f t="shared" si="110"/>
        <v>-2.4642563247707239E-3</v>
      </c>
      <c r="AC208" s="15">
        <f t="shared" si="111"/>
        <v>-1.9619934877508339E-2</v>
      </c>
      <c r="AD208" s="15">
        <f t="shared" si="112"/>
        <v>-7.5401911971623766E-3</v>
      </c>
      <c r="AE208" s="15">
        <f t="shared" si="113"/>
        <v>5.6854483289765E-6</v>
      </c>
      <c r="AF208">
        <f t="shared" si="114"/>
        <v>-1.9619934877508339E-2</v>
      </c>
      <c r="AG208" s="68"/>
      <c r="AH208">
        <f t="shared" si="115"/>
        <v>-1.2079743680345962E-2</v>
      </c>
      <c r="AI208">
        <f t="shared" si="116"/>
        <v>0.45931015877106418</v>
      </c>
      <c r="AJ208">
        <f t="shared" si="117"/>
        <v>-0.32451566799743808</v>
      </c>
      <c r="AK208">
        <f t="shared" si="118"/>
        <v>-0.14578921630843691</v>
      </c>
      <c r="AL208">
        <f t="shared" si="119"/>
        <v>-2.8782205136721641</v>
      </c>
      <c r="AM208">
        <f t="shared" si="120"/>
        <v>-7.5498714452259383</v>
      </c>
      <c r="AN208" s="15">
        <f t="shared" si="130"/>
        <v>3.6304203600842677</v>
      </c>
      <c r="AO208" s="15">
        <f t="shared" si="130"/>
        <v>3.6357706848097875</v>
      </c>
      <c r="AP208" s="15">
        <f t="shared" si="130"/>
        <v>3.6249494535400304</v>
      </c>
      <c r="AQ208" s="15">
        <f t="shared" si="130"/>
        <v>3.6469014409203178</v>
      </c>
      <c r="AR208" s="15">
        <f t="shared" si="130"/>
        <v>3.602630332520119</v>
      </c>
      <c r="AS208" s="15">
        <f t="shared" si="130"/>
        <v>3.6930548561858907</v>
      </c>
      <c r="AT208" s="15">
        <f t="shared" si="130"/>
        <v>3.51249961667419</v>
      </c>
      <c r="AU208" s="15">
        <f t="shared" si="121"/>
        <v>3.896032943164637</v>
      </c>
    </row>
    <row r="209" spans="1:47" x14ac:dyDescent="0.2">
      <c r="A209" s="63" t="s">
        <v>1751</v>
      </c>
      <c r="B209" s="28" t="s">
        <v>676</v>
      </c>
      <c r="C209" s="64">
        <v>42878.485999999997</v>
      </c>
      <c r="D209" s="64" t="s">
        <v>700</v>
      </c>
      <c r="E209" s="9">
        <f t="shared" si="103"/>
        <v>2069.9868870790892</v>
      </c>
      <c r="F209" s="9">
        <f t="shared" si="104"/>
        <v>2070</v>
      </c>
      <c r="G209" s="9">
        <f t="shared" si="105"/>
        <v>-2.0310000007157214E-2</v>
      </c>
      <c r="H209" s="9"/>
      <c r="I209" s="9">
        <f t="shared" si="131"/>
        <v>-2.0310000007157214E-2</v>
      </c>
      <c r="J209" s="9"/>
      <c r="K209" s="9"/>
      <c r="L209" s="9"/>
      <c r="M209" s="15"/>
      <c r="N209" s="9"/>
      <c r="O209" s="9"/>
      <c r="P209" s="9">
        <f t="shared" si="106"/>
        <v>5.0821088404776529E-3</v>
      </c>
      <c r="Q209" s="40">
        <f t="shared" si="107"/>
        <v>27859.985999999997</v>
      </c>
      <c r="S209" s="35">
        <v>0.1</v>
      </c>
      <c r="T209" s="9"/>
      <c r="U209" s="9"/>
      <c r="V209" s="9"/>
      <c r="W209" s="9"/>
      <c r="Z209">
        <f t="shared" si="108"/>
        <v>2070</v>
      </c>
      <c r="AA209" s="15">
        <f t="shared" si="109"/>
        <v>-7.1158109884765109E-3</v>
      </c>
      <c r="AB209" s="15">
        <f t="shared" si="110"/>
        <v>-8.1120801782030502E-3</v>
      </c>
      <c r="AC209" s="15">
        <f t="shared" si="111"/>
        <v>-2.5392108847634869E-2</v>
      </c>
      <c r="AD209" s="15">
        <f t="shared" si="112"/>
        <v>-1.3194189018680703E-2</v>
      </c>
      <c r="AE209" s="15">
        <f t="shared" si="113"/>
        <v>1.7408662386067447E-5</v>
      </c>
      <c r="AF209">
        <f t="shared" si="114"/>
        <v>-2.5392108847634869E-2</v>
      </c>
      <c r="AG209" s="68"/>
      <c r="AH209">
        <f t="shared" si="115"/>
        <v>-1.2197919828954164E-2</v>
      </c>
      <c r="AI209">
        <f t="shared" si="116"/>
        <v>0.45982133510684975</v>
      </c>
      <c r="AJ209">
        <f t="shared" si="117"/>
        <v>-0.32780892274034762</v>
      </c>
      <c r="AK209">
        <f t="shared" si="118"/>
        <v>-0.14767196753024497</v>
      </c>
      <c r="AL209">
        <f t="shared" si="119"/>
        <v>-2.8747367424142345</v>
      </c>
      <c r="AM209">
        <f t="shared" si="120"/>
        <v>-7.4501524107330761</v>
      </c>
      <c r="AN209" s="15">
        <f t="shared" si="130"/>
        <v>3.6367008161052379</v>
      </c>
      <c r="AO209" s="15">
        <f t="shared" si="130"/>
        <v>3.6419892826235176</v>
      </c>
      <c r="AP209" s="15">
        <f t="shared" si="130"/>
        <v>3.6312572061470827</v>
      </c>
      <c r="AQ209" s="15">
        <f t="shared" si="130"/>
        <v>3.6531023939978375</v>
      </c>
      <c r="AR209" s="15">
        <f t="shared" si="130"/>
        <v>3.6089012116337589</v>
      </c>
      <c r="AS209" s="15">
        <f t="shared" si="130"/>
        <v>3.6995043634227658</v>
      </c>
      <c r="AT209" s="15">
        <f t="shared" si="130"/>
        <v>3.5180458841593274</v>
      </c>
      <c r="AU209" s="15">
        <f t="shared" si="121"/>
        <v>3.9053740184458841</v>
      </c>
    </row>
    <row r="210" spans="1:47" x14ac:dyDescent="0.2">
      <c r="A210" s="63" t="s">
        <v>1754</v>
      </c>
      <c r="B210" s="28" t="s">
        <v>676</v>
      </c>
      <c r="C210" s="64">
        <v>42923.409</v>
      </c>
      <c r="D210" s="64" t="s">
        <v>700</v>
      </c>
      <c r="E210" s="9">
        <f t="shared" si="103"/>
        <v>2098.9909119904123</v>
      </c>
      <c r="F210" s="9">
        <f t="shared" si="104"/>
        <v>2099</v>
      </c>
      <c r="G210" s="9">
        <f t="shared" si="105"/>
        <v>-1.4075999999477062E-2</v>
      </c>
      <c r="H210" s="9"/>
      <c r="I210" s="9">
        <f t="shared" si="131"/>
        <v>-1.4075999999477062E-2</v>
      </c>
      <c r="J210" s="9"/>
      <c r="K210" s="9"/>
      <c r="L210" s="9"/>
      <c r="M210" s="15"/>
      <c r="N210" s="9"/>
      <c r="O210" s="9"/>
      <c r="P210" s="9">
        <f t="shared" si="106"/>
        <v>5.0882779869123465E-3</v>
      </c>
      <c r="Q210" s="40">
        <f t="shared" si="107"/>
        <v>27904.909</v>
      </c>
      <c r="S210" s="35">
        <v>0.1</v>
      </c>
      <c r="T210" s="9"/>
      <c r="U210" s="9"/>
      <c r="V210" s="9"/>
      <c r="W210" s="9"/>
      <c r="X210" s="9"/>
      <c r="Y210" s="9"/>
      <c r="Z210">
        <f t="shared" si="108"/>
        <v>2099</v>
      </c>
      <c r="AA210" s="15">
        <f t="shared" si="109"/>
        <v>-7.2274802616519021E-3</v>
      </c>
      <c r="AB210" s="15">
        <f t="shared" si="110"/>
        <v>-1.7602417509128138E-3</v>
      </c>
      <c r="AC210" s="15">
        <f t="shared" si="111"/>
        <v>-1.9164277986389408E-2</v>
      </c>
      <c r="AD210" s="15">
        <f t="shared" si="112"/>
        <v>-6.8485197378251603E-3</v>
      </c>
      <c r="AE210" s="15">
        <f t="shared" si="113"/>
        <v>4.6902222599380805E-6</v>
      </c>
      <c r="AF210">
        <f t="shared" si="114"/>
        <v>-1.9164277986389408E-2</v>
      </c>
      <c r="AG210" s="68"/>
      <c r="AH210">
        <f t="shared" si="115"/>
        <v>-1.2315758248564249E-2</v>
      </c>
      <c r="AI210">
        <f t="shared" si="116"/>
        <v>0.46034028819065542</v>
      </c>
      <c r="AJ210">
        <f t="shared" si="117"/>
        <v>-0.33110590135844886</v>
      </c>
      <c r="AK210">
        <f t="shared" si="118"/>
        <v>-0.14955733164861962</v>
      </c>
      <c r="AL210">
        <f t="shared" si="119"/>
        <v>-2.8712448083558253</v>
      </c>
      <c r="AM210">
        <f t="shared" si="120"/>
        <v>-7.3527636504839604</v>
      </c>
      <c r="AN210" s="15">
        <f t="shared" si="130"/>
        <v>3.642988940354666</v>
      </c>
      <c r="AO210" s="15">
        <f t="shared" si="130"/>
        <v>3.6482134385707403</v>
      </c>
      <c r="AP210" s="15">
        <f t="shared" si="130"/>
        <v>3.6375749508221071</v>
      </c>
      <c r="AQ210" s="15">
        <f t="shared" si="130"/>
        <v>3.6593044736109013</v>
      </c>
      <c r="AR210" s="15">
        <f t="shared" si="130"/>
        <v>3.615189735932284</v>
      </c>
      <c r="AS210" s="15">
        <f t="shared" si="130"/>
        <v>3.7059426417486221</v>
      </c>
      <c r="AT210" s="15">
        <f t="shared" si="130"/>
        <v>3.5236259479813303</v>
      </c>
      <c r="AU210" s="15">
        <f t="shared" si="121"/>
        <v>3.9147150937271311</v>
      </c>
    </row>
    <row r="211" spans="1:47" x14ac:dyDescent="0.2">
      <c r="A211" s="63" t="s">
        <v>788</v>
      </c>
      <c r="B211" s="28" t="s">
        <v>676</v>
      </c>
      <c r="C211" s="64">
        <v>42926.51</v>
      </c>
      <c r="D211" s="64" t="s">
        <v>700</v>
      </c>
      <c r="E211" s="9">
        <f t="shared" si="103"/>
        <v>2100.9930374328378</v>
      </c>
      <c r="F211" s="9">
        <f t="shared" si="104"/>
        <v>2101</v>
      </c>
      <c r="G211" s="9">
        <f t="shared" si="105"/>
        <v>-1.0783999998238869E-2</v>
      </c>
      <c r="H211" s="9"/>
      <c r="I211" s="9">
        <f t="shared" si="131"/>
        <v>-1.0783999998238869E-2</v>
      </c>
      <c r="J211" s="9"/>
      <c r="K211" s="9"/>
      <c r="L211" s="9"/>
      <c r="M211" s="15"/>
      <c r="N211" s="9"/>
      <c r="O211" s="9"/>
      <c r="P211" s="9">
        <f t="shared" si="106"/>
        <v>5.0887032675568438E-3</v>
      </c>
      <c r="Q211" s="40">
        <f t="shared" si="107"/>
        <v>27908.010000000002</v>
      </c>
      <c r="S211" s="35">
        <v>0.1</v>
      </c>
      <c r="T211" s="9"/>
      <c r="U211" s="9"/>
      <c r="V211" s="9"/>
      <c r="W211" s="9"/>
      <c r="X211" s="9"/>
      <c r="Y211" s="9"/>
      <c r="Z211">
        <f t="shared" si="108"/>
        <v>2101</v>
      </c>
      <c r="AA211" s="15">
        <f t="shared" si="109"/>
        <v>-7.2351691887439428E-3</v>
      </c>
      <c r="AB211" s="15">
        <f t="shared" si="110"/>
        <v>1.5398724580619177E-3</v>
      </c>
      <c r="AC211" s="15">
        <f t="shared" si="111"/>
        <v>-1.5872703265795714E-2</v>
      </c>
      <c r="AD211" s="15">
        <f t="shared" si="112"/>
        <v>-3.5488308094949262E-3</v>
      </c>
      <c r="AE211" s="15">
        <f t="shared" si="113"/>
        <v>1.2594200114420413E-6</v>
      </c>
      <c r="AF211">
        <f t="shared" si="114"/>
        <v>-1.5872703265795714E-2</v>
      </c>
      <c r="AG211" s="68"/>
      <c r="AH211">
        <f t="shared" si="115"/>
        <v>-1.2323872456300787E-2</v>
      </c>
      <c r="AI211">
        <f t="shared" si="116"/>
        <v>0.46037636613578192</v>
      </c>
      <c r="AJ211">
        <f t="shared" si="117"/>
        <v>-0.33133341728588189</v>
      </c>
      <c r="AK211">
        <f t="shared" si="118"/>
        <v>-0.14968745363314989</v>
      </c>
      <c r="AL211">
        <f t="shared" si="119"/>
        <v>-2.871003681714853</v>
      </c>
      <c r="AM211">
        <f t="shared" si="120"/>
        <v>-7.3461309359911109</v>
      </c>
      <c r="AN211" s="15">
        <f t="shared" ref="AN211:AT220" si="132">$AU211+$AB$7*SIN(AO211)</f>
        <v>3.6434228884965094</v>
      </c>
      <c r="AO211" s="15">
        <f t="shared" si="132"/>
        <v>3.6486428996173825</v>
      </c>
      <c r="AP211" s="15">
        <f t="shared" si="132"/>
        <v>3.6380110264771797</v>
      </c>
      <c r="AQ211" s="15">
        <f t="shared" si="132"/>
        <v>3.6597322494829991</v>
      </c>
      <c r="AR211" s="15">
        <f t="shared" si="132"/>
        <v>3.6156240788318907</v>
      </c>
      <c r="AS211" s="15">
        <f t="shared" si="132"/>
        <v>3.7063862479496223</v>
      </c>
      <c r="AT211" s="15">
        <f t="shared" si="132"/>
        <v>3.5240120340917591</v>
      </c>
      <c r="AU211" s="15">
        <f t="shared" si="121"/>
        <v>3.915359305815493</v>
      </c>
    </row>
    <row r="212" spans="1:47" x14ac:dyDescent="0.2">
      <c r="A212" s="9" t="s">
        <v>632</v>
      </c>
      <c r="B212" s="35"/>
      <c r="C212" s="12">
        <v>42932.705999999998</v>
      </c>
      <c r="D212" s="12"/>
      <c r="E212" s="9">
        <f t="shared" si="103"/>
        <v>2104.9934144858048</v>
      </c>
      <c r="F212" s="9">
        <f t="shared" si="104"/>
        <v>2105</v>
      </c>
      <c r="G212" s="9">
        <f t="shared" si="105"/>
        <v>-1.0200000004260801E-2</v>
      </c>
      <c r="H212" s="9"/>
      <c r="I212" s="9">
        <f t="shared" si="131"/>
        <v>-1.0200000004260801E-2</v>
      </c>
      <c r="J212" s="9"/>
      <c r="K212" s="9"/>
      <c r="L212" s="9"/>
      <c r="M212" s="9"/>
      <c r="N212" s="9"/>
      <c r="O212" s="9"/>
      <c r="P212" s="9">
        <f t="shared" si="106"/>
        <v>5.0895537600470081E-3</v>
      </c>
      <c r="Q212" s="40">
        <f t="shared" si="107"/>
        <v>27914.205999999998</v>
      </c>
      <c r="S212" s="35">
        <v>0.1</v>
      </c>
      <c r="Z212">
        <f t="shared" si="108"/>
        <v>2105</v>
      </c>
      <c r="AA212" s="15">
        <f t="shared" si="109"/>
        <v>-7.250542212483951E-3</v>
      </c>
      <c r="AB212" s="15">
        <f t="shared" si="110"/>
        <v>2.1400959682701583E-3</v>
      </c>
      <c r="AC212" s="15">
        <f t="shared" si="111"/>
        <v>-1.5289553764307809E-2</v>
      </c>
      <c r="AD212" s="15">
        <f t="shared" si="112"/>
        <v>-2.9494577917768498E-3</v>
      </c>
      <c r="AE212" s="15">
        <f t="shared" si="113"/>
        <v>8.6993012654731716E-7</v>
      </c>
      <c r="AF212">
        <f t="shared" si="114"/>
        <v>-1.5289553764307809E-2</v>
      </c>
      <c r="AG212" s="68"/>
      <c r="AH212">
        <f t="shared" si="115"/>
        <v>-1.2340095972530959E-2</v>
      </c>
      <c r="AI212">
        <f t="shared" si="116"/>
        <v>0.46044863386321611</v>
      </c>
      <c r="AJ212">
        <f t="shared" si="117"/>
        <v>-0.33178850278196526</v>
      </c>
      <c r="AK212">
        <f t="shared" si="118"/>
        <v>-0.14994773522774599</v>
      </c>
      <c r="AL212">
        <f t="shared" si="119"/>
        <v>-2.8705213102930744</v>
      </c>
      <c r="AM212">
        <f t="shared" si="120"/>
        <v>-7.332897455681783</v>
      </c>
      <c r="AN212" s="15">
        <f t="shared" si="132"/>
        <v>3.6442908952659101</v>
      </c>
      <c r="AO212" s="15">
        <f t="shared" si="132"/>
        <v>3.6495019034962519</v>
      </c>
      <c r="AP212" s="15">
        <f t="shared" si="132"/>
        <v>3.6388833208536102</v>
      </c>
      <c r="AQ212" s="15">
        <f t="shared" si="132"/>
        <v>3.6605878202078626</v>
      </c>
      <c r="AR212" s="15">
        <f t="shared" si="132"/>
        <v>3.616493017096412</v>
      </c>
      <c r="AS212" s="15">
        <f t="shared" si="132"/>
        <v>3.7072733007110945</v>
      </c>
      <c r="AT212" s="15">
        <f t="shared" si="132"/>
        <v>3.5247846936578289</v>
      </c>
      <c r="AU212" s="15">
        <f t="shared" si="121"/>
        <v>3.9166477299922167</v>
      </c>
    </row>
    <row r="213" spans="1:47" x14ac:dyDescent="0.2">
      <c r="A213" s="9" t="s">
        <v>632</v>
      </c>
      <c r="B213" s="35"/>
      <c r="C213" s="12">
        <v>42932.707000000002</v>
      </c>
      <c r="D213" s="12"/>
      <c r="E213" s="9">
        <f t="shared" ref="E213:E276" si="133">+(C213-C$7)/C$8</f>
        <v>2104.9940601244534</v>
      </c>
      <c r="F213" s="9">
        <f t="shared" ref="F213:F276" si="134">ROUND(2*E213,0)/2</f>
        <v>2105</v>
      </c>
      <c r="G213" s="9">
        <f t="shared" ref="G213:G276" si="135">+C213-(C$7+F213*C$8)</f>
        <v>-9.2000000004190952E-3</v>
      </c>
      <c r="H213" s="9"/>
      <c r="I213" s="9">
        <f t="shared" si="131"/>
        <v>-9.2000000004190952E-3</v>
      </c>
      <c r="J213" s="9"/>
      <c r="K213" s="9"/>
      <c r="L213" s="9"/>
      <c r="M213" s="9"/>
      <c r="N213" s="9"/>
      <c r="O213" s="9"/>
      <c r="P213" s="9">
        <f t="shared" ref="P213:P276" si="136">+D$11+D$12*F213+D$13*F213^2</f>
        <v>5.0895537600470081E-3</v>
      </c>
      <c r="Q213" s="40">
        <f t="shared" ref="Q213:Q276" si="137">+C213-15018.5</f>
        <v>27914.207000000002</v>
      </c>
      <c r="S213" s="35">
        <v>0.1</v>
      </c>
      <c r="Z213">
        <f t="shared" ref="Z213:Z276" si="138">F213</f>
        <v>2105</v>
      </c>
      <c r="AA213" s="15">
        <f t="shared" ref="AA213:AA276" si="139">AB$3+AB$4*Z213+AB$5*Z213^2+AH213</f>
        <v>-7.250542212483951E-3</v>
      </c>
      <c r="AB213" s="15">
        <f t="shared" ref="AB213:AB276" si="140">G213-AH213</f>
        <v>3.140095972111864E-3</v>
      </c>
      <c r="AC213" s="15">
        <f t="shared" ref="AC213:AC276" si="141">+G213-P213</f>
        <v>-1.4289553760466103E-2</v>
      </c>
      <c r="AD213" s="15">
        <f t="shared" ref="AD213:AD276" si="142">IF(S213&lt;&gt;0,G213-AA213, -9999)</f>
        <v>-1.9494577879351441E-3</v>
      </c>
      <c r="AE213" s="15">
        <f t="shared" ref="AE213:AE276" si="143">+(G213-AA213)^2*S213</f>
        <v>3.8003856669409855E-7</v>
      </c>
      <c r="AF213">
        <f t="shared" ref="AF213:AF276" si="144">IF(S213&lt;&gt;0,G213-P213, -9999)</f>
        <v>-1.4289553760466103E-2</v>
      </c>
      <c r="AG213" s="68"/>
      <c r="AH213">
        <f t="shared" ref="AH213:AH276" si="145">$AB$6*($AB$11/AI213*AJ213+$AB$12)</f>
        <v>-1.2340095972530959E-2</v>
      </c>
      <c r="AI213">
        <f t="shared" ref="AI213:AI276" si="146">1+$AB$7*COS(AL213)</f>
        <v>0.46044863386321611</v>
      </c>
      <c r="AJ213">
        <f t="shared" ref="AJ213:AJ276" si="147">SIN(AL213+RADIANS($AB$9))</f>
        <v>-0.33178850278196526</v>
      </c>
      <c r="AK213">
        <f t="shared" ref="AK213:AK276" si="148">$AB$7*SIN(AL213)</f>
        <v>-0.14994773522774599</v>
      </c>
      <c r="AL213">
        <f t="shared" ref="AL213:AL276" si="149">2*ATAN(AM213)</f>
        <v>-2.8705213102930744</v>
      </c>
      <c r="AM213">
        <f t="shared" ref="AM213:AM276" si="150">SQRT((1+$AB$7)/(1-$AB$7))*TAN(AN213/2)</f>
        <v>-7.332897455681783</v>
      </c>
      <c r="AN213" s="15">
        <f t="shared" si="132"/>
        <v>3.6442908952659101</v>
      </c>
      <c r="AO213" s="15">
        <f t="shared" si="132"/>
        <v>3.6495019034962519</v>
      </c>
      <c r="AP213" s="15">
        <f t="shared" si="132"/>
        <v>3.6388833208536102</v>
      </c>
      <c r="AQ213" s="15">
        <f t="shared" si="132"/>
        <v>3.6605878202078626</v>
      </c>
      <c r="AR213" s="15">
        <f t="shared" si="132"/>
        <v>3.616493017096412</v>
      </c>
      <c r="AS213" s="15">
        <f t="shared" si="132"/>
        <v>3.7072733007110945</v>
      </c>
      <c r="AT213" s="15">
        <f t="shared" si="132"/>
        <v>3.5247846936578289</v>
      </c>
      <c r="AU213" s="15">
        <f t="shared" ref="AU213:AU276" si="151">RADIANS($AB$9)+$AB$18*(F213-AB$15)</f>
        <v>3.9166477299922167</v>
      </c>
    </row>
    <row r="214" spans="1:47" x14ac:dyDescent="0.2">
      <c r="A214" s="9" t="s">
        <v>632</v>
      </c>
      <c r="B214" s="35"/>
      <c r="C214" s="12">
        <v>42935.798000000003</v>
      </c>
      <c r="D214" s="12"/>
      <c r="E214" s="9">
        <f t="shared" si="133"/>
        <v>2106.9897291804141</v>
      </c>
      <c r="F214" s="9">
        <f t="shared" si="134"/>
        <v>2107</v>
      </c>
      <c r="G214" s="9">
        <f t="shared" si="135"/>
        <v>-1.590800000121817E-2</v>
      </c>
      <c r="H214" s="9"/>
      <c r="I214" s="9">
        <f t="shared" si="131"/>
        <v>-1.590800000121817E-2</v>
      </c>
      <c r="J214" s="9"/>
      <c r="K214" s="9"/>
      <c r="L214" s="9"/>
      <c r="M214" s="9"/>
      <c r="N214" s="9"/>
      <c r="O214" s="9"/>
      <c r="P214" s="9">
        <f t="shared" si="136"/>
        <v>5.0899789718926742E-3</v>
      </c>
      <c r="Q214" s="40">
        <f t="shared" si="137"/>
        <v>27917.298000000003</v>
      </c>
      <c r="S214" s="35">
        <v>0.1</v>
      </c>
      <c r="Z214">
        <f t="shared" si="138"/>
        <v>2107</v>
      </c>
      <c r="AA214" s="15">
        <f t="shared" si="139"/>
        <v>-7.2582263057392512E-3</v>
      </c>
      <c r="AB214" s="15">
        <f t="shared" si="140"/>
        <v>-3.5597947235862445E-3</v>
      </c>
      <c r="AC214" s="15">
        <f t="shared" si="141"/>
        <v>-2.0997978973110842E-2</v>
      </c>
      <c r="AD214" s="15">
        <f t="shared" si="142"/>
        <v>-8.6497736954789187E-3</v>
      </c>
      <c r="AE214" s="15">
        <f t="shared" si="143"/>
        <v>7.4818584982999034E-6</v>
      </c>
      <c r="AF214">
        <f t="shared" si="144"/>
        <v>-2.0997978973110842E-2</v>
      </c>
      <c r="AG214" s="68"/>
      <c r="AH214">
        <f t="shared" si="145"/>
        <v>-1.2348205277631925E-2</v>
      </c>
      <c r="AI214">
        <f t="shared" si="146"/>
        <v>0.46048482368267418</v>
      </c>
      <c r="AJ214">
        <f t="shared" si="147"/>
        <v>-0.33201607237190117</v>
      </c>
      <c r="AK214">
        <f t="shared" si="148"/>
        <v>-0.15007789485225617</v>
      </c>
      <c r="AL214">
        <f t="shared" si="149"/>
        <v>-2.870280065441607</v>
      </c>
      <c r="AM214">
        <f t="shared" si="150"/>
        <v>-7.3262966368214446</v>
      </c>
      <c r="AN214" s="15">
        <f t="shared" si="132"/>
        <v>3.6447249539387485</v>
      </c>
      <c r="AO214" s="15">
        <f t="shared" si="132"/>
        <v>3.6499314464335386</v>
      </c>
      <c r="AP214" s="15">
        <f t="shared" si="132"/>
        <v>3.6393195395951663</v>
      </c>
      <c r="AQ214" s="15">
        <f t="shared" si="132"/>
        <v>3.6610156151849975</v>
      </c>
      <c r="AR214" s="15">
        <f t="shared" si="132"/>
        <v>3.6169276124883667</v>
      </c>
      <c r="AS214" s="15">
        <f t="shared" si="132"/>
        <v>3.7077167472990804</v>
      </c>
      <c r="AT214" s="15">
        <f t="shared" si="132"/>
        <v>3.5251712673275173</v>
      </c>
      <c r="AU214" s="15">
        <f t="shared" si="151"/>
        <v>3.9172919420805785</v>
      </c>
    </row>
    <row r="215" spans="1:47" x14ac:dyDescent="0.2">
      <c r="A215" s="9" t="s">
        <v>632</v>
      </c>
      <c r="B215" s="35"/>
      <c r="C215" s="12">
        <v>42949.743000000002</v>
      </c>
      <c r="D215" s="12"/>
      <c r="E215" s="9">
        <f t="shared" si="133"/>
        <v>2115.9931601041808</v>
      </c>
      <c r="F215" s="9">
        <f t="shared" si="134"/>
        <v>2116</v>
      </c>
      <c r="G215" s="9">
        <f t="shared" si="135"/>
        <v>-1.0593999999400694E-2</v>
      </c>
      <c r="H215" s="9"/>
      <c r="I215" s="9">
        <f t="shared" si="131"/>
        <v>-1.0593999999400694E-2</v>
      </c>
      <c r="J215" s="9"/>
      <c r="K215" s="9"/>
      <c r="L215" s="9"/>
      <c r="M215" s="9"/>
      <c r="N215" s="9"/>
      <c r="O215" s="9"/>
      <c r="P215" s="9">
        <f t="shared" si="136"/>
        <v>5.0918921414030054E-3</v>
      </c>
      <c r="Q215" s="40">
        <f t="shared" si="137"/>
        <v>27931.243000000002</v>
      </c>
      <c r="S215" s="35">
        <v>0.1</v>
      </c>
      <c r="X215" s="9"/>
      <c r="Y215" s="9"/>
      <c r="Z215">
        <f t="shared" si="138"/>
        <v>2116</v>
      </c>
      <c r="AA215" s="15">
        <f t="shared" si="139"/>
        <v>-7.2927847192944218E-3</v>
      </c>
      <c r="AB215" s="15">
        <f t="shared" si="140"/>
        <v>1.7906768612967333E-3</v>
      </c>
      <c r="AC215" s="15">
        <f t="shared" si="141"/>
        <v>-1.5685892140803698E-2</v>
      </c>
      <c r="AD215" s="15">
        <f t="shared" si="142"/>
        <v>-3.3012152801062721E-3</v>
      </c>
      <c r="AE215" s="15">
        <f t="shared" si="143"/>
        <v>1.0898022325607133E-6</v>
      </c>
      <c r="AF215">
        <f t="shared" si="144"/>
        <v>-1.5685892140803698E-2</v>
      </c>
      <c r="AG215" s="68"/>
      <c r="AH215">
        <f t="shared" si="145"/>
        <v>-1.2384676860697427E-2</v>
      </c>
      <c r="AI215">
        <f t="shared" si="146"/>
        <v>0.46064814008113419</v>
      </c>
      <c r="AJ215">
        <f t="shared" si="147"/>
        <v>-0.3330403573014114</v>
      </c>
      <c r="AK215">
        <f t="shared" si="148"/>
        <v>-0.15066376871053047</v>
      </c>
      <c r="AL215">
        <f t="shared" si="149"/>
        <v>-2.8691939746055626</v>
      </c>
      <c r="AM215">
        <f t="shared" si="150"/>
        <v>-7.2967234878548979</v>
      </c>
      <c r="AN215" s="15">
        <f t="shared" si="132"/>
        <v>3.6466786747949413</v>
      </c>
      <c r="AO215" s="15">
        <f t="shared" si="132"/>
        <v>3.6518647295111397</v>
      </c>
      <c r="AP215" s="15">
        <f t="shared" si="132"/>
        <v>3.641283114557968</v>
      </c>
      <c r="AQ215" s="15">
        <f t="shared" si="132"/>
        <v>3.6629407738339737</v>
      </c>
      <c r="AR215" s="15">
        <f t="shared" si="132"/>
        <v>3.6188843338059731</v>
      </c>
      <c r="AS215" s="15">
        <f t="shared" si="132"/>
        <v>3.7097115990907827</v>
      </c>
      <c r="AT215" s="15">
        <f t="shared" si="132"/>
        <v>3.5269128642126053</v>
      </c>
      <c r="AU215" s="15">
        <f t="shared" si="151"/>
        <v>3.9201908964782071</v>
      </c>
    </row>
    <row r="216" spans="1:47" x14ac:dyDescent="0.2">
      <c r="A216" s="9" t="s">
        <v>632</v>
      </c>
      <c r="B216" s="35"/>
      <c r="C216" s="12">
        <v>42949.743999999999</v>
      </c>
      <c r="D216" s="12"/>
      <c r="E216" s="9">
        <f t="shared" si="133"/>
        <v>2115.9938057428249</v>
      </c>
      <c r="F216" s="9">
        <f t="shared" si="134"/>
        <v>2116</v>
      </c>
      <c r="G216" s="9">
        <f t="shared" si="135"/>
        <v>-9.5940000028349459E-3</v>
      </c>
      <c r="H216" s="9"/>
      <c r="I216" s="9">
        <f t="shared" si="131"/>
        <v>-9.5940000028349459E-3</v>
      </c>
      <c r="J216" s="9"/>
      <c r="K216" s="9"/>
      <c r="L216" s="9"/>
      <c r="M216" s="9"/>
      <c r="N216" s="9"/>
      <c r="O216" s="9"/>
      <c r="P216" s="9">
        <f t="shared" si="136"/>
        <v>5.0918921414030054E-3</v>
      </c>
      <c r="Q216" s="40">
        <f t="shared" si="137"/>
        <v>27931.243999999999</v>
      </c>
      <c r="S216" s="35">
        <v>0.1</v>
      </c>
      <c r="Z216">
        <f t="shared" si="138"/>
        <v>2116</v>
      </c>
      <c r="AA216" s="15">
        <f t="shared" si="139"/>
        <v>-7.2927847192944218E-3</v>
      </c>
      <c r="AB216" s="15">
        <f t="shared" si="140"/>
        <v>2.7906768578624813E-3</v>
      </c>
      <c r="AC216" s="15">
        <f t="shared" si="141"/>
        <v>-1.468589214423795E-2</v>
      </c>
      <c r="AD216" s="15">
        <f t="shared" si="142"/>
        <v>-2.3012152835405241E-3</v>
      </c>
      <c r="AE216" s="15">
        <f t="shared" si="143"/>
        <v>5.2955917812004947E-7</v>
      </c>
      <c r="AF216">
        <f t="shared" si="144"/>
        <v>-1.468589214423795E-2</v>
      </c>
      <c r="AG216" s="68"/>
      <c r="AH216">
        <f t="shared" si="145"/>
        <v>-1.2384676860697427E-2</v>
      </c>
      <c r="AI216">
        <f t="shared" si="146"/>
        <v>0.46064814008113419</v>
      </c>
      <c r="AJ216">
        <f t="shared" si="147"/>
        <v>-0.3330403573014114</v>
      </c>
      <c r="AK216">
        <f t="shared" si="148"/>
        <v>-0.15066376871053047</v>
      </c>
      <c r="AL216">
        <f t="shared" si="149"/>
        <v>-2.8691939746055626</v>
      </c>
      <c r="AM216">
        <f t="shared" si="150"/>
        <v>-7.2967234878548979</v>
      </c>
      <c r="AN216" s="15">
        <f t="shared" si="132"/>
        <v>3.6466786747949413</v>
      </c>
      <c r="AO216" s="15">
        <f t="shared" si="132"/>
        <v>3.6518647295111397</v>
      </c>
      <c r="AP216" s="15">
        <f t="shared" si="132"/>
        <v>3.641283114557968</v>
      </c>
      <c r="AQ216" s="15">
        <f t="shared" si="132"/>
        <v>3.6629407738339737</v>
      </c>
      <c r="AR216" s="15">
        <f t="shared" si="132"/>
        <v>3.6188843338059731</v>
      </c>
      <c r="AS216" s="15">
        <f t="shared" si="132"/>
        <v>3.7097115990907827</v>
      </c>
      <c r="AT216" s="15">
        <f t="shared" si="132"/>
        <v>3.5269128642126053</v>
      </c>
      <c r="AU216" s="15">
        <f t="shared" si="151"/>
        <v>3.9201908964782071</v>
      </c>
    </row>
    <row r="217" spans="1:47" x14ac:dyDescent="0.2">
      <c r="A217" s="63" t="s">
        <v>1754</v>
      </c>
      <c r="B217" s="28" t="s">
        <v>676</v>
      </c>
      <c r="C217" s="64">
        <v>42971.421000000002</v>
      </c>
      <c r="D217" s="64" t="s">
        <v>700</v>
      </c>
      <c r="E217" s="9">
        <f t="shared" si="133"/>
        <v>2129.9893146804029</v>
      </c>
      <c r="F217" s="9">
        <f t="shared" si="134"/>
        <v>2130</v>
      </c>
      <c r="G217" s="9">
        <f t="shared" si="135"/>
        <v>-1.6550000000279397E-2</v>
      </c>
      <c r="H217" s="9"/>
      <c r="I217" s="9">
        <f t="shared" si="131"/>
        <v>-1.6550000000279397E-2</v>
      </c>
      <c r="J217" s="9"/>
      <c r="K217" s="9"/>
      <c r="L217" s="9"/>
      <c r="M217" s="15"/>
      <c r="N217" s="9"/>
      <c r="O217" s="9"/>
      <c r="P217" s="9">
        <f t="shared" si="136"/>
        <v>5.0948672598125563E-3</v>
      </c>
      <c r="Q217" s="40">
        <f t="shared" si="137"/>
        <v>27952.921000000002</v>
      </c>
      <c r="S217" s="35">
        <v>0.1</v>
      </c>
      <c r="T217" s="9"/>
      <c r="U217" s="9"/>
      <c r="V217" s="9"/>
      <c r="W217" s="9"/>
      <c r="X217" s="9"/>
      <c r="Y217" s="9"/>
      <c r="Z217">
        <f t="shared" si="138"/>
        <v>2130</v>
      </c>
      <c r="AA217" s="15">
        <f t="shared" si="139"/>
        <v>-7.3464768960667618E-3</v>
      </c>
      <c r="AB217" s="15">
        <f t="shared" si="140"/>
        <v>-4.1086558444000786E-3</v>
      </c>
      <c r="AC217" s="15">
        <f t="shared" si="141"/>
        <v>-2.1644867260091953E-2</v>
      </c>
      <c r="AD217" s="15">
        <f t="shared" si="142"/>
        <v>-9.203523104212635E-3</v>
      </c>
      <c r="AE217" s="15">
        <f t="shared" si="143"/>
        <v>8.4704837529775785E-6</v>
      </c>
      <c r="AF217">
        <f t="shared" si="144"/>
        <v>-2.1644867260091953E-2</v>
      </c>
      <c r="AG217" s="68"/>
      <c r="AH217">
        <f t="shared" si="145"/>
        <v>-1.2441344155879318E-2</v>
      </c>
      <c r="AI217">
        <f t="shared" si="146"/>
        <v>0.460903694299996</v>
      </c>
      <c r="AJ217">
        <f t="shared" si="147"/>
        <v>-0.33463441252584758</v>
      </c>
      <c r="AK217">
        <f t="shared" si="148"/>
        <v>-0.15157563518127801</v>
      </c>
      <c r="AL217">
        <f t="shared" si="149"/>
        <v>-2.8675029035230368</v>
      </c>
      <c r="AM217">
        <f t="shared" si="150"/>
        <v>-7.2511410187101148</v>
      </c>
      <c r="AN217" s="15">
        <f t="shared" si="132"/>
        <v>3.6497192857824152</v>
      </c>
      <c r="AO217" s="15">
        <f t="shared" si="132"/>
        <v>3.6548731729902197</v>
      </c>
      <c r="AP217" s="15">
        <f t="shared" si="132"/>
        <v>3.6443394871943675</v>
      </c>
      <c r="AQ217" s="15">
        <f t="shared" si="132"/>
        <v>3.6659357398669528</v>
      </c>
      <c r="AR217" s="15">
        <f t="shared" si="132"/>
        <v>3.6219315139942072</v>
      </c>
      <c r="AS217" s="15">
        <f t="shared" si="132"/>
        <v>3.7128125646495982</v>
      </c>
      <c r="AT217" s="15">
        <f t="shared" si="132"/>
        <v>3.5296285878529683</v>
      </c>
      <c r="AU217" s="15">
        <f t="shared" si="151"/>
        <v>3.92470038109674</v>
      </c>
    </row>
    <row r="218" spans="1:47" x14ac:dyDescent="0.2">
      <c r="A218" s="63" t="s">
        <v>1754</v>
      </c>
      <c r="B218" s="28" t="s">
        <v>676</v>
      </c>
      <c r="C218" s="64">
        <v>42971.425000000003</v>
      </c>
      <c r="D218" s="64" t="s">
        <v>700</v>
      </c>
      <c r="E218" s="9">
        <f t="shared" si="133"/>
        <v>2129.9918972349888</v>
      </c>
      <c r="F218" s="9">
        <f t="shared" si="134"/>
        <v>2130</v>
      </c>
      <c r="G218" s="9">
        <f t="shared" si="135"/>
        <v>-1.254999999946449E-2</v>
      </c>
      <c r="H218" s="9"/>
      <c r="I218" s="9">
        <f t="shared" si="131"/>
        <v>-1.254999999946449E-2</v>
      </c>
      <c r="J218" s="9"/>
      <c r="K218" s="9"/>
      <c r="L218" s="9"/>
      <c r="M218" s="15"/>
      <c r="N218" s="9"/>
      <c r="O218" s="9"/>
      <c r="P218" s="9">
        <f t="shared" si="136"/>
        <v>5.0948672598125563E-3</v>
      </c>
      <c r="Q218" s="40">
        <f t="shared" si="137"/>
        <v>27952.925000000003</v>
      </c>
      <c r="S218" s="35">
        <v>0.1</v>
      </c>
      <c r="T218" s="9"/>
      <c r="U218" s="9"/>
      <c r="V218" s="9"/>
      <c r="W218" s="9"/>
      <c r="X218" s="9"/>
      <c r="Y218" s="9"/>
      <c r="Z218">
        <f t="shared" si="138"/>
        <v>2130</v>
      </c>
      <c r="AA218" s="15">
        <f t="shared" si="139"/>
        <v>-7.3464768960667618E-3</v>
      </c>
      <c r="AB218" s="15">
        <f t="shared" si="140"/>
        <v>-1.0865584358517137E-4</v>
      </c>
      <c r="AC218" s="15">
        <f t="shared" si="141"/>
        <v>-1.7644867259277046E-2</v>
      </c>
      <c r="AD218" s="15">
        <f t="shared" si="142"/>
        <v>-5.2035231033977277E-3</v>
      </c>
      <c r="AE218" s="15">
        <f t="shared" si="143"/>
        <v>2.7076652687593923E-6</v>
      </c>
      <c r="AF218">
        <f t="shared" si="144"/>
        <v>-1.7644867259277046E-2</v>
      </c>
      <c r="AG218" s="68"/>
      <c r="AH218">
        <f t="shared" si="145"/>
        <v>-1.2441344155879318E-2</v>
      </c>
      <c r="AI218">
        <f t="shared" si="146"/>
        <v>0.460903694299996</v>
      </c>
      <c r="AJ218">
        <f t="shared" si="147"/>
        <v>-0.33463441252584758</v>
      </c>
      <c r="AK218">
        <f t="shared" si="148"/>
        <v>-0.15157563518127801</v>
      </c>
      <c r="AL218">
        <f t="shared" si="149"/>
        <v>-2.8675029035230368</v>
      </c>
      <c r="AM218">
        <f t="shared" si="150"/>
        <v>-7.2511410187101148</v>
      </c>
      <c r="AN218" s="15">
        <f t="shared" si="132"/>
        <v>3.6497192857824152</v>
      </c>
      <c r="AO218" s="15">
        <f t="shared" si="132"/>
        <v>3.6548731729902197</v>
      </c>
      <c r="AP218" s="15">
        <f t="shared" si="132"/>
        <v>3.6443394871943675</v>
      </c>
      <c r="AQ218" s="15">
        <f t="shared" si="132"/>
        <v>3.6659357398669528</v>
      </c>
      <c r="AR218" s="15">
        <f t="shared" si="132"/>
        <v>3.6219315139942072</v>
      </c>
      <c r="AS218" s="15">
        <f t="shared" si="132"/>
        <v>3.7128125646495982</v>
      </c>
      <c r="AT218" s="15">
        <f t="shared" si="132"/>
        <v>3.5296285878529683</v>
      </c>
      <c r="AU218" s="15">
        <f t="shared" si="151"/>
        <v>3.92470038109674</v>
      </c>
    </row>
    <row r="219" spans="1:47" x14ac:dyDescent="0.2">
      <c r="A219" s="9" t="s">
        <v>632</v>
      </c>
      <c r="B219" s="35"/>
      <c r="C219" s="12">
        <v>42983.807000000001</v>
      </c>
      <c r="D219" s="12"/>
      <c r="E219" s="9">
        <f t="shared" si="133"/>
        <v>2137.9861949544625</v>
      </c>
      <c r="F219" s="9">
        <f t="shared" si="134"/>
        <v>2138</v>
      </c>
      <c r="G219" s="9">
        <f t="shared" si="135"/>
        <v>-2.1381999998993706E-2</v>
      </c>
      <c r="H219" s="9"/>
      <c r="I219" s="9">
        <f t="shared" si="131"/>
        <v>-2.1381999998993706E-2</v>
      </c>
      <c r="J219" s="9"/>
      <c r="K219" s="9"/>
      <c r="L219" s="9"/>
      <c r="M219" s="9"/>
      <c r="N219" s="9"/>
      <c r="O219" s="9"/>
      <c r="P219" s="9">
        <f t="shared" si="136"/>
        <v>5.0965668229504069E-3</v>
      </c>
      <c r="Q219" s="40">
        <f t="shared" si="137"/>
        <v>27965.307000000001</v>
      </c>
      <c r="S219" s="35">
        <v>0.1</v>
      </c>
      <c r="Z219">
        <f t="shared" si="138"/>
        <v>2138</v>
      </c>
      <c r="AA219" s="15">
        <f t="shared" si="139"/>
        <v>-7.3771222241926877E-3</v>
      </c>
      <c r="AB219" s="15">
        <f t="shared" si="140"/>
        <v>-8.9083109518506114E-3</v>
      </c>
      <c r="AC219" s="15">
        <f t="shared" si="141"/>
        <v>-2.6478566821944112E-2</v>
      </c>
      <c r="AD219" s="15">
        <f t="shared" si="142"/>
        <v>-1.4004877774801017E-2</v>
      </c>
      <c r="AE219" s="15">
        <f t="shared" si="143"/>
        <v>1.9613660148711551E-5</v>
      </c>
      <c r="AF219">
        <f t="shared" si="144"/>
        <v>-2.6478566821944112E-2</v>
      </c>
      <c r="AG219" s="68"/>
      <c r="AH219">
        <f t="shared" si="145"/>
        <v>-1.2473689047143095E-2</v>
      </c>
      <c r="AI219">
        <f t="shared" si="146"/>
        <v>0.46105055083900037</v>
      </c>
      <c r="AJ219">
        <f t="shared" si="147"/>
        <v>-0.33554569767526898</v>
      </c>
      <c r="AK219">
        <f t="shared" si="148"/>
        <v>-0.15209697974994502</v>
      </c>
      <c r="AL219">
        <f t="shared" si="149"/>
        <v>-2.866535700552896</v>
      </c>
      <c r="AM219">
        <f t="shared" si="150"/>
        <v>-7.2253206537547738</v>
      </c>
      <c r="AN219" s="15">
        <f t="shared" si="132"/>
        <v>3.6514575945854011</v>
      </c>
      <c r="AO219" s="15">
        <f t="shared" si="132"/>
        <v>3.6565928985906395</v>
      </c>
      <c r="AP219" s="15">
        <f t="shared" si="132"/>
        <v>3.6460870378767911</v>
      </c>
      <c r="AQ219" s="15">
        <f t="shared" si="132"/>
        <v>3.6676473064135102</v>
      </c>
      <c r="AR219" s="15">
        <f t="shared" si="132"/>
        <v>3.6236746149582513</v>
      </c>
      <c r="AS219" s="15">
        <f t="shared" si="132"/>
        <v>3.7145833785355715</v>
      </c>
      <c r="AT219" s="15">
        <f t="shared" si="132"/>
        <v>3.5311840346797299</v>
      </c>
      <c r="AU219" s="15">
        <f t="shared" si="151"/>
        <v>3.9272772294501874</v>
      </c>
    </row>
    <row r="220" spans="1:47" x14ac:dyDescent="0.2">
      <c r="A220" s="9" t="s">
        <v>632</v>
      </c>
      <c r="B220" s="35"/>
      <c r="C220" s="12">
        <v>42983.81</v>
      </c>
      <c r="D220" s="12"/>
      <c r="E220" s="9">
        <f t="shared" si="133"/>
        <v>2137.9881318703997</v>
      </c>
      <c r="F220" s="9">
        <f t="shared" si="134"/>
        <v>2138</v>
      </c>
      <c r="G220" s="9">
        <f t="shared" si="135"/>
        <v>-1.8382000002020504E-2</v>
      </c>
      <c r="H220" s="9"/>
      <c r="I220" s="9">
        <f t="shared" si="131"/>
        <v>-1.8382000002020504E-2</v>
      </c>
      <c r="J220" s="9"/>
      <c r="K220" s="9"/>
      <c r="L220" s="9"/>
      <c r="M220" s="9"/>
      <c r="N220" s="9"/>
      <c r="O220" s="9"/>
      <c r="P220" s="9">
        <f t="shared" si="136"/>
        <v>5.0965668229504069E-3</v>
      </c>
      <c r="Q220" s="40">
        <f t="shared" si="137"/>
        <v>27965.309999999998</v>
      </c>
      <c r="S220" s="35">
        <v>0.1</v>
      </c>
      <c r="X220" s="9"/>
      <c r="Y220" s="9"/>
      <c r="Z220">
        <f t="shared" si="138"/>
        <v>2138</v>
      </c>
      <c r="AA220" s="15">
        <f t="shared" si="139"/>
        <v>-7.3771222241926877E-3</v>
      </c>
      <c r="AB220" s="15">
        <f t="shared" si="140"/>
        <v>-5.9083109548774097E-3</v>
      </c>
      <c r="AC220" s="15">
        <f t="shared" si="141"/>
        <v>-2.347856682497091E-2</v>
      </c>
      <c r="AD220" s="15">
        <f t="shared" si="142"/>
        <v>-1.1004877777827816E-2</v>
      </c>
      <c r="AE220" s="15">
        <f t="shared" si="143"/>
        <v>1.2110733490492849E-5</v>
      </c>
      <c r="AF220">
        <f t="shared" si="144"/>
        <v>-2.347856682497091E-2</v>
      </c>
      <c r="AG220" s="68"/>
      <c r="AH220">
        <f t="shared" si="145"/>
        <v>-1.2473689047143095E-2</v>
      </c>
      <c r="AI220">
        <f t="shared" si="146"/>
        <v>0.46105055083900037</v>
      </c>
      <c r="AJ220">
        <f t="shared" si="147"/>
        <v>-0.33554569767526898</v>
      </c>
      <c r="AK220">
        <f t="shared" si="148"/>
        <v>-0.15209697974994502</v>
      </c>
      <c r="AL220">
        <f t="shared" si="149"/>
        <v>-2.866535700552896</v>
      </c>
      <c r="AM220">
        <f t="shared" si="150"/>
        <v>-7.2253206537547738</v>
      </c>
      <c r="AN220" s="15">
        <f t="shared" si="132"/>
        <v>3.6514575945854011</v>
      </c>
      <c r="AO220" s="15">
        <f t="shared" si="132"/>
        <v>3.6565928985906395</v>
      </c>
      <c r="AP220" s="15">
        <f t="shared" si="132"/>
        <v>3.6460870378767911</v>
      </c>
      <c r="AQ220" s="15">
        <f t="shared" si="132"/>
        <v>3.6676473064135102</v>
      </c>
      <c r="AR220" s="15">
        <f t="shared" si="132"/>
        <v>3.6236746149582513</v>
      </c>
      <c r="AS220" s="15">
        <f t="shared" si="132"/>
        <v>3.7145833785355715</v>
      </c>
      <c r="AT220" s="15">
        <f t="shared" si="132"/>
        <v>3.5311840346797299</v>
      </c>
      <c r="AU220" s="15">
        <f t="shared" si="151"/>
        <v>3.9272772294501874</v>
      </c>
    </row>
    <row r="221" spans="1:47" x14ac:dyDescent="0.2">
      <c r="A221" s="9" t="s">
        <v>632</v>
      </c>
      <c r="B221" s="35"/>
      <c r="C221" s="12">
        <v>42983.824000000001</v>
      </c>
      <c r="D221" s="12"/>
      <c r="E221" s="9">
        <f t="shared" si="133"/>
        <v>2137.9971708114508</v>
      </c>
      <c r="F221" s="9">
        <f t="shared" si="134"/>
        <v>2138</v>
      </c>
      <c r="G221" s="9">
        <f t="shared" si="135"/>
        <v>-4.3819999991683289E-3</v>
      </c>
      <c r="H221" s="9"/>
      <c r="I221" s="9">
        <f t="shared" si="131"/>
        <v>-4.3819999991683289E-3</v>
      </c>
      <c r="J221" s="9"/>
      <c r="K221" s="9"/>
      <c r="L221" s="9"/>
      <c r="M221" s="9"/>
      <c r="N221" s="9"/>
      <c r="O221" s="9"/>
      <c r="P221" s="9">
        <f t="shared" si="136"/>
        <v>5.0965668229504069E-3</v>
      </c>
      <c r="Q221" s="40">
        <f t="shared" si="137"/>
        <v>27965.324000000001</v>
      </c>
      <c r="S221" s="35">
        <v>0.1</v>
      </c>
      <c r="Z221">
        <f t="shared" si="138"/>
        <v>2138</v>
      </c>
      <c r="AA221" s="15">
        <f t="shared" si="139"/>
        <v>-7.3771222241926877E-3</v>
      </c>
      <c r="AB221" s="15">
        <f t="shared" si="140"/>
        <v>8.0916890479747657E-3</v>
      </c>
      <c r="AC221" s="15">
        <f t="shared" si="141"/>
        <v>-9.478566822118735E-3</v>
      </c>
      <c r="AD221" s="15">
        <f t="shared" si="142"/>
        <v>2.9951222250243588E-3</v>
      </c>
      <c r="AE221" s="15">
        <f t="shared" si="143"/>
        <v>8.9707571428348663E-7</v>
      </c>
      <c r="AF221">
        <f t="shared" si="144"/>
        <v>-9.478566822118735E-3</v>
      </c>
      <c r="AG221" s="68"/>
      <c r="AH221">
        <f t="shared" si="145"/>
        <v>-1.2473689047143095E-2</v>
      </c>
      <c r="AI221">
        <f t="shared" si="146"/>
        <v>0.46105055083900037</v>
      </c>
      <c r="AJ221">
        <f t="shared" si="147"/>
        <v>-0.33554569767526898</v>
      </c>
      <c r="AK221">
        <f t="shared" si="148"/>
        <v>-0.15209697974994502</v>
      </c>
      <c r="AL221">
        <f t="shared" si="149"/>
        <v>-2.866535700552896</v>
      </c>
      <c r="AM221">
        <f t="shared" si="150"/>
        <v>-7.2253206537547738</v>
      </c>
      <c r="AN221" s="15">
        <f t="shared" ref="AN221:AT230" si="152">$AU221+$AB$7*SIN(AO221)</f>
        <v>3.6514575945854011</v>
      </c>
      <c r="AO221" s="15">
        <f t="shared" si="152"/>
        <v>3.6565928985906395</v>
      </c>
      <c r="AP221" s="15">
        <f t="shared" si="152"/>
        <v>3.6460870378767911</v>
      </c>
      <c r="AQ221" s="15">
        <f t="shared" si="152"/>
        <v>3.6676473064135102</v>
      </c>
      <c r="AR221" s="15">
        <f t="shared" si="152"/>
        <v>3.6236746149582513</v>
      </c>
      <c r="AS221" s="15">
        <f t="shared" si="152"/>
        <v>3.7145833785355715</v>
      </c>
      <c r="AT221" s="15">
        <f t="shared" si="152"/>
        <v>3.5311840346797299</v>
      </c>
      <c r="AU221" s="15">
        <f t="shared" si="151"/>
        <v>3.9272772294501874</v>
      </c>
    </row>
    <row r="222" spans="1:47" x14ac:dyDescent="0.2">
      <c r="A222" s="63" t="s">
        <v>1754</v>
      </c>
      <c r="B222" s="28" t="s">
        <v>676</v>
      </c>
      <c r="C222" s="64">
        <v>43016.345999999998</v>
      </c>
      <c r="D222" s="64" t="s">
        <v>700</v>
      </c>
      <c r="E222" s="9">
        <f t="shared" si="133"/>
        <v>2158.9946308690141</v>
      </c>
      <c r="F222" s="9">
        <f t="shared" si="134"/>
        <v>2159</v>
      </c>
      <c r="G222" s="9">
        <f t="shared" si="135"/>
        <v>-8.3160000067437068E-3</v>
      </c>
      <c r="H222" s="9"/>
      <c r="I222" s="9">
        <f t="shared" si="131"/>
        <v>-8.3160000067437068E-3</v>
      </c>
      <c r="J222" s="9"/>
      <c r="K222" s="9"/>
      <c r="L222" s="9"/>
      <c r="M222" s="15"/>
      <c r="N222" s="9"/>
      <c r="O222" s="9"/>
      <c r="P222" s="9">
        <f t="shared" si="136"/>
        <v>5.1010264304169632E-3</v>
      </c>
      <c r="Q222" s="40">
        <f t="shared" si="137"/>
        <v>27997.845999999998</v>
      </c>
      <c r="S222" s="35">
        <v>0.1</v>
      </c>
      <c r="T222" s="9"/>
      <c r="U222" s="9"/>
      <c r="V222" s="9"/>
      <c r="W222" s="9"/>
      <c r="Z222">
        <f t="shared" si="138"/>
        <v>2159</v>
      </c>
      <c r="AA222" s="15">
        <f t="shared" si="139"/>
        <v>-7.4574410028331829E-3</v>
      </c>
      <c r="AB222" s="15">
        <f t="shared" si="140"/>
        <v>4.2424674265064393E-3</v>
      </c>
      <c r="AC222" s="15">
        <f t="shared" si="141"/>
        <v>-1.3417026437160671E-2</v>
      </c>
      <c r="AD222" s="15">
        <f t="shared" si="142"/>
        <v>-8.5855900391052387E-4</v>
      </c>
      <c r="AE222" s="15">
        <f t="shared" si="143"/>
        <v>7.3712356319583109E-8</v>
      </c>
      <c r="AF222">
        <f t="shared" si="144"/>
        <v>-1.3417026437160671E-2</v>
      </c>
      <c r="AG222" s="68"/>
      <c r="AH222">
        <f t="shared" si="145"/>
        <v>-1.2558467433250146E-2</v>
      </c>
      <c r="AI222">
        <f t="shared" si="146"/>
        <v>0.46143891618942634</v>
      </c>
      <c r="AJ222">
        <f t="shared" si="147"/>
        <v>-0.33793919879620471</v>
      </c>
      <c r="AK222">
        <f t="shared" si="148"/>
        <v>-0.15346647518197667</v>
      </c>
      <c r="AL222">
        <f t="shared" si="149"/>
        <v>-2.863993739889493</v>
      </c>
      <c r="AM222">
        <f t="shared" si="150"/>
        <v>-7.1583131267459361</v>
      </c>
      <c r="AN222" s="15">
        <f t="shared" si="152"/>
        <v>3.6560234940160212</v>
      </c>
      <c r="AO222" s="15">
        <f t="shared" si="152"/>
        <v>3.6611093354513615</v>
      </c>
      <c r="AP222" s="15">
        <f t="shared" si="152"/>
        <v>3.6506780039785491</v>
      </c>
      <c r="AQ222" s="15">
        <f t="shared" si="152"/>
        <v>3.672140748021318</v>
      </c>
      <c r="AR222" s="15">
        <f t="shared" si="152"/>
        <v>3.6282566806377523</v>
      </c>
      <c r="AS222" s="15">
        <f t="shared" si="152"/>
        <v>3.7192277377839762</v>
      </c>
      <c r="AT222" s="15">
        <f t="shared" si="152"/>
        <v>3.5352796136244158</v>
      </c>
      <c r="AU222" s="15">
        <f t="shared" si="151"/>
        <v>3.9340414563779871</v>
      </c>
    </row>
    <row r="223" spans="1:47" x14ac:dyDescent="0.2">
      <c r="A223" s="63" t="s">
        <v>1784</v>
      </c>
      <c r="B223" s="28" t="s">
        <v>676</v>
      </c>
      <c r="C223" s="64">
        <v>43047.313000000002</v>
      </c>
      <c r="D223" s="64" t="s">
        <v>700</v>
      </c>
      <c r="E223" s="9">
        <f t="shared" si="133"/>
        <v>2178.9881228314612</v>
      </c>
      <c r="F223" s="9">
        <f t="shared" si="134"/>
        <v>2179</v>
      </c>
      <c r="G223" s="9">
        <f t="shared" si="135"/>
        <v>-1.8395999999484047E-2</v>
      </c>
      <c r="H223" s="9"/>
      <c r="I223" s="9">
        <f t="shared" si="131"/>
        <v>-1.8395999999484047E-2</v>
      </c>
      <c r="J223" s="9"/>
      <c r="K223" s="9"/>
      <c r="L223" s="9"/>
      <c r="M223" s="15"/>
      <c r="N223" s="9"/>
      <c r="O223" s="9"/>
      <c r="P223" s="9">
        <f t="shared" si="136"/>
        <v>5.1052713249965312E-3</v>
      </c>
      <c r="Q223" s="40">
        <f t="shared" si="137"/>
        <v>28028.813000000002</v>
      </c>
      <c r="S223" s="35">
        <v>0.1</v>
      </c>
      <c r="T223" s="9"/>
      <c r="U223" s="9"/>
      <c r="V223" s="9"/>
      <c r="W223" s="9"/>
      <c r="Z223">
        <f t="shared" si="138"/>
        <v>2179</v>
      </c>
      <c r="AA223" s="15">
        <f t="shared" si="139"/>
        <v>-7.5337650567808279E-3</v>
      </c>
      <c r="AB223" s="15">
        <f t="shared" si="140"/>
        <v>-5.7569636177066882E-3</v>
      </c>
      <c r="AC223" s="15">
        <f t="shared" si="141"/>
        <v>-2.3501271324480578E-2</v>
      </c>
      <c r="AD223" s="15">
        <f t="shared" si="142"/>
        <v>-1.0862234942703219E-2</v>
      </c>
      <c r="AE223" s="15">
        <f t="shared" si="143"/>
        <v>1.1798814795048282E-5</v>
      </c>
      <c r="AF223">
        <f t="shared" si="144"/>
        <v>-2.3501271324480578E-2</v>
      </c>
      <c r="AG223" s="68"/>
      <c r="AH223">
        <f t="shared" si="145"/>
        <v>-1.2639036381777359E-2</v>
      </c>
      <c r="AI223">
        <f t="shared" si="146"/>
        <v>0.46181266417068745</v>
      </c>
      <c r="AJ223">
        <f t="shared" si="147"/>
        <v>-0.34022058746683853</v>
      </c>
      <c r="AK223">
        <f t="shared" si="148"/>
        <v>-0.15477206321861472</v>
      </c>
      <c r="AL223">
        <f t="shared" si="149"/>
        <v>-2.8615686842813517</v>
      </c>
      <c r="AM223">
        <f t="shared" si="150"/>
        <v>-7.0955139641585578</v>
      </c>
      <c r="AN223" s="15">
        <f t="shared" si="152"/>
        <v>3.6603758112910625</v>
      </c>
      <c r="AO223" s="15">
        <f t="shared" si="152"/>
        <v>3.6654136531317847</v>
      </c>
      <c r="AP223" s="15">
        <f t="shared" si="152"/>
        <v>3.6550552692425367</v>
      </c>
      <c r="AQ223" s="15">
        <f t="shared" si="152"/>
        <v>3.6764210505106085</v>
      </c>
      <c r="AR223" s="15">
        <f t="shared" si="152"/>
        <v>3.6326292138384764</v>
      </c>
      <c r="AS223" s="15">
        <f t="shared" si="152"/>
        <v>3.723645529311673</v>
      </c>
      <c r="AT223" s="15">
        <f t="shared" si="152"/>
        <v>3.5391971258513339</v>
      </c>
      <c r="AU223" s="15">
        <f t="shared" si="151"/>
        <v>3.9404835772616056</v>
      </c>
    </row>
    <row r="224" spans="1:47" x14ac:dyDescent="0.2">
      <c r="A224" s="63" t="s">
        <v>1784</v>
      </c>
      <c r="B224" s="28" t="s">
        <v>676</v>
      </c>
      <c r="C224" s="64">
        <v>43061.252</v>
      </c>
      <c r="D224" s="64" t="s">
        <v>700</v>
      </c>
      <c r="E224" s="9">
        <f t="shared" si="133"/>
        <v>2187.9876799233489</v>
      </c>
      <c r="F224" s="9">
        <f t="shared" si="134"/>
        <v>2188</v>
      </c>
      <c r="G224" s="9">
        <f t="shared" si="135"/>
        <v>-1.9081999998888932E-2</v>
      </c>
      <c r="H224" s="9"/>
      <c r="I224" s="9">
        <f t="shared" si="131"/>
        <v>-1.9081999998888932E-2</v>
      </c>
      <c r="J224" s="9"/>
      <c r="K224" s="9"/>
      <c r="L224" s="9"/>
      <c r="M224" s="15"/>
      <c r="N224" s="9"/>
      <c r="O224" s="9"/>
      <c r="P224" s="9">
        <f t="shared" si="136"/>
        <v>5.1071807793700652E-3</v>
      </c>
      <c r="Q224" s="40">
        <f t="shared" si="137"/>
        <v>28042.752</v>
      </c>
      <c r="S224" s="35">
        <v>0.1</v>
      </c>
      <c r="T224" s="9"/>
      <c r="U224" s="9"/>
      <c r="V224" s="9"/>
      <c r="W224" s="9"/>
      <c r="Z224">
        <f t="shared" si="138"/>
        <v>2188</v>
      </c>
      <c r="AA224" s="15">
        <f t="shared" si="139"/>
        <v>-7.5680562981514854E-3</v>
      </c>
      <c r="AB224" s="15">
        <f t="shared" si="140"/>
        <v>-6.4067629213673816E-3</v>
      </c>
      <c r="AC224" s="15">
        <f t="shared" si="141"/>
        <v>-2.4189180778258997E-2</v>
      </c>
      <c r="AD224" s="15">
        <f t="shared" si="142"/>
        <v>-1.1513943700737446E-2</v>
      </c>
      <c r="AE224" s="15">
        <f t="shared" si="143"/>
        <v>1.3257089954375151E-5</v>
      </c>
      <c r="AF224">
        <f t="shared" si="144"/>
        <v>-2.4189180778258997E-2</v>
      </c>
      <c r="AG224" s="68"/>
      <c r="AH224">
        <f t="shared" si="145"/>
        <v>-1.2675237077521551E-2</v>
      </c>
      <c r="AI224">
        <f t="shared" si="146"/>
        <v>0.46198208976615163</v>
      </c>
      <c r="AJ224">
        <f t="shared" si="147"/>
        <v>-0.34124780848804048</v>
      </c>
      <c r="AK224">
        <f t="shared" si="148"/>
        <v>-0.15535999571190384</v>
      </c>
      <c r="AL224">
        <f t="shared" si="149"/>
        <v>-2.8604760814772838</v>
      </c>
      <c r="AM224">
        <f t="shared" si="150"/>
        <v>-7.0675717079059952</v>
      </c>
      <c r="AN224" s="15">
        <f t="shared" si="152"/>
        <v>3.6623355831058624</v>
      </c>
      <c r="AO224" s="15">
        <f t="shared" si="152"/>
        <v>3.6673515493926412</v>
      </c>
      <c r="AP224" s="15">
        <f t="shared" si="152"/>
        <v>3.6570266060692971</v>
      </c>
      <c r="AQ224" s="15">
        <f t="shared" si="152"/>
        <v>3.6783474699537377</v>
      </c>
      <c r="AR224" s="15">
        <f t="shared" si="152"/>
        <v>3.6345996133288638</v>
      </c>
      <c r="AS224" s="15">
        <f t="shared" si="152"/>
        <v>3.7256318193592821</v>
      </c>
      <c r="AT224" s="15">
        <f t="shared" si="152"/>
        <v>3.540965433381567</v>
      </c>
      <c r="AU224" s="15">
        <f t="shared" si="151"/>
        <v>3.9433825316592341</v>
      </c>
    </row>
    <row r="225" spans="1:48" x14ac:dyDescent="0.2">
      <c r="A225" s="9" t="s">
        <v>633</v>
      </c>
      <c r="B225" s="35"/>
      <c r="C225" s="12">
        <v>43109.271999999997</v>
      </c>
      <c r="D225" s="12"/>
      <c r="E225" s="9">
        <f t="shared" si="133"/>
        <v>2218.9912477225066</v>
      </c>
      <c r="F225" s="9">
        <f t="shared" si="134"/>
        <v>2219</v>
      </c>
      <c r="G225" s="9">
        <f t="shared" si="135"/>
        <v>-1.355600000533741E-2</v>
      </c>
      <c r="H225" s="9"/>
      <c r="I225" s="9">
        <f t="shared" si="131"/>
        <v>-1.355600000533741E-2</v>
      </c>
      <c r="J225" s="9"/>
      <c r="K225" s="9"/>
      <c r="L225" s="9"/>
      <c r="M225" s="9"/>
      <c r="N225" s="9"/>
      <c r="O225" s="9"/>
      <c r="P225" s="9">
        <f t="shared" si="136"/>
        <v>5.1137542342727096E-3</v>
      </c>
      <c r="Q225" s="40">
        <f t="shared" si="137"/>
        <v>28090.771999999997</v>
      </c>
      <c r="S225" s="35">
        <v>0.1</v>
      </c>
      <c r="X225" s="9"/>
      <c r="Y225" s="9"/>
      <c r="Z225">
        <f t="shared" si="138"/>
        <v>2219</v>
      </c>
      <c r="AA225" s="15">
        <f t="shared" si="139"/>
        <v>-7.6859085840817075E-3</v>
      </c>
      <c r="AB225" s="15">
        <f t="shared" si="140"/>
        <v>-7.5633718698299261E-4</v>
      </c>
      <c r="AC225" s="15">
        <f t="shared" si="141"/>
        <v>-1.866975423961012E-2</v>
      </c>
      <c r="AD225" s="15">
        <f t="shared" si="142"/>
        <v>-5.8700914212557022E-3</v>
      </c>
      <c r="AE225" s="15">
        <f t="shared" si="143"/>
        <v>3.4457973293899795E-6</v>
      </c>
      <c r="AF225">
        <f t="shared" si="144"/>
        <v>-1.866975423961012E-2</v>
      </c>
      <c r="AG225" s="68"/>
      <c r="AH225">
        <f t="shared" si="145"/>
        <v>-1.2799662818354417E-2</v>
      </c>
      <c r="AI225">
        <f t="shared" si="146"/>
        <v>0.46257158344243432</v>
      </c>
      <c r="AJ225">
        <f t="shared" si="147"/>
        <v>-0.34478886283013321</v>
      </c>
      <c r="AK225">
        <f t="shared" si="148"/>
        <v>-0.15738709310622553</v>
      </c>
      <c r="AL225">
        <f t="shared" si="149"/>
        <v>-2.8567063071181202</v>
      </c>
      <c r="AM225">
        <f t="shared" si="150"/>
        <v>-6.9727980541382522</v>
      </c>
      <c r="AN225" s="15">
        <f t="shared" si="152"/>
        <v>3.6690917834284615</v>
      </c>
      <c r="AO225" s="15">
        <f t="shared" si="152"/>
        <v>3.674031138173627</v>
      </c>
      <c r="AP225" s="15">
        <f t="shared" si="152"/>
        <v>3.6638242273411508</v>
      </c>
      <c r="AQ225" s="15">
        <f t="shared" si="152"/>
        <v>3.6849843636551514</v>
      </c>
      <c r="AR225" s="15">
        <f t="shared" si="152"/>
        <v>3.6413996696189774</v>
      </c>
      <c r="AS225" s="15">
        <f t="shared" si="152"/>
        <v>3.7324653634655802</v>
      </c>
      <c r="AT225" s="15">
        <f t="shared" si="152"/>
        <v>3.5470822154869976</v>
      </c>
      <c r="AU225" s="15">
        <f t="shared" si="151"/>
        <v>3.953367819028843</v>
      </c>
    </row>
    <row r="226" spans="1:48" x14ac:dyDescent="0.2">
      <c r="A226" s="9" t="s">
        <v>632</v>
      </c>
      <c r="B226" s="35"/>
      <c r="C226" s="12">
        <v>43330.745999999999</v>
      </c>
      <c r="D226" s="12"/>
      <c r="E226" s="9">
        <f t="shared" si="133"/>
        <v>2361.9834212908368</v>
      </c>
      <c r="F226" s="9">
        <f t="shared" si="134"/>
        <v>2362</v>
      </c>
      <c r="G226" s="9">
        <f t="shared" si="135"/>
        <v>-2.5678000005427748E-2</v>
      </c>
      <c r="H226" s="9"/>
      <c r="I226" s="9">
        <f t="shared" si="131"/>
        <v>-2.5678000005427748E-2</v>
      </c>
      <c r="J226" s="9"/>
      <c r="K226" s="9"/>
      <c r="L226" s="9"/>
      <c r="M226" s="9"/>
      <c r="N226" s="9"/>
      <c r="O226" s="9"/>
      <c r="P226" s="9">
        <f t="shared" si="136"/>
        <v>5.1440056184112598E-3</v>
      </c>
      <c r="Q226" s="40">
        <f t="shared" si="137"/>
        <v>28312.245999999999</v>
      </c>
      <c r="S226" s="35">
        <v>0.1</v>
      </c>
      <c r="Z226">
        <f t="shared" si="138"/>
        <v>2362</v>
      </c>
      <c r="AA226" s="15">
        <f t="shared" si="139"/>
        <v>-8.2241279370334503E-3</v>
      </c>
      <c r="AB226" s="15">
        <f t="shared" si="140"/>
        <v>-1.2309866449983038E-2</v>
      </c>
      <c r="AC226" s="15">
        <f t="shared" si="141"/>
        <v>-3.0822005623839008E-2</v>
      </c>
      <c r="AD226" s="15">
        <f t="shared" si="142"/>
        <v>-1.7453872068394299E-2</v>
      </c>
      <c r="AE226" s="15">
        <f t="shared" si="143"/>
        <v>3.0463765017987472E-5</v>
      </c>
      <c r="AF226">
        <f t="shared" si="144"/>
        <v>-3.0822005623839008E-2</v>
      </c>
      <c r="AG226" s="68"/>
      <c r="AH226">
        <f t="shared" si="145"/>
        <v>-1.336813355544471E-2</v>
      </c>
      <c r="AI226">
        <f t="shared" si="146"/>
        <v>0.46541148529869769</v>
      </c>
      <c r="AJ226">
        <f t="shared" si="147"/>
        <v>-0.3611815741832079</v>
      </c>
      <c r="AK226">
        <f t="shared" si="148"/>
        <v>-0.16677865555716501</v>
      </c>
      <c r="AL226">
        <f t="shared" si="149"/>
        <v>-2.8391854603404378</v>
      </c>
      <c r="AM226">
        <f t="shared" si="150"/>
        <v>-6.5631211083010639</v>
      </c>
      <c r="AN226" s="15">
        <f t="shared" si="152"/>
        <v>3.700377626540718</v>
      </c>
      <c r="AO226" s="15">
        <f t="shared" si="152"/>
        <v>3.7049411909647159</v>
      </c>
      <c r="AP226" s="15">
        <f t="shared" si="152"/>
        <v>3.6953315368962008</v>
      </c>
      <c r="AQ226" s="15">
        <f t="shared" si="152"/>
        <v>3.7156353197116494</v>
      </c>
      <c r="AR226" s="15">
        <f t="shared" si="152"/>
        <v>3.6730316566135</v>
      </c>
      <c r="AS226" s="15">
        <f t="shared" si="152"/>
        <v>3.7638272142386935</v>
      </c>
      <c r="AT226" s="15">
        <f t="shared" si="152"/>
        <v>3.5758286702365485</v>
      </c>
      <c r="AU226" s="15">
        <f t="shared" si="151"/>
        <v>3.9994289833467165</v>
      </c>
    </row>
    <row r="227" spans="1:48" x14ac:dyDescent="0.2">
      <c r="A227" s="9" t="s">
        <v>632</v>
      </c>
      <c r="B227" s="35"/>
      <c r="C227" s="12">
        <v>43330.754999999997</v>
      </c>
      <c r="D227" s="12"/>
      <c r="E227" s="9">
        <f t="shared" si="133"/>
        <v>2361.989232038653</v>
      </c>
      <c r="F227" s="9">
        <f t="shared" si="134"/>
        <v>2362</v>
      </c>
      <c r="G227" s="9">
        <f t="shared" si="135"/>
        <v>-1.6678000007232185E-2</v>
      </c>
      <c r="H227" s="9"/>
      <c r="I227" s="9">
        <f t="shared" si="131"/>
        <v>-1.6678000007232185E-2</v>
      </c>
      <c r="J227" s="9"/>
      <c r="K227" s="9"/>
      <c r="L227" s="9"/>
      <c r="M227" s="9"/>
      <c r="N227" s="9"/>
      <c r="O227" s="9"/>
      <c r="P227" s="9">
        <f t="shared" si="136"/>
        <v>5.1440056184112598E-3</v>
      </c>
      <c r="Q227" s="40">
        <f t="shared" si="137"/>
        <v>28312.254999999997</v>
      </c>
      <c r="S227" s="35">
        <v>0.1</v>
      </c>
      <c r="Z227">
        <f t="shared" si="138"/>
        <v>2362</v>
      </c>
      <c r="AA227" s="15">
        <f t="shared" si="139"/>
        <v>-8.2241279370334503E-3</v>
      </c>
      <c r="AB227" s="15">
        <f t="shared" si="140"/>
        <v>-3.3098664517874753E-3</v>
      </c>
      <c r="AC227" s="15">
        <f t="shared" si="141"/>
        <v>-2.1822005625643445E-2</v>
      </c>
      <c r="AD227" s="15">
        <f t="shared" si="142"/>
        <v>-8.4538720701987351E-3</v>
      </c>
      <c r="AE227" s="15">
        <f t="shared" si="143"/>
        <v>7.1467952979286252E-6</v>
      </c>
      <c r="AF227">
        <f t="shared" si="144"/>
        <v>-2.1822005625643445E-2</v>
      </c>
      <c r="AG227" s="68"/>
      <c r="AH227">
        <f t="shared" si="145"/>
        <v>-1.336813355544471E-2</v>
      </c>
      <c r="AI227">
        <f t="shared" si="146"/>
        <v>0.46541148529869769</v>
      </c>
      <c r="AJ227">
        <f t="shared" si="147"/>
        <v>-0.3611815741832079</v>
      </c>
      <c r="AK227">
        <f t="shared" si="148"/>
        <v>-0.16677865555716501</v>
      </c>
      <c r="AL227">
        <f t="shared" si="149"/>
        <v>-2.8391854603404378</v>
      </c>
      <c r="AM227">
        <f t="shared" si="150"/>
        <v>-6.5631211083010639</v>
      </c>
      <c r="AN227" s="15">
        <f t="shared" si="152"/>
        <v>3.700377626540718</v>
      </c>
      <c r="AO227" s="15">
        <f t="shared" si="152"/>
        <v>3.7049411909647159</v>
      </c>
      <c r="AP227" s="15">
        <f t="shared" si="152"/>
        <v>3.6953315368962008</v>
      </c>
      <c r="AQ227" s="15">
        <f t="shared" si="152"/>
        <v>3.7156353197116494</v>
      </c>
      <c r="AR227" s="15">
        <f t="shared" si="152"/>
        <v>3.6730316566135</v>
      </c>
      <c r="AS227" s="15">
        <f t="shared" si="152"/>
        <v>3.7638272142386935</v>
      </c>
      <c r="AT227" s="15">
        <f t="shared" si="152"/>
        <v>3.5758286702365485</v>
      </c>
      <c r="AU227" s="15">
        <f t="shared" si="151"/>
        <v>3.9994289833467165</v>
      </c>
      <c r="AV227" s="15"/>
    </row>
    <row r="228" spans="1:48" x14ac:dyDescent="0.2">
      <c r="A228" s="9" t="s">
        <v>634</v>
      </c>
      <c r="B228" s="35"/>
      <c r="C228" s="12">
        <v>43397.362000000001</v>
      </c>
      <c r="D228" s="12"/>
      <c r="E228" s="9">
        <f t="shared" si="133"/>
        <v>2404.9932853580772</v>
      </c>
      <c r="F228" s="9">
        <f t="shared" si="134"/>
        <v>2405</v>
      </c>
      <c r="G228" s="9">
        <f t="shared" si="135"/>
        <v>-1.0399999999208376E-2</v>
      </c>
      <c r="H228" s="9"/>
      <c r="I228" s="9">
        <f t="shared" si="131"/>
        <v>-1.0399999999208376E-2</v>
      </c>
      <c r="J228" s="9"/>
      <c r="K228" s="9"/>
      <c r="L228" s="9"/>
      <c r="M228" s="9"/>
      <c r="N228" s="9"/>
      <c r="O228" s="9"/>
      <c r="P228" s="9">
        <f t="shared" si="136"/>
        <v>5.1530792612569532E-3</v>
      </c>
      <c r="Q228" s="40">
        <f t="shared" si="137"/>
        <v>28378.862000000001</v>
      </c>
      <c r="S228" s="35">
        <v>0.1</v>
      </c>
      <c r="X228" s="9"/>
      <c r="Y228" s="9"/>
      <c r="Z228">
        <f t="shared" si="138"/>
        <v>2405</v>
      </c>
      <c r="AA228" s="15">
        <f t="shared" si="139"/>
        <v>-8.3841639960975812E-3</v>
      </c>
      <c r="AB228" s="15">
        <f t="shared" si="140"/>
        <v>3.1372432581461586E-3</v>
      </c>
      <c r="AC228" s="15">
        <f t="shared" si="141"/>
        <v>-1.5553079260465329E-2</v>
      </c>
      <c r="AD228" s="15">
        <f t="shared" si="142"/>
        <v>-2.0158360031107946E-3</v>
      </c>
      <c r="AE228" s="15">
        <f t="shared" si="143"/>
        <v>4.0635947914377035E-7</v>
      </c>
      <c r="AF228">
        <f t="shared" si="144"/>
        <v>-1.5553079260465329E-2</v>
      </c>
      <c r="AG228" s="68"/>
      <c r="AH228">
        <f t="shared" si="145"/>
        <v>-1.3537243257354534E-2</v>
      </c>
      <c r="AI228">
        <f t="shared" si="146"/>
        <v>0.46630496346717298</v>
      </c>
      <c r="AJ228">
        <f t="shared" si="147"/>
        <v>-0.3661299359803058</v>
      </c>
      <c r="AK228">
        <f t="shared" si="148"/>
        <v>-0.16961606050201894</v>
      </c>
      <c r="AL228">
        <f t="shared" si="149"/>
        <v>-2.8338733907697784</v>
      </c>
      <c r="AM228">
        <f t="shared" si="150"/>
        <v>-6.4480629563956207</v>
      </c>
      <c r="AN228" s="15">
        <f t="shared" si="152"/>
        <v>3.7098247573464933</v>
      </c>
      <c r="AO228" s="15">
        <f t="shared" si="152"/>
        <v>3.7142692548605787</v>
      </c>
      <c r="AP228" s="15">
        <f t="shared" si="152"/>
        <v>3.7048544530425609</v>
      </c>
      <c r="AQ228" s="15">
        <f t="shared" si="152"/>
        <v>3.7248660739400661</v>
      </c>
      <c r="AR228" s="15">
        <f t="shared" si="152"/>
        <v>3.6826283625816263</v>
      </c>
      <c r="AS228" s="15">
        <f t="shared" si="152"/>
        <v>3.7732071374191545</v>
      </c>
      <c r="AT228" s="15">
        <f t="shared" si="152"/>
        <v>3.5846468071026711</v>
      </c>
      <c r="AU228" s="15">
        <f t="shared" si="151"/>
        <v>4.0132795432464965</v>
      </c>
    </row>
    <row r="229" spans="1:48" x14ac:dyDescent="0.2">
      <c r="A229" s="9" t="s">
        <v>635</v>
      </c>
      <c r="B229" s="35"/>
      <c r="C229" s="12">
        <v>43702.493999999999</v>
      </c>
      <c r="D229" s="12"/>
      <c r="E229" s="9">
        <f t="shared" si="133"/>
        <v>2601.9982968052491</v>
      </c>
      <c r="F229" s="9">
        <f t="shared" si="134"/>
        <v>2602</v>
      </c>
      <c r="G229" s="9">
        <f t="shared" si="135"/>
        <v>-2.6380000053904951E-3</v>
      </c>
      <c r="H229" s="9"/>
      <c r="I229" s="9">
        <f t="shared" si="131"/>
        <v>-2.6380000053904951E-3</v>
      </c>
      <c r="J229" s="9"/>
      <c r="K229" s="9"/>
      <c r="L229" s="9"/>
      <c r="M229" s="9"/>
      <c r="N229" s="9"/>
      <c r="O229" s="9"/>
      <c r="P229" s="9">
        <f t="shared" si="136"/>
        <v>5.194513672692979E-3</v>
      </c>
      <c r="Q229" s="40">
        <f t="shared" si="137"/>
        <v>28683.993999999999</v>
      </c>
      <c r="S229" s="35">
        <v>0.1</v>
      </c>
      <c r="Z229">
        <f t="shared" si="138"/>
        <v>2602</v>
      </c>
      <c r="AA229" s="15">
        <f t="shared" si="139"/>
        <v>-9.1060045288150586E-3</v>
      </c>
      <c r="AB229" s="15">
        <f t="shared" si="140"/>
        <v>1.1662518196117543E-2</v>
      </c>
      <c r="AC229" s="15">
        <f t="shared" si="141"/>
        <v>-7.8325136780834741E-3</v>
      </c>
      <c r="AD229" s="15">
        <f t="shared" si="142"/>
        <v>6.4680045234245635E-3</v>
      </c>
      <c r="AE229" s="15">
        <f t="shared" si="143"/>
        <v>4.1835082515040611E-6</v>
      </c>
      <c r="AF229">
        <f t="shared" si="144"/>
        <v>-7.8325136780834741E-3</v>
      </c>
      <c r="AG229" s="68"/>
      <c r="AH229">
        <f t="shared" si="145"/>
        <v>-1.4300518201508038E-2</v>
      </c>
      <c r="AI229">
        <f t="shared" si="146"/>
        <v>0.47064026895220079</v>
      </c>
      <c r="AJ229">
        <f t="shared" si="147"/>
        <v>-0.38891725907824337</v>
      </c>
      <c r="AK229">
        <f t="shared" si="148"/>
        <v>-0.18269722259794124</v>
      </c>
      <c r="AL229">
        <f t="shared" si="149"/>
        <v>-2.8092641188718641</v>
      </c>
      <c r="AM229">
        <f t="shared" si="150"/>
        <v>-5.9626507483648812</v>
      </c>
      <c r="AN229" s="15">
        <f t="shared" si="152"/>
        <v>3.7533489939220921</v>
      </c>
      <c r="AO229" s="15">
        <f t="shared" si="152"/>
        <v>3.7572239091174091</v>
      </c>
      <c r="AP229" s="15">
        <f t="shared" si="152"/>
        <v>3.7487735433327223</v>
      </c>
      <c r="AQ229" s="15">
        <f t="shared" si="152"/>
        <v>3.7672675398658551</v>
      </c>
      <c r="AR229" s="15">
        <f t="shared" si="152"/>
        <v>3.7270965943792644</v>
      </c>
      <c r="AS229" s="15">
        <f t="shared" si="152"/>
        <v>3.8158960027087323</v>
      </c>
      <c r="AT229" s="15">
        <f t="shared" si="152"/>
        <v>3.6261118073335914</v>
      </c>
      <c r="AU229" s="15">
        <f t="shared" si="151"/>
        <v>4.0767344339501408</v>
      </c>
    </row>
    <row r="230" spans="1:48" x14ac:dyDescent="0.2">
      <c r="A230" s="9" t="s">
        <v>636</v>
      </c>
      <c r="B230" s="35"/>
      <c r="C230" s="12">
        <v>43747.400999999998</v>
      </c>
      <c r="D230" s="12"/>
      <c r="E230" s="9">
        <f t="shared" si="133"/>
        <v>2630.9919914982279</v>
      </c>
      <c r="F230" s="9">
        <f t="shared" si="134"/>
        <v>2631</v>
      </c>
      <c r="G230" s="9">
        <f t="shared" si="135"/>
        <v>-1.2404000000969972E-2</v>
      </c>
      <c r="H230" s="9"/>
      <c r="I230" s="9">
        <f t="shared" si="131"/>
        <v>-1.2404000000969972E-2</v>
      </c>
      <c r="J230" s="9"/>
      <c r="K230" s="9"/>
      <c r="L230" s="9"/>
      <c r="M230" s="9"/>
      <c r="N230" s="9"/>
      <c r="O230" s="9"/>
      <c r="P230" s="9">
        <f t="shared" si="136"/>
        <v>5.2005943667657933E-3</v>
      </c>
      <c r="Q230" s="40">
        <f t="shared" si="137"/>
        <v>28728.900999999998</v>
      </c>
      <c r="S230" s="35">
        <v>0.1</v>
      </c>
      <c r="Z230">
        <f t="shared" si="138"/>
        <v>2631</v>
      </c>
      <c r="AA230" s="15">
        <f t="shared" si="139"/>
        <v>-9.210625980702665E-3</v>
      </c>
      <c r="AB230" s="15">
        <f t="shared" si="140"/>
        <v>2.007220346498485E-3</v>
      </c>
      <c r="AC230" s="15">
        <f t="shared" si="141"/>
        <v>-1.7604594367735767E-2</v>
      </c>
      <c r="AD230" s="15">
        <f t="shared" si="142"/>
        <v>-3.1933740202673075E-3</v>
      </c>
      <c r="AE230" s="15">
        <f t="shared" si="143"/>
        <v>1.0197637633318187E-6</v>
      </c>
      <c r="AF230">
        <f t="shared" si="144"/>
        <v>-1.7604594367735767E-2</v>
      </c>
      <c r="AG230" s="68"/>
      <c r="AH230">
        <f t="shared" si="145"/>
        <v>-1.4411220347468457E-2</v>
      </c>
      <c r="AI230">
        <f t="shared" si="146"/>
        <v>0.47131285606018847</v>
      </c>
      <c r="AJ230">
        <f t="shared" si="147"/>
        <v>-0.39228835413390623</v>
      </c>
      <c r="AK230">
        <f t="shared" si="148"/>
        <v>-0.18463451419700785</v>
      </c>
      <c r="AL230">
        <f t="shared" si="149"/>
        <v>-2.8056021082750018</v>
      </c>
      <c r="AM230">
        <f t="shared" si="150"/>
        <v>-5.8964443818893217</v>
      </c>
      <c r="AN230" s="15">
        <f t="shared" si="152"/>
        <v>3.7597908283404671</v>
      </c>
      <c r="AO230" s="15">
        <f t="shared" si="152"/>
        <v>3.7635796867157749</v>
      </c>
      <c r="AP230" s="15">
        <f t="shared" si="152"/>
        <v>3.7552794035939248</v>
      </c>
      <c r="AQ230" s="15">
        <f t="shared" si="152"/>
        <v>3.7735278323576122</v>
      </c>
      <c r="AR230" s="15">
        <f t="shared" si="152"/>
        <v>3.7337120341107886</v>
      </c>
      <c r="AS230" s="15">
        <f t="shared" si="152"/>
        <v>3.8221425215813594</v>
      </c>
      <c r="AT230" s="15">
        <f t="shared" si="152"/>
        <v>3.6323669186250691</v>
      </c>
      <c r="AU230" s="15">
        <f t="shared" si="151"/>
        <v>4.0860755092313878</v>
      </c>
    </row>
    <row r="231" spans="1:48" x14ac:dyDescent="0.2">
      <c r="A231" s="9" t="s">
        <v>637</v>
      </c>
      <c r="B231" s="35"/>
      <c r="C231" s="12">
        <v>43764.44</v>
      </c>
      <c r="D231" s="12"/>
      <c r="E231" s="9">
        <f t="shared" si="133"/>
        <v>2641.993028393897</v>
      </c>
      <c r="F231" s="9">
        <f t="shared" si="134"/>
        <v>2642</v>
      </c>
      <c r="G231" s="9">
        <f t="shared" si="135"/>
        <v>-1.079800000297837E-2</v>
      </c>
      <c r="H231" s="9"/>
      <c r="I231" s="9">
        <f t="shared" si="131"/>
        <v>-1.079800000297837E-2</v>
      </c>
      <c r="J231" s="9"/>
      <c r="K231" s="9"/>
      <c r="L231" s="9"/>
      <c r="M231" s="9"/>
      <c r="N231" s="9"/>
      <c r="O231" s="9"/>
      <c r="P231" s="9">
        <f t="shared" si="136"/>
        <v>5.2028995756194674E-3</v>
      </c>
      <c r="Q231" s="40">
        <f t="shared" si="137"/>
        <v>28745.940000000002</v>
      </c>
      <c r="S231" s="35">
        <v>0.1</v>
      </c>
      <c r="Z231">
        <f t="shared" si="138"/>
        <v>2642</v>
      </c>
      <c r="AA231" s="15">
        <f t="shared" si="139"/>
        <v>-9.2501959663310908E-3</v>
      </c>
      <c r="AB231" s="15">
        <f t="shared" si="140"/>
        <v>3.6550955389721886E-3</v>
      </c>
      <c r="AC231" s="15">
        <f t="shared" si="141"/>
        <v>-1.6000899578597835E-2</v>
      </c>
      <c r="AD231" s="15">
        <f t="shared" si="142"/>
        <v>-1.5478040366472788E-3</v>
      </c>
      <c r="AE231" s="15">
        <f t="shared" si="143"/>
        <v>2.395697335861611E-7</v>
      </c>
      <c r="AF231">
        <f t="shared" si="144"/>
        <v>-1.6000899578597835E-2</v>
      </c>
      <c r="AG231" s="68"/>
      <c r="AH231">
        <f t="shared" si="145"/>
        <v>-1.4453095541950558E-2</v>
      </c>
      <c r="AI231">
        <f t="shared" si="146"/>
        <v>0.47157033735509157</v>
      </c>
      <c r="AJ231">
        <f t="shared" si="147"/>
        <v>-0.39356818547420941</v>
      </c>
      <c r="AK231">
        <f t="shared" si="148"/>
        <v>-0.18537014764246246</v>
      </c>
      <c r="AL231">
        <f t="shared" si="149"/>
        <v>-2.8042103352521401</v>
      </c>
      <c r="AM231">
        <f t="shared" si="150"/>
        <v>-5.8716555847182335</v>
      </c>
      <c r="AN231" s="15">
        <f t="shared" ref="AN231:AT240" si="153">$AU231+$AB$7*SIN(AO231)</f>
        <v>3.7622366750913252</v>
      </c>
      <c r="AO231" s="15">
        <f t="shared" si="153"/>
        <v>3.765992808429004</v>
      </c>
      <c r="AP231" s="15">
        <f t="shared" si="153"/>
        <v>3.7577498884410256</v>
      </c>
      <c r="AQ231" s="15">
        <f t="shared" si="153"/>
        <v>3.7759038462924108</v>
      </c>
      <c r="AR231" s="15">
        <f t="shared" si="153"/>
        <v>3.736225975052903</v>
      </c>
      <c r="AS231" s="15">
        <f t="shared" si="153"/>
        <v>3.8245094844397949</v>
      </c>
      <c r="AT231" s="15">
        <f t="shared" si="153"/>
        <v>3.6347498886367444</v>
      </c>
      <c r="AU231" s="15">
        <f t="shared" si="151"/>
        <v>4.0896186757173778</v>
      </c>
    </row>
    <row r="232" spans="1:48" x14ac:dyDescent="0.2">
      <c r="A232" s="9" t="s">
        <v>638</v>
      </c>
      <c r="B232" s="35"/>
      <c r="C232" s="12">
        <v>43792.324999999997</v>
      </c>
      <c r="D232" s="12"/>
      <c r="E232" s="9">
        <f t="shared" si="133"/>
        <v>2659.996662048195</v>
      </c>
      <c r="F232" s="9">
        <f t="shared" si="134"/>
        <v>2660</v>
      </c>
      <c r="G232" s="9">
        <f t="shared" si="135"/>
        <v>-5.1700000040000305E-3</v>
      </c>
      <c r="H232" s="9"/>
      <c r="I232" s="9">
        <f t="shared" si="131"/>
        <v>-5.1700000040000305E-3</v>
      </c>
      <c r="J232" s="9"/>
      <c r="K232" s="9"/>
      <c r="L232" s="9"/>
      <c r="M232" s="9"/>
      <c r="N232" s="9"/>
      <c r="O232" s="9"/>
      <c r="P232" s="9">
        <f t="shared" si="136"/>
        <v>5.2066702391873002E-3</v>
      </c>
      <c r="Q232" s="40">
        <f t="shared" si="137"/>
        <v>28773.824999999997</v>
      </c>
      <c r="S232" s="35">
        <v>0.1</v>
      </c>
      <c r="Z232">
        <f t="shared" si="138"/>
        <v>2660</v>
      </c>
      <c r="AA232" s="15">
        <f t="shared" si="139"/>
        <v>-9.3148104319357682E-3</v>
      </c>
      <c r="AB232" s="15">
        <f t="shared" si="140"/>
        <v>9.3514806671230379E-3</v>
      </c>
      <c r="AC232" s="15">
        <f t="shared" si="141"/>
        <v>-1.0376670243187331E-2</v>
      </c>
      <c r="AD232" s="15">
        <f t="shared" si="142"/>
        <v>4.1448104279357377E-3</v>
      </c>
      <c r="AE232" s="15">
        <f t="shared" si="143"/>
        <v>1.7179453483524833E-6</v>
      </c>
      <c r="AF232">
        <f t="shared" si="144"/>
        <v>-1.0376670243187331E-2</v>
      </c>
      <c r="AG232" s="68"/>
      <c r="AH232">
        <f t="shared" si="145"/>
        <v>-1.4521480671123068E-2</v>
      </c>
      <c r="AI232">
        <f t="shared" si="146"/>
        <v>0.47199448860891491</v>
      </c>
      <c r="AJ232">
        <f t="shared" si="147"/>
        <v>-0.39566381480653218</v>
      </c>
      <c r="AK232">
        <f t="shared" si="148"/>
        <v>-0.18657486417156724</v>
      </c>
      <c r="AL232">
        <f t="shared" si="149"/>
        <v>-2.8019296160248737</v>
      </c>
      <c r="AM232">
        <f t="shared" si="150"/>
        <v>-5.8314688649088096</v>
      </c>
      <c r="AN232" s="15">
        <f t="shared" si="153"/>
        <v>3.766241826642053</v>
      </c>
      <c r="AO232" s="15">
        <f t="shared" si="153"/>
        <v>3.7699443302819948</v>
      </c>
      <c r="AP232" s="15">
        <f t="shared" si="153"/>
        <v>3.7617957618432127</v>
      </c>
      <c r="AQ232" s="15">
        <f t="shared" si="153"/>
        <v>3.7797936082219272</v>
      </c>
      <c r="AR232" s="15">
        <f t="shared" si="153"/>
        <v>3.7403451893551831</v>
      </c>
      <c r="AS232" s="15">
        <f t="shared" si="153"/>
        <v>3.8283798803400879</v>
      </c>
      <c r="AT232" s="15">
        <f t="shared" si="153"/>
        <v>3.6386616182836438</v>
      </c>
      <c r="AU232" s="15">
        <f t="shared" si="151"/>
        <v>4.0954165845126349</v>
      </c>
    </row>
    <row r="233" spans="1:48" x14ac:dyDescent="0.2">
      <c r="A233" s="9" t="s">
        <v>637</v>
      </c>
      <c r="B233" s="35"/>
      <c r="C233" s="12">
        <v>43806.258999999998</v>
      </c>
      <c r="D233" s="12"/>
      <c r="E233" s="9">
        <f t="shared" si="133"/>
        <v>2668.9929909468528</v>
      </c>
      <c r="F233" s="9">
        <f t="shared" si="134"/>
        <v>2669</v>
      </c>
      <c r="G233" s="9">
        <f t="shared" si="135"/>
        <v>-1.0856000000785571E-2</v>
      </c>
      <c r="H233" s="9"/>
      <c r="I233" s="9">
        <f t="shared" si="131"/>
        <v>-1.0856000000785571E-2</v>
      </c>
      <c r="J233" s="9"/>
      <c r="K233" s="9"/>
      <c r="L233" s="9"/>
      <c r="M233" s="9"/>
      <c r="N233" s="9"/>
      <c r="O233" s="9"/>
      <c r="P233" s="9">
        <f t="shared" si="136"/>
        <v>5.2085548743830683E-3</v>
      </c>
      <c r="Q233" s="40">
        <f t="shared" si="137"/>
        <v>28787.758999999998</v>
      </c>
      <c r="S233" s="35">
        <v>0.1</v>
      </c>
      <c r="Z233">
        <f t="shared" si="138"/>
        <v>2669</v>
      </c>
      <c r="AA233" s="15">
        <f t="shared" si="139"/>
        <v>-9.3470538047171082E-3</v>
      </c>
      <c r="AB233" s="15">
        <f t="shared" si="140"/>
        <v>3.6996086783146059E-3</v>
      </c>
      <c r="AC233" s="15">
        <f t="shared" si="141"/>
        <v>-1.6064554875168641E-2</v>
      </c>
      <c r="AD233" s="15">
        <f t="shared" si="142"/>
        <v>-1.5089461960684624E-3</v>
      </c>
      <c r="AE233" s="15">
        <f t="shared" si="143"/>
        <v>2.2769186226294825E-7</v>
      </c>
      <c r="AF233">
        <f t="shared" si="144"/>
        <v>-1.6064554875168641E-2</v>
      </c>
      <c r="AG233" s="68"/>
      <c r="AH233">
        <f t="shared" si="145"/>
        <v>-1.4555608679100177E-2</v>
      </c>
      <c r="AI233">
        <f t="shared" si="146"/>
        <v>0.47220788109247924</v>
      </c>
      <c r="AJ233">
        <f t="shared" si="147"/>
        <v>-0.39671226474571025</v>
      </c>
      <c r="AK233">
        <f t="shared" si="148"/>
        <v>-0.18717766752235571</v>
      </c>
      <c r="AL233">
        <f t="shared" si="149"/>
        <v>-2.8007877243062542</v>
      </c>
      <c r="AM233">
        <f t="shared" si="150"/>
        <v>-5.8115486388225239</v>
      </c>
      <c r="AN233" s="15">
        <f t="shared" si="153"/>
        <v>3.7682457381093051</v>
      </c>
      <c r="AO233" s="15">
        <f t="shared" si="153"/>
        <v>3.7719213954552826</v>
      </c>
      <c r="AP233" s="15">
        <f t="shared" si="153"/>
        <v>3.7638202187124952</v>
      </c>
      <c r="AQ233" s="15">
        <f t="shared" si="153"/>
        <v>3.7817393154332808</v>
      </c>
      <c r="AR233" s="15">
        <f t="shared" si="153"/>
        <v>3.7424073510694003</v>
      </c>
      <c r="AS233" s="15">
        <f t="shared" si="153"/>
        <v>3.8303137795245563</v>
      </c>
      <c r="AT233" s="15">
        <f t="shared" si="153"/>
        <v>3.6406232369579459</v>
      </c>
      <c r="AU233" s="15">
        <f t="shared" si="151"/>
        <v>4.0983155389102635</v>
      </c>
    </row>
    <row r="234" spans="1:48" x14ac:dyDescent="0.2">
      <c r="A234" s="9" t="s">
        <v>639</v>
      </c>
      <c r="B234" s="35"/>
      <c r="C234" s="12">
        <v>44001.398000000001</v>
      </c>
      <c r="D234" s="12"/>
      <c r="E234" s="9">
        <f t="shared" si="133"/>
        <v>2794.98227076277</v>
      </c>
      <c r="F234" s="9">
        <f t="shared" si="134"/>
        <v>2795</v>
      </c>
      <c r="G234" s="9">
        <f t="shared" si="135"/>
        <v>-2.7459999997518025E-2</v>
      </c>
      <c r="H234" s="9"/>
      <c r="I234" s="9">
        <f t="shared" si="131"/>
        <v>-2.7459999997518025E-2</v>
      </c>
      <c r="J234" s="9"/>
      <c r="K234" s="9"/>
      <c r="L234" s="9"/>
      <c r="M234" s="9"/>
      <c r="N234" s="9"/>
      <c r="O234" s="9"/>
      <c r="P234" s="9">
        <f t="shared" si="136"/>
        <v>5.2348910059533552E-3</v>
      </c>
      <c r="Q234" s="40">
        <f t="shared" si="137"/>
        <v>28982.898000000001</v>
      </c>
      <c r="S234" s="35">
        <v>0.1</v>
      </c>
      <c r="Z234">
        <f t="shared" si="138"/>
        <v>2795</v>
      </c>
      <c r="AA234" s="15">
        <f t="shared" si="139"/>
        <v>-9.7938904489609964E-3</v>
      </c>
      <c r="AB234" s="15">
        <f t="shared" si="140"/>
        <v>-1.2431218542603673E-2</v>
      </c>
      <c r="AC234" s="15">
        <f t="shared" si="141"/>
        <v>-3.269489100347138E-2</v>
      </c>
      <c r="AD234" s="15">
        <f t="shared" si="142"/>
        <v>-1.7666109548557029E-2</v>
      </c>
      <c r="AE234" s="15">
        <f t="shared" si="143"/>
        <v>3.1209142658161785E-5</v>
      </c>
      <c r="AF234">
        <f t="shared" si="144"/>
        <v>-3.269489100347138E-2</v>
      </c>
      <c r="AG234" s="68"/>
      <c r="AH234">
        <f t="shared" si="145"/>
        <v>-1.5028781454914352E-2</v>
      </c>
      <c r="AI234">
        <f t="shared" si="146"/>
        <v>0.47528897949244309</v>
      </c>
      <c r="AJ234">
        <f t="shared" si="147"/>
        <v>-0.41143567059544001</v>
      </c>
      <c r="AK234">
        <f t="shared" si="148"/>
        <v>-0.19564852403715766</v>
      </c>
      <c r="AL234">
        <f t="shared" si="149"/>
        <v>-2.7846914804004612</v>
      </c>
      <c r="AM234">
        <f t="shared" si="150"/>
        <v>-5.5441819755386872</v>
      </c>
      <c r="AN234" s="15">
        <f t="shared" si="153"/>
        <v>3.7963956697738603</v>
      </c>
      <c r="AO234" s="15">
        <f t="shared" si="153"/>
        <v>3.7996948307072254</v>
      </c>
      <c r="AP234" s="15">
        <f t="shared" si="153"/>
        <v>3.7922695390324881</v>
      </c>
      <c r="AQ234" s="15">
        <f t="shared" si="153"/>
        <v>3.8090418247579252</v>
      </c>
      <c r="AR234" s="15">
        <f t="shared" si="153"/>
        <v>3.7714556673738655</v>
      </c>
      <c r="AS234" s="15">
        <f t="shared" si="153"/>
        <v>3.8573011089414413</v>
      </c>
      <c r="AT234" s="15">
        <f t="shared" si="153"/>
        <v>3.6684932969657833</v>
      </c>
      <c r="AU234" s="15">
        <f t="shared" si="151"/>
        <v>4.1389009004770605</v>
      </c>
    </row>
    <row r="235" spans="1:48" x14ac:dyDescent="0.2">
      <c r="A235" s="9" t="s">
        <v>632</v>
      </c>
      <c r="B235" s="35"/>
      <c r="C235" s="12">
        <v>44010.696000000004</v>
      </c>
      <c r="D235" s="12"/>
      <c r="E235" s="9">
        <f t="shared" si="133"/>
        <v>2800.9854188968116</v>
      </c>
      <c r="F235" s="9">
        <f t="shared" si="134"/>
        <v>2801</v>
      </c>
      <c r="G235" s="9">
        <f t="shared" si="135"/>
        <v>-2.2583999998460058E-2</v>
      </c>
      <c r="H235" s="9"/>
      <c r="I235" s="9">
        <f t="shared" si="131"/>
        <v>-2.2583999998460058E-2</v>
      </c>
      <c r="J235" s="9"/>
      <c r="K235" s="9"/>
      <c r="L235" s="9"/>
      <c r="M235" s="9"/>
      <c r="N235" s="9"/>
      <c r="O235" s="9"/>
      <c r="P235" s="9">
        <f t="shared" si="136"/>
        <v>5.2361428370953271E-3</v>
      </c>
      <c r="Q235" s="40">
        <f t="shared" si="137"/>
        <v>28992.196000000004</v>
      </c>
      <c r="S235" s="35">
        <v>0.1</v>
      </c>
      <c r="X235" s="15"/>
      <c r="Y235" s="15"/>
      <c r="Z235">
        <f t="shared" si="138"/>
        <v>2801</v>
      </c>
      <c r="AA235" s="15">
        <f t="shared" si="139"/>
        <v>-9.8149512442862359E-3</v>
      </c>
      <c r="AB235" s="15">
        <f t="shared" si="140"/>
        <v>-7.5329059170784959E-3</v>
      </c>
      <c r="AC235" s="15">
        <f t="shared" si="141"/>
        <v>-2.7820142835555384E-2</v>
      </c>
      <c r="AD235" s="15">
        <f t="shared" si="142"/>
        <v>-1.2769048754173822E-2</v>
      </c>
      <c r="AE235" s="15">
        <f t="shared" si="143"/>
        <v>1.6304860608646804E-5</v>
      </c>
      <c r="AF235">
        <f t="shared" si="144"/>
        <v>-2.7820142835555384E-2</v>
      </c>
      <c r="AG235" s="68"/>
      <c r="AH235">
        <f t="shared" si="145"/>
        <v>-1.5051094081381562E-2</v>
      </c>
      <c r="AI235">
        <f t="shared" si="146"/>
        <v>0.47544011935039376</v>
      </c>
      <c r="AJ235">
        <f t="shared" si="147"/>
        <v>-0.41213891309475409</v>
      </c>
      <c r="AK235">
        <f t="shared" si="148"/>
        <v>-0.19605338970002778</v>
      </c>
      <c r="AL235">
        <f t="shared" si="149"/>
        <v>-2.7839197718887108</v>
      </c>
      <c r="AM235">
        <f t="shared" si="150"/>
        <v>-5.5319618921613163</v>
      </c>
      <c r="AN235" s="15">
        <f t="shared" si="153"/>
        <v>3.7977406477239311</v>
      </c>
      <c r="AO235" s="15">
        <f t="shared" si="153"/>
        <v>3.8010219152026594</v>
      </c>
      <c r="AP235" s="15">
        <f t="shared" si="153"/>
        <v>3.7936292702379597</v>
      </c>
      <c r="AQ235" s="15">
        <f t="shared" si="153"/>
        <v>3.8103450671785182</v>
      </c>
      <c r="AR235" s="15">
        <f t="shared" si="153"/>
        <v>3.772847174359637</v>
      </c>
      <c r="AS235" s="15">
        <f t="shared" si="153"/>
        <v>3.8585823234620382</v>
      </c>
      <c r="AT235" s="15">
        <f t="shared" si="153"/>
        <v>3.669839606447574</v>
      </c>
      <c r="AU235" s="15">
        <f t="shared" si="151"/>
        <v>4.1408335367421465</v>
      </c>
    </row>
    <row r="236" spans="1:48" x14ac:dyDescent="0.2">
      <c r="A236" s="9" t="s">
        <v>640</v>
      </c>
      <c r="B236" s="35"/>
      <c r="C236" s="12">
        <v>44083.519</v>
      </c>
      <c r="D236" s="12"/>
      <c r="E236" s="9">
        <f t="shared" si="133"/>
        <v>2848.0027620421283</v>
      </c>
      <c r="F236" s="9">
        <f t="shared" si="134"/>
        <v>2848</v>
      </c>
      <c r="G236" s="9">
        <f t="shared" si="135"/>
        <v>4.2780000003403984E-3</v>
      </c>
      <c r="H236" s="9"/>
      <c r="I236" s="9">
        <f t="shared" si="131"/>
        <v>4.2780000003403984E-3</v>
      </c>
      <c r="J236" s="9"/>
      <c r="K236" s="9"/>
      <c r="L236" s="9"/>
      <c r="M236" s="9"/>
      <c r="N236" s="9"/>
      <c r="O236" s="9"/>
      <c r="P236" s="9">
        <f t="shared" si="136"/>
        <v>5.2459417069622505E-3</v>
      </c>
      <c r="Q236" s="40">
        <f t="shared" si="137"/>
        <v>29065.019</v>
      </c>
      <c r="S236" s="35">
        <v>0.1</v>
      </c>
      <c r="Z236">
        <f t="shared" si="138"/>
        <v>2848</v>
      </c>
      <c r="AA236" s="15">
        <f t="shared" si="139"/>
        <v>-9.9792271214120994E-3</v>
      </c>
      <c r="AB236" s="15">
        <f t="shared" si="140"/>
        <v>1.9503168828714747E-2</v>
      </c>
      <c r="AC236" s="15">
        <f t="shared" si="141"/>
        <v>-9.6794170662185212E-4</v>
      </c>
      <c r="AD236" s="15">
        <f t="shared" si="142"/>
        <v>1.4257227121752498E-2</v>
      </c>
      <c r="AE236" s="15">
        <f t="shared" si="143"/>
        <v>2.0326852520123501E-5</v>
      </c>
      <c r="AF236">
        <f t="shared" si="144"/>
        <v>-9.6794170662185212E-4</v>
      </c>
      <c r="AG236" s="68"/>
      <c r="AH236">
        <f t="shared" si="145"/>
        <v>-1.5225168828374349E-2</v>
      </c>
      <c r="AI236">
        <f t="shared" si="146"/>
        <v>0.47663821034619502</v>
      </c>
      <c r="AJ236">
        <f t="shared" si="147"/>
        <v>-0.41765445132394496</v>
      </c>
      <c r="AK236">
        <f t="shared" si="148"/>
        <v>-0.19922960907045534</v>
      </c>
      <c r="AL236">
        <f t="shared" si="149"/>
        <v>-2.7778578500216851</v>
      </c>
      <c r="AM236">
        <f t="shared" si="150"/>
        <v>-5.437754933658911</v>
      </c>
      <c r="AN236" s="15">
        <f t="shared" si="153"/>
        <v>3.8082907818329832</v>
      </c>
      <c r="AO236" s="15">
        <f t="shared" si="153"/>
        <v>3.8114322461084473</v>
      </c>
      <c r="AP236" s="15">
        <f t="shared" si="153"/>
        <v>3.8042963283786193</v>
      </c>
      <c r="AQ236" s="15">
        <f t="shared" si="153"/>
        <v>3.8205644655071564</v>
      </c>
      <c r="AR236" s="15">
        <f t="shared" si="153"/>
        <v>3.7837731109359072</v>
      </c>
      <c r="AS236" s="15">
        <f t="shared" si="153"/>
        <v>3.8686069597952626</v>
      </c>
      <c r="AT236" s="15">
        <f t="shared" si="153"/>
        <v>3.6804467321567644</v>
      </c>
      <c r="AU236" s="15">
        <f t="shared" si="151"/>
        <v>4.1559725208186507</v>
      </c>
    </row>
    <row r="237" spans="1:48" x14ac:dyDescent="0.2">
      <c r="A237" s="9" t="s">
        <v>641</v>
      </c>
      <c r="B237" s="35"/>
      <c r="C237" s="12">
        <v>44125.321000000004</v>
      </c>
      <c r="D237" s="12"/>
      <c r="E237" s="9">
        <f t="shared" si="133"/>
        <v>2874.9917487381003</v>
      </c>
      <c r="F237" s="9">
        <f t="shared" si="134"/>
        <v>2875</v>
      </c>
      <c r="G237" s="9">
        <f t="shared" si="135"/>
        <v>-1.277999999729218E-2</v>
      </c>
      <c r="H237" s="9"/>
      <c r="I237" s="9">
        <f t="shared" si="131"/>
        <v>-1.277999999729218E-2</v>
      </c>
      <c r="J237" s="9"/>
      <c r="K237" s="9"/>
      <c r="L237" s="9"/>
      <c r="M237" s="9"/>
      <c r="N237" s="9"/>
      <c r="O237" s="9"/>
      <c r="P237" s="9">
        <f t="shared" si="136"/>
        <v>5.2515651174683464E-3</v>
      </c>
      <c r="Q237" s="40">
        <f t="shared" si="137"/>
        <v>29106.821000000004</v>
      </c>
      <c r="S237" s="35">
        <v>0.1</v>
      </c>
      <c r="X237" s="9"/>
      <c r="Y237" s="9"/>
      <c r="Z237">
        <f t="shared" si="138"/>
        <v>2875</v>
      </c>
      <c r="AA237" s="15">
        <f t="shared" si="139"/>
        <v>-1.0073030341028133E-2</v>
      </c>
      <c r="AB237" s="15">
        <f t="shared" si="140"/>
        <v>2.5445954612043006E-3</v>
      </c>
      <c r="AC237" s="15">
        <f t="shared" si="141"/>
        <v>-1.8031565114760527E-2</v>
      </c>
      <c r="AD237" s="15">
        <f t="shared" si="142"/>
        <v>-2.7069696562640466E-3</v>
      </c>
      <c r="AE237" s="15">
        <f t="shared" si="143"/>
        <v>7.3276847199342912E-7</v>
      </c>
      <c r="AF237">
        <f t="shared" si="144"/>
        <v>-1.8031565114760527E-2</v>
      </c>
      <c r="AG237" s="68"/>
      <c r="AH237">
        <f t="shared" si="145"/>
        <v>-1.532459545849648E-2</v>
      </c>
      <c r="AI237">
        <f t="shared" si="146"/>
        <v>0.47733792999706171</v>
      </c>
      <c r="AJ237">
        <f t="shared" si="147"/>
        <v>-0.42082845154458054</v>
      </c>
      <c r="AK237">
        <f t="shared" si="148"/>
        <v>-0.20105810249836648</v>
      </c>
      <c r="AL237">
        <f t="shared" si="149"/>
        <v>-2.7743617699875212</v>
      </c>
      <c r="AM237">
        <f t="shared" si="150"/>
        <v>-5.3848218825786187</v>
      </c>
      <c r="AN237" s="15">
        <f t="shared" si="153"/>
        <v>3.814363219274334</v>
      </c>
      <c r="AO237" s="15">
        <f t="shared" si="153"/>
        <v>3.8174247486867023</v>
      </c>
      <c r="AP237" s="15">
        <f t="shared" si="153"/>
        <v>3.8104369486261609</v>
      </c>
      <c r="AQ237" s="15">
        <f t="shared" si="153"/>
        <v>3.8264440464497511</v>
      </c>
      <c r="AR237" s="15">
        <f t="shared" si="153"/>
        <v>3.7900703416269601</v>
      </c>
      <c r="AS237" s="15">
        <f t="shared" si="153"/>
        <v>3.8743568073721826</v>
      </c>
      <c r="AT237" s="15">
        <f t="shared" si="153"/>
        <v>3.686589408371916</v>
      </c>
      <c r="AU237" s="15">
        <f t="shared" si="151"/>
        <v>4.1646693840115354</v>
      </c>
    </row>
    <row r="238" spans="1:48" x14ac:dyDescent="0.2">
      <c r="A238" s="9" t="s">
        <v>641</v>
      </c>
      <c r="B238" s="35"/>
      <c r="C238" s="12">
        <v>44156.292000000001</v>
      </c>
      <c r="D238" s="12"/>
      <c r="E238" s="9">
        <f t="shared" si="133"/>
        <v>2894.9878232551291</v>
      </c>
      <c r="F238" s="9">
        <f t="shared" si="134"/>
        <v>2895</v>
      </c>
      <c r="G238" s="9">
        <f t="shared" si="135"/>
        <v>-1.8859999996493571E-2</v>
      </c>
      <c r="H238" s="9"/>
      <c r="I238" s="9">
        <f t="shared" si="131"/>
        <v>-1.8859999996493571E-2</v>
      </c>
      <c r="J238" s="9"/>
      <c r="K238" s="9"/>
      <c r="L238" s="9"/>
      <c r="M238" s="9"/>
      <c r="N238" s="9"/>
      <c r="O238" s="9"/>
      <c r="P238" s="9">
        <f t="shared" si="136"/>
        <v>5.255727912111297E-3</v>
      </c>
      <c r="Q238" s="40">
        <f t="shared" si="137"/>
        <v>29137.792000000001</v>
      </c>
      <c r="S238" s="35">
        <v>0.1</v>
      </c>
      <c r="X238" s="9"/>
      <c r="Y238" s="9"/>
      <c r="Z238">
        <f t="shared" si="138"/>
        <v>2895</v>
      </c>
      <c r="AA238" s="15">
        <f t="shared" si="139"/>
        <v>-1.0142243479598672E-2</v>
      </c>
      <c r="AB238" s="15">
        <f t="shared" si="140"/>
        <v>-3.4620286047836006E-3</v>
      </c>
      <c r="AC238" s="15">
        <f t="shared" si="141"/>
        <v>-2.4115727908604868E-2</v>
      </c>
      <c r="AD238" s="15">
        <f t="shared" si="142"/>
        <v>-8.7177565168948985E-3</v>
      </c>
      <c r="AE238" s="15">
        <f t="shared" si="143"/>
        <v>7.5999278687863478E-6</v>
      </c>
      <c r="AF238">
        <f t="shared" si="144"/>
        <v>-2.4115727908604868E-2</v>
      </c>
      <c r="AG238" s="68"/>
      <c r="AH238">
        <f t="shared" si="145"/>
        <v>-1.539797139170997E-2</v>
      </c>
      <c r="AI238">
        <f t="shared" si="146"/>
        <v>0.47786168346756019</v>
      </c>
      <c r="AJ238">
        <f t="shared" si="147"/>
        <v>-0.42318217309693151</v>
      </c>
      <c r="AK238">
        <f t="shared" si="148"/>
        <v>-0.20241437302886803</v>
      </c>
      <c r="AL238">
        <f t="shared" si="149"/>
        <v>-2.7717655424474796</v>
      </c>
      <c r="AM238">
        <f t="shared" si="150"/>
        <v>-5.3461535381092053</v>
      </c>
      <c r="AN238" s="15">
        <f t="shared" si="153"/>
        <v>3.8188668996150978</v>
      </c>
      <c r="AO238" s="15">
        <f t="shared" si="153"/>
        <v>3.8218694428599349</v>
      </c>
      <c r="AP238" s="15">
        <f t="shared" si="153"/>
        <v>3.8149915701623733</v>
      </c>
      <c r="AQ238" s="15">
        <f t="shared" si="153"/>
        <v>3.8308036326367954</v>
      </c>
      <c r="AR238" s="15">
        <f t="shared" si="153"/>
        <v>3.7947446253983284</v>
      </c>
      <c r="AS238" s="15">
        <f t="shared" si="153"/>
        <v>3.8786118821631734</v>
      </c>
      <c r="AT238" s="15">
        <f t="shared" si="153"/>
        <v>3.6911628409878099</v>
      </c>
      <c r="AU238" s="15">
        <f t="shared" si="151"/>
        <v>4.1711115048951539</v>
      </c>
    </row>
    <row r="239" spans="1:48" x14ac:dyDescent="0.2">
      <c r="A239" s="9" t="s">
        <v>642</v>
      </c>
      <c r="B239" s="35"/>
      <c r="C239" s="12">
        <v>44295.686000000002</v>
      </c>
      <c r="D239" s="12"/>
      <c r="E239" s="9">
        <f t="shared" si="133"/>
        <v>2984.9859767286007</v>
      </c>
      <c r="F239" s="9">
        <f t="shared" si="134"/>
        <v>2985</v>
      </c>
      <c r="G239" s="9">
        <f t="shared" si="135"/>
        <v>-2.171999999700347E-2</v>
      </c>
      <c r="H239" s="9"/>
      <c r="I239" s="9">
        <f t="shared" ref="I239:I270" si="154">G239</f>
        <v>-2.171999999700347E-2</v>
      </c>
      <c r="J239" s="9"/>
      <c r="K239" s="9"/>
      <c r="L239" s="9"/>
      <c r="M239" s="9"/>
      <c r="N239" s="9"/>
      <c r="O239" s="9"/>
      <c r="P239" s="9">
        <f t="shared" si="136"/>
        <v>5.274432108487377E-3</v>
      </c>
      <c r="Q239" s="40">
        <f t="shared" si="137"/>
        <v>29277.186000000002</v>
      </c>
      <c r="S239" s="35">
        <v>0.1</v>
      </c>
      <c r="X239" s="9"/>
      <c r="Y239" s="9"/>
      <c r="Z239">
        <f t="shared" si="138"/>
        <v>2985</v>
      </c>
      <c r="AA239" s="15">
        <f t="shared" si="139"/>
        <v>-1.0450797420833803E-2</v>
      </c>
      <c r="AB239" s="15">
        <f t="shared" si="140"/>
        <v>-5.9947704676822887E-3</v>
      </c>
      <c r="AC239" s="15">
        <f t="shared" si="141"/>
        <v>-2.6994432105490847E-2</v>
      </c>
      <c r="AD239" s="15">
        <f t="shared" si="142"/>
        <v>-1.1269202576169667E-2</v>
      </c>
      <c r="AE239" s="15">
        <f t="shared" si="143"/>
        <v>1.2699492670274905E-5</v>
      </c>
      <c r="AF239">
        <f t="shared" si="144"/>
        <v>-2.6994432105490847E-2</v>
      </c>
      <c r="AG239" s="68"/>
      <c r="AH239">
        <f t="shared" si="145"/>
        <v>-1.5725229529321181E-2</v>
      </c>
      <c r="AI239">
        <f t="shared" si="146"/>
        <v>0.48027674207691806</v>
      </c>
      <c r="AJ239">
        <f t="shared" si="147"/>
        <v>-0.43380176871927006</v>
      </c>
      <c r="AK239">
        <f t="shared" si="148"/>
        <v>-0.20853713140306157</v>
      </c>
      <c r="AL239">
        <f t="shared" si="149"/>
        <v>-2.7600121808873164</v>
      </c>
      <c r="AM239">
        <f t="shared" si="150"/>
        <v>-5.1776067439816655</v>
      </c>
      <c r="AN239" s="15">
        <f t="shared" si="153"/>
        <v>3.8391932228676087</v>
      </c>
      <c r="AO239" s="15">
        <f t="shared" si="153"/>
        <v>3.8419333917060188</v>
      </c>
      <c r="AP239" s="15">
        <f t="shared" si="153"/>
        <v>3.835551072488633</v>
      </c>
      <c r="AQ239" s="15">
        <f t="shared" si="153"/>
        <v>3.8504701553634182</v>
      </c>
      <c r="AR239" s="15">
        <f t="shared" si="153"/>
        <v>3.8158801239012634</v>
      </c>
      <c r="AS239" s="15">
        <f t="shared" si="153"/>
        <v>3.8977193776844521</v>
      </c>
      <c r="AT239" s="15">
        <f t="shared" si="153"/>
        <v>3.711990876242234</v>
      </c>
      <c r="AU239" s="15">
        <f t="shared" si="151"/>
        <v>4.2001010488714376</v>
      </c>
    </row>
    <row r="240" spans="1:48" x14ac:dyDescent="0.2">
      <c r="A240" s="9" t="s">
        <v>643</v>
      </c>
      <c r="B240" s="35"/>
      <c r="C240" s="12">
        <v>44461.404000000002</v>
      </c>
      <c r="D240" s="12"/>
      <c r="E240" s="9">
        <f t="shared" si="133"/>
        <v>3091.9799219293755</v>
      </c>
      <c r="F240" s="9">
        <f t="shared" si="134"/>
        <v>3092</v>
      </c>
      <c r="G240" s="9">
        <f t="shared" si="135"/>
        <v>-3.1097999999474268E-2</v>
      </c>
      <c r="H240" s="9"/>
      <c r="I240" s="9">
        <f t="shared" si="154"/>
        <v>-3.1097999999474268E-2</v>
      </c>
      <c r="J240" s="9"/>
      <c r="K240" s="9"/>
      <c r="L240" s="9"/>
      <c r="M240" s="9"/>
      <c r="N240" s="9"/>
      <c r="O240" s="9"/>
      <c r="P240" s="9">
        <f t="shared" si="136"/>
        <v>5.2966088942958088E-3</v>
      </c>
      <c r="Q240" s="40">
        <f t="shared" si="137"/>
        <v>29442.904000000002</v>
      </c>
      <c r="S240" s="35">
        <v>0.1</v>
      </c>
      <c r="X240" s="9"/>
      <c r="Y240" s="9"/>
      <c r="Z240">
        <f t="shared" si="138"/>
        <v>3092</v>
      </c>
      <c r="AA240" s="15">
        <f t="shared" si="139"/>
        <v>-1.081126450769004E-2</v>
      </c>
      <c r="AB240" s="15">
        <f t="shared" si="140"/>
        <v>-1.4990126597488419E-2</v>
      </c>
      <c r="AC240" s="15">
        <f t="shared" si="141"/>
        <v>-3.6394608893770081E-2</v>
      </c>
      <c r="AD240" s="15">
        <f t="shared" si="142"/>
        <v>-2.0286735491784228E-2</v>
      </c>
      <c r="AE240" s="15">
        <f t="shared" si="143"/>
        <v>4.1155163691361791E-5</v>
      </c>
      <c r="AF240">
        <f t="shared" si="144"/>
        <v>-3.6394608893770081E-2</v>
      </c>
      <c r="AG240" s="68"/>
      <c r="AH240">
        <f t="shared" si="145"/>
        <v>-1.6107873401985849E-2</v>
      </c>
      <c r="AI240">
        <f t="shared" si="146"/>
        <v>0.48327480052707328</v>
      </c>
      <c r="AJ240">
        <f t="shared" si="147"/>
        <v>-0.4464878143515994</v>
      </c>
      <c r="AK240">
        <f t="shared" si="148"/>
        <v>-0.21585890815452619</v>
      </c>
      <c r="AL240">
        <f t="shared" si="149"/>
        <v>-2.7458838276499988</v>
      </c>
      <c r="AM240">
        <f t="shared" si="150"/>
        <v>-4.9880971263976548</v>
      </c>
      <c r="AN240" s="15">
        <f t="shared" si="153"/>
        <v>3.863489761063204</v>
      </c>
      <c r="AO240" s="15">
        <f t="shared" si="153"/>
        <v>3.865926723513422</v>
      </c>
      <c r="AP240" s="15">
        <f t="shared" si="153"/>
        <v>3.8601310534942956</v>
      </c>
      <c r="AQ240" s="15">
        <f t="shared" si="153"/>
        <v>3.8739636160234849</v>
      </c>
      <c r="AR240" s="15">
        <f t="shared" si="153"/>
        <v>3.8412211941596324</v>
      </c>
      <c r="AS240" s="15">
        <f t="shared" si="153"/>
        <v>3.9203593964751118</v>
      </c>
      <c r="AT240" s="15">
        <f t="shared" si="153"/>
        <v>3.7372873451875819</v>
      </c>
      <c r="AU240" s="15">
        <f t="shared" si="151"/>
        <v>4.2345663955987982</v>
      </c>
    </row>
    <row r="241" spans="1:48" x14ac:dyDescent="0.2">
      <c r="A241" s="9" t="s">
        <v>632</v>
      </c>
      <c r="B241" s="35"/>
      <c r="C241" s="12">
        <v>44470.713000000003</v>
      </c>
      <c r="D241" s="12"/>
      <c r="E241" s="9">
        <f t="shared" si="133"/>
        <v>3097.9901720885259</v>
      </c>
      <c r="F241" s="9">
        <f t="shared" si="134"/>
        <v>3098</v>
      </c>
      <c r="G241" s="9">
        <f t="shared" si="135"/>
        <v>-1.5222000001813285E-2</v>
      </c>
      <c r="H241" s="9"/>
      <c r="I241" s="9">
        <f t="shared" si="154"/>
        <v>-1.5222000001813285E-2</v>
      </c>
      <c r="J241" s="9"/>
      <c r="K241" s="9"/>
      <c r="L241" s="9"/>
      <c r="M241" s="9"/>
      <c r="N241" s="9"/>
      <c r="O241" s="9"/>
      <c r="P241" s="9">
        <f t="shared" si="136"/>
        <v>5.2978505088115899E-3</v>
      </c>
      <c r="Q241" s="40">
        <f t="shared" si="137"/>
        <v>29452.213000000003</v>
      </c>
      <c r="S241" s="35">
        <v>0.1</v>
      </c>
      <c r="Z241">
        <f t="shared" si="138"/>
        <v>3098</v>
      </c>
      <c r="AA241" s="15">
        <f t="shared" si="139"/>
        <v>-1.0831267173611117E-2</v>
      </c>
      <c r="AB241" s="15">
        <f t="shared" si="140"/>
        <v>9.0711768060942194E-4</v>
      </c>
      <c r="AC241" s="15">
        <f t="shared" si="141"/>
        <v>-2.0519850510624875E-2</v>
      </c>
      <c r="AD241" s="15">
        <f t="shared" si="142"/>
        <v>-4.3907328282021679E-3</v>
      </c>
      <c r="AE241" s="15">
        <f t="shared" si="143"/>
        <v>1.9278534768652209E-6</v>
      </c>
      <c r="AF241">
        <f t="shared" si="144"/>
        <v>-2.0519850510624875E-2</v>
      </c>
      <c r="AG241" s="68"/>
      <c r="AH241">
        <f t="shared" si="145"/>
        <v>-1.6129117682422707E-2</v>
      </c>
      <c r="AI241">
        <f t="shared" si="146"/>
        <v>0.48344708785749091</v>
      </c>
      <c r="AJ241">
        <f t="shared" si="147"/>
        <v>-0.44720116596666271</v>
      </c>
      <c r="AK241">
        <f t="shared" si="148"/>
        <v>-0.21627086941401374</v>
      </c>
      <c r="AL241">
        <f t="shared" si="149"/>
        <v>-2.7450864407063897</v>
      </c>
      <c r="AM241">
        <f t="shared" si="150"/>
        <v>-4.9777989752361504</v>
      </c>
      <c r="AN241" s="15">
        <f t="shared" ref="AN241:AT250" si="155">$AU241+$AB$7*SIN(AO241)</f>
        <v>3.8648565020879282</v>
      </c>
      <c r="AO241" s="15">
        <f t="shared" si="155"/>
        <v>3.8672768053155799</v>
      </c>
      <c r="AP241" s="15">
        <f t="shared" si="155"/>
        <v>3.8615138228893935</v>
      </c>
      <c r="AQ241" s="15">
        <f t="shared" si="155"/>
        <v>3.8752848918395477</v>
      </c>
      <c r="AR241" s="15">
        <f t="shared" si="155"/>
        <v>3.8426489791770972</v>
      </c>
      <c r="AS241" s="15">
        <f t="shared" si="155"/>
        <v>3.9216267600168906</v>
      </c>
      <c r="AT241" s="15">
        <f t="shared" si="155"/>
        <v>3.7387232292342096</v>
      </c>
      <c r="AU241" s="15">
        <f t="shared" si="151"/>
        <v>4.2364990318638833</v>
      </c>
    </row>
    <row r="242" spans="1:48" x14ac:dyDescent="0.2">
      <c r="A242" s="9" t="s">
        <v>644</v>
      </c>
      <c r="B242" s="35"/>
      <c r="C242" s="12">
        <v>44492.389000000003</v>
      </c>
      <c r="D242" s="12"/>
      <c r="E242" s="9">
        <f t="shared" si="133"/>
        <v>3111.9850353874549</v>
      </c>
      <c r="F242" s="9">
        <f t="shared" si="134"/>
        <v>3112</v>
      </c>
      <c r="G242" s="9">
        <f t="shared" si="135"/>
        <v>-2.3177999995823484E-2</v>
      </c>
      <c r="H242" s="9"/>
      <c r="I242" s="9">
        <f t="shared" si="154"/>
        <v>-2.3177999995823484E-2</v>
      </c>
      <c r="J242" s="9"/>
      <c r="K242" s="9"/>
      <c r="L242" s="9"/>
      <c r="M242" s="9"/>
      <c r="N242" s="9"/>
      <c r="O242" s="9"/>
      <c r="P242" s="9">
        <f t="shared" si="136"/>
        <v>5.3007468066953983E-3</v>
      </c>
      <c r="Q242" s="40">
        <f t="shared" si="137"/>
        <v>29473.889000000003</v>
      </c>
      <c r="S242" s="35">
        <v>0.1</v>
      </c>
      <c r="Z242">
        <f t="shared" si="138"/>
        <v>3112</v>
      </c>
      <c r="AA242" s="15">
        <f t="shared" si="139"/>
        <v>-1.0877851697964536E-2</v>
      </c>
      <c r="AB242" s="15">
        <f t="shared" si="140"/>
        <v>-6.9994014911635496E-3</v>
      </c>
      <c r="AC242" s="15">
        <f t="shared" si="141"/>
        <v>-2.8478746802518884E-2</v>
      </c>
      <c r="AD242" s="15">
        <f t="shared" si="142"/>
        <v>-1.2300148297858948E-2</v>
      </c>
      <c r="AE242" s="15">
        <f t="shared" si="143"/>
        <v>1.5129364814932238E-5</v>
      </c>
      <c r="AF242">
        <f t="shared" si="144"/>
        <v>-2.8478746802518884E-2</v>
      </c>
      <c r="AG242" s="68"/>
      <c r="AH242">
        <f t="shared" si="145"/>
        <v>-1.6178598504659934E-2</v>
      </c>
      <c r="AI242">
        <f t="shared" si="146"/>
        <v>0.4838508393521902</v>
      </c>
      <c r="AJ242">
        <f t="shared" si="147"/>
        <v>-0.4488664825844299</v>
      </c>
      <c r="AK242">
        <f t="shared" si="148"/>
        <v>-0.21723269542718829</v>
      </c>
      <c r="AL242">
        <f t="shared" si="149"/>
        <v>-2.743223704569016</v>
      </c>
      <c r="AM242">
        <f t="shared" si="150"/>
        <v>-4.9539005099189195</v>
      </c>
      <c r="AN242" s="15">
        <f t="shared" si="155"/>
        <v>3.8680473777041966</v>
      </c>
      <c r="AO242" s="15">
        <f t="shared" si="155"/>
        <v>3.8704289660862594</v>
      </c>
      <c r="AP242" s="15">
        <f t="shared" si="155"/>
        <v>3.8647421366051309</v>
      </c>
      <c r="AQ242" s="15">
        <f t="shared" si="155"/>
        <v>3.8783695460526593</v>
      </c>
      <c r="AR242" s="15">
        <f t="shared" si="155"/>
        <v>3.8459832626423087</v>
      </c>
      <c r="AS242" s="15">
        <f t="shared" si="155"/>
        <v>3.9245831264688582</v>
      </c>
      <c r="AT242" s="15">
        <f t="shared" si="155"/>
        <v>3.7420808588887118</v>
      </c>
      <c r="AU242" s="15">
        <f t="shared" si="151"/>
        <v>4.2410085164824167</v>
      </c>
    </row>
    <row r="243" spans="1:48" x14ac:dyDescent="0.2">
      <c r="A243" s="9" t="s">
        <v>645</v>
      </c>
      <c r="B243" s="35"/>
      <c r="C243" s="12">
        <v>44732.46</v>
      </c>
      <c r="D243" s="12"/>
      <c r="E243" s="9">
        <f t="shared" si="133"/>
        <v>3266.9841508625072</v>
      </c>
      <c r="F243" s="9">
        <f t="shared" si="134"/>
        <v>3267</v>
      </c>
      <c r="G243" s="9">
        <f t="shared" si="135"/>
        <v>-2.454800000123214E-2</v>
      </c>
      <c r="H243" s="9"/>
      <c r="I243" s="9">
        <f t="shared" si="154"/>
        <v>-2.454800000123214E-2</v>
      </c>
      <c r="J243" s="9"/>
      <c r="K243" s="9"/>
      <c r="L243" s="9"/>
      <c r="M243" s="9"/>
      <c r="N243" s="9"/>
      <c r="O243" s="9"/>
      <c r="P243" s="9">
        <f t="shared" si="136"/>
        <v>5.3327378707817208E-3</v>
      </c>
      <c r="Q243" s="40">
        <f t="shared" si="137"/>
        <v>29713.96</v>
      </c>
      <c r="S243" s="35">
        <v>0.1</v>
      </c>
      <c r="Z243">
        <f t="shared" si="138"/>
        <v>3267</v>
      </c>
      <c r="AA243" s="15">
        <f t="shared" si="139"/>
        <v>-1.1385152155129866E-2</v>
      </c>
      <c r="AB243" s="15">
        <f t="shared" si="140"/>
        <v>-7.8301099753205518E-3</v>
      </c>
      <c r="AC243" s="15">
        <f t="shared" si="141"/>
        <v>-2.9880737872013861E-2</v>
      </c>
      <c r="AD243" s="15">
        <f t="shared" si="142"/>
        <v>-1.3162847846102273E-2</v>
      </c>
      <c r="AE243" s="15">
        <f t="shared" si="143"/>
        <v>1.7326056341963928E-5</v>
      </c>
      <c r="AF243">
        <f t="shared" si="144"/>
        <v>-2.9880737872013861E-2</v>
      </c>
      <c r="AG243" s="68"/>
      <c r="AH243">
        <f t="shared" si="145"/>
        <v>-1.6717890025911588E-2</v>
      </c>
      <c r="AI243">
        <f t="shared" si="146"/>
        <v>0.48848780273101311</v>
      </c>
      <c r="AJ243">
        <f t="shared" si="147"/>
        <v>-0.46738282840128514</v>
      </c>
      <c r="AK243">
        <f t="shared" si="148"/>
        <v>-0.22793699139247459</v>
      </c>
      <c r="AL243">
        <f t="shared" si="149"/>
        <v>-2.722392116845255</v>
      </c>
      <c r="AM243">
        <f t="shared" si="150"/>
        <v>-4.7009140145400883</v>
      </c>
      <c r="AN243" s="15">
        <f t="shared" si="155"/>
        <v>3.9035486037627574</v>
      </c>
      <c r="AO243" s="15">
        <f t="shared" si="155"/>
        <v>3.9055179665429844</v>
      </c>
      <c r="AP243" s="15">
        <f t="shared" si="155"/>
        <v>3.9006593033409325</v>
      </c>
      <c r="AQ243" s="15">
        <f t="shared" si="155"/>
        <v>3.9126874726522254</v>
      </c>
      <c r="AR243" s="15">
        <f t="shared" si="155"/>
        <v>3.8831564888052812</v>
      </c>
      <c r="AS243" s="15">
        <f t="shared" si="155"/>
        <v>3.9572493216163278</v>
      </c>
      <c r="AT243" s="15">
        <f t="shared" si="155"/>
        <v>3.7799377082128771</v>
      </c>
      <c r="AU243" s="15">
        <f t="shared" si="151"/>
        <v>4.2909349533304608</v>
      </c>
    </row>
    <row r="244" spans="1:48" x14ac:dyDescent="0.2">
      <c r="A244" s="9" t="s">
        <v>646</v>
      </c>
      <c r="B244" s="35"/>
      <c r="C244" s="12">
        <v>44746.400999999998</v>
      </c>
      <c r="D244" s="12"/>
      <c r="E244" s="9">
        <f t="shared" si="133"/>
        <v>3275.9849992316877</v>
      </c>
      <c r="F244" s="9">
        <f t="shared" si="134"/>
        <v>3276</v>
      </c>
      <c r="G244" s="9">
        <f t="shared" si="135"/>
        <v>-2.3234000007505529E-2</v>
      </c>
      <c r="H244" s="9"/>
      <c r="I244" s="9">
        <f t="shared" si="154"/>
        <v>-2.3234000007505529E-2</v>
      </c>
      <c r="J244" s="9"/>
      <c r="K244" s="9"/>
      <c r="L244" s="9"/>
      <c r="M244" s="9"/>
      <c r="N244" s="9"/>
      <c r="O244" s="9"/>
      <c r="P244" s="9">
        <f t="shared" si="136"/>
        <v>5.3345911853103275E-3</v>
      </c>
      <c r="Q244" s="40">
        <f t="shared" si="137"/>
        <v>29727.900999999998</v>
      </c>
      <c r="S244" s="35">
        <v>0.1</v>
      </c>
      <c r="X244" s="9"/>
      <c r="Y244" s="9"/>
      <c r="Z244">
        <f t="shared" si="138"/>
        <v>3276</v>
      </c>
      <c r="AA244" s="15">
        <f t="shared" si="139"/>
        <v>-1.1414120798389478E-2</v>
      </c>
      <c r="AB244" s="15">
        <f t="shared" si="140"/>
        <v>-6.4852880238057235E-3</v>
      </c>
      <c r="AC244" s="15">
        <f t="shared" si="141"/>
        <v>-2.8568591192815858E-2</v>
      </c>
      <c r="AD244" s="15">
        <f t="shared" si="142"/>
        <v>-1.1819879209116051E-2</v>
      </c>
      <c r="AE244" s="15">
        <f t="shared" si="143"/>
        <v>1.3970954451809388E-5</v>
      </c>
      <c r="AF244">
        <f t="shared" si="144"/>
        <v>-2.8568591192815858E-2</v>
      </c>
      <c r="AG244" s="68"/>
      <c r="AH244">
        <f t="shared" si="145"/>
        <v>-1.6748711983699805E-2</v>
      </c>
      <c r="AI244">
        <f t="shared" si="146"/>
        <v>0.48876664570572848</v>
      </c>
      <c r="AJ244">
        <f t="shared" si="147"/>
        <v>-0.46846249338683638</v>
      </c>
      <c r="AK244">
        <f t="shared" si="148"/>
        <v>-0.22856171476655468</v>
      </c>
      <c r="AL244">
        <f t="shared" si="149"/>
        <v>-2.7211704575666049</v>
      </c>
      <c r="AM244">
        <f t="shared" si="150"/>
        <v>-4.6868451060948413</v>
      </c>
      <c r="AN244" s="15">
        <f t="shared" si="155"/>
        <v>3.9056199902712949</v>
      </c>
      <c r="AO244" s="15">
        <f t="shared" si="155"/>
        <v>3.9075664342828711</v>
      </c>
      <c r="AP244" s="15">
        <f t="shared" si="155"/>
        <v>3.9027548002379242</v>
      </c>
      <c r="AQ244" s="15">
        <f t="shared" si="155"/>
        <v>3.914690049158656</v>
      </c>
      <c r="AR244" s="15">
        <f t="shared" si="155"/>
        <v>3.885329314767918</v>
      </c>
      <c r="AS244" s="15">
        <f t="shared" si="155"/>
        <v>3.9591430809781212</v>
      </c>
      <c r="AT244" s="15">
        <f t="shared" si="155"/>
        <v>3.782174691881159</v>
      </c>
      <c r="AU244" s="15">
        <f t="shared" si="151"/>
        <v>4.2938339077280894</v>
      </c>
    </row>
    <row r="245" spans="1:48" x14ac:dyDescent="0.2">
      <c r="A245" s="9" t="s">
        <v>632</v>
      </c>
      <c r="B245" s="35"/>
      <c r="C245" s="12">
        <v>44786.667999999998</v>
      </c>
      <c r="D245" s="12"/>
      <c r="E245" s="9">
        <f t="shared" si="133"/>
        <v>3301.9829306054644</v>
      </c>
      <c r="F245" s="9">
        <f t="shared" si="134"/>
        <v>3302</v>
      </c>
      <c r="G245" s="9">
        <f t="shared" si="135"/>
        <v>-2.6438000000780448E-2</v>
      </c>
      <c r="H245" s="9"/>
      <c r="I245" s="9">
        <f t="shared" si="154"/>
        <v>-2.6438000000780448E-2</v>
      </c>
      <c r="J245" s="9"/>
      <c r="K245" s="9"/>
      <c r="L245" s="9"/>
      <c r="M245" s="9"/>
      <c r="N245" s="9"/>
      <c r="O245" s="9"/>
      <c r="P245" s="9">
        <f t="shared" si="136"/>
        <v>5.3399425964373477E-3</v>
      </c>
      <c r="Q245" s="40">
        <f t="shared" si="137"/>
        <v>29768.167999999998</v>
      </c>
      <c r="S245" s="35">
        <v>0.1</v>
      </c>
      <c r="X245" s="9"/>
      <c r="Y245" s="9"/>
      <c r="Z245">
        <f t="shared" si="138"/>
        <v>3302</v>
      </c>
      <c r="AA245" s="15">
        <f t="shared" si="139"/>
        <v>-1.1497500102176136E-2</v>
      </c>
      <c r="AB245" s="15">
        <f t="shared" si="140"/>
        <v>-9.6005573021669642E-3</v>
      </c>
      <c r="AC245" s="15">
        <f t="shared" si="141"/>
        <v>-3.1777942597217793E-2</v>
      </c>
      <c r="AD245" s="15">
        <f t="shared" si="142"/>
        <v>-1.4940499898604312E-2</v>
      </c>
      <c r="AE245" s="15">
        <f t="shared" si="143"/>
        <v>2.2321853722019546E-5</v>
      </c>
      <c r="AF245">
        <f t="shared" si="144"/>
        <v>-3.1777942597217793E-2</v>
      </c>
      <c r="AG245" s="68"/>
      <c r="AH245">
        <f t="shared" si="145"/>
        <v>-1.6837442698613484E-2</v>
      </c>
      <c r="AI245">
        <f t="shared" si="146"/>
        <v>0.48957824560196916</v>
      </c>
      <c r="AJ245">
        <f t="shared" si="147"/>
        <v>-0.47158436433417483</v>
      </c>
      <c r="AK245">
        <f t="shared" si="148"/>
        <v>-0.23036847144788811</v>
      </c>
      <c r="AL245">
        <f t="shared" si="149"/>
        <v>-2.7176335402988308</v>
      </c>
      <c r="AM245">
        <f t="shared" si="150"/>
        <v>-4.646563601652284</v>
      </c>
      <c r="AN245" s="15">
        <f t="shared" si="155"/>
        <v>3.9116103392709105</v>
      </c>
      <c r="AO245" s="15">
        <f t="shared" si="155"/>
        <v>3.9134912559306034</v>
      </c>
      <c r="AP245" s="15">
        <f t="shared" si="155"/>
        <v>3.9088146967154547</v>
      </c>
      <c r="AQ245" s="15">
        <f t="shared" si="155"/>
        <v>3.9204817498018825</v>
      </c>
      <c r="AR245" s="15">
        <f t="shared" si="155"/>
        <v>3.8916151298641446</v>
      </c>
      <c r="AS245" s="15">
        <f t="shared" si="155"/>
        <v>3.9646125662699028</v>
      </c>
      <c r="AT245" s="15">
        <f t="shared" si="155"/>
        <v>3.7886612626969094</v>
      </c>
      <c r="AU245" s="15">
        <f t="shared" si="151"/>
        <v>4.3022086648767939</v>
      </c>
    </row>
    <row r="246" spans="1:48" x14ac:dyDescent="0.2">
      <c r="A246" s="9" t="s">
        <v>632</v>
      </c>
      <c r="B246" s="35"/>
      <c r="C246" s="12">
        <v>44803.7</v>
      </c>
      <c r="D246" s="12"/>
      <c r="E246" s="9">
        <f t="shared" si="133"/>
        <v>3312.9794480306055</v>
      </c>
      <c r="F246" s="9">
        <f t="shared" si="134"/>
        <v>3313</v>
      </c>
      <c r="G246" s="9">
        <f t="shared" si="135"/>
        <v>-3.1832000007852912E-2</v>
      </c>
      <c r="H246" s="9"/>
      <c r="I246" s="9">
        <f t="shared" si="154"/>
        <v>-3.1832000007852912E-2</v>
      </c>
      <c r="J246" s="9"/>
      <c r="K246" s="9"/>
      <c r="L246" s="9"/>
      <c r="M246" s="9"/>
      <c r="N246" s="9"/>
      <c r="O246" s="9"/>
      <c r="P246" s="9">
        <f t="shared" si="136"/>
        <v>5.3422054882776033E-3</v>
      </c>
      <c r="Q246" s="40">
        <f t="shared" si="137"/>
        <v>29785.199999999997</v>
      </c>
      <c r="S246" s="35">
        <v>0.1</v>
      </c>
      <c r="X246" s="9"/>
      <c r="Y246" s="9"/>
      <c r="Z246">
        <f t="shared" si="138"/>
        <v>3313</v>
      </c>
      <c r="AA246" s="15">
        <f t="shared" si="139"/>
        <v>-1.1532637455801126E-2</v>
      </c>
      <c r="AB246" s="15">
        <f t="shared" si="140"/>
        <v>-1.4957157063774183E-2</v>
      </c>
      <c r="AC246" s="15">
        <f t="shared" si="141"/>
        <v>-3.7174205496130514E-2</v>
      </c>
      <c r="AD246" s="15">
        <f t="shared" si="142"/>
        <v>-2.0299362552051788E-2</v>
      </c>
      <c r="AE246" s="15">
        <f t="shared" si="143"/>
        <v>4.1206412001964248E-5</v>
      </c>
      <c r="AF246">
        <f t="shared" si="144"/>
        <v>-3.7174205496130514E-2</v>
      </c>
      <c r="AG246" s="68"/>
      <c r="AH246">
        <f t="shared" si="145"/>
        <v>-1.6874842944078729E-2</v>
      </c>
      <c r="AI246">
        <f t="shared" si="146"/>
        <v>0.48992433734463614</v>
      </c>
      <c r="AJ246">
        <f t="shared" si="147"/>
        <v>-0.47290643107973568</v>
      </c>
      <c r="AK246">
        <f t="shared" si="148"/>
        <v>-0.23113376725760237</v>
      </c>
      <c r="AL246">
        <f t="shared" si="149"/>
        <v>-2.716133691982781</v>
      </c>
      <c r="AM246">
        <f t="shared" si="150"/>
        <v>-4.6296812246509509</v>
      </c>
      <c r="AN246" s="15">
        <f t="shared" si="155"/>
        <v>3.9141475730825177</v>
      </c>
      <c r="AO246" s="15">
        <f t="shared" si="155"/>
        <v>3.9160010772555598</v>
      </c>
      <c r="AP246" s="15">
        <f t="shared" si="155"/>
        <v>3.9113812991562953</v>
      </c>
      <c r="AQ246" s="15">
        <f t="shared" si="155"/>
        <v>3.922935022104745</v>
      </c>
      <c r="AR246" s="15">
        <f t="shared" si="155"/>
        <v>3.8942784206865841</v>
      </c>
      <c r="AS246" s="15">
        <f t="shared" si="155"/>
        <v>3.9669260172140262</v>
      </c>
      <c r="AT246" s="15">
        <f t="shared" si="155"/>
        <v>3.7914164163087505</v>
      </c>
      <c r="AU246" s="15">
        <f t="shared" si="151"/>
        <v>4.3057518313627838</v>
      </c>
    </row>
    <row r="247" spans="1:48" x14ac:dyDescent="0.2">
      <c r="A247" s="9" t="s">
        <v>647</v>
      </c>
      <c r="B247" s="35"/>
      <c r="C247" s="12">
        <v>45085.603999999999</v>
      </c>
      <c r="D247" s="12"/>
      <c r="E247" s="9">
        <f t="shared" si="133"/>
        <v>3494.9875649996693</v>
      </c>
      <c r="F247" s="9">
        <f t="shared" si="134"/>
        <v>3495</v>
      </c>
      <c r="G247" s="9">
        <f t="shared" si="135"/>
        <v>-1.9260000000940636E-2</v>
      </c>
      <c r="H247" s="9"/>
      <c r="I247" s="9">
        <f t="shared" si="154"/>
        <v>-1.9260000000940636E-2</v>
      </c>
      <c r="J247" s="9"/>
      <c r="K247" s="9"/>
      <c r="L247" s="9"/>
      <c r="M247" s="9"/>
      <c r="N247" s="9"/>
      <c r="O247" s="9"/>
      <c r="P247" s="9">
        <f t="shared" si="136"/>
        <v>5.3795453695415097E-3</v>
      </c>
      <c r="Q247" s="40">
        <f t="shared" si="137"/>
        <v>30067.103999999999</v>
      </c>
      <c r="S247" s="35">
        <v>0.1</v>
      </c>
      <c r="Z247">
        <f t="shared" si="138"/>
        <v>3495</v>
      </c>
      <c r="AA247" s="15">
        <f t="shared" si="139"/>
        <v>-1.2101712953505974E-2</v>
      </c>
      <c r="AB247" s="15">
        <f t="shared" si="140"/>
        <v>-1.7787416778931517E-3</v>
      </c>
      <c r="AC247" s="15">
        <f t="shared" si="141"/>
        <v>-2.4639545370482144E-2</v>
      </c>
      <c r="AD247" s="15">
        <f t="shared" si="142"/>
        <v>-7.1582870474346614E-3</v>
      </c>
      <c r="AE247" s="15">
        <f t="shared" si="143"/>
        <v>5.1241073453470849E-6</v>
      </c>
      <c r="AF247">
        <f t="shared" si="144"/>
        <v>-2.4639545370482144E-2</v>
      </c>
      <c r="AG247" s="68"/>
      <c r="AH247">
        <f t="shared" si="145"/>
        <v>-1.7481258323047484E-2</v>
      </c>
      <c r="AI247">
        <f t="shared" si="146"/>
        <v>0.49589200173691583</v>
      </c>
      <c r="AJ247">
        <f t="shared" si="147"/>
        <v>-0.49489298329015929</v>
      </c>
      <c r="AK247">
        <f t="shared" si="148"/>
        <v>-0.24387522647285523</v>
      </c>
      <c r="AL247">
        <f t="shared" si="149"/>
        <v>-2.6910084815943538</v>
      </c>
      <c r="AM247">
        <f t="shared" si="150"/>
        <v>-4.3633296159400032</v>
      </c>
      <c r="AN247" s="15">
        <f t="shared" si="155"/>
        <v>3.9563814684838374</v>
      </c>
      <c r="AO247" s="15">
        <f t="shared" si="155"/>
        <v>3.9578101660728549</v>
      </c>
      <c r="AP247" s="15">
        <f t="shared" si="155"/>
        <v>3.9540929610000122</v>
      </c>
      <c r="AQ247" s="15">
        <f t="shared" si="155"/>
        <v>3.9637952792690161</v>
      </c>
      <c r="AR247" s="15">
        <f t="shared" si="155"/>
        <v>3.9386762491359528</v>
      </c>
      <c r="AS247" s="15">
        <f t="shared" si="155"/>
        <v>4.00517749851607</v>
      </c>
      <c r="AT247" s="15">
        <f t="shared" si="155"/>
        <v>3.8379460638123648</v>
      </c>
      <c r="AU247" s="15">
        <f t="shared" si="151"/>
        <v>4.3643751314037136</v>
      </c>
    </row>
    <row r="248" spans="1:48" x14ac:dyDescent="0.2">
      <c r="A248" s="9" t="s">
        <v>632</v>
      </c>
      <c r="B248" s="35"/>
      <c r="C248" s="12">
        <v>45122.767999999996</v>
      </c>
      <c r="D248" s="12"/>
      <c r="E248" s="9">
        <f t="shared" si="133"/>
        <v>3518.9820796537279</v>
      </c>
      <c r="F248" s="9">
        <f t="shared" si="134"/>
        <v>3519</v>
      </c>
      <c r="G248" s="9">
        <f t="shared" si="135"/>
        <v>-2.775600000313716E-2</v>
      </c>
      <c r="H248" s="9"/>
      <c r="I248" s="9">
        <f t="shared" si="154"/>
        <v>-2.775600000313716E-2</v>
      </c>
      <c r="J248" s="9"/>
      <c r="K248" s="9"/>
      <c r="L248" s="9"/>
      <c r="M248" s="9"/>
      <c r="N248" s="9"/>
      <c r="O248" s="9"/>
      <c r="P248" s="9">
        <f t="shared" si="136"/>
        <v>5.3844551373690673E-3</v>
      </c>
      <c r="Q248" s="40">
        <f t="shared" si="137"/>
        <v>30104.267999999996</v>
      </c>
      <c r="S248" s="35">
        <v>0.1</v>
      </c>
      <c r="Z248">
        <f t="shared" si="138"/>
        <v>3519</v>
      </c>
      <c r="AA248" s="15">
        <f t="shared" si="139"/>
        <v>-1.2174978950337971E-2</v>
      </c>
      <c r="AB248" s="15">
        <f t="shared" si="140"/>
        <v>-1.0196565915430122E-2</v>
      </c>
      <c r="AC248" s="15">
        <f t="shared" si="141"/>
        <v>-3.3140455140506231E-2</v>
      </c>
      <c r="AD248" s="15">
        <f t="shared" si="142"/>
        <v>-1.5581021052799189E-2</v>
      </c>
      <c r="AE248" s="15">
        <f t="shared" si="143"/>
        <v>2.4276821704777157E-5</v>
      </c>
      <c r="AF248">
        <f t="shared" si="144"/>
        <v>-3.3140455140506231E-2</v>
      </c>
      <c r="AG248" s="68"/>
      <c r="AH248">
        <f t="shared" si="145"/>
        <v>-1.7559434087707038E-2</v>
      </c>
      <c r="AI248">
        <f t="shared" si="146"/>
        <v>0.49671386379296345</v>
      </c>
      <c r="AJ248">
        <f t="shared" si="147"/>
        <v>-0.49780844702008603</v>
      </c>
      <c r="AK248">
        <f t="shared" si="148"/>
        <v>-0.24556682410658048</v>
      </c>
      <c r="AL248">
        <f t="shared" si="149"/>
        <v>-2.6876501216715756</v>
      </c>
      <c r="AM248">
        <f t="shared" si="150"/>
        <v>-4.3299258361770852</v>
      </c>
      <c r="AN248" s="15">
        <f t="shared" si="155"/>
        <v>3.9619876808879493</v>
      </c>
      <c r="AO248" s="15">
        <f t="shared" si="155"/>
        <v>3.9633646335405928</v>
      </c>
      <c r="AP248" s="15">
        <f t="shared" si="155"/>
        <v>3.9597605735326407</v>
      </c>
      <c r="AQ248" s="15">
        <f t="shared" si="155"/>
        <v>3.9692236827242704</v>
      </c>
      <c r="AR248" s="15">
        <f t="shared" si="155"/>
        <v>3.9445770348396865</v>
      </c>
      <c r="AS248" s="15">
        <f t="shared" si="155"/>
        <v>4.0102214076073617</v>
      </c>
      <c r="AT248" s="15">
        <f t="shared" si="155"/>
        <v>3.8442159927464878</v>
      </c>
      <c r="AU248" s="15">
        <f t="shared" si="151"/>
        <v>4.3721056764640558</v>
      </c>
      <c r="AV248" s="15"/>
    </row>
    <row r="249" spans="1:48" x14ac:dyDescent="0.2">
      <c r="A249" s="9" t="s">
        <v>648</v>
      </c>
      <c r="B249" s="35"/>
      <c r="C249" s="12">
        <v>45141.358</v>
      </c>
      <c r="D249" s="12"/>
      <c r="E249" s="9">
        <f t="shared" si="133"/>
        <v>3530.9845020899315</v>
      </c>
      <c r="F249" s="9">
        <f t="shared" si="134"/>
        <v>3531</v>
      </c>
      <c r="G249" s="9">
        <f t="shared" si="135"/>
        <v>-2.4003999998967629E-2</v>
      </c>
      <c r="H249" s="9"/>
      <c r="I249" s="9">
        <f t="shared" si="154"/>
        <v>-2.4003999998967629E-2</v>
      </c>
      <c r="J249" s="9"/>
      <c r="K249" s="9"/>
      <c r="L249" s="9"/>
      <c r="M249" s="9"/>
      <c r="N249" s="9"/>
      <c r="O249" s="9"/>
      <c r="P249" s="9">
        <f t="shared" si="136"/>
        <v>5.3869087829039146E-3</v>
      </c>
      <c r="Q249" s="40">
        <f t="shared" si="137"/>
        <v>30122.858</v>
      </c>
      <c r="S249" s="35">
        <v>0.1</v>
      </c>
      <c r="Z249">
        <f t="shared" si="138"/>
        <v>3531</v>
      </c>
      <c r="AA249" s="15">
        <f t="shared" si="139"/>
        <v>-1.2211452456187225E-2</v>
      </c>
      <c r="AB249" s="15">
        <f t="shared" si="140"/>
        <v>-6.4056387598764898E-3</v>
      </c>
      <c r="AC249" s="15">
        <f t="shared" si="141"/>
        <v>-2.9390908781871544E-2</v>
      </c>
      <c r="AD249" s="15">
        <f t="shared" si="142"/>
        <v>-1.1792547542780404E-2</v>
      </c>
      <c r="AE249" s="15">
        <f t="shared" si="143"/>
        <v>1.3906417754873616E-5</v>
      </c>
      <c r="AF249">
        <f t="shared" si="144"/>
        <v>-2.9390908781871544E-2</v>
      </c>
      <c r="AG249" s="68"/>
      <c r="AH249">
        <f t="shared" si="145"/>
        <v>-1.7598361239091139E-2</v>
      </c>
      <c r="AI249">
        <f t="shared" si="146"/>
        <v>0.49712793139476508</v>
      </c>
      <c r="AJ249">
        <f t="shared" si="147"/>
        <v>-0.49926761761109373</v>
      </c>
      <c r="AK249">
        <f t="shared" si="148"/>
        <v>-0.24641364129587462</v>
      </c>
      <c r="AL249">
        <f t="shared" si="149"/>
        <v>-2.6859668536024053</v>
      </c>
      <c r="AM249">
        <f t="shared" si="150"/>
        <v>-4.3133653762659154</v>
      </c>
      <c r="AN249" s="15">
        <f t="shared" si="155"/>
        <v>3.964794114611832</v>
      </c>
      <c r="AO249" s="15">
        <f t="shared" si="155"/>
        <v>3.9661455846576792</v>
      </c>
      <c r="AP249" s="15">
        <f t="shared" si="155"/>
        <v>3.9625975289457069</v>
      </c>
      <c r="AQ249" s="15">
        <f t="shared" si="155"/>
        <v>3.9719415997966383</v>
      </c>
      <c r="AR249" s="15">
        <f t="shared" si="155"/>
        <v>3.9475313996199044</v>
      </c>
      <c r="AS249" s="15">
        <f t="shared" si="155"/>
        <v>4.01274365041722</v>
      </c>
      <c r="AT249" s="15">
        <f t="shared" si="155"/>
        <v>3.8473627820432119</v>
      </c>
      <c r="AU249" s="15">
        <f t="shared" si="151"/>
        <v>4.3759709489942278</v>
      </c>
    </row>
    <row r="250" spans="1:48" x14ac:dyDescent="0.2">
      <c r="A250" s="9" t="s">
        <v>648</v>
      </c>
      <c r="B250" s="35"/>
      <c r="C250" s="12">
        <v>45141.358999999997</v>
      </c>
      <c r="D250" s="12"/>
      <c r="E250" s="9">
        <f t="shared" si="133"/>
        <v>3530.9851477285756</v>
      </c>
      <c r="F250" s="9">
        <f t="shared" si="134"/>
        <v>3531</v>
      </c>
      <c r="G250" s="9">
        <f t="shared" si="135"/>
        <v>-2.3004000002401881E-2</v>
      </c>
      <c r="H250" s="9"/>
      <c r="I250" s="9">
        <f t="shared" si="154"/>
        <v>-2.3004000002401881E-2</v>
      </c>
      <c r="J250" s="9"/>
      <c r="K250" s="9"/>
      <c r="L250" s="9"/>
      <c r="M250" s="9"/>
      <c r="N250" s="9"/>
      <c r="O250" s="9"/>
      <c r="P250" s="9">
        <f t="shared" si="136"/>
        <v>5.3869087829039146E-3</v>
      </c>
      <c r="Q250" s="40">
        <f t="shared" si="137"/>
        <v>30122.858999999997</v>
      </c>
      <c r="S250" s="35">
        <v>0.1</v>
      </c>
      <c r="Z250">
        <f t="shared" si="138"/>
        <v>3531</v>
      </c>
      <c r="AA250" s="15">
        <f t="shared" si="139"/>
        <v>-1.2211452456187225E-2</v>
      </c>
      <c r="AB250" s="15">
        <f t="shared" si="140"/>
        <v>-5.4056387633107418E-3</v>
      </c>
      <c r="AC250" s="15">
        <f t="shared" si="141"/>
        <v>-2.8390908785305796E-2</v>
      </c>
      <c r="AD250" s="15">
        <f t="shared" si="142"/>
        <v>-1.0792547546214656E-2</v>
      </c>
      <c r="AE250" s="15">
        <f t="shared" si="143"/>
        <v>1.1647908253730401E-5</v>
      </c>
      <c r="AF250">
        <f t="shared" si="144"/>
        <v>-2.8390908785305796E-2</v>
      </c>
      <c r="AG250" s="68"/>
      <c r="AH250">
        <f t="shared" si="145"/>
        <v>-1.7598361239091139E-2</v>
      </c>
      <c r="AI250">
        <f t="shared" si="146"/>
        <v>0.49712793139476508</v>
      </c>
      <c r="AJ250">
        <f t="shared" si="147"/>
        <v>-0.49926761761109373</v>
      </c>
      <c r="AK250">
        <f t="shared" si="148"/>
        <v>-0.24641364129587462</v>
      </c>
      <c r="AL250">
        <f t="shared" si="149"/>
        <v>-2.6859668536024053</v>
      </c>
      <c r="AM250">
        <f t="shared" si="150"/>
        <v>-4.3133653762659154</v>
      </c>
      <c r="AN250" s="15">
        <f t="shared" si="155"/>
        <v>3.964794114611832</v>
      </c>
      <c r="AO250" s="15">
        <f t="shared" si="155"/>
        <v>3.9661455846576792</v>
      </c>
      <c r="AP250" s="15">
        <f t="shared" si="155"/>
        <v>3.9625975289457069</v>
      </c>
      <c r="AQ250" s="15">
        <f t="shared" si="155"/>
        <v>3.9719415997966383</v>
      </c>
      <c r="AR250" s="15">
        <f t="shared" si="155"/>
        <v>3.9475313996199044</v>
      </c>
      <c r="AS250" s="15">
        <f t="shared" si="155"/>
        <v>4.01274365041722</v>
      </c>
      <c r="AT250" s="15">
        <f t="shared" si="155"/>
        <v>3.8473627820432119</v>
      </c>
      <c r="AU250" s="15">
        <f t="shared" si="151"/>
        <v>4.3759709489942278</v>
      </c>
      <c r="AV250" s="15"/>
    </row>
    <row r="251" spans="1:48" x14ac:dyDescent="0.2">
      <c r="A251" s="9" t="s">
        <v>648</v>
      </c>
      <c r="B251" s="35"/>
      <c r="C251" s="12">
        <v>45158.396999999997</v>
      </c>
      <c r="D251" s="12"/>
      <c r="E251" s="9">
        <f t="shared" si="133"/>
        <v>3541.9855389855957</v>
      </c>
      <c r="F251" s="9">
        <f t="shared" si="134"/>
        <v>3542</v>
      </c>
      <c r="G251" s="9">
        <f t="shared" si="135"/>
        <v>-2.2398000000976026E-2</v>
      </c>
      <c r="H251" s="9"/>
      <c r="I251" s="9">
        <f t="shared" si="154"/>
        <v>-2.2398000000976026E-2</v>
      </c>
      <c r="J251" s="9"/>
      <c r="K251" s="9"/>
      <c r="L251" s="9"/>
      <c r="M251" s="9"/>
      <c r="N251" s="9"/>
      <c r="O251" s="9"/>
      <c r="P251" s="9">
        <f t="shared" si="136"/>
        <v>5.3891572327231961E-3</v>
      </c>
      <c r="Q251" s="40">
        <f t="shared" si="137"/>
        <v>30139.896999999997</v>
      </c>
      <c r="S251" s="35">
        <v>0.1</v>
      </c>
      <c r="Z251">
        <f t="shared" si="138"/>
        <v>3542</v>
      </c>
      <c r="AA251" s="15">
        <f t="shared" si="139"/>
        <v>-1.2244792553852822E-2</v>
      </c>
      <c r="AB251" s="15">
        <f t="shared" si="140"/>
        <v>-4.764050214400007E-3</v>
      </c>
      <c r="AC251" s="15">
        <f t="shared" si="141"/>
        <v>-2.7787157233699223E-2</v>
      </c>
      <c r="AD251" s="15">
        <f t="shared" si="142"/>
        <v>-1.0153207447123204E-2</v>
      </c>
      <c r="AE251" s="15">
        <f t="shared" si="143"/>
        <v>1.030876214643181E-5</v>
      </c>
      <c r="AF251">
        <f t="shared" si="144"/>
        <v>-2.7787157233699223E-2</v>
      </c>
      <c r="AG251" s="68"/>
      <c r="AH251">
        <f t="shared" si="145"/>
        <v>-1.7633949786576019E-2</v>
      </c>
      <c r="AI251">
        <f t="shared" si="146"/>
        <v>0.49750934151945503</v>
      </c>
      <c r="AJ251">
        <f t="shared" si="147"/>
        <v>-0.50060603686260441</v>
      </c>
      <c r="AK251">
        <f t="shared" si="148"/>
        <v>-0.2471904895819991</v>
      </c>
      <c r="AL251">
        <f t="shared" si="149"/>
        <v>-2.6844214449442489</v>
      </c>
      <c r="AM251">
        <f t="shared" si="150"/>
        <v>-4.2982667346030352</v>
      </c>
      <c r="AN251" s="15">
        <f t="shared" ref="AN251:AT260" si="156">$AU251+$AB$7*SIN(AO251)</f>
        <v>3.9673686410314768</v>
      </c>
      <c r="AO251" s="15">
        <f t="shared" si="156"/>
        <v>3.9686969819750342</v>
      </c>
      <c r="AP251" s="15">
        <f t="shared" si="156"/>
        <v>3.9651999244828935</v>
      </c>
      <c r="AQ251" s="15">
        <f t="shared" si="156"/>
        <v>3.9744352248359318</v>
      </c>
      <c r="AR251" s="15">
        <f t="shared" si="156"/>
        <v>3.9502418861523858</v>
      </c>
      <c r="AS251" s="15">
        <f t="shared" si="156"/>
        <v>4.01505591602342</v>
      </c>
      <c r="AT251" s="15">
        <f t="shared" si="156"/>
        <v>3.8502542764359196</v>
      </c>
      <c r="AU251" s="15">
        <f t="shared" si="151"/>
        <v>4.3795141154802177</v>
      </c>
    </row>
    <row r="252" spans="1:48" x14ac:dyDescent="0.2">
      <c r="A252" s="9" t="s">
        <v>649</v>
      </c>
      <c r="B252" s="35"/>
      <c r="C252" s="12">
        <v>45449.582000000002</v>
      </c>
      <c r="D252" s="12"/>
      <c r="E252" s="9">
        <f t="shared" si="133"/>
        <v>3729.9858282317123</v>
      </c>
      <c r="F252" s="9">
        <f t="shared" si="134"/>
        <v>3730</v>
      </c>
      <c r="G252" s="9">
        <f t="shared" si="135"/>
        <v>-2.1950000002107117E-2</v>
      </c>
      <c r="H252" s="9"/>
      <c r="I252" s="9">
        <f t="shared" si="154"/>
        <v>-2.1950000002107117E-2</v>
      </c>
      <c r="J252" s="9"/>
      <c r="K252" s="9"/>
      <c r="L252" s="9"/>
      <c r="M252" s="9"/>
      <c r="N252" s="9"/>
      <c r="O252" s="9"/>
      <c r="P252" s="9">
        <f t="shared" si="136"/>
        <v>5.4274780382711791E-3</v>
      </c>
      <c r="Q252" s="40">
        <f t="shared" si="137"/>
        <v>30431.082000000002</v>
      </c>
      <c r="S252" s="35">
        <v>0.1</v>
      </c>
      <c r="Z252">
        <f t="shared" si="138"/>
        <v>3730</v>
      </c>
      <c r="AA252" s="15">
        <f t="shared" si="139"/>
        <v>-1.2800345238907865E-2</v>
      </c>
      <c r="AB252" s="15">
        <f t="shared" si="140"/>
        <v>-3.7221767249280731E-3</v>
      </c>
      <c r="AC252" s="15">
        <f t="shared" si="141"/>
        <v>-2.7377478040378295E-2</v>
      </c>
      <c r="AD252" s="15">
        <f t="shared" si="142"/>
        <v>-9.1496547631992522E-3</v>
      </c>
      <c r="AE252" s="15">
        <f t="shared" si="143"/>
        <v>8.3716182285734761E-6</v>
      </c>
      <c r="AF252">
        <f t="shared" si="144"/>
        <v>-2.7377478040378295E-2</v>
      </c>
      <c r="AG252" s="68"/>
      <c r="AH252">
        <f t="shared" si="145"/>
        <v>-1.8227823277179044E-2</v>
      </c>
      <c r="AI252">
        <f t="shared" si="146"/>
        <v>0.50430904314652314</v>
      </c>
      <c r="AJ252">
        <f t="shared" si="147"/>
        <v>-0.5236083713746551</v>
      </c>
      <c r="AK252">
        <f t="shared" si="148"/>
        <v>-0.26055800754090169</v>
      </c>
      <c r="AL252">
        <f t="shared" si="149"/>
        <v>-2.6576393068650623</v>
      </c>
      <c r="AM252">
        <f t="shared" si="150"/>
        <v>-4.0516542432024742</v>
      </c>
      <c r="AN252" s="15">
        <f t="shared" si="156"/>
        <v>4.0116690176390302</v>
      </c>
      <c r="AO252" s="15">
        <f t="shared" si="156"/>
        <v>4.0126368514191455</v>
      </c>
      <c r="AP252" s="15">
        <f t="shared" si="156"/>
        <v>4.0099575724924064</v>
      </c>
      <c r="AQ252" s="15">
        <f t="shared" si="156"/>
        <v>4.0173956903501757</v>
      </c>
      <c r="AR252" s="15">
        <f t="shared" si="156"/>
        <v>3.9969046929836507</v>
      </c>
      <c r="AS252" s="15">
        <f t="shared" si="156"/>
        <v>4.0546340217087202</v>
      </c>
      <c r="AT252" s="15">
        <f t="shared" si="156"/>
        <v>3.9007061780888752</v>
      </c>
      <c r="AU252" s="15">
        <f t="shared" si="151"/>
        <v>4.4400700517862326</v>
      </c>
      <c r="AV252" s="15"/>
    </row>
    <row r="253" spans="1:48" x14ac:dyDescent="0.2">
      <c r="A253" s="9" t="s">
        <v>650</v>
      </c>
      <c r="B253" s="35"/>
      <c r="C253" s="12">
        <v>45539.413</v>
      </c>
      <c r="D253" s="12"/>
      <c r="E253" s="9">
        <f t="shared" si="133"/>
        <v>3787.9841934746587</v>
      </c>
      <c r="F253" s="9">
        <f t="shared" si="134"/>
        <v>3788</v>
      </c>
      <c r="G253" s="9">
        <f t="shared" si="135"/>
        <v>-2.4482000000716653E-2</v>
      </c>
      <c r="H253" s="9"/>
      <c r="I253" s="9">
        <f t="shared" si="154"/>
        <v>-2.4482000000716653E-2</v>
      </c>
      <c r="J253" s="9"/>
      <c r="K253" s="9"/>
      <c r="L253" s="9"/>
      <c r="M253" s="9"/>
      <c r="N253" s="9"/>
      <c r="O253" s="9"/>
      <c r="P253" s="9">
        <f t="shared" si="136"/>
        <v>5.4392595135466992E-3</v>
      </c>
      <c r="Q253" s="40">
        <f t="shared" si="137"/>
        <v>30520.913</v>
      </c>
      <c r="S253" s="35">
        <v>0.1</v>
      </c>
      <c r="X253" s="9"/>
      <c r="Y253" s="9"/>
      <c r="Z253">
        <f t="shared" si="138"/>
        <v>3788</v>
      </c>
      <c r="AA253" s="15">
        <f t="shared" si="139"/>
        <v>-1.2966126230424715E-2</v>
      </c>
      <c r="AB253" s="15">
        <f t="shared" si="140"/>
        <v>-6.0766142567452372E-3</v>
      </c>
      <c r="AC253" s="15">
        <f t="shared" si="141"/>
        <v>-2.9921259514263353E-2</v>
      </c>
      <c r="AD253" s="15">
        <f t="shared" si="142"/>
        <v>-1.1515873770291937E-2</v>
      </c>
      <c r="AE253" s="15">
        <f t="shared" si="143"/>
        <v>1.3261534869329783E-5</v>
      </c>
      <c r="AF253">
        <f t="shared" si="144"/>
        <v>-2.9921259514263353E-2</v>
      </c>
      <c r="AG253" s="68"/>
      <c r="AH253">
        <f t="shared" si="145"/>
        <v>-1.8405385743971416E-2</v>
      </c>
      <c r="AI253">
        <f t="shared" si="146"/>
        <v>0.50651778841694495</v>
      </c>
      <c r="AJ253">
        <f t="shared" si="147"/>
        <v>-0.53075458179600488</v>
      </c>
      <c r="AK253">
        <f t="shared" si="148"/>
        <v>-0.26471740942200395</v>
      </c>
      <c r="AL253">
        <f t="shared" si="149"/>
        <v>-2.6492295005755779</v>
      </c>
      <c r="AM253">
        <f t="shared" si="150"/>
        <v>-3.9796483876269266</v>
      </c>
      <c r="AN253" s="15">
        <f t="shared" si="156"/>
        <v>4.0254547886430068</v>
      </c>
      <c r="AO253" s="15">
        <f t="shared" si="156"/>
        <v>4.0263248806856167</v>
      </c>
      <c r="AP253" s="15">
        <f t="shared" si="156"/>
        <v>4.0238759065185494</v>
      </c>
      <c r="AQ253" s="15">
        <f t="shared" si="156"/>
        <v>4.0307876454367051</v>
      </c>
      <c r="AR253" s="15">
        <f t="shared" si="156"/>
        <v>4.0114274874007352</v>
      </c>
      <c r="AS253" s="15">
        <f t="shared" si="156"/>
        <v>4.0668807789164383</v>
      </c>
      <c r="AT253" s="15">
        <f t="shared" si="156"/>
        <v>3.9166686951116381</v>
      </c>
      <c r="AU253" s="15">
        <f t="shared" si="151"/>
        <v>4.4587522023487267</v>
      </c>
      <c r="AV253" s="15"/>
    </row>
    <row r="254" spans="1:48" x14ac:dyDescent="0.2">
      <c r="A254" s="9" t="s">
        <v>645</v>
      </c>
      <c r="B254" s="35"/>
      <c r="C254" s="12">
        <v>45556.445</v>
      </c>
      <c r="D254" s="12"/>
      <c r="E254" s="9">
        <f t="shared" si="133"/>
        <v>3798.9807108997998</v>
      </c>
      <c r="F254" s="9">
        <f t="shared" si="134"/>
        <v>3799</v>
      </c>
      <c r="G254" s="9">
        <f t="shared" si="135"/>
        <v>-2.9876000000513159E-2</v>
      </c>
      <c r="H254" s="9"/>
      <c r="I254" s="9">
        <f t="shared" si="154"/>
        <v>-2.9876000000513159E-2</v>
      </c>
      <c r="J254" s="9"/>
      <c r="K254" s="9"/>
      <c r="L254" s="9"/>
      <c r="M254" s="9"/>
      <c r="N254" s="9"/>
      <c r="O254" s="9"/>
      <c r="P254" s="9">
        <f t="shared" si="136"/>
        <v>5.4414917555083812E-3</v>
      </c>
      <c r="Q254" s="40">
        <f t="shared" si="137"/>
        <v>30537.945</v>
      </c>
      <c r="S254" s="35">
        <v>0.1</v>
      </c>
      <c r="X254" s="9"/>
      <c r="Y254" s="9"/>
      <c r="Z254">
        <f t="shared" si="138"/>
        <v>3799</v>
      </c>
      <c r="AA254" s="15">
        <f t="shared" si="139"/>
        <v>-1.299725935835698E-2</v>
      </c>
      <c r="AB254" s="15">
        <f t="shared" si="140"/>
        <v>-1.1437248886647797E-2</v>
      </c>
      <c r="AC254" s="15">
        <f t="shared" si="141"/>
        <v>-3.5317491756021543E-2</v>
      </c>
      <c r="AD254" s="15">
        <f t="shared" si="142"/>
        <v>-1.6878740642156179E-2</v>
      </c>
      <c r="AE254" s="15">
        <f t="shared" si="143"/>
        <v>2.8489188566517481E-5</v>
      </c>
      <c r="AF254">
        <f t="shared" si="144"/>
        <v>-3.5317491756021543E-2</v>
      </c>
      <c r="AG254" s="68"/>
      <c r="AH254">
        <f t="shared" si="145"/>
        <v>-1.8438751113865361E-2</v>
      </c>
      <c r="AI254">
        <f t="shared" si="146"/>
        <v>0.5069428016797789</v>
      </c>
      <c r="AJ254">
        <f t="shared" si="147"/>
        <v>-0.53211260206376965</v>
      </c>
      <c r="AK254">
        <f t="shared" si="148"/>
        <v>-0.26550819042849549</v>
      </c>
      <c r="AL254">
        <f t="shared" si="149"/>
        <v>-2.6476263596788425</v>
      </c>
      <c r="AM254">
        <f t="shared" si="150"/>
        <v>-3.9661947777231434</v>
      </c>
      <c r="AN254" s="15">
        <f t="shared" si="156"/>
        <v>4.0280758885630483</v>
      </c>
      <c r="AO254" s="15">
        <f t="shared" si="156"/>
        <v>4.0289281636017282</v>
      </c>
      <c r="AP254" s="15">
        <f t="shared" si="156"/>
        <v>4.0265216342002859</v>
      </c>
      <c r="AQ254" s="15">
        <f t="shared" si="156"/>
        <v>4.0333352579772281</v>
      </c>
      <c r="AR254" s="15">
        <f t="shared" si="156"/>
        <v>4.014188449161594</v>
      </c>
      <c r="AS254" s="15">
        <f t="shared" si="156"/>
        <v>4.0692061524447798</v>
      </c>
      <c r="AT254" s="15">
        <f t="shared" si="156"/>
        <v>3.9197173845802662</v>
      </c>
      <c r="AU254" s="15">
        <f t="shared" si="151"/>
        <v>4.4622953688347176</v>
      </c>
    </row>
    <row r="255" spans="1:48" x14ac:dyDescent="0.2">
      <c r="A255" s="9" t="s">
        <v>645</v>
      </c>
      <c r="B255" s="35"/>
      <c r="C255" s="12">
        <v>45556.447</v>
      </c>
      <c r="D255" s="12"/>
      <c r="E255" s="9">
        <f t="shared" si="133"/>
        <v>3798.9820021770925</v>
      </c>
      <c r="F255" s="9">
        <f t="shared" si="134"/>
        <v>3799</v>
      </c>
      <c r="G255" s="9">
        <f t="shared" si="135"/>
        <v>-2.7876000000105705E-2</v>
      </c>
      <c r="H255" s="9"/>
      <c r="I255" s="9">
        <f t="shared" si="154"/>
        <v>-2.7876000000105705E-2</v>
      </c>
      <c r="J255" s="9"/>
      <c r="K255" s="9"/>
      <c r="L255" s="9"/>
      <c r="M255" s="9"/>
      <c r="N255" s="9"/>
      <c r="O255" s="9"/>
      <c r="P255" s="9">
        <f t="shared" si="136"/>
        <v>5.4414917555083812E-3</v>
      </c>
      <c r="Q255" s="40">
        <f t="shared" si="137"/>
        <v>30537.947</v>
      </c>
      <c r="S255" s="35">
        <v>0.1</v>
      </c>
      <c r="Z255">
        <f t="shared" si="138"/>
        <v>3799</v>
      </c>
      <c r="AA255" s="15">
        <f t="shared" si="139"/>
        <v>-1.299725935835698E-2</v>
      </c>
      <c r="AB255" s="15">
        <f t="shared" si="140"/>
        <v>-9.4372488862403438E-3</v>
      </c>
      <c r="AC255" s="15">
        <f t="shared" si="141"/>
        <v>-3.331749175561409E-2</v>
      </c>
      <c r="AD255" s="15">
        <f t="shared" si="142"/>
        <v>-1.4878740641748725E-2</v>
      </c>
      <c r="AE255" s="15">
        <f t="shared" si="143"/>
        <v>2.2137692308442529E-5</v>
      </c>
      <c r="AF255">
        <f t="shared" si="144"/>
        <v>-3.331749175561409E-2</v>
      </c>
      <c r="AG255" s="68"/>
      <c r="AH255">
        <f t="shared" si="145"/>
        <v>-1.8438751113865361E-2</v>
      </c>
      <c r="AI255">
        <f t="shared" si="146"/>
        <v>0.5069428016797789</v>
      </c>
      <c r="AJ255">
        <f t="shared" si="147"/>
        <v>-0.53211260206376965</v>
      </c>
      <c r="AK255">
        <f t="shared" si="148"/>
        <v>-0.26550819042849549</v>
      </c>
      <c r="AL255">
        <f t="shared" si="149"/>
        <v>-2.6476263596788425</v>
      </c>
      <c r="AM255">
        <f t="shared" si="150"/>
        <v>-3.9661947777231434</v>
      </c>
      <c r="AN255" s="15">
        <f t="shared" si="156"/>
        <v>4.0280758885630483</v>
      </c>
      <c r="AO255" s="15">
        <f t="shared" si="156"/>
        <v>4.0289281636017282</v>
      </c>
      <c r="AP255" s="15">
        <f t="shared" si="156"/>
        <v>4.0265216342002859</v>
      </c>
      <c r="AQ255" s="15">
        <f t="shared" si="156"/>
        <v>4.0333352579772281</v>
      </c>
      <c r="AR255" s="15">
        <f t="shared" si="156"/>
        <v>4.014188449161594</v>
      </c>
      <c r="AS255" s="15">
        <f t="shared" si="156"/>
        <v>4.0692061524447798</v>
      </c>
      <c r="AT255" s="15">
        <f t="shared" si="156"/>
        <v>3.9197173845802662</v>
      </c>
      <c r="AU255" s="15">
        <f t="shared" si="151"/>
        <v>4.4622953688347176</v>
      </c>
      <c r="AV255" s="15"/>
    </row>
    <row r="256" spans="1:48" x14ac:dyDescent="0.2">
      <c r="A256" s="9" t="s">
        <v>645</v>
      </c>
      <c r="B256" s="35"/>
      <c r="C256" s="12">
        <v>45556.45</v>
      </c>
      <c r="D256" s="12"/>
      <c r="E256" s="9">
        <f t="shared" si="133"/>
        <v>3798.9839390930297</v>
      </c>
      <c r="F256" s="9">
        <f t="shared" si="134"/>
        <v>3799</v>
      </c>
      <c r="G256" s="9">
        <f t="shared" si="135"/>
        <v>-2.4876000003132503E-2</v>
      </c>
      <c r="H256" s="9"/>
      <c r="I256" s="9">
        <f t="shared" si="154"/>
        <v>-2.4876000003132503E-2</v>
      </c>
      <c r="J256" s="9"/>
      <c r="K256" s="9"/>
      <c r="L256" s="9"/>
      <c r="M256" s="9"/>
      <c r="N256" s="9"/>
      <c r="O256" s="9"/>
      <c r="P256" s="9">
        <f t="shared" si="136"/>
        <v>5.4414917555083812E-3</v>
      </c>
      <c r="Q256" s="40">
        <f t="shared" si="137"/>
        <v>30537.949999999997</v>
      </c>
      <c r="S256" s="35">
        <v>0.1</v>
      </c>
      <c r="Z256">
        <f t="shared" si="138"/>
        <v>3799</v>
      </c>
      <c r="AA256" s="15">
        <f t="shared" si="139"/>
        <v>-1.299725935835698E-2</v>
      </c>
      <c r="AB256" s="15">
        <f t="shared" si="140"/>
        <v>-6.4372488892671421E-3</v>
      </c>
      <c r="AC256" s="15">
        <f t="shared" si="141"/>
        <v>-3.0317491758640885E-2</v>
      </c>
      <c r="AD256" s="15">
        <f t="shared" si="142"/>
        <v>-1.1878740644775523E-2</v>
      </c>
      <c r="AE256" s="15">
        <f t="shared" si="143"/>
        <v>1.4110447930584204E-5</v>
      </c>
      <c r="AF256">
        <f t="shared" si="144"/>
        <v>-3.0317491758640885E-2</v>
      </c>
      <c r="AG256" s="68"/>
      <c r="AH256">
        <f t="shared" si="145"/>
        <v>-1.8438751113865361E-2</v>
      </c>
      <c r="AI256">
        <f t="shared" si="146"/>
        <v>0.5069428016797789</v>
      </c>
      <c r="AJ256">
        <f t="shared" si="147"/>
        <v>-0.53211260206376965</v>
      </c>
      <c r="AK256">
        <f t="shared" si="148"/>
        <v>-0.26550819042849549</v>
      </c>
      <c r="AL256">
        <f t="shared" si="149"/>
        <v>-2.6476263596788425</v>
      </c>
      <c r="AM256">
        <f t="shared" si="150"/>
        <v>-3.9661947777231434</v>
      </c>
      <c r="AN256" s="15">
        <f t="shared" si="156"/>
        <v>4.0280758885630483</v>
      </c>
      <c r="AO256" s="15">
        <f t="shared" si="156"/>
        <v>4.0289281636017282</v>
      </c>
      <c r="AP256" s="15">
        <f t="shared" si="156"/>
        <v>4.0265216342002859</v>
      </c>
      <c r="AQ256" s="15">
        <f t="shared" si="156"/>
        <v>4.0333352579772281</v>
      </c>
      <c r="AR256" s="15">
        <f t="shared" si="156"/>
        <v>4.014188449161594</v>
      </c>
      <c r="AS256" s="15">
        <f t="shared" si="156"/>
        <v>4.0692061524447798</v>
      </c>
      <c r="AT256" s="15">
        <f t="shared" si="156"/>
        <v>3.9197173845802662</v>
      </c>
      <c r="AU256" s="15">
        <f t="shared" si="151"/>
        <v>4.4622953688347176</v>
      </c>
      <c r="AV256" s="15"/>
    </row>
    <row r="257" spans="1:48" x14ac:dyDescent="0.2">
      <c r="A257" s="9" t="s">
        <v>645</v>
      </c>
      <c r="B257" s="35"/>
      <c r="C257" s="12">
        <v>45556.451000000001</v>
      </c>
      <c r="D257" s="12"/>
      <c r="E257" s="9">
        <f t="shared" si="133"/>
        <v>3798.9845847316788</v>
      </c>
      <c r="F257" s="9">
        <f t="shared" si="134"/>
        <v>3799</v>
      </c>
      <c r="G257" s="9">
        <f t="shared" si="135"/>
        <v>-2.3875999999290798E-2</v>
      </c>
      <c r="H257" s="9"/>
      <c r="I257" s="9">
        <f t="shared" si="154"/>
        <v>-2.3875999999290798E-2</v>
      </c>
      <c r="J257" s="9"/>
      <c r="K257" s="9"/>
      <c r="L257" s="9"/>
      <c r="M257" s="9"/>
      <c r="N257" s="9"/>
      <c r="O257" s="9"/>
      <c r="P257" s="9">
        <f t="shared" si="136"/>
        <v>5.4414917555083812E-3</v>
      </c>
      <c r="Q257" s="40">
        <f t="shared" si="137"/>
        <v>30537.951000000001</v>
      </c>
      <c r="S257" s="35">
        <v>0.1</v>
      </c>
      <c r="Z257">
        <f t="shared" si="138"/>
        <v>3799</v>
      </c>
      <c r="AA257" s="15">
        <f t="shared" si="139"/>
        <v>-1.299725935835698E-2</v>
      </c>
      <c r="AB257" s="15">
        <f t="shared" si="140"/>
        <v>-5.4372488854254365E-3</v>
      </c>
      <c r="AC257" s="15">
        <f t="shared" si="141"/>
        <v>-2.9317491754799179E-2</v>
      </c>
      <c r="AD257" s="15">
        <f t="shared" si="142"/>
        <v>-1.0878740640933818E-2</v>
      </c>
      <c r="AE257" s="15">
        <f t="shared" si="143"/>
        <v>1.1834699793270513E-5</v>
      </c>
      <c r="AF257">
        <f t="shared" si="144"/>
        <v>-2.9317491754799179E-2</v>
      </c>
      <c r="AG257" s="68"/>
      <c r="AH257">
        <f t="shared" si="145"/>
        <v>-1.8438751113865361E-2</v>
      </c>
      <c r="AI257">
        <f t="shared" si="146"/>
        <v>0.5069428016797789</v>
      </c>
      <c r="AJ257">
        <f t="shared" si="147"/>
        <v>-0.53211260206376965</v>
      </c>
      <c r="AK257">
        <f t="shared" si="148"/>
        <v>-0.26550819042849549</v>
      </c>
      <c r="AL257">
        <f t="shared" si="149"/>
        <v>-2.6476263596788425</v>
      </c>
      <c r="AM257">
        <f t="shared" si="150"/>
        <v>-3.9661947777231434</v>
      </c>
      <c r="AN257" s="15">
        <f t="shared" si="156"/>
        <v>4.0280758885630483</v>
      </c>
      <c r="AO257" s="15">
        <f t="shared" si="156"/>
        <v>4.0289281636017282</v>
      </c>
      <c r="AP257" s="15">
        <f t="shared" si="156"/>
        <v>4.0265216342002859</v>
      </c>
      <c r="AQ257" s="15">
        <f t="shared" si="156"/>
        <v>4.0333352579772281</v>
      </c>
      <c r="AR257" s="15">
        <f t="shared" si="156"/>
        <v>4.014188449161594</v>
      </c>
      <c r="AS257" s="15">
        <f t="shared" si="156"/>
        <v>4.0692061524447798</v>
      </c>
      <c r="AT257" s="15">
        <f t="shared" si="156"/>
        <v>3.9197173845802662</v>
      </c>
      <c r="AU257" s="15">
        <f t="shared" si="151"/>
        <v>4.4622953688347176</v>
      </c>
    </row>
    <row r="258" spans="1:48" x14ac:dyDescent="0.2">
      <c r="A258" s="9" t="s">
        <v>645</v>
      </c>
      <c r="B258" s="35"/>
      <c r="C258" s="12">
        <v>45556.451999999997</v>
      </c>
      <c r="D258" s="12"/>
      <c r="E258" s="9">
        <f t="shared" si="133"/>
        <v>3798.9852303703228</v>
      </c>
      <c r="F258" s="9">
        <f t="shared" si="134"/>
        <v>3799</v>
      </c>
      <c r="G258" s="9">
        <f t="shared" si="135"/>
        <v>-2.287600000272505E-2</v>
      </c>
      <c r="H258" s="9"/>
      <c r="I258" s="9">
        <f t="shared" si="154"/>
        <v>-2.287600000272505E-2</v>
      </c>
      <c r="J258" s="9"/>
      <c r="K258" s="9"/>
      <c r="L258" s="9"/>
      <c r="M258" s="9"/>
      <c r="N258" s="9"/>
      <c r="O258" s="9"/>
      <c r="P258" s="9">
        <f t="shared" si="136"/>
        <v>5.4414917555083812E-3</v>
      </c>
      <c r="Q258" s="40">
        <f t="shared" si="137"/>
        <v>30537.951999999997</v>
      </c>
      <c r="S258" s="35">
        <v>0.1</v>
      </c>
      <c r="Z258">
        <f t="shared" si="138"/>
        <v>3799</v>
      </c>
      <c r="AA258" s="15">
        <f t="shared" si="139"/>
        <v>-1.299725935835698E-2</v>
      </c>
      <c r="AB258" s="15">
        <f t="shared" si="140"/>
        <v>-4.4372488888596885E-3</v>
      </c>
      <c r="AC258" s="15">
        <f t="shared" si="141"/>
        <v>-2.8317491758233431E-2</v>
      </c>
      <c r="AD258" s="15">
        <f t="shared" si="142"/>
        <v>-9.8787406443680698E-3</v>
      </c>
      <c r="AE258" s="15">
        <f t="shared" si="143"/>
        <v>9.7589516718689666E-6</v>
      </c>
      <c r="AF258">
        <f t="shared" si="144"/>
        <v>-2.8317491758233431E-2</v>
      </c>
      <c r="AG258" s="68"/>
      <c r="AH258">
        <f t="shared" si="145"/>
        <v>-1.8438751113865361E-2</v>
      </c>
      <c r="AI258">
        <f t="shared" si="146"/>
        <v>0.5069428016797789</v>
      </c>
      <c r="AJ258">
        <f t="shared" si="147"/>
        <v>-0.53211260206376965</v>
      </c>
      <c r="AK258">
        <f t="shared" si="148"/>
        <v>-0.26550819042849549</v>
      </c>
      <c r="AL258">
        <f t="shared" si="149"/>
        <v>-2.6476263596788425</v>
      </c>
      <c r="AM258">
        <f t="shared" si="150"/>
        <v>-3.9661947777231434</v>
      </c>
      <c r="AN258" s="15">
        <f t="shared" si="156"/>
        <v>4.0280758885630483</v>
      </c>
      <c r="AO258" s="15">
        <f t="shared" si="156"/>
        <v>4.0289281636017282</v>
      </c>
      <c r="AP258" s="15">
        <f t="shared" si="156"/>
        <v>4.0265216342002859</v>
      </c>
      <c r="AQ258" s="15">
        <f t="shared" si="156"/>
        <v>4.0333352579772281</v>
      </c>
      <c r="AR258" s="15">
        <f t="shared" si="156"/>
        <v>4.014188449161594</v>
      </c>
      <c r="AS258" s="15">
        <f t="shared" si="156"/>
        <v>4.0692061524447798</v>
      </c>
      <c r="AT258" s="15">
        <f t="shared" si="156"/>
        <v>3.9197173845802662</v>
      </c>
      <c r="AU258" s="15">
        <f t="shared" si="151"/>
        <v>4.4622953688347176</v>
      </c>
      <c r="AV258" s="15"/>
    </row>
    <row r="259" spans="1:48" x14ac:dyDescent="0.2">
      <c r="A259" s="9" t="s">
        <v>645</v>
      </c>
      <c r="B259" s="35"/>
      <c r="C259" s="12">
        <v>45556.453999999998</v>
      </c>
      <c r="D259" s="12"/>
      <c r="E259" s="9">
        <f t="shared" si="133"/>
        <v>3798.986521647616</v>
      </c>
      <c r="F259" s="9">
        <f t="shared" si="134"/>
        <v>3799</v>
      </c>
      <c r="G259" s="9">
        <f t="shared" si="135"/>
        <v>-2.0876000002317596E-2</v>
      </c>
      <c r="H259" s="9"/>
      <c r="I259" s="9">
        <f t="shared" si="154"/>
        <v>-2.0876000002317596E-2</v>
      </c>
      <c r="J259" s="9"/>
      <c r="K259" s="9"/>
      <c r="L259" s="9"/>
      <c r="M259" s="9"/>
      <c r="N259" s="9"/>
      <c r="O259" s="9"/>
      <c r="P259" s="9">
        <f t="shared" si="136"/>
        <v>5.4414917555083812E-3</v>
      </c>
      <c r="Q259" s="40">
        <f t="shared" si="137"/>
        <v>30537.953999999998</v>
      </c>
      <c r="S259" s="35">
        <v>0.1</v>
      </c>
      <c r="Z259">
        <f t="shared" si="138"/>
        <v>3799</v>
      </c>
      <c r="AA259" s="15">
        <f t="shared" si="139"/>
        <v>-1.299725935835698E-2</v>
      </c>
      <c r="AB259" s="15">
        <f t="shared" si="140"/>
        <v>-2.4372488884522349E-3</v>
      </c>
      <c r="AC259" s="15">
        <f t="shared" si="141"/>
        <v>-2.6317491757825977E-2</v>
      </c>
      <c r="AD259" s="15">
        <f t="shared" si="142"/>
        <v>-7.8787406439606161E-3</v>
      </c>
      <c r="AE259" s="15">
        <f t="shared" si="143"/>
        <v>6.2074554134796945E-6</v>
      </c>
      <c r="AF259">
        <f t="shared" si="144"/>
        <v>-2.6317491757825977E-2</v>
      </c>
      <c r="AG259" s="68"/>
      <c r="AH259">
        <f t="shared" si="145"/>
        <v>-1.8438751113865361E-2</v>
      </c>
      <c r="AI259">
        <f t="shared" si="146"/>
        <v>0.5069428016797789</v>
      </c>
      <c r="AJ259">
        <f t="shared" si="147"/>
        <v>-0.53211260206376965</v>
      </c>
      <c r="AK259">
        <f t="shared" si="148"/>
        <v>-0.26550819042849549</v>
      </c>
      <c r="AL259">
        <f t="shared" si="149"/>
        <v>-2.6476263596788425</v>
      </c>
      <c r="AM259">
        <f t="shared" si="150"/>
        <v>-3.9661947777231434</v>
      </c>
      <c r="AN259" s="15">
        <f t="shared" si="156"/>
        <v>4.0280758885630483</v>
      </c>
      <c r="AO259" s="15">
        <f t="shared" si="156"/>
        <v>4.0289281636017282</v>
      </c>
      <c r="AP259" s="15">
        <f t="shared" si="156"/>
        <v>4.0265216342002859</v>
      </c>
      <c r="AQ259" s="15">
        <f t="shared" si="156"/>
        <v>4.0333352579772281</v>
      </c>
      <c r="AR259" s="15">
        <f t="shared" si="156"/>
        <v>4.014188449161594</v>
      </c>
      <c r="AS259" s="15">
        <f t="shared" si="156"/>
        <v>4.0692061524447798</v>
      </c>
      <c r="AT259" s="15">
        <f t="shared" si="156"/>
        <v>3.9197173845802662</v>
      </c>
      <c r="AU259" s="15">
        <f t="shared" si="151"/>
        <v>4.4622953688347176</v>
      </c>
      <c r="AV259" s="15"/>
    </row>
    <row r="260" spans="1:48" x14ac:dyDescent="0.2">
      <c r="A260" s="9" t="s">
        <v>645</v>
      </c>
      <c r="B260" s="35"/>
      <c r="C260" s="12">
        <v>45556.457000000002</v>
      </c>
      <c r="D260" s="12"/>
      <c r="E260" s="9">
        <f t="shared" si="133"/>
        <v>3798.9884585635577</v>
      </c>
      <c r="F260" s="9">
        <f t="shared" si="134"/>
        <v>3799</v>
      </c>
      <c r="G260" s="9">
        <f t="shared" si="135"/>
        <v>-1.7875999998068437E-2</v>
      </c>
      <c r="H260" s="9"/>
      <c r="I260" s="9">
        <f t="shared" si="154"/>
        <v>-1.7875999998068437E-2</v>
      </c>
      <c r="J260" s="9"/>
      <c r="K260" s="9"/>
      <c r="L260" s="9"/>
      <c r="M260" s="9"/>
      <c r="N260" s="9"/>
      <c r="O260" s="9"/>
      <c r="P260" s="9">
        <f t="shared" si="136"/>
        <v>5.4414917555083812E-3</v>
      </c>
      <c r="Q260" s="40">
        <f t="shared" si="137"/>
        <v>30537.957000000002</v>
      </c>
      <c r="S260" s="35">
        <v>0.1</v>
      </c>
      <c r="Z260">
        <f t="shared" si="138"/>
        <v>3799</v>
      </c>
      <c r="AA260" s="15">
        <f t="shared" si="139"/>
        <v>-1.299725935835698E-2</v>
      </c>
      <c r="AB260" s="15">
        <f t="shared" si="140"/>
        <v>5.6275111579692436E-4</v>
      </c>
      <c r="AC260" s="15">
        <f t="shared" si="141"/>
        <v>-2.3317491753576818E-2</v>
      </c>
      <c r="AD260" s="15">
        <f t="shared" si="142"/>
        <v>-4.8787406397114569E-3</v>
      </c>
      <c r="AE260" s="15">
        <f t="shared" si="143"/>
        <v>2.3802110229572155E-6</v>
      </c>
      <c r="AF260">
        <f t="shared" si="144"/>
        <v>-2.3317491753576818E-2</v>
      </c>
      <c r="AG260" s="68"/>
      <c r="AH260">
        <f t="shared" si="145"/>
        <v>-1.8438751113865361E-2</v>
      </c>
      <c r="AI260">
        <f t="shared" si="146"/>
        <v>0.5069428016797789</v>
      </c>
      <c r="AJ260">
        <f t="shared" si="147"/>
        <v>-0.53211260206376965</v>
      </c>
      <c r="AK260">
        <f t="shared" si="148"/>
        <v>-0.26550819042849549</v>
      </c>
      <c r="AL260">
        <f t="shared" si="149"/>
        <v>-2.6476263596788425</v>
      </c>
      <c r="AM260">
        <f t="shared" si="150"/>
        <v>-3.9661947777231434</v>
      </c>
      <c r="AN260" s="15">
        <f t="shared" si="156"/>
        <v>4.0280758885630483</v>
      </c>
      <c r="AO260" s="15">
        <f t="shared" si="156"/>
        <v>4.0289281636017282</v>
      </c>
      <c r="AP260" s="15">
        <f t="shared" si="156"/>
        <v>4.0265216342002859</v>
      </c>
      <c r="AQ260" s="15">
        <f t="shared" si="156"/>
        <v>4.0333352579772281</v>
      </c>
      <c r="AR260" s="15">
        <f t="shared" si="156"/>
        <v>4.014188449161594</v>
      </c>
      <c r="AS260" s="15">
        <f t="shared" si="156"/>
        <v>4.0692061524447798</v>
      </c>
      <c r="AT260" s="15">
        <f t="shared" si="156"/>
        <v>3.9197173845802662</v>
      </c>
      <c r="AU260" s="15">
        <f t="shared" si="151"/>
        <v>4.4622953688347176</v>
      </c>
      <c r="AV260" s="15"/>
    </row>
    <row r="261" spans="1:48" x14ac:dyDescent="0.2">
      <c r="A261" s="9" t="s">
        <v>645</v>
      </c>
      <c r="B261" s="35"/>
      <c r="C261" s="12">
        <v>45556.457999999999</v>
      </c>
      <c r="D261" s="12"/>
      <c r="E261" s="9">
        <f t="shared" si="133"/>
        <v>3798.9891042022018</v>
      </c>
      <c r="F261" s="9">
        <f t="shared" si="134"/>
        <v>3799</v>
      </c>
      <c r="G261" s="9">
        <f t="shared" si="135"/>
        <v>-1.6876000001502689E-2</v>
      </c>
      <c r="H261" s="9"/>
      <c r="I261" s="9">
        <f t="shared" si="154"/>
        <v>-1.6876000001502689E-2</v>
      </c>
      <c r="J261" s="9"/>
      <c r="K261" s="9"/>
      <c r="L261" s="9"/>
      <c r="M261" s="9"/>
      <c r="N261" s="9"/>
      <c r="O261" s="9"/>
      <c r="P261" s="9">
        <f t="shared" si="136"/>
        <v>5.4414917555083812E-3</v>
      </c>
      <c r="Q261" s="40">
        <f t="shared" si="137"/>
        <v>30537.957999999999</v>
      </c>
      <c r="S261" s="35">
        <v>0.1</v>
      </c>
      <c r="Z261">
        <f t="shared" si="138"/>
        <v>3799</v>
      </c>
      <c r="AA261" s="15">
        <f t="shared" si="139"/>
        <v>-1.299725935835698E-2</v>
      </c>
      <c r="AB261" s="15">
        <f t="shared" si="140"/>
        <v>1.5627511123626724E-3</v>
      </c>
      <c r="AC261" s="15">
        <f t="shared" si="141"/>
        <v>-2.231749175701107E-2</v>
      </c>
      <c r="AD261" s="15">
        <f t="shared" si="142"/>
        <v>-3.8787406431457089E-3</v>
      </c>
      <c r="AE261" s="15">
        <f t="shared" si="143"/>
        <v>1.5044628976790387E-6</v>
      </c>
      <c r="AF261">
        <f t="shared" si="144"/>
        <v>-2.231749175701107E-2</v>
      </c>
      <c r="AG261" s="68"/>
      <c r="AH261">
        <f t="shared" si="145"/>
        <v>-1.8438751113865361E-2</v>
      </c>
      <c r="AI261">
        <f t="shared" si="146"/>
        <v>0.5069428016797789</v>
      </c>
      <c r="AJ261">
        <f t="shared" si="147"/>
        <v>-0.53211260206376965</v>
      </c>
      <c r="AK261">
        <f t="shared" si="148"/>
        <v>-0.26550819042849549</v>
      </c>
      <c r="AL261">
        <f t="shared" si="149"/>
        <v>-2.6476263596788425</v>
      </c>
      <c r="AM261">
        <f t="shared" si="150"/>
        <v>-3.9661947777231434</v>
      </c>
      <c r="AN261" s="15">
        <f t="shared" ref="AN261:AT270" si="157">$AU261+$AB$7*SIN(AO261)</f>
        <v>4.0280758885630483</v>
      </c>
      <c r="AO261" s="15">
        <f t="shared" si="157"/>
        <v>4.0289281636017282</v>
      </c>
      <c r="AP261" s="15">
        <f t="shared" si="157"/>
        <v>4.0265216342002859</v>
      </c>
      <c r="AQ261" s="15">
        <f t="shared" si="157"/>
        <v>4.0333352579772281</v>
      </c>
      <c r="AR261" s="15">
        <f t="shared" si="157"/>
        <v>4.014188449161594</v>
      </c>
      <c r="AS261" s="15">
        <f t="shared" si="157"/>
        <v>4.0692061524447798</v>
      </c>
      <c r="AT261" s="15">
        <f t="shared" si="157"/>
        <v>3.9197173845802662</v>
      </c>
      <c r="AU261" s="15">
        <f t="shared" si="151"/>
        <v>4.4622953688347176</v>
      </c>
      <c r="AV261" s="15"/>
    </row>
    <row r="262" spans="1:48" x14ac:dyDescent="0.2">
      <c r="A262" s="9" t="s">
        <v>645</v>
      </c>
      <c r="B262" s="35"/>
      <c r="C262" s="12">
        <v>45556.457999999999</v>
      </c>
      <c r="D262" s="12"/>
      <c r="E262" s="9">
        <f t="shared" si="133"/>
        <v>3798.9891042022018</v>
      </c>
      <c r="F262" s="9">
        <f t="shared" si="134"/>
        <v>3799</v>
      </c>
      <c r="G262" s="9">
        <f t="shared" si="135"/>
        <v>-1.6876000001502689E-2</v>
      </c>
      <c r="H262" s="9"/>
      <c r="I262" s="9">
        <f t="shared" si="154"/>
        <v>-1.6876000001502689E-2</v>
      </c>
      <c r="J262" s="9"/>
      <c r="K262" s="9"/>
      <c r="L262" s="9"/>
      <c r="M262" s="9"/>
      <c r="N262" s="9"/>
      <c r="O262" s="9"/>
      <c r="P262" s="9">
        <f t="shared" si="136"/>
        <v>5.4414917555083812E-3</v>
      </c>
      <c r="Q262" s="40">
        <f t="shared" si="137"/>
        <v>30537.957999999999</v>
      </c>
      <c r="S262" s="35">
        <v>0.1</v>
      </c>
      <c r="Z262">
        <f t="shared" si="138"/>
        <v>3799</v>
      </c>
      <c r="AA262" s="15">
        <f t="shared" si="139"/>
        <v>-1.299725935835698E-2</v>
      </c>
      <c r="AB262" s="15">
        <f t="shared" si="140"/>
        <v>1.5627511123626724E-3</v>
      </c>
      <c r="AC262" s="15">
        <f t="shared" si="141"/>
        <v>-2.231749175701107E-2</v>
      </c>
      <c r="AD262" s="15">
        <f t="shared" si="142"/>
        <v>-3.8787406431457089E-3</v>
      </c>
      <c r="AE262" s="15">
        <f t="shared" si="143"/>
        <v>1.5044628976790387E-6</v>
      </c>
      <c r="AF262">
        <f t="shared" si="144"/>
        <v>-2.231749175701107E-2</v>
      </c>
      <c r="AG262" s="68"/>
      <c r="AH262">
        <f t="shared" si="145"/>
        <v>-1.8438751113865361E-2</v>
      </c>
      <c r="AI262">
        <f t="shared" si="146"/>
        <v>0.5069428016797789</v>
      </c>
      <c r="AJ262">
        <f t="shared" si="147"/>
        <v>-0.53211260206376965</v>
      </c>
      <c r="AK262">
        <f t="shared" si="148"/>
        <v>-0.26550819042849549</v>
      </c>
      <c r="AL262">
        <f t="shared" si="149"/>
        <v>-2.6476263596788425</v>
      </c>
      <c r="AM262">
        <f t="shared" si="150"/>
        <v>-3.9661947777231434</v>
      </c>
      <c r="AN262" s="15">
        <f t="shared" si="157"/>
        <v>4.0280758885630483</v>
      </c>
      <c r="AO262" s="15">
        <f t="shared" si="157"/>
        <v>4.0289281636017282</v>
      </c>
      <c r="AP262" s="15">
        <f t="shared" si="157"/>
        <v>4.0265216342002859</v>
      </c>
      <c r="AQ262" s="15">
        <f t="shared" si="157"/>
        <v>4.0333352579772281</v>
      </c>
      <c r="AR262" s="15">
        <f t="shared" si="157"/>
        <v>4.014188449161594</v>
      </c>
      <c r="AS262" s="15">
        <f t="shared" si="157"/>
        <v>4.0692061524447798</v>
      </c>
      <c r="AT262" s="15">
        <f t="shared" si="157"/>
        <v>3.9197173845802662</v>
      </c>
      <c r="AU262" s="15">
        <f t="shared" si="151"/>
        <v>4.4622953688347176</v>
      </c>
    </row>
    <row r="263" spans="1:48" x14ac:dyDescent="0.2">
      <c r="A263" s="9" t="s">
        <v>645</v>
      </c>
      <c r="B263" s="35"/>
      <c r="C263" s="12">
        <v>45556.459000000003</v>
      </c>
      <c r="D263" s="12"/>
      <c r="E263" s="9">
        <f t="shared" si="133"/>
        <v>3798.9897498408509</v>
      </c>
      <c r="F263" s="9">
        <f t="shared" si="134"/>
        <v>3799</v>
      </c>
      <c r="G263" s="9">
        <f t="shared" si="135"/>
        <v>-1.5875999997660983E-2</v>
      </c>
      <c r="H263" s="9"/>
      <c r="I263" s="9">
        <f t="shared" si="154"/>
        <v>-1.5875999997660983E-2</v>
      </c>
      <c r="J263" s="9"/>
      <c r="K263" s="9"/>
      <c r="L263" s="9"/>
      <c r="M263" s="9"/>
      <c r="N263" s="9"/>
      <c r="O263" s="9"/>
      <c r="P263" s="9">
        <f t="shared" si="136"/>
        <v>5.4414917555083812E-3</v>
      </c>
      <c r="Q263" s="40">
        <f t="shared" si="137"/>
        <v>30537.959000000003</v>
      </c>
      <c r="S263" s="35">
        <v>0.1</v>
      </c>
      <c r="Z263">
        <f t="shared" si="138"/>
        <v>3799</v>
      </c>
      <c r="AA263" s="15">
        <f t="shared" si="139"/>
        <v>-1.299725935835698E-2</v>
      </c>
      <c r="AB263" s="15">
        <f t="shared" si="140"/>
        <v>2.562751116204378E-3</v>
      </c>
      <c r="AC263" s="15">
        <f t="shared" si="141"/>
        <v>-2.1317491753169365E-2</v>
      </c>
      <c r="AD263" s="15">
        <f t="shared" si="142"/>
        <v>-2.8787406393040033E-3</v>
      </c>
      <c r="AE263" s="15">
        <f t="shared" si="143"/>
        <v>8.2871476683804221E-7</v>
      </c>
      <c r="AF263">
        <f t="shared" si="144"/>
        <v>-2.1317491753169365E-2</v>
      </c>
      <c r="AG263" s="68"/>
      <c r="AH263">
        <f t="shared" si="145"/>
        <v>-1.8438751113865361E-2</v>
      </c>
      <c r="AI263">
        <f t="shared" si="146"/>
        <v>0.5069428016797789</v>
      </c>
      <c r="AJ263">
        <f t="shared" si="147"/>
        <v>-0.53211260206376965</v>
      </c>
      <c r="AK263">
        <f t="shared" si="148"/>
        <v>-0.26550819042849549</v>
      </c>
      <c r="AL263">
        <f t="shared" si="149"/>
        <v>-2.6476263596788425</v>
      </c>
      <c r="AM263">
        <f t="shared" si="150"/>
        <v>-3.9661947777231434</v>
      </c>
      <c r="AN263" s="15">
        <f t="shared" si="157"/>
        <v>4.0280758885630483</v>
      </c>
      <c r="AO263" s="15">
        <f t="shared" si="157"/>
        <v>4.0289281636017282</v>
      </c>
      <c r="AP263" s="15">
        <f t="shared" si="157"/>
        <v>4.0265216342002859</v>
      </c>
      <c r="AQ263" s="15">
        <f t="shared" si="157"/>
        <v>4.0333352579772281</v>
      </c>
      <c r="AR263" s="15">
        <f t="shared" si="157"/>
        <v>4.014188449161594</v>
      </c>
      <c r="AS263" s="15">
        <f t="shared" si="157"/>
        <v>4.0692061524447798</v>
      </c>
      <c r="AT263" s="15">
        <f t="shared" si="157"/>
        <v>3.9197173845802662</v>
      </c>
      <c r="AU263" s="15">
        <f t="shared" si="151"/>
        <v>4.4622953688347176</v>
      </c>
      <c r="AV263" s="15"/>
    </row>
    <row r="264" spans="1:48" x14ac:dyDescent="0.2">
      <c r="A264" s="9" t="s">
        <v>645</v>
      </c>
      <c r="B264" s="35"/>
      <c r="C264" s="12">
        <v>45556.46</v>
      </c>
      <c r="D264" s="12"/>
      <c r="E264" s="9">
        <f t="shared" si="133"/>
        <v>3798.990395479495</v>
      </c>
      <c r="F264" s="9">
        <f t="shared" si="134"/>
        <v>3799</v>
      </c>
      <c r="G264" s="9">
        <f t="shared" si="135"/>
        <v>-1.4876000001095235E-2</v>
      </c>
      <c r="H264" s="9"/>
      <c r="I264" s="9">
        <f t="shared" si="154"/>
        <v>-1.4876000001095235E-2</v>
      </c>
      <c r="J264" s="9"/>
      <c r="K264" s="9"/>
      <c r="L264" s="9"/>
      <c r="M264" s="9"/>
      <c r="N264" s="9"/>
      <c r="O264" s="9"/>
      <c r="P264" s="9">
        <f t="shared" si="136"/>
        <v>5.4414917555083812E-3</v>
      </c>
      <c r="Q264" s="40">
        <f t="shared" si="137"/>
        <v>30537.96</v>
      </c>
      <c r="S264" s="35">
        <v>0.1</v>
      </c>
      <c r="Z264">
        <f t="shared" si="138"/>
        <v>3799</v>
      </c>
      <c r="AA264" s="15">
        <f t="shared" si="139"/>
        <v>-1.299725935835698E-2</v>
      </c>
      <c r="AB264" s="15">
        <f t="shared" si="140"/>
        <v>3.562751112770126E-3</v>
      </c>
      <c r="AC264" s="15">
        <f t="shared" si="141"/>
        <v>-2.0317491756603617E-2</v>
      </c>
      <c r="AD264" s="15">
        <f t="shared" si="142"/>
        <v>-1.8787406427382553E-3</v>
      </c>
      <c r="AE264" s="15">
        <f t="shared" si="143"/>
        <v>3.5296664026765527E-7</v>
      </c>
      <c r="AF264">
        <f t="shared" si="144"/>
        <v>-2.0317491756603617E-2</v>
      </c>
      <c r="AG264" s="68"/>
      <c r="AH264">
        <f t="shared" si="145"/>
        <v>-1.8438751113865361E-2</v>
      </c>
      <c r="AI264">
        <f t="shared" si="146"/>
        <v>0.5069428016797789</v>
      </c>
      <c r="AJ264">
        <f t="shared" si="147"/>
        <v>-0.53211260206376965</v>
      </c>
      <c r="AK264">
        <f t="shared" si="148"/>
        <v>-0.26550819042849549</v>
      </c>
      <c r="AL264">
        <f t="shared" si="149"/>
        <v>-2.6476263596788425</v>
      </c>
      <c r="AM264">
        <f t="shared" si="150"/>
        <v>-3.9661947777231434</v>
      </c>
      <c r="AN264" s="15">
        <f t="shared" si="157"/>
        <v>4.0280758885630483</v>
      </c>
      <c r="AO264" s="15">
        <f t="shared" si="157"/>
        <v>4.0289281636017282</v>
      </c>
      <c r="AP264" s="15">
        <f t="shared" si="157"/>
        <v>4.0265216342002859</v>
      </c>
      <c r="AQ264" s="15">
        <f t="shared" si="157"/>
        <v>4.0333352579772281</v>
      </c>
      <c r="AR264" s="15">
        <f t="shared" si="157"/>
        <v>4.014188449161594</v>
      </c>
      <c r="AS264" s="15">
        <f t="shared" si="157"/>
        <v>4.0692061524447798</v>
      </c>
      <c r="AT264" s="15">
        <f t="shared" si="157"/>
        <v>3.9197173845802662</v>
      </c>
      <c r="AU264" s="15">
        <f t="shared" si="151"/>
        <v>4.4622953688347176</v>
      </c>
    </row>
    <row r="265" spans="1:48" x14ac:dyDescent="0.2">
      <c r="A265" s="9" t="s">
        <v>645</v>
      </c>
      <c r="B265" s="35"/>
      <c r="C265" s="12">
        <v>45556.462</v>
      </c>
      <c r="D265" s="12"/>
      <c r="E265" s="9">
        <f t="shared" si="133"/>
        <v>3798.9916867567877</v>
      </c>
      <c r="F265" s="9">
        <f t="shared" si="134"/>
        <v>3799</v>
      </c>
      <c r="G265" s="9">
        <f t="shared" si="135"/>
        <v>-1.2876000000687782E-2</v>
      </c>
      <c r="H265" s="9"/>
      <c r="I265" s="9">
        <f t="shared" si="154"/>
        <v>-1.2876000000687782E-2</v>
      </c>
      <c r="J265" s="9"/>
      <c r="K265" s="9"/>
      <c r="L265" s="9"/>
      <c r="M265" s="9"/>
      <c r="N265" s="9"/>
      <c r="O265" s="9"/>
      <c r="P265" s="9">
        <f t="shared" si="136"/>
        <v>5.4414917555083812E-3</v>
      </c>
      <c r="Q265" s="40">
        <f t="shared" si="137"/>
        <v>30537.962</v>
      </c>
      <c r="S265" s="35">
        <v>0.1</v>
      </c>
      <c r="Z265">
        <f t="shared" si="138"/>
        <v>3799</v>
      </c>
      <c r="AA265" s="15">
        <f t="shared" si="139"/>
        <v>-1.299725935835698E-2</v>
      </c>
      <c r="AB265" s="15">
        <f t="shared" si="140"/>
        <v>5.5627511131775796E-3</v>
      </c>
      <c r="AC265" s="15">
        <f t="shared" si="141"/>
        <v>-1.8317491756196163E-2</v>
      </c>
      <c r="AD265" s="15">
        <f t="shared" si="142"/>
        <v>1.2125935766919838E-4</v>
      </c>
      <c r="AE265" s="15">
        <f t="shared" si="143"/>
        <v>1.4703831822346579E-9</v>
      </c>
      <c r="AF265">
        <f t="shared" si="144"/>
        <v>-1.8317491756196163E-2</v>
      </c>
      <c r="AG265" s="68"/>
      <c r="AH265">
        <f t="shared" si="145"/>
        <v>-1.8438751113865361E-2</v>
      </c>
      <c r="AI265">
        <f t="shared" si="146"/>
        <v>0.5069428016797789</v>
      </c>
      <c r="AJ265">
        <f t="shared" si="147"/>
        <v>-0.53211260206376965</v>
      </c>
      <c r="AK265">
        <f t="shared" si="148"/>
        <v>-0.26550819042849549</v>
      </c>
      <c r="AL265">
        <f t="shared" si="149"/>
        <v>-2.6476263596788425</v>
      </c>
      <c r="AM265">
        <f t="shared" si="150"/>
        <v>-3.9661947777231434</v>
      </c>
      <c r="AN265" s="15">
        <f t="shared" si="157"/>
        <v>4.0280758885630483</v>
      </c>
      <c r="AO265" s="15">
        <f t="shared" si="157"/>
        <v>4.0289281636017282</v>
      </c>
      <c r="AP265" s="15">
        <f t="shared" si="157"/>
        <v>4.0265216342002859</v>
      </c>
      <c r="AQ265" s="15">
        <f t="shared" si="157"/>
        <v>4.0333352579772281</v>
      </c>
      <c r="AR265" s="15">
        <f t="shared" si="157"/>
        <v>4.014188449161594</v>
      </c>
      <c r="AS265" s="15">
        <f t="shared" si="157"/>
        <v>4.0692061524447798</v>
      </c>
      <c r="AT265" s="15">
        <f t="shared" si="157"/>
        <v>3.9197173845802662</v>
      </c>
      <c r="AU265" s="15">
        <f t="shared" si="151"/>
        <v>4.4622953688347176</v>
      </c>
    </row>
    <row r="266" spans="1:48" x14ac:dyDescent="0.2">
      <c r="A266" s="9" t="s">
        <v>645</v>
      </c>
      <c r="B266" s="35"/>
      <c r="C266" s="12">
        <v>45556.463000000003</v>
      </c>
      <c r="D266" s="12"/>
      <c r="E266" s="9">
        <f t="shared" si="133"/>
        <v>3798.9923323954367</v>
      </c>
      <c r="F266" s="9">
        <f t="shared" si="134"/>
        <v>3799</v>
      </c>
      <c r="G266" s="9">
        <f t="shared" si="135"/>
        <v>-1.1875999996846076E-2</v>
      </c>
      <c r="H266" s="9"/>
      <c r="I266" s="9">
        <f t="shared" si="154"/>
        <v>-1.1875999996846076E-2</v>
      </c>
      <c r="J266" s="9"/>
      <c r="K266" s="9"/>
      <c r="L266" s="9"/>
      <c r="M266" s="9"/>
      <c r="N266" s="9"/>
      <c r="O266" s="9"/>
      <c r="P266" s="9">
        <f t="shared" si="136"/>
        <v>5.4414917555083812E-3</v>
      </c>
      <c r="Q266" s="40">
        <f t="shared" si="137"/>
        <v>30537.963000000003</v>
      </c>
      <c r="S266" s="35">
        <v>0.1</v>
      </c>
      <c r="Z266">
        <f t="shared" si="138"/>
        <v>3799</v>
      </c>
      <c r="AA266" s="15">
        <f t="shared" si="139"/>
        <v>-1.299725935835698E-2</v>
      </c>
      <c r="AB266" s="15">
        <f t="shared" si="140"/>
        <v>6.5627511170192852E-3</v>
      </c>
      <c r="AC266" s="15">
        <f t="shared" si="141"/>
        <v>-1.7317491752354457E-2</v>
      </c>
      <c r="AD266" s="15">
        <f t="shared" si="142"/>
        <v>1.121259361510904E-3</v>
      </c>
      <c r="AE266" s="15">
        <f t="shared" si="143"/>
        <v>1.25722255577584E-7</v>
      </c>
      <c r="AF266">
        <f t="shared" si="144"/>
        <v>-1.7317491752354457E-2</v>
      </c>
      <c r="AG266" s="68"/>
      <c r="AH266">
        <f t="shared" si="145"/>
        <v>-1.8438751113865361E-2</v>
      </c>
      <c r="AI266">
        <f t="shared" si="146"/>
        <v>0.5069428016797789</v>
      </c>
      <c r="AJ266">
        <f t="shared" si="147"/>
        <v>-0.53211260206376965</v>
      </c>
      <c r="AK266">
        <f t="shared" si="148"/>
        <v>-0.26550819042849549</v>
      </c>
      <c r="AL266">
        <f t="shared" si="149"/>
        <v>-2.6476263596788425</v>
      </c>
      <c r="AM266">
        <f t="shared" si="150"/>
        <v>-3.9661947777231434</v>
      </c>
      <c r="AN266" s="15">
        <f t="shared" si="157"/>
        <v>4.0280758885630483</v>
      </c>
      <c r="AO266" s="15">
        <f t="shared" si="157"/>
        <v>4.0289281636017282</v>
      </c>
      <c r="AP266" s="15">
        <f t="shared" si="157"/>
        <v>4.0265216342002859</v>
      </c>
      <c r="AQ266" s="15">
        <f t="shared" si="157"/>
        <v>4.0333352579772281</v>
      </c>
      <c r="AR266" s="15">
        <f t="shared" si="157"/>
        <v>4.014188449161594</v>
      </c>
      <c r="AS266" s="15">
        <f t="shared" si="157"/>
        <v>4.0692061524447798</v>
      </c>
      <c r="AT266" s="15">
        <f t="shared" si="157"/>
        <v>3.9197173845802662</v>
      </c>
      <c r="AU266" s="15">
        <f t="shared" si="151"/>
        <v>4.4622953688347176</v>
      </c>
    </row>
    <row r="267" spans="1:48" x14ac:dyDescent="0.2">
      <c r="A267" s="9" t="s">
        <v>645</v>
      </c>
      <c r="B267" s="35"/>
      <c r="C267" s="12">
        <v>45556.466</v>
      </c>
      <c r="D267" s="12"/>
      <c r="E267" s="9">
        <f t="shared" si="133"/>
        <v>3798.994269311374</v>
      </c>
      <c r="F267" s="9">
        <f t="shared" si="134"/>
        <v>3799</v>
      </c>
      <c r="G267" s="9">
        <f t="shared" si="135"/>
        <v>-8.8759999998728745E-3</v>
      </c>
      <c r="H267" s="9"/>
      <c r="I267" s="9">
        <f t="shared" si="154"/>
        <v>-8.8759999998728745E-3</v>
      </c>
      <c r="J267" s="9"/>
      <c r="K267" s="9"/>
      <c r="L267" s="9"/>
      <c r="M267" s="9"/>
      <c r="N267" s="9"/>
      <c r="O267" s="9"/>
      <c r="P267" s="9">
        <f t="shared" si="136"/>
        <v>5.4414917555083812E-3</v>
      </c>
      <c r="Q267" s="40">
        <f t="shared" si="137"/>
        <v>30537.966</v>
      </c>
      <c r="S267" s="35">
        <v>0.1</v>
      </c>
      <c r="Z267">
        <f t="shared" si="138"/>
        <v>3799</v>
      </c>
      <c r="AA267" s="15">
        <f t="shared" si="139"/>
        <v>-1.299725935835698E-2</v>
      </c>
      <c r="AB267" s="15">
        <f t="shared" si="140"/>
        <v>9.5627511139924869E-3</v>
      </c>
      <c r="AC267" s="15">
        <f t="shared" si="141"/>
        <v>-1.4317491755381256E-2</v>
      </c>
      <c r="AD267" s="15">
        <f t="shared" si="142"/>
        <v>4.1212593584841056E-3</v>
      </c>
      <c r="AE267" s="15">
        <f t="shared" si="143"/>
        <v>1.6984778699892822E-6</v>
      </c>
      <c r="AF267">
        <f t="shared" si="144"/>
        <v>-1.4317491755381256E-2</v>
      </c>
      <c r="AG267" s="68"/>
      <c r="AH267">
        <f t="shared" si="145"/>
        <v>-1.8438751113865361E-2</v>
      </c>
      <c r="AI267">
        <f t="shared" si="146"/>
        <v>0.5069428016797789</v>
      </c>
      <c r="AJ267">
        <f t="shared" si="147"/>
        <v>-0.53211260206376965</v>
      </c>
      <c r="AK267">
        <f t="shared" si="148"/>
        <v>-0.26550819042849549</v>
      </c>
      <c r="AL267">
        <f t="shared" si="149"/>
        <v>-2.6476263596788425</v>
      </c>
      <c r="AM267">
        <f t="shared" si="150"/>
        <v>-3.9661947777231434</v>
      </c>
      <c r="AN267" s="15">
        <f t="shared" si="157"/>
        <v>4.0280758885630483</v>
      </c>
      <c r="AO267" s="15">
        <f t="shared" si="157"/>
        <v>4.0289281636017282</v>
      </c>
      <c r="AP267" s="15">
        <f t="shared" si="157"/>
        <v>4.0265216342002859</v>
      </c>
      <c r="AQ267" s="15">
        <f t="shared" si="157"/>
        <v>4.0333352579772281</v>
      </c>
      <c r="AR267" s="15">
        <f t="shared" si="157"/>
        <v>4.014188449161594</v>
      </c>
      <c r="AS267" s="15">
        <f t="shared" si="157"/>
        <v>4.0692061524447798</v>
      </c>
      <c r="AT267" s="15">
        <f t="shared" si="157"/>
        <v>3.9197173845802662</v>
      </c>
      <c r="AU267" s="15">
        <f t="shared" si="151"/>
        <v>4.4622953688347176</v>
      </c>
    </row>
    <row r="268" spans="1:48" x14ac:dyDescent="0.2">
      <c r="A268" s="65" t="s">
        <v>1159</v>
      </c>
      <c r="B268" s="66" t="s">
        <v>676</v>
      </c>
      <c r="C268" s="67">
        <v>45556.474000000002</v>
      </c>
      <c r="D268" s="67" t="s">
        <v>700</v>
      </c>
      <c r="E268" s="9">
        <f t="shared" si="133"/>
        <v>3798.9994344205461</v>
      </c>
      <c r="F268" s="9">
        <f t="shared" si="134"/>
        <v>3799</v>
      </c>
      <c r="G268" s="9">
        <f t="shared" si="135"/>
        <v>-8.7599999824305996E-4</v>
      </c>
      <c r="H268" s="9"/>
      <c r="I268" s="9">
        <f t="shared" si="154"/>
        <v>-8.7599999824305996E-4</v>
      </c>
      <c r="J268" s="9"/>
      <c r="K268" s="9"/>
      <c r="L268" s="9"/>
      <c r="M268" s="15"/>
      <c r="N268" s="9"/>
      <c r="O268" s="9"/>
      <c r="P268" s="9">
        <f t="shared" si="136"/>
        <v>5.4414917555083812E-3</v>
      </c>
      <c r="Q268" s="40">
        <f t="shared" si="137"/>
        <v>30537.974000000002</v>
      </c>
      <c r="S268" s="35">
        <v>0.1</v>
      </c>
      <c r="Z268">
        <f t="shared" si="138"/>
        <v>3799</v>
      </c>
      <c r="AA268" s="15">
        <f t="shared" si="139"/>
        <v>-1.299725935835698E-2</v>
      </c>
      <c r="AB268" s="15">
        <f t="shared" si="140"/>
        <v>1.7562751115622301E-2</v>
      </c>
      <c r="AC268" s="15">
        <f t="shared" si="141"/>
        <v>-6.3174917537514412E-3</v>
      </c>
      <c r="AD268" s="15">
        <f t="shared" si="142"/>
        <v>1.212125936011392E-2</v>
      </c>
      <c r="AE268" s="15">
        <f t="shared" si="143"/>
        <v>1.4692492847514933E-5</v>
      </c>
      <c r="AF268">
        <f t="shared" si="144"/>
        <v>-6.3174917537514412E-3</v>
      </c>
      <c r="AG268" s="68"/>
      <c r="AH268">
        <f t="shared" si="145"/>
        <v>-1.8438751113865361E-2</v>
      </c>
      <c r="AI268">
        <f t="shared" si="146"/>
        <v>0.5069428016797789</v>
      </c>
      <c r="AJ268">
        <f t="shared" si="147"/>
        <v>-0.53211260206376965</v>
      </c>
      <c r="AK268">
        <f t="shared" si="148"/>
        <v>-0.26550819042849549</v>
      </c>
      <c r="AL268">
        <f t="shared" si="149"/>
        <v>-2.6476263596788425</v>
      </c>
      <c r="AM268">
        <f t="shared" si="150"/>
        <v>-3.9661947777231434</v>
      </c>
      <c r="AN268" s="15">
        <f t="shared" si="157"/>
        <v>4.0280758885630483</v>
      </c>
      <c r="AO268" s="15">
        <f t="shared" si="157"/>
        <v>4.0289281636017282</v>
      </c>
      <c r="AP268" s="15">
        <f t="shared" si="157"/>
        <v>4.0265216342002859</v>
      </c>
      <c r="AQ268" s="15">
        <f t="shared" si="157"/>
        <v>4.0333352579772281</v>
      </c>
      <c r="AR268" s="15">
        <f t="shared" si="157"/>
        <v>4.014188449161594</v>
      </c>
      <c r="AS268" s="15">
        <f t="shared" si="157"/>
        <v>4.0692061524447798</v>
      </c>
      <c r="AT268" s="15">
        <f t="shared" si="157"/>
        <v>3.9197173845802662</v>
      </c>
      <c r="AU268" s="15">
        <f t="shared" si="151"/>
        <v>4.4622953688347176</v>
      </c>
    </row>
    <row r="269" spans="1:48" x14ac:dyDescent="0.2">
      <c r="A269" s="9" t="s">
        <v>632</v>
      </c>
      <c r="B269" s="35"/>
      <c r="C269" s="12">
        <v>45881.716</v>
      </c>
      <c r="D269" s="12"/>
      <c r="E269" s="9">
        <f t="shared" si="133"/>
        <v>4008.9882390464168</v>
      </c>
      <c r="F269" s="9">
        <f t="shared" si="134"/>
        <v>4009</v>
      </c>
      <c r="G269" s="9">
        <f t="shared" si="135"/>
        <v>-1.821600000403123E-2</v>
      </c>
      <c r="H269" s="9"/>
      <c r="I269" s="9">
        <f t="shared" si="154"/>
        <v>-1.821600000403123E-2</v>
      </c>
      <c r="J269" s="9"/>
      <c r="K269" s="9"/>
      <c r="L269" s="9"/>
      <c r="M269" s="9"/>
      <c r="N269" s="9"/>
      <c r="O269" s="9"/>
      <c r="P269" s="9">
        <f t="shared" si="136"/>
        <v>5.4839742441310946E-3</v>
      </c>
      <c r="Q269" s="40">
        <f t="shared" si="137"/>
        <v>30863.216</v>
      </c>
      <c r="S269" s="35">
        <v>0.1</v>
      </c>
      <c r="Z269">
        <f t="shared" si="138"/>
        <v>4009</v>
      </c>
      <c r="AA269" s="15">
        <f t="shared" si="139"/>
        <v>-1.3572120009149787E-2</v>
      </c>
      <c r="AB269" s="15">
        <f t="shared" si="140"/>
        <v>8.4009424924965173E-4</v>
      </c>
      <c r="AC269" s="15">
        <f t="shared" si="141"/>
        <v>-2.3699974248162323E-2</v>
      </c>
      <c r="AD269" s="15">
        <f t="shared" si="142"/>
        <v>-4.6438799948814429E-3</v>
      </c>
      <c r="AE269" s="15">
        <f t="shared" si="143"/>
        <v>2.1565621406860074E-6</v>
      </c>
      <c r="AF269">
        <f t="shared" si="144"/>
        <v>-2.3699974248162323E-2</v>
      </c>
      <c r="AG269" s="68"/>
      <c r="AH269">
        <f t="shared" si="145"/>
        <v>-1.9056094253280881E-2</v>
      </c>
      <c r="AI269">
        <f t="shared" si="146"/>
        <v>0.51544563878736815</v>
      </c>
      <c r="AJ269">
        <f t="shared" si="147"/>
        <v>-0.55820753385780508</v>
      </c>
      <c r="AK269">
        <f t="shared" si="148"/>
        <v>-0.28072597142020611</v>
      </c>
      <c r="AL269">
        <f t="shared" si="149"/>
        <v>-2.6164963021716336</v>
      </c>
      <c r="AM269">
        <f t="shared" si="150"/>
        <v>-3.7209038975915956</v>
      </c>
      <c r="AN269" s="15">
        <f t="shared" si="157"/>
        <v>4.0785334410749776</v>
      </c>
      <c r="AO269" s="15">
        <f t="shared" si="157"/>
        <v>4.0790889615404673</v>
      </c>
      <c r="AP269" s="15">
        <f t="shared" si="157"/>
        <v>4.0774146493317378</v>
      </c>
      <c r="AQ269" s="15">
        <f t="shared" si="157"/>
        <v>4.0824725934391592</v>
      </c>
      <c r="AR269" s="15">
        <f t="shared" si="157"/>
        <v>4.0672974283126679</v>
      </c>
      <c r="AS269" s="15">
        <f t="shared" si="157"/>
        <v>4.1138207946695404</v>
      </c>
      <c r="AT269" s="15">
        <f t="shared" si="157"/>
        <v>3.9792325884091486</v>
      </c>
      <c r="AU269" s="15">
        <f t="shared" si="151"/>
        <v>4.5299376381127132</v>
      </c>
    </row>
    <row r="270" spans="1:48" x14ac:dyDescent="0.2">
      <c r="A270" s="9" t="s">
        <v>651</v>
      </c>
      <c r="B270" s="35"/>
      <c r="C270" s="12">
        <v>45889.455999999998</v>
      </c>
      <c r="D270" s="12"/>
      <c r="E270" s="9">
        <f t="shared" si="133"/>
        <v>4013.9854821693953</v>
      </c>
      <c r="F270" s="9">
        <f t="shared" si="134"/>
        <v>4014</v>
      </c>
      <c r="G270" s="9">
        <f t="shared" si="135"/>
        <v>-2.2486000001663342E-2</v>
      </c>
      <c r="H270" s="9"/>
      <c r="I270" s="9">
        <f t="shared" si="154"/>
        <v>-2.2486000001663342E-2</v>
      </c>
      <c r="J270" s="9"/>
      <c r="K270" s="9"/>
      <c r="L270" s="9"/>
      <c r="M270" s="9"/>
      <c r="N270" s="9"/>
      <c r="O270" s="9"/>
      <c r="P270" s="9">
        <f t="shared" si="136"/>
        <v>5.4849826503412039E-3</v>
      </c>
      <c r="Q270" s="40">
        <f t="shared" si="137"/>
        <v>30870.955999999998</v>
      </c>
      <c r="S270" s="35">
        <v>0.1</v>
      </c>
      <c r="Z270">
        <f t="shared" si="138"/>
        <v>4014</v>
      </c>
      <c r="AA270" s="15">
        <f t="shared" si="139"/>
        <v>-1.3585342754273231E-2</v>
      </c>
      <c r="AB270" s="15">
        <f t="shared" si="140"/>
        <v>-3.4156745970489073E-3</v>
      </c>
      <c r="AC270" s="15">
        <f t="shared" si="141"/>
        <v>-2.7970982652004546E-2</v>
      </c>
      <c r="AD270" s="15">
        <f t="shared" si="142"/>
        <v>-8.9006572473901112E-3</v>
      </c>
      <c r="AE270" s="15">
        <f t="shared" si="143"/>
        <v>7.9221699435518115E-6</v>
      </c>
      <c r="AF270">
        <f t="shared" si="144"/>
        <v>-2.7970982652004546E-2</v>
      </c>
      <c r="AG270" s="68"/>
      <c r="AH270">
        <f t="shared" si="145"/>
        <v>-1.9070325404614435E-2</v>
      </c>
      <c r="AI270">
        <f t="shared" si="146"/>
        <v>0.51565739500350283</v>
      </c>
      <c r="AJ270">
        <f t="shared" si="147"/>
        <v>-0.55883282572955451</v>
      </c>
      <c r="AK270">
        <f t="shared" si="148"/>
        <v>-0.28109116134309009</v>
      </c>
      <c r="AL270">
        <f t="shared" si="149"/>
        <v>-2.6157424760821177</v>
      </c>
      <c r="AM270">
        <f t="shared" si="150"/>
        <v>-3.715316411965758</v>
      </c>
      <c r="AN270" s="15">
        <f t="shared" si="157"/>
        <v>4.0797448416010118</v>
      </c>
      <c r="AO270" s="15">
        <f t="shared" si="157"/>
        <v>4.0802942802281263</v>
      </c>
      <c r="AP270" s="15">
        <f t="shared" si="157"/>
        <v>4.0786355612146901</v>
      </c>
      <c r="AQ270" s="15">
        <f t="shared" si="157"/>
        <v>4.0836546315983799</v>
      </c>
      <c r="AR270" s="15">
        <f t="shared" si="157"/>
        <v>4.0685710835345743</v>
      </c>
      <c r="AS270" s="15">
        <f t="shared" si="157"/>
        <v>4.1148892538292952</v>
      </c>
      <c r="AT270" s="15">
        <f t="shared" si="157"/>
        <v>3.9806801920391433</v>
      </c>
      <c r="AU270" s="15">
        <f t="shared" si="151"/>
        <v>4.5315481683336181</v>
      </c>
    </row>
    <row r="271" spans="1:48" x14ac:dyDescent="0.2">
      <c r="A271" s="9" t="s">
        <v>652</v>
      </c>
      <c r="B271" s="35"/>
      <c r="C271" s="12">
        <v>45889.46</v>
      </c>
      <c r="D271" s="12"/>
      <c r="E271" s="9">
        <f t="shared" si="133"/>
        <v>4013.9880647239816</v>
      </c>
      <c r="F271" s="9">
        <f t="shared" si="134"/>
        <v>4014</v>
      </c>
      <c r="G271" s="9">
        <f t="shared" si="135"/>
        <v>-1.8486000000848435E-2</v>
      </c>
      <c r="H271" s="9"/>
      <c r="I271" s="9">
        <f t="shared" ref="I271:I302" si="158">G271</f>
        <v>-1.8486000000848435E-2</v>
      </c>
      <c r="J271" s="9"/>
      <c r="K271" s="9"/>
      <c r="L271" s="9"/>
      <c r="M271" s="9"/>
      <c r="N271" s="9"/>
      <c r="O271" s="9"/>
      <c r="P271" s="9">
        <f t="shared" si="136"/>
        <v>5.4849826503412039E-3</v>
      </c>
      <c r="Q271" s="40">
        <f t="shared" si="137"/>
        <v>30870.959999999999</v>
      </c>
      <c r="S271" s="35">
        <v>0.1</v>
      </c>
      <c r="Z271">
        <f t="shared" si="138"/>
        <v>4014</v>
      </c>
      <c r="AA271" s="15">
        <f t="shared" si="139"/>
        <v>-1.3585342754273231E-2</v>
      </c>
      <c r="AB271" s="15">
        <f t="shared" si="140"/>
        <v>5.8432540376599992E-4</v>
      </c>
      <c r="AC271" s="15">
        <f t="shared" si="141"/>
        <v>-2.3970982651189639E-2</v>
      </c>
      <c r="AD271" s="15">
        <f t="shared" si="142"/>
        <v>-4.9006572465752039E-3</v>
      </c>
      <c r="AE271" s="15">
        <f t="shared" si="143"/>
        <v>2.4016441448410059E-6</v>
      </c>
      <c r="AF271">
        <f t="shared" si="144"/>
        <v>-2.3970982651189639E-2</v>
      </c>
      <c r="AG271" s="68"/>
      <c r="AH271">
        <f t="shared" si="145"/>
        <v>-1.9070325404614435E-2</v>
      </c>
      <c r="AI271">
        <f t="shared" si="146"/>
        <v>0.51565739500350283</v>
      </c>
      <c r="AJ271">
        <f t="shared" si="147"/>
        <v>-0.55883282572955451</v>
      </c>
      <c r="AK271">
        <f t="shared" si="148"/>
        <v>-0.28109116134309009</v>
      </c>
      <c r="AL271">
        <f t="shared" si="149"/>
        <v>-2.6157424760821177</v>
      </c>
      <c r="AM271">
        <f t="shared" si="150"/>
        <v>-3.715316411965758</v>
      </c>
      <c r="AN271" s="15">
        <f t="shared" ref="AN271:AT280" si="159">$AU271+$AB$7*SIN(AO271)</f>
        <v>4.0797448416010118</v>
      </c>
      <c r="AO271" s="15">
        <f t="shared" si="159"/>
        <v>4.0802942802281263</v>
      </c>
      <c r="AP271" s="15">
        <f t="shared" si="159"/>
        <v>4.0786355612146901</v>
      </c>
      <c r="AQ271" s="15">
        <f t="shared" si="159"/>
        <v>4.0836546315983799</v>
      </c>
      <c r="AR271" s="15">
        <f t="shared" si="159"/>
        <v>4.0685710835345743</v>
      </c>
      <c r="AS271" s="15">
        <f t="shared" si="159"/>
        <v>4.1148892538292952</v>
      </c>
      <c r="AT271" s="15">
        <f t="shared" si="159"/>
        <v>3.9806801920391433</v>
      </c>
      <c r="AU271" s="15">
        <f t="shared" si="151"/>
        <v>4.5315481683336181</v>
      </c>
      <c r="AV271" s="15"/>
    </row>
    <row r="272" spans="1:48" x14ac:dyDescent="0.2">
      <c r="A272" s="9" t="s">
        <v>632</v>
      </c>
      <c r="B272" s="35"/>
      <c r="C272" s="12">
        <v>45898.750999999997</v>
      </c>
      <c r="D272" s="12"/>
      <c r="E272" s="9">
        <f t="shared" si="133"/>
        <v>4019.9866933874951</v>
      </c>
      <c r="F272" s="9">
        <f t="shared" si="134"/>
        <v>4020</v>
      </c>
      <c r="G272" s="9">
        <f t="shared" si="135"/>
        <v>-2.0610000006854534E-2</v>
      </c>
      <c r="H272" s="9"/>
      <c r="I272" s="9">
        <f t="shared" si="158"/>
        <v>-2.0610000006854534E-2</v>
      </c>
      <c r="J272" s="9"/>
      <c r="K272" s="9"/>
      <c r="L272" s="9"/>
      <c r="M272" s="9"/>
      <c r="N272" s="9"/>
      <c r="O272" s="9"/>
      <c r="P272" s="9">
        <f t="shared" si="136"/>
        <v>5.4861925485965544E-3</v>
      </c>
      <c r="Q272" s="40">
        <f t="shared" si="137"/>
        <v>30880.250999999997</v>
      </c>
      <c r="S272" s="35">
        <v>0.1</v>
      </c>
      <c r="Z272">
        <f t="shared" si="138"/>
        <v>4020</v>
      </c>
      <c r="AA272" s="15">
        <f t="shared" si="139"/>
        <v>-1.3601180750808187E-2</v>
      </c>
      <c r="AB272" s="15">
        <f t="shared" si="140"/>
        <v>-1.5226267074497923E-3</v>
      </c>
      <c r="AC272" s="15">
        <f t="shared" si="141"/>
        <v>-2.6096192555451089E-2</v>
      </c>
      <c r="AD272" s="15">
        <f t="shared" si="142"/>
        <v>-7.0088192560463468E-3</v>
      </c>
      <c r="AE272" s="15">
        <f t="shared" si="143"/>
        <v>4.9123547363926073E-6</v>
      </c>
      <c r="AF272">
        <f t="shared" si="144"/>
        <v>-2.6096192555451089E-2</v>
      </c>
      <c r="AG272" s="68"/>
      <c r="AH272">
        <f t="shared" si="145"/>
        <v>-1.9087373299404742E-2</v>
      </c>
      <c r="AI272">
        <f t="shared" si="146"/>
        <v>0.51591209256781823</v>
      </c>
      <c r="AJ272">
        <f t="shared" si="147"/>
        <v>-0.55958342446420806</v>
      </c>
      <c r="AK272">
        <f t="shared" si="148"/>
        <v>-0.2815295683901276</v>
      </c>
      <c r="AL272">
        <f t="shared" si="149"/>
        <v>-2.6148370791301163</v>
      </c>
      <c r="AM272">
        <f t="shared" si="150"/>
        <v>-3.7086261077392226</v>
      </c>
      <c r="AN272" s="15">
        <f t="shared" si="159"/>
        <v>4.0811991590340089</v>
      </c>
      <c r="AO272" s="15">
        <f t="shared" si="159"/>
        <v>4.0817413581607793</v>
      </c>
      <c r="AP272" s="15">
        <f t="shared" si="159"/>
        <v>4.0801012369554819</v>
      </c>
      <c r="AQ272" s="15">
        <f t="shared" si="159"/>
        <v>4.085073849764064</v>
      </c>
      <c r="AR272" s="15">
        <f t="shared" si="159"/>
        <v>4.070100026537629</v>
      </c>
      <c r="AS272" s="15">
        <f t="shared" si="159"/>
        <v>4.1161718531150884</v>
      </c>
      <c r="AT272" s="15">
        <f t="shared" si="159"/>
        <v>3.982419202507768</v>
      </c>
      <c r="AU272" s="15">
        <f t="shared" si="151"/>
        <v>4.5334808045987032</v>
      </c>
    </row>
    <row r="273" spans="1:48" x14ac:dyDescent="0.2">
      <c r="A273" s="9" t="s">
        <v>653</v>
      </c>
      <c r="B273" s="35"/>
      <c r="C273" s="12">
        <v>45906.502</v>
      </c>
      <c r="D273" s="12"/>
      <c r="E273" s="9">
        <f t="shared" si="133"/>
        <v>4024.9910385355874</v>
      </c>
      <c r="F273" s="9">
        <f t="shared" si="134"/>
        <v>4025</v>
      </c>
      <c r="G273" s="9">
        <f t="shared" si="135"/>
        <v>-1.3879999998607673E-2</v>
      </c>
      <c r="H273" s="9"/>
      <c r="I273" s="9">
        <f t="shared" si="158"/>
        <v>-1.3879999998607673E-2</v>
      </c>
      <c r="J273" s="9"/>
      <c r="K273" s="9"/>
      <c r="L273" s="9"/>
      <c r="M273" s="9"/>
      <c r="N273" s="9"/>
      <c r="O273" s="9"/>
      <c r="P273" s="9">
        <f t="shared" si="136"/>
        <v>5.4872006394786942E-3</v>
      </c>
      <c r="Q273" s="40">
        <f t="shared" si="137"/>
        <v>30888.002</v>
      </c>
      <c r="S273" s="35">
        <v>0.1</v>
      </c>
      <c r="Z273">
        <f t="shared" si="138"/>
        <v>4025</v>
      </c>
      <c r="AA273" s="15">
        <f t="shared" si="139"/>
        <v>-1.3614354618052365E-2</v>
      </c>
      <c r="AB273" s="15">
        <f t="shared" si="140"/>
        <v>5.2215552589233855E-3</v>
      </c>
      <c r="AC273" s="15">
        <f t="shared" si="141"/>
        <v>-1.9367200638086366E-2</v>
      </c>
      <c r="AD273" s="15">
        <f t="shared" si="142"/>
        <v>-2.6564538055530787E-4</v>
      </c>
      <c r="AE273" s="15">
        <f t="shared" si="143"/>
        <v>7.056746821037435E-9</v>
      </c>
      <c r="AF273">
        <f t="shared" si="144"/>
        <v>-1.9367200638086366E-2</v>
      </c>
      <c r="AG273" s="68"/>
      <c r="AH273">
        <f t="shared" si="145"/>
        <v>-1.9101555257531058E-2</v>
      </c>
      <c r="AI273">
        <f t="shared" si="146"/>
        <v>0.51612483346238547</v>
      </c>
      <c r="AJ273">
        <f t="shared" si="147"/>
        <v>-0.56020913070806055</v>
      </c>
      <c r="AK273">
        <f t="shared" si="148"/>
        <v>-0.28189505708365281</v>
      </c>
      <c r="AL273">
        <f t="shared" si="149"/>
        <v>-2.6140819084299429</v>
      </c>
      <c r="AM273">
        <f t="shared" si="150"/>
        <v>-3.7030630381995051</v>
      </c>
      <c r="AN273" s="15">
        <f t="shared" si="159"/>
        <v>4.0824116221991389</v>
      </c>
      <c r="AO273" s="15">
        <f t="shared" si="159"/>
        <v>4.0829478372053813</v>
      </c>
      <c r="AP273" s="15">
        <f t="shared" si="159"/>
        <v>4.0813231191406807</v>
      </c>
      <c r="AQ273" s="15">
        <f t="shared" si="159"/>
        <v>4.0862571769684255</v>
      </c>
      <c r="AR273" s="15">
        <f t="shared" si="159"/>
        <v>4.0713746093811078</v>
      </c>
      <c r="AS273" s="15">
        <f t="shared" si="159"/>
        <v>4.1172410636227044</v>
      </c>
      <c r="AT273" s="15">
        <f t="shared" si="159"/>
        <v>3.9838699501498835</v>
      </c>
      <c r="AU273" s="15">
        <f t="shared" si="151"/>
        <v>4.535091334819608</v>
      </c>
    </row>
    <row r="274" spans="1:48" x14ac:dyDescent="0.2">
      <c r="A274" s="9" t="s">
        <v>651</v>
      </c>
      <c r="B274" s="35"/>
      <c r="C274" s="12">
        <v>45934.368999999999</v>
      </c>
      <c r="D274" s="12"/>
      <c r="E274" s="9">
        <f t="shared" si="133"/>
        <v>4042.9830506942535</v>
      </c>
      <c r="F274" s="9">
        <f t="shared" si="134"/>
        <v>4043</v>
      </c>
      <c r="G274" s="9">
        <f t="shared" si="135"/>
        <v>-2.6252000003296416E-2</v>
      </c>
      <c r="H274" s="9"/>
      <c r="I274" s="9">
        <f t="shared" si="158"/>
        <v>-2.6252000003296416E-2</v>
      </c>
      <c r="J274" s="9"/>
      <c r="K274" s="9"/>
      <c r="L274" s="9"/>
      <c r="M274" s="9"/>
      <c r="N274" s="9"/>
      <c r="O274" s="9"/>
      <c r="P274" s="9">
        <f t="shared" si="136"/>
        <v>5.4908285798745899E-3</v>
      </c>
      <c r="Q274" s="40">
        <f t="shared" si="137"/>
        <v>30915.868999999999</v>
      </c>
      <c r="S274" s="35">
        <v>0.1</v>
      </c>
      <c r="Z274">
        <f t="shared" si="138"/>
        <v>4043</v>
      </c>
      <c r="AA274" s="15">
        <f t="shared" si="139"/>
        <v>-1.3661595734390932E-2</v>
      </c>
      <c r="AB274" s="15">
        <f t="shared" si="140"/>
        <v>-7.0995756890308952E-3</v>
      </c>
      <c r="AC274" s="15">
        <f t="shared" si="141"/>
        <v>-3.1742828583171005E-2</v>
      </c>
      <c r="AD274" s="15">
        <f t="shared" si="142"/>
        <v>-1.2590404268905484E-2</v>
      </c>
      <c r="AE274" s="15">
        <f t="shared" si="143"/>
        <v>1.5851827965447347E-5</v>
      </c>
      <c r="AF274">
        <f t="shared" si="144"/>
        <v>-3.1742828583171005E-2</v>
      </c>
      <c r="AG274" s="68"/>
      <c r="AH274">
        <f t="shared" si="145"/>
        <v>-1.9152424314265521E-2</v>
      </c>
      <c r="AI274">
        <f t="shared" si="146"/>
        <v>0.51689442711850608</v>
      </c>
      <c r="AJ274">
        <f t="shared" si="147"/>
        <v>-0.56246323661568709</v>
      </c>
      <c r="AK274">
        <f t="shared" si="148"/>
        <v>-0.28321194440002623</v>
      </c>
      <c r="AL274">
        <f t="shared" si="149"/>
        <v>-2.611358200607087</v>
      </c>
      <c r="AM274">
        <f t="shared" si="150"/>
        <v>-3.6831270485122851</v>
      </c>
      <c r="AN274" s="15">
        <f t="shared" si="159"/>
        <v>4.0867805117340383</v>
      </c>
      <c r="AO274" s="15">
        <f t="shared" si="159"/>
        <v>4.0872955494612357</v>
      </c>
      <c r="AP274" s="15">
        <f t="shared" si="159"/>
        <v>4.085725567316671</v>
      </c>
      <c r="AQ274" s="15">
        <f t="shared" si="159"/>
        <v>4.0905220368929278</v>
      </c>
      <c r="AR274" s="15">
        <f t="shared" si="159"/>
        <v>4.0759665942125451</v>
      </c>
      <c r="AS274" s="15">
        <f t="shared" si="159"/>
        <v>4.1210931224707332</v>
      </c>
      <c r="AT274" s="15">
        <f t="shared" si="159"/>
        <v>3.9891044830268592</v>
      </c>
      <c r="AU274" s="15">
        <f t="shared" si="151"/>
        <v>4.5408892436148651</v>
      </c>
    </row>
    <row r="275" spans="1:48" x14ac:dyDescent="0.2">
      <c r="A275" s="9" t="s">
        <v>654</v>
      </c>
      <c r="B275" s="35"/>
      <c r="C275" s="12">
        <v>45934.375999999997</v>
      </c>
      <c r="D275" s="12"/>
      <c r="E275" s="9">
        <f t="shared" si="133"/>
        <v>4042.9875701647766</v>
      </c>
      <c r="F275" s="9">
        <f t="shared" si="134"/>
        <v>4043</v>
      </c>
      <c r="G275" s="9">
        <f t="shared" si="135"/>
        <v>-1.9252000005508307E-2</v>
      </c>
      <c r="H275" s="9"/>
      <c r="I275" s="9">
        <f t="shared" si="158"/>
        <v>-1.9252000005508307E-2</v>
      </c>
      <c r="J275" s="9"/>
      <c r="K275" s="9"/>
      <c r="L275" s="9"/>
      <c r="M275" s="9"/>
      <c r="N275" s="9"/>
      <c r="O275" s="9"/>
      <c r="P275" s="9">
        <f t="shared" si="136"/>
        <v>5.4908285798745899E-3</v>
      </c>
      <c r="Q275" s="40">
        <f t="shared" si="137"/>
        <v>30915.875999999997</v>
      </c>
      <c r="S275" s="35">
        <v>0.1</v>
      </c>
      <c r="X275" s="9"/>
      <c r="Y275" s="9"/>
      <c r="Z275">
        <f t="shared" si="138"/>
        <v>4043</v>
      </c>
      <c r="AA275" s="15">
        <f t="shared" si="139"/>
        <v>-1.3661595734390932E-2</v>
      </c>
      <c r="AB275" s="15">
        <f t="shared" si="140"/>
        <v>-9.9575691242786285E-5</v>
      </c>
      <c r="AC275" s="15">
        <f t="shared" si="141"/>
        <v>-2.4742828585382896E-2</v>
      </c>
      <c r="AD275" s="15">
        <f t="shared" si="142"/>
        <v>-5.5904042711173753E-3</v>
      </c>
      <c r="AE275" s="15">
        <f t="shared" si="143"/>
        <v>3.1252619914527394E-6</v>
      </c>
      <c r="AF275">
        <f t="shared" si="144"/>
        <v>-2.4742828585382896E-2</v>
      </c>
      <c r="AG275" s="68"/>
      <c r="AH275">
        <f t="shared" si="145"/>
        <v>-1.9152424314265521E-2</v>
      </c>
      <c r="AI275">
        <f t="shared" si="146"/>
        <v>0.51689442711850608</v>
      </c>
      <c r="AJ275">
        <f t="shared" si="147"/>
        <v>-0.56246323661568709</v>
      </c>
      <c r="AK275">
        <f t="shared" si="148"/>
        <v>-0.28321194440002623</v>
      </c>
      <c r="AL275">
        <f t="shared" si="149"/>
        <v>-2.611358200607087</v>
      </c>
      <c r="AM275">
        <f t="shared" si="150"/>
        <v>-3.6831270485122851</v>
      </c>
      <c r="AN275" s="15">
        <f t="shared" si="159"/>
        <v>4.0867805117340383</v>
      </c>
      <c r="AO275" s="15">
        <f t="shared" si="159"/>
        <v>4.0872955494612357</v>
      </c>
      <c r="AP275" s="15">
        <f t="shared" si="159"/>
        <v>4.085725567316671</v>
      </c>
      <c r="AQ275" s="15">
        <f t="shared" si="159"/>
        <v>4.0905220368929278</v>
      </c>
      <c r="AR275" s="15">
        <f t="shared" si="159"/>
        <v>4.0759665942125451</v>
      </c>
      <c r="AS275" s="15">
        <f t="shared" si="159"/>
        <v>4.1210931224707332</v>
      </c>
      <c r="AT275" s="15">
        <f t="shared" si="159"/>
        <v>3.9891044830268592</v>
      </c>
      <c r="AU275" s="15">
        <f t="shared" si="151"/>
        <v>4.5408892436148651</v>
      </c>
    </row>
    <row r="276" spans="1:48" x14ac:dyDescent="0.2">
      <c r="A276" s="9" t="s">
        <v>654</v>
      </c>
      <c r="B276" s="35"/>
      <c r="C276" s="12">
        <v>45934.379000000001</v>
      </c>
      <c r="D276" s="12"/>
      <c r="E276" s="9">
        <f t="shared" si="133"/>
        <v>4042.9895070807183</v>
      </c>
      <c r="F276" s="9">
        <f t="shared" si="134"/>
        <v>4043</v>
      </c>
      <c r="G276" s="9">
        <f t="shared" si="135"/>
        <v>-1.6252000001259148E-2</v>
      </c>
      <c r="H276" s="9"/>
      <c r="I276" s="9">
        <f t="shared" si="158"/>
        <v>-1.6252000001259148E-2</v>
      </c>
      <c r="J276" s="9"/>
      <c r="K276" s="9"/>
      <c r="L276" s="9"/>
      <c r="M276" s="9"/>
      <c r="N276" s="9"/>
      <c r="O276" s="9"/>
      <c r="P276" s="9">
        <f t="shared" si="136"/>
        <v>5.4908285798745899E-3</v>
      </c>
      <c r="Q276" s="40">
        <f t="shared" si="137"/>
        <v>30915.879000000001</v>
      </c>
      <c r="S276" s="35">
        <v>0.1</v>
      </c>
      <c r="X276" s="9"/>
      <c r="Y276" s="9"/>
      <c r="Z276">
        <f t="shared" si="138"/>
        <v>4043</v>
      </c>
      <c r="AA276" s="15">
        <f t="shared" si="139"/>
        <v>-1.3661595734390932E-2</v>
      </c>
      <c r="AB276" s="15">
        <f t="shared" si="140"/>
        <v>2.900424313006373E-3</v>
      </c>
      <c r="AC276" s="15">
        <f t="shared" si="141"/>
        <v>-2.1742828581133737E-2</v>
      </c>
      <c r="AD276" s="15">
        <f t="shared" si="142"/>
        <v>-2.590404266868216E-3</v>
      </c>
      <c r="AE276" s="15">
        <f t="shared" si="143"/>
        <v>6.7101942658090607E-7</v>
      </c>
      <c r="AF276">
        <f t="shared" si="144"/>
        <v>-2.1742828581133737E-2</v>
      </c>
      <c r="AG276" s="68"/>
      <c r="AH276">
        <f t="shared" si="145"/>
        <v>-1.9152424314265521E-2</v>
      </c>
      <c r="AI276">
        <f t="shared" si="146"/>
        <v>0.51689442711850608</v>
      </c>
      <c r="AJ276">
        <f t="shared" si="147"/>
        <v>-0.56246323661568709</v>
      </c>
      <c r="AK276">
        <f t="shared" si="148"/>
        <v>-0.28321194440002623</v>
      </c>
      <c r="AL276">
        <f t="shared" si="149"/>
        <v>-2.611358200607087</v>
      </c>
      <c r="AM276">
        <f t="shared" si="150"/>
        <v>-3.6831270485122851</v>
      </c>
      <c r="AN276" s="15">
        <f t="shared" si="159"/>
        <v>4.0867805117340383</v>
      </c>
      <c r="AO276" s="15">
        <f t="shared" si="159"/>
        <v>4.0872955494612357</v>
      </c>
      <c r="AP276" s="15">
        <f t="shared" si="159"/>
        <v>4.085725567316671</v>
      </c>
      <c r="AQ276" s="15">
        <f t="shared" si="159"/>
        <v>4.0905220368929278</v>
      </c>
      <c r="AR276" s="15">
        <f t="shared" si="159"/>
        <v>4.0759665942125451</v>
      </c>
      <c r="AS276" s="15">
        <f t="shared" si="159"/>
        <v>4.1210931224707332</v>
      </c>
      <c r="AT276" s="15">
        <f t="shared" si="159"/>
        <v>3.9891044830268592</v>
      </c>
      <c r="AU276" s="15">
        <f t="shared" si="151"/>
        <v>4.5408892436148651</v>
      </c>
      <c r="AV276" s="15"/>
    </row>
    <row r="277" spans="1:48" x14ac:dyDescent="0.2">
      <c r="A277" s="9" t="s">
        <v>632</v>
      </c>
      <c r="B277" s="35"/>
      <c r="C277" s="12">
        <v>45943.663999999997</v>
      </c>
      <c r="D277" s="12"/>
      <c r="E277" s="9">
        <f t="shared" ref="E277:E340" si="160">+(C277-C$7)/C$8</f>
        <v>4048.9842619123528</v>
      </c>
      <c r="F277" s="9">
        <f t="shared" ref="F277:F340" si="161">ROUND(2*E277,0)/2</f>
        <v>4049</v>
      </c>
      <c r="G277" s="9">
        <f t="shared" ref="G277:G340" si="162">+C277-(C$7+F277*C$8)</f>
        <v>-2.4376000008487608E-2</v>
      </c>
      <c r="H277" s="9"/>
      <c r="I277" s="9">
        <f t="shared" si="158"/>
        <v>-2.4376000008487608E-2</v>
      </c>
      <c r="J277" s="9"/>
      <c r="K277" s="9"/>
      <c r="L277" s="9"/>
      <c r="M277" s="9"/>
      <c r="N277" s="9"/>
      <c r="O277" s="9"/>
      <c r="P277" s="9">
        <f t="shared" ref="P277:P340" si="163">+D$11+D$12*F277+D$13*F277^2</f>
        <v>5.4920374805469113E-3</v>
      </c>
      <c r="Q277" s="40">
        <f t="shared" ref="Q277:Q340" si="164">+C277-15018.5</f>
        <v>30925.163999999997</v>
      </c>
      <c r="S277" s="35">
        <v>0.1</v>
      </c>
      <c r="Z277">
        <f t="shared" ref="Z277:Z340" si="165">F277</f>
        <v>4049</v>
      </c>
      <c r="AA277" s="15">
        <f t="shared" ref="AA277:AA340" si="166">AB$3+AB$4*Z277+AB$5*Z277^2+AH277</f>
        <v>-1.3677278260852388E-2</v>
      </c>
      <c r="AB277" s="15">
        <f t="shared" ref="AB277:AB340" si="167">G277-AH277</f>
        <v>-5.2066842670883094E-3</v>
      </c>
      <c r="AC277" s="15">
        <f t="shared" ref="AC277:AC340" si="168">+G277-P277</f>
        <v>-2.9868037489034521E-2</v>
      </c>
      <c r="AD277" s="15">
        <f t="shared" ref="AD277:AD340" si="169">IF(S277&lt;&gt;0,G277-AA277, -9999)</f>
        <v>-1.0698721747635221E-2</v>
      </c>
      <c r="AE277" s="15">
        <f t="shared" ref="AE277:AE340" si="170">+(G277-AA277)^2*S277</f>
        <v>1.1446264703332284E-5</v>
      </c>
      <c r="AF277">
        <f t="shared" ref="AF277:AF340" si="171">IF(S277&lt;&gt;0,G277-P277, -9999)</f>
        <v>-2.9868037489034521E-2</v>
      </c>
      <c r="AG277" s="68"/>
      <c r="AH277">
        <f t="shared" ref="AH277:AH340" si="172">$AB$6*($AB$11/AI277*AJ277+$AB$12)</f>
        <v>-1.9169315741399299E-2</v>
      </c>
      <c r="AI277">
        <f t="shared" ref="AI277:AI340" si="173">1+$AB$7*COS(AL277)</f>
        <v>0.51715226010908699</v>
      </c>
      <c r="AJ277">
        <f t="shared" ref="AJ277:AJ340" si="174">SIN(AL277+RADIANS($AB$9))</f>
        <v>-0.56321515010134071</v>
      </c>
      <c r="AK277">
        <f t="shared" ref="AK277:AK340" si="175">$AB$7*SIN(AL277)</f>
        <v>-0.28365130015961032</v>
      </c>
      <c r="AL277">
        <f t="shared" ref="AL277:AL340" si="176">2*ATAN(AM277)</f>
        <v>-2.6104485174506102</v>
      </c>
      <c r="AM277">
        <f t="shared" ref="AM277:AM340" si="177">SQRT((1+$AB$7)/(1-$AB$7))*TAN(AN277/2)</f>
        <v>-3.6765131670614726</v>
      </c>
      <c r="AN277" s="15">
        <f t="shared" si="159"/>
        <v>4.088238213486604</v>
      </c>
      <c r="AO277" s="15">
        <f t="shared" si="159"/>
        <v>4.0887463186464466</v>
      </c>
      <c r="AP277" s="15">
        <f t="shared" si="159"/>
        <v>4.0871943329985552</v>
      </c>
      <c r="AQ277" s="15">
        <f t="shared" si="159"/>
        <v>4.091945363245225</v>
      </c>
      <c r="AR277" s="15">
        <f t="shared" si="159"/>
        <v>4.077498467339562</v>
      </c>
      <c r="AS277" s="15">
        <f t="shared" si="159"/>
        <v>4.1223781712146019</v>
      </c>
      <c r="AT277" s="15">
        <f t="shared" si="159"/>
        <v>3.9908534483140548</v>
      </c>
      <c r="AU277" s="15">
        <f t="shared" ref="AU277:AU340" si="178">RADIANS($AB$9)+$AB$18*(F277-AB$15)</f>
        <v>4.5428218798799502</v>
      </c>
      <c r="AV277" s="15"/>
    </row>
    <row r="278" spans="1:48" x14ac:dyDescent="0.2">
      <c r="A278" s="9" t="s">
        <v>654</v>
      </c>
      <c r="B278" s="35"/>
      <c r="C278" s="12">
        <v>46253.434999999998</v>
      </c>
      <c r="D278" s="12"/>
      <c r="E278" s="9">
        <f t="shared" si="160"/>
        <v>4248.9843910400823</v>
      </c>
      <c r="F278" s="9">
        <f t="shared" si="161"/>
        <v>4249</v>
      </c>
      <c r="G278" s="9">
        <f t="shared" si="162"/>
        <v>-2.4176000006264076E-2</v>
      </c>
      <c r="H278" s="9"/>
      <c r="I278" s="9">
        <f t="shared" si="158"/>
        <v>-2.4176000006264076E-2</v>
      </c>
      <c r="J278" s="9"/>
      <c r="K278" s="9"/>
      <c r="L278" s="9"/>
      <c r="M278" s="9"/>
      <c r="N278" s="9"/>
      <c r="O278" s="9"/>
      <c r="P278" s="9">
        <f t="shared" si="163"/>
        <v>5.5322160649668561E-3</v>
      </c>
      <c r="Q278" s="40">
        <f t="shared" si="164"/>
        <v>31234.934999999998</v>
      </c>
      <c r="S278" s="35">
        <v>0.1</v>
      </c>
      <c r="X278" s="9"/>
      <c r="Y278" s="9"/>
      <c r="Z278">
        <f t="shared" si="165"/>
        <v>4249</v>
      </c>
      <c r="AA278" s="15">
        <f t="shared" si="166"/>
        <v>-1.4181044815469812E-2</v>
      </c>
      <c r="AB278" s="15">
        <f t="shared" si="167"/>
        <v>-4.4627391258274078E-3</v>
      </c>
      <c r="AC278" s="15">
        <f t="shared" si="168"/>
        <v>-2.9708216071230933E-2</v>
      </c>
      <c r="AD278" s="15">
        <f t="shared" si="169"/>
        <v>-9.9949551907942639E-3</v>
      </c>
      <c r="AE278" s="15">
        <f t="shared" si="170"/>
        <v>9.9899129265985215E-6</v>
      </c>
      <c r="AF278">
        <f t="shared" si="171"/>
        <v>-2.9708216071230933E-2</v>
      </c>
      <c r="AG278" s="68"/>
      <c r="AH278">
        <f t="shared" si="172"/>
        <v>-1.9713260880436668E-2</v>
      </c>
      <c r="AI278">
        <f t="shared" si="173"/>
        <v>0.52613207808727713</v>
      </c>
      <c r="AJ278">
        <f t="shared" si="174"/>
        <v>-0.5884369911145293</v>
      </c>
      <c r="AK278">
        <f t="shared" si="175"/>
        <v>-0.29841111336898568</v>
      </c>
      <c r="AL278">
        <f t="shared" si="176"/>
        <v>-2.5795957929277509</v>
      </c>
      <c r="AM278">
        <f t="shared" si="177"/>
        <v>-3.4645758002797438</v>
      </c>
      <c r="AN278" s="15">
        <f t="shared" si="159"/>
        <v>4.1372444993555941</v>
      </c>
      <c r="AO278" s="15">
        <f t="shared" si="159"/>
        <v>4.1375561351747674</v>
      </c>
      <c r="AP278" s="15">
        <f t="shared" si="159"/>
        <v>4.1365334033169914</v>
      </c>
      <c r="AQ278" s="15">
        <f t="shared" si="159"/>
        <v>4.139895891797245</v>
      </c>
      <c r="AR278" s="15">
        <f t="shared" si="159"/>
        <v>4.1289055324253727</v>
      </c>
      <c r="AS278" s="15">
        <f t="shared" si="159"/>
        <v>4.1655533135336285</v>
      </c>
      <c r="AT278" s="15">
        <f t="shared" si="159"/>
        <v>4.0503358221796848</v>
      </c>
      <c r="AU278" s="15">
        <f t="shared" si="178"/>
        <v>4.6072430887161371</v>
      </c>
    </row>
    <row r="279" spans="1:48" x14ac:dyDescent="0.2">
      <c r="A279" s="9" t="s">
        <v>654</v>
      </c>
      <c r="B279" s="35"/>
      <c r="C279" s="12">
        <v>46253.436000000002</v>
      </c>
      <c r="D279" s="12"/>
      <c r="E279" s="9">
        <f t="shared" si="160"/>
        <v>4248.9850366787314</v>
      </c>
      <c r="F279" s="9">
        <f t="shared" si="161"/>
        <v>4249</v>
      </c>
      <c r="G279" s="9">
        <f t="shared" si="162"/>
        <v>-2.317600000242237E-2</v>
      </c>
      <c r="H279" s="9"/>
      <c r="I279" s="9">
        <f t="shared" si="158"/>
        <v>-2.317600000242237E-2</v>
      </c>
      <c r="J279" s="9"/>
      <c r="K279" s="9"/>
      <c r="L279" s="9"/>
      <c r="M279" s="9"/>
      <c r="N279" s="9"/>
      <c r="O279" s="9"/>
      <c r="P279" s="9">
        <f t="shared" si="163"/>
        <v>5.5322160649668561E-3</v>
      </c>
      <c r="Q279" s="40">
        <f t="shared" si="164"/>
        <v>31234.936000000002</v>
      </c>
      <c r="S279" s="35">
        <v>0.1</v>
      </c>
      <c r="Z279">
        <f t="shared" si="165"/>
        <v>4249</v>
      </c>
      <c r="AA279" s="15">
        <f t="shared" si="166"/>
        <v>-1.4181044815469812E-2</v>
      </c>
      <c r="AB279" s="15">
        <f t="shared" si="167"/>
        <v>-3.4627391219857022E-3</v>
      </c>
      <c r="AC279" s="15">
        <f t="shared" si="168"/>
        <v>-2.8708216067389228E-2</v>
      </c>
      <c r="AD279" s="15">
        <f t="shared" si="169"/>
        <v>-8.9949551869525583E-3</v>
      </c>
      <c r="AE279" s="15">
        <f t="shared" si="170"/>
        <v>8.090921881528474E-6</v>
      </c>
      <c r="AF279">
        <f t="shared" si="171"/>
        <v>-2.8708216067389228E-2</v>
      </c>
      <c r="AG279" s="68"/>
      <c r="AH279">
        <f t="shared" si="172"/>
        <v>-1.9713260880436668E-2</v>
      </c>
      <c r="AI279">
        <f t="shared" si="173"/>
        <v>0.52613207808727713</v>
      </c>
      <c r="AJ279">
        <f t="shared" si="174"/>
        <v>-0.5884369911145293</v>
      </c>
      <c r="AK279">
        <f t="shared" si="175"/>
        <v>-0.29841111336898568</v>
      </c>
      <c r="AL279">
        <f t="shared" si="176"/>
        <v>-2.5795957929277509</v>
      </c>
      <c r="AM279">
        <f t="shared" si="177"/>
        <v>-3.4645758002797438</v>
      </c>
      <c r="AN279" s="15">
        <f t="shared" si="159"/>
        <v>4.1372444993555941</v>
      </c>
      <c r="AO279" s="15">
        <f t="shared" si="159"/>
        <v>4.1375561351747674</v>
      </c>
      <c r="AP279" s="15">
        <f t="shared" si="159"/>
        <v>4.1365334033169914</v>
      </c>
      <c r="AQ279" s="15">
        <f t="shared" si="159"/>
        <v>4.139895891797245</v>
      </c>
      <c r="AR279" s="15">
        <f t="shared" si="159"/>
        <v>4.1289055324253727</v>
      </c>
      <c r="AS279" s="15">
        <f t="shared" si="159"/>
        <v>4.1655533135336285</v>
      </c>
      <c r="AT279" s="15">
        <f t="shared" si="159"/>
        <v>4.0503358221796848</v>
      </c>
      <c r="AU279" s="15">
        <f t="shared" si="178"/>
        <v>4.6072430887161371</v>
      </c>
    </row>
    <row r="280" spans="1:48" x14ac:dyDescent="0.2">
      <c r="A280" s="9" t="s">
        <v>654</v>
      </c>
      <c r="B280" s="35"/>
      <c r="C280" s="12">
        <v>46270.466</v>
      </c>
      <c r="D280" s="12"/>
      <c r="E280" s="9">
        <f t="shared" si="160"/>
        <v>4259.9802628265797</v>
      </c>
      <c r="F280" s="9">
        <f t="shared" si="161"/>
        <v>4260</v>
      </c>
      <c r="G280" s="9">
        <f t="shared" si="162"/>
        <v>-3.057000000262633E-2</v>
      </c>
      <c r="H280" s="9"/>
      <c r="I280" s="9">
        <f t="shared" si="158"/>
        <v>-3.057000000262633E-2</v>
      </c>
      <c r="J280" s="9"/>
      <c r="K280" s="9"/>
      <c r="L280" s="9"/>
      <c r="M280" s="9"/>
      <c r="N280" s="9"/>
      <c r="O280" s="9"/>
      <c r="P280" s="9">
        <f t="shared" si="163"/>
        <v>5.5344192336898102E-3</v>
      </c>
      <c r="Q280" s="40">
        <f t="shared" si="164"/>
        <v>31251.966</v>
      </c>
      <c r="S280" s="35">
        <v>0.1</v>
      </c>
      <c r="Z280">
        <f t="shared" si="165"/>
        <v>4260</v>
      </c>
      <c r="AA280" s="15">
        <f t="shared" si="166"/>
        <v>-1.4207652947025896E-2</v>
      </c>
      <c r="AB280" s="15">
        <f t="shared" si="167"/>
        <v>-1.0827927821910624E-2</v>
      </c>
      <c r="AC280" s="15">
        <f t="shared" si="168"/>
        <v>-3.6104419236316139E-2</v>
      </c>
      <c r="AD280" s="15">
        <f t="shared" si="169"/>
        <v>-1.6362347055600433E-2</v>
      </c>
      <c r="AE280" s="15">
        <f t="shared" si="170"/>
        <v>2.6772640116791621E-5</v>
      </c>
      <c r="AF280">
        <f t="shared" si="171"/>
        <v>-3.6104419236316139E-2</v>
      </c>
      <c r="AG280" s="68"/>
      <c r="AH280">
        <f t="shared" si="172"/>
        <v>-1.9742072180715706E-2</v>
      </c>
      <c r="AI280">
        <f t="shared" si="173"/>
        <v>0.52664841432906673</v>
      </c>
      <c r="AJ280">
        <f t="shared" si="174"/>
        <v>-0.58983320581528087</v>
      </c>
      <c r="AK280">
        <f t="shared" si="175"/>
        <v>-0.29922947104657521</v>
      </c>
      <c r="AL280">
        <f t="shared" si="176"/>
        <v>-2.5778678777667476</v>
      </c>
      <c r="AM280">
        <f t="shared" si="177"/>
        <v>-3.4533750370801259</v>
      </c>
      <c r="AN280" s="15">
        <f t="shared" si="159"/>
        <v>4.1399640888277265</v>
      </c>
      <c r="AO280" s="15">
        <f t="shared" si="159"/>
        <v>4.1402667720463482</v>
      </c>
      <c r="AP280" s="15">
        <f t="shared" si="159"/>
        <v>4.1392692285580504</v>
      </c>
      <c r="AQ280" s="15">
        <f t="shared" si="159"/>
        <v>4.1425626690553408</v>
      </c>
      <c r="AR280" s="15">
        <f t="shared" si="159"/>
        <v>4.1317522678754459</v>
      </c>
      <c r="AS280" s="15">
        <f t="shared" si="159"/>
        <v>4.1679496825908577</v>
      </c>
      <c r="AT280" s="15">
        <f t="shared" si="159"/>
        <v>4.0536742413558535</v>
      </c>
      <c r="AU280" s="15">
        <f t="shared" si="178"/>
        <v>4.610786255202127</v>
      </c>
    </row>
    <row r="281" spans="1:48" x14ac:dyDescent="0.2">
      <c r="A281" s="9" t="s">
        <v>654</v>
      </c>
      <c r="B281" s="35"/>
      <c r="C281" s="12">
        <v>46270.472000000002</v>
      </c>
      <c r="D281" s="12"/>
      <c r="E281" s="9">
        <f t="shared" si="160"/>
        <v>4259.9841366584587</v>
      </c>
      <c r="F281" s="9">
        <f t="shared" si="161"/>
        <v>4260</v>
      </c>
      <c r="G281" s="9">
        <f t="shared" si="162"/>
        <v>-2.4570000001403969E-2</v>
      </c>
      <c r="H281" s="9"/>
      <c r="I281" s="9">
        <f t="shared" si="158"/>
        <v>-2.4570000001403969E-2</v>
      </c>
      <c r="J281" s="9"/>
      <c r="K281" s="9"/>
      <c r="L281" s="9"/>
      <c r="M281" s="9"/>
      <c r="N281" s="9"/>
      <c r="O281" s="9"/>
      <c r="P281" s="9">
        <f t="shared" si="163"/>
        <v>5.5344192336898102E-3</v>
      </c>
      <c r="Q281" s="40">
        <f t="shared" si="164"/>
        <v>31251.972000000002</v>
      </c>
      <c r="S281" s="35">
        <v>0.1</v>
      </c>
      <c r="Z281">
        <f t="shared" si="165"/>
        <v>4260</v>
      </c>
      <c r="AA281" s="15">
        <f t="shared" si="166"/>
        <v>-1.4207652947025896E-2</v>
      </c>
      <c r="AB281" s="15">
        <f t="shared" si="167"/>
        <v>-4.8279278206882631E-3</v>
      </c>
      <c r="AC281" s="15">
        <f t="shared" si="168"/>
        <v>-3.0104419235093778E-2</v>
      </c>
      <c r="AD281" s="15">
        <f t="shared" si="169"/>
        <v>-1.0362347054378072E-2</v>
      </c>
      <c r="AE281" s="15">
        <f t="shared" si="170"/>
        <v>1.0737823647537791E-5</v>
      </c>
      <c r="AF281">
        <f t="shared" si="171"/>
        <v>-3.0104419235093778E-2</v>
      </c>
      <c r="AG281" s="68"/>
      <c r="AH281">
        <f t="shared" si="172"/>
        <v>-1.9742072180715706E-2</v>
      </c>
      <c r="AI281">
        <f t="shared" si="173"/>
        <v>0.52664841432906673</v>
      </c>
      <c r="AJ281">
        <f t="shared" si="174"/>
        <v>-0.58983320581528087</v>
      </c>
      <c r="AK281">
        <f t="shared" si="175"/>
        <v>-0.29922947104657521</v>
      </c>
      <c r="AL281">
        <f t="shared" si="176"/>
        <v>-2.5778678777667476</v>
      </c>
      <c r="AM281">
        <f t="shared" si="177"/>
        <v>-3.4533750370801259</v>
      </c>
      <c r="AN281" s="15">
        <f t="shared" ref="AN281:AT290" si="179">$AU281+$AB$7*SIN(AO281)</f>
        <v>4.1399640888277265</v>
      </c>
      <c r="AO281" s="15">
        <f t="shared" si="179"/>
        <v>4.1402667720463482</v>
      </c>
      <c r="AP281" s="15">
        <f t="shared" si="179"/>
        <v>4.1392692285580504</v>
      </c>
      <c r="AQ281" s="15">
        <f t="shared" si="179"/>
        <v>4.1425626690553408</v>
      </c>
      <c r="AR281" s="15">
        <f t="shared" si="179"/>
        <v>4.1317522678754459</v>
      </c>
      <c r="AS281" s="15">
        <f t="shared" si="179"/>
        <v>4.1679496825908577</v>
      </c>
      <c r="AT281" s="15">
        <f t="shared" si="179"/>
        <v>4.0536742413558535</v>
      </c>
      <c r="AU281" s="15">
        <f t="shared" si="178"/>
        <v>4.610786255202127</v>
      </c>
    </row>
    <row r="282" spans="1:48" x14ac:dyDescent="0.2">
      <c r="A282" s="9" t="s">
        <v>654</v>
      </c>
      <c r="B282" s="35"/>
      <c r="C282" s="12">
        <v>46270.474000000002</v>
      </c>
      <c r="D282" s="12"/>
      <c r="E282" s="9">
        <f t="shared" si="160"/>
        <v>4259.9854279357514</v>
      </c>
      <c r="F282" s="9">
        <f t="shared" si="161"/>
        <v>4260</v>
      </c>
      <c r="G282" s="9">
        <f t="shared" si="162"/>
        <v>-2.2570000000996515E-2</v>
      </c>
      <c r="H282" s="9"/>
      <c r="I282" s="9">
        <f t="shared" si="158"/>
        <v>-2.2570000000996515E-2</v>
      </c>
      <c r="J282" s="9"/>
      <c r="K282" s="9"/>
      <c r="L282" s="9"/>
      <c r="M282" s="9"/>
      <c r="N282" s="9"/>
      <c r="O282" s="9"/>
      <c r="P282" s="9">
        <f t="shared" si="163"/>
        <v>5.5344192336898102E-3</v>
      </c>
      <c r="Q282" s="40">
        <f t="shared" si="164"/>
        <v>31251.974000000002</v>
      </c>
      <c r="S282" s="35">
        <v>0.1</v>
      </c>
      <c r="Z282">
        <f t="shared" si="165"/>
        <v>4260</v>
      </c>
      <c r="AA282" s="15">
        <f t="shared" si="166"/>
        <v>-1.4207652947025896E-2</v>
      </c>
      <c r="AB282" s="15">
        <f t="shared" si="167"/>
        <v>-2.8279278202808095E-3</v>
      </c>
      <c r="AC282" s="15">
        <f t="shared" si="168"/>
        <v>-2.8104419234686324E-2</v>
      </c>
      <c r="AD282" s="15">
        <f t="shared" si="169"/>
        <v>-8.3623470539706188E-3</v>
      </c>
      <c r="AE282" s="15">
        <f t="shared" si="170"/>
        <v>6.9928848251051091E-6</v>
      </c>
      <c r="AF282">
        <f t="shared" si="171"/>
        <v>-2.8104419234686324E-2</v>
      </c>
      <c r="AG282" s="68"/>
      <c r="AH282">
        <f t="shared" si="172"/>
        <v>-1.9742072180715706E-2</v>
      </c>
      <c r="AI282">
        <f t="shared" si="173"/>
        <v>0.52664841432906673</v>
      </c>
      <c r="AJ282">
        <f t="shared" si="174"/>
        <v>-0.58983320581528087</v>
      </c>
      <c r="AK282">
        <f t="shared" si="175"/>
        <v>-0.29922947104657521</v>
      </c>
      <c r="AL282">
        <f t="shared" si="176"/>
        <v>-2.5778678777667476</v>
      </c>
      <c r="AM282">
        <f t="shared" si="177"/>
        <v>-3.4533750370801259</v>
      </c>
      <c r="AN282" s="15">
        <f t="shared" si="179"/>
        <v>4.1399640888277265</v>
      </c>
      <c r="AO282" s="15">
        <f t="shared" si="179"/>
        <v>4.1402667720463482</v>
      </c>
      <c r="AP282" s="15">
        <f t="shared" si="179"/>
        <v>4.1392692285580504</v>
      </c>
      <c r="AQ282" s="15">
        <f t="shared" si="179"/>
        <v>4.1425626690553408</v>
      </c>
      <c r="AR282" s="15">
        <f t="shared" si="179"/>
        <v>4.1317522678754459</v>
      </c>
      <c r="AS282" s="15">
        <f t="shared" si="179"/>
        <v>4.1679496825908577</v>
      </c>
      <c r="AT282" s="15">
        <f t="shared" si="179"/>
        <v>4.0536742413558535</v>
      </c>
      <c r="AU282" s="15">
        <f t="shared" si="178"/>
        <v>4.610786255202127</v>
      </c>
      <c r="AV282" s="15"/>
    </row>
    <row r="283" spans="1:48" x14ac:dyDescent="0.2">
      <c r="A283" s="9" t="s">
        <v>632</v>
      </c>
      <c r="B283" s="35"/>
      <c r="C283" s="12">
        <v>46324.680999999997</v>
      </c>
      <c r="D283" s="12"/>
      <c r="E283" s="9">
        <f t="shared" si="160"/>
        <v>4294.98356204006</v>
      </c>
      <c r="F283" s="9">
        <f t="shared" si="161"/>
        <v>4295</v>
      </c>
      <c r="G283" s="9">
        <f t="shared" si="162"/>
        <v>-2.5460000004386529E-2</v>
      </c>
      <c r="H283" s="9"/>
      <c r="I283" s="9">
        <f t="shared" si="158"/>
        <v>-2.5460000004386529E-2</v>
      </c>
      <c r="J283" s="9"/>
      <c r="K283" s="9"/>
      <c r="L283" s="9"/>
      <c r="M283" s="9"/>
      <c r="N283" s="9"/>
      <c r="O283" s="9"/>
      <c r="P283" s="9">
        <f t="shared" si="163"/>
        <v>5.5414247007353036E-3</v>
      </c>
      <c r="Q283" s="40">
        <f t="shared" si="164"/>
        <v>31306.180999999997</v>
      </c>
      <c r="S283" s="35">
        <v>0.1</v>
      </c>
      <c r="Z283">
        <f t="shared" si="165"/>
        <v>4295</v>
      </c>
      <c r="AA283" s="15">
        <f t="shared" si="166"/>
        <v>-1.4291528875259904E-2</v>
      </c>
      <c r="AB283" s="15">
        <f t="shared" si="167"/>
        <v>-5.6270464283913225E-3</v>
      </c>
      <c r="AC283" s="15">
        <f t="shared" si="168"/>
        <v>-3.1001424705121832E-2</v>
      </c>
      <c r="AD283" s="15">
        <f t="shared" si="169"/>
        <v>-1.1168471129126625E-2</v>
      </c>
      <c r="AE283" s="15">
        <f t="shared" si="170"/>
        <v>1.2473474736213496E-5</v>
      </c>
      <c r="AF283">
        <f t="shared" si="171"/>
        <v>-3.1001424705121832E-2</v>
      </c>
      <c r="AG283" s="68"/>
      <c r="AH283">
        <f t="shared" si="172"/>
        <v>-1.9832953575995207E-2</v>
      </c>
      <c r="AI283">
        <f t="shared" si="173"/>
        <v>0.52830747718023885</v>
      </c>
      <c r="AJ283">
        <f t="shared" si="174"/>
        <v>-0.59428203654966538</v>
      </c>
      <c r="AK283">
        <f t="shared" si="175"/>
        <v>-0.30183797626529568</v>
      </c>
      <c r="AL283">
        <f t="shared" si="176"/>
        <v>-2.5723475034882002</v>
      </c>
      <c r="AM283">
        <f t="shared" si="177"/>
        <v>-3.4180341903464497</v>
      </c>
      <c r="AN283" s="15">
        <f t="shared" si="179"/>
        <v>4.1486347896413029</v>
      </c>
      <c r="AO283" s="15">
        <f t="shared" si="179"/>
        <v>4.1489101888811533</v>
      </c>
      <c r="AP283" s="15">
        <f t="shared" si="179"/>
        <v>4.1479901389986882</v>
      </c>
      <c r="AQ283" s="15">
        <f t="shared" si="179"/>
        <v>4.1510690865864808</v>
      </c>
      <c r="AR283" s="15">
        <f t="shared" si="179"/>
        <v>4.1408234679481986</v>
      </c>
      <c r="AS283" s="15">
        <f t="shared" si="179"/>
        <v>4.1755916563399724</v>
      </c>
      <c r="AT283" s="15">
        <f t="shared" si="179"/>
        <v>4.0643430263590066</v>
      </c>
      <c r="AU283" s="15">
        <f t="shared" si="178"/>
        <v>4.6220599667484601</v>
      </c>
      <c r="AV283" s="15"/>
    </row>
    <row r="284" spans="1:48" x14ac:dyDescent="0.2">
      <c r="A284" s="9" t="s">
        <v>653</v>
      </c>
      <c r="B284" s="35"/>
      <c r="C284" s="12">
        <v>46360.296000000002</v>
      </c>
      <c r="D284" s="12"/>
      <c r="E284" s="9">
        <f t="shared" si="160"/>
        <v>4317.9779824308816</v>
      </c>
      <c r="F284" s="9">
        <f t="shared" si="161"/>
        <v>4318</v>
      </c>
      <c r="G284" s="9">
        <f t="shared" si="162"/>
        <v>-3.4101999997801613E-2</v>
      </c>
      <c r="H284" s="9"/>
      <c r="I284" s="9">
        <f t="shared" si="158"/>
        <v>-3.4101999997801613E-2</v>
      </c>
      <c r="J284" s="9"/>
      <c r="K284" s="9"/>
      <c r="L284" s="9"/>
      <c r="M284" s="9"/>
      <c r="N284" s="9"/>
      <c r="O284" s="9"/>
      <c r="P284" s="9">
        <f t="shared" si="163"/>
        <v>5.5460244692969209E-3</v>
      </c>
      <c r="Q284" s="40">
        <f t="shared" si="164"/>
        <v>31341.796000000002</v>
      </c>
      <c r="S284" s="35">
        <v>0.1</v>
      </c>
      <c r="Z284">
        <f t="shared" si="165"/>
        <v>4318</v>
      </c>
      <c r="AA284" s="15">
        <f t="shared" si="166"/>
        <v>-1.4345990078290724E-2</v>
      </c>
      <c r="AB284" s="15">
        <f t="shared" si="167"/>
        <v>-1.4209985450213968E-2</v>
      </c>
      <c r="AC284" s="15">
        <f t="shared" si="168"/>
        <v>-3.964802446709853E-2</v>
      </c>
      <c r="AD284" s="15">
        <f t="shared" si="169"/>
        <v>-1.9756009919510889E-2</v>
      </c>
      <c r="AE284" s="15">
        <f t="shared" si="170"/>
        <v>3.902999279398127E-5</v>
      </c>
      <c r="AF284">
        <f t="shared" si="171"/>
        <v>-3.964802446709853E-2</v>
      </c>
      <c r="AG284" s="68"/>
      <c r="AH284">
        <f t="shared" si="172"/>
        <v>-1.9892014547587645E-2</v>
      </c>
      <c r="AI284">
        <f t="shared" si="173"/>
        <v>0.52941126773326252</v>
      </c>
      <c r="AJ284">
        <f t="shared" si="174"/>
        <v>-0.59721081370788376</v>
      </c>
      <c r="AK284">
        <f t="shared" si="175"/>
        <v>-0.30355599988072218</v>
      </c>
      <c r="AL284">
        <f t="shared" si="176"/>
        <v>-2.5687009877532692</v>
      </c>
      <c r="AM284">
        <f t="shared" si="177"/>
        <v>-3.3950530797338616</v>
      </c>
      <c r="AN284" s="15">
        <f t="shared" si="179"/>
        <v>4.1543473014437859</v>
      </c>
      <c r="AO284" s="15">
        <f t="shared" si="179"/>
        <v>4.1546057456376628</v>
      </c>
      <c r="AP284" s="15">
        <f t="shared" si="179"/>
        <v>4.1537344446076547</v>
      </c>
      <c r="AQ284" s="15">
        <f t="shared" si="179"/>
        <v>4.1566767707197672</v>
      </c>
      <c r="AR284" s="15">
        <f t="shared" si="179"/>
        <v>4.1467956566442794</v>
      </c>
      <c r="AS284" s="15">
        <f t="shared" si="179"/>
        <v>4.1806282456482418</v>
      </c>
      <c r="AT284" s="15">
        <f t="shared" si="179"/>
        <v>4.071392532963884</v>
      </c>
      <c r="AU284" s="15">
        <f t="shared" si="178"/>
        <v>4.6294684057646212</v>
      </c>
    </row>
    <row r="285" spans="1:48" x14ac:dyDescent="0.2">
      <c r="A285" s="63" t="s">
        <v>816</v>
      </c>
      <c r="B285" s="28" t="s">
        <v>676</v>
      </c>
      <c r="C285" s="64">
        <v>46679.375</v>
      </c>
      <c r="D285" s="64" t="s">
        <v>700</v>
      </c>
      <c r="E285" s="9">
        <f t="shared" si="160"/>
        <v>4523.9877160791129</v>
      </c>
      <c r="F285" s="9">
        <f t="shared" si="161"/>
        <v>4524</v>
      </c>
      <c r="G285" s="9">
        <f t="shared" si="162"/>
        <v>-1.9026000001758803E-2</v>
      </c>
      <c r="H285" s="9"/>
      <c r="I285" s="9">
        <f t="shared" si="158"/>
        <v>-1.9026000001758803E-2</v>
      </c>
      <c r="J285" s="9"/>
      <c r="K285" s="9"/>
      <c r="L285" s="9"/>
      <c r="M285" s="15"/>
      <c r="N285" s="9"/>
      <c r="O285" s="9"/>
      <c r="P285" s="9">
        <f t="shared" si="163"/>
        <v>5.5870871665812697E-3</v>
      </c>
      <c r="Q285" s="40">
        <f t="shared" si="164"/>
        <v>31660.875</v>
      </c>
      <c r="S285" s="35">
        <v>0.1</v>
      </c>
      <c r="T285" s="9"/>
      <c r="U285" s="9"/>
      <c r="V285" s="9"/>
      <c r="W285" s="9"/>
      <c r="Z285">
        <f t="shared" si="165"/>
        <v>4524</v>
      </c>
      <c r="AA285" s="15">
        <f t="shared" si="166"/>
        <v>-1.4809724440348081E-2</v>
      </c>
      <c r="AB285" s="15">
        <f t="shared" si="167"/>
        <v>1.3708116051705486E-3</v>
      </c>
      <c r="AC285" s="15">
        <f t="shared" si="168"/>
        <v>-2.4613087168340073E-2</v>
      </c>
      <c r="AD285" s="15">
        <f t="shared" si="169"/>
        <v>-4.216275561410722E-3</v>
      </c>
      <c r="AE285" s="15">
        <f t="shared" si="170"/>
        <v>1.77769796097493E-6</v>
      </c>
      <c r="AF285">
        <f t="shared" si="171"/>
        <v>-2.4613087168340073E-2</v>
      </c>
      <c r="AG285" s="68"/>
      <c r="AH285">
        <f t="shared" si="172"/>
        <v>-2.0396811606929351E-2</v>
      </c>
      <c r="AI285">
        <f t="shared" si="173"/>
        <v>0.53979746123595063</v>
      </c>
      <c r="AJ285">
        <f t="shared" si="174"/>
        <v>-0.62363014700031327</v>
      </c>
      <c r="AK285">
        <f t="shared" si="175"/>
        <v>-0.31908247102453563</v>
      </c>
      <c r="AL285">
        <f t="shared" si="176"/>
        <v>-2.5353422063204478</v>
      </c>
      <c r="AM285">
        <f t="shared" si="177"/>
        <v>-3.1973004831268264</v>
      </c>
      <c r="AN285" s="15">
        <f t="shared" si="179"/>
        <v>4.2060502181112378</v>
      </c>
      <c r="AO285" s="15">
        <f t="shared" si="179"/>
        <v>4.2061882381497142</v>
      </c>
      <c r="AP285" s="15">
        <f t="shared" si="179"/>
        <v>4.2056801481525641</v>
      </c>
      <c r="AQ285" s="15">
        <f t="shared" si="179"/>
        <v>4.2075528723934283</v>
      </c>
      <c r="AR285" s="15">
        <f t="shared" si="179"/>
        <v>4.2006813400462235</v>
      </c>
      <c r="AS285" s="15">
        <f t="shared" si="179"/>
        <v>4.226328823180177</v>
      </c>
      <c r="AT285" s="15">
        <f t="shared" si="179"/>
        <v>4.13589909693584</v>
      </c>
      <c r="AU285" s="15">
        <f t="shared" si="178"/>
        <v>4.695822250865894</v>
      </c>
    </row>
    <row r="286" spans="1:48" x14ac:dyDescent="0.2">
      <c r="A286" s="63" t="s">
        <v>816</v>
      </c>
      <c r="B286" s="28" t="s">
        <v>676</v>
      </c>
      <c r="C286" s="64">
        <v>46679.375</v>
      </c>
      <c r="D286" s="64" t="s">
        <v>700</v>
      </c>
      <c r="E286" s="9">
        <f t="shared" si="160"/>
        <v>4523.9877160791129</v>
      </c>
      <c r="F286" s="9">
        <f t="shared" si="161"/>
        <v>4524</v>
      </c>
      <c r="G286" s="9">
        <f t="shared" si="162"/>
        <v>-1.9026000001758803E-2</v>
      </c>
      <c r="H286" s="9"/>
      <c r="I286" s="9">
        <f t="shared" si="158"/>
        <v>-1.9026000001758803E-2</v>
      </c>
      <c r="J286" s="9"/>
      <c r="K286" s="9"/>
      <c r="L286" s="9"/>
      <c r="M286" s="15"/>
      <c r="N286" s="9"/>
      <c r="O286" s="9"/>
      <c r="P286" s="9">
        <f t="shared" si="163"/>
        <v>5.5870871665812697E-3</v>
      </c>
      <c r="Q286" s="40">
        <f t="shared" si="164"/>
        <v>31660.875</v>
      </c>
      <c r="S286" s="35">
        <v>0.1</v>
      </c>
      <c r="T286" s="9"/>
      <c r="U286" s="9"/>
      <c r="V286" s="9"/>
      <c r="W286" s="9"/>
      <c r="Z286">
        <f t="shared" si="165"/>
        <v>4524</v>
      </c>
      <c r="AA286" s="15">
        <f t="shared" si="166"/>
        <v>-1.4809724440348081E-2</v>
      </c>
      <c r="AB286" s="15">
        <f t="shared" si="167"/>
        <v>1.3708116051705486E-3</v>
      </c>
      <c r="AC286" s="15">
        <f t="shared" si="168"/>
        <v>-2.4613087168340073E-2</v>
      </c>
      <c r="AD286" s="15">
        <f t="shared" si="169"/>
        <v>-4.216275561410722E-3</v>
      </c>
      <c r="AE286" s="15">
        <f t="shared" si="170"/>
        <v>1.77769796097493E-6</v>
      </c>
      <c r="AF286">
        <f t="shared" si="171"/>
        <v>-2.4613087168340073E-2</v>
      </c>
      <c r="AG286" s="68"/>
      <c r="AH286">
        <f t="shared" si="172"/>
        <v>-2.0396811606929351E-2</v>
      </c>
      <c r="AI286">
        <f t="shared" si="173"/>
        <v>0.53979746123595063</v>
      </c>
      <c r="AJ286">
        <f t="shared" si="174"/>
        <v>-0.62363014700031327</v>
      </c>
      <c r="AK286">
        <f t="shared" si="175"/>
        <v>-0.31908247102453563</v>
      </c>
      <c r="AL286">
        <f t="shared" si="176"/>
        <v>-2.5353422063204478</v>
      </c>
      <c r="AM286">
        <f t="shared" si="177"/>
        <v>-3.1973004831268264</v>
      </c>
      <c r="AN286" s="15">
        <f t="shared" si="179"/>
        <v>4.2060502181112378</v>
      </c>
      <c r="AO286" s="15">
        <f t="shared" si="179"/>
        <v>4.2061882381497142</v>
      </c>
      <c r="AP286" s="15">
        <f t="shared" si="179"/>
        <v>4.2056801481525641</v>
      </c>
      <c r="AQ286" s="15">
        <f t="shared" si="179"/>
        <v>4.2075528723934283</v>
      </c>
      <c r="AR286" s="15">
        <f t="shared" si="179"/>
        <v>4.2006813400462235</v>
      </c>
      <c r="AS286" s="15">
        <f t="shared" si="179"/>
        <v>4.226328823180177</v>
      </c>
      <c r="AT286" s="15">
        <f t="shared" si="179"/>
        <v>4.13589909693584</v>
      </c>
      <c r="AU286" s="15">
        <f t="shared" si="178"/>
        <v>4.695822250865894</v>
      </c>
    </row>
    <row r="287" spans="1:48" x14ac:dyDescent="0.2">
      <c r="A287" s="63" t="s">
        <v>816</v>
      </c>
      <c r="B287" s="28" t="s">
        <v>676</v>
      </c>
      <c r="C287" s="64">
        <v>46679.396000000001</v>
      </c>
      <c r="D287" s="64" t="s">
        <v>700</v>
      </c>
      <c r="E287" s="9">
        <f t="shared" si="160"/>
        <v>4524.0012744906871</v>
      </c>
      <c r="F287" s="9">
        <f t="shared" si="161"/>
        <v>4524</v>
      </c>
      <c r="G287" s="9">
        <f t="shared" si="162"/>
        <v>1.9739999988814816E-3</v>
      </c>
      <c r="H287" s="9"/>
      <c r="I287" s="9">
        <f t="shared" si="158"/>
        <v>1.9739999988814816E-3</v>
      </c>
      <c r="J287" s="9"/>
      <c r="K287" s="9"/>
      <c r="L287" s="9"/>
      <c r="M287" s="15"/>
      <c r="N287" s="9"/>
      <c r="O287" s="9"/>
      <c r="P287" s="9">
        <f t="shared" si="163"/>
        <v>5.5870871665812697E-3</v>
      </c>
      <c r="Q287" s="40">
        <f t="shared" si="164"/>
        <v>31660.896000000001</v>
      </c>
      <c r="S287" s="35">
        <v>0.1</v>
      </c>
      <c r="T287" s="9"/>
      <c r="U287" s="9"/>
      <c r="V287" s="9"/>
      <c r="W287" s="9"/>
      <c r="Z287">
        <f t="shared" si="165"/>
        <v>4524</v>
      </c>
      <c r="AA287" s="15">
        <f t="shared" si="166"/>
        <v>-1.4809724440348081E-2</v>
      </c>
      <c r="AB287" s="15">
        <f t="shared" si="167"/>
        <v>2.2370811605810833E-2</v>
      </c>
      <c r="AC287" s="15">
        <f t="shared" si="168"/>
        <v>-3.6130871676997882E-3</v>
      </c>
      <c r="AD287" s="15">
        <f t="shared" si="169"/>
        <v>1.6783724439229562E-2</v>
      </c>
      <c r="AE287" s="15">
        <f t="shared" si="170"/>
        <v>2.816934060519917E-5</v>
      </c>
      <c r="AF287">
        <f t="shared" si="171"/>
        <v>-3.6130871676997882E-3</v>
      </c>
      <c r="AG287" s="68"/>
      <c r="AH287">
        <f t="shared" si="172"/>
        <v>-2.0396811606929351E-2</v>
      </c>
      <c r="AI287">
        <f t="shared" si="173"/>
        <v>0.53979746123595063</v>
      </c>
      <c r="AJ287">
        <f t="shared" si="174"/>
        <v>-0.62363014700031327</v>
      </c>
      <c r="AK287">
        <f t="shared" si="175"/>
        <v>-0.31908247102453563</v>
      </c>
      <c r="AL287">
        <f t="shared" si="176"/>
        <v>-2.5353422063204478</v>
      </c>
      <c r="AM287">
        <f t="shared" si="177"/>
        <v>-3.1973004831268264</v>
      </c>
      <c r="AN287" s="15">
        <f t="shared" si="179"/>
        <v>4.2060502181112378</v>
      </c>
      <c r="AO287" s="15">
        <f t="shared" si="179"/>
        <v>4.2061882381497142</v>
      </c>
      <c r="AP287" s="15">
        <f t="shared" si="179"/>
        <v>4.2056801481525641</v>
      </c>
      <c r="AQ287" s="15">
        <f t="shared" si="179"/>
        <v>4.2075528723934283</v>
      </c>
      <c r="AR287" s="15">
        <f t="shared" si="179"/>
        <v>4.2006813400462235</v>
      </c>
      <c r="AS287" s="15">
        <f t="shared" si="179"/>
        <v>4.226328823180177</v>
      </c>
      <c r="AT287" s="15">
        <f t="shared" si="179"/>
        <v>4.13589909693584</v>
      </c>
      <c r="AU287" s="15">
        <f t="shared" si="178"/>
        <v>4.695822250865894</v>
      </c>
    </row>
    <row r="288" spans="1:48" x14ac:dyDescent="0.2">
      <c r="A288" s="9" t="s">
        <v>655</v>
      </c>
      <c r="B288" s="35"/>
      <c r="C288" s="12">
        <v>46964.364999999998</v>
      </c>
      <c r="D288" s="12"/>
      <c r="E288" s="9">
        <f t="shared" si="160"/>
        <v>4707.9882739109025</v>
      </c>
      <c r="F288" s="9">
        <f t="shared" si="161"/>
        <v>4708</v>
      </c>
      <c r="G288" s="9">
        <f t="shared" si="162"/>
        <v>-1.8162000000302214E-2</v>
      </c>
      <c r="H288" s="9"/>
      <c r="I288" s="9">
        <f t="shared" si="158"/>
        <v>-1.8162000000302214E-2</v>
      </c>
      <c r="J288" s="9"/>
      <c r="K288" s="9"/>
      <c r="L288" s="9"/>
      <c r="M288" s="9"/>
      <c r="N288" s="9"/>
      <c r="O288" s="9"/>
      <c r="P288" s="9">
        <f t="shared" si="163"/>
        <v>5.6235588187620294E-3</v>
      </c>
      <c r="Q288" s="40">
        <f t="shared" si="164"/>
        <v>31945.864999999998</v>
      </c>
      <c r="S288" s="35">
        <v>0.1</v>
      </c>
      <c r="Z288">
        <f t="shared" si="165"/>
        <v>4708</v>
      </c>
      <c r="AA288" s="15">
        <f t="shared" si="166"/>
        <v>-1.518531845995714E-2</v>
      </c>
      <c r="AB288" s="15">
        <f t="shared" si="167"/>
        <v>2.646877278416955E-3</v>
      </c>
      <c r="AC288" s="15">
        <f t="shared" si="168"/>
        <v>-2.3785558819064245E-2</v>
      </c>
      <c r="AD288" s="15">
        <f t="shared" si="169"/>
        <v>-2.9766815403450744E-3</v>
      </c>
      <c r="AE288" s="15">
        <f t="shared" si="170"/>
        <v>8.8606329926311251E-7</v>
      </c>
      <c r="AF288">
        <f t="shared" si="171"/>
        <v>-2.3785558819064245E-2</v>
      </c>
      <c r="AG288" s="68"/>
      <c r="AH288">
        <f t="shared" si="172"/>
        <v>-2.0808877278719169E-2</v>
      </c>
      <c r="AI288">
        <f t="shared" si="173"/>
        <v>0.54988913543797735</v>
      </c>
      <c r="AJ288">
        <f t="shared" si="174"/>
        <v>-0.64751555271700811</v>
      </c>
      <c r="AK288">
        <f t="shared" si="175"/>
        <v>-0.33316693954116844</v>
      </c>
      <c r="AL288">
        <f t="shared" si="176"/>
        <v>-2.5044004564770974</v>
      </c>
      <c r="AM288">
        <f t="shared" si="177"/>
        <v>-3.0318460347630203</v>
      </c>
      <c r="AN288" s="15">
        <f t="shared" si="179"/>
        <v>4.2531049455381913</v>
      </c>
      <c r="AO288" s="15">
        <f t="shared" si="179"/>
        <v>4.2531756478098321</v>
      </c>
      <c r="AP288" s="15">
        <f t="shared" si="179"/>
        <v>4.2528908882235035</v>
      </c>
      <c r="AQ288" s="15">
        <f t="shared" si="179"/>
        <v>4.2540387840568057</v>
      </c>
      <c r="AR288" s="15">
        <f t="shared" si="179"/>
        <v>4.2494276443709031</v>
      </c>
      <c r="AS288" s="15">
        <f t="shared" si="179"/>
        <v>4.2682199914905734</v>
      </c>
      <c r="AT288" s="15">
        <f t="shared" si="179"/>
        <v>4.1956002253391498</v>
      </c>
      <c r="AU288" s="15">
        <f t="shared" si="178"/>
        <v>4.7550897629951852</v>
      </c>
    </row>
    <row r="289" spans="1:48" x14ac:dyDescent="0.2">
      <c r="A289" s="9" t="s">
        <v>656</v>
      </c>
      <c r="B289" s="35"/>
      <c r="C289" s="12">
        <v>46981.402999999998</v>
      </c>
      <c r="D289" s="12"/>
      <c r="E289" s="9">
        <f t="shared" si="160"/>
        <v>4718.9886651679226</v>
      </c>
      <c r="F289" s="9">
        <f t="shared" si="161"/>
        <v>4719</v>
      </c>
      <c r="G289" s="9">
        <f t="shared" si="162"/>
        <v>-1.7556000006152317E-2</v>
      </c>
      <c r="H289" s="9"/>
      <c r="I289" s="9">
        <f t="shared" si="158"/>
        <v>-1.7556000006152317E-2</v>
      </c>
      <c r="J289" s="9"/>
      <c r="K289" s="9"/>
      <c r="L289" s="9"/>
      <c r="M289" s="9"/>
      <c r="N289" s="9"/>
      <c r="O289" s="9"/>
      <c r="P289" s="9">
        <f t="shared" si="163"/>
        <v>5.6257330403774427E-3</v>
      </c>
      <c r="Q289" s="40">
        <f t="shared" si="164"/>
        <v>31962.902999999998</v>
      </c>
      <c r="S289" s="35">
        <v>0.1</v>
      </c>
      <c r="Z289">
        <f t="shared" si="165"/>
        <v>4719</v>
      </c>
      <c r="AA289" s="15">
        <f t="shared" si="166"/>
        <v>-1.5206555787175367E-2</v>
      </c>
      <c r="AB289" s="15">
        <f t="shared" si="167"/>
        <v>3.2762888214004915E-3</v>
      </c>
      <c r="AC289" s="15">
        <f t="shared" si="168"/>
        <v>-2.3181733046529759E-2</v>
      </c>
      <c r="AD289" s="15">
        <f t="shared" si="169"/>
        <v>-2.3494442189769503E-3</v>
      </c>
      <c r="AE289" s="15">
        <f t="shared" si="170"/>
        <v>5.5198881380842121E-7</v>
      </c>
      <c r="AF289">
        <f t="shared" si="171"/>
        <v>-2.3181733046529759E-2</v>
      </c>
      <c r="AG289" s="68"/>
      <c r="AH289">
        <f t="shared" si="172"/>
        <v>-2.0832288827552808E-2</v>
      </c>
      <c r="AI289">
        <f t="shared" si="173"/>
        <v>0.55051848464409359</v>
      </c>
      <c r="AJ289">
        <f t="shared" si="174"/>
        <v>-0.64895207770723595</v>
      </c>
      <c r="AK289">
        <f t="shared" si="175"/>
        <v>-0.33401551962948983</v>
      </c>
      <c r="AL289">
        <f t="shared" si="176"/>
        <v>-2.5025138690502251</v>
      </c>
      <c r="AM289">
        <f t="shared" si="177"/>
        <v>-3.022259314404566</v>
      </c>
      <c r="AN289" s="15">
        <f t="shared" si="179"/>
        <v>4.2559457551739612</v>
      </c>
      <c r="AO289" s="15">
        <f t="shared" si="179"/>
        <v>4.2560134127739522</v>
      </c>
      <c r="AP289" s="15">
        <f t="shared" si="179"/>
        <v>4.2557393394569516</v>
      </c>
      <c r="AQ289" s="15">
        <f t="shared" si="179"/>
        <v>4.256850526768253</v>
      </c>
      <c r="AR289" s="15">
        <f t="shared" si="179"/>
        <v>4.2523608412259177</v>
      </c>
      <c r="AS289" s="15">
        <f t="shared" si="179"/>
        <v>4.2707616012103822</v>
      </c>
      <c r="AT289" s="15">
        <f t="shared" si="179"/>
        <v>4.1992316035727644</v>
      </c>
      <c r="AU289" s="15">
        <f t="shared" si="178"/>
        <v>4.758632929481176</v>
      </c>
    </row>
    <row r="290" spans="1:48" x14ac:dyDescent="0.2">
      <c r="A290" s="9" t="s">
        <v>657</v>
      </c>
      <c r="B290" s="35"/>
      <c r="C290" s="12">
        <v>46998.428999999996</v>
      </c>
      <c r="D290" s="12"/>
      <c r="E290" s="9">
        <f t="shared" si="160"/>
        <v>4729.9813087611838</v>
      </c>
      <c r="F290" s="9">
        <f t="shared" si="161"/>
        <v>4730</v>
      </c>
      <c r="G290" s="9">
        <f t="shared" si="162"/>
        <v>-2.8950000007171184E-2</v>
      </c>
      <c r="H290" s="9"/>
      <c r="I290" s="9">
        <f t="shared" si="158"/>
        <v>-2.8950000007171184E-2</v>
      </c>
      <c r="J290" s="9"/>
      <c r="K290" s="9"/>
      <c r="L290" s="9"/>
      <c r="M290" s="9"/>
      <c r="N290" s="9"/>
      <c r="O290" s="9"/>
      <c r="P290" s="9">
        <f t="shared" si="163"/>
        <v>5.6279065682713252E-3</v>
      </c>
      <c r="Q290" s="40">
        <f t="shared" si="164"/>
        <v>31979.928999999996</v>
      </c>
      <c r="S290" s="35">
        <v>0.1</v>
      </c>
      <c r="X290" s="9"/>
      <c r="Y290" s="9"/>
      <c r="Z290">
        <f t="shared" si="165"/>
        <v>4730</v>
      </c>
      <c r="AA290" s="15">
        <f t="shared" si="166"/>
        <v>-1.5227652029911304E-2</v>
      </c>
      <c r="AB290" s="15">
        <f t="shared" si="167"/>
        <v>-8.0944414089885557E-3</v>
      </c>
      <c r="AC290" s="15">
        <f t="shared" si="168"/>
        <v>-3.4577906575442512E-2</v>
      </c>
      <c r="AD290" s="15">
        <f t="shared" si="169"/>
        <v>-1.372234797725988E-2</v>
      </c>
      <c r="AE290" s="15">
        <f t="shared" si="170"/>
        <v>1.8830283400900831E-5</v>
      </c>
      <c r="AF290">
        <f t="shared" si="171"/>
        <v>-3.4577906575442512E-2</v>
      </c>
      <c r="AG290" s="68"/>
      <c r="AH290">
        <f t="shared" si="172"/>
        <v>-2.0855558598182628E-2</v>
      </c>
      <c r="AI290">
        <f t="shared" si="173"/>
        <v>0.55115087742888491</v>
      </c>
      <c r="AJ290">
        <f t="shared" si="174"/>
        <v>-0.65038956799562087</v>
      </c>
      <c r="AK290">
        <f t="shared" si="175"/>
        <v>-0.33486484612025219</v>
      </c>
      <c r="AL290">
        <f t="shared" si="176"/>
        <v>-2.5006229700830955</v>
      </c>
      <c r="AM290">
        <f t="shared" si="177"/>
        <v>-3.0127053772877397</v>
      </c>
      <c r="AN290" s="15">
        <f t="shared" si="179"/>
        <v>4.2587897960843231</v>
      </c>
      <c r="AO290" s="15">
        <f t="shared" si="179"/>
        <v>4.2588545067635737</v>
      </c>
      <c r="AP290" s="15">
        <f t="shared" si="179"/>
        <v>4.2585908419261038</v>
      </c>
      <c r="AQ290" s="15">
        <f t="shared" si="179"/>
        <v>4.2596660440146916</v>
      </c>
      <c r="AR290" s="15">
        <f t="shared" si="179"/>
        <v>4.2552962335712055</v>
      </c>
      <c r="AS290" s="15">
        <f t="shared" si="179"/>
        <v>4.2733077262070198</v>
      </c>
      <c r="AT290" s="15">
        <f t="shared" si="179"/>
        <v>4.202870004539359</v>
      </c>
      <c r="AU290" s="15">
        <f t="shared" si="178"/>
        <v>4.762176095967166</v>
      </c>
      <c r="AV290" s="15"/>
    </row>
    <row r="291" spans="1:48" x14ac:dyDescent="0.2">
      <c r="A291" s="9" t="s">
        <v>657</v>
      </c>
      <c r="B291" s="35"/>
      <c r="C291" s="12">
        <v>46998.438999999998</v>
      </c>
      <c r="D291" s="12"/>
      <c r="E291" s="9">
        <f t="shared" si="160"/>
        <v>4729.987765147649</v>
      </c>
      <c r="F291" s="9">
        <f t="shared" si="161"/>
        <v>4730</v>
      </c>
      <c r="G291" s="9">
        <f t="shared" si="162"/>
        <v>-1.8950000005133916E-2</v>
      </c>
      <c r="H291" s="9"/>
      <c r="I291" s="9">
        <f t="shared" si="158"/>
        <v>-1.8950000005133916E-2</v>
      </c>
      <c r="J291" s="9"/>
      <c r="K291" s="9"/>
      <c r="L291" s="9"/>
      <c r="M291" s="9"/>
      <c r="N291" s="9"/>
      <c r="O291" s="9"/>
      <c r="P291" s="9">
        <f t="shared" si="163"/>
        <v>5.6279065682713252E-3</v>
      </c>
      <c r="Q291" s="40">
        <f t="shared" si="164"/>
        <v>31979.938999999998</v>
      </c>
      <c r="S291" s="35">
        <v>0.1</v>
      </c>
      <c r="Z291">
        <f t="shared" si="165"/>
        <v>4730</v>
      </c>
      <c r="AA291" s="15">
        <f t="shared" si="166"/>
        <v>-1.5227652029911304E-2</v>
      </c>
      <c r="AB291" s="15">
        <f t="shared" si="167"/>
        <v>1.9055585930487125E-3</v>
      </c>
      <c r="AC291" s="15">
        <f t="shared" si="168"/>
        <v>-2.457790657340524E-2</v>
      </c>
      <c r="AD291" s="15">
        <f t="shared" si="169"/>
        <v>-3.7223479752226118E-3</v>
      </c>
      <c r="AE291" s="15">
        <f t="shared" si="170"/>
        <v>1.3855874448643879E-6</v>
      </c>
      <c r="AF291">
        <f t="shared" si="171"/>
        <v>-2.457790657340524E-2</v>
      </c>
      <c r="AG291" s="68"/>
      <c r="AH291">
        <f t="shared" si="172"/>
        <v>-2.0855558598182628E-2</v>
      </c>
      <c r="AI291">
        <f t="shared" si="173"/>
        <v>0.55115087742888491</v>
      </c>
      <c r="AJ291">
        <f t="shared" si="174"/>
        <v>-0.65038956799562087</v>
      </c>
      <c r="AK291">
        <f t="shared" si="175"/>
        <v>-0.33486484612025219</v>
      </c>
      <c r="AL291">
        <f t="shared" si="176"/>
        <v>-2.5006229700830955</v>
      </c>
      <c r="AM291">
        <f t="shared" si="177"/>
        <v>-3.0127053772877397</v>
      </c>
      <c r="AN291" s="15">
        <f t="shared" ref="AN291:AT300" si="180">$AU291+$AB$7*SIN(AO291)</f>
        <v>4.2587897960843231</v>
      </c>
      <c r="AO291" s="15">
        <f t="shared" si="180"/>
        <v>4.2588545067635737</v>
      </c>
      <c r="AP291" s="15">
        <f t="shared" si="180"/>
        <v>4.2585908419261038</v>
      </c>
      <c r="AQ291" s="15">
        <f t="shared" si="180"/>
        <v>4.2596660440146916</v>
      </c>
      <c r="AR291" s="15">
        <f t="shared" si="180"/>
        <v>4.2552962335712055</v>
      </c>
      <c r="AS291" s="15">
        <f t="shared" si="180"/>
        <v>4.2733077262070198</v>
      </c>
      <c r="AT291" s="15">
        <f t="shared" si="180"/>
        <v>4.202870004539359</v>
      </c>
      <c r="AU291" s="15">
        <f t="shared" si="178"/>
        <v>4.762176095967166</v>
      </c>
      <c r="AV291" s="15"/>
    </row>
    <row r="292" spans="1:48" x14ac:dyDescent="0.2">
      <c r="A292" s="9" t="s">
        <v>655</v>
      </c>
      <c r="B292" s="35"/>
      <c r="C292" s="12">
        <v>46998.442999999999</v>
      </c>
      <c r="D292" s="12"/>
      <c r="E292" s="9">
        <f t="shared" si="160"/>
        <v>4729.9903477022353</v>
      </c>
      <c r="F292" s="9">
        <f t="shared" si="161"/>
        <v>4730</v>
      </c>
      <c r="G292" s="9">
        <f t="shared" si="162"/>
        <v>-1.4950000004319008E-2</v>
      </c>
      <c r="H292" s="9"/>
      <c r="I292" s="9">
        <f t="shared" si="158"/>
        <v>-1.4950000004319008E-2</v>
      </c>
      <c r="J292" s="9"/>
      <c r="K292" s="9"/>
      <c r="L292" s="9"/>
      <c r="M292" s="9"/>
      <c r="N292" s="9"/>
      <c r="O292" s="9"/>
      <c r="P292" s="9">
        <f t="shared" si="163"/>
        <v>5.6279065682713252E-3</v>
      </c>
      <c r="Q292" s="40">
        <f t="shared" si="164"/>
        <v>31979.942999999999</v>
      </c>
      <c r="S292" s="35">
        <v>0.1</v>
      </c>
      <c r="X292" s="9"/>
      <c r="Y292" s="9"/>
      <c r="Z292">
        <f t="shared" si="165"/>
        <v>4730</v>
      </c>
      <c r="AA292" s="15">
        <f t="shared" si="166"/>
        <v>-1.5227652029911304E-2</v>
      </c>
      <c r="AB292" s="15">
        <f t="shared" si="167"/>
        <v>5.9055585938636197E-3</v>
      </c>
      <c r="AC292" s="15">
        <f t="shared" si="168"/>
        <v>-2.0577906572590333E-2</v>
      </c>
      <c r="AD292" s="15">
        <f t="shared" si="169"/>
        <v>2.776520255922954E-4</v>
      </c>
      <c r="AE292" s="15">
        <f t="shared" si="170"/>
        <v>7.7090647315504657E-9</v>
      </c>
      <c r="AF292">
        <f t="shared" si="171"/>
        <v>-2.0577906572590333E-2</v>
      </c>
      <c r="AG292" s="68"/>
      <c r="AH292">
        <f t="shared" si="172"/>
        <v>-2.0855558598182628E-2</v>
      </c>
      <c r="AI292">
        <f t="shared" si="173"/>
        <v>0.55115087742888491</v>
      </c>
      <c r="AJ292">
        <f t="shared" si="174"/>
        <v>-0.65038956799562087</v>
      </c>
      <c r="AK292">
        <f t="shared" si="175"/>
        <v>-0.33486484612025219</v>
      </c>
      <c r="AL292">
        <f t="shared" si="176"/>
        <v>-2.5006229700830955</v>
      </c>
      <c r="AM292">
        <f t="shared" si="177"/>
        <v>-3.0127053772877397</v>
      </c>
      <c r="AN292" s="15">
        <f t="shared" si="180"/>
        <v>4.2587897960843231</v>
      </c>
      <c r="AO292" s="15">
        <f t="shared" si="180"/>
        <v>4.2588545067635737</v>
      </c>
      <c r="AP292" s="15">
        <f t="shared" si="180"/>
        <v>4.2585908419261038</v>
      </c>
      <c r="AQ292" s="15">
        <f t="shared" si="180"/>
        <v>4.2596660440146916</v>
      </c>
      <c r="AR292" s="15">
        <f t="shared" si="180"/>
        <v>4.2552962335712055</v>
      </c>
      <c r="AS292" s="15">
        <f t="shared" si="180"/>
        <v>4.2733077262070198</v>
      </c>
      <c r="AT292" s="15">
        <f t="shared" si="180"/>
        <v>4.202870004539359</v>
      </c>
      <c r="AU292" s="15">
        <f t="shared" si="178"/>
        <v>4.762176095967166</v>
      </c>
      <c r="AV292" s="15"/>
    </row>
    <row r="293" spans="1:48" x14ac:dyDescent="0.2">
      <c r="A293" s="9" t="s">
        <v>657</v>
      </c>
      <c r="B293" s="35"/>
      <c r="C293" s="12">
        <v>46998.45</v>
      </c>
      <c r="D293" s="12"/>
      <c r="E293" s="9">
        <f t="shared" si="160"/>
        <v>4729.9948671727579</v>
      </c>
      <c r="F293" s="9">
        <f t="shared" si="161"/>
        <v>4730</v>
      </c>
      <c r="G293" s="9">
        <f t="shared" si="162"/>
        <v>-7.9500000065308996E-3</v>
      </c>
      <c r="H293" s="9"/>
      <c r="I293" s="9">
        <f t="shared" si="158"/>
        <v>-7.9500000065308996E-3</v>
      </c>
      <c r="J293" s="9"/>
      <c r="K293" s="9"/>
      <c r="L293" s="9"/>
      <c r="M293" s="9"/>
      <c r="N293" s="9"/>
      <c r="O293" s="9"/>
      <c r="P293" s="9">
        <f t="shared" si="163"/>
        <v>5.6279065682713252E-3</v>
      </c>
      <c r="Q293" s="40">
        <f t="shared" si="164"/>
        <v>31979.949999999997</v>
      </c>
      <c r="S293" s="35">
        <v>0.1</v>
      </c>
      <c r="Z293">
        <f t="shared" si="165"/>
        <v>4730</v>
      </c>
      <c r="AA293" s="15">
        <f t="shared" si="166"/>
        <v>-1.5227652029911304E-2</v>
      </c>
      <c r="AB293" s="15">
        <f t="shared" si="167"/>
        <v>1.2905558591651729E-2</v>
      </c>
      <c r="AC293" s="15">
        <f t="shared" si="168"/>
        <v>-1.3577906574802224E-2</v>
      </c>
      <c r="AD293" s="15">
        <f t="shared" si="169"/>
        <v>7.2776520233804043E-3</v>
      </c>
      <c r="AE293" s="15">
        <f t="shared" si="170"/>
        <v>5.2964218973412898E-6</v>
      </c>
      <c r="AF293">
        <f t="shared" si="171"/>
        <v>-1.3577906574802224E-2</v>
      </c>
      <c r="AG293" s="68"/>
      <c r="AH293">
        <f t="shared" si="172"/>
        <v>-2.0855558598182628E-2</v>
      </c>
      <c r="AI293">
        <f t="shared" si="173"/>
        <v>0.55115087742888491</v>
      </c>
      <c r="AJ293">
        <f t="shared" si="174"/>
        <v>-0.65038956799562087</v>
      </c>
      <c r="AK293">
        <f t="shared" si="175"/>
        <v>-0.33486484612025219</v>
      </c>
      <c r="AL293">
        <f t="shared" si="176"/>
        <v>-2.5006229700830955</v>
      </c>
      <c r="AM293">
        <f t="shared" si="177"/>
        <v>-3.0127053772877397</v>
      </c>
      <c r="AN293" s="15">
        <f t="shared" si="180"/>
        <v>4.2587897960843231</v>
      </c>
      <c r="AO293" s="15">
        <f t="shared" si="180"/>
        <v>4.2588545067635737</v>
      </c>
      <c r="AP293" s="15">
        <f t="shared" si="180"/>
        <v>4.2585908419261038</v>
      </c>
      <c r="AQ293" s="15">
        <f t="shared" si="180"/>
        <v>4.2596660440146916</v>
      </c>
      <c r="AR293" s="15">
        <f t="shared" si="180"/>
        <v>4.2552962335712055</v>
      </c>
      <c r="AS293" s="15">
        <f t="shared" si="180"/>
        <v>4.2733077262070198</v>
      </c>
      <c r="AT293" s="15">
        <f t="shared" si="180"/>
        <v>4.202870004539359</v>
      </c>
      <c r="AU293" s="15">
        <f t="shared" si="178"/>
        <v>4.762176095967166</v>
      </c>
    </row>
    <row r="294" spans="1:48" x14ac:dyDescent="0.2">
      <c r="A294" s="9" t="s">
        <v>657</v>
      </c>
      <c r="B294" s="35"/>
      <c r="C294" s="12">
        <v>47029.415999999997</v>
      </c>
      <c r="D294" s="12"/>
      <c r="E294" s="9">
        <f t="shared" si="160"/>
        <v>4749.9877134965564</v>
      </c>
      <c r="F294" s="9">
        <f t="shared" si="161"/>
        <v>4750</v>
      </c>
      <c r="G294" s="9">
        <f t="shared" si="162"/>
        <v>-1.9030000003112946E-2</v>
      </c>
      <c r="H294" s="9"/>
      <c r="I294" s="9">
        <f t="shared" si="158"/>
        <v>-1.9030000003112946E-2</v>
      </c>
      <c r="J294" s="9"/>
      <c r="K294" s="9"/>
      <c r="L294" s="9"/>
      <c r="M294" s="9"/>
      <c r="N294" s="9"/>
      <c r="O294" s="9"/>
      <c r="P294" s="9">
        <f t="shared" si="163"/>
        <v>5.6318566598661949E-3</v>
      </c>
      <c r="Q294" s="40">
        <f t="shared" si="164"/>
        <v>32010.915999999997</v>
      </c>
      <c r="S294" s="35">
        <v>0.1</v>
      </c>
      <c r="Z294">
        <f t="shared" si="165"/>
        <v>4750</v>
      </c>
      <c r="AA294" s="15">
        <f t="shared" si="166"/>
        <v>-1.5265645321615878E-2</v>
      </c>
      <c r="AB294" s="15">
        <f t="shared" si="167"/>
        <v>1.8675019783691259E-3</v>
      </c>
      <c r="AC294" s="15">
        <f t="shared" si="168"/>
        <v>-2.466185666297914E-2</v>
      </c>
      <c r="AD294" s="15">
        <f t="shared" si="169"/>
        <v>-3.7643546814970681E-3</v>
      </c>
      <c r="AE294" s="15">
        <f t="shared" si="170"/>
        <v>1.4170366168108894E-6</v>
      </c>
      <c r="AF294">
        <f t="shared" si="171"/>
        <v>-2.466185666297914E-2</v>
      </c>
      <c r="AG294" s="68"/>
      <c r="AH294">
        <f t="shared" si="172"/>
        <v>-2.0897501981482072E-2</v>
      </c>
      <c r="AI294">
        <f t="shared" si="173"/>
        <v>0.55230853745627484</v>
      </c>
      <c r="AJ294">
        <f t="shared" si="174"/>
        <v>-0.65300565626237927</v>
      </c>
      <c r="AK294">
        <f t="shared" si="175"/>
        <v>-0.33641099025665072</v>
      </c>
      <c r="AL294">
        <f t="shared" si="176"/>
        <v>-2.4971738398836152</v>
      </c>
      <c r="AM294">
        <f t="shared" si="177"/>
        <v>-2.9954177827987993</v>
      </c>
      <c r="AN294" s="15">
        <f t="shared" si="180"/>
        <v>4.2639691115765261</v>
      </c>
      <c r="AO294" s="15">
        <f t="shared" si="180"/>
        <v>4.2640287081128116</v>
      </c>
      <c r="AP294" s="15">
        <f t="shared" si="180"/>
        <v>4.2637832684911245</v>
      </c>
      <c r="AQ294" s="15">
        <f t="shared" si="180"/>
        <v>4.2647948811805652</v>
      </c>
      <c r="AR294" s="15">
        <f t="shared" si="180"/>
        <v>4.2606389660339099</v>
      </c>
      <c r="AS294" s="15">
        <f t="shared" si="180"/>
        <v>4.2779487787123331</v>
      </c>
      <c r="AT294" s="15">
        <f t="shared" si="180"/>
        <v>4.2095032671926793</v>
      </c>
      <c r="AU294" s="15">
        <f t="shared" si="178"/>
        <v>4.7686182168507845</v>
      </c>
    </row>
    <row r="295" spans="1:48" x14ac:dyDescent="0.2">
      <c r="A295" s="9" t="s">
        <v>657</v>
      </c>
      <c r="B295" s="35"/>
      <c r="C295" s="12">
        <v>47029.42</v>
      </c>
      <c r="D295" s="12"/>
      <c r="E295" s="9">
        <f t="shared" si="160"/>
        <v>4749.9902960511426</v>
      </c>
      <c r="F295" s="9">
        <f t="shared" si="161"/>
        <v>4750</v>
      </c>
      <c r="G295" s="9">
        <f t="shared" si="162"/>
        <v>-1.5030000002298038E-2</v>
      </c>
      <c r="H295" s="9"/>
      <c r="I295" s="9">
        <f t="shared" si="158"/>
        <v>-1.5030000002298038E-2</v>
      </c>
      <c r="J295" s="9"/>
      <c r="K295" s="9"/>
      <c r="L295" s="9"/>
      <c r="M295" s="9"/>
      <c r="N295" s="9"/>
      <c r="O295" s="9"/>
      <c r="P295" s="9">
        <f t="shared" si="163"/>
        <v>5.6318566598661949E-3</v>
      </c>
      <c r="Q295" s="40">
        <f t="shared" si="164"/>
        <v>32010.92</v>
      </c>
      <c r="S295" s="35">
        <v>0.1</v>
      </c>
      <c r="Z295">
        <f t="shared" si="165"/>
        <v>4750</v>
      </c>
      <c r="AA295" s="15">
        <f t="shared" si="166"/>
        <v>-1.5265645321615878E-2</v>
      </c>
      <c r="AB295" s="15">
        <f t="shared" si="167"/>
        <v>5.8675019791840331E-3</v>
      </c>
      <c r="AC295" s="15">
        <f t="shared" si="168"/>
        <v>-2.0661856662164232E-2</v>
      </c>
      <c r="AD295" s="15">
        <f t="shared" si="169"/>
        <v>2.3564531931783914E-4</v>
      </c>
      <c r="AE295" s="15">
        <f t="shared" si="170"/>
        <v>5.5528716516406372E-9</v>
      </c>
      <c r="AF295">
        <f t="shared" si="171"/>
        <v>-2.0661856662164232E-2</v>
      </c>
      <c r="AG295" s="68"/>
      <c r="AH295">
        <f t="shared" si="172"/>
        <v>-2.0897501981482072E-2</v>
      </c>
      <c r="AI295">
        <f t="shared" si="173"/>
        <v>0.55230853745627484</v>
      </c>
      <c r="AJ295">
        <f t="shared" si="174"/>
        <v>-0.65300565626237927</v>
      </c>
      <c r="AK295">
        <f t="shared" si="175"/>
        <v>-0.33641099025665072</v>
      </c>
      <c r="AL295">
        <f t="shared" si="176"/>
        <v>-2.4971738398836152</v>
      </c>
      <c r="AM295">
        <f t="shared" si="177"/>
        <v>-2.9954177827987993</v>
      </c>
      <c r="AN295" s="15">
        <f t="shared" si="180"/>
        <v>4.2639691115765261</v>
      </c>
      <c r="AO295" s="15">
        <f t="shared" si="180"/>
        <v>4.2640287081128116</v>
      </c>
      <c r="AP295" s="15">
        <f t="shared" si="180"/>
        <v>4.2637832684911245</v>
      </c>
      <c r="AQ295" s="15">
        <f t="shared" si="180"/>
        <v>4.2647948811805652</v>
      </c>
      <c r="AR295" s="15">
        <f t="shared" si="180"/>
        <v>4.2606389660339099</v>
      </c>
      <c r="AS295" s="15">
        <f t="shared" si="180"/>
        <v>4.2779487787123331</v>
      </c>
      <c r="AT295" s="15">
        <f t="shared" si="180"/>
        <v>4.2095032671926793</v>
      </c>
      <c r="AU295" s="15">
        <f t="shared" si="178"/>
        <v>4.7686182168507845</v>
      </c>
    </row>
    <row r="296" spans="1:48" x14ac:dyDescent="0.2">
      <c r="A296" s="9" t="s">
        <v>658</v>
      </c>
      <c r="B296" s="35"/>
      <c r="C296" s="12">
        <v>47365.519</v>
      </c>
      <c r="D296" s="12"/>
      <c r="E296" s="9">
        <f t="shared" si="160"/>
        <v>4966.9887994607616</v>
      </c>
      <c r="F296" s="9">
        <f t="shared" si="161"/>
        <v>4967</v>
      </c>
      <c r="G296" s="9">
        <f t="shared" si="162"/>
        <v>-1.7348000001220498E-2</v>
      </c>
      <c r="H296" s="9"/>
      <c r="I296" s="9">
        <f t="shared" si="158"/>
        <v>-1.7348000001220498E-2</v>
      </c>
      <c r="J296" s="9"/>
      <c r="K296" s="9"/>
      <c r="L296" s="9"/>
      <c r="M296" s="9"/>
      <c r="N296" s="9"/>
      <c r="O296" s="9"/>
      <c r="P296" s="9">
        <f t="shared" si="163"/>
        <v>5.6745677263786293E-3</v>
      </c>
      <c r="Q296" s="40">
        <f t="shared" si="164"/>
        <v>32347.019</v>
      </c>
      <c r="S296" s="35">
        <v>0.1</v>
      </c>
      <c r="X296" s="9"/>
      <c r="Y296" s="9"/>
      <c r="Z296">
        <f t="shared" si="165"/>
        <v>4967</v>
      </c>
      <c r="AA296" s="15">
        <f t="shared" si="166"/>
        <v>-1.5646674644108245E-2</v>
      </c>
      <c r="AB296" s="15">
        <f t="shared" si="167"/>
        <v>3.9732423692663763E-3</v>
      </c>
      <c r="AC296" s="15">
        <f t="shared" si="168"/>
        <v>-2.3022567727599128E-2</v>
      </c>
      <c r="AD296" s="15">
        <f t="shared" si="169"/>
        <v>-1.701325357112253E-3</v>
      </c>
      <c r="AE296" s="15">
        <f t="shared" si="170"/>
        <v>2.8945079707531358E-7</v>
      </c>
      <c r="AF296">
        <f t="shared" si="171"/>
        <v>-2.3022567727599128E-2</v>
      </c>
      <c r="AG296" s="68"/>
      <c r="AH296">
        <f t="shared" si="172"/>
        <v>-2.1321242370486874E-2</v>
      </c>
      <c r="AI296">
        <f t="shared" si="173"/>
        <v>0.56555019970386167</v>
      </c>
      <c r="AJ296">
        <f t="shared" si="174"/>
        <v>-0.68159248038489839</v>
      </c>
      <c r="AK296">
        <f t="shared" si="175"/>
        <v>-0.35334596505782501</v>
      </c>
      <c r="AL296">
        <f t="shared" si="176"/>
        <v>-2.4587834016853569</v>
      </c>
      <c r="AM296">
        <f t="shared" si="177"/>
        <v>-2.8143799523319784</v>
      </c>
      <c r="AN296" s="15">
        <f t="shared" si="180"/>
        <v>4.3208828606436827</v>
      </c>
      <c r="AO296" s="15">
        <f t="shared" si="180"/>
        <v>4.3209041205095797</v>
      </c>
      <c r="AP296" s="15">
        <f t="shared" si="180"/>
        <v>4.3208046359272769</v>
      </c>
      <c r="AQ296" s="15">
        <f t="shared" si="180"/>
        <v>4.3212703761372913</v>
      </c>
      <c r="AR296" s="15">
        <f t="shared" si="180"/>
        <v>4.3190945062914992</v>
      </c>
      <c r="AS296" s="15">
        <f t="shared" si="180"/>
        <v>4.3293603678617245</v>
      </c>
      <c r="AT296" s="15">
        <f t="shared" si="180"/>
        <v>4.2829635193820179</v>
      </c>
      <c r="AU296" s="15">
        <f t="shared" si="178"/>
        <v>4.8385152284380473</v>
      </c>
    </row>
    <row r="297" spans="1:48" x14ac:dyDescent="0.2">
      <c r="A297" s="9" t="s">
        <v>657</v>
      </c>
      <c r="B297" s="35"/>
      <c r="C297" s="12">
        <v>47712.445</v>
      </c>
      <c r="D297" s="12"/>
      <c r="E297" s="9">
        <f t="shared" si="160"/>
        <v>5190.9776324947334</v>
      </c>
      <c r="F297" s="9">
        <f t="shared" si="161"/>
        <v>5191</v>
      </c>
      <c r="G297" s="9">
        <f t="shared" si="162"/>
        <v>-3.4643999999389052E-2</v>
      </c>
      <c r="H297" s="9"/>
      <c r="I297" s="9">
        <f t="shared" si="158"/>
        <v>-3.4643999999389052E-2</v>
      </c>
      <c r="J297" s="9"/>
      <c r="K297" s="9"/>
      <c r="L297" s="9"/>
      <c r="M297" s="9"/>
      <c r="N297" s="9"/>
      <c r="O297" s="9"/>
      <c r="P297" s="9">
        <f t="shared" si="163"/>
        <v>5.7183733932476737E-3</v>
      </c>
      <c r="Q297" s="40">
        <f t="shared" si="164"/>
        <v>32693.945</v>
      </c>
      <c r="S297" s="35">
        <v>0.1</v>
      </c>
      <c r="X297" s="9"/>
      <c r="Y297" s="9"/>
      <c r="Z297">
        <f t="shared" si="165"/>
        <v>5191</v>
      </c>
      <c r="AA297" s="15">
        <f t="shared" si="166"/>
        <v>-1.5976085289750967E-2</v>
      </c>
      <c r="AB297" s="15">
        <f t="shared" si="167"/>
        <v>-1.2949541316390412E-2</v>
      </c>
      <c r="AC297" s="15">
        <f t="shared" si="168"/>
        <v>-4.0362373392636729E-2</v>
      </c>
      <c r="AD297" s="15">
        <f t="shared" si="169"/>
        <v>-1.8667914709638085E-2</v>
      </c>
      <c r="AE297" s="15">
        <f t="shared" si="170"/>
        <v>3.4849103960632201E-5</v>
      </c>
      <c r="AF297">
        <f t="shared" si="171"/>
        <v>-4.0362373392636729E-2</v>
      </c>
      <c r="AG297" s="68"/>
      <c r="AH297">
        <f t="shared" si="172"/>
        <v>-2.169445868299864E-2</v>
      </c>
      <c r="AI297">
        <f t="shared" si="173"/>
        <v>0.58064222024019596</v>
      </c>
      <c r="AJ297">
        <f t="shared" si="174"/>
        <v>-0.7114742138193747</v>
      </c>
      <c r="AK297">
        <f t="shared" si="175"/>
        <v>-0.37113212277425911</v>
      </c>
      <c r="AL297">
        <f t="shared" si="176"/>
        <v>-2.4171262742324902</v>
      </c>
      <c r="AM297">
        <f t="shared" si="177"/>
        <v>-2.6388386228574929</v>
      </c>
      <c r="AN297" s="15">
        <f t="shared" si="180"/>
        <v>4.3811141719020856</v>
      </c>
      <c r="AO297" s="15">
        <f t="shared" si="180"/>
        <v>4.3811188960549661</v>
      </c>
      <c r="AP297" s="15">
        <f t="shared" si="180"/>
        <v>4.3810929596474733</v>
      </c>
      <c r="AQ297" s="15">
        <f t="shared" si="180"/>
        <v>4.3812353790774559</v>
      </c>
      <c r="AR297" s="15">
        <f t="shared" si="180"/>
        <v>4.3804540653327386</v>
      </c>
      <c r="AS297" s="15">
        <f t="shared" si="180"/>
        <v>4.3847624374720784</v>
      </c>
      <c r="AT297" s="15">
        <f t="shared" si="180"/>
        <v>4.3616389319731885</v>
      </c>
      <c r="AU297" s="15">
        <f t="shared" si="178"/>
        <v>4.9106669823345763</v>
      </c>
    </row>
    <row r="298" spans="1:48" x14ac:dyDescent="0.2">
      <c r="A298" s="9" t="s">
        <v>657</v>
      </c>
      <c r="B298" s="35"/>
      <c r="C298" s="12">
        <v>47712.446000000004</v>
      </c>
      <c r="D298" s="12"/>
      <c r="E298" s="9">
        <f t="shared" si="160"/>
        <v>5190.9782781333824</v>
      </c>
      <c r="F298" s="9">
        <f t="shared" si="161"/>
        <v>5191</v>
      </c>
      <c r="G298" s="9">
        <f t="shared" si="162"/>
        <v>-3.3643999995547347E-2</v>
      </c>
      <c r="H298" s="9"/>
      <c r="I298" s="9">
        <f t="shared" si="158"/>
        <v>-3.3643999995547347E-2</v>
      </c>
      <c r="J298" s="9"/>
      <c r="K298" s="9"/>
      <c r="L298" s="9"/>
      <c r="M298" s="9"/>
      <c r="N298" s="9"/>
      <c r="O298" s="9"/>
      <c r="P298" s="9">
        <f t="shared" si="163"/>
        <v>5.7183733932476737E-3</v>
      </c>
      <c r="Q298" s="40">
        <f t="shared" si="164"/>
        <v>32693.946000000004</v>
      </c>
      <c r="S298" s="35">
        <v>0.1</v>
      </c>
      <c r="Z298">
        <f t="shared" si="165"/>
        <v>5191</v>
      </c>
      <c r="AA298" s="15">
        <f t="shared" si="166"/>
        <v>-1.5976085289750967E-2</v>
      </c>
      <c r="AB298" s="15">
        <f t="shared" si="167"/>
        <v>-1.1949541312548707E-2</v>
      </c>
      <c r="AC298" s="15">
        <f t="shared" si="168"/>
        <v>-3.9362373388795023E-2</v>
      </c>
      <c r="AD298" s="15">
        <f t="shared" si="169"/>
        <v>-1.766791470579638E-2</v>
      </c>
      <c r="AE298" s="15">
        <f t="shared" si="170"/>
        <v>3.1215521005129595E-5</v>
      </c>
      <c r="AF298">
        <f t="shared" si="171"/>
        <v>-3.9362373388795023E-2</v>
      </c>
      <c r="AG298" s="68"/>
      <c r="AH298">
        <f t="shared" si="172"/>
        <v>-2.169445868299864E-2</v>
      </c>
      <c r="AI298">
        <f t="shared" si="173"/>
        <v>0.58064222024019596</v>
      </c>
      <c r="AJ298">
        <f t="shared" si="174"/>
        <v>-0.7114742138193747</v>
      </c>
      <c r="AK298">
        <f t="shared" si="175"/>
        <v>-0.37113212277425911</v>
      </c>
      <c r="AL298">
        <f t="shared" si="176"/>
        <v>-2.4171262742324902</v>
      </c>
      <c r="AM298">
        <f t="shared" si="177"/>
        <v>-2.6388386228574929</v>
      </c>
      <c r="AN298" s="15">
        <f t="shared" si="180"/>
        <v>4.3811141719020856</v>
      </c>
      <c r="AO298" s="15">
        <f t="shared" si="180"/>
        <v>4.3811188960549661</v>
      </c>
      <c r="AP298" s="15">
        <f t="shared" si="180"/>
        <v>4.3810929596474733</v>
      </c>
      <c r="AQ298" s="15">
        <f t="shared" si="180"/>
        <v>4.3812353790774559</v>
      </c>
      <c r="AR298" s="15">
        <f t="shared" si="180"/>
        <v>4.3804540653327386</v>
      </c>
      <c r="AS298" s="15">
        <f t="shared" si="180"/>
        <v>4.3847624374720784</v>
      </c>
      <c r="AT298" s="15">
        <f t="shared" si="180"/>
        <v>4.3616389319731885</v>
      </c>
      <c r="AU298" s="15">
        <f t="shared" si="178"/>
        <v>4.9106669823345763</v>
      </c>
    </row>
    <row r="299" spans="1:48" x14ac:dyDescent="0.2">
      <c r="A299" s="9" t="s">
        <v>657</v>
      </c>
      <c r="B299" s="35"/>
      <c r="C299" s="12">
        <v>47712.449000000001</v>
      </c>
      <c r="D299" s="12"/>
      <c r="E299" s="9">
        <f t="shared" si="160"/>
        <v>5190.9802150493197</v>
      </c>
      <c r="F299" s="9">
        <f t="shared" si="161"/>
        <v>5191</v>
      </c>
      <c r="G299" s="9">
        <f t="shared" si="162"/>
        <v>-3.0643999998574145E-2</v>
      </c>
      <c r="H299" s="9"/>
      <c r="I299" s="9">
        <f t="shared" si="158"/>
        <v>-3.0643999998574145E-2</v>
      </c>
      <c r="J299" s="9"/>
      <c r="K299" s="9"/>
      <c r="L299" s="9"/>
      <c r="M299" s="9"/>
      <c r="N299" s="9"/>
      <c r="O299" s="9"/>
      <c r="P299" s="9">
        <f t="shared" si="163"/>
        <v>5.7183733932476737E-3</v>
      </c>
      <c r="Q299" s="40">
        <f t="shared" si="164"/>
        <v>32693.949000000001</v>
      </c>
      <c r="S299" s="35">
        <v>0.1</v>
      </c>
      <c r="Z299">
        <f t="shared" si="165"/>
        <v>5191</v>
      </c>
      <c r="AA299" s="15">
        <f t="shared" si="166"/>
        <v>-1.5976085289750967E-2</v>
      </c>
      <c r="AB299" s="15">
        <f t="shared" si="167"/>
        <v>-8.9495413155755051E-3</v>
      </c>
      <c r="AC299" s="15">
        <f t="shared" si="168"/>
        <v>-3.6362373391821821E-2</v>
      </c>
      <c r="AD299" s="15">
        <f t="shared" si="169"/>
        <v>-1.4667914708823178E-2</v>
      </c>
      <c r="AE299" s="15">
        <f t="shared" si="170"/>
        <v>2.1514772190531133E-5</v>
      </c>
      <c r="AF299">
        <f t="shared" si="171"/>
        <v>-3.6362373391821821E-2</v>
      </c>
      <c r="AG299" s="68"/>
      <c r="AH299">
        <f t="shared" si="172"/>
        <v>-2.169445868299864E-2</v>
      </c>
      <c r="AI299">
        <f t="shared" si="173"/>
        <v>0.58064222024019596</v>
      </c>
      <c r="AJ299">
        <f t="shared" si="174"/>
        <v>-0.7114742138193747</v>
      </c>
      <c r="AK299">
        <f t="shared" si="175"/>
        <v>-0.37113212277425911</v>
      </c>
      <c r="AL299">
        <f t="shared" si="176"/>
        <v>-2.4171262742324902</v>
      </c>
      <c r="AM299">
        <f t="shared" si="177"/>
        <v>-2.6388386228574929</v>
      </c>
      <c r="AN299" s="15">
        <f t="shared" si="180"/>
        <v>4.3811141719020856</v>
      </c>
      <c r="AO299" s="15">
        <f t="shared" si="180"/>
        <v>4.3811188960549661</v>
      </c>
      <c r="AP299" s="15">
        <f t="shared" si="180"/>
        <v>4.3810929596474733</v>
      </c>
      <c r="AQ299" s="15">
        <f t="shared" si="180"/>
        <v>4.3812353790774559</v>
      </c>
      <c r="AR299" s="15">
        <f t="shared" si="180"/>
        <v>4.3804540653327386</v>
      </c>
      <c r="AS299" s="15">
        <f t="shared" si="180"/>
        <v>4.3847624374720784</v>
      </c>
      <c r="AT299" s="15">
        <f t="shared" si="180"/>
        <v>4.3616389319731885</v>
      </c>
      <c r="AU299" s="15">
        <f t="shared" si="178"/>
        <v>4.9106669823345763</v>
      </c>
    </row>
    <row r="300" spans="1:48" x14ac:dyDescent="0.2">
      <c r="A300" s="9" t="s">
        <v>657</v>
      </c>
      <c r="B300" s="35"/>
      <c r="C300" s="12">
        <v>47712.45</v>
      </c>
      <c r="D300" s="12"/>
      <c r="E300" s="9">
        <f t="shared" si="160"/>
        <v>5190.9808606879642</v>
      </c>
      <c r="F300" s="9">
        <f t="shared" si="161"/>
        <v>5191</v>
      </c>
      <c r="G300" s="9">
        <f t="shared" si="162"/>
        <v>-2.9644000002008397E-2</v>
      </c>
      <c r="H300" s="9"/>
      <c r="I300" s="9">
        <f t="shared" si="158"/>
        <v>-2.9644000002008397E-2</v>
      </c>
      <c r="J300" s="9"/>
      <c r="K300" s="9"/>
      <c r="L300" s="9"/>
      <c r="M300" s="9"/>
      <c r="N300" s="9"/>
      <c r="O300" s="9">
        <f t="shared" ref="O300:O331" ca="1" si="181">+C$11+C$12*F300</f>
        <v>-8.8593419148879374E-2</v>
      </c>
      <c r="P300" s="9">
        <f t="shared" si="163"/>
        <v>5.7183733932476737E-3</v>
      </c>
      <c r="Q300" s="40">
        <f t="shared" si="164"/>
        <v>32693.949999999997</v>
      </c>
      <c r="S300" s="35">
        <v>0.1</v>
      </c>
      <c r="X300" s="15"/>
      <c r="Y300" s="15"/>
      <c r="Z300">
        <f t="shared" si="165"/>
        <v>5191</v>
      </c>
      <c r="AA300" s="15">
        <f t="shared" si="166"/>
        <v>-1.5976085289750967E-2</v>
      </c>
      <c r="AB300" s="15">
        <f t="shared" si="167"/>
        <v>-7.9495413190097571E-3</v>
      </c>
      <c r="AC300" s="15">
        <f t="shared" si="168"/>
        <v>-3.5362373395256073E-2</v>
      </c>
      <c r="AD300" s="15">
        <f t="shared" si="169"/>
        <v>-1.366791471225743E-2</v>
      </c>
      <c r="AE300" s="15">
        <f t="shared" si="170"/>
        <v>1.8681189258154311E-5</v>
      </c>
      <c r="AF300">
        <f t="shared" si="171"/>
        <v>-3.5362373395256073E-2</v>
      </c>
      <c r="AG300" s="68"/>
      <c r="AH300">
        <f t="shared" si="172"/>
        <v>-2.169445868299864E-2</v>
      </c>
      <c r="AI300">
        <f t="shared" si="173"/>
        <v>0.58064222024019596</v>
      </c>
      <c r="AJ300">
        <f t="shared" si="174"/>
        <v>-0.7114742138193747</v>
      </c>
      <c r="AK300">
        <f t="shared" si="175"/>
        <v>-0.37113212277425911</v>
      </c>
      <c r="AL300">
        <f t="shared" si="176"/>
        <v>-2.4171262742324902</v>
      </c>
      <c r="AM300">
        <f t="shared" si="177"/>
        <v>-2.6388386228574929</v>
      </c>
      <c r="AN300" s="15">
        <f t="shared" si="180"/>
        <v>4.3811141719020856</v>
      </c>
      <c r="AO300" s="15">
        <f t="shared" si="180"/>
        <v>4.3811188960549661</v>
      </c>
      <c r="AP300" s="15">
        <f t="shared" si="180"/>
        <v>4.3810929596474733</v>
      </c>
      <c r="AQ300" s="15">
        <f t="shared" si="180"/>
        <v>4.3812353790774559</v>
      </c>
      <c r="AR300" s="15">
        <f t="shared" si="180"/>
        <v>4.3804540653327386</v>
      </c>
      <c r="AS300" s="15">
        <f t="shared" si="180"/>
        <v>4.3847624374720784</v>
      </c>
      <c r="AT300" s="15">
        <f t="shared" si="180"/>
        <v>4.3616389319731885</v>
      </c>
      <c r="AU300" s="15">
        <f t="shared" si="178"/>
        <v>4.9106669823345763</v>
      </c>
      <c r="AV300" s="15"/>
    </row>
    <row r="301" spans="1:48" x14ac:dyDescent="0.2">
      <c r="A301" s="9" t="s">
        <v>657</v>
      </c>
      <c r="B301" s="35"/>
      <c r="C301" s="12">
        <v>47712.45</v>
      </c>
      <c r="D301" s="12"/>
      <c r="E301" s="9">
        <f t="shared" si="160"/>
        <v>5190.9808606879642</v>
      </c>
      <c r="F301" s="9">
        <f t="shared" si="161"/>
        <v>5191</v>
      </c>
      <c r="G301" s="9">
        <f t="shared" si="162"/>
        <v>-2.9644000002008397E-2</v>
      </c>
      <c r="H301" s="9"/>
      <c r="I301" s="9">
        <f t="shared" si="158"/>
        <v>-2.9644000002008397E-2</v>
      </c>
      <c r="J301" s="9"/>
      <c r="K301" s="9"/>
      <c r="L301" s="9"/>
      <c r="M301" s="9"/>
      <c r="N301" s="9"/>
      <c r="O301" s="9">
        <f t="shared" ca="1" si="181"/>
        <v>-8.8593419148879374E-2</v>
      </c>
      <c r="P301" s="9">
        <f t="shared" si="163"/>
        <v>5.7183733932476737E-3</v>
      </c>
      <c r="Q301" s="40">
        <f t="shared" si="164"/>
        <v>32693.949999999997</v>
      </c>
      <c r="S301" s="35">
        <v>0.1</v>
      </c>
      <c r="Z301">
        <f t="shared" si="165"/>
        <v>5191</v>
      </c>
      <c r="AA301" s="15">
        <f t="shared" si="166"/>
        <v>-1.5976085289750967E-2</v>
      </c>
      <c r="AB301" s="15">
        <f t="shared" si="167"/>
        <v>-7.9495413190097571E-3</v>
      </c>
      <c r="AC301" s="15">
        <f t="shared" si="168"/>
        <v>-3.5362373395256073E-2</v>
      </c>
      <c r="AD301" s="15">
        <f t="shared" si="169"/>
        <v>-1.366791471225743E-2</v>
      </c>
      <c r="AE301" s="15">
        <f t="shared" si="170"/>
        <v>1.8681189258154311E-5</v>
      </c>
      <c r="AF301">
        <f t="shared" si="171"/>
        <v>-3.5362373395256073E-2</v>
      </c>
      <c r="AG301" s="68"/>
      <c r="AH301">
        <f t="shared" si="172"/>
        <v>-2.169445868299864E-2</v>
      </c>
      <c r="AI301">
        <f t="shared" si="173"/>
        <v>0.58064222024019596</v>
      </c>
      <c r="AJ301">
        <f t="shared" si="174"/>
        <v>-0.7114742138193747</v>
      </c>
      <c r="AK301">
        <f t="shared" si="175"/>
        <v>-0.37113212277425911</v>
      </c>
      <c r="AL301">
        <f t="shared" si="176"/>
        <v>-2.4171262742324902</v>
      </c>
      <c r="AM301">
        <f t="shared" si="177"/>
        <v>-2.6388386228574929</v>
      </c>
      <c r="AN301" s="15">
        <f t="shared" ref="AN301:AT310" si="182">$AU301+$AB$7*SIN(AO301)</f>
        <v>4.3811141719020856</v>
      </c>
      <c r="AO301" s="15">
        <f t="shared" si="182"/>
        <v>4.3811188960549661</v>
      </c>
      <c r="AP301" s="15">
        <f t="shared" si="182"/>
        <v>4.3810929596474733</v>
      </c>
      <c r="AQ301" s="15">
        <f t="shared" si="182"/>
        <v>4.3812353790774559</v>
      </c>
      <c r="AR301" s="15">
        <f t="shared" si="182"/>
        <v>4.3804540653327386</v>
      </c>
      <c r="AS301" s="15">
        <f t="shared" si="182"/>
        <v>4.3847624374720784</v>
      </c>
      <c r="AT301" s="15">
        <f t="shared" si="182"/>
        <v>4.3616389319731885</v>
      </c>
      <c r="AU301" s="15">
        <f t="shared" si="178"/>
        <v>4.9106669823345763</v>
      </c>
      <c r="AV301" s="15"/>
    </row>
    <row r="302" spans="1:48" x14ac:dyDescent="0.2">
      <c r="A302" s="9" t="s">
        <v>657</v>
      </c>
      <c r="B302" s="35"/>
      <c r="C302" s="12">
        <v>47712.455999999998</v>
      </c>
      <c r="D302" s="12"/>
      <c r="E302" s="9">
        <f t="shared" si="160"/>
        <v>5190.9847345198432</v>
      </c>
      <c r="F302" s="9">
        <f t="shared" si="161"/>
        <v>5191</v>
      </c>
      <c r="G302" s="9">
        <f t="shared" si="162"/>
        <v>-2.3644000000786036E-2</v>
      </c>
      <c r="H302" s="9"/>
      <c r="I302" s="9">
        <f t="shared" si="158"/>
        <v>-2.3644000000786036E-2</v>
      </c>
      <c r="J302" s="9"/>
      <c r="K302" s="9"/>
      <c r="L302" s="9"/>
      <c r="M302" s="9"/>
      <c r="N302" s="9"/>
      <c r="O302" s="9">
        <f t="shared" ca="1" si="181"/>
        <v>-8.8593419148879374E-2</v>
      </c>
      <c r="P302" s="9">
        <f t="shared" si="163"/>
        <v>5.7183733932476737E-3</v>
      </c>
      <c r="Q302" s="40">
        <f t="shared" si="164"/>
        <v>32693.955999999998</v>
      </c>
      <c r="S302" s="35">
        <v>0.1</v>
      </c>
      <c r="Z302">
        <f t="shared" si="165"/>
        <v>5191</v>
      </c>
      <c r="AA302" s="15">
        <f t="shared" si="166"/>
        <v>-1.5976085289750967E-2</v>
      </c>
      <c r="AB302" s="15">
        <f t="shared" si="167"/>
        <v>-1.9495413177873962E-3</v>
      </c>
      <c r="AC302" s="15">
        <f t="shared" si="168"/>
        <v>-2.9362373394033709E-2</v>
      </c>
      <c r="AD302" s="15">
        <f t="shared" si="169"/>
        <v>-7.667914711035069E-3</v>
      </c>
      <c r="AE302" s="15">
        <f t="shared" si="170"/>
        <v>5.8796916015708029E-6</v>
      </c>
      <c r="AF302">
        <f t="shared" si="171"/>
        <v>-2.9362373394033709E-2</v>
      </c>
      <c r="AG302" s="68"/>
      <c r="AH302">
        <f t="shared" si="172"/>
        <v>-2.169445868299864E-2</v>
      </c>
      <c r="AI302">
        <f t="shared" si="173"/>
        <v>0.58064222024019596</v>
      </c>
      <c r="AJ302">
        <f t="shared" si="174"/>
        <v>-0.7114742138193747</v>
      </c>
      <c r="AK302">
        <f t="shared" si="175"/>
        <v>-0.37113212277425911</v>
      </c>
      <c r="AL302">
        <f t="shared" si="176"/>
        <v>-2.4171262742324902</v>
      </c>
      <c r="AM302">
        <f t="shared" si="177"/>
        <v>-2.6388386228574929</v>
      </c>
      <c r="AN302" s="15">
        <f t="shared" si="182"/>
        <v>4.3811141719020856</v>
      </c>
      <c r="AO302" s="15">
        <f t="shared" si="182"/>
        <v>4.3811188960549661</v>
      </c>
      <c r="AP302" s="15">
        <f t="shared" si="182"/>
        <v>4.3810929596474733</v>
      </c>
      <c r="AQ302" s="15">
        <f t="shared" si="182"/>
        <v>4.3812353790774559</v>
      </c>
      <c r="AR302" s="15">
        <f t="shared" si="182"/>
        <v>4.3804540653327386</v>
      </c>
      <c r="AS302" s="15">
        <f t="shared" si="182"/>
        <v>4.3847624374720784</v>
      </c>
      <c r="AT302" s="15">
        <f t="shared" si="182"/>
        <v>4.3616389319731885</v>
      </c>
      <c r="AU302" s="15">
        <f t="shared" si="178"/>
        <v>4.9106669823345763</v>
      </c>
      <c r="AV302" s="15"/>
    </row>
    <row r="303" spans="1:48" x14ac:dyDescent="0.2">
      <c r="A303" s="9" t="s">
        <v>657</v>
      </c>
      <c r="B303" s="35"/>
      <c r="C303" s="12">
        <v>47712.459000000003</v>
      </c>
      <c r="D303" s="12"/>
      <c r="E303" s="9">
        <f t="shared" si="160"/>
        <v>5190.986671435785</v>
      </c>
      <c r="F303" s="9">
        <f t="shared" si="161"/>
        <v>5191</v>
      </c>
      <c r="G303" s="9">
        <f t="shared" si="162"/>
        <v>-2.0643999996536877E-2</v>
      </c>
      <c r="H303" s="9"/>
      <c r="I303" s="9">
        <f t="shared" ref="I303:I316" si="183">G303</f>
        <v>-2.0643999996536877E-2</v>
      </c>
      <c r="J303" s="9"/>
      <c r="K303" s="9"/>
      <c r="L303" s="9"/>
      <c r="M303" s="9"/>
      <c r="N303" s="9"/>
      <c r="O303" s="9">
        <f t="shared" ca="1" si="181"/>
        <v>-8.8593419148879374E-2</v>
      </c>
      <c r="P303" s="9">
        <f t="shared" si="163"/>
        <v>5.7183733932476737E-3</v>
      </c>
      <c r="Q303" s="40">
        <f t="shared" si="164"/>
        <v>32693.959000000003</v>
      </c>
      <c r="S303" s="35">
        <v>0.1</v>
      </c>
      <c r="Z303">
        <f t="shared" si="165"/>
        <v>5191</v>
      </c>
      <c r="AA303" s="15">
        <f t="shared" si="166"/>
        <v>-1.5976085289750967E-2</v>
      </c>
      <c r="AB303" s="15">
        <f t="shared" si="167"/>
        <v>1.0504586864617631E-3</v>
      </c>
      <c r="AC303" s="15">
        <f t="shared" si="168"/>
        <v>-2.636237338978455E-2</v>
      </c>
      <c r="AD303" s="15">
        <f t="shared" si="169"/>
        <v>-4.6679147067859098E-3</v>
      </c>
      <c r="AE303" s="15">
        <f t="shared" si="170"/>
        <v>2.1789427709828186E-6</v>
      </c>
      <c r="AF303">
        <f t="shared" si="171"/>
        <v>-2.636237338978455E-2</v>
      </c>
      <c r="AG303" s="68"/>
      <c r="AH303">
        <f t="shared" si="172"/>
        <v>-2.169445868299864E-2</v>
      </c>
      <c r="AI303">
        <f t="shared" si="173"/>
        <v>0.58064222024019596</v>
      </c>
      <c r="AJ303">
        <f t="shared" si="174"/>
        <v>-0.7114742138193747</v>
      </c>
      <c r="AK303">
        <f t="shared" si="175"/>
        <v>-0.37113212277425911</v>
      </c>
      <c r="AL303">
        <f t="shared" si="176"/>
        <v>-2.4171262742324902</v>
      </c>
      <c r="AM303">
        <f t="shared" si="177"/>
        <v>-2.6388386228574929</v>
      </c>
      <c r="AN303" s="15">
        <f t="shared" si="182"/>
        <v>4.3811141719020856</v>
      </c>
      <c r="AO303" s="15">
        <f t="shared" si="182"/>
        <v>4.3811188960549661</v>
      </c>
      <c r="AP303" s="15">
        <f t="shared" si="182"/>
        <v>4.3810929596474733</v>
      </c>
      <c r="AQ303" s="15">
        <f t="shared" si="182"/>
        <v>4.3812353790774559</v>
      </c>
      <c r="AR303" s="15">
        <f t="shared" si="182"/>
        <v>4.3804540653327386</v>
      </c>
      <c r="AS303" s="15">
        <f t="shared" si="182"/>
        <v>4.3847624374720784</v>
      </c>
      <c r="AT303" s="15">
        <f t="shared" si="182"/>
        <v>4.3616389319731885</v>
      </c>
      <c r="AU303" s="15">
        <f t="shared" si="178"/>
        <v>4.9106669823345763</v>
      </c>
    </row>
    <row r="304" spans="1:48" x14ac:dyDescent="0.2">
      <c r="A304" s="9" t="s">
        <v>657</v>
      </c>
      <c r="B304" s="35"/>
      <c r="C304" s="12">
        <v>47712.459000000003</v>
      </c>
      <c r="D304" s="12"/>
      <c r="E304" s="9">
        <f t="shared" si="160"/>
        <v>5190.986671435785</v>
      </c>
      <c r="F304" s="9">
        <f t="shared" si="161"/>
        <v>5191</v>
      </c>
      <c r="G304" s="9">
        <f t="shared" si="162"/>
        <v>-2.0643999996536877E-2</v>
      </c>
      <c r="H304" s="9"/>
      <c r="I304" s="9">
        <f t="shared" si="183"/>
        <v>-2.0643999996536877E-2</v>
      </c>
      <c r="J304" s="9"/>
      <c r="K304" s="9"/>
      <c r="L304" s="9"/>
      <c r="M304" s="9"/>
      <c r="N304" s="9"/>
      <c r="O304" s="9">
        <f t="shared" ca="1" si="181"/>
        <v>-8.8593419148879374E-2</v>
      </c>
      <c r="P304" s="9">
        <f t="shared" si="163"/>
        <v>5.7183733932476737E-3</v>
      </c>
      <c r="Q304" s="40">
        <f t="shared" si="164"/>
        <v>32693.959000000003</v>
      </c>
      <c r="S304" s="35">
        <v>0.1</v>
      </c>
      <c r="X304" s="9"/>
      <c r="Y304" s="9"/>
      <c r="Z304">
        <f t="shared" si="165"/>
        <v>5191</v>
      </c>
      <c r="AA304" s="15">
        <f t="shared" si="166"/>
        <v>-1.5976085289750967E-2</v>
      </c>
      <c r="AB304" s="15">
        <f t="shared" si="167"/>
        <v>1.0504586864617631E-3</v>
      </c>
      <c r="AC304" s="15">
        <f t="shared" si="168"/>
        <v>-2.636237338978455E-2</v>
      </c>
      <c r="AD304" s="15">
        <f t="shared" si="169"/>
        <v>-4.6679147067859098E-3</v>
      </c>
      <c r="AE304" s="15">
        <f t="shared" si="170"/>
        <v>2.1789427709828186E-6</v>
      </c>
      <c r="AF304">
        <f t="shared" si="171"/>
        <v>-2.636237338978455E-2</v>
      </c>
      <c r="AG304" s="68"/>
      <c r="AH304">
        <f t="shared" si="172"/>
        <v>-2.169445868299864E-2</v>
      </c>
      <c r="AI304">
        <f t="shared" si="173"/>
        <v>0.58064222024019596</v>
      </c>
      <c r="AJ304">
        <f t="shared" si="174"/>
        <v>-0.7114742138193747</v>
      </c>
      <c r="AK304">
        <f t="shared" si="175"/>
        <v>-0.37113212277425911</v>
      </c>
      <c r="AL304">
        <f t="shared" si="176"/>
        <v>-2.4171262742324902</v>
      </c>
      <c r="AM304">
        <f t="shared" si="177"/>
        <v>-2.6388386228574929</v>
      </c>
      <c r="AN304" s="15">
        <f t="shared" si="182"/>
        <v>4.3811141719020856</v>
      </c>
      <c r="AO304" s="15">
        <f t="shared" si="182"/>
        <v>4.3811188960549661</v>
      </c>
      <c r="AP304" s="15">
        <f t="shared" si="182"/>
        <v>4.3810929596474733</v>
      </c>
      <c r="AQ304" s="15">
        <f t="shared" si="182"/>
        <v>4.3812353790774559</v>
      </c>
      <c r="AR304" s="15">
        <f t="shared" si="182"/>
        <v>4.3804540653327386</v>
      </c>
      <c r="AS304" s="15">
        <f t="shared" si="182"/>
        <v>4.3847624374720784</v>
      </c>
      <c r="AT304" s="15">
        <f t="shared" si="182"/>
        <v>4.3616389319731885</v>
      </c>
      <c r="AU304" s="15">
        <f t="shared" si="178"/>
        <v>4.9106669823345763</v>
      </c>
    </row>
    <row r="305" spans="1:48" x14ac:dyDescent="0.2">
      <c r="A305" s="9" t="s">
        <v>657</v>
      </c>
      <c r="B305" s="35"/>
      <c r="C305" s="12">
        <v>47712.46</v>
      </c>
      <c r="D305" s="12"/>
      <c r="E305" s="9">
        <f t="shared" si="160"/>
        <v>5190.9873170744286</v>
      </c>
      <c r="F305" s="9">
        <f t="shared" si="161"/>
        <v>5191</v>
      </c>
      <c r="G305" s="9">
        <f t="shared" si="162"/>
        <v>-1.9643999999971129E-2</v>
      </c>
      <c r="H305" s="9"/>
      <c r="I305" s="9">
        <f t="shared" si="183"/>
        <v>-1.9643999999971129E-2</v>
      </c>
      <c r="J305" s="9"/>
      <c r="K305" s="9"/>
      <c r="L305" s="9"/>
      <c r="M305" s="9"/>
      <c r="N305" s="9"/>
      <c r="O305" s="9">
        <f t="shared" ca="1" si="181"/>
        <v>-8.8593419148879374E-2</v>
      </c>
      <c r="P305" s="9">
        <f t="shared" si="163"/>
        <v>5.7183733932476737E-3</v>
      </c>
      <c r="Q305" s="40">
        <f t="shared" si="164"/>
        <v>32693.96</v>
      </c>
      <c r="S305" s="35">
        <v>0.1</v>
      </c>
      <c r="X305" s="9"/>
      <c r="Y305" s="9"/>
      <c r="Z305">
        <f t="shared" si="165"/>
        <v>5191</v>
      </c>
      <c r="AA305" s="15">
        <f t="shared" si="166"/>
        <v>-1.5976085289750967E-2</v>
      </c>
      <c r="AB305" s="15">
        <f t="shared" si="167"/>
        <v>2.0504586830275111E-3</v>
      </c>
      <c r="AC305" s="15">
        <f t="shared" si="168"/>
        <v>-2.5362373393218802E-2</v>
      </c>
      <c r="AD305" s="15">
        <f t="shared" si="169"/>
        <v>-3.6679147102201617E-3</v>
      </c>
      <c r="AE305" s="15">
        <f t="shared" si="170"/>
        <v>1.3453598321449454E-6</v>
      </c>
      <c r="AF305">
        <f t="shared" si="171"/>
        <v>-2.5362373393218802E-2</v>
      </c>
      <c r="AG305" s="68"/>
      <c r="AH305">
        <f t="shared" si="172"/>
        <v>-2.169445868299864E-2</v>
      </c>
      <c r="AI305">
        <f t="shared" si="173"/>
        <v>0.58064222024019596</v>
      </c>
      <c r="AJ305">
        <f t="shared" si="174"/>
        <v>-0.7114742138193747</v>
      </c>
      <c r="AK305">
        <f t="shared" si="175"/>
        <v>-0.37113212277425911</v>
      </c>
      <c r="AL305">
        <f t="shared" si="176"/>
        <v>-2.4171262742324902</v>
      </c>
      <c r="AM305">
        <f t="shared" si="177"/>
        <v>-2.6388386228574929</v>
      </c>
      <c r="AN305" s="15">
        <f t="shared" si="182"/>
        <v>4.3811141719020856</v>
      </c>
      <c r="AO305" s="15">
        <f t="shared" si="182"/>
        <v>4.3811188960549661</v>
      </c>
      <c r="AP305" s="15">
        <f t="shared" si="182"/>
        <v>4.3810929596474733</v>
      </c>
      <c r="AQ305" s="15">
        <f t="shared" si="182"/>
        <v>4.3812353790774559</v>
      </c>
      <c r="AR305" s="15">
        <f t="shared" si="182"/>
        <v>4.3804540653327386</v>
      </c>
      <c r="AS305" s="15">
        <f t="shared" si="182"/>
        <v>4.3847624374720784</v>
      </c>
      <c r="AT305" s="15">
        <f t="shared" si="182"/>
        <v>4.3616389319731885</v>
      </c>
      <c r="AU305" s="15">
        <f t="shared" si="178"/>
        <v>4.9106669823345763</v>
      </c>
    </row>
    <row r="306" spans="1:48" x14ac:dyDescent="0.2">
      <c r="A306" s="9" t="s">
        <v>659</v>
      </c>
      <c r="B306" s="35"/>
      <c r="C306" s="12">
        <v>47729.495999999999</v>
      </c>
      <c r="D306" s="12"/>
      <c r="E306" s="9">
        <f t="shared" si="160"/>
        <v>5201.9864170541559</v>
      </c>
      <c r="F306" s="9">
        <f t="shared" si="161"/>
        <v>5202</v>
      </c>
      <c r="G306" s="9">
        <f t="shared" si="162"/>
        <v>-2.1038000006228685E-2</v>
      </c>
      <c r="H306" s="9"/>
      <c r="I306" s="9">
        <f t="shared" si="183"/>
        <v>-2.1038000006228685E-2</v>
      </c>
      <c r="J306" s="9"/>
      <c r="K306" s="9"/>
      <c r="L306" s="9"/>
      <c r="M306" s="9"/>
      <c r="N306" s="9"/>
      <c r="O306" s="9">
        <f t="shared" ca="1" si="181"/>
        <v>-8.8339929135110046E-2</v>
      </c>
      <c r="P306" s="9">
        <f t="shared" si="163"/>
        <v>5.7205171541812958E-3</v>
      </c>
      <c r="Q306" s="40">
        <f t="shared" si="164"/>
        <v>32710.995999999999</v>
      </c>
      <c r="S306" s="35">
        <v>0.1</v>
      </c>
      <c r="Z306">
        <f t="shared" si="165"/>
        <v>5202</v>
      </c>
      <c r="AA306" s="15">
        <f t="shared" si="166"/>
        <v>-1.599048001931385E-2</v>
      </c>
      <c r="AB306" s="15">
        <f t="shared" si="167"/>
        <v>6.7299716726646266E-4</v>
      </c>
      <c r="AC306" s="15">
        <f t="shared" si="168"/>
        <v>-2.6758517160409979E-2</v>
      </c>
      <c r="AD306" s="15">
        <f t="shared" si="169"/>
        <v>-5.0475199869148349E-3</v>
      </c>
      <c r="AE306" s="15">
        <f t="shared" si="170"/>
        <v>2.5477458018304737E-6</v>
      </c>
      <c r="AF306">
        <f t="shared" si="171"/>
        <v>-2.6758517160409979E-2</v>
      </c>
      <c r="AG306" s="68"/>
      <c r="AH306">
        <f t="shared" si="172"/>
        <v>-2.1710997173495148E-2</v>
      </c>
      <c r="AI306">
        <f t="shared" si="173"/>
        <v>0.58142381440854884</v>
      </c>
      <c r="AJ306">
        <f t="shared" si="174"/>
        <v>-0.71295077601650847</v>
      </c>
      <c r="AK306">
        <f t="shared" si="175"/>
        <v>-0.37201340951061318</v>
      </c>
      <c r="AL306">
        <f t="shared" si="176"/>
        <v>-2.4150227996202895</v>
      </c>
      <c r="AM306">
        <f t="shared" si="177"/>
        <v>-2.6304863227343782</v>
      </c>
      <c r="AN306" s="15">
        <f t="shared" si="182"/>
        <v>4.3841135090130097</v>
      </c>
      <c r="AO306" s="15">
        <f t="shared" si="182"/>
        <v>4.3841178033931243</v>
      </c>
      <c r="AP306" s="15">
        <f t="shared" si="182"/>
        <v>4.3840940189590034</v>
      </c>
      <c r="AQ306" s="15">
        <f t="shared" si="182"/>
        <v>4.3842257699836091</v>
      </c>
      <c r="AR306" s="15">
        <f t="shared" si="182"/>
        <v>4.3834965905183045</v>
      </c>
      <c r="AS306" s="15">
        <f t="shared" si="182"/>
        <v>4.3875520478285486</v>
      </c>
      <c r="AT306" s="15">
        <f t="shared" si="182"/>
        <v>4.3655763890451107</v>
      </c>
      <c r="AU306" s="15">
        <f t="shared" si="178"/>
        <v>4.9142101488205663</v>
      </c>
    </row>
    <row r="307" spans="1:48" x14ac:dyDescent="0.2">
      <c r="A307" s="9" t="s">
        <v>660</v>
      </c>
      <c r="B307" s="35"/>
      <c r="C307" s="12">
        <v>47757.383999999998</v>
      </c>
      <c r="D307" s="12"/>
      <c r="E307" s="9">
        <f t="shared" si="160"/>
        <v>5219.9919876243966</v>
      </c>
      <c r="F307" s="9">
        <f t="shared" si="161"/>
        <v>5220</v>
      </c>
      <c r="G307" s="9">
        <f t="shared" si="162"/>
        <v>-1.2410000003001187E-2</v>
      </c>
      <c r="H307" s="9"/>
      <c r="I307" s="9">
        <f t="shared" si="183"/>
        <v>-1.2410000003001187E-2</v>
      </c>
      <c r="J307" s="9"/>
      <c r="K307" s="9"/>
      <c r="L307" s="9"/>
      <c r="M307" s="9"/>
      <c r="N307" s="9"/>
      <c r="O307" s="9">
        <f t="shared" ca="1" si="181"/>
        <v>-8.7925127294396596E-2</v>
      </c>
      <c r="P307" s="9">
        <f t="shared" si="163"/>
        <v>5.7240236302435899E-3</v>
      </c>
      <c r="Q307" s="40">
        <f t="shared" si="164"/>
        <v>32738.883999999998</v>
      </c>
      <c r="S307" s="35">
        <v>0.1</v>
      </c>
      <c r="Z307">
        <f t="shared" si="165"/>
        <v>5220</v>
      </c>
      <c r="AA307" s="15">
        <f t="shared" si="166"/>
        <v>-1.6013662052313381E-2</v>
      </c>
      <c r="AB307" s="15">
        <f t="shared" si="167"/>
        <v>9.3276856795557854E-3</v>
      </c>
      <c r="AC307" s="15">
        <f t="shared" si="168"/>
        <v>-1.8134023633244775E-2</v>
      </c>
      <c r="AD307" s="15">
        <f t="shared" si="169"/>
        <v>3.6036620493121937E-3</v>
      </c>
      <c r="AE307" s="15">
        <f t="shared" si="170"/>
        <v>1.298638016565296E-6</v>
      </c>
      <c r="AF307">
        <f t="shared" si="171"/>
        <v>-1.8134023633244775E-2</v>
      </c>
      <c r="AG307" s="68"/>
      <c r="AH307">
        <f t="shared" si="172"/>
        <v>-2.1737685682556972E-2</v>
      </c>
      <c r="AI307">
        <f t="shared" si="173"/>
        <v>0.58271135667545704</v>
      </c>
      <c r="AJ307">
        <f t="shared" si="174"/>
        <v>-0.71536872454858447</v>
      </c>
      <c r="AK307">
        <f t="shared" si="175"/>
        <v>-0.37345707672015327</v>
      </c>
      <c r="AL307">
        <f t="shared" si="176"/>
        <v>-2.4115684952301901</v>
      </c>
      <c r="AM307">
        <f t="shared" si="177"/>
        <v>-2.6168700615007094</v>
      </c>
      <c r="AN307" s="15">
        <f t="shared" si="182"/>
        <v>4.3890302384978721</v>
      </c>
      <c r="AO307" s="15">
        <f t="shared" si="182"/>
        <v>4.3890338861238876</v>
      </c>
      <c r="AP307" s="15">
        <f t="shared" si="182"/>
        <v>4.3890133875315103</v>
      </c>
      <c r="AQ307" s="15">
        <f t="shared" si="182"/>
        <v>4.3891285999118397</v>
      </c>
      <c r="AR307" s="15">
        <f t="shared" si="182"/>
        <v>4.3884815619418243</v>
      </c>
      <c r="AS307" s="15">
        <f t="shared" si="182"/>
        <v>4.392131705398695</v>
      </c>
      <c r="AT307" s="15">
        <f t="shared" si="182"/>
        <v>4.3720343549472895</v>
      </c>
      <c r="AU307" s="15">
        <f t="shared" si="178"/>
        <v>4.9200080576158234</v>
      </c>
    </row>
    <row r="308" spans="1:48" x14ac:dyDescent="0.2">
      <c r="A308" s="9" t="s">
        <v>661</v>
      </c>
      <c r="B308" s="35"/>
      <c r="C308" s="12">
        <v>48093.478999999999</v>
      </c>
      <c r="D308" s="12"/>
      <c r="E308" s="9">
        <f t="shared" si="160"/>
        <v>5436.9879084794293</v>
      </c>
      <c r="F308" s="9">
        <f t="shared" si="161"/>
        <v>5437</v>
      </c>
      <c r="G308" s="9">
        <f t="shared" si="162"/>
        <v>-1.8728000002738554E-2</v>
      </c>
      <c r="H308" s="9"/>
      <c r="I308" s="9">
        <f t="shared" si="183"/>
        <v>-1.8728000002738554E-2</v>
      </c>
      <c r="J308" s="9"/>
      <c r="K308" s="9"/>
      <c r="L308" s="9"/>
      <c r="M308" s="9"/>
      <c r="N308" s="9"/>
      <c r="O308" s="9">
        <f t="shared" ca="1" si="181"/>
        <v>-8.2924460659128868E-2</v>
      </c>
      <c r="P308" s="9">
        <f t="shared" si="163"/>
        <v>5.7661499640370576E-3</v>
      </c>
      <c r="Q308" s="40">
        <f t="shared" si="164"/>
        <v>33074.978999999999</v>
      </c>
      <c r="S308" s="35">
        <v>0.1</v>
      </c>
      <c r="X308" s="9"/>
      <c r="Y308" s="9"/>
      <c r="Z308">
        <f t="shared" si="165"/>
        <v>5437</v>
      </c>
      <c r="AA308" s="15">
        <f t="shared" si="166"/>
        <v>-1.6255355890237085E-2</v>
      </c>
      <c r="AB308" s="15">
        <f t="shared" si="167"/>
        <v>3.2935058515355872E-3</v>
      </c>
      <c r="AC308" s="15">
        <f t="shared" si="168"/>
        <v>-2.4494149966775611E-2</v>
      </c>
      <c r="AD308" s="15">
        <f t="shared" si="169"/>
        <v>-2.4726441125014695E-3</v>
      </c>
      <c r="AE308" s="15">
        <f t="shared" si="170"/>
        <v>6.1139689070881806E-7</v>
      </c>
      <c r="AF308">
        <f t="shared" si="171"/>
        <v>-2.4494149966775611E-2</v>
      </c>
      <c r="AG308" s="68"/>
      <c r="AH308">
        <f t="shared" si="172"/>
        <v>-2.2021505854274141E-2</v>
      </c>
      <c r="AI308">
        <f t="shared" si="173"/>
        <v>0.59911202506535544</v>
      </c>
      <c r="AJ308">
        <f t="shared" si="174"/>
        <v>-0.74467818149780851</v>
      </c>
      <c r="AK308">
        <f t="shared" si="175"/>
        <v>-0.39101001464514928</v>
      </c>
      <c r="AL308">
        <f t="shared" si="176"/>
        <v>-2.3686676220178691</v>
      </c>
      <c r="AM308">
        <f t="shared" si="177"/>
        <v>-2.4574510599342907</v>
      </c>
      <c r="AN308" s="15">
        <f t="shared" si="182"/>
        <v>4.4491900128056168</v>
      </c>
      <c r="AO308" s="15">
        <f t="shared" si="182"/>
        <v>4.4491898523094866</v>
      </c>
      <c r="AP308" s="15">
        <f t="shared" si="182"/>
        <v>4.4491909538965126</v>
      </c>
      <c r="AQ308" s="15">
        <f t="shared" si="182"/>
        <v>4.449183393094696</v>
      </c>
      <c r="AR308" s="15">
        <f t="shared" si="182"/>
        <v>4.4492352913345785</v>
      </c>
      <c r="AS308" s="15">
        <f t="shared" si="182"/>
        <v>4.4488792566076034</v>
      </c>
      <c r="AT308" s="15">
        <f t="shared" si="182"/>
        <v>4.4513312763970969</v>
      </c>
      <c r="AU308" s="15">
        <f t="shared" si="178"/>
        <v>4.9899050692030853</v>
      </c>
    </row>
    <row r="309" spans="1:48" x14ac:dyDescent="0.2">
      <c r="A309" s="9" t="s">
        <v>662</v>
      </c>
      <c r="B309" s="35"/>
      <c r="C309" s="12">
        <v>48107.421000000002</v>
      </c>
      <c r="D309" s="12"/>
      <c r="E309" s="9">
        <f t="shared" si="160"/>
        <v>5445.9894024872583</v>
      </c>
      <c r="F309" s="9">
        <f t="shared" si="161"/>
        <v>5446</v>
      </c>
      <c r="G309" s="9">
        <f t="shared" si="162"/>
        <v>-1.641399999789428E-2</v>
      </c>
      <c r="H309" s="9"/>
      <c r="I309" s="9">
        <f t="shared" si="183"/>
        <v>-1.641399999789428E-2</v>
      </c>
      <c r="J309" s="9"/>
      <c r="K309" s="9"/>
      <c r="L309" s="9"/>
      <c r="M309" s="9"/>
      <c r="N309" s="9"/>
      <c r="O309" s="9">
        <f t="shared" ca="1" si="181"/>
        <v>-8.2717059738772136E-2</v>
      </c>
      <c r="P309" s="9">
        <f t="shared" si="163"/>
        <v>5.7678913084705432E-3</v>
      </c>
      <c r="Q309" s="40">
        <f t="shared" si="164"/>
        <v>33088.921000000002</v>
      </c>
      <c r="S309" s="35">
        <v>0.1</v>
      </c>
      <c r="X309" s="9"/>
      <c r="Z309">
        <f t="shared" si="165"/>
        <v>5446</v>
      </c>
      <c r="AA309" s="15">
        <f t="shared" si="166"/>
        <v>-1.6263818120051711E-2</v>
      </c>
      <c r="AB309" s="15">
        <f t="shared" si="167"/>
        <v>5.6177094306279728E-3</v>
      </c>
      <c r="AC309" s="15">
        <f t="shared" si="168"/>
        <v>-2.2181891306364825E-2</v>
      </c>
      <c r="AD309" s="15">
        <f t="shared" si="169"/>
        <v>-1.501818778425687E-4</v>
      </c>
      <c r="AE309" s="15">
        <f t="shared" si="170"/>
        <v>2.255459643232023E-9</v>
      </c>
      <c r="AF309">
        <f t="shared" si="171"/>
        <v>-2.2181891306364825E-2</v>
      </c>
      <c r="AG309" s="68"/>
      <c r="AH309">
        <f t="shared" si="172"/>
        <v>-2.2031709428522252E-2</v>
      </c>
      <c r="AI309">
        <f t="shared" si="173"/>
        <v>0.59982900526069294</v>
      </c>
      <c r="AJ309">
        <f t="shared" si="174"/>
        <v>-0.74589961316307274</v>
      </c>
      <c r="AK309">
        <f t="shared" si="175"/>
        <v>-0.39174376187675725</v>
      </c>
      <c r="AL309">
        <f t="shared" si="176"/>
        <v>-2.3668356794164369</v>
      </c>
      <c r="AM309">
        <f t="shared" si="177"/>
        <v>-2.4510179565830006</v>
      </c>
      <c r="AN309" s="15">
        <f t="shared" si="182"/>
        <v>4.4517218326833818</v>
      </c>
      <c r="AO309" s="15">
        <f t="shared" si="182"/>
        <v>4.4517216219241824</v>
      </c>
      <c r="AP309" s="15">
        <f t="shared" si="182"/>
        <v>4.4517230822253779</v>
      </c>
      <c r="AQ309" s="15">
        <f t="shared" si="182"/>
        <v>4.4517129643041642</v>
      </c>
      <c r="AR309" s="15">
        <f t="shared" si="182"/>
        <v>4.4517830757605017</v>
      </c>
      <c r="AS309" s="15">
        <f t="shared" si="182"/>
        <v>4.4512976211100233</v>
      </c>
      <c r="AT309" s="15">
        <f t="shared" si="182"/>
        <v>4.4546772562402683</v>
      </c>
      <c r="AU309" s="15">
        <f t="shared" si="178"/>
        <v>4.9928040236007138</v>
      </c>
    </row>
    <row r="310" spans="1:48" x14ac:dyDescent="0.2">
      <c r="A310" s="9" t="s">
        <v>663</v>
      </c>
      <c r="B310" s="35"/>
      <c r="C310" s="12">
        <v>48107.423999999999</v>
      </c>
      <c r="D310" s="12"/>
      <c r="E310" s="9">
        <f t="shared" si="160"/>
        <v>5445.9913394031955</v>
      </c>
      <c r="F310" s="9">
        <f t="shared" si="161"/>
        <v>5446</v>
      </c>
      <c r="G310" s="9">
        <f t="shared" si="162"/>
        <v>-1.3414000000921078E-2</v>
      </c>
      <c r="H310" s="9"/>
      <c r="I310" s="9">
        <f t="shared" si="183"/>
        <v>-1.3414000000921078E-2</v>
      </c>
      <c r="J310" s="9"/>
      <c r="K310" s="9"/>
      <c r="L310" s="9"/>
      <c r="M310" s="9"/>
      <c r="N310" s="9"/>
      <c r="O310" s="9">
        <f t="shared" ca="1" si="181"/>
        <v>-8.2717059738772136E-2</v>
      </c>
      <c r="P310" s="9">
        <f t="shared" si="163"/>
        <v>5.7678913084705432E-3</v>
      </c>
      <c r="Q310" s="40">
        <f t="shared" si="164"/>
        <v>33088.923999999999</v>
      </c>
      <c r="S310" s="35">
        <v>0.1</v>
      </c>
      <c r="Z310">
        <f t="shared" si="165"/>
        <v>5446</v>
      </c>
      <c r="AA310" s="15">
        <f t="shared" si="166"/>
        <v>-1.6263818120051711E-2</v>
      </c>
      <c r="AB310" s="15">
        <f t="shared" si="167"/>
        <v>8.6177094276011744E-3</v>
      </c>
      <c r="AC310" s="15">
        <f t="shared" si="168"/>
        <v>-1.9181891309391623E-2</v>
      </c>
      <c r="AD310" s="15">
        <f t="shared" si="169"/>
        <v>2.8498181191306329E-3</v>
      </c>
      <c r="AE310" s="15">
        <f t="shared" si="170"/>
        <v>8.1214633121252592E-7</v>
      </c>
      <c r="AF310">
        <f t="shared" si="171"/>
        <v>-1.9181891309391623E-2</v>
      </c>
      <c r="AG310" s="68"/>
      <c r="AH310">
        <f t="shared" si="172"/>
        <v>-2.2031709428522252E-2</v>
      </c>
      <c r="AI310">
        <f t="shared" si="173"/>
        <v>0.59982900526069294</v>
      </c>
      <c r="AJ310">
        <f t="shared" si="174"/>
        <v>-0.74589961316307274</v>
      </c>
      <c r="AK310">
        <f t="shared" si="175"/>
        <v>-0.39174376187675725</v>
      </c>
      <c r="AL310">
        <f t="shared" si="176"/>
        <v>-2.3668356794164369</v>
      </c>
      <c r="AM310">
        <f t="shared" si="177"/>
        <v>-2.4510179565830006</v>
      </c>
      <c r="AN310" s="15">
        <f t="shared" si="182"/>
        <v>4.4517218326833818</v>
      </c>
      <c r="AO310" s="15">
        <f t="shared" si="182"/>
        <v>4.4517216219241824</v>
      </c>
      <c r="AP310" s="15">
        <f t="shared" si="182"/>
        <v>4.4517230822253779</v>
      </c>
      <c r="AQ310" s="15">
        <f t="shared" si="182"/>
        <v>4.4517129643041642</v>
      </c>
      <c r="AR310" s="15">
        <f t="shared" si="182"/>
        <v>4.4517830757605017</v>
      </c>
      <c r="AS310" s="15">
        <f t="shared" si="182"/>
        <v>4.4512976211100233</v>
      </c>
      <c r="AT310" s="15">
        <f t="shared" si="182"/>
        <v>4.4546772562402683</v>
      </c>
      <c r="AU310" s="15">
        <f t="shared" si="178"/>
        <v>4.9928040236007138</v>
      </c>
    </row>
    <row r="311" spans="1:48" x14ac:dyDescent="0.2">
      <c r="A311" s="9" t="s">
        <v>632</v>
      </c>
      <c r="B311" s="35"/>
      <c r="C311" s="12">
        <v>48161.633999999998</v>
      </c>
      <c r="D311" s="12"/>
      <c r="E311" s="9">
        <f t="shared" si="160"/>
        <v>5480.9914104234467</v>
      </c>
      <c r="F311" s="9">
        <f t="shared" si="161"/>
        <v>5481</v>
      </c>
      <c r="G311" s="9">
        <f t="shared" si="162"/>
        <v>-1.3304000000061933E-2</v>
      </c>
      <c r="H311" s="9"/>
      <c r="I311" s="9">
        <f t="shared" si="183"/>
        <v>-1.3304000000061933E-2</v>
      </c>
      <c r="J311" s="9"/>
      <c r="K311" s="9"/>
      <c r="L311" s="9"/>
      <c r="M311" s="9"/>
      <c r="N311" s="9"/>
      <c r="O311" s="9">
        <f t="shared" ca="1" si="181"/>
        <v>-8.1910500604051556E-2</v>
      </c>
      <c r="P311" s="9">
        <f t="shared" si="163"/>
        <v>5.7746587888980886E-3</v>
      </c>
      <c r="Q311" s="40">
        <f t="shared" si="164"/>
        <v>33143.133999999998</v>
      </c>
      <c r="S311" s="35">
        <v>0.1</v>
      </c>
      <c r="Z311">
        <f t="shared" si="165"/>
        <v>5481</v>
      </c>
      <c r="AA311" s="15">
        <f t="shared" si="166"/>
        <v>-1.6295497710734214E-2</v>
      </c>
      <c r="AB311" s="15">
        <f t="shared" si="167"/>
        <v>8.7661564995703684E-3</v>
      </c>
      <c r="AC311" s="15">
        <f t="shared" si="168"/>
        <v>-1.9078658788960021E-2</v>
      </c>
      <c r="AD311" s="15">
        <f t="shared" si="169"/>
        <v>2.9914977106722807E-3</v>
      </c>
      <c r="AE311" s="15">
        <f t="shared" si="170"/>
        <v>8.9490585529574966E-7</v>
      </c>
      <c r="AF311">
        <f t="shared" si="171"/>
        <v>-1.9078658788960021E-2</v>
      </c>
      <c r="AG311" s="68"/>
      <c r="AH311">
        <f t="shared" si="172"/>
        <v>-2.2070156499632301E-2</v>
      </c>
      <c r="AI311">
        <f t="shared" si="173"/>
        <v>0.60264657398526256</v>
      </c>
      <c r="AJ311">
        <f t="shared" si="174"/>
        <v>-0.75065353299159687</v>
      </c>
      <c r="AK311">
        <f t="shared" si="175"/>
        <v>-0.39460138726865956</v>
      </c>
      <c r="AL311">
        <f t="shared" si="176"/>
        <v>-2.3596694708635946</v>
      </c>
      <c r="AM311">
        <f t="shared" si="177"/>
        <v>-2.4261278771504555</v>
      </c>
      <c r="AN311" s="15">
        <f t="shared" ref="AN311:AT320" si="184">$AU311+$AB$7*SIN(AO311)</f>
        <v>4.4615967584230622</v>
      </c>
      <c r="AO311" s="15">
        <f t="shared" si="184"/>
        <v>4.4615963999425663</v>
      </c>
      <c r="AP311" s="15">
        <f t="shared" si="184"/>
        <v>4.4615989793932007</v>
      </c>
      <c r="AQ311" s="15">
        <f t="shared" si="184"/>
        <v>4.4615804195046076</v>
      </c>
      <c r="AR311" s="15">
        <f t="shared" si="184"/>
        <v>4.4617139932199139</v>
      </c>
      <c r="AS311" s="15">
        <f t="shared" si="184"/>
        <v>4.4607542239927955</v>
      </c>
      <c r="AT311" s="15">
        <f t="shared" si="184"/>
        <v>4.4677323556995363</v>
      </c>
      <c r="AU311" s="15">
        <f t="shared" si="178"/>
        <v>5.0040777351470469</v>
      </c>
    </row>
    <row r="312" spans="1:48" x14ac:dyDescent="0.2">
      <c r="A312" s="9" t="s">
        <v>664</v>
      </c>
      <c r="B312" s="35"/>
      <c r="C312" s="12">
        <v>48409.453999999998</v>
      </c>
      <c r="D312" s="12"/>
      <c r="E312" s="9">
        <f t="shared" si="160"/>
        <v>5640.9935797692979</v>
      </c>
      <c r="F312" s="9">
        <f t="shared" si="161"/>
        <v>5641</v>
      </c>
      <c r="G312" s="9">
        <f t="shared" si="162"/>
        <v>-9.9440000049071386E-3</v>
      </c>
      <c r="H312" s="9"/>
      <c r="I312" s="9">
        <f t="shared" si="183"/>
        <v>-9.9440000049071386E-3</v>
      </c>
      <c r="J312" s="9"/>
      <c r="K312" s="9"/>
      <c r="L312" s="9"/>
      <c r="M312" s="9"/>
      <c r="N312" s="9"/>
      <c r="O312" s="9">
        <f t="shared" ca="1" si="181"/>
        <v>-7.8223373131043106E-2</v>
      </c>
      <c r="P312" s="9">
        <f t="shared" si="163"/>
        <v>5.8055064038027189E-3</v>
      </c>
      <c r="Q312" s="40">
        <f t="shared" si="164"/>
        <v>33390.953999999998</v>
      </c>
      <c r="S312" s="35">
        <v>0.1</v>
      </c>
      <c r="Z312">
        <f t="shared" si="165"/>
        <v>5641</v>
      </c>
      <c r="AA312" s="15">
        <f t="shared" si="166"/>
        <v>-1.6414633941092164E-2</v>
      </c>
      <c r="AB312" s="15">
        <f t="shared" si="167"/>
        <v>1.2276140339987744E-2</v>
      </c>
      <c r="AC312" s="15">
        <f t="shared" si="168"/>
        <v>-1.5749506408709858E-2</v>
      </c>
      <c r="AD312" s="15">
        <f t="shared" si="169"/>
        <v>6.4706339361850253E-3</v>
      </c>
      <c r="AE312" s="15">
        <f t="shared" si="170"/>
        <v>4.1869103536109313E-6</v>
      </c>
      <c r="AF312">
        <f t="shared" si="171"/>
        <v>-1.5749506408709858E-2</v>
      </c>
      <c r="AG312" s="68"/>
      <c r="AH312">
        <f t="shared" si="172"/>
        <v>-2.2220140344894883E-2</v>
      </c>
      <c r="AI312">
        <f t="shared" si="173"/>
        <v>0.61614614164640302</v>
      </c>
      <c r="AJ312">
        <f t="shared" si="174"/>
        <v>-0.77245492711905039</v>
      </c>
      <c r="AK312">
        <f t="shared" si="175"/>
        <v>-0.40774528253194636</v>
      </c>
      <c r="AL312">
        <f t="shared" si="176"/>
        <v>-2.3260224338720508</v>
      </c>
      <c r="AM312">
        <f t="shared" si="177"/>
        <v>-2.314812454708528</v>
      </c>
      <c r="AN312" s="15">
        <f t="shared" si="184"/>
        <v>4.5073455511297471</v>
      </c>
      <c r="AO312" s="15">
        <f t="shared" si="184"/>
        <v>4.5073451222951748</v>
      </c>
      <c r="AP312" s="15">
        <f t="shared" si="184"/>
        <v>4.5073488833215114</v>
      </c>
      <c r="AQ312" s="15">
        <f t="shared" si="184"/>
        <v>4.5073159001474012</v>
      </c>
      <c r="AR312" s="15">
        <f t="shared" si="184"/>
        <v>4.5076053320238092</v>
      </c>
      <c r="AS312" s="15">
        <f t="shared" si="184"/>
        <v>4.5050791185661669</v>
      </c>
      <c r="AT312" s="15">
        <f t="shared" si="184"/>
        <v>4.5282772476611388</v>
      </c>
      <c r="AU312" s="15">
        <f t="shared" si="178"/>
        <v>5.0556147022159958</v>
      </c>
    </row>
    <row r="313" spans="1:48" x14ac:dyDescent="0.2">
      <c r="A313" s="9" t="s">
        <v>661</v>
      </c>
      <c r="B313" s="35"/>
      <c r="C313" s="12">
        <v>48426.474999999999</v>
      </c>
      <c r="D313" s="12"/>
      <c r="E313" s="9">
        <f t="shared" si="160"/>
        <v>5651.98299516933</v>
      </c>
      <c r="F313" s="9">
        <f t="shared" si="161"/>
        <v>5652</v>
      </c>
      <c r="G313" s="9">
        <f t="shared" si="162"/>
        <v>-2.6338000003306661E-2</v>
      </c>
      <c r="H313" s="9"/>
      <c r="I313" s="9">
        <f t="shared" si="183"/>
        <v>-2.6338000003306661E-2</v>
      </c>
      <c r="J313" s="9"/>
      <c r="K313" s="9"/>
      <c r="L313" s="9"/>
      <c r="M313" s="9"/>
      <c r="N313" s="9"/>
      <c r="O313" s="9">
        <f t="shared" ca="1" si="181"/>
        <v>-7.7969883117273764E-2</v>
      </c>
      <c r="P313" s="9">
        <f t="shared" si="163"/>
        <v>5.8076217852191438E-3</v>
      </c>
      <c r="Q313" s="40">
        <f t="shared" si="164"/>
        <v>33407.974999999999</v>
      </c>
      <c r="S313" s="35">
        <v>0.1</v>
      </c>
      <c r="Z313">
        <f t="shared" si="165"/>
        <v>5652</v>
      </c>
      <c r="AA313" s="15">
        <f t="shared" si="166"/>
        <v>-1.6421226757348507E-2</v>
      </c>
      <c r="AB313" s="15">
        <f t="shared" si="167"/>
        <v>-4.1091514607390113E-3</v>
      </c>
      <c r="AC313" s="15">
        <f t="shared" si="168"/>
        <v>-3.2145621788525806E-2</v>
      </c>
      <c r="AD313" s="15">
        <f t="shared" si="169"/>
        <v>-9.9167732459581534E-3</v>
      </c>
      <c r="AE313" s="15">
        <f t="shared" si="170"/>
        <v>9.8342391611751417E-6</v>
      </c>
      <c r="AF313">
        <f t="shared" si="171"/>
        <v>-3.2145621788525806E-2</v>
      </c>
      <c r="AG313" s="68"/>
      <c r="AH313">
        <f t="shared" si="172"/>
        <v>-2.2228848542567649E-2</v>
      </c>
      <c r="AI313">
        <f t="shared" si="173"/>
        <v>0.61711318562217332</v>
      </c>
      <c r="AJ313">
        <f t="shared" si="174"/>
        <v>-0.77395726772526963</v>
      </c>
      <c r="AK313">
        <f t="shared" si="175"/>
        <v>-0.40865350527751471</v>
      </c>
      <c r="AL313">
        <f t="shared" si="176"/>
        <v>-2.3236533869358595</v>
      </c>
      <c r="AM313">
        <f t="shared" si="177"/>
        <v>-2.3073014233354403</v>
      </c>
      <c r="AN313" s="15">
        <f t="shared" si="184"/>
        <v>4.5105285618754651</v>
      </c>
      <c r="AO313" s="15">
        <f t="shared" si="184"/>
        <v>4.5105281473417564</v>
      </c>
      <c r="AP313" s="15">
        <f t="shared" si="184"/>
        <v>4.5105318394729199</v>
      </c>
      <c r="AQ313" s="15">
        <f t="shared" si="184"/>
        <v>4.5104989570796947</v>
      </c>
      <c r="AR313" s="15">
        <f t="shared" si="184"/>
        <v>4.5107919963589653</v>
      </c>
      <c r="AS313" s="15">
        <f t="shared" si="184"/>
        <v>4.5081951304261807</v>
      </c>
      <c r="AT313" s="15">
        <f t="shared" si="184"/>
        <v>4.532491449558198</v>
      </c>
      <c r="AU313" s="15">
        <f t="shared" si="178"/>
        <v>5.0591578687019858</v>
      </c>
    </row>
    <row r="314" spans="1:48" x14ac:dyDescent="0.2">
      <c r="A314" s="9" t="s">
        <v>661</v>
      </c>
      <c r="B314" s="35"/>
      <c r="C314" s="12">
        <v>48426.483999999997</v>
      </c>
      <c r="D314" s="12"/>
      <c r="E314" s="9">
        <f t="shared" si="160"/>
        <v>5651.9888059171462</v>
      </c>
      <c r="F314" s="9">
        <f t="shared" si="161"/>
        <v>5652</v>
      </c>
      <c r="G314" s="9">
        <f t="shared" si="162"/>
        <v>-1.7338000005111098E-2</v>
      </c>
      <c r="H314" s="9"/>
      <c r="I314" s="9">
        <f t="shared" si="183"/>
        <v>-1.7338000005111098E-2</v>
      </c>
      <c r="J314" s="9"/>
      <c r="K314" s="9"/>
      <c r="L314" s="9"/>
      <c r="M314" s="9"/>
      <c r="N314" s="9"/>
      <c r="O314" s="9">
        <f t="shared" ca="1" si="181"/>
        <v>-7.7969883117273764E-2</v>
      </c>
      <c r="P314" s="9">
        <f t="shared" si="163"/>
        <v>5.8076217852191438E-3</v>
      </c>
      <c r="Q314" s="40">
        <f t="shared" si="164"/>
        <v>33407.983999999997</v>
      </c>
      <c r="S314" s="35">
        <v>0.1</v>
      </c>
      <c r="Z314">
        <f t="shared" si="165"/>
        <v>5652</v>
      </c>
      <c r="AA314" s="15">
        <f t="shared" si="166"/>
        <v>-1.6421226757348507E-2</v>
      </c>
      <c r="AB314" s="15">
        <f t="shared" si="167"/>
        <v>4.8908485374565512E-3</v>
      </c>
      <c r="AC314" s="15">
        <f t="shared" si="168"/>
        <v>-2.3145621790330244E-2</v>
      </c>
      <c r="AD314" s="15">
        <f t="shared" si="169"/>
        <v>-9.1677324776259089E-4</v>
      </c>
      <c r="AE314" s="15">
        <f t="shared" si="170"/>
        <v>8.4047318781316889E-8</v>
      </c>
      <c r="AF314">
        <f t="shared" si="171"/>
        <v>-2.3145621790330244E-2</v>
      </c>
      <c r="AG314" s="68"/>
      <c r="AH314">
        <f t="shared" si="172"/>
        <v>-2.2228848542567649E-2</v>
      </c>
      <c r="AI314">
        <f t="shared" si="173"/>
        <v>0.61711318562217332</v>
      </c>
      <c r="AJ314">
        <f t="shared" si="174"/>
        <v>-0.77395726772526963</v>
      </c>
      <c r="AK314">
        <f t="shared" si="175"/>
        <v>-0.40865350527751471</v>
      </c>
      <c r="AL314">
        <f t="shared" si="176"/>
        <v>-2.3236533869358595</v>
      </c>
      <c r="AM314">
        <f t="shared" si="177"/>
        <v>-2.3073014233354403</v>
      </c>
      <c r="AN314" s="15">
        <f t="shared" si="184"/>
        <v>4.5105285618754651</v>
      </c>
      <c r="AO314" s="15">
        <f t="shared" si="184"/>
        <v>4.5105281473417564</v>
      </c>
      <c r="AP314" s="15">
        <f t="shared" si="184"/>
        <v>4.5105318394729199</v>
      </c>
      <c r="AQ314" s="15">
        <f t="shared" si="184"/>
        <v>4.5104989570796947</v>
      </c>
      <c r="AR314" s="15">
        <f t="shared" si="184"/>
        <v>4.5107919963589653</v>
      </c>
      <c r="AS314" s="15">
        <f t="shared" si="184"/>
        <v>4.5081951304261807</v>
      </c>
      <c r="AT314" s="15">
        <f t="shared" si="184"/>
        <v>4.532491449558198</v>
      </c>
      <c r="AU314" s="15">
        <f t="shared" si="178"/>
        <v>5.0591578687019858</v>
      </c>
    </row>
    <row r="315" spans="1:48" x14ac:dyDescent="0.2">
      <c r="A315" s="9" t="s">
        <v>661</v>
      </c>
      <c r="B315" s="35"/>
      <c r="C315" s="12">
        <v>48443.517999999996</v>
      </c>
      <c r="D315" s="12"/>
      <c r="E315" s="9">
        <f t="shared" si="160"/>
        <v>5662.98661461958</v>
      </c>
      <c r="F315" s="9">
        <f t="shared" si="161"/>
        <v>5663</v>
      </c>
      <c r="G315" s="9">
        <f t="shared" si="162"/>
        <v>-2.0732000004500151E-2</v>
      </c>
      <c r="H315" s="9"/>
      <c r="I315" s="9">
        <f t="shared" si="183"/>
        <v>-2.0732000004500151E-2</v>
      </c>
      <c r="J315" s="9"/>
      <c r="K315" s="9"/>
      <c r="L315" s="9"/>
      <c r="M315" s="9"/>
      <c r="N315" s="9"/>
      <c r="O315" s="9">
        <f t="shared" ca="1" si="181"/>
        <v>-7.7716393103504422E-2</v>
      </c>
      <c r="P315" s="9">
        <f t="shared" si="163"/>
        <v>5.8097364729140389E-3</v>
      </c>
      <c r="Q315" s="40">
        <f t="shared" si="164"/>
        <v>33425.017999999996</v>
      </c>
      <c r="S315" s="35">
        <v>0.1</v>
      </c>
      <c r="Z315">
        <f t="shared" si="165"/>
        <v>5663</v>
      </c>
      <c r="AA315" s="15">
        <f t="shared" si="166"/>
        <v>-1.6427608216517564E-2</v>
      </c>
      <c r="AB315" s="15">
        <f t="shared" si="167"/>
        <v>1.5053446849314506E-3</v>
      </c>
      <c r="AC315" s="15">
        <f t="shared" si="168"/>
        <v>-2.6541736477414188E-2</v>
      </c>
      <c r="AD315" s="15">
        <f t="shared" si="169"/>
        <v>-4.3043917879825866E-3</v>
      </c>
      <c r="AE315" s="15">
        <f t="shared" si="170"/>
        <v>1.852778866445193E-6</v>
      </c>
      <c r="AF315">
        <f t="shared" si="171"/>
        <v>-2.6541736477414188E-2</v>
      </c>
      <c r="AG315" s="68"/>
      <c r="AH315">
        <f t="shared" si="172"/>
        <v>-2.2237344689431601E-2</v>
      </c>
      <c r="AI315">
        <f t="shared" si="173"/>
        <v>0.61808543236185498</v>
      </c>
      <c r="AJ315">
        <f t="shared" si="174"/>
        <v>-0.77545997256867272</v>
      </c>
      <c r="AK315">
        <f t="shared" si="175"/>
        <v>-0.40956228223039387</v>
      </c>
      <c r="AL315">
        <f t="shared" si="176"/>
        <v>-2.3212768835807789</v>
      </c>
      <c r="AM315">
        <f t="shared" si="177"/>
        <v>-2.2998078888238132</v>
      </c>
      <c r="AN315" s="15">
        <f t="shared" si="184"/>
        <v>4.5137165778141517</v>
      </c>
      <c r="AO315" s="15">
        <f t="shared" si="184"/>
        <v>4.5137161785693642</v>
      </c>
      <c r="AP315" s="15">
        <f t="shared" si="184"/>
        <v>4.5137197908166469</v>
      </c>
      <c r="AQ315" s="15">
        <f t="shared" si="184"/>
        <v>4.5136871106441072</v>
      </c>
      <c r="AR315" s="15">
        <f t="shared" si="184"/>
        <v>4.5139829630721859</v>
      </c>
      <c r="AS315" s="15">
        <f t="shared" si="184"/>
        <v>4.511320279961831</v>
      </c>
      <c r="AT315" s="15">
        <f t="shared" si="184"/>
        <v>4.5367122632337082</v>
      </c>
      <c r="AU315" s="15">
        <f t="shared" si="178"/>
        <v>5.0627010351879767</v>
      </c>
    </row>
    <row r="316" spans="1:48" x14ac:dyDescent="0.2">
      <c r="A316" s="9" t="s">
        <v>632</v>
      </c>
      <c r="B316" s="35"/>
      <c r="C316" s="12">
        <v>48452.807999999997</v>
      </c>
      <c r="D316" s="12"/>
      <c r="E316" s="9">
        <f t="shared" si="160"/>
        <v>5668.9845976444494</v>
      </c>
      <c r="F316" s="9">
        <f t="shared" si="161"/>
        <v>5669</v>
      </c>
      <c r="G316" s="9">
        <f t="shared" si="162"/>
        <v>-2.3856000007071998E-2</v>
      </c>
      <c r="H316" s="9"/>
      <c r="I316" s="9">
        <f t="shared" si="183"/>
        <v>-2.3856000007071998E-2</v>
      </c>
      <c r="J316" s="9"/>
      <c r="K316" s="9"/>
      <c r="L316" s="9"/>
      <c r="M316" s="9"/>
      <c r="N316" s="9"/>
      <c r="O316" s="9">
        <f t="shared" ca="1" si="181"/>
        <v>-7.7578125823266619E-2</v>
      </c>
      <c r="P316" s="9">
        <f t="shared" si="163"/>
        <v>5.8108896465344098E-3</v>
      </c>
      <c r="Q316" s="40">
        <f t="shared" si="164"/>
        <v>33434.307999999997</v>
      </c>
      <c r="S316" s="35">
        <v>0.1</v>
      </c>
      <c r="Z316">
        <f t="shared" si="165"/>
        <v>5669</v>
      </c>
      <c r="AA316" s="15">
        <f t="shared" si="166"/>
        <v>-1.643099954151624E-2</v>
      </c>
      <c r="AB316" s="15">
        <f t="shared" si="167"/>
        <v>-1.6141108190213492E-3</v>
      </c>
      <c r="AC316" s="15">
        <f t="shared" si="168"/>
        <v>-2.9666889653606407E-2</v>
      </c>
      <c r="AD316" s="15">
        <f t="shared" si="169"/>
        <v>-7.4250004655557582E-3</v>
      </c>
      <c r="AE316" s="15">
        <f t="shared" si="170"/>
        <v>5.5130631913503224E-6</v>
      </c>
      <c r="AF316">
        <f t="shared" si="171"/>
        <v>-2.9666889653606407E-2</v>
      </c>
      <c r="AG316" s="68"/>
      <c r="AH316">
        <f t="shared" si="172"/>
        <v>-2.2241889188050649E-2</v>
      </c>
      <c r="AI316">
        <f t="shared" si="173"/>
        <v>0.61861795458857671</v>
      </c>
      <c r="AJ316">
        <f t="shared" si="174"/>
        <v>-0.77627977723024455</v>
      </c>
      <c r="AK316">
        <f t="shared" si="175"/>
        <v>-0.41005820981636149</v>
      </c>
      <c r="AL316">
        <f t="shared" si="176"/>
        <v>-2.3199774476663348</v>
      </c>
      <c r="AM316">
        <f t="shared" si="177"/>
        <v>-2.2957278329654898</v>
      </c>
      <c r="AN316" s="15">
        <f t="shared" si="184"/>
        <v>4.515457614864582</v>
      </c>
      <c r="AO316" s="15">
        <f t="shared" si="184"/>
        <v>4.5154572243051874</v>
      </c>
      <c r="AP316" s="15">
        <f t="shared" si="184"/>
        <v>4.5154607887998557</v>
      </c>
      <c r="AQ316" s="15">
        <f t="shared" si="184"/>
        <v>4.5154282593044979</v>
      </c>
      <c r="AR316" s="15">
        <f t="shared" si="184"/>
        <v>4.5157253196413727</v>
      </c>
      <c r="AS316" s="15">
        <f t="shared" si="184"/>
        <v>4.5130287778589775</v>
      </c>
      <c r="AT316" s="15">
        <f t="shared" si="184"/>
        <v>4.539017308982161</v>
      </c>
      <c r="AU316" s="15">
        <f t="shared" si="178"/>
        <v>5.0646336714530618</v>
      </c>
    </row>
    <row r="317" spans="1:48" x14ac:dyDescent="0.2">
      <c r="A317" s="65" t="s">
        <v>1067</v>
      </c>
      <c r="B317" s="66" t="s">
        <v>676</v>
      </c>
      <c r="C317" s="67">
        <v>48500.835200000001</v>
      </c>
      <c r="D317" s="67" t="s">
        <v>857</v>
      </c>
      <c r="E317" s="9">
        <f t="shared" si="160"/>
        <v>5699.992814041866</v>
      </c>
      <c r="F317" s="9">
        <f t="shared" si="161"/>
        <v>5700</v>
      </c>
      <c r="G317" s="9">
        <f t="shared" si="162"/>
        <v>-1.1129999998956919E-2</v>
      </c>
      <c r="H317" s="9">
        <f>G317</f>
        <v>-1.1129999998956919E-2</v>
      </c>
      <c r="I317" s="9"/>
      <c r="J317" s="9"/>
      <c r="K317" s="9"/>
      <c r="L317" s="9"/>
      <c r="M317" s="15"/>
      <c r="N317" s="9"/>
      <c r="O317" s="9">
        <f t="shared" ca="1" si="181"/>
        <v>-7.6863744875371232E-2</v>
      </c>
      <c r="P317" s="9">
        <f t="shared" si="163"/>
        <v>5.8168444222289313E-3</v>
      </c>
      <c r="Q317" s="40">
        <f t="shared" si="164"/>
        <v>33482.335200000001</v>
      </c>
      <c r="S317" s="35">
        <v>0.2</v>
      </c>
      <c r="U317" s="9"/>
      <c r="V317" s="9"/>
      <c r="W317" s="9"/>
      <c r="Z317">
        <f t="shared" si="165"/>
        <v>5700</v>
      </c>
      <c r="AA317" s="15">
        <f t="shared" si="166"/>
        <v>-1.6447507758706782E-2</v>
      </c>
      <c r="AB317" s="15">
        <f t="shared" si="167"/>
        <v>1.1134352181978793E-2</v>
      </c>
      <c r="AC317" s="15">
        <f t="shared" si="168"/>
        <v>-1.6946844421185849E-2</v>
      </c>
      <c r="AD317" s="15">
        <f t="shared" si="169"/>
        <v>5.3175077597498628E-3</v>
      </c>
      <c r="AE317" s="15">
        <f t="shared" si="170"/>
        <v>5.6551777550000012E-6</v>
      </c>
      <c r="AF317">
        <f t="shared" si="171"/>
        <v>-1.6946844421185849E-2</v>
      </c>
      <c r="AG317" s="68"/>
      <c r="AH317">
        <f t="shared" si="172"/>
        <v>-2.2264352180935712E-2</v>
      </c>
      <c r="AI317">
        <f t="shared" si="173"/>
        <v>0.62139437629560212</v>
      </c>
      <c r="AJ317">
        <f t="shared" si="174"/>
        <v>-0.78051697312831292</v>
      </c>
      <c r="AK317">
        <f t="shared" si="175"/>
        <v>-0.4126230503733449</v>
      </c>
      <c r="AL317">
        <f t="shared" si="176"/>
        <v>-2.3132277833657295</v>
      </c>
      <c r="AM317">
        <f t="shared" si="177"/>
        <v>-2.2747290120005164</v>
      </c>
      <c r="AN317" s="15">
        <f t="shared" si="184"/>
        <v>4.5244769918348853</v>
      </c>
      <c r="AO317" s="15">
        <f t="shared" si="184"/>
        <v>4.5244766488166199</v>
      </c>
      <c r="AP317" s="15">
        <f t="shared" si="184"/>
        <v>4.524479927780229</v>
      </c>
      <c r="AQ317" s="15">
        <f t="shared" si="184"/>
        <v>4.5244485859826407</v>
      </c>
      <c r="AR317" s="15">
        <f t="shared" si="184"/>
        <v>4.5247483764730836</v>
      </c>
      <c r="AS317" s="15">
        <f t="shared" si="184"/>
        <v>4.5218999195588969</v>
      </c>
      <c r="AT317" s="15">
        <f t="shared" si="184"/>
        <v>4.5509579561355498</v>
      </c>
      <c r="AU317" s="15">
        <f t="shared" si="178"/>
        <v>5.0746189588226711</v>
      </c>
    </row>
    <row r="318" spans="1:48" x14ac:dyDescent="0.2">
      <c r="A318" s="9" t="s">
        <v>632</v>
      </c>
      <c r="B318" s="35"/>
      <c r="C318" s="12">
        <v>48796.663</v>
      </c>
      <c r="D318" s="12"/>
      <c r="E318" s="9">
        <f t="shared" si="160"/>
        <v>5890.9906743953907</v>
      </c>
      <c r="F318" s="9">
        <f t="shared" si="161"/>
        <v>5891</v>
      </c>
      <c r="G318" s="9">
        <f t="shared" si="162"/>
        <v>-1.4444000000366941E-2</v>
      </c>
      <c r="H318" s="9"/>
      <c r="I318" s="9">
        <f t="shared" ref="I318:I351" si="185">G318</f>
        <v>-1.4444000000366941E-2</v>
      </c>
      <c r="J318" s="9"/>
      <c r="K318" s="9"/>
      <c r="L318" s="9"/>
      <c r="M318" s="9"/>
      <c r="N318" s="9"/>
      <c r="O318" s="9">
        <f t="shared" ca="1" si="181"/>
        <v>-7.2462236454467394E-2</v>
      </c>
      <c r="P318" s="9">
        <f t="shared" si="163"/>
        <v>5.8534119737565895E-3</v>
      </c>
      <c r="Q318" s="40">
        <f t="shared" si="164"/>
        <v>33778.163</v>
      </c>
      <c r="S318" s="35">
        <v>0.1</v>
      </c>
      <c r="Z318">
        <f t="shared" si="165"/>
        <v>5891</v>
      </c>
      <c r="AA318" s="15">
        <f t="shared" si="166"/>
        <v>-1.6510377063720875E-2</v>
      </c>
      <c r="AB318" s="15">
        <f t="shared" si="167"/>
        <v>7.919789037110523E-3</v>
      </c>
      <c r="AC318" s="15">
        <f t="shared" si="168"/>
        <v>-2.029741197412353E-2</v>
      </c>
      <c r="AD318" s="15">
        <f t="shared" si="169"/>
        <v>2.0663770633539344E-3</v>
      </c>
      <c r="AE318" s="15">
        <f t="shared" si="170"/>
        <v>4.2699141679552306E-7</v>
      </c>
      <c r="AF318">
        <f t="shared" si="171"/>
        <v>-2.029741197412353E-2</v>
      </c>
      <c r="AG318" s="68"/>
      <c r="AH318">
        <f t="shared" si="172"/>
        <v>-2.2363789037477464E-2</v>
      </c>
      <c r="AI318">
        <f t="shared" si="173"/>
        <v>0.63947357248011238</v>
      </c>
      <c r="AJ318">
        <f t="shared" si="174"/>
        <v>-0.80665683633464769</v>
      </c>
      <c r="AK318">
        <f t="shared" si="175"/>
        <v>-0.4285098540987678</v>
      </c>
      <c r="AL318">
        <f t="shared" si="176"/>
        <v>-2.2702466736102642</v>
      </c>
      <c r="AM318">
        <f t="shared" si="177"/>
        <v>-2.1482036380608287</v>
      </c>
      <c r="AN318" s="15">
        <f t="shared" si="184"/>
        <v>4.5809701202785078</v>
      </c>
      <c r="AO318" s="15">
        <f t="shared" si="184"/>
        <v>4.5809700346557056</v>
      </c>
      <c r="AP318" s="15">
        <f t="shared" si="184"/>
        <v>4.5809712014550561</v>
      </c>
      <c r="AQ318" s="15">
        <f t="shared" si="184"/>
        <v>4.5809553021288343</v>
      </c>
      <c r="AR318" s="15">
        <f t="shared" si="184"/>
        <v>4.5811721181848597</v>
      </c>
      <c r="AS318" s="15">
        <f t="shared" si="184"/>
        <v>4.57824545701662</v>
      </c>
      <c r="AT318" s="15">
        <f t="shared" si="184"/>
        <v>4.6256718110615953</v>
      </c>
      <c r="AU318" s="15">
        <f t="shared" si="178"/>
        <v>5.1361412132612294</v>
      </c>
      <c r="AV318" s="15"/>
    </row>
    <row r="319" spans="1:48" x14ac:dyDescent="0.2">
      <c r="A319" s="9" t="s">
        <v>632</v>
      </c>
      <c r="B319" s="35"/>
      <c r="C319" s="12">
        <v>48813.7</v>
      </c>
      <c r="D319" s="12"/>
      <c r="E319" s="9">
        <f t="shared" si="160"/>
        <v>5901.9904200137626</v>
      </c>
      <c r="F319" s="9">
        <f t="shared" si="161"/>
        <v>5902</v>
      </c>
      <c r="G319" s="9">
        <f t="shared" si="162"/>
        <v>-1.4838000002782792E-2</v>
      </c>
      <c r="H319" s="9"/>
      <c r="I319" s="9">
        <f t="shared" si="185"/>
        <v>-1.4838000002782792E-2</v>
      </c>
      <c r="J319" s="9"/>
      <c r="K319" s="9"/>
      <c r="L319" s="9"/>
      <c r="M319" s="9"/>
      <c r="N319" s="9"/>
      <c r="O319" s="9">
        <f t="shared" ca="1" si="181"/>
        <v>-7.2208746440698052E-2</v>
      </c>
      <c r="P319" s="9">
        <f t="shared" si="163"/>
        <v>5.8555115887745732E-3</v>
      </c>
      <c r="Q319" s="40">
        <f t="shared" si="164"/>
        <v>33795.199999999997</v>
      </c>
      <c r="S319" s="35">
        <v>0.1</v>
      </c>
      <c r="Z319">
        <f t="shared" si="165"/>
        <v>5902</v>
      </c>
      <c r="AA319" s="15">
        <f t="shared" si="166"/>
        <v>-1.6511886084241416E-2</v>
      </c>
      <c r="AB319" s="15">
        <f t="shared" si="167"/>
        <v>7.529397670233199E-3</v>
      </c>
      <c r="AC319" s="15">
        <f t="shared" si="168"/>
        <v>-2.0693511591557363E-2</v>
      </c>
      <c r="AD319" s="15">
        <f t="shared" si="169"/>
        <v>1.673886081458624E-3</v>
      </c>
      <c r="AE319" s="15">
        <f t="shared" si="170"/>
        <v>2.8018946137009074E-7</v>
      </c>
      <c r="AF319">
        <f t="shared" si="171"/>
        <v>-2.0693511591557363E-2</v>
      </c>
      <c r="AG319" s="68"/>
      <c r="AH319">
        <f t="shared" si="172"/>
        <v>-2.2367397673015991E-2</v>
      </c>
      <c r="AI319">
        <f t="shared" si="173"/>
        <v>0.640568384991276</v>
      </c>
      <c r="AJ319">
        <f t="shared" si="174"/>
        <v>-0.80816260443070864</v>
      </c>
      <c r="AK319">
        <f t="shared" si="175"/>
        <v>-0.42942859025945218</v>
      </c>
      <c r="AL319">
        <f t="shared" si="176"/>
        <v>-2.2676944813776139</v>
      </c>
      <c r="AM319">
        <f t="shared" si="177"/>
        <v>-2.1410582244960024</v>
      </c>
      <c r="AN319" s="15">
        <f t="shared" si="184"/>
        <v>4.584273876917778</v>
      </c>
      <c r="AO319" s="15">
        <f t="shared" si="184"/>
        <v>4.5842738006021992</v>
      </c>
      <c r="AP319" s="15">
        <f t="shared" si="184"/>
        <v>4.5842748672353633</v>
      </c>
      <c r="AQ319" s="15">
        <f t="shared" si="184"/>
        <v>4.5842599601192902</v>
      </c>
      <c r="AR319" s="15">
        <f t="shared" si="184"/>
        <v>4.5844684565463405</v>
      </c>
      <c r="AS319" s="15">
        <f t="shared" si="184"/>
        <v>4.5815823608038686</v>
      </c>
      <c r="AT319" s="15">
        <f t="shared" si="184"/>
        <v>4.6300340397458086</v>
      </c>
      <c r="AU319" s="15">
        <f t="shared" si="178"/>
        <v>5.1396843797472194</v>
      </c>
    </row>
    <row r="320" spans="1:48" x14ac:dyDescent="0.2">
      <c r="A320" s="9" t="s">
        <v>665</v>
      </c>
      <c r="B320" s="35"/>
      <c r="C320" s="12">
        <v>48852.419000000002</v>
      </c>
      <c r="D320" s="12"/>
      <c r="E320" s="9">
        <f t="shared" si="160"/>
        <v>5926.9889027629461</v>
      </c>
      <c r="F320" s="9">
        <f t="shared" si="161"/>
        <v>5927</v>
      </c>
      <c r="G320" s="9">
        <f t="shared" si="162"/>
        <v>-1.7187999997986481E-2</v>
      </c>
      <c r="H320" s="9"/>
      <c r="I320" s="9">
        <f t="shared" si="185"/>
        <v>-1.7187999997986481E-2</v>
      </c>
      <c r="J320" s="9"/>
      <c r="K320" s="9"/>
      <c r="L320" s="9"/>
      <c r="M320" s="9"/>
      <c r="N320" s="9"/>
      <c r="O320" s="9">
        <f t="shared" ca="1" si="181"/>
        <v>-7.1632632773040467E-2</v>
      </c>
      <c r="P320" s="9">
        <f t="shared" si="163"/>
        <v>5.8602808611320631E-3</v>
      </c>
      <c r="Q320" s="40">
        <f t="shared" si="164"/>
        <v>33833.919000000002</v>
      </c>
      <c r="S320" s="35">
        <v>0.1</v>
      </c>
      <c r="X320" s="9"/>
      <c r="Y320" s="9"/>
      <c r="Z320">
        <f t="shared" si="165"/>
        <v>5927</v>
      </c>
      <c r="AA320" s="15">
        <f t="shared" si="166"/>
        <v>-1.6514428997955331E-2</v>
      </c>
      <c r="AB320" s="15">
        <f t="shared" si="167"/>
        <v>5.1867098611009139E-3</v>
      </c>
      <c r="AC320" s="15">
        <f t="shared" si="168"/>
        <v>-2.3048280859118545E-2</v>
      </c>
      <c r="AD320" s="15">
        <f t="shared" si="169"/>
        <v>-6.7357100003114997E-4</v>
      </c>
      <c r="AE320" s="15">
        <f t="shared" si="170"/>
        <v>4.5369789208296351E-8</v>
      </c>
      <c r="AF320">
        <f t="shared" si="171"/>
        <v>-2.3048280859118545E-2</v>
      </c>
      <c r="AG320" s="68"/>
      <c r="AH320">
        <f t="shared" si="172"/>
        <v>-2.2374709859087395E-2</v>
      </c>
      <c r="AI320">
        <f t="shared" si="173"/>
        <v>0.64307939819244786</v>
      </c>
      <c r="AJ320">
        <f t="shared" si="174"/>
        <v>-0.81158431248178986</v>
      </c>
      <c r="AK320">
        <f t="shared" si="175"/>
        <v>-0.43151788376072531</v>
      </c>
      <c r="AL320">
        <f t="shared" si="176"/>
        <v>-2.2618613520087445</v>
      </c>
      <c r="AM320">
        <f t="shared" si="177"/>
        <v>-2.1248727719381857</v>
      </c>
      <c r="AN320" s="15">
        <f t="shared" si="184"/>
        <v>4.5918035411027658</v>
      </c>
      <c r="AO320" s="15">
        <f t="shared" si="184"/>
        <v>4.5918034834083299</v>
      </c>
      <c r="AP320" s="15">
        <f t="shared" si="184"/>
        <v>4.5918043398649653</v>
      </c>
      <c r="AQ320" s="15">
        <f t="shared" si="184"/>
        <v>4.5917916266446079</v>
      </c>
      <c r="AR320" s="15">
        <f t="shared" si="184"/>
        <v>4.5919804786150822</v>
      </c>
      <c r="AS320" s="15">
        <f t="shared" si="184"/>
        <v>4.5892047716295794</v>
      </c>
      <c r="AT320" s="15">
        <f t="shared" si="184"/>
        <v>4.63997197429127</v>
      </c>
      <c r="AU320" s="15">
        <f t="shared" si="178"/>
        <v>5.1477370308517427</v>
      </c>
    </row>
    <row r="321" spans="1:48" x14ac:dyDescent="0.2">
      <c r="A321" s="9" t="s">
        <v>666</v>
      </c>
      <c r="B321" s="35"/>
      <c r="C321" s="12">
        <v>49202.457999999999</v>
      </c>
      <c r="D321" s="12"/>
      <c r="E321" s="9">
        <f t="shared" si="160"/>
        <v>6152.9876089030968</v>
      </c>
      <c r="F321" s="9">
        <f t="shared" si="161"/>
        <v>6153</v>
      </c>
      <c r="G321" s="9">
        <f t="shared" si="162"/>
        <v>-1.9192000007024035E-2</v>
      </c>
      <c r="H321" s="9"/>
      <c r="I321" s="9">
        <f t="shared" si="185"/>
        <v>-1.9192000007024035E-2</v>
      </c>
      <c r="J321" s="9"/>
      <c r="K321" s="9"/>
      <c r="L321" s="9"/>
      <c r="M321" s="9"/>
      <c r="N321" s="9"/>
      <c r="O321" s="9">
        <f t="shared" ca="1" si="181"/>
        <v>-6.6424565217416021E-2</v>
      </c>
      <c r="P321" s="9">
        <f t="shared" si="163"/>
        <v>5.9032324714768502E-3</v>
      </c>
      <c r="Q321" s="40">
        <f t="shared" si="164"/>
        <v>34183.957999999999</v>
      </c>
      <c r="S321" s="35">
        <v>0.1</v>
      </c>
      <c r="Z321">
        <f t="shared" si="165"/>
        <v>6153</v>
      </c>
      <c r="AA321" s="15">
        <f t="shared" si="166"/>
        <v>-1.6479076571810962E-2</v>
      </c>
      <c r="AB321" s="15">
        <f t="shared" si="167"/>
        <v>3.190309036263779E-3</v>
      </c>
      <c r="AC321" s="15">
        <f t="shared" si="168"/>
        <v>-2.5095232478500887E-2</v>
      </c>
      <c r="AD321" s="15">
        <f t="shared" si="169"/>
        <v>-2.7129234352130729E-3</v>
      </c>
      <c r="AE321" s="15">
        <f t="shared" si="170"/>
        <v>7.3599535653283011E-7</v>
      </c>
      <c r="AF321">
        <f t="shared" si="171"/>
        <v>-2.5095232478500887E-2</v>
      </c>
      <c r="AG321" s="68"/>
      <c r="AH321">
        <f t="shared" si="172"/>
        <v>-2.2382309043287814E-2</v>
      </c>
      <c r="AI321">
        <f t="shared" si="173"/>
        <v>0.66730367543420233</v>
      </c>
      <c r="AJ321">
        <f t="shared" si="174"/>
        <v>-0.84242965363880196</v>
      </c>
      <c r="AK321">
        <f t="shared" si="175"/>
        <v>-0.45045882788597841</v>
      </c>
      <c r="AL321">
        <f t="shared" si="176"/>
        <v>-2.2069433745172051</v>
      </c>
      <c r="AM321">
        <f t="shared" si="177"/>
        <v>-1.9817489841530203</v>
      </c>
      <c r="AN321" s="15">
        <f t="shared" ref="AN321:AT330" si="186">$AU321+$AB$7*SIN(AO321)</f>
        <v>4.6612646720368396</v>
      </c>
      <c r="AO321" s="15">
        <f t="shared" si="186"/>
        <v>4.6612646715984756</v>
      </c>
      <c r="AP321" s="15">
        <f t="shared" si="186"/>
        <v>4.6612646869167147</v>
      </c>
      <c r="AQ321" s="15">
        <f t="shared" si="186"/>
        <v>4.6612641516374334</v>
      </c>
      <c r="AR321" s="15">
        <f t="shared" si="186"/>
        <v>4.6612828597142615</v>
      </c>
      <c r="AS321" s="15">
        <f t="shared" si="186"/>
        <v>4.6606330184467</v>
      </c>
      <c r="AT321" s="15">
        <f t="shared" si="186"/>
        <v>4.7312895272102837</v>
      </c>
      <c r="AU321" s="15">
        <f t="shared" si="178"/>
        <v>5.2205329968366332</v>
      </c>
    </row>
    <row r="322" spans="1:48" x14ac:dyDescent="0.2">
      <c r="A322" s="9" t="s">
        <v>661</v>
      </c>
      <c r="B322" s="35"/>
      <c r="C322" s="12">
        <v>49216.394</v>
      </c>
      <c r="D322" s="12"/>
      <c r="E322" s="9">
        <f t="shared" si="160"/>
        <v>6161.9852290790477</v>
      </c>
      <c r="F322" s="9">
        <f t="shared" si="161"/>
        <v>6162</v>
      </c>
      <c r="G322" s="9">
        <f t="shared" si="162"/>
        <v>-2.2878000003402121E-2</v>
      </c>
      <c r="H322" s="9"/>
      <c r="I322" s="9">
        <f t="shared" si="185"/>
        <v>-2.2878000003402121E-2</v>
      </c>
      <c r="J322" s="9"/>
      <c r="K322" s="9"/>
      <c r="L322" s="9"/>
      <c r="M322" s="9"/>
      <c r="N322" s="9"/>
      <c r="O322" s="9">
        <f t="shared" ca="1" si="181"/>
        <v>-6.6217164297059317E-2</v>
      </c>
      <c r="P322" s="9">
        <f t="shared" si="163"/>
        <v>5.9049368709388587E-3</v>
      </c>
      <c r="Q322" s="40">
        <f t="shared" si="164"/>
        <v>34197.894</v>
      </c>
      <c r="S322" s="35">
        <v>0.1</v>
      </c>
      <c r="Z322">
        <f t="shared" si="165"/>
        <v>6162</v>
      </c>
      <c r="AA322" s="15">
        <f t="shared" si="166"/>
        <v>-1.6475398590320555E-2</v>
      </c>
      <c r="AB322" s="15">
        <f t="shared" si="167"/>
        <v>-4.9766454214270756E-4</v>
      </c>
      <c r="AC322" s="15">
        <f t="shared" si="168"/>
        <v>-2.878293687434098E-2</v>
      </c>
      <c r="AD322" s="15">
        <f t="shared" si="169"/>
        <v>-6.4026014130815663E-3</v>
      </c>
      <c r="AE322" s="15">
        <f t="shared" si="170"/>
        <v>4.0993304854794073E-6</v>
      </c>
      <c r="AF322">
        <f t="shared" si="171"/>
        <v>-2.878293687434098E-2</v>
      </c>
      <c r="AG322" s="68"/>
      <c r="AH322">
        <f t="shared" si="172"/>
        <v>-2.2380335461259414E-2</v>
      </c>
      <c r="AI322">
        <f t="shared" si="173"/>
        <v>0.66832863814245191</v>
      </c>
      <c r="AJ322">
        <f t="shared" si="174"/>
        <v>-0.84365243453172445</v>
      </c>
      <c r="AK322">
        <f t="shared" si="175"/>
        <v>-0.45121403759586143</v>
      </c>
      <c r="AL322">
        <f t="shared" si="176"/>
        <v>-2.2046699063759001</v>
      </c>
      <c r="AM322">
        <f t="shared" si="177"/>
        <v>-1.9761605082335463</v>
      </c>
      <c r="AN322" s="15">
        <f t="shared" si="186"/>
        <v>4.6640851373724965</v>
      </c>
      <c r="AO322" s="15">
        <f t="shared" si="186"/>
        <v>4.6640851370908978</v>
      </c>
      <c r="AP322" s="15">
        <f t="shared" si="186"/>
        <v>4.6640851475052019</v>
      </c>
      <c r="AQ322" s="15">
        <f t="shared" si="186"/>
        <v>4.6640847623570405</v>
      </c>
      <c r="AR322" s="15">
        <f t="shared" si="186"/>
        <v>4.6640990081833529</v>
      </c>
      <c r="AS322" s="15">
        <f t="shared" si="186"/>
        <v>4.6635748496281595</v>
      </c>
      <c r="AT322" s="15">
        <f t="shared" si="186"/>
        <v>4.7349804193192888</v>
      </c>
      <c r="AU322" s="15">
        <f t="shared" si="178"/>
        <v>5.2234319512342617</v>
      </c>
    </row>
    <row r="323" spans="1:48" x14ac:dyDescent="0.2">
      <c r="A323" s="9" t="s">
        <v>661</v>
      </c>
      <c r="B323" s="35"/>
      <c r="C323" s="12">
        <v>49216.396000000001</v>
      </c>
      <c r="D323" s="12"/>
      <c r="E323" s="9">
        <f t="shared" si="160"/>
        <v>6161.9865203563404</v>
      </c>
      <c r="F323" s="9">
        <f t="shared" si="161"/>
        <v>6162</v>
      </c>
      <c r="G323" s="9">
        <f t="shared" si="162"/>
        <v>-2.0878000002994668E-2</v>
      </c>
      <c r="H323" s="9"/>
      <c r="I323" s="9">
        <f t="shared" si="185"/>
        <v>-2.0878000002994668E-2</v>
      </c>
      <c r="J323" s="9"/>
      <c r="K323" s="9"/>
      <c r="L323" s="9"/>
      <c r="M323" s="9"/>
      <c r="N323" s="9"/>
      <c r="O323" s="9">
        <f t="shared" ca="1" si="181"/>
        <v>-6.6217164297059317E-2</v>
      </c>
      <c r="P323" s="9">
        <f t="shared" si="163"/>
        <v>5.9049368709388587E-3</v>
      </c>
      <c r="Q323" s="40">
        <f t="shared" si="164"/>
        <v>34197.896000000001</v>
      </c>
      <c r="S323" s="35">
        <v>0.1</v>
      </c>
      <c r="Z323">
        <f t="shared" si="165"/>
        <v>6162</v>
      </c>
      <c r="AA323" s="15">
        <f t="shared" si="166"/>
        <v>-1.6475398590320555E-2</v>
      </c>
      <c r="AB323" s="15">
        <f t="shared" si="167"/>
        <v>1.5023354582647461E-3</v>
      </c>
      <c r="AC323" s="15">
        <f t="shared" si="168"/>
        <v>-2.6782936873933526E-2</v>
      </c>
      <c r="AD323" s="15">
        <f t="shared" si="169"/>
        <v>-4.4026014126741127E-3</v>
      </c>
      <c r="AE323" s="15">
        <f t="shared" si="170"/>
        <v>1.9382899198880091E-6</v>
      </c>
      <c r="AF323">
        <f t="shared" si="171"/>
        <v>-2.6782936873933526E-2</v>
      </c>
      <c r="AG323" s="68"/>
      <c r="AH323">
        <f t="shared" si="172"/>
        <v>-2.2380335461259414E-2</v>
      </c>
      <c r="AI323">
        <f t="shared" si="173"/>
        <v>0.66832863814245191</v>
      </c>
      <c r="AJ323">
        <f t="shared" si="174"/>
        <v>-0.84365243453172445</v>
      </c>
      <c r="AK323">
        <f t="shared" si="175"/>
        <v>-0.45121403759586143</v>
      </c>
      <c r="AL323">
        <f t="shared" si="176"/>
        <v>-2.2046699063759001</v>
      </c>
      <c r="AM323">
        <f t="shared" si="177"/>
        <v>-1.9761605082335463</v>
      </c>
      <c r="AN323" s="15">
        <f t="shared" si="186"/>
        <v>4.6640851373724965</v>
      </c>
      <c r="AO323" s="15">
        <f t="shared" si="186"/>
        <v>4.6640851370908978</v>
      </c>
      <c r="AP323" s="15">
        <f t="shared" si="186"/>
        <v>4.6640851475052019</v>
      </c>
      <c r="AQ323" s="15">
        <f t="shared" si="186"/>
        <v>4.6640847623570405</v>
      </c>
      <c r="AR323" s="15">
        <f t="shared" si="186"/>
        <v>4.6640990081833529</v>
      </c>
      <c r="AS323" s="15">
        <f t="shared" si="186"/>
        <v>4.6635748496281595</v>
      </c>
      <c r="AT323" s="15">
        <f t="shared" si="186"/>
        <v>4.7349804193192888</v>
      </c>
      <c r="AU323" s="15">
        <f t="shared" si="178"/>
        <v>5.2234319512342617</v>
      </c>
    </row>
    <row r="324" spans="1:48" x14ac:dyDescent="0.2">
      <c r="A324" s="9" t="s">
        <v>661</v>
      </c>
      <c r="B324" s="35"/>
      <c r="C324" s="12">
        <v>49216.398000000001</v>
      </c>
      <c r="D324" s="12"/>
      <c r="E324" s="9">
        <f t="shared" si="160"/>
        <v>6161.9878116336331</v>
      </c>
      <c r="F324" s="9">
        <f t="shared" si="161"/>
        <v>6162</v>
      </c>
      <c r="G324" s="9">
        <f t="shared" si="162"/>
        <v>-1.8878000002587214E-2</v>
      </c>
      <c r="H324" s="9"/>
      <c r="I324" s="9">
        <f t="shared" si="185"/>
        <v>-1.8878000002587214E-2</v>
      </c>
      <c r="J324" s="9"/>
      <c r="K324" s="9"/>
      <c r="L324" s="9"/>
      <c r="M324" s="9"/>
      <c r="N324" s="9"/>
      <c r="O324" s="9">
        <f t="shared" ca="1" si="181"/>
        <v>-6.6217164297059317E-2</v>
      </c>
      <c r="P324" s="9">
        <f t="shared" si="163"/>
        <v>5.9049368709388587E-3</v>
      </c>
      <c r="Q324" s="40">
        <f t="shared" si="164"/>
        <v>34197.898000000001</v>
      </c>
      <c r="S324" s="35">
        <v>0.1</v>
      </c>
      <c r="X324" s="15"/>
      <c r="Y324" s="9"/>
      <c r="Z324">
        <f t="shared" si="165"/>
        <v>6162</v>
      </c>
      <c r="AA324" s="15">
        <f t="shared" si="166"/>
        <v>-1.6475398590320555E-2</v>
      </c>
      <c r="AB324" s="15">
        <f t="shared" si="167"/>
        <v>3.5023354586721997E-3</v>
      </c>
      <c r="AC324" s="15">
        <f t="shared" si="168"/>
        <v>-2.4782936873526073E-2</v>
      </c>
      <c r="AD324" s="15">
        <f t="shared" si="169"/>
        <v>-2.402601412266659E-3</v>
      </c>
      <c r="AE324" s="15">
        <f t="shared" si="170"/>
        <v>5.7724935462257456E-7</v>
      </c>
      <c r="AF324">
        <f t="shared" si="171"/>
        <v>-2.4782936873526073E-2</v>
      </c>
      <c r="AG324" s="68"/>
      <c r="AH324">
        <f t="shared" si="172"/>
        <v>-2.2380335461259414E-2</v>
      </c>
      <c r="AI324">
        <f t="shared" si="173"/>
        <v>0.66832863814245191</v>
      </c>
      <c r="AJ324">
        <f t="shared" si="174"/>
        <v>-0.84365243453172445</v>
      </c>
      <c r="AK324">
        <f t="shared" si="175"/>
        <v>-0.45121403759586143</v>
      </c>
      <c r="AL324">
        <f t="shared" si="176"/>
        <v>-2.2046699063759001</v>
      </c>
      <c r="AM324">
        <f t="shared" si="177"/>
        <v>-1.9761605082335463</v>
      </c>
      <c r="AN324" s="15">
        <f t="shared" si="186"/>
        <v>4.6640851373724965</v>
      </c>
      <c r="AO324" s="15">
        <f t="shared" si="186"/>
        <v>4.6640851370908978</v>
      </c>
      <c r="AP324" s="15">
        <f t="shared" si="186"/>
        <v>4.6640851475052019</v>
      </c>
      <c r="AQ324" s="15">
        <f t="shared" si="186"/>
        <v>4.6640847623570405</v>
      </c>
      <c r="AR324" s="15">
        <f t="shared" si="186"/>
        <v>4.6640990081833529</v>
      </c>
      <c r="AS324" s="15">
        <f t="shared" si="186"/>
        <v>4.6635748496281595</v>
      </c>
      <c r="AT324" s="15">
        <f t="shared" si="186"/>
        <v>4.7349804193192888</v>
      </c>
      <c r="AU324" s="15">
        <f t="shared" si="178"/>
        <v>5.2234319512342617</v>
      </c>
    </row>
    <row r="325" spans="1:48" x14ac:dyDescent="0.2">
      <c r="A325" s="9" t="s">
        <v>661</v>
      </c>
      <c r="B325" s="35"/>
      <c r="C325" s="12">
        <v>49216.398000000001</v>
      </c>
      <c r="D325" s="12"/>
      <c r="E325" s="9">
        <f t="shared" si="160"/>
        <v>6161.9878116336331</v>
      </c>
      <c r="F325" s="9">
        <f t="shared" si="161"/>
        <v>6162</v>
      </c>
      <c r="G325" s="9">
        <f t="shared" si="162"/>
        <v>-1.8878000002587214E-2</v>
      </c>
      <c r="H325" s="9"/>
      <c r="I325" s="9">
        <f t="shared" si="185"/>
        <v>-1.8878000002587214E-2</v>
      </c>
      <c r="J325" s="9"/>
      <c r="K325" s="9"/>
      <c r="L325" s="9"/>
      <c r="M325" s="9"/>
      <c r="N325" s="9"/>
      <c r="O325" s="9">
        <f t="shared" ca="1" si="181"/>
        <v>-6.6217164297059317E-2</v>
      </c>
      <c r="P325" s="9">
        <f t="shared" si="163"/>
        <v>5.9049368709388587E-3</v>
      </c>
      <c r="Q325" s="40">
        <f t="shared" si="164"/>
        <v>34197.898000000001</v>
      </c>
      <c r="S325" s="35">
        <v>0.1</v>
      </c>
      <c r="Z325">
        <f t="shared" si="165"/>
        <v>6162</v>
      </c>
      <c r="AA325" s="15">
        <f t="shared" si="166"/>
        <v>-1.6475398590320555E-2</v>
      </c>
      <c r="AB325" s="15">
        <f t="shared" si="167"/>
        <v>3.5023354586721997E-3</v>
      </c>
      <c r="AC325" s="15">
        <f t="shared" si="168"/>
        <v>-2.4782936873526073E-2</v>
      </c>
      <c r="AD325" s="15">
        <f t="shared" si="169"/>
        <v>-2.402601412266659E-3</v>
      </c>
      <c r="AE325" s="15">
        <f t="shared" si="170"/>
        <v>5.7724935462257456E-7</v>
      </c>
      <c r="AF325">
        <f t="shared" si="171"/>
        <v>-2.4782936873526073E-2</v>
      </c>
      <c r="AG325" s="68"/>
      <c r="AH325">
        <f t="shared" si="172"/>
        <v>-2.2380335461259414E-2</v>
      </c>
      <c r="AI325">
        <f t="shared" si="173"/>
        <v>0.66832863814245191</v>
      </c>
      <c r="AJ325">
        <f t="shared" si="174"/>
        <v>-0.84365243453172445</v>
      </c>
      <c r="AK325">
        <f t="shared" si="175"/>
        <v>-0.45121403759586143</v>
      </c>
      <c r="AL325">
        <f t="shared" si="176"/>
        <v>-2.2046699063759001</v>
      </c>
      <c r="AM325">
        <f t="shared" si="177"/>
        <v>-1.9761605082335463</v>
      </c>
      <c r="AN325" s="15">
        <f t="shared" si="186"/>
        <v>4.6640851373724965</v>
      </c>
      <c r="AO325" s="15">
        <f t="shared" si="186"/>
        <v>4.6640851370908978</v>
      </c>
      <c r="AP325" s="15">
        <f t="shared" si="186"/>
        <v>4.6640851475052019</v>
      </c>
      <c r="AQ325" s="15">
        <f t="shared" si="186"/>
        <v>4.6640847623570405</v>
      </c>
      <c r="AR325" s="15">
        <f t="shared" si="186"/>
        <v>4.6640990081833529</v>
      </c>
      <c r="AS325" s="15">
        <f t="shared" si="186"/>
        <v>4.6635748496281595</v>
      </c>
      <c r="AT325" s="15">
        <f t="shared" si="186"/>
        <v>4.7349804193192888</v>
      </c>
      <c r="AU325" s="15">
        <f t="shared" si="178"/>
        <v>5.2234319512342617</v>
      </c>
    </row>
    <row r="326" spans="1:48" x14ac:dyDescent="0.2">
      <c r="A326" s="9" t="s">
        <v>661</v>
      </c>
      <c r="B326" s="35"/>
      <c r="C326" s="12">
        <v>49216.398999999998</v>
      </c>
      <c r="D326" s="12"/>
      <c r="E326" s="9">
        <f t="shared" si="160"/>
        <v>6161.9884572722776</v>
      </c>
      <c r="F326" s="9">
        <f t="shared" si="161"/>
        <v>6162</v>
      </c>
      <c r="G326" s="9">
        <f t="shared" si="162"/>
        <v>-1.7878000006021466E-2</v>
      </c>
      <c r="H326" s="9"/>
      <c r="I326" s="9">
        <f t="shared" si="185"/>
        <v>-1.7878000006021466E-2</v>
      </c>
      <c r="J326" s="9"/>
      <c r="K326" s="9"/>
      <c r="L326" s="9"/>
      <c r="M326" s="9"/>
      <c r="N326" s="9"/>
      <c r="O326" s="9">
        <f t="shared" ca="1" si="181"/>
        <v>-6.6217164297059317E-2</v>
      </c>
      <c r="P326" s="9">
        <f t="shared" si="163"/>
        <v>5.9049368709388587E-3</v>
      </c>
      <c r="Q326" s="40">
        <f t="shared" si="164"/>
        <v>34197.898999999998</v>
      </c>
      <c r="S326" s="35">
        <v>0.1</v>
      </c>
      <c r="Z326">
        <f t="shared" si="165"/>
        <v>6162</v>
      </c>
      <c r="AA326" s="15">
        <f t="shared" si="166"/>
        <v>-1.6475398590320555E-2</v>
      </c>
      <c r="AB326" s="15">
        <f t="shared" si="167"/>
        <v>4.5023354552379477E-3</v>
      </c>
      <c r="AC326" s="15">
        <f t="shared" si="168"/>
        <v>-2.3782936876960325E-2</v>
      </c>
      <c r="AD326" s="15">
        <f t="shared" si="169"/>
        <v>-1.402601415700911E-3</v>
      </c>
      <c r="AE326" s="15">
        <f t="shared" si="170"/>
        <v>1.9672907313261999E-7</v>
      </c>
      <c r="AF326">
        <f t="shared" si="171"/>
        <v>-2.3782936876960325E-2</v>
      </c>
      <c r="AG326" s="68"/>
      <c r="AH326">
        <f t="shared" si="172"/>
        <v>-2.2380335461259414E-2</v>
      </c>
      <c r="AI326">
        <f t="shared" si="173"/>
        <v>0.66832863814245191</v>
      </c>
      <c r="AJ326">
        <f t="shared" si="174"/>
        <v>-0.84365243453172445</v>
      </c>
      <c r="AK326">
        <f t="shared" si="175"/>
        <v>-0.45121403759586143</v>
      </c>
      <c r="AL326">
        <f t="shared" si="176"/>
        <v>-2.2046699063759001</v>
      </c>
      <c r="AM326">
        <f t="shared" si="177"/>
        <v>-1.9761605082335463</v>
      </c>
      <c r="AN326" s="15">
        <f t="shared" si="186"/>
        <v>4.6640851373724965</v>
      </c>
      <c r="AO326" s="15">
        <f t="shared" si="186"/>
        <v>4.6640851370908978</v>
      </c>
      <c r="AP326" s="15">
        <f t="shared" si="186"/>
        <v>4.6640851475052019</v>
      </c>
      <c r="AQ326" s="15">
        <f t="shared" si="186"/>
        <v>4.6640847623570405</v>
      </c>
      <c r="AR326" s="15">
        <f t="shared" si="186"/>
        <v>4.6640990081833529</v>
      </c>
      <c r="AS326" s="15">
        <f t="shared" si="186"/>
        <v>4.6635748496281595</v>
      </c>
      <c r="AT326" s="15">
        <f t="shared" si="186"/>
        <v>4.7349804193192888</v>
      </c>
      <c r="AU326" s="15">
        <f t="shared" si="178"/>
        <v>5.2234319512342617</v>
      </c>
    </row>
    <row r="327" spans="1:48" x14ac:dyDescent="0.2">
      <c r="A327" s="9" t="s">
        <v>661</v>
      </c>
      <c r="B327" s="35"/>
      <c r="C327" s="12">
        <v>49216.400999999998</v>
      </c>
      <c r="D327" s="12"/>
      <c r="E327" s="9">
        <f t="shared" si="160"/>
        <v>6161.9897485495703</v>
      </c>
      <c r="F327" s="9">
        <f t="shared" si="161"/>
        <v>6162</v>
      </c>
      <c r="G327" s="9">
        <f t="shared" si="162"/>
        <v>-1.5878000005614012E-2</v>
      </c>
      <c r="H327" s="9"/>
      <c r="I327" s="9">
        <f t="shared" si="185"/>
        <v>-1.5878000005614012E-2</v>
      </c>
      <c r="J327" s="9"/>
      <c r="K327" s="9"/>
      <c r="L327" s="9"/>
      <c r="M327" s="9"/>
      <c r="N327" s="9"/>
      <c r="O327" s="9">
        <f t="shared" ca="1" si="181"/>
        <v>-6.6217164297059317E-2</v>
      </c>
      <c r="P327" s="9">
        <f t="shared" si="163"/>
        <v>5.9049368709388587E-3</v>
      </c>
      <c r="Q327" s="40">
        <f t="shared" si="164"/>
        <v>34197.900999999998</v>
      </c>
      <c r="S327" s="35">
        <v>0.1</v>
      </c>
      <c r="Z327">
        <f t="shared" si="165"/>
        <v>6162</v>
      </c>
      <c r="AA327" s="15">
        <f t="shared" si="166"/>
        <v>-1.6475398590320555E-2</v>
      </c>
      <c r="AB327" s="15">
        <f t="shared" si="167"/>
        <v>6.5023354556454013E-3</v>
      </c>
      <c r="AC327" s="15">
        <f t="shared" si="168"/>
        <v>-2.1782936876552871E-2</v>
      </c>
      <c r="AD327" s="15">
        <f t="shared" si="169"/>
        <v>5.9739858470654258E-4</v>
      </c>
      <c r="AE327" s="15">
        <f t="shared" si="170"/>
        <v>3.5688506900938016E-8</v>
      </c>
      <c r="AF327">
        <f t="shared" si="171"/>
        <v>-2.1782936876552871E-2</v>
      </c>
      <c r="AG327" s="68"/>
      <c r="AH327">
        <f t="shared" si="172"/>
        <v>-2.2380335461259414E-2</v>
      </c>
      <c r="AI327">
        <f t="shared" si="173"/>
        <v>0.66832863814245191</v>
      </c>
      <c r="AJ327">
        <f t="shared" si="174"/>
        <v>-0.84365243453172445</v>
      </c>
      <c r="AK327">
        <f t="shared" si="175"/>
        <v>-0.45121403759586143</v>
      </c>
      <c r="AL327">
        <f t="shared" si="176"/>
        <v>-2.2046699063759001</v>
      </c>
      <c r="AM327">
        <f t="shared" si="177"/>
        <v>-1.9761605082335463</v>
      </c>
      <c r="AN327" s="15">
        <f t="shared" si="186"/>
        <v>4.6640851373724965</v>
      </c>
      <c r="AO327" s="15">
        <f t="shared" si="186"/>
        <v>4.6640851370908978</v>
      </c>
      <c r="AP327" s="15">
        <f t="shared" si="186"/>
        <v>4.6640851475052019</v>
      </c>
      <c r="AQ327" s="15">
        <f t="shared" si="186"/>
        <v>4.6640847623570405</v>
      </c>
      <c r="AR327" s="15">
        <f t="shared" si="186"/>
        <v>4.6640990081833529</v>
      </c>
      <c r="AS327" s="15">
        <f t="shared" si="186"/>
        <v>4.6635748496281595</v>
      </c>
      <c r="AT327" s="15">
        <f t="shared" si="186"/>
        <v>4.7349804193192888</v>
      </c>
      <c r="AU327" s="15">
        <f t="shared" si="178"/>
        <v>5.2234319512342617</v>
      </c>
    </row>
    <row r="328" spans="1:48" x14ac:dyDescent="0.2">
      <c r="A328" s="9" t="s">
        <v>661</v>
      </c>
      <c r="B328" s="35"/>
      <c r="C328" s="12">
        <v>49216.402000000002</v>
      </c>
      <c r="D328" s="12"/>
      <c r="E328" s="9">
        <f t="shared" si="160"/>
        <v>6161.9903941882194</v>
      </c>
      <c r="F328" s="9">
        <f t="shared" si="161"/>
        <v>6162</v>
      </c>
      <c r="G328" s="9">
        <f t="shared" si="162"/>
        <v>-1.4878000001772307E-2</v>
      </c>
      <c r="H328" s="9"/>
      <c r="I328" s="9">
        <f t="shared" si="185"/>
        <v>-1.4878000001772307E-2</v>
      </c>
      <c r="J328" s="9"/>
      <c r="K328" s="9"/>
      <c r="L328" s="9"/>
      <c r="M328" s="9"/>
      <c r="N328" s="9"/>
      <c r="O328" s="9">
        <f t="shared" ca="1" si="181"/>
        <v>-6.6217164297059317E-2</v>
      </c>
      <c r="P328" s="9">
        <f t="shared" si="163"/>
        <v>5.9049368709388587E-3</v>
      </c>
      <c r="Q328" s="40">
        <f t="shared" si="164"/>
        <v>34197.902000000002</v>
      </c>
      <c r="S328" s="35">
        <v>0.1</v>
      </c>
      <c r="Z328">
        <f t="shared" si="165"/>
        <v>6162</v>
      </c>
      <c r="AA328" s="15">
        <f t="shared" si="166"/>
        <v>-1.6475398590320555E-2</v>
      </c>
      <c r="AB328" s="15">
        <f t="shared" si="167"/>
        <v>7.502335459487107E-3</v>
      </c>
      <c r="AC328" s="15">
        <f t="shared" si="168"/>
        <v>-2.0782936872711166E-2</v>
      </c>
      <c r="AD328" s="15">
        <f t="shared" si="169"/>
        <v>1.5973985885482482E-3</v>
      </c>
      <c r="AE328" s="15">
        <f t="shared" si="170"/>
        <v>2.551682250695936E-7</v>
      </c>
      <c r="AF328">
        <f t="shared" si="171"/>
        <v>-2.0782936872711166E-2</v>
      </c>
      <c r="AG328" s="68"/>
      <c r="AH328">
        <f t="shared" si="172"/>
        <v>-2.2380335461259414E-2</v>
      </c>
      <c r="AI328">
        <f t="shared" si="173"/>
        <v>0.66832863814245191</v>
      </c>
      <c r="AJ328">
        <f t="shared" si="174"/>
        <v>-0.84365243453172445</v>
      </c>
      <c r="AK328">
        <f t="shared" si="175"/>
        <v>-0.45121403759586143</v>
      </c>
      <c r="AL328">
        <f t="shared" si="176"/>
        <v>-2.2046699063759001</v>
      </c>
      <c r="AM328">
        <f t="shared" si="177"/>
        <v>-1.9761605082335463</v>
      </c>
      <c r="AN328" s="15">
        <f t="shared" si="186"/>
        <v>4.6640851373724965</v>
      </c>
      <c r="AO328" s="15">
        <f t="shared" si="186"/>
        <v>4.6640851370908978</v>
      </c>
      <c r="AP328" s="15">
        <f t="shared" si="186"/>
        <v>4.6640851475052019</v>
      </c>
      <c r="AQ328" s="15">
        <f t="shared" si="186"/>
        <v>4.6640847623570405</v>
      </c>
      <c r="AR328" s="15">
        <f t="shared" si="186"/>
        <v>4.6640990081833529</v>
      </c>
      <c r="AS328" s="15">
        <f t="shared" si="186"/>
        <v>4.6635748496281595</v>
      </c>
      <c r="AT328" s="15">
        <f t="shared" si="186"/>
        <v>4.7349804193192888</v>
      </c>
      <c r="AU328" s="15">
        <f t="shared" si="178"/>
        <v>5.2234319512342617</v>
      </c>
    </row>
    <row r="329" spans="1:48" x14ac:dyDescent="0.2">
      <c r="A329" s="9" t="s">
        <v>661</v>
      </c>
      <c r="B329" s="35"/>
      <c r="C329" s="12">
        <v>49487.430999999997</v>
      </c>
      <c r="D329" s="12"/>
      <c r="E329" s="9">
        <f t="shared" si="160"/>
        <v>6336.9771908778976</v>
      </c>
      <c r="F329" s="9">
        <f t="shared" si="161"/>
        <v>6337</v>
      </c>
      <c r="G329" s="9">
        <f t="shared" si="162"/>
        <v>-3.5328000005392823E-2</v>
      </c>
      <c r="H329" s="9"/>
      <c r="I329" s="9">
        <f t="shared" si="185"/>
        <v>-3.5328000005392823E-2</v>
      </c>
      <c r="J329" s="9"/>
      <c r="K329" s="9"/>
      <c r="L329" s="9"/>
      <c r="M329" s="9"/>
      <c r="N329" s="9"/>
      <c r="O329" s="9">
        <f t="shared" ca="1" si="181"/>
        <v>-6.2184368623456304E-2</v>
      </c>
      <c r="P329" s="9">
        <f t="shared" si="163"/>
        <v>5.937985666492669E-3</v>
      </c>
      <c r="Q329" s="40">
        <f t="shared" si="164"/>
        <v>34468.930999999997</v>
      </c>
      <c r="S329" s="35">
        <v>0.1</v>
      </c>
      <c r="Z329">
        <f t="shared" si="165"/>
        <v>6337</v>
      </c>
      <c r="AA329" s="15">
        <f t="shared" si="166"/>
        <v>-1.6366868198390047E-2</v>
      </c>
      <c r="AB329" s="15">
        <f t="shared" si="167"/>
        <v>-1.3023146140510106E-2</v>
      </c>
      <c r="AC329" s="15">
        <f t="shared" si="168"/>
        <v>-4.126598567188549E-2</v>
      </c>
      <c r="AD329" s="15">
        <f t="shared" si="169"/>
        <v>-1.8961131807002776E-2</v>
      </c>
      <c r="AE329" s="15">
        <f t="shared" si="170"/>
        <v>3.5952451940253237E-5</v>
      </c>
      <c r="AF329">
        <f t="shared" si="171"/>
        <v>-4.126598567188549E-2</v>
      </c>
      <c r="AG329" s="68"/>
      <c r="AH329">
        <f t="shared" si="172"/>
        <v>-2.2304853864882717E-2</v>
      </c>
      <c r="AI329">
        <f t="shared" si="173"/>
        <v>0.68926670627941566</v>
      </c>
      <c r="AJ329">
        <f t="shared" si="174"/>
        <v>-0.86727593155789273</v>
      </c>
      <c r="AK329">
        <f t="shared" si="175"/>
        <v>-0.46588069306803981</v>
      </c>
      <c r="AL329">
        <f t="shared" si="176"/>
        <v>-2.1590161029127293</v>
      </c>
      <c r="AM329">
        <f t="shared" si="177"/>
        <v>-1.8690048904718572</v>
      </c>
      <c r="AN329" s="15">
        <f t="shared" si="186"/>
        <v>4.7198159536759698</v>
      </c>
      <c r="AO329" s="15">
        <f t="shared" si="186"/>
        <v>4.7198159536768483</v>
      </c>
      <c r="AP329" s="15">
        <f t="shared" si="186"/>
        <v>4.71981595388805</v>
      </c>
      <c r="AQ329" s="15">
        <f t="shared" si="186"/>
        <v>4.7198160046688002</v>
      </c>
      <c r="AR329" s="15">
        <f t="shared" si="186"/>
        <v>4.7198282042159407</v>
      </c>
      <c r="AS329" s="15">
        <f t="shared" si="186"/>
        <v>4.722334452847158</v>
      </c>
      <c r="AT329" s="15">
        <f t="shared" si="186"/>
        <v>4.8075553228018606</v>
      </c>
      <c r="AU329" s="15">
        <f t="shared" si="178"/>
        <v>5.2798005089659252</v>
      </c>
    </row>
    <row r="330" spans="1:48" x14ac:dyDescent="0.2">
      <c r="A330" s="9" t="s">
        <v>667</v>
      </c>
      <c r="B330" s="35"/>
      <c r="C330" s="12">
        <v>49504.49</v>
      </c>
      <c r="D330" s="12"/>
      <c r="E330" s="9">
        <f t="shared" si="160"/>
        <v>6347.9911405464918</v>
      </c>
      <c r="F330" s="9">
        <f t="shared" si="161"/>
        <v>6348</v>
      </c>
      <c r="G330" s="9">
        <f t="shared" si="162"/>
        <v>-1.3722000003326684E-2</v>
      </c>
      <c r="H330" s="9"/>
      <c r="I330" s="9">
        <f t="shared" si="185"/>
        <v>-1.3722000003326684E-2</v>
      </c>
      <c r="J330" s="9"/>
      <c r="K330" s="9"/>
      <c r="L330" s="9"/>
      <c r="M330" s="9"/>
      <c r="N330" s="9"/>
      <c r="O330" s="9">
        <f t="shared" ca="1" si="181"/>
        <v>-6.193087860968699E-2</v>
      </c>
      <c r="P330" s="9">
        <f t="shared" si="163"/>
        <v>5.9400571542558307E-3</v>
      </c>
      <c r="Q330" s="40">
        <f t="shared" si="164"/>
        <v>34485.99</v>
      </c>
      <c r="S330" s="35">
        <v>0.1</v>
      </c>
      <c r="Z330">
        <f t="shared" si="165"/>
        <v>6348</v>
      </c>
      <c r="AA330" s="15">
        <f t="shared" si="166"/>
        <v>-1.6357614856779536E-2</v>
      </c>
      <c r="AB330" s="15">
        <f t="shared" si="167"/>
        <v>8.5756720077086804E-3</v>
      </c>
      <c r="AC330" s="15">
        <f t="shared" si="168"/>
        <v>-1.9662057157582513E-2</v>
      </c>
      <c r="AD330" s="15">
        <f t="shared" si="169"/>
        <v>2.6356148534528515E-3</v>
      </c>
      <c r="AE330" s="15">
        <f t="shared" si="170"/>
        <v>6.9464656557412965E-7</v>
      </c>
      <c r="AF330">
        <f t="shared" si="171"/>
        <v>-1.9662057157582513E-2</v>
      </c>
      <c r="AG330" s="68"/>
      <c r="AH330">
        <f t="shared" si="172"/>
        <v>-2.2297672011035365E-2</v>
      </c>
      <c r="AI330">
        <f t="shared" si="173"/>
        <v>0.69064987142198198</v>
      </c>
      <c r="AJ330">
        <f t="shared" si="174"/>
        <v>-0.86874866983383969</v>
      </c>
      <c r="AK330">
        <f t="shared" si="175"/>
        <v>-0.46680027629465237</v>
      </c>
      <c r="AL330">
        <f t="shared" si="176"/>
        <v>-2.156050106663185</v>
      </c>
      <c r="AM330">
        <f t="shared" si="177"/>
        <v>-1.8623599272020768</v>
      </c>
      <c r="AN330" s="15">
        <f t="shared" si="186"/>
        <v>4.7233774843330725</v>
      </c>
      <c r="AO330" s="15">
        <f t="shared" si="186"/>
        <v>4.7233774843374885</v>
      </c>
      <c r="AP330" s="15">
        <f t="shared" si="186"/>
        <v>4.7233774850550336</v>
      </c>
      <c r="AQ330" s="15">
        <f t="shared" si="186"/>
        <v>4.7233776016633096</v>
      </c>
      <c r="AR330" s="15">
        <f t="shared" si="186"/>
        <v>4.7233965352506972</v>
      </c>
      <c r="AS330" s="15">
        <f t="shared" si="186"/>
        <v>4.7261289936928055</v>
      </c>
      <c r="AT330" s="15">
        <f t="shared" si="186"/>
        <v>4.8121678472444795</v>
      </c>
      <c r="AU330" s="15">
        <f t="shared" si="178"/>
        <v>5.2833436754519152</v>
      </c>
    </row>
    <row r="331" spans="1:48" x14ac:dyDescent="0.2">
      <c r="A331" s="9" t="s">
        <v>661</v>
      </c>
      <c r="B331" s="35"/>
      <c r="C331" s="12">
        <v>49535.436999999998</v>
      </c>
      <c r="D331" s="12"/>
      <c r="E331" s="9">
        <f t="shared" si="160"/>
        <v>6367.9717197360087</v>
      </c>
      <c r="F331" s="9">
        <f t="shared" si="161"/>
        <v>6368</v>
      </c>
      <c r="G331" s="9">
        <f t="shared" si="162"/>
        <v>-4.3802000007417519E-2</v>
      </c>
      <c r="H331" s="9"/>
      <c r="I331" s="9">
        <f t="shared" si="185"/>
        <v>-4.3802000007417519E-2</v>
      </c>
      <c r="J331" s="9"/>
      <c r="K331" s="9"/>
      <c r="L331" s="9"/>
      <c r="M331" s="9"/>
      <c r="N331" s="9"/>
      <c r="O331" s="9">
        <f t="shared" ca="1" si="181"/>
        <v>-6.1469987675560916E-2</v>
      </c>
      <c r="P331" s="9">
        <f t="shared" si="163"/>
        <v>5.9438217183403006E-3</v>
      </c>
      <c r="Q331" s="40">
        <f t="shared" si="164"/>
        <v>34516.936999999998</v>
      </c>
      <c r="S331" s="35">
        <v>0.1</v>
      </c>
      <c r="X331" s="15"/>
      <c r="Y331" s="15"/>
      <c r="Z331">
        <f t="shared" si="165"/>
        <v>6368</v>
      </c>
      <c r="AA331" s="15">
        <f t="shared" si="166"/>
        <v>-1.6340027381599669E-2</v>
      </c>
      <c r="AB331" s="15">
        <f t="shared" si="167"/>
        <v>-2.1518150907477551E-2</v>
      </c>
      <c r="AC331" s="15">
        <f t="shared" si="168"/>
        <v>-4.9745821725757818E-2</v>
      </c>
      <c r="AD331" s="15">
        <f t="shared" si="169"/>
        <v>-2.746197262581785E-2</v>
      </c>
      <c r="AE331" s="15">
        <f t="shared" si="170"/>
        <v>7.5415994050116901E-5</v>
      </c>
      <c r="AF331">
        <f t="shared" si="171"/>
        <v>-4.9745821725757818E-2</v>
      </c>
      <c r="AG331" s="68"/>
      <c r="AH331">
        <f t="shared" si="172"/>
        <v>-2.2283849099939967E-2</v>
      </c>
      <c r="AI331">
        <f t="shared" si="173"/>
        <v>0.69318604210456236</v>
      </c>
      <c r="AJ331">
        <f t="shared" si="174"/>
        <v>-0.87142182509320743</v>
      </c>
      <c r="AK331">
        <f t="shared" si="175"/>
        <v>-0.4684711253007347</v>
      </c>
      <c r="AL331">
        <f t="shared" si="176"/>
        <v>-2.1506267301718633</v>
      </c>
      <c r="AM331">
        <f t="shared" si="177"/>
        <v>-1.8503039164665427</v>
      </c>
      <c r="AN331" s="15">
        <f t="shared" ref="AN331:AT340" si="187">$AU331+$AB$7*SIN(AO331)</f>
        <v>4.7298713716777394</v>
      </c>
      <c r="AO331" s="15">
        <f t="shared" si="187"/>
        <v>4.7298713717094092</v>
      </c>
      <c r="AP331" s="15">
        <f t="shared" si="187"/>
        <v>4.7298713749444099</v>
      </c>
      <c r="AQ331" s="15">
        <f t="shared" si="187"/>
        <v>4.7298717053926511</v>
      </c>
      <c r="AR331" s="15">
        <f t="shared" si="187"/>
        <v>4.7299054271200456</v>
      </c>
      <c r="AS331" s="15">
        <f t="shared" si="187"/>
        <v>4.7330594427591777</v>
      </c>
      <c r="AT331" s="15">
        <f t="shared" si="187"/>
        <v>4.8205694004054758</v>
      </c>
      <c r="AU331" s="15">
        <f t="shared" si="178"/>
        <v>5.2897857963355337</v>
      </c>
    </row>
    <row r="332" spans="1:48" x14ac:dyDescent="0.2">
      <c r="A332" s="9" t="s">
        <v>661</v>
      </c>
      <c r="B332" s="35"/>
      <c r="C332" s="12">
        <v>49535.445</v>
      </c>
      <c r="D332" s="12"/>
      <c r="E332" s="9">
        <f t="shared" si="160"/>
        <v>6367.9768848451813</v>
      </c>
      <c r="F332" s="9">
        <f t="shared" si="161"/>
        <v>6368</v>
      </c>
      <c r="G332" s="9">
        <f t="shared" si="162"/>
        <v>-3.5802000005787704E-2</v>
      </c>
      <c r="H332" s="9"/>
      <c r="I332" s="9">
        <f t="shared" si="185"/>
        <v>-3.5802000005787704E-2</v>
      </c>
      <c r="J332" s="9"/>
      <c r="K332" s="9"/>
      <c r="L332" s="9"/>
      <c r="M332" s="9"/>
      <c r="N332" s="9"/>
      <c r="O332" s="9">
        <f t="shared" ref="O332:O363" ca="1" si="188">+C$11+C$12*F332</f>
        <v>-6.1469987675560916E-2</v>
      </c>
      <c r="P332" s="9">
        <f t="shared" si="163"/>
        <v>5.9438217183403006E-3</v>
      </c>
      <c r="Q332" s="40">
        <f t="shared" si="164"/>
        <v>34516.945</v>
      </c>
      <c r="S332" s="35">
        <v>0.1</v>
      </c>
      <c r="Z332">
        <f t="shared" si="165"/>
        <v>6368</v>
      </c>
      <c r="AA332" s="15">
        <f t="shared" si="166"/>
        <v>-1.6340027381599669E-2</v>
      </c>
      <c r="AB332" s="15">
        <f t="shared" si="167"/>
        <v>-1.3518150905847737E-2</v>
      </c>
      <c r="AC332" s="15">
        <f t="shared" si="168"/>
        <v>-4.1745821724128003E-2</v>
      </c>
      <c r="AD332" s="15">
        <f t="shared" si="169"/>
        <v>-1.9461972624188036E-2</v>
      </c>
      <c r="AE332" s="15">
        <f t="shared" si="170"/>
        <v>3.7876837842464456E-5</v>
      </c>
      <c r="AF332">
        <f t="shared" si="171"/>
        <v>-4.1745821724128003E-2</v>
      </c>
      <c r="AG332" s="68"/>
      <c r="AH332">
        <f t="shared" si="172"/>
        <v>-2.2283849099939967E-2</v>
      </c>
      <c r="AI332">
        <f t="shared" si="173"/>
        <v>0.69318604210456236</v>
      </c>
      <c r="AJ332">
        <f t="shared" si="174"/>
        <v>-0.87142182509320743</v>
      </c>
      <c r="AK332">
        <f t="shared" si="175"/>
        <v>-0.4684711253007347</v>
      </c>
      <c r="AL332">
        <f t="shared" si="176"/>
        <v>-2.1506267301718633</v>
      </c>
      <c r="AM332">
        <f t="shared" si="177"/>
        <v>-1.8503039164665427</v>
      </c>
      <c r="AN332" s="15">
        <f t="shared" si="187"/>
        <v>4.7298713716777394</v>
      </c>
      <c r="AO332" s="15">
        <f t="shared" si="187"/>
        <v>4.7298713717094092</v>
      </c>
      <c r="AP332" s="15">
        <f t="shared" si="187"/>
        <v>4.7298713749444099</v>
      </c>
      <c r="AQ332" s="15">
        <f t="shared" si="187"/>
        <v>4.7298717053926511</v>
      </c>
      <c r="AR332" s="15">
        <f t="shared" si="187"/>
        <v>4.7299054271200456</v>
      </c>
      <c r="AS332" s="15">
        <f t="shared" si="187"/>
        <v>4.7330594427591777</v>
      </c>
      <c r="AT332" s="15">
        <f t="shared" si="187"/>
        <v>4.8205694004054758</v>
      </c>
      <c r="AU332" s="15">
        <f t="shared" si="178"/>
        <v>5.2897857963355337</v>
      </c>
      <c r="AV332" s="15"/>
    </row>
    <row r="333" spans="1:48" x14ac:dyDescent="0.2">
      <c r="A333" s="9" t="s">
        <v>661</v>
      </c>
      <c r="B333" s="35"/>
      <c r="C333" s="12">
        <v>49535.446000000004</v>
      </c>
      <c r="D333" s="12"/>
      <c r="E333" s="9">
        <f t="shared" si="160"/>
        <v>6367.9775304838304</v>
      </c>
      <c r="F333" s="9">
        <f t="shared" si="161"/>
        <v>6368</v>
      </c>
      <c r="G333" s="9">
        <f t="shared" si="162"/>
        <v>-3.4802000001945999E-2</v>
      </c>
      <c r="H333" s="9"/>
      <c r="I333" s="9">
        <f t="shared" si="185"/>
        <v>-3.4802000001945999E-2</v>
      </c>
      <c r="J333" s="9"/>
      <c r="K333" s="9"/>
      <c r="L333" s="9"/>
      <c r="M333" s="9"/>
      <c r="N333" s="9"/>
      <c r="O333" s="9">
        <f t="shared" ca="1" si="188"/>
        <v>-6.1469987675560916E-2</v>
      </c>
      <c r="P333" s="9">
        <f t="shared" si="163"/>
        <v>5.9438217183403006E-3</v>
      </c>
      <c r="Q333" s="40">
        <f t="shared" si="164"/>
        <v>34516.946000000004</v>
      </c>
      <c r="S333" s="35">
        <v>0.1</v>
      </c>
      <c r="Z333">
        <f t="shared" si="165"/>
        <v>6368</v>
      </c>
      <c r="AA333" s="15">
        <f t="shared" si="166"/>
        <v>-1.6340027381599669E-2</v>
      </c>
      <c r="AB333" s="15">
        <f t="shared" si="167"/>
        <v>-1.2518150902006031E-2</v>
      </c>
      <c r="AC333" s="15">
        <f t="shared" si="168"/>
        <v>-4.0745821720286297E-2</v>
      </c>
      <c r="AD333" s="15">
        <f t="shared" si="169"/>
        <v>-1.846197262034633E-2</v>
      </c>
      <c r="AE333" s="15">
        <f t="shared" si="170"/>
        <v>3.4084443303441753E-5</v>
      </c>
      <c r="AF333">
        <f t="shared" si="171"/>
        <v>-4.0745821720286297E-2</v>
      </c>
      <c r="AG333" s="68"/>
      <c r="AH333">
        <f t="shared" si="172"/>
        <v>-2.2283849099939967E-2</v>
      </c>
      <c r="AI333">
        <f t="shared" si="173"/>
        <v>0.69318604210456236</v>
      </c>
      <c r="AJ333">
        <f t="shared" si="174"/>
        <v>-0.87142182509320743</v>
      </c>
      <c r="AK333">
        <f t="shared" si="175"/>
        <v>-0.4684711253007347</v>
      </c>
      <c r="AL333">
        <f t="shared" si="176"/>
        <v>-2.1506267301718633</v>
      </c>
      <c r="AM333">
        <f t="shared" si="177"/>
        <v>-1.8503039164665427</v>
      </c>
      <c r="AN333" s="15">
        <f t="shared" si="187"/>
        <v>4.7298713716777394</v>
      </c>
      <c r="AO333" s="15">
        <f t="shared" si="187"/>
        <v>4.7298713717094092</v>
      </c>
      <c r="AP333" s="15">
        <f t="shared" si="187"/>
        <v>4.7298713749444099</v>
      </c>
      <c r="AQ333" s="15">
        <f t="shared" si="187"/>
        <v>4.7298717053926511</v>
      </c>
      <c r="AR333" s="15">
        <f t="shared" si="187"/>
        <v>4.7299054271200456</v>
      </c>
      <c r="AS333" s="15">
        <f t="shared" si="187"/>
        <v>4.7330594427591777</v>
      </c>
      <c r="AT333" s="15">
        <f t="shared" si="187"/>
        <v>4.8205694004054758</v>
      </c>
      <c r="AU333" s="15">
        <f t="shared" si="178"/>
        <v>5.2897857963355337</v>
      </c>
    </row>
    <row r="334" spans="1:48" x14ac:dyDescent="0.2">
      <c r="A334" s="9" t="s">
        <v>661</v>
      </c>
      <c r="B334" s="35"/>
      <c r="C334" s="12">
        <v>49535.447</v>
      </c>
      <c r="D334" s="12"/>
      <c r="E334" s="9">
        <f t="shared" si="160"/>
        <v>6367.978176122474</v>
      </c>
      <c r="F334" s="9">
        <f t="shared" si="161"/>
        <v>6368</v>
      </c>
      <c r="G334" s="9">
        <f t="shared" si="162"/>
        <v>-3.3802000005380251E-2</v>
      </c>
      <c r="H334" s="9"/>
      <c r="I334" s="9">
        <f t="shared" si="185"/>
        <v>-3.3802000005380251E-2</v>
      </c>
      <c r="J334" s="9"/>
      <c r="K334" s="9"/>
      <c r="L334" s="9"/>
      <c r="M334" s="9"/>
      <c r="N334" s="9"/>
      <c r="O334" s="9">
        <f t="shared" ca="1" si="188"/>
        <v>-6.1469987675560916E-2</v>
      </c>
      <c r="P334" s="9">
        <f t="shared" si="163"/>
        <v>5.9438217183403006E-3</v>
      </c>
      <c r="Q334" s="40">
        <f t="shared" si="164"/>
        <v>34516.947</v>
      </c>
      <c r="S334" s="35">
        <v>0.1</v>
      </c>
      <c r="Z334">
        <f t="shared" si="165"/>
        <v>6368</v>
      </c>
      <c r="AA334" s="15">
        <f t="shared" si="166"/>
        <v>-1.6340027381599669E-2</v>
      </c>
      <c r="AB334" s="15">
        <f t="shared" si="167"/>
        <v>-1.1518150905440283E-2</v>
      </c>
      <c r="AC334" s="15">
        <f t="shared" si="168"/>
        <v>-3.9745821723720549E-2</v>
      </c>
      <c r="AD334" s="15">
        <f t="shared" si="169"/>
        <v>-1.7461972623780582E-2</v>
      </c>
      <c r="AE334" s="15">
        <f t="shared" si="170"/>
        <v>3.0492048791366254E-5</v>
      </c>
      <c r="AF334">
        <f t="shared" si="171"/>
        <v>-3.9745821723720549E-2</v>
      </c>
      <c r="AG334" s="68"/>
      <c r="AH334">
        <f t="shared" si="172"/>
        <v>-2.2283849099939967E-2</v>
      </c>
      <c r="AI334">
        <f t="shared" si="173"/>
        <v>0.69318604210456236</v>
      </c>
      <c r="AJ334">
        <f t="shared" si="174"/>
        <v>-0.87142182509320743</v>
      </c>
      <c r="AK334">
        <f t="shared" si="175"/>
        <v>-0.4684711253007347</v>
      </c>
      <c r="AL334">
        <f t="shared" si="176"/>
        <v>-2.1506267301718633</v>
      </c>
      <c r="AM334">
        <f t="shared" si="177"/>
        <v>-1.8503039164665427</v>
      </c>
      <c r="AN334" s="15">
        <f t="shared" si="187"/>
        <v>4.7298713716777394</v>
      </c>
      <c r="AO334" s="15">
        <f t="shared" si="187"/>
        <v>4.7298713717094092</v>
      </c>
      <c r="AP334" s="15">
        <f t="shared" si="187"/>
        <v>4.7298713749444099</v>
      </c>
      <c r="AQ334" s="15">
        <f t="shared" si="187"/>
        <v>4.7298717053926511</v>
      </c>
      <c r="AR334" s="15">
        <f t="shared" si="187"/>
        <v>4.7299054271200456</v>
      </c>
      <c r="AS334" s="15">
        <f t="shared" si="187"/>
        <v>4.7330594427591777</v>
      </c>
      <c r="AT334" s="15">
        <f t="shared" si="187"/>
        <v>4.8205694004054758</v>
      </c>
      <c r="AU334" s="15">
        <f t="shared" si="178"/>
        <v>5.2897857963355337</v>
      </c>
    </row>
    <row r="335" spans="1:48" x14ac:dyDescent="0.2">
      <c r="A335" s="9" t="s">
        <v>661</v>
      </c>
      <c r="B335" s="35"/>
      <c r="C335" s="12">
        <v>49535.453000000001</v>
      </c>
      <c r="D335" s="12"/>
      <c r="E335" s="9">
        <f t="shared" si="160"/>
        <v>6367.982049954353</v>
      </c>
      <c r="F335" s="9">
        <f t="shared" si="161"/>
        <v>6368</v>
      </c>
      <c r="G335" s="9">
        <f t="shared" si="162"/>
        <v>-2.780200000415789E-2</v>
      </c>
      <c r="H335" s="9"/>
      <c r="I335" s="9">
        <f t="shared" si="185"/>
        <v>-2.780200000415789E-2</v>
      </c>
      <c r="J335" s="9"/>
      <c r="K335" s="9"/>
      <c r="L335" s="9"/>
      <c r="M335" s="9"/>
      <c r="N335" s="9"/>
      <c r="O335" s="9">
        <f t="shared" ca="1" si="188"/>
        <v>-6.1469987675560916E-2</v>
      </c>
      <c r="P335" s="9">
        <f t="shared" si="163"/>
        <v>5.9438217183403006E-3</v>
      </c>
      <c r="Q335" s="40">
        <f t="shared" si="164"/>
        <v>34516.953000000001</v>
      </c>
      <c r="S335" s="35">
        <v>0.1</v>
      </c>
      <c r="X335" s="9"/>
      <c r="Y335" s="9"/>
      <c r="Z335">
        <f t="shared" si="165"/>
        <v>6368</v>
      </c>
      <c r="AA335" s="15">
        <f t="shared" si="166"/>
        <v>-1.6340027381599669E-2</v>
      </c>
      <c r="AB335" s="15">
        <f t="shared" si="167"/>
        <v>-5.5181509042179222E-3</v>
      </c>
      <c r="AC335" s="15">
        <f t="shared" si="168"/>
        <v>-3.3745821722498189E-2</v>
      </c>
      <c r="AD335" s="15">
        <f t="shared" si="169"/>
        <v>-1.1461972622558221E-2</v>
      </c>
      <c r="AE335" s="15">
        <f t="shared" si="170"/>
        <v>1.3137681640027418E-5</v>
      </c>
      <c r="AF335">
        <f t="shared" si="171"/>
        <v>-3.3745821722498189E-2</v>
      </c>
      <c r="AG335" s="68"/>
      <c r="AH335">
        <f t="shared" si="172"/>
        <v>-2.2283849099939967E-2</v>
      </c>
      <c r="AI335">
        <f t="shared" si="173"/>
        <v>0.69318604210456236</v>
      </c>
      <c r="AJ335">
        <f t="shared" si="174"/>
        <v>-0.87142182509320743</v>
      </c>
      <c r="AK335">
        <f t="shared" si="175"/>
        <v>-0.4684711253007347</v>
      </c>
      <c r="AL335">
        <f t="shared" si="176"/>
        <v>-2.1506267301718633</v>
      </c>
      <c r="AM335">
        <f t="shared" si="177"/>
        <v>-1.8503039164665427</v>
      </c>
      <c r="AN335" s="15">
        <f t="shared" si="187"/>
        <v>4.7298713716777394</v>
      </c>
      <c r="AO335" s="15">
        <f t="shared" si="187"/>
        <v>4.7298713717094092</v>
      </c>
      <c r="AP335" s="15">
        <f t="shared" si="187"/>
        <v>4.7298713749444099</v>
      </c>
      <c r="AQ335" s="15">
        <f t="shared" si="187"/>
        <v>4.7298717053926511</v>
      </c>
      <c r="AR335" s="15">
        <f t="shared" si="187"/>
        <v>4.7299054271200456</v>
      </c>
      <c r="AS335" s="15">
        <f t="shared" si="187"/>
        <v>4.7330594427591777</v>
      </c>
      <c r="AT335" s="15">
        <f t="shared" si="187"/>
        <v>4.8205694004054758</v>
      </c>
      <c r="AU335" s="15">
        <f t="shared" si="178"/>
        <v>5.2897857963355337</v>
      </c>
    </row>
    <row r="336" spans="1:48" x14ac:dyDescent="0.2">
      <c r="A336" s="9" t="s">
        <v>661</v>
      </c>
      <c r="B336" s="35"/>
      <c r="C336" s="12">
        <v>49535.455000000002</v>
      </c>
      <c r="D336" s="12"/>
      <c r="E336" s="9">
        <f t="shared" si="160"/>
        <v>6367.9833412316466</v>
      </c>
      <c r="F336" s="9">
        <f t="shared" si="161"/>
        <v>6368</v>
      </c>
      <c r="G336" s="9">
        <f t="shared" si="162"/>
        <v>-2.5802000003750436E-2</v>
      </c>
      <c r="H336" s="9"/>
      <c r="I336" s="9">
        <f t="shared" si="185"/>
        <v>-2.5802000003750436E-2</v>
      </c>
      <c r="J336" s="9"/>
      <c r="K336" s="9"/>
      <c r="L336" s="9"/>
      <c r="M336" s="9"/>
      <c r="N336" s="9"/>
      <c r="O336" s="9">
        <f t="shared" ca="1" si="188"/>
        <v>-6.1469987675560916E-2</v>
      </c>
      <c r="P336" s="9">
        <f t="shared" si="163"/>
        <v>5.9438217183403006E-3</v>
      </c>
      <c r="Q336" s="40">
        <f t="shared" si="164"/>
        <v>34516.955000000002</v>
      </c>
      <c r="S336" s="35">
        <v>0.1</v>
      </c>
      <c r="Z336">
        <f t="shared" si="165"/>
        <v>6368</v>
      </c>
      <c r="AA336" s="15">
        <f t="shared" si="166"/>
        <v>-1.6340027381599669E-2</v>
      </c>
      <c r="AB336" s="15">
        <f t="shared" si="167"/>
        <v>-3.5181509038104686E-3</v>
      </c>
      <c r="AC336" s="15">
        <f t="shared" si="168"/>
        <v>-3.1745821722090735E-2</v>
      </c>
      <c r="AD336" s="15">
        <f t="shared" si="169"/>
        <v>-9.4619726221507675E-3</v>
      </c>
      <c r="AE336" s="15">
        <f t="shared" si="170"/>
        <v>8.9528925902330661E-6</v>
      </c>
      <c r="AF336">
        <f t="shared" si="171"/>
        <v>-3.1745821722090735E-2</v>
      </c>
      <c r="AG336" s="68"/>
      <c r="AH336">
        <f t="shared" si="172"/>
        <v>-2.2283849099939967E-2</v>
      </c>
      <c r="AI336">
        <f t="shared" si="173"/>
        <v>0.69318604210456236</v>
      </c>
      <c r="AJ336">
        <f t="shared" si="174"/>
        <v>-0.87142182509320743</v>
      </c>
      <c r="AK336">
        <f t="shared" si="175"/>
        <v>-0.4684711253007347</v>
      </c>
      <c r="AL336">
        <f t="shared" si="176"/>
        <v>-2.1506267301718633</v>
      </c>
      <c r="AM336">
        <f t="shared" si="177"/>
        <v>-1.8503039164665427</v>
      </c>
      <c r="AN336" s="15">
        <f t="shared" si="187"/>
        <v>4.7298713716777394</v>
      </c>
      <c r="AO336" s="15">
        <f t="shared" si="187"/>
        <v>4.7298713717094092</v>
      </c>
      <c r="AP336" s="15">
        <f t="shared" si="187"/>
        <v>4.7298713749444099</v>
      </c>
      <c r="AQ336" s="15">
        <f t="shared" si="187"/>
        <v>4.7298717053926511</v>
      </c>
      <c r="AR336" s="15">
        <f t="shared" si="187"/>
        <v>4.7299054271200456</v>
      </c>
      <c r="AS336" s="15">
        <f t="shared" si="187"/>
        <v>4.7330594427591777</v>
      </c>
      <c r="AT336" s="15">
        <f t="shared" si="187"/>
        <v>4.8205694004054758</v>
      </c>
      <c r="AU336" s="15">
        <f t="shared" si="178"/>
        <v>5.2897857963355337</v>
      </c>
    </row>
    <row r="337" spans="1:48" x14ac:dyDescent="0.2">
      <c r="A337" s="9" t="s">
        <v>661</v>
      </c>
      <c r="B337" s="35"/>
      <c r="C337" s="12">
        <v>49535.455999999998</v>
      </c>
      <c r="D337" s="12"/>
      <c r="E337" s="9">
        <f t="shared" si="160"/>
        <v>6367.9839868702902</v>
      </c>
      <c r="F337" s="9">
        <f t="shared" si="161"/>
        <v>6368</v>
      </c>
      <c r="G337" s="9">
        <f t="shared" si="162"/>
        <v>-2.4802000007184688E-2</v>
      </c>
      <c r="H337" s="9"/>
      <c r="I337" s="9">
        <f t="shared" si="185"/>
        <v>-2.4802000007184688E-2</v>
      </c>
      <c r="J337" s="9"/>
      <c r="K337" s="9"/>
      <c r="L337" s="9"/>
      <c r="M337" s="9"/>
      <c r="N337" s="9"/>
      <c r="O337" s="9">
        <f t="shared" ca="1" si="188"/>
        <v>-6.1469987675560916E-2</v>
      </c>
      <c r="P337" s="9">
        <f t="shared" si="163"/>
        <v>5.9438217183403006E-3</v>
      </c>
      <c r="Q337" s="40">
        <f t="shared" si="164"/>
        <v>34516.955999999998</v>
      </c>
      <c r="S337" s="35">
        <v>0.1</v>
      </c>
      <c r="Z337">
        <f t="shared" si="165"/>
        <v>6368</v>
      </c>
      <c r="AA337" s="15">
        <f t="shared" si="166"/>
        <v>-1.6340027381599669E-2</v>
      </c>
      <c r="AB337" s="15">
        <f t="shared" si="167"/>
        <v>-2.5181509072447206E-3</v>
      </c>
      <c r="AC337" s="15">
        <f t="shared" si="168"/>
        <v>-3.0745821725524987E-2</v>
      </c>
      <c r="AD337" s="15">
        <f t="shared" si="169"/>
        <v>-8.4619726255850194E-3</v>
      </c>
      <c r="AE337" s="15">
        <f t="shared" si="170"/>
        <v>7.1604980716150236E-6</v>
      </c>
      <c r="AF337">
        <f t="shared" si="171"/>
        <v>-3.0745821725524987E-2</v>
      </c>
      <c r="AG337" s="68"/>
      <c r="AH337">
        <f t="shared" si="172"/>
        <v>-2.2283849099939967E-2</v>
      </c>
      <c r="AI337">
        <f t="shared" si="173"/>
        <v>0.69318604210456236</v>
      </c>
      <c r="AJ337">
        <f t="shared" si="174"/>
        <v>-0.87142182509320743</v>
      </c>
      <c r="AK337">
        <f t="shared" si="175"/>
        <v>-0.4684711253007347</v>
      </c>
      <c r="AL337">
        <f t="shared" si="176"/>
        <v>-2.1506267301718633</v>
      </c>
      <c r="AM337">
        <f t="shared" si="177"/>
        <v>-1.8503039164665427</v>
      </c>
      <c r="AN337" s="15">
        <f t="shared" si="187"/>
        <v>4.7298713716777394</v>
      </c>
      <c r="AO337" s="15">
        <f t="shared" si="187"/>
        <v>4.7298713717094092</v>
      </c>
      <c r="AP337" s="15">
        <f t="shared" si="187"/>
        <v>4.7298713749444099</v>
      </c>
      <c r="AQ337" s="15">
        <f t="shared" si="187"/>
        <v>4.7298717053926511</v>
      </c>
      <c r="AR337" s="15">
        <f t="shared" si="187"/>
        <v>4.7299054271200456</v>
      </c>
      <c r="AS337" s="15">
        <f t="shared" si="187"/>
        <v>4.7330594427591777</v>
      </c>
      <c r="AT337" s="15">
        <f t="shared" si="187"/>
        <v>4.8205694004054758</v>
      </c>
      <c r="AU337" s="15">
        <f t="shared" si="178"/>
        <v>5.2897857963355337</v>
      </c>
    </row>
    <row r="338" spans="1:48" x14ac:dyDescent="0.2">
      <c r="A338" s="9" t="s">
        <v>661</v>
      </c>
      <c r="B338" s="35"/>
      <c r="C338" s="12">
        <v>49535.46</v>
      </c>
      <c r="D338" s="12"/>
      <c r="E338" s="9">
        <f t="shared" si="160"/>
        <v>6367.9865694248765</v>
      </c>
      <c r="F338" s="9">
        <f t="shared" si="161"/>
        <v>6368</v>
      </c>
      <c r="G338" s="9">
        <f t="shared" si="162"/>
        <v>-2.0802000006369781E-2</v>
      </c>
      <c r="H338" s="9"/>
      <c r="I338" s="9">
        <f t="shared" si="185"/>
        <v>-2.0802000006369781E-2</v>
      </c>
      <c r="J338" s="9"/>
      <c r="K338" s="9"/>
      <c r="L338" s="9"/>
      <c r="M338" s="9"/>
      <c r="N338" s="9"/>
      <c r="O338" s="9">
        <f t="shared" ca="1" si="188"/>
        <v>-6.1469987675560916E-2</v>
      </c>
      <c r="P338" s="9">
        <f t="shared" si="163"/>
        <v>5.9438217183403006E-3</v>
      </c>
      <c r="Q338" s="40">
        <f t="shared" si="164"/>
        <v>34516.959999999999</v>
      </c>
      <c r="S338" s="35">
        <v>0.1</v>
      </c>
      <c r="X338" s="9"/>
      <c r="Y338" s="9"/>
      <c r="Z338">
        <f t="shared" si="165"/>
        <v>6368</v>
      </c>
      <c r="AA338" s="15">
        <f t="shared" si="166"/>
        <v>-1.6340027381599669E-2</v>
      </c>
      <c r="AB338" s="15">
        <f t="shared" si="167"/>
        <v>1.4818490935701867E-3</v>
      </c>
      <c r="AC338" s="15">
        <f t="shared" si="168"/>
        <v>-2.674582172471008E-2</v>
      </c>
      <c r="AD338" s="15">
        <f t="shared" si="169"/>
        <v>-4.4619726247701122E-3</v>
      </c>
      <c r="AE338" s="15">
        <f t="shared" si="170"/>
        <v>1.9909199704197888E-6</v>
      </c>
      <c r="AF338">
        <f t="shared" si="171"/>
        <v>-2.674582172471008E-2</v>
      </c>
      <c r="AG338" s="68"/>
      <c r="AH338">
        <f t="shared" si="172"/>
        <v>-2.2283849099939967E-2</v>
      </c>
      <c r="AI338">
        <f t="shared" si="173"/>
        <v>0.69318604210456236</v>
      </c>
      <c r="AJ338">
        <f t="shared" si="174"/>
        <v>-0.87142182509320743</v>
      </c>
      <c r="AK338">
        <f t="shared" si="175"/>
        <v>-0.4684711253007347</v>
      </c>
      <c r="AL338">
        <f t="shared" si="176"/>
        <v>-2.1506267301718633</v>
      </c>
      <c r="AM338">
        <f t="shared" si="177"/>
        <v>-1.8503039164665427</v>
      </c>
      <c r="AN338" s="15">
        <f t="shared" si="187"/>
        <v>4.7298713716777394</v>
      </c>
      <c r="AO338" s="15">
        <f t="shared" si="187"/>
        <v>4.7298713717094092</v>
      </c>
      <c r="AP338" s="15">
        <f t="shared" si="187"/>
        <v>4.7298713749444099</v>
      </c>
      <c r="AQ338" s="15">
        <f t="shared" si="187"/>
        <v>4.7298717053926511</v>
      </c>
      <c r="AR338" s="15">
        <f t="shared" si="187"/>
        <v>4.7299054271200456</v>
      </c>
      <c r="AS338" s="15">
        <f t="shared" si="187"/>
        <v>4.7330594427591777</v>
      </c>
      <c r="AT338" s="15">
        <f t="shared" si="187"/>
        <v>4.8205694004054758</v>
      </c>
      <c r="AU338" s="15">
        <f t="shared" si="178"/>
        <v>5.2897857963355337</v>
      </c>
    </row>
    <row r="339" spans="1:48" x14ac:dyDescent="0.2">
      <c r="A339" s="9" t="s">
        <v>661</v>
      </c>
      <c r="B339" s="35"/>
      <c r="C339" s="12">
        <v>49535.468999999997</v>
      </c>
      <c r="D339" s="12"/>
      <c r="E339" s="9">
        <f t="shared" si="160"/>
        <v>6367.9923801726927</v>
      </c>
      <c r="F339" s="9">
        <f t="shared" si="161"/>
        <v>6368</v>
      </c>
      <c r="G339" s="9">
        <f t="shared" si="162"/>
        <v>-1.1802000008174218E-2</v>
      </c>
      <c r="H339" s="9"/>
      <c r="I339" s="9">
        <f t="shared" si="185"/>
        <v>-1.1802000008174218E-2</v>
      </c>
      <c r="J339" s="9"/>
      <c r="K339" s="9"/>
      <c r="L339" s="9"/>
      <c r="M339" s="9"/>
      <c r="N339" s="9"/>
      <c r="O339" s="9">
        <f t="shared" ca="1" si="188"/>
        <v>-6.1469987675560916E-2</v>
      </c>
      <c r="P339" s="9">
        <f t="shared" si="163"/>
        <v>5.9438217183403006E-3</v>
      </c>
      <c r="Q339" s="40">
        <f t="shared" si="164"/>
        <v>34516.968999999997</v>
      </c>
      <c r="S339" s="35">
        <v>0.1</v>
      </c>
      <c r="Z339">
        <f t="shared" si="165"/>
        <v>6368</v>
      </c>
      <c r="AA339" s="15">
        <f t="shared" si="166"/>
        <v>-1.6340027381599669E-2</v>
      </c>
      <c r="AB339" s="15">
        <f t="shared" si="167"/>
        <v>1.0481849091765749E-2</v>
      </c>
      <c r="AC339" s="15">
        <f t="shared" si="168"/>
        <v>-1.7745821726514517E-2</v>
      </c>
      <c r="AD339" s="15">
        <f t="shared" si="169"/>
        <v>4.5380273734254503E-3</v>
      </c>
      <c r="AE339" s="15">
        <f t="shared" si="170"/>
        <v>2.0593692441958691E-6</v>
      </c>
      <c r="AF339">
        <f t="shared" si="171"/>
        <v>-1.7745821726514517E-2</v>
      </c>
      <c r="AG339" s="68"/>
      <c r="AH339">
        <f t="shared" si="172"/>
        <v>-2.2283849099939967E-2</v>
      </c>
      <c r="AI339">
        <f t="shared" si="173"/>
        <v>0.69318604210456236</v>
      </c>
      <c r="AJ339">
        <f t="shared" si="174"/>
        <v>-0.87142182509320743</v>
      </c>
      <c r="AK339">
        <f t="shared" si="175"/>
        <v>-0.4684711253007347</v>
      </c>
      <c r="AL339">
        <f t="shared" si="176"/>
        <v>-2.1506267301718633</v>
      </c>
      <c r="AM339">
        <f t="shared" si="177"/>
        <v>-1.8503039164665427</v>
      </c>
      <c r="AN339" s="15">
        <f t="shared" si="187"/>
        <v>4.7298713716777394</v>
      </c>
      <c r="AO339" s="15">
        <f t="shared" si="187"/>
        <v>4.7298713717094092</v>
      </c>
      <c r="AP339" s="15">
        <f t="shared" si="187"/>
        <v>4.7298713749444099</v>
      </c>
      <c r="AQ339" s="15">
        <f t="shared" si="187"/>
        <v>4.7298717053926511</v>
      </c>
      <c r="AR339" s="15">
        <f t="shared" si="187"/>
        <v>4.7299054271200456</v>
      </c>
      <c r="AS339" s="15">
        <f t="shared" si="187"/>
        <v>4.7330594427591777</v>
      </c>
      <c r="AT339" s="15">
        <f t="shared" si="187"/>
        <v>4.8205694004054758</v>
      </c>
      <c r="AU339" s="15">
        <f t="shared" si="178"/>
        <v>5.2897857963355337</v>
      </c>
    </row>
    <row r="340" spans="1:48" x14ac:dyDescent="0.2">
      <c r="A340" s="9" t="s">
        <v>661</v>
      </c>
      <c r="B340" s="35"/>
      <c r="C340" s="12">
        <v>49535.470999999998</v>
      </c>
      <c r="D340" s="12"/>
      <c r="E340" s="9">
        <f t="shared" si="160"/>
        <v>6367.9936714499854</v>
      </c>
      <c r="F340" s="9">
        <f t="shared" si="161"/>
        <v>6368</v>
      </c>
      <c r="G340" s="9">
        <f t="shared" si="162"/>
        <v>-9.8020000077667646E-3</v>
      </c>
      <c r="H340" s="9"/>
      <c r="I340" s="9">
        <f t="shared" si="185"/>
        <v>-9.8020000077667646E-3</v>
      </c>
      <c r="J340" s="9"/>
      <c r="K340" s="9"/>
      <c r="L340" s="9"/>
      <c r="M340" s="9"/>
      <c r="N340" s="9"/>
      <c r="O340" s="9">
        <f t="shared" ca="1" si="188"/>
        <v>-6.1469987675560916E-2</v>
      </c>
      <c r="P340" s="9">
        <f t="shared" si="163"/>
        <v>5.9438217183403006E-3</v>
      </c>
      <c r="Q340" s="40">
        <f t="shared" si="164"/>
        <v>34516.970999999998</v>
      </c>
      <c r="S340" s="35">
        <v>0.1</v>
      </c>
      <c r="Z340">
        <f t="shared" si="165"/>
        <v>6368</v>
      </c>
      <c r="AA340" s="15">
        <f t="shared" si="166"/>
        <v>-1.6340027381599669E-2</v>
      </c>
      <c r="AB340" s="15">
        <f t="shared" si="167"/>
        <v>1.2481849092173203E-2</v>
      </c>
      <c r="AC340" s="15">
        <f t="shared" si="168"/>
        <v>-1.5745821726107063E-2</v>
      </c>
      <c r="AD340" s="15">
        <f t="shared" si="169"/>
        <v>6.5380273738329039E-3</v>
      </c>
      <c r="AE340" s="15">
        <f t="shared" si="170"/>
        <v>4.2745801940988382E-6</v>
      </c>
      <c r="AF340">
        <f t="shared" si="171"/>
        <v>-1.5745821726107063E-2</v>
      </c>
      <c r="AG340" s="68"/>
      <c r="AH340">
        <f t="shared" si="172"/>
        <v>-2.2283849099939967E-2</v>
      </c>
      <c r="AI340">
        <f t="shared" si="173"/>
        <v>0.69318604210456236</v>
      </c>
      <c r="AJ340">
        <f t="shared" si="174"/>
        <v>-0.87142182509320743</v>
      </c>
      <c r="AK340">
        <f t="shared" si="175"/>
        <v>-0.4684711253007347</v>
      </c>
      <c r="AL340">
        <f t="shared" si="176"/>
        <v>-2.1506267301718633</v>
      </c>
      <c r="AM340">
        <f t="shared" si="177"/>
        <v>-1.8503039164665427</v>
      </c>
      <c r="AN340" s="15">
        <f t="shared" si="187"/>
        <v>4.7298713716777394</v>
      </c>
      <c r="AO340" s="15">
        <f t="shared" si="187"/>
        <v>4.7298713717094092</v>
      </c>
      <c r="AP340" s="15">
        <f t="shared" si="187"/>
        <v>4.7298713749444099</v>
      </c>
      <c r="AQ340" s="15">
        <f t="shared" si="187"/>
        <v>4.7298717053926511</v>
      </c>
      <c r="AR340" s="15">
        <f t="shared" si="187"/>
        <v>4.7299054271200456</v>
      </c>
      <c r="AS340" s="15">
        <f t="shared" si="187"/>
        <v>4.7330594427591777</v>
      </c>
      <c r="AT340" s="15">
        <f t="shared" si="187"/>
        <v>4.8205694004054758</v>
      </c>
      <c r="AU340" s="15">
        <f t="shared" si="178"/>
        <v>5.2897857963355337</v>
      </c>
    </row>
    <row r="341" spans="1:48" x14ac:dyDescent="0.2">
      <c r="A341" s="9" t="s">
        <v>668</v>
      </c>
      <c r="B341" s="35"/>
      <c r="C341" s="12">
        <v>49535.472000000002</v>
      </c>
      <c r="D341" s="12"/>
      <c r="E341" s="9">
        <f t="shared" ref="E341:E404" si="189">+(C341-C$7)/C$8</f>
        <v>6367.9943170886345</v>
      </c>
      <c r="F341" s="9">
        <f t="shared" ref="F341:F404" si="190">ROUND(2*E341,0)/2</f>
        <v>6368</v>
      </c>
      <c r="G341" s="9">
        <f t="shared" ref="G341:G404" si="191">+C341-(C$7+F341*C$8)</f>
        <v>-8.802000003925059E-3</v>
      </c>
      <c r="H341" s="9"/>
      <c r="I341" s="9">
        <f t="shared" si="185"/>
        <v>-8.802000003925059E-3</v>
      </c>
      <c r="J341" s="9"/>
      <c r="K341" s="9"/>
      <c r="L341" s="9"/>
      <c r="M341" s="9"/>
      <c r="N341" s="9"/>
      <c r="O341" s="9">
        <f t="shared" ca="1" si="188"/>
        <v>-6.1469987675560916E-2</v>
      </c>
      <c r="P341" s="9">
        <f t="shared" ref="P341:P404" si="192">+D$11+D$12*F341+D$13*F341^2</f>
        <v>5.9438217183403006E-3</v>
      </c>
      <c r="Q341" s="40">
        <f t="shared" ref="Q341:Q404" si="193">+C341-15018.5</f>
        <v>34516.972000000002</v>
      </c>
      <c r="S341" s="35">
        <v>0.1</v>
      </c>
      <c r="Z341">
        <f t="shared" ref="Z341:Z404" si="194">F341</f>
        <v>6368</v>
      </c>
      <c r="AA341" s="15">
        <f t="shared" ref="AA341:AA404" si="195">AB$3+AB$4*Z341+AB$5*Z341^2+AH341</f>
        <v>-1.6340027381599669E-2</v>
      </c>
      <c r="AB341" s="15">
        <f t="shared" ref="AB341:AB404" si="196">G341-AH341</f>
        <v>1.3481849096014908E-2</v>
      </c>
      <c r="AC341" s="15">
        <f t="shared" ref="AC341:AC404" si="197">+G341-P341</f>
        <v>-1.474582172226536E-2</v>
      </c>
      <c r="AD341" s="15">
        <f t="shared" ref="AD341:AD404" si="198">IF(S341&lt;&gt;0,G341-AA341, -9999)</f>
        <v>7.5380273776746096E-3</v>
      </c>
      <c r="AE341" s="15">
        <f t="shared" ref="AE341:AE404" si="199">+(G341-AA341)^2*S341</f>
        <v>5.6821856746571958E-6</v>
      </c>
      <c r="AF341">
        <f t="shared" ref="AF341:AF404" si="200">IF(S341&lt;&gt;0,G341-P341, -9999)</f>
        <v>-1.474582172226536E-2</v>
      </c>
      <c r="AG341" s="68"/>
      <c r="AH341">
        <f t="shared" ref="AH341:AH404" si="201">$AB$6*($AB$11/AI341*AJ341+$AB$12)</f>
        <v>-2.2283849099939967E-2</v>
      </c>
      <c r="AI341">
        <f t="shared" ref="AI341:AI404" si="202">1+$AB$7*COS(AL341)</f>
        <v>0.69318604210456236</v>
      </c>
      <c r="AJ341">
        <f t="shared" ref="AJ341:AJ404" si="203">SIN(AL341+RADIANS($AB$9))</f>
        <v>-0.87142182509320743</v>
      </c>
      <c r="AK341">
        <f t="shared" ref="AK341:AK404" si="204">$AB$7*SIN(AL341)</f>
        <v>-0.4684711253007347</v>
      </c>
      <c r="AL341">
        <f t="shared" ref="AL341:AL404" si="205">2*ATAN(AM341)</f>
        <v>-2.1506267301718633</v>
      </c>
      <c r="AM341">
        <f t="shared" ref="AM341:AM404" si="206">SQRT((1+$AB$7)/(1-$AB$7))*TAN(AN341/2)</f>
        <v>-1.8503039164665427</v>
      </c>
      <c r="AN341" s="15">
        <f t="shared" ref="AN341:AT350" si="207">$AU341+$AB$7*SIN(AO341)</f>
        <v>4.7298713716777394</v>
      </c>
      <c r="AO341" s="15">
        <f t="shared" si="207"/>
        <v>4.7298713717094092</v>
      </c>
      <c r="AP341" s="15">
        <f t="shared" si="207"/>
        <v>4.7298713749444099</v>
      </c>
      <c r="AQ341" s="15">
        <f t="shared" si="207"/>
        <v>4.7298717053926511</v>
      </c>
      <c r="AR341" s="15">
        <f t="shared" si="207"/>
        <v>4.7299054271200456</v>
      </c>
      <c r="AS341" s="15">
        <f t="shared" si="207"/>
        <v>4.7330594427591777</v>
      </c>
      <c r="AT341" s="15">
        <f t="shared" si="207"/>
        <v>4.8205694004054758</v>
      </c>
      <c r="AU341" s="15">
        <f t="shared" ref="AU341:AU404" si="208">RADIANS($AB$9)+$AB$18*(F341-AB$15)</f>
        <v>5.2897857963355337</v>
      </c>
    </row>
    <row r="342" spans="1:48" x14ac:dyDescent="0.2">
      <c r="A342" s="9" t="s">
        <v>661</v>
      </c>
      <c r="B342" s="35"/>
      <c r="C342" s="12">
        <v>49566.417999999998</v>
      </c>
      <c r="D342" s="12"/>
      <c r="E342" s="9">
        <f t="shared" si="189"/>
        <v>6387.9742506395023</v>
      </c>
      <c r="F342" s="9">
        <f t="shared" si="190"/>
        <v>6388</v>
      </c>
      <c r="G342" s="9">
        <f t="shared" si="191"/>
        <v>-3.9882000004581641E-2</v>
      </c>
      <c r="H342" s="9"/>
      <c r="I342" s="9">
        <f t="shared" si="185"/>
        <v>-3.9882000004581641E-2</v>
      </c>
      <c r="J342" s="9"/>
      <c r="K342" s="9"/>
      <c r="L342" s="9"/>
      <c r="M342" s="9"/>
      <c r="N342" s="9"/>
      <c r="O342" s="9">
        <f t="shared" ca="1" si="188"/>
        <v>-6.1009096741434871E-2</v>
      </c>
      <c r="P342" s="9">
        <f t="shared" si="192"/>
        <v>5.9475839891304514E-3</v>
      </c>
      <c r="Q342" s="40">
        <f t="shared" si="193"/>
        <v>34547.917999999998</v>
      </c>
      <c r="S342" s="35">
        <v>0.1</v>
      </c>
      <c r="Z342">
        <f t="shared" si="194"/>
        <v>6388</v>
      </c>
      <c r="AA342" s="15">
        <f t="shared" si="195"/>
        <v>-1.6321446335170919E-2</v>
      </c>
      <c r="AB342" s="15">
        <f t="shared" si="196"/>
        <v>-1.7612969680280272E-2</v>
      </c>
      <c r="AC342" s="15">
        <f t="shared" si="197"/>
        <v>-4.5829583993712092E-2</v>
      </c>
      <c r="AD342" s="15">
        <f t="shared" si="198"/>
        <v>-2.3560553669410723E-2</v>
      </c>
      <c r="AE342" s="15">
        <f t="shared" si="199"/>
        <v>5.5509968920918311E-5</v>
      </c>
      <c r="AF342">
        <f t="shared" si="200"/>
        <v>-4.5829583993712092E-2</v>
      </c>
      <c r="AG342" s="68"/>
      <c r="AH342">
        <f t="shared" si="201"/>
        <v>-2.2269030324301369E-2</v>
      </c>
      <c r="AI342">
        <f t="shared" si="202"/>
        <v>0.69575006577886178</v>
      </c>
      <c r="AJ342">
        <f t="shared" si="203"/>
        <v>-0.87408880471656714</v>
      </c>
      <c r="AK342">
        <f t="shared" si="204"/>
        <v>-0.47014038065925923</v>
      </c>
      <c r="AL342">
        <f t="shared" si="205"/>
        <v>-2.1451633040787144</v>
      </c>
      <c r="AM342">
        <f t="shared" si="206"/>
        <v>-1.8382805854907314</v>
      </c>
      <c r="AN342" s="15">
        <f t="shared" si="207"/>
        <v>4.7363891923278123</v>
      </c>
      <c r="AO342" s="15">
        <f t="shared" si="207"/>
        <v>4.7363891924540109</v>
      </c>
      <c r="AP342" s="15">
        <f t="shared" si="207"/>
        <v>4.7363892018445695</v>
      </c>
      <c r="AQ342" s="15">
        <f t="shared" si="207"/>
        <v>4.7363899005973673</v>
      </c>
      <c r="AR342" s="15">
        <f t="shared" si="207"/>
        <v>4.7364418379464377</v>
      </c>
      <c r="AS342" s="15">
        <f t="shared" si="207"/>
        <v>4.7400304572639289</v>
      </c>
      <c r="AT342" s="15">
        <f t="shared" si="207"/>
        <v>4.8289904264119325</v>
      </c>
      <c r="AU342" s="15">
        <f t="shared" si="208"/>
        <v>5.2962279172191531</v>
      </c>
    </row>
    <row r="343" spans="1:48" x14ac:dyDescent="0.2">
      <c r="A343" s="9" t="s">
        <v>661</v>
      </c>
      <c r="B343" s="35"/>
      <c r="C343" s="12">
        <v>49566.425000000003</v>
      </c>
      <c r="D343" s="12"/>
      <c r="E343" s="9">
        <f t="shared" si="189"/>
        <v>6387.9787701100304</v>
      </c>
      <c r="F343" s="9">
        <f t="shared" si="190"/>
        <v>6388</v>
      </c>
      <c r="G343" s="9">
        <f t="shared" si="191"/>
        <v>-3.2881999999517575E-2</v>
      </c>
      <c r="H343" s="9"/>
      <c r="I343" s="9">
        <f t="shared" si="185"/>
        <v>-3.2881999999517575E-2</v>
      </c>
      <c r="J343" s="9"/>
      <c r="K343" s="9"/>
      <c r="L343" s="9"/>
      <c r="M343" s="9"/>
      <c r="N343" s="9"/>
      <c r="O343" s="9">
        <f t="shared" ca="1" si="188"/>
        <v>-6.1009096741434871E-2</v>
      </c>
      <c r="P343" s="9">
        <f t="shared" si="192"/>
        <v>5.9475839891304514E-3</v>
      </c>
      <c r="Q343" s="40">
        <f t="shared" si="193"/>
        <v>34547.925000000003</v>
      </c>
      <c r="S343" s="35">
        <v>0.1</v>
      </c>
      <c r="Z343">
        <f t="shared" si="194"/>
        <v>6388</v>
      </c>
      <c r="AA343" s="15">
        <f t="shared" si="195"/>
        <v>-1.6321446335170919E-2</v>
      </c>
      <c r="AB343" s="15">
        <f t="shared" si="196"/>
        <v>-1.0612969675216206E-2</v>
      </c>
      <c r="AC343" s="15">
        <f t="shared" si="197"/>
        <v>-3.8829583988648025E-2</v>
      </c>
      <c r="AD343" s="15">
        <f t="shared" si="198"/>
        <v>-1.6560553664346656E-2</v>
      </c>
      <c r="AE343" s="15">
        <f t="shared" si="199"/>
        <v>2.742519376697055E-5</v>
      </c>
      <c r="AF343">
        <f t="shared" si="200"/>
        <v>-3.8829583988648025E-2</v>
      </c>
      <c r="AG343" s="68"/>
      <c r="AH343">
        <f t="shared" si="201"/>
        <v>-2.2269030324301369E-2</v>
      </c>
      <c r="AI343">
        <f t="shared" si="202"/>
        <v>0.69575006577886178</v>
      </c>
      <c r="AJ343">
        <f t="shared" si="203"/>
        <v>-0.87408880471656714</v>
      </c>
      <c r="AK343">
        <f t="shared" si="204"/>
        <v>-0.47014038065925923</v>
      </c>
      <c r="AL343">
        <f t="shared" si="205"/>
        <v>-2.1451633040787144</v>
      </c>
      <c r="AM343">
        <f t="shared" si="206"/>
        <v>-1.8382805854907314</v>
      </c>
      <c r="AN343" s="15">
        <f t="shared" si="207"/>
        <v>4.7363891923278123</v>
      </c>
      <c r="AO343" s="15">
        <f t="shared" si="207"/>
        <v>4.7363891924540109</v>
      </c>
      <c r="AP343" s="15">
        <f t="shared" si="207"/>
        <v>4.7363892018445695</v>
      </c>
      <c r="AQ343" s="15">
        <f t="shared" si="207"/>
        <v>4.7363899005973673</v>
      </c>
      <c r="AR343" s="15">
        <f t="shared" si="207"/>
        <v>4.7364418379464377</v>
      </c>
      <c r="AS343" s="15">
        <f t="shared" si="207"/>
        <v>4.7400304572639289</v>
      </c>
      <c r="AT343" s="15">
        <f t="shared" si="207"/>
        <v>4.8289904264119325</v>
      </c>
      <c r="AU343" s="15">
        <f t="shared" si="208"/>
        <v>5.2962279172191531</v>
      </c>
    </row>
    <row r="344" spans="1:48" x14ac:dyDescent="0.2">
      <c r="A344" s="9" t="s">
        <v>661</v>
      </c>
      <c r="B344" s="35"/>
      <c r="C344" s="12">
        <v>49566.425999999999</v>
      </c>
      <c r="D344" s="12"/>
      <c r="E344" s="9">
        <f t="shared" si="189"/>
        <v>6387.9794157486749</v>
      </c>
      <c r="F344" s="9">
        <f t="shared" si="190"/>
        <v>6388</v>
      </c>
      <c r="G344" s="9">
        <f t="shared" si="191"/>
        <v>-3.1882000002951827E-2</v>
      </c>
      <c r="H344" s="9"/>
      <c r="I344" s="9">
        <f t="shared" si="185"/>
        <v>-3.1882000002951827E-2</v>
      </c>
      <c r="J344" s="9"/>
      <c r="K344" s="9"/>
      <c r="L344" s="9"/>
      <c r="M344" s="9"/>
      <c r="N344" s="9"/>
      <c r="O344" s="9">
        <f t="shared" ca="1" si="188"/>
        <v>-6.1009096741434871E-2</v>
      </c>
      <c r="P344" s="9">
        <f t="shared" si="192"/>
        <v>5.9475839891304514E-3</v>
      </c>
      <c r="Q344" s="40">
        <f t="shared" si="193"/>
        <v>34547.925999999999</v>
      </c>
      <c r="S344" s="35">
        <v>0.1</v>
      </c>
      <c r="X344" s="9"/>
      <c r="Y344" s="9"/>
      <c r="Z344">
        <f t="shared" si="194"/>
        <v>6388</v>
      </c>
      <c r="AA344" s="15">
        <f t="shared" si="195"/>
        <v>-1.6321446335170919E-2</v>
      </c>
      <c r="AB344" s="15">
        <f t="shared" si="196"/>
        <v>-9.6129696786504577E-3</v>
      </c>
      <c r="AC344" s="15">
        <f t="shared" si="197"/>
        <v>-3.7829583992082277E-2</v>
      </c>
      <c r="AD344" s="15">
        <f t="shared" si="198"/>
        <v>-1.5560553667780908E-2</v>
      </c>
      <c r="AE344" s="15">
        <f t="shared" si="199"/>
        <v>2.4213083044788989E-5</v>
      </c>
      <c r="AF344">
        <f t="shared" si="200"/>
        <v>-3.7829583992082277E-2</v>
      </c>
      <c r="AG344" s="68"/>
      <c r="AH344">
        <f t="shared" si="201"/>
        <v>-2.2269030324301369E-2</v>
      </c>
      <c r="AI344">
        <f t="shared" si="202"/>
        <v>0.69575006577886178</v>
      </c>
      <c r="AJ344">
        <f t="shared" si="203"/>
        <v>-0.87408880471656714</v>
      </c>
      <c r="AK344">
        <f t="shared" si="204"/>
        <v>-0.47014038065925923</v>
      </c>
      <c r="AL344">
        <f t="shared" si="205"/>
        <v>-2.1451633040787144</v>
      </c>
      <c r="AM344">
        <f t="shared" si="206"/>
        <v>-1.8382805854907314</v>
      </c>
      <c r="AN344" s="15">
        <f t="shared" si="207"/>
        <v>4.7363891923278123</v>
      </c>
      <c r="AO344" s="15">
        <f t="shared" si="207"/>
        <v>4.7363891924540109</v>
      </c>
      <c r="AP344" s="15">
        <f t="shared" si="207"/>
        <v>4.7363892018445695</v>
      </c>
      <c r="AQ344" s="15">
        <f t="shared" si="207"/>
        <v>4.7363899005973673</v>
      </c>
      <c r="AR344" s="15">
        <f t="shared" si="207"/>
        <v>4.7364418379464377</v>
      </c>
      <c r="AS344" s="15">
        <f t="shared" si="207"/>
        <v>4.7400304572639289</v>
      </c>
      <c r="AT344" s="15">
        <f t="shared" si="207"/>
        <v>4.8289904264119325</v>
      </c>
      <c r="AU344" s="15">
        <f t="shared" si="208"/>
        <v>5.2962279172191531</v>
      </c>
    </row>
    <row r="345" spans="1:48" x14ac:dyDescent="0.2">
      <c r="A345" s="9" t="s">
        <v>661</v>
      </c>
      <c r="B345" s="35"/>
      <c r="C345" s="12">
        <v>49566.442000000003</v>
      </c>
      <c r="D345" s="12"/>
      <c r="E345" s="9">
        <f t="shared" si="189"/>
        <v>6387.9897459670192</v>
      </c>
      <c r="F345" s="9">
        <f t="shared" si="190"/>
        <v>6388</v>
      </c>
      <c r="G345" s="9">
        <f t="shared" si="191"/>
        <v>-1.5881999999692198E-2</v>
      </c>
      <c r="H345" s="9"/>
      <c r="I345" s="9">
        <f t="shared" si="185"/>
        <v>-1.5881999999692198E-2</v>
      </c>
      <c r="J345" s="9"/>
      <c r="K345" s="9"/>
      <c r="L345" s="9"/>
      <c r="M345" s="9"/>
      <c r="N345" s="9"/>
      <c r="O345" s="9">
        <f t="shared" ca="1" si="188"/>
        <v>-6.1009096741434871E-2</v>
      </c>
      <c r="P345" s="9">
        <f t="shared" si="192"/>
        <v>5.9475839891304514E-3</v>
      </c>
      <c r="Q345" s="40">
        <f t="shared" si="193"/>
        <v>34547.942000000003</v>
      </c>
      <c r="S345" s="35">
        <v>0.1</v>
      </c>
      <c r="X345" s="9"/>
      <c r="Y345" s="9"/>
      <c r="Z345">
        <f t="shared" si="194"/>
        <v>6388</v>
      </c>
      <c r="AA345" s="15">
        <f t="shared" si="195"/>
        <v>-1.6321446335170919E-2</v>
      </c>
      <c r="AB345" s="15">
        <f t="shared" si="196"/>
        <v>6.3870303246091713E-3</v>
      </c>
      <c r="AC345" s="15">
        <f t="shared" si="197"/>
        <v>-2.1829583988822648E-2</v>
      </c>
      <c r="AD345" s="15">
        <f t="shared" si="198"/>
        <v>4.3944633547872078E-4</v>
      </c>
      <c r="AE345" s="15">
        <f t="shared" si="199"/>
        <v>1.9311308176567643E-8</v>
      </c>
      <c r="AF345">
        <f t="shared" si="200"/>
        <v>-2.1829583988822648E-2</v>
      </c>
      <c r="AG345" s="68"/>
      <c r="AH345">
        <f t="shared" si="201"/>
        <v>-2.2269030324301369E-2</v>
      </c>
      <c r="AI345">
        <f t="shared" si="202"/>
        <v>0.69575006577886178</v>
      </c>
      <c r="AJ345">
        <f t="shared" si="203"/>
        <v>-0.87408880471656714</v>
      </c>
      <c r="AK345">
        <f t="shared" si="204"/>
        <v>-0.47014038065925923</v>
      </c>
      <c r="AL345">
        <f t="shared" si="205"/>
        <v>-2.1451633040787144</v>
      </c>
      <c r="AM345">
        <f t="shared" si="206"/>
        <v>-1.8382805854907314</v>
      </c>
      <c r="AN345" s="15">
        <f t="shared" si="207"/>
        <v>4.7363891923278123</v>
      </c>
      <c r="AO345" s="15">
        <f t="shared" si="207"/>
        <v>4.7363891924540109</v>
      </c>
      <c r="AP345" s="15">
        <f t="shared" si="207"/>
        <v>4.7363892018445695</v>
      </c>
      <c r="AQ345" s="15">
        <f t="shared" si="207"/>
        <v>4.7363899005973673</v>
      </c>
      <c r="AR345" s="15">
        <f t="shared" si="207"/>
        <v>4.7364418379464377</v>
      </c>
      <c r="AS345" s="15">
        <f t="shared" si="207"/>
        <v>4.7400304572639289</v>
      </c>
      <c r="AT345" s="15">
        <f t="shared" si="207"/>
        <v>4.8289904264119325</v>
      </c>
      <c r="AU345" s="15">
        <f t="shared" si="208"/>
        <v>5.2962279172191531</v>
      </c>
    </row>
    <row r="346" spans="1:48" x14ac:dyDescent="0.2">
      <c r="A346" s="9" t="s">
        <v>661</v>
      </c>
      <c r="B346" s="35"/>
      <c r="C346" s="12">
        <v>49569.514999999999</v>
      </c>
      <c r="D346" s="12"/>
      <c r="E346" s="9">
        <f t="shared" si="189"/>
        <v>6389.9737935273424</v>
      </c>
      <c r="F346" s="9">
        <f t="shared" si="190"/>
        <v>6390</v>
      </c>
      <c r="G346" s="9">
        <f t="shared" si="191"/>
        <v>-4.0590000004158355E-2</v>
      </c>
      <c r="H346" s="9"/>
      <c r="I346" s="9">
        <f t="shared" si="185"/>
        <v>-4.0590000004158355E-2</v>
      </c>
      <c r="J346" s="9"/>
      <c r="K346" s="9"/>
      <c r="L346" s="9"/>
      <c r="M346" s="9"/>
      <c r="N346" s="9"/>
      <c r="O346" s="9">
        <f t="shared" ca="1" si="188"/>
        <v>-6.096300764802226E-2</v>
      </c>
      <c r="P346" s="9">
        <f t="shared" si="192"/>
        <v>5.9479600900782786E-3</v>
      </c>
      <c r="Q346" s="40">
        <f t="shared" si="193"/>
        <v>34551.014999999999</v>
      </c>
      <c r="S346" s="35">
        <v>0.1</v>
      </c>
      <c r="X346" s="9"/>
      <c r="Y346" s="9"/>
      <c r="Z346">
        <f t="shared" si="194"/>
        <v>6390</v>
      </c>
      <c r="AA346" s="15">
        <f t="shared" si="195"/>
        <v>-1.6319533183000778E-2</v>
      </c>
      <c r="AB346" s="15">
        <f t="shared" si="196"/>
        <v>-1.8322506731079297E-2</v>
      </c>
      <c r="AC346" s="15">
        <f t="shared" si="197"/>
        <v>-4.6537960094236636E-2</v>
      </c>
      <c r="AD346" s="15">
        <f t="shared" si="198"/>
        <v>-2.4270466821157577E-2</v>
      </c>
      <c r="AE346" s="15">
        <f t="shared" si="199"/>
        <v>5.8905555971691075E-5</v>
      </c>
      <c r="AF346">
        <f t="shared" si="200"/>
        <v>-4.6537960094236636E-2</v>
      </c>
      <c r="AG346" s="68"/>
      <c r="AH346">
        <f t="shared" si="201"/>
        <v>-2.2267493273079059E-2</v>
      </c>
      <c r="AI346">
        <f t="shared" si="202"/>
        <v>0.69600801549820313</v>
      </c>
      <c r="AJ346">
        <f t="shared" si="203"/>
        <v>-0.8743551489402448</v>
      </c>
      <c r="AK346">
        <f t="shared" si="204"/>
        <v>-0.47030721168047096</v>
      </c>
      <c r="AL346">
        <f t="shared" si="205"/>
        <v>-2.1446147361096459</v>
      </c>
      <c r="AM346">
        <f t="shared" si="206"/>
        <v>-1.8370800256594775</v>
      </c>
      <c r="AN346" s="15">
        <f t="shared" si="207"/>
        <v>4.737042300828719</v>
      </c>
      <c r="AO346" s="15">
        <f t="shared" si="207"/>
        <v>4.7370423009708125</v>
      </c>
      <c r="AP346" s="15">
        <f t="shared" si="207"/>
        <v>4.7370423112641618</v>
      </c>
      <c r="AQ346" s="15">
        <f t="shared" si="207"/>
        <v>4.7370430569064004</v>
      </c>
      <c r="AR346" s="15">
        <f t="shared" si="207"/>
        <v>4.7370970108103796</v>
      </c>
      <c r="AS346" s="15">
        <f t="shared" si="207"/>
        <v>4.7407297987249697</v>
      </c>
      <c r="AT346" s="15">
        <f t="shared" si="207"/>
        <v>4.829833596864205</v>
      </c>
      <c r="AU346" s="15">
        <f t="shared" si="208"/>
        <v>5.2968721293075145</v>
      </c>
    </row>
    <row r="347" spans="1:48" x14ac:dyDescent="0.2">
      <c r="A347" s="9" t="s">
        <v>661</v>
      </c>
      <c r="B347" s="35"/>
      <c r="C347" s="12">
        <v>49569.519</v>
      </c>
      <c r="D347" s="12"/>
      <c r="E347" s="9">
        <f t="shared" si="189"/>
        <v>6389.9763760819278</v>
      </c>
      <c r="F347" s="9">
        <f t="shared" si="190"/>
        <v>6390</v>
      </c>
      <c r="G347" s="9">
        <f t="shared" si="191"/>
        <v>-3.6590000003343448E-2</v>
      </c>
      <c r="H347" s="9"/>
      <c r="I347" s="9">
        <f t="shared" si="185"/>
        <v>-3.6590000003343448E-2</v>
      </c>
      <c r="J347" s="9"/>
      <c r="K347" s="9"/>
      <c r="L347" s="9"/>
      <c r="M347" s="9"/>
      <c r="N347" s="9"/>
      <c r="O347" s="9">
        <f t="shared" ca="1" si="188"/>
        <v>-6.096300764802226E-2</v>
      </c>
      <c r="P347" s="9">
        <f t="shared" si="192"/>
        <v>5.9479600900782786E-3</v>
      </c>
      <c r="Q347" s="40">
        <f t="shared" si="193"/>
        <v>34551.019</v>
      </c>
      <c r="S347" s="35">
        <v>0.1</v>
      </c>
      <c r="X347" s="9"/>
      <c r="Y347" s="9"/>
      <c r="Z347">
        <f t="shared" si="194"/>
        <v>6390</v>
      </c>
      <c r="AA347" s="15">
        <f t="shared" si="195"/>
        <v>-1.6319533183000778E-2</v>
      </c>
      <c r="AB347" s="15">
        <f t="shared" si="196"/>
        <v>-1.4322506730264389E-2</v>
      </c>
      <c r="AC347" s="15">
        <f t="shared" si="197"/>
        <v>-4.2537960093421728E-2</v>
      </c>
      <c r="AD347" s="15">
        <f t="shared" si="198"/>
        <v>-2.027046682034267E-2</v>
      </c>
      <c r="AE347" s="15">
        <f t="shared" si="199"/>
        <v>4.1089182511461306E-5</v>
      </c>
      <c r="AF347">
        <f t="shared" si="200"/>
        <v>-4.2537960093421728E-2</v>
      </c>
      <c r="AG347" s="68"/>
      <c r="AH347">
        <f t="shared" si="201"/>
        <v>-2.2267493273079059E-2</v>
      </c>
      <c r="AI347">
        <f t="shared" si="202"/>
        <v>0.69600801549820313</v>
      </c>
      <c r="AJ347">
        <f t="shared" si="203"/>
        <v>-0.8743551489402448</v>
      </c>
      <c r="AK347">
        <f t="shared" si="204"/>
        <v>-0.47030721168047096</v>
      </c>
      <c r="AL347">
        <f t="shared" si="205"/>
        <v>-2.1446147361096459</v>
      </c>
      <c r="AM347">
        <f t="shared" si="206"/>
        <v>-1.8370800256594775</v>
      </c>
      <c r="AN347" s="15">
        <f t="shared" si="207"/>
        <v>4.737042300828719</v>
      </c>
      <c r="AO347" s="15">
        <f t="shared" si="207"/>
        <v>4.7370423009708125</v>
      </c>
      <c r="AP347" s="15">
        <f t="shared" si="207"/>
        <v>4.7370423112641618</v>
      </c>
      <c r="AQ347" s="15">
        <f t="shared" si="207"/>
        <v>4.7370430569064004</v>
      </c>
      <c r="AR347" s="15">
        <f t="shared" si="207"/>
        <v>4.7370970108103796</v>
      </c>
      <c r="AS347" s="15">
        <f t="shared" si="207"/>
        <v>4.7407297987249697</v>
      </c>
      <c r="AT347" s="15">
        <f t="shared" si="207"/>
        <v>4.829833596864205</v>
      </c>
      <c r="AU347" s="15">
        <f t="shared" si="208"/>
        <v>5.2968721293075145</v>
      </c>
    </row>
    <row r="348" spans="1:48" x14ac:dyDescent="0.2">
      <c r="A348" s="9" t="s">
        <v>661</v>
      </c>
      <c r="B348" s="35"/>
      <c r="C348" s="12">
        <v>49569.538</v>
      </c>
      <c r="D348" s="12"/>
      <c r="E348" s="9">
        <f t="shared" si="189"/>
        <v>6389.9886432162093</v>
      </c>
      <c r="F348" s="9">
        <f t="shared" si="190"/>
        <v>6390</v>
      </c>
      <c r="G348" s="9">
        <f t="shared" si="191"/>
        <v>-1.7590000003110617E-2</v>
      </c>
      <c r="H348" s="9"/>
      <c r="I348" s="9">
        <f t="shared" si="185"/>
        <v>-1.7590000003110617E-2</v>
      </c>
      <c r="J348" s="9"/>
      <c r="K348" s="9"/>
      <c r="L348" s="9"/>
      <c r="M348" s="9"/>
      <c r="N348" s="9"/>
      <c r="O348" s="9">
        <f t="shared" ca="1" si="188"/>
        <v>-6.096300764802226E-2</v>
      </c>
      <c r="P348" s="9">
        <f t="shared" si="192"/>
        <v>5.9479600900782786E-3</v>
      </c>
      <c r="Q348" s="40">
        <f t="shared" si="193"/>
        <v>34551.038</v>
      </c>
      <c r="S348" s="35">
        <v>0.1</v>
      </c>
      <c r="X348" s="9"/>
      <c r="Y348" s="9"/>
      <c r="Z348">
        <f t="shared" si="194"/>
        <v>6390</v>
      </c>
      <c r="AA348" s="15">
        <f t="shared" si="195"/>
        <v>-1.6319533183000778E-2</v>
      </c>
      <c r="AB348" s="15">
        <f t="shared" si="196"/>
        <v>4.6774932699684413E-3</v>
      </c>
      <c r="AC348" s="15">
        <f t="shared" si="197"/>
        <v>-2.3537960093188898E-2</v>
      </c>
      <c r="AD348" s="15">
        <f t="shared" si="198"/>
        <v>-1.270466820109839E-3</v>
      </c>
      <c r="AE348" s="15">
        <f t="shared" si="199"/>
        <v>1.614085941000006E-7</v>
      </c>
      <c r="AF348">
        <f t="shared" si="200"/>
        <v>-2.3537960093188898E-2</v>
      </c>
      <c r="AG348" s="68"/>
      <c r="AH348">
        <f t="shared" si="201"/>
        <v>-2.2267493273079059E-2</v>
      </c>
      <c r="AI348">
        <f t="shared" si="202"/>
        <v>0.69600801549820313</v>
      </c>
      <c r="AJ348">
        <f t="shared" si="203"/>
        <v>-0.8743551489402448</v>
      </c>
      <c r="AK348">
        <f t="shared" si="204"/>
        <v>-0.47030721168047096</v>
      </c>
      <c r="AL348">
        <f t="shared" si="205"/>
        <v>-2.1446147361096459</v>
      </c>
      <c r="AM348">
        <f t="shared" si="206"/>
        <v>-1.8370800256594775</v>
      </c>
      <c r="AN348" s="15">
        <f t="shared" si="207"/>
        <v>4.737042300828719</v>
      </c>
      <c r="AO348" s="15">
        <f t="shared" si="207"/>
        <v>4.7370423009708125</v>
      </c>
      <c r="AP348" s="15">
        <f t="shared" si="207"/>
        <v>4.7370423112641618</v>
      </c>
      <c r="AQ348" s="15">
        <f t="shared" si="207"/>
        <v>4.7370430569064004</v>
      </c>
      <c r="AR348" s="15">
        <f t="shared" si="207"/>
        <v>4.7370970108103796</v>
      </c>
      <c r="AS348" s="15">
        <f t="shared" si="207"/>
        <v>4.7407297987249697</v>
      </c>
      <c r="AT348" s="15">
        <f t="shared" si="207"/>
        <v>4.829833596864205</v>
      </c>
      <c r="AU348" s="15">
        <f t="shared" si="208"/>
        <v>5.2968721293075145</v>
      </c>
    </row>
    <row r="349" spans="1:48" x14ac:dyDescent="0.2">
      <c r="A349" s="9" t="s">
        <v>661</v>
      </c>
      <c r="B349" s="35"/>
      <c r="C349" s="12">
        <v>49569.538</v>
      </c>
      <c r="D349" s="12"/>
      <c r="E349" s="9">
        <f t="shared" si="189"/>
        <v>6389.9886432162093</v>
      </c>
      <c r="F349" s="9">
        <f t="shared" si="190"/>
        <v>6390</v>
      </c>
      <c r="G349" s="9">
        <f t="shared" si="191"/>
        <v>-1.7590000003110617E-2</v>
      </c>
      <c r="H349" s="9"/>
      <c r="I349" s="9">
        <f t="shared" si="185"/>
        <v>-1.7590000003110617E-2</v>
      </c>
      <c r="J349" s="9"/>
      <c r="K349" s="9"/>
      <c r="L349" s="9"/>
      <c r="M349" s="9"/>
      <c r="N349" s="9"/>
      <c r="O349" s="9">
        <f t="shared" ca="1" si="188"/>
        <v>-6.096300764802226E-2</v>
      </c>
      <c r="P349" s="9">
        <f t="shared" si="192"/>
        <v>5.9479600900782786E-3</v>
      </c>
      <c r="Q349" s="40">
        <f t="shared" si="193"/>
        <v>34551.038</v>
      </c>
      <c r="S349" s="35">
        <v>0.1</v>
      </c>
      <c r="X349" s="9"/>
      <c r="Y349" s="9"/>
      <c r="Z349">
        <f t="shared" si="194"/>
        <v>6390</v>
      </c>
      <c r="AA349" s="15">
        <f t="shared" si="195"/>
        <v>-1.6319533183000778E-2</v>
      </c>
      <c r="AB349" s="15">
        <f t="shared" si="196"/>
        <v>4.6774932699684413E-3</v>
      </c>
      <c r="AC349" s="15">
        <f t="shared" si="197"/>
        <v>-2.3537960093188898E-2</v>
      </c>
      <c r="AD349" s="15">
        <f t="shared" si="198"/>
        <v>-1.270466820109839E-3</v>
      </c>
      <c r="AE349" s="15">
        <f t="shared" si="199"/>
        <v>1.614085941000006E-7</v>
      </c>
      <c r="AF349">
        <f t="shared" si="200"/>
        <v>-2.3537960093188898E-2</v>
      </c>
      <c r="AG349" s="68"/>
      <c r="AH349">
        <f t="shared" si="201"/>
        <v>-2.2267493273079059E-2</v>
      </c>
      <c r="AI349">
        <f t="shared" si="202"/>
        <v>0.69600801549820313</v>
      </c>
      <c r="AJ349">
        <f t="shared" si="203"/>
        <v>-0.8743551489402448</v>
      </c>
      <c r="AK349">
        <f t="shared" si="204"/>
        <v>-0.47030721168047096</v>
      </c>
      <c r="AL349">
        <f t="shared" si="205"/>
        <v>-2.1446147361096459</v>
      </c>
      <c r="AM349">
        <f t="shared" si="206"/>
        <v>-1.8370800256594775</v>
      </c>
      <c r="AN349" s="15">
        <f t="shared" si="207"/>
        <v>4.737042300828719</v>
      </c>
      <c r="AO349" s="15">
        <f t="shared" si="207"/>
        <v>4.7370423009708125</v>
      </c>
      <c r="AP349" s="15">
        <f t="shared" si="207"/>
        <v>4.7370423112641618</v>
      </c>
      <c r="AQ349" s="15">
        <f t="shared" si="207"/>
        <v>4.7370430569064004</v>
      </c>
      <c r="AR349" s="15">
        <f t="shared" si="207"/>
        <v>4.7370970108103796</v>
      </c>
      <c r="AS349" s="15">
        <f t="shared" si="207"/>
        <v>4.7407297987249697</v>
      </c>
      <c r="AT349" s="15">
        <f t="shared" si="207"/>
        <v>4.829833596864205</v>
      </c>
      <c r="AU349" s="15">
        <f t="shared" si="208"/>
        <v>5.2968721293075145</v>
      </c>
    </row>
    <row r="350" spans="1:48" x14ac:dyDescent="0.2">
      <c r="A350" s="12" t="s">
        <v>699</v>
      </c>
      <c r="B350" s="35"/>
      <c r="C350" s="12">
        <v>49580.387000000002</v>
      </c>
      <c r="D350" s="12" t="s">
        <v>700</v>
      </c>
      <c r="E350" s="9">
        <f t="shared" si="189"/>
        <v>6396.9931768907854</v>
      </c>
      <c r="F350" s="9">
        <f t="shared" si="190"/>
        <v>6397</v>
      </c>
      <c r="G350" s="9">
        <f t="shared" si="191"/>
        <v>-1.0567999997874722E-2</v>
      </c>
      <c r="H350" s="9"/>
      <c r="I350" s="9">
        <f t="shared" si="185"/>
        <v>-1.0567999997874722E-2</v>
      </c>
      <c r="J350" s="9"/>
      <c r="K350" s="9"/>
      <c r="L350" s="9"/>
      <c r="M350" s="9"/>
      <c r="N350" s="9"/>
      <c r="O350" s="9">
        <f t="shared" ca="1" si="188"/>
        <v>-6.0801695821078139E-2</v>
      </c>
      <c r="P350" s="9">
        <f t="shared" si="192"/>
        <v>5.9492762627987479E-3</v>
      </c>
      <c r="Q350" s="40">
        <f t="shared" si="193"/>
        <v>34561.887000000002</v>
      </c>
      <c r="S350" s="35">
        <v>0.1</v>
      </c>
      <c r="X350" s="9"/>
      <c r="Y350" s="9"/>
      <c r="Z350">
        <f t="shared" si="194"/>
        <v>6397</v>
      </c>
      <c r="AA350" s="15">
        <f t="shared" si="195"/>
        <v>-1.6312757932398694E-2</v>
      </c>
      <c r="AB350" s="15">
        <f t="shared" si="196"/>
        <v>1.169403419732272E-2</v>
      </c>
      <c r="AC350" s="15">
        <f t="shared" si="197"/>
        <v>-1.651727626067347E-2</v>
      </c>
      <c r="AD350" s="15">
        <f t="shared" si="198"/>
        <v>5.7447579345239717E-3</v>
      </c>
      <c r="AE350" s="15">
        <f t="shared" si="199"/>
        <v>3.300224372627613E-6</v>
      </c>
      <c r="AF350">
        <f t="shared" si="200"/>
        <v>-1.651727626067347E-2</v>
      </c>
      <c r="AG350" s="68"/>
      <c r="AH350">
        <f t="shared" si="201"/>
        <v>-2.2262034195197442E-2</v>
      </c>
      <c r="AI350">
        <f t="shared" si="202"/>
        <v>0.69691307046855078</v>
      </c>
      <c r="AJ350">
        <f t="shared" si="203"/>
        <v>-0.87528683301665522</v>
      </c>
      <c r="AK350">
        <f t="shared" si="204"/>
        <v>-0.47089097798449947</v>
      </c>
      <c r="AL350">
        <f t="shared" si="205"/>
        <v>-2.1426915392711345</v>
      </c>
      <c r="AM350">
        <f t="shared" si="206"/>
        <v>-1.832880581457774</v>
      </c>
      <c r="AN350" s="15">
        <f t="shared" si="207"/>
        <v>4.7393300898743487</v>
      </c>
      <c r="AO350" s="15">
        <f t="shared" si="207"/>
        <v>4.7393300900850228</v>
      </c>
      <c r="AP350" s="15">
        <f t="shared" si="207"/>
        <v>4.7393301040506497</v>
      </c>
      <c r="AQ350" s="15">
        <f t="shared" si="207"/>
        <v>4.7393310298177873</v>
      </c>
      <c r="AR350" s="15">
        <f t="shared" si="207"/>
        <v>4.7393923272106502</v>
      </c>
      <c r="AS350" s="15">
        <f t="shared" si="207"/>
        <v>4.7431807098369223</v>
      </c>
      <c r="AT350" s="15">
        <f t="shared" si="207"/>
        <v>4.8327862192787148</v>
      </c>
      <c r="AU350" s="15">
        <f t="shared" si="208"/>
        <v>5.2991268716167808</v>
      </c>
      <c r="AV350" s="15"/>
    </row>
    <row r="351" spans="1:48" x14ac:dyDescent="0.2">
      <c r="A351" s="9" t="s">
        <v>632</v>
      </c>
      <c r="B351" s="35"/>
      <c r="C351" s="12">
        <v>49843.695</v>
      </c>
      <c r="D351" s="12"/>
      <c r="E351" s="9">
        <f t="shared" si="189"/>
        <v>6566.9949975917671</v>
      </c>
      <c r="F351" s="9">
        <f t="shared" si="190"/>
        <v>6567</v>
      </c>
      <c r="G351" s="9">
        <f t="shared" si="191"/>
        <v>-7.7480000036302954E-3</v>
      </c>
      <c r="H351" s="9"/>
      <c r="I351" s="9">
        <f t="shared" si="185"/>
        <v>-7.7480000036302954E-3</v>
      </c>
      <c r="J351" s="9"/>
      <c r="K351" s="9"/>
      <c r="L351" s="9"/>
      <c r="M351" s="9"/>
      <c r="N351" s="9"/>
      <c r="O351" s="9">
        <f t="shared" ca="1" si="188"/>
        <v>-5.6884122881006666E-2</v>
      </c>
      <c r="P351" s="9">
        <f t="shared" si="192"/>
        <v>5.9811542009061327E-3</v>
      </c>
      <c r="Q351" s="40">
        <f t="shared" si="193"/>
        <v>34825.195</v>
      </c>
      <c r="S351" s="35">
        <v>0.1</v>
      </c>
      <c r="X351" s="9"/>
      <c r="Y351" s="9"/>
      <c r="Z351">
        <f t="shared" si="194"/>
        <v>6567</v>
      </c>
      <c r="AA351" s="15">
        <f t="shared" si="195"/>
        <v>-1.6109158681596354E-2</v>
      </c>
      <c r="AB351" s="15">
        <f t="shared" si="196"/>
        <v>1.4342312878872193E-2</v>
      </c>
      <c r="AC351" s="15">
        <f t="shared" si="197"/>
        <v>-1.3729154204536428E-2</v>
      </c>
      <c r="AD351" s="15">
        <f t="shared" si="198"/>
        <v>8.3611586779660588E-3</v>
      </c>
      <c r="AE351" s="15">
        <f t="shared" si="199"/>
        <v>6.9908974438127141E-6</v>
      </c>
      <c r="AF351">
        <f t="shared" si="200"/>
        <v>-1.3729154204536428E-2</v>
      </c>
      <c r="AG351" s="68"/>
      <c r="AH351">
        <f t="shared" si="201"/>
        <v>-2.2090312882502489E-2</v>
      </c>
      <c r="AI351">
        <f t="shared" si="202"/>
        <v>0.72000604177045635</v>
      </c>
      <c r="AJ351">
        <f t="shared" si="203"/>
        <v>-0.89761897696832926</v>
      </c>
      <c r="AK351">
        <f t="shared" si="204"/>
        <v>-0.48497771428690678</v>
      </c>
      <c r="AL351">
        <f t="shared" si="205"/>
        <v>-2.0943826445172853</v>
      </c>
      <c r="AM351">
        <f t="shared" si="206"/>
        <v>-1.7320258920858655</v>
      </c>
      <c r="AN351" s="15">
        <f t="shared" ref="AN351:AT360" si="209">$AU351+$AB$7*SIN(AO351)</f>
        <v>4.7958334020158429</v>
      </c>
      <c r="AO351" s="15">
        <f t="shared" si="209"/>
        <v>4.7958334421819355</v>
      </c>
      <c r="AP351" s="15">
        <f t="shared" si="209"/>
        <v>4.7958343027315511</v>
      </c>
      <c r="AQ351" s="15">
        <f t="shared" si="209"/>
        <v>4.7958527376897635</v>
      </c>
      <c r="AR351" s="15">
        <f t="shared" si="209"/>
        <v>4.7962466859685291</v>
      </c>
      <c r="AS351" s="15">
        <f t="shared" si="209"/>
        <v>4.8042632897249797</v>
      </c>
      <c r="AT351" s="15">
        <f t="shared" si="209"/>
        <v>4.9052120563781072</v>
      </c>
      <c r="AU351" s="15">
        <f t="shared" si="208"/>
        <v>5.3538848991275394</v>
      </c>
    </row>
    <row r="352" spans="1:48" x14ac:dyDescent="0.2">
      <c r="A352" s="11" t="s">
        <v>669</v>
      </c>
      <c r="B352" s="36"/>
      <c r="C352" s="12">
        <v>49899.447500000002</v>
      </c>
      <c r="D352" s="12"/>
      <c r="E352" s="9">
        <f t="shared" si="189"/>
        <v>6602.9909662240598</v>
      </c>
      <c r="F352" s="9">
        <f t="shared" si="190"/>
        <v>6603</v>
      </c>
      <c r="G352" s="9">
        <f t="shared" si="191"/>
        <v>-1.3992000000143889E-2</v>
      </c>
      <c r="H352" s="9"/>
      <c r="I352" s="9"/>
      <c r="J352" s="9">
        <f t="shared" ref="J352:J367" si="210">G352</f>
        <v>-1.3992000000143889E-2</v>
      </c>
      <c r="K352" s="9"/>
      <c r="L352" s="9"/>
      <c r="M352" s="9"/>
      <c r="N352" s="9"/>
      <c r="O352" s="9">
        <f t="shared" ca="1" si="188"/>
        <v>-5.6054519199579739E-2</v>
      </c>
      <c r="P352" s="9">
        <f t="shared" si="192"/>
        <v>5.9878835642552426E-3</v>
      </c>
      <c r="Q352" s="40">
        <f t="shared" si="193"/>
        <v>34880.947500000002</v>
      </c>
      <c r="S352" s="35">
        <v>1</v>
      </c>
      <c r="X352" s="9"/>
      <c r="Y352" s="9"/>
      <c r="Z352">
        <f t="shared" si="194"/>
        <v>6603</v>
      </c>
      <c r="AA352" s="15">
        <f t="shared" si="195"/>
        <v>-1.6056045253463998E-2</v>
      </c>
      <c r="AB352" s="15">
        <f t="shared" si="196"/>
        <v>8.051928817575351E-3</v>
      </c>
      <c r="AC352" s="15">
        <f t="shared" si="197"/>
        <v>-1.9979883564399132E-2</v>
      </c>
      <c r="AD352" s="15">
        <f t="shared" si="198"/>
        <v>2.0640452533201084E-3</v>
      </c>
      <c r="AE352" s="15">
        <f t="shared" si="199"/>
        <v>4.2602828077532703E-6</v>
      </c>
      <c r="AF352">
        <f t="shared" si="200"/>
        <v>-1.9979883564399132E-2</v>
      </c>
      <c r="AG352" s="68"/>
      <c r="AH352">
        <f t="shared" si="201"/>
        <v>-2.204392881771924E-2</v>
      </c>
      <c r="AI352">
        <f t="shared" si="202"/>
        <v>0.72518525502960829</v>
      </c>
      <c r="AJ352">
        <f t="shared" si="203"/>
        <v>-0.90226081140100556</v>
      </c>
      <c r="AK352">
        <f t="shared" si="204"/>
        <v>-0.48793120001375051</v>
      </c>
      <c r="AL352">
        <f t="shared" si="205"/>
        <v>-2.0837358835318991</v>
      </c>
      <c r="AM352">
        <f t="shared" si="206"/>
        <v>-1.7109271654423117</v>
      </c>
      <c r="AN352" s="15">
        <f t="shared" si="209"/>
        <v>4.8080405506977542</v>
      </c>
      <c r="AO352" s="15">
        <f t="shared" si="209"/>
        <v>4.8080406285609936</v>
      </c>
      <c r="AP352" s="15">
        <f t="shared" si="209"/>
        <v>4.8080420843925715</v>
      </c>
      <c r="AQ352" s="15">
        <f t="shared" si="209"/>
        <v>4.8080693004313559</v>
      </c>
      <c r="AR352" s="15">
        <f t="shared" si="209"/>
        <v>4.8085766773019873</v>
      </c>
      <c r="AS352" s="15">
        <f t="shared" si="209"/>
        <v>4.8175897657436453</v>
      </c>
      <c r="AT352" s="15">
        <f t="shared" si="209"/>
        <v>4.9207237215641761</v>
      </c>
      <c r="AU352" s="15">
        <f t="shared" si="208"/>
        <v>5.3654807167180527</v>
      </c>
    </row>
    <row r="353" spans="1:64" x14ac:dyDescent="0.2">
      <c r="A353" s="63" t="s">
        <v>846</v>
      </c>
      <c r="B353" s="28" t="s">
        <v>676</v>
      </c>
      <c r="C353" s="64">
        <v>49899.448100000001</v>
      </c>
      <c r="D353" s="64" t="s">
        <v>700</v>
      </c>
      <c r="E353" s="9">
        <f t="shared" si="189"/>
        <v>6602.9913536072472</v>
      </c>
      <c r="F353" s="9">
        <f t="shared" si="190"/>
        <v>6603</v>
      </c>
      <c r="G353" s="9">
        <f t="shared" si="191"/>
        <v>-1.3392000000749249E-2</v>
      </c>
      <c r="H353" s="9"/>
      <c r="I353" s="9"/>
      <c r="J353" s="9">
        <f t="shared" si="210"/>
        <v>-1.3392000000749249E-2</v>
      </c>
      <c r="K353" s="9"/>
      <c r="L353" s="9"/>
      <c r="M353" s="15"/>
      <c r="N353" s="9"/>
      <c r="O353" s="9">
        <f t="shared" ca="1" si="188"/>
        <v>-5.6054519199579739E-2</v>
      </c>
      <c r="P353" s="9">
        <f t="shared" si="192"/>
        <v>5.9878835642552426E-3</v>
      </c>
      <c r="Q353" s="40">
        <f t="shared" si="193"/>
        <v>34880.948100000001</v>
      </c>
      <c r="S353" s="35">
        <v>1</v>
      </c>
      <c r="T353" s="9"/>
      <c r="U353" s="9"/>
      <c r="V353" s="9"/>
      <c r="W353" s="9"/>
      <c r="X353" s="9"/>
      <c r="Y353" s="9"/>
      <c r="Z353">
        <f t="shared" si="194"/>
        <v>6603</v>
      </c>
      <c r="AA353" s="15">
        <f t="shared" si="195"/>
        <v>-1.6056045253463998E-2</v>
      </c>
      <c r="AB353" s="15">
        <f t="shared" si="196"/>
        <v>8.6519288169699914E-3</v>
      </c>
      <c r="AC353" s="15">
        <f t="shared" si="197"/>
        <v>-1.9379883565004492E-2</v>
      </c>
      <c r="AD353" s="15">
        <f t="shared" si="198"/>
        <v>2.6640452527147487E-3</v>
      </c>
      <c r="AE353" s="15">
        <f t="shared" si="199"/>
        <v>7.0971371085119896E-6</v>
      </c>
      <c r="AF353">
        <f t="shared" si="200"/>
        <v>-1.9379883565004492E-2</v>
      </c>
      <c r="AG353" s="68"/>
      <c r="AH353">
        <f t="shared" si="201"/>
        <v>-2.204392881771924E-2</v>
      </c>
      <c r="AI353">
        <f t="shared" si="202"/>
        <v>0.72518525502960829</v>
      </c>
      <c r="AJ353">
        <f t="shared" si="203"/>
        <v>-0.90226081140100556</v>
      </c>
      <c r="AK353">
        <f t="shared" si="204"/>
        <v>-0.48793120001375051</v>
      </c>
      <c r="AL353">
        <f t="shared" si="205"/>
        <v>-2.0837358835318991</v>
      </c>
      <c r="AM353">
        <f t="shared" si="206"/>
        <v>-1.7109271654423117</v>
      </c>
      <c r="AN353" s="15">
        <f t="shared" si="209"/>
        <v>4.8080405506977542</v>
      </c>
      <c r="AO353" s="15">
        <f t="shared" si="209"/>
        <v>4.8080406285609936</v>
      </c>
      <c r="AP353" s="15">
        <f t="shared" si="209"/>
        <v>4.8080420843925715</v>
      </c>
      <c r="AQ353" s="15">
        <f t="shared" si="209"/>
        <v>4.8080693004313559</v>
      </c>
      <c r="AR353" s="15">
        <f t="shared" si="209"/>
        <v>4.8085766773019873</v>
      </c>
      <c r="AS353" s="15">
        <f t="shared" si="209"/>
        <v>4.8175897657436453</v>
      </c>
      <c r="AT353" s="15">
        <f t="shared" si="209"/>
        <v>4.9207237215641761</v>
      </c>
      <c r="AU353" s="15">
        <f t="shared" si="208"/>
        <v>5.3654807167180527</v>
      </c>
    </row>
    <row r="354" spans="1:64" x14ac:dyDescent="0.2">
      <c r="A354" s="63" t="s">
        <v>846</v>
      </c>
      <c r="B354" s="28" t="s">
        <v>676</v>
      </c>
      <c r="C354" s="64">
        <v>49899.450900000003</v>
      </c>
      <c r="D354" s="64" t="s">
        <v>700</v>
      </c>
      <c r="E354" s="9">
        <f t="shared" si="189"/>
        <v>6602.9931613954586</v>
      </c>
      <c r="F354" s="9">
        <f t="shared" si="190"/>
        <v>6603</v>
      </c>
      <c r="G354" s="9">
        <f t="shared" si="191"/>
        <v>-1.0591999998723622E-2</v>
      </c>
      <c r="H354" s="9"/>
      <c r="I354" s="9"/>
      <c r="J354" s="9">
        <f t="shared" si="210"/>
        <v>-1.0591999998723622E-2</v>
      </c>
      <c r="K354" s="9"/>
      <c r="L354" s="9"/>
      <c r="M354" s="15"/>
      <c r="N354" s="9"/>
      <c r="O354" s="9">
        <f t="shared" ca="1" si="188"/>
        <v>-5.6054519199579739E-2</v>
      </c>
      <c r="P354" s="9">
        <f t="shared" si="192"/>
        <v>5.9878835642552426E-3</v>
      </c>
      <c r="Q354" s="40">
        <f t="shared" si="193"/>
        <v>34880.950900000003</v>
      </c>
      <c r="S354" s="35">
        <v>1</v>
      </c>
      <c r="T354" s="9"/>
      <c r="U354" s="9"/>
      <c r="V354" s="9"/>
      <c r="W354" s="9"/>
      <c r="X354" s="9"/>
      <c r="Y354" s="9"/>
      <c r="Z354">
        <f t="shared" si="194"/>
        <v>6603</v>
      </c>
      <c r="AA354" s="15">
        <f t="shared" si="195"/>
        <v>-1.6056045253463998E-2</v>
      </c>
      <c r="AB354" s="15">
        <f t="shared" si="196"/>
        <v>1.1451928818995618E-2</v>
      </c>
      <c r="AC354" s="15">
        <f t="shared" si="197"/>
        <v>-1.6579883562978865E-2</v>
      </c>
      <c r="AD354" s="15">
        <f t="shared" si="198"/>
        <v>5.4640452547403753E-3</v>
      </c>
      <c r="AE354" s="15">
        <f t="shared" si="199"/>
        <v>2.9855790545850812E-5</v>
      </c>
      <c r="AF354">
        <f t="shared" si="200"/>
        <v>-1.6579883562978865E-2</v>
      </c>
      <c r="AG354" s="68"/>
      <c r="AH354">
        <f t="shared" si="201"/>
        <v>-2.204392881771924E-2</v>
      </c>
      <c r="AI354">
        <f t="shared" si="202"/>
        <v>0.72518525502960829</v>
      </c>
      <c r="AJ354">
        <f t="shared" si="203"/>
        <v>-0.90226081140100556</v>
      </c>
      <c r="AK354">
        <f t="shared" si="204"/>
        <v>-0.48793120001375051</v>
      </c>
      <c r="AL354">
        <f t="shared" si="205"/>
        <v>-2.0837358835318991</v>
      </c>
      <c r="AM354">
        <f t="shared" si="206"/>
        <v>-1.7109271654423117</v>
      </c>
      <c r="AN354" s="15">
        <f t="shared" si="209"/>
        <v>4.8080405506977542</v>
      </c>
      <c r="AO354" s="15">
        <f t="shared" si="209"/>
        <v>4.8080406285609936</v>
      </c>
      <c r="AP354" s="15">
        <f t="shared" si="209"/>
        <v>4.8080420843925715</v>
      </c>
      <c r="AQ354" s="15">
        <f t="shared" si="209"/>
        <v>4.8080693004313559</v>
      </c>
      <c r="AR354" s="15">
        <f t="shared" si="209"/>
        <v>4.8085766773019873</v>
      </c>
      <c r="AS354" s="15">
        <f t="shared" si="209"/>
        <v>4.8175897657436453</v>
      </c>
      <c r="AT354" s="15">
        <f t="shared" si="209"/>
        <v>4.9207237215641761</v>
      </c>
      <c r="AU354" s="15">
        <f t="shared" si="208"/>
        <v>5.3654807167180527</v>
      </c>
    </row>
    <row r="355" spans="1:64" x14ac:dyDescent="0.2">
      <c r="A355" s="63" t="s">
        <v>846</v>
      </c>
      <c r="B355" s="28" t="s">
        <v>676</v>
      </c>
      <c r="C355" s="64">
        <v>49930.422100000003</v>
      </c>
      <c r="D355" s="64" t="s">
        <v>700</v>
      </c>
      <c r="E355" s="9">
        <f t="shared" si="189"/>
        <v>6622.9893650402182</v>
      </c>
      <c r="F355" s="9">
        <f t="shared" si="190"/>
        <v>6623</v>
      </c>
      <c r="G355" s="9">
        <f t="shared" si="191"/>
        <v>-1.6471999995701481E-2</v>
      </c>
      <c r="H355" s="9"/>
      <c r="I355" s="9"/>
      <c r="J355" s="9">
        <f t="shared" si="210"/>
        <v>-1.6471999995701481E-2</v>
      </c>
      <c r="K355" s="9"/>
      <c r="L355" s="9"/>
      <c r="M355" s="15"/>
      <c r="N355" s="9"/>
      <c r="O355" s="9">
        <f t="shared" ca="1" si="188"/>
        <v>-5.5593628265453693E-2</v>
      </c>
      <c r="P355" s="9">
        <f t="shared" si="192"/>
        <v>5.9916188888371451E-3</v>
      </c>
      <c r="Q355" s="40">
        <f t="shared" si="193"/>
        <v>34911.922100000003</v>
      </c>
      <c r="S355" s="35">
        <v>1</v>
      </c>
      <c r="T355" s="9"/>
      <c r="U355" s="9"/>
      <c r="V355" s="9"/>
      <c r="W355" s="9"/>
      <c r="X355" s="9"/>
      <c r="Y355" s="9"/>
      <c r="Z355">
        <f t="shared" si="194"/>
        <v>6623</v>
      </c>
      <c r="AA355" s="15">
        <f t="shared" si="195"/>
        <v>-1.602496564356759E-2</v>
      </c>
      <c r="AB355" s="15">
        <f t="shared" si="196"/>
        <v>5.5445845367032565E-3</v>
      </c>
      <c r="AC355" s="15">
        <f t="shared" si="197"/>
        <v>-2.2463618884538628E-2</v>
      </c>
      <c r="AD355" s="15">
        <f t="shared" si="198"/>
        <v>-4.4703435213389042E-4</v>
      </c>
      <c r="AE355" s="15">
        <f t="shared" si="199"/>
        <v>1.9983971198776713E-7</v>
      </c>
      <c r="AF355">
        <f t="shared" si="200"/>
        <v>-2.2463618884538628E-2</v>
      </c>
      <c r="AG355" s="68"/>
      <c r="AH355">
        <f t="shared" si="201"/>
        <v>-2.2016584532404737E-2</v>
      </c>
      <c r="AI355">
        <f t="shared" si="202"/>
        <v>0.7281086954064987</v>
      </c>
      <c r="AJ355">
        <f t="shared" si="203"/>
        <v>-0.90482380617659419</v>
      </c>
      <c r="AK355">
        <f t="shared" si="204"/>
        <v>-0.48956625546134608</v>
      </c>
      <c r="AL355">
        <f t="shared" si="205"/>
        <v>-2.0777544221085424</v>
      </c>
      <c r="AM355">
        <f t="shared" si="206"/>
        <v>-1.699241512897091</v>
      </c>
      <c r="AN355" s="15">
        <f t="shared" si="209"/>
        <v>4.8148603806569454</v>
      </c>
      <c r="AO355" s="15">
        <f t="shared" si="209"/>
        <v>4.8148604895951603</v>
      </c>
      <c r="AP355" s="15">
        <f t="shared" si="209"/>
        <v>4.8148623913099922</v>
      </c>
      <c r="AQ355" s="15">
        <f t="shared" si="209"/>
        <v>4.8148955835398626</v>
      </c>
      <c r="AR355" s="15">
        <f t="shared" si="209"/>
        <v>4.8154732003262879</v>
      </c>
      <c r="AS355" s="15">
        <f t="shared" si="209"/>
        <v>4.8250534726776566</v>
      </c>
      <c r="AT355" s="15">
        <f t="shared" si="209"/>
        <v>4.9293671880352283</v>
      </c>
      <c r="AU355" s="15">
        <f t="shared" si="208"/>
        <v>5.3719228376016712</v>
      </c>
    </row>
    <row r="356" spans="1:64" x14ac:dyDescent="0.2">
      <c r="A356" s="63" t="s">
        <v>846</v>
      </c>
      <c r="B356" s="28" t="s">
        <v>676</v>
      </c>
      <c r="C356" s="64">
        <v>49930.4228</v>
      </c>
      <c r="D356" s="64" t="s">
        <v>700</v>
      </c>
      <c r="E356" s="9">
        <f t="shared" si="189"/>
        <v>6622.9898169872686</v>
      </c>
      <c r="F356" s="9">
        <f t="shared" si="190"/>
        <v>6623</v>
      </c>
      <c r="G356" s="9">
        <f t="shared" si="191"/>
        <v>-1.5771999998833053E-2</v>
      </c>
      <c r="H356" s="9"/>
      <c r="I356" s="9"/>
      <c r="J356" s="9">
        <f t="shared" si="210"/>
        <v>-1.5771999998833053E-2</v>
      </c>
      <c r="K356" s="9"/>
      <c r="L356" s="9"/>
      <c r="M356" s="15"/>
      <c r="N356" s="9"/>
      <c r="O356" s="9">
        <f t="shared" ca="1" si="188"/>
        <v>-5.5593628265453693E-2</v>
      </c>
      <c r="P356" s="9">
        <f t="shared" si="192"/>
        <v>5.9916188888371451E-3</v>
      </c>
      <c r="Q356" s="40">
        <f t="shared" si="193"/>
        <v>34911.9228</v>
      </c>
      <c r="S356" s="35">
        <v>1</v>
      </c>
      <c r="T356" s="9"/>
      <c r="U356" s="9"/>
      <c r="V356" s="9"/>
      <c r="W356" s="9"/>
      <c r="X356" s="9"/>
      <c r="Y356" s="9"/>
      <c r="Z356">
        <f t="shared" si="194"/>
        <v>6623</v>
      </c>
      <c r="AA356" s="15">
        <f t="shared" si="195"/>
        <v>-1.602496564356759E-2</v>
      </c>
      <c r="AB356" s="15">
        <f t="shared" si="196"/>
        <v>6.2445845335716843E-3</v>
      </c>
      <c r="AC356" s="15">
        <f t="shared" si="197"/>
        <v>-2.17636188876702E-2</v>
      </c>
      <c r="AD356" s="15">
        <f t="shared" si="198"/>
        <v>2.5296564473453742E-4</v>
      </c>
      <c r="AE356" s="15">
        <f t="shared" si="199"/>
        <v>6.3991617415960194E-8</v>
      </c>
      <c r="AF356">
        <f t="shared" si="200"/>
        <v>-2.17636188876702E-2</v>
      </c>
      <c r="AG356" s="68"/>
      <c r="AH356">
        <f t="shared" si="201"/>
        <v>-2.2016584532404737E-2</v>
      </c>
      <c r="AI356">
        <f t="shared" si="202"/>
        <v>0.7281086954064987</v>
      </c>
      <c r="AJ356">
        <f t="shared" si="203"/>
        <v>-0.90482380617659419</v>
      </c>
      <c r="AK356">
        <f t="shared" si="204"/>
        <v>-0.48956625546134608</v>
      </c>
      <c r="AL356">
        <f t="shared" si="205"/>
        <v>-2.0777544221085424</v>
      </c>
      <c r="AM356">
        <f t="shared" si="206"/>
        <v>-1.699241512897091</v>
      </c>
      <c r="AN356" s="15">
        <f t="shared" si="209"/>
        <v>4.8148603806569454</v>
      </c>
      <c r="AO356" s="15">
        <f t="shared" si="209"/>
        <v>4.8148604895951603</v>
      </c>
      <c r="AP356" s="15">
        <f t="shared" si="209"/>
        <v>4.8148623913099922</v>
      </c>
      <c r="AQ356" s="15">
        <f t="shared" si="209"/>
        <v>4.8148955835398626</v>
      </c>
      <c r="AR356" s="15">
        <f t="shared" si="209"/>
        <v>4.8154732003262879</v>
      </c>
      <c r="AS356" s="15">
        <f t="shared" si="209"/>
        <v>4.8250534726776566</v>
      </c>
      <c r="AT356" s="15">
        <f t="shared" si="209"/>
        <v>4.9293671880352283</v>
      </c>
      <c r="AU356" s="15">
        <f t="shared" si="208"/>
        <v>5.3719228376016712</v>
      </c>
    </row>
    <row r="357" spans="1:64" x14ac:dyDescent="0.2">
      <c r="A357" s="63" t="s">
        <v>846</v>
      </c>
      <c r="B357" s="28" t="s">
        <v>676</v>
      </c>
      <c r="C357" s="64">
        <v>49930.4228</v>
      </c>
      <c r="D357" s="64" t="s">
        <v>700</v>
      </c>
      <c r="E357" s="9">
        <f t="shared" si="189"/>
        <v>6622.9898169872686</v>
      </c>
      <c r="F357" s="9">
        <f t="shared" si="190"/>
        <v>6623</v>
      </c>
      <c r="G357" s="9">
        <f t="shared" si="191"/>
        <v>-1.5771999998833053E-2</v>
      </c>
      <c r="H357" s="9"/>
      <c r="I357" s="9"/>
      <c r="J357" s="9">
        <f t="shared" si="210"/>
        <v>-1.5771999998833053E-2</v>
      </c>
      <c r="K357" s="9"/>
      <c r="L357" s="9"/>
      <c r="M357" s="15"/>
      <c r="N357" s="9"/>
      <c r="O357" s="9">
        <f t="shared" ca="1" si="188"/>
        <v>-5.5593628265453693E-2</v>
      </c>
      <c r="P357" s="9">
        <f t="shared" si="192"/>
        <v>5.9916188888371451E-3</v>
      </c>
      <c r="Q357" s="40">
        <f t="shared" si="193"/>
        <v>34911.9228</v>
      </c>
      <c r="S357" s="35">
        <v>1</v>
      </c>
      <c r="T357" s="9"/>
      <c r="U357" s="9"/>
      <c r="V357" s="9"/>
      <c r="W357" s="9"/>
      <c r="X357" s="9"/>
      <c r="Y357" s="9"/>
      <c r="Z357">
        <f t="shared" si="194"/>
        <v>6623</v>
      </c>
      <c r="AA357" s="15">
        <f t="shared" si="195"/>
        <v>-1.602496564356759E-2</v>
      </c>
      <c r="AB357" s="15">
        <f t="shared" si="196"/>
        <v>6.2445845335716843E-3</v>
      </c>
      <c r="AC357" s="15">
        <f t="shared" si="197"/>
        <v>-2.17636188876702E-2</v>
      </c>
      <c r="AD357" s="15">
        <f t="shared" si="198"/>
        <v>2.5296564473453742E-4</v>
      </c>
      <c r="AE357" s="15">
        <f t="shared" si="199"/>
        <v>6.3991617415960194E-8</v>
      </c>
      <c r="AF357">
        <f t="shared" si="200"/>
        <v>-2.17636188876702E-2</v>
      </c>
      <c r="AG357" s="68"/>
      <c r="AH357">
        <f t="shared" si="201"/>
        <v>-2.2016584532404737E-2</v>
      </c>
      <c r="AI357">
        <f t="shared" si="202"/>
        <v>0.7281086954064987</v>
      </c>
      <c r="AJ357">
        <f t="shared" si="203"/>
        <v>-0.90482380617659419</v>
      </c>
      <c r="AK357">
        <f t="shared" si="204"/>
        <v>-0.48956625546134608</v>
      </c>
      <c r="AL357">
        <f t="shared" si="205"/>
        <v>-2.0777544221085424</v>
      </c>
      <c r="AM357">
        <f t="shared" si="206"/>
        <v>-1.699241512897091</v>
      </c>
      <c r="AN357" s="15">
        <f t="shared" si="209"/>
        <v>4.8148603806569454</v>
      </c>
      <c r="AO357" s="15">
        <f t="shared" si="209"/>
        <v>4.8148604895951603</v>
      </c>
      <c r="AP357" s="15">
        <f t="shared" si="209"/>
        <v>4.8148623913099922</v>
      </c>
      <c r="AQ357" s="15">
        <f t="shared" si="209"/>
        <v>4.8148955835398626</v>
      </c>
      <c r="AR357" s="15">
        <f t="shared" si="209"/>
        <v>4.8154732003262879</v>
      </c>
      <c r="AS357" s="15">
        <f t="shared" si="209"/>
        <v>4.8250534726776566</v>
      </c>
      <c r="AT357" s="15">
        <f t="shared" si="209"/>
        <v>4.9293671880352283</v>
      </c>
      <c r="AU357" s="15">
        <f t="shared" si="208"/>
        <v>5.3719228376016712</v>
      </c>
    </row>
    <row r="358" spans="1:64" x14ac:dyDescent="0.2">
      <c r="A358" s="63" t="s">
        <v>846</v>
      </c>
      <c r="B358" s="28" t="s">
        <v>676</v>
      </c>
      <c r="C358" s="64">
        <v>49930.423499999997</v>
      </c>
      <c r="D358" s="64" t="s">
        <v>700</v>
      </c>
      <c r="E358" s="9">
        <f t="shared" si="189"/>
        <v>6622.9902689343189</v>
      </c>
      <c r="F358" s="9">
        <f t="shared" si="190"/>
        <v>6623</v>
      </c>
      <c r="G358" s="9">
        <f t="shared" si="191"/>
        <v>-1.5072000001964625E-2</v>
      </c>
      <c r="H358" s="9"/>
      <c r="I358" s="9"/>
      <c r="J358" s="9">
        <f t="shared" si="210"/>
        <v>-1.5072000001964625E-2</v>
      </c>
      <c r="K358" s="9"/>
      <c r="L358" s="9"/>
      <c r="M358" s="15"/>
      <c r="N358" s="9"/>
      <c r="O358" s="9">
        <f t="shared" ca="1" si="188"/>
        <v>-5.5593628265453693E-2</v>
      </c>
      <c r="P358" s="9">
        <f t="shared" si="192"/>
        <v>5.9916188888371451E-3</v>
      </c>
      <c r="Q358" s="40">
        <f t="shared" si="193"/>
        <v>34911.923499999997</v>
      </c>
      <c r="S358" s="35">
        <v>1</v>
      </c>
      <c r="T358" s="9"/>
      <c r="U358" s="9"/>
      <c r="V358" s="9"/>
      <c r="W358" s="9"/>
      <c r="X358" s="9"/>
      <c r="Y358" s="9"/>
      <c r="Z358">
        <f t="shared" si="194"/>
        <v>6623</v>
      </c>
      <c r="AA358" s="15">
        <f t="shared" si="195"/>
        <v>-1.602496564356759E-2</v>
      </c>
      <c r="AB358" s="15">
        <f t="shared" si="196"/>
        <v>6.9445845304401121E-3</v>
      </c>
      <c r="AC358" s="15">
        <f t="shared" si="197"/>
        <v>-2.1063618890801772E-2</v>
      </c>
      <c r="AD358" s="15">
        <f t="shared" si="198"/>
        <v>9.5296564160296526E-4</v>
      </c>
      <c r="AE358" s="15">
        <f t="shared" si="199"/>
        <v>9.0814351407575123E-7</v>
      </c>
      <c r="AF358">
        <f t="shared" si="200"/>
        <v>-2.1063618890801772E-2</v>
      </c>
      <c r="AG358" s="68"/>
      <c r="AH358">
        <f t="shared" si="201"/>
        <v>-2.2016584532404737E-2</v>
      </c>
      <c r="AI358">
        <f t="shared" si="202"/>
        <v>0.7281086954064987</v>
      </c>
      <c r="AJ358">
        <f t="shared" si="203"/>
        <v>-0.90482380617659419</v>
      </c>
      <c r="AK358">
        <f t="shared" si="204"/>
        <v>-0.48956625546134608</v>
      </c>
      <c r="AL358">
        <f t="shared" si="205"/>
        <v>-2.0777544221085424</v>
      </c>
      <c r="AM358">
        <f t="shared" si="206"/>
        <v>-1.699241512897091</v>
      </c>
      <c r="AN358" s="15">
        <f t="shared" si="209"/>
        <v>4.8148603806569454</v>
      </c>
      <c r="AO358" s="15">
        <f t="shared" si="209"/>
        <v>4.8148604895951603</v>
      </c>
      <c r="AP358" s="15">
        <f t="shared" si="209"/>
        <v>4.8148623913099922</v>
      </c>
      <c r="AQ358" s="15">
        <f t="shared" si="209"/>
        <v>4.8148955835398626</v>
      </c>
      <c r="AR358" s="15">
        <f t="shared" si="209"/>
        <v>4.8154732003262879</v>
      </c>
      <c r="AS358" s="15">
        <f t="shared" si="209"/>
        <v>4.8250534726776566</v>
      </c>
      <c r="AT358" s="15">
        <f t="shared" si="209"/>
        <v>4.9293671880352283</v>
      </c>
      <c r="AU358" s="15">
        <f t="shared" si="208"/>
        <v>5.3719228376016712</v>
      </c>
    </row>
    <row r="359" spans="1:64" x14ac:dyDescent="0.2">
      <c r="A359" s="63" t="s">
        <v>846</v>
      </c>
      <c r="B359" s="28" t="s">
        <v>676</v>
      </c>
      <c r="C359" s="64">
        <v>49930.427000000003</v>
      </c>
      <c r="D359" s="64" t="s">
        <v>700</v>
      </c>
      <c r="E359" s="9">
        <f t="shared" si="189"/>
        <v>6622.9925286695852</v>
      </c>
      <c r="F359" s="9">
        <f t="shared" si="190"/>
        <v>6623</v>
      </c>
      <c r="G359" s="9">
        <f t="shared" si="191"/>
        <v>-1.1571999995794613E-2</v>
      </c>
      <c r="H359" s="9"/>
      <c r="I359" s="9"/>
      <c r="J359" s="9">
        <f t="shared" si="210"/>
        <v>-1.1571999995794613E-2</v>
      </c>
      <c r="K359" s="9"/>
      <c r="L359" s="9"/>
      <c r="M359" s="15"/>
      <c r="N359" s="9"/>
      <c r="O359" s="9">
        <f t="shared" ca="1" si="188"/>
        <v>-5.5593628265453693E-2</v>
      </c>
      <c r="P359" s="9">
        <f t="shared" si="192"/>
        <v>5.9916188888371451E-3</v>
      </c>
      <c r="Q359" s="40">
        <f t="shared" si="193"/>
        <v>34911.927000000003</v>
      </c>
      <c r="S359" s="35">
        <v>1</v>
      </c>
      <c r="T359" s="9"/>
      <c r="U359" s="9"/>
      <c r="V359" s="9"/>
      <c r="W359" s="9"/>
      <c r="X359" s="9"/>
      <c r="Y359" s="9"/>
      <c r="Z359">
        <f t="shared" si="194"/>
        <v>6623</v>
      </c>
      <c r="AA359" s="15">
        <f t="shared" si="195"/>
        <v>-1.602496564356759E-2</v>
      </c>
      <c r="AB359" s="15">
        <f t="shared" si="196"/>
        <v>1.0444584536610124E-2</v>
      </c>
      <c r="AC359" s="15">
        <f t="shared" si="197"/>
        <v>-1.756361888463176E-2</v>
      </c>
      <c r="AD359" s="15">
        <f t="shared" si="198"/>
        <v>4.4529656477729773E-3</v>
      </c>
      <c r="AE359" s="15">
        <f t="shared" si="199"/>
        <v>1.9828903060246212E-5</v>
      </c>
      <c r="AF359">
        <f t="shared" si="200"/>
        <v>-1.756361888463176E-2</v>
      </c>
      <c r="AG359" s="68"/>
      <c r="AH359">
        <f t="shared" si="201"/>
        <v>-2.2016584532404737E-2</v>
      </c>
      <c r="AI359">
        <f t="shared" si="202"/>
        <v>0.7281086954064987</v>
      </c>
      <c r="AJ359">
        <f t="shared" si="203"/>
        <v>-0.90482380617659419</v>
      </c>
      <c r="AK359">
        <f t="shared" si="204"/>
        <v>-0.48956625546134608</v>
      </c>
      <c r="AL359">
        <f t="shared" si="205"/>
        <v>-2.0777544221085424</v>
      </c>
      <c r="AM359">
        <f t="shared" si="206"/>
        <v>-1.699241512897091</v>
      </c>
      <c r="AN359" s="15">
        <f t="shared" si="209"/>
        <v>4.8148603806569454</v>
      </c>
      <c r="AO359" s="15">
        <f t="shared" si="209"/>
        <v>4.8148604895951603</v>
      </c>
      <c r="AP359" s="15">
        <f t="shared" si="209"/>
        <v>4.8148623913099922</v>
      </c>
      <c r="AQ359" s="15">
        <f t="shared" si="209"/>
        <v>4.8148955835398626</v>
      </c>
      <c r="AR359" s="15">
        <f t="shared" si="209"/>
        <v>4.8154732003262879</v>
      </c>
      <c r="AS359" s="15">
        <f t="shared" si="209"/>
        <v>4.8250534726776566</v>
      </c>
      <c r="AT359" s="15">
        <f t="shared" si="209"/>
        <v>4.9293671880352283</v>
      </c>
      <c r="AU359" s="15">
        <f t="shared" si="208"/>
        <v>5.3719228376016712</v>
      </c>
    </row>
    <row r="360" spans="1:64" x14ac:dyDescent="0.2">
      <c r="A360" s="63" t="s">
        <v>846</v>
      </c>
      <c r="B360" s="28" t="s">
        <v>676</v>
      </c>
      <c r="C360" s="64">
        <v>49930.428399999997</v>
      </c>
      <c r="D360" s="64" t="s">
        <v>700</v>
      </c>
      <c r="E360" s="9">
        <f t="shared" si="189"/>
        <v>6622.9934325636859</v>
      </c>
      <c r="F360" s="9">
        <f t="shared" si="190"/>
        <v>6623</v>
      </c>
      <c r="G360" s="9">
        <f t="shared" si="191"/>
        <v>-1.0172000002057757E-2</v>
      </c>
      <c r="H360" s="9"/>
      <c r="I360" s="9"/>
      <c r="J360" s="9">
        <f t="shared" si="210"/>
        <v>-1.0172000002057757E-2</v>
      </c>
      <c r="K360" s="9"/>
      <c r="L360" s="9"/>
      <c r="M360" s="15"/>
      <c r="N360" s="9"/>
      <c r="O360" s="9">
        <f t="shared" ca="1" si="188"/>
        <v>-5.5593628265453693E-2</v>
      </c>
      <c r="P360" s="9">
        <f t="shared" si="192"/>
        <v>5.9916188888371451E-3</v>
      </c>
      <c r="Q360" s="40">
        <f t="shared" si="193"/>
        <v>34911.928399999997</v>
      </c>
      <c r="S360" s="35">
        <v>1</v>
      </c>
      <c r="T360" s="9"/>
      <c r="U360" s="9"/>
      <c r="V360" s="9"/>
      <c r="W360" s="9"/>
      <c r="X360" s="9"/>
      <c r="Y360" s="9"/>
      <c r="Z360">
        <f t="shared" si="194"/>
        <v>6623</v>
      </c>
      <c r="AA360" s="15">
        <f t="shared" si="195"/>
        <v>-1.602496564356759E-2</v>
      </c>
      <c r="AB360" s="15">
        <f t="shared" si="196"/>
        <v>1.184458453034698E-2</v>
      </c>
      <c r="AC360" s="15">
        <f t="shared" si="197"/>
        <v>-1.6163618890894904E-2</v>
      </c>
      <c r="AD360" s="15">
        <f t="shared" si="198"/>
        <v>5.852965641509833E-3</v>
      </c>
      <c r="AE360" s="15">
        <f t="shared" si="199"/>
        <v>3.4257206800694612E-5</v>
      </c>
      <c r="AF360">
        <f t="shared" si="200"/>
        <v>-1.6163618890894904E-2</v>
      </c>
      <c r="AG360" s="68"/>
      <c r="AH360">
        <f t="shared" si="201"/>
        <v>-2.2016584532404737E-2</v>
      </c>
      <c r="AI360">
        <f t="shared" si="202"/>
        <v>0.7281086954064987</v>
      </c>
      <c r="AJ360">
        <f t="shared" si="203"/>
        <v>-0.90482380617659419</v>
      </c>
      <c r="AK360">
        <f t="shared" si="204"/>
        <v>-0.48956625546134608</v>
      </c>
      <c r="AL360">
        <f t="shared" si="205"/>
        <v>-2.0777544221085424</v>
      </c>
      <c r="AM360">
        <f t="shared" si="206"/>
        <v>-1.699241512897091</v>
      </c>
      <c r="AN360" s="15">
        <f t="shared" si="209"/>
        <v>4.8148603806569454</v>
      </c>
      <c r="AO360" s="15">
        <f t="shared" si="209"/>
        <v>4.8148604895951603</v>
      </c>
      <c r="AP360" s="15">
        <f t="shared" si="209"/>
        <v>4.8148623913099922</v>
      </c>
      <c r="AQ360" s="15">
        <f t="shared" si="209"/>
        <v>4.8148955835398626</v>
      </c>
      <c r="AR360" s="15">
        <f t="shared" si="209"/>
        <v>4.8154732003262879</v>
      </c>
      <c r="AS360" s="15">
        <f t="shared" si="209"/>
        <v>4.8250534726776566</v>
      </c>
      <c r="AT360" s="15">
        <f t="shared" si="209"/>
        <v>4.9293671880352283</v>
      </c>
      <c r="AU360" s="15">
        <f t="shared" si="208"/>
        <v>5.3719228376016712</v>
      </c>
    </row>
    <row r="361" spans="1:64" x14ac:dyDescent="0.2">
      <c r="A361" s="63" t="s">
        <v>846</v>
      </c>
      <c r="B361" s="28" t="s">
        <v>676</v>
      </c>
      <c r="C361" s="64">
        <v>49930.428399999997</v>
      </c>
      <c r="D361" s="64" t="s">
        <v>700</v>
      </c>
      <c r="E361" s="9">
        <f t="shared" si="189"/>
        <v>6622.9934325636859</v>
      </c>
      <c r="F361" s="9">
        <f t="shared" si="190"/>
        <v>6623</v>
      </c>
      <c r="G361" s="9">
        <f t="shared" si="191"/>
        <v>-1.0172000002057757E-2</v>
      </c>
      <c r="H361" s="9"/>
      <c r="I361" s="9"/>
      <c r="J361" s="9">
        <f t="shared" si="210"/>
        <v>-1.0172000002057757E-2</v>
      </c>
      <c r="K361" s="9"/>
      <c r="L361" s="9"/>
      <c r="M361" s="15"/>
      <c r="N361" s="9"/>
      <c r="O361" s="9">
        <f t="shared" ca="1" si="188"/>
        <v>-5.5593628265453693E-2</v>
      </c>
      <c r="P361" s="9">
        <f t="shared" si="192"/>
        <v>5.9916188888371451E-3</v>
      </c>
      <c r="Q361" s="40">
        <f t="shared" si="193"/>
        <v>34911.928399999997</v>
      </c>
      <c r="S361" s="35">
        <v>1</v>
      </c>
      <c r="T361" s="9"/>
      <c r="U361" s="9"/>
      <c r="V361" s="9"/>
      <c r="W361" s="9"/>
      <c r="X361" s="9"/>
      <c r="Y361" s="9"/>
      <c r="Z361">
        <f t="shared" si="194"/>
        <v>6623</v>
      </c>
      <c r="AA361" s="15">
        <f t="shared" si="195"/>
        <v>-1.602496564356759E-2</v>
      </c>
      <c r="AB361" s="15">
        <f t="shared" si="196"/>
        <v>1.184458453034698E-2</v>
      </c>
      <c r="AC361" s="15">
        <f t="shared" si="197"/>
        <v>-1.6163618890894904E-2</v>
      </c>
      <c r="AD361" s="15">
        <f t="shared" si="198"/>
        <v>5.852965641509833E-3</v>
      </c>
      <c r="AE361" s="15">
        <f t="shared" si="199"/>
        <v>3.4257206800694612E-5</v>
      </c>
      <c r="AF361">
        <f t="shared" si="200"/>
        <v>-1.6163618890894904E-2</v>
      </c>
      <c r="AG361" s="68"/>
      <c r="AH361">
        <f t="shared" si="201"/>
        <v>-2.2016584532404737E-2</v>
      </c>
      <c r="AI361">
        <f t="shared" si="202"/>
        <v>0.7281086954064987</v>
      </c>
      <c r="AJ361">
        <f t="shared" si="203"/>
        <v>-0.90482380617659419</v>
      </c>
      <c r="AK361">
        <f t="shared" si="204"/>
        <v>-0.48956625546134608</v>
      </c>
      <c r="AL361">
        <f t="shared" si="205"/>
        <v>-2.0777544221085424</v>
      </c>
      <c r="AM361">
        <f t="shared" si="206"/>
        <v>-1.699241512897091</v>
      </c>
      <c r="AN361" s="15">
        <f t="shared" ref="AN361:AT370" si="211">$AU361+$AB$7*SIN(AO361)</f>
        <v>4.8148603806569454</v>
      </c>
      <c r="AO361" s="15">
        <f t="shared" si="211"/>
        <v>4.8148604895951603</v>
      </c>
      <c r="AP361" s="15">
        <f t="shared" si="211"/>
        <v>4.8148623913099922</v>
      </c>
      <c r="AQ361" s="15">
        <f t="shared" si="211"/>
        <v>4.8148955835398626</v>
      </c>
      <c r="AR361" s="15">
        <f t="shared" si="211"/>
        <v>4.8154732003262879</v>
      </c>
      <c r="AS361" s="15">
        <f t="shared" si="211"/>
        <v>4.8250534726776566</v>
      </c>
      <c r="AT361" s="15">
        <f t="shared" si="211"/>
        <v>4.9293671880352283</v>
      </c>
      <c r="AU361" s="15">
        <f t="shared" si="208"/>
        <v>5.3719228376016712</v>
      </c>
    </row>
    <row r="362" spans="1:64" x14ac:dyDescent="0.2">
      <c r="A362" s="63" t="s">
        <v>846</v>
      </c>
      <c r="B362" s="28" t="s">
        <v>676</v>
      </c>
      <c r="C362" s="64">
        <v>49930.428399999997</v>
      </c>
      <c r="D362" s="64" t="s">
        <v>700</v>
      </c>
      <c r="E362" s="9">
        <f t="shared" si="189"/>
        <v>6622.9934325636859</v>
      </c>
      <c r="F362" s="9">
        <f t="shared" si="190"/>
        <v>6623</v>
      </c>
      <c r="G362" s="9">
        <f t="shared" si="191"/>
        <v>-1.0172000002057757E-2</v>
      </c>
      <c r="H362" s="9"/>
      <c r="I362" s="9"/>
      <c r="J362" s="9">
        <f t="shared" si="210"/>
        <v>-1.0172000002057757E-2</v>
      </c>
      <c r="K362" s="9"/>
      <c r="L362" s="9"/>
      <c r="M362" s="15"/>
      <c r="N362" s="9"/>
      <c r="O362" s="9">
        <f t="shared" ca="1" si="188"/>
        <v>-5.5593628265453693E-2</v>
      </c>
      <c r="P362" s="9">
        <f t="shared" si="192"/>
        <v>5.9916188888371451E-3</v>
      </c>
      <c r="Q362" s="40">
        <f t="shared" si="193"/>
        <v>34911.928399999997</v>
      </c>
      <c r="S362" s="35">
        <v>1</v>
      </c>
      <c r="T362" s="9"/>
      <c r="U362" s="9"/>
      <c r="V362" s="9"/>
      <c r="W362" s="9"/>
      <c r="X362" s="9"/>
      <c r="Y362" s="9"/>
      <c r="Z362">
        <f t="shared" si="194"/>
        <v>6623</v>
      </c>
      <c r="AA362" s="15">
        <f t="shared" si="195"/>
        <v>-1.602496564356759E-2</v>
      </c>
      <c r="AB362" s="15">
        <f t="shared" si="196"/>
        <v>1.184458453034698E-2</v>
      </c>
      <c r="AC362" s="15">
        <f t="shared" si="197"/>
        <v>-1.6163618890894904E-2</v>
      </c>
      <c r="AD362" s="15">
        <f t="shared" si="198"/>
        <v>5.852965641509833E-3</v>
      </c>
      <c r="AE362" s="15">
        <f t="shared" si="199"/>
        <v>3.4257206800694612E-5</v>
      </c>
      <c r="AF362">
        <f t="shared" si="200"/>
        <v>-1.6163618890894904E-2</v>
      </c>
      <c r="AG362" s="68"/>
      <c r="AH362">
        <f t="shared" si="201"/>
        <v>-2.2016584532404737E-2</v>
      </c>
      <c r="AI362">
        <f t="shared" si="202"/>
        <v>0.7281086954064987</v>
      </c>
      <c r="AJ362">
        <f t="shared" si="203"/>
        <v>-0.90482380617659419</v>
      </c>
      <c r="AK362">
        <f t="shared" si="204"/>
        <v>-0.48956625546134608</v>
      </c>
      <c r="AL362">
        <f t="shared" si="205"/>
        <v>-2.0777544221085424</v>
      </c>
      <c r="AM362">
        <f t="shared" si="206"/>
        <v>-1.699241512897091</v>
      </c>
      <c r="AN362" s="15">
        <f t="shared" si="211"/>
        <v>4.8148603806569454</v>
      </c>
      <c r="AO362" s="15">
        <f t="shared" si="211"/>
        <v>4.8148604895951603</v>
      </c>
      <c r="AP362" s="15">
        <f t="shared" si="211"/>
        <v>4.8148623913099922</v>
      </c>
      <c r="AQ362" s="15">
        <f t="shared" si="211"/>
        <v>4.8148955835398626</v>
      </c>
      <c r="AR362" s="15">
        <f t="shared" si="211"/>
        <v>4.8154732003262879</v>
      </c>
      <c r="AS362" s="15">
        <f t="shared" si="211"/>
        <v>4.8250534726776566</v>
      </c>
      <c r="AT362" s="15">
        <f t="shared" si="211"/>
        <v>4.9293671880352283</v>
      </c>
      <c r="AU362" s="15">
        <f t="shared" si="208"/>
        <v>5.3719228376016712</v>
      </c>
    </row>
    <row r="363" spans="1:64" x14ac:dyDescent="0.2">
      <c r="A363" s="63" t="s">
        <v>846</v>
      </c>
      <c r="B363" s="28" t="s">
        <v>676</v>
      </c>
      <c r="C363" s="64">
        <v>49930.429799999998</v>
      </c>
      <c r="D363" s="64" t="s">
        <v>700</v>
      </c>
      <c r="E363" s="9">
        <f t="shared" si="189"/>
        <v>6622.9943364577921</v>
      </c>
      <c r="F363" s="9">
        <f t="shared" si="190"/>
        <v>6623</v>
      </c>
      <c r="G363" s="9">
        <f t="shared" si="191"/>
        <v>-8.7720000010449439E-3</v>
      </c>
      <c r="H363" s="9"/>
      <c r="I363" s="9"/>
      <c r="J363" s="9">
        <f t="shared" si="210"/>
        <v>-8.7720000010449439E-3</v>
      </c>
      <c r="K363" s="9"/>
      <c r="L363" s="9"/>
      <c r="M363" s="15"/>
      <c r="N363" s="9"/>
      <c r="O363" s="9">
        <f t="shared" ca="1" si="188"/>
        <v>-5.5593628265453693E-2</v>
      </c>
      <c r="P363" s="9">
        <f t="shared" si="192"/>
        <v>5.9916188888371451E-3</v>
      </c>
      <c r="Q363" s="40">
        <f t="shared" si="193"/>
        <v>34911.929799999998</v>
      </c>
      <c r="S363" s="35">
        <v>1</v>
      </c>
      <c r="T363" s="9"/>
      <c r="U363" s="9"/>
      <c r="V363" s="9"/>
      <c r="W363" s="9"/>
      <c r="X363" s="9"/>
      <c r="Y363" s="9"/>
      <c r="Z363">
        <f t="shared" si="194"/>
        <v>6623</v>
      </c>
      <c r="AA363" s="15">
        <f t="shared" si="195"/>
        <v>-1.602496564356759E-2</v>
      </c>
      <c r="AB363" s="15">
        <f t="shared" si="196"/>
        <v>1.3244584531359793E-2</v>
      </c>
      <c r="AC363" s="15">
        <f t="shared" si="197"/>
        <v>-1.4763618889882089E-2</v>
      </c>
      <c r="AD363" s="15">
        <f t="shared" si="198"/>
        <v>7.2529656425226463E-3</v>
      </c>
      <c r="AE363" s="15">
        <f t="shared" si="199"/>
        <v>5.2605510611613947E-5</v>
      </c>
      <c r="AF363">
        <f t="shared" si="200"/>
        <v>-1.4763618889882089E-2</v>
      </c>
      <c r="AG363" s="68"/>
      <c r="AH363">
        <f t="shared" si="201"/>
        <v>-2.2016584532404737E-2</v>
      </c>
      <c r="AI363">
        <f t="shared" si="202"/>
        <v>0.7281086954064987</v>
      </c>
      <c r="AJ363">
        <f t="shared" si="203"/>
        <v>-0.90482380617659419</v>
      </c>
      <c r="AK363">
        <f t="shared" si="204"/>
        <v>-0.48956625546134608</v>
      </c>
      <c r="AL363">
        <f t="shared" si="205"/>
        <v>-2.0777544221085424</v>
      </c>
      <c r="AM363">
        <f t="shared" si="206"/>
        <v>-1.699241512897091</v>
      </c>
      <c r="AN363" s="15">
        <f t="shared" si="211"/>
        <v>4.8148603806569454</v>
      </c>
      <c r="AO363" s="15">
        <f t="shared" si="211"/>
        <v>4.8148604895951603</v>
      </c>
      <c r="AP363" s="15">
        <f t="shared" si="211"/>
        <v>4.8148623913099922</v>
      </c>
      <c r="AQ363" s="15">
        <f t="shared" si="211"/>
        <v>4.8148955835398626</v>
      </c>
      <c r="AR363" s="15">
        <f t="shared" si="211"/>
        <v>4.8154732003262879</v>
      </c>
      <c r="AS363" s="15">
        <f t="shared" si="211"/>
        <v>4.8250534726776566</v>
      </c>
      <c r="AT363" s="15">
        <f t="shared" si="211"/>
        <v>4.9293671880352283</v>
      </c>
      <c r="AU363" s="15">
        <f t="shared" si="208"/>
        <v>5.3719228376016712</v>
      </c>
    </row>
    <row r="364" spans="1:64" x14ac:dyDescent="0.2">
      <c r="A364" s="63" t="s">
        <v>846</v>
      </c>
      <c r="B364" s="28" t="s">
        <v>676</v>
      </c>
      <c r="C364" s="64">
        <v>49930.431199999999</v>
      </c>
      <c r="D364" s="64" t="s">
        <v>700</v>
      </c>
      <c r="E364" s="9">
        <f t="shared" si="189"/>
        <v>6622.9952403518973</v>
      </c>
      <c r="F364" s="9">
        <f t="shared" si="190"/>
        <v>6623</v>
      </c>
      <c r="G364" s="9">
        <f t="shared" si="191"/>
        <v>-7.3720000000321306E-3</v>
      </c>
      <c r="H364" s="9"/>
      <c r="I364" s="9"/>
      <c r="J364" s="9">
        <f t="shared" si="210"/>
        <v>-7.3720000000321306E-3</v>
      </c>
      <c r="K364" s="9"/>
      <c r="L364" s="9"/>
      <c r="M364" s="15"/>
      <c r="N364" s="9"/>
      <c r="O364" s="9">
        <f t="shared" ref="O364:O395" ca="1" si="212">+C$11+C$12*F364</f>
        <v>-5.5593628265453693E-2</v>
      </c>
      <c r="P364" s="9">
        <f t="shared" si="192"/>
        <v>5.9916188888371451E-3</v>
      </c>
      <c r="Q364" s="40">
        <f t="shared" si="193"/>
        <v>34911.931199999999</v>
      </c>
      <c r="S364" s="35">
        <v>1</v>
      </c>
      <c r="T364" s="9"/>
      <c r="U364" s="9"/>
      <c r="V364" s="9"/>
      <c r="W364" s="9"/>
      <c r="X364" s="9"/>
      <c r="Y364" s="9"/>
      <c r="Z364">
        <f t="shared" si="194"/>
        <v>6623</v>
      </c>
      <c r="AA364" s="15">
        <f t="shared" si="195"/>
        <v>-1.602496564356759E-2</v>
      </c>
      <c r="AB364" s="15">
        <f t="shared" si="196"/>
        <v>1.4644584532372606E-2</v>
      </c>
      <c r="AC364" s="15">
        <f t="shared" si="197"/>
        <v>-1.3363618888869276E-2</v>
      </c>
      <c r="AD364" s="15">
        <f t="shared" si="198"/>
        <v>8.6529656435354596E-3</v>
      </c>
      <c r="AE364" s="15">
        <f t="shared" si="199"/>
        <v>7.4873814428205024E-5</v>
      </c>
      <c r="AF364">
        <f t="shared" si="200"/>
        <v>-1.3363618888869276E-2</v>
      </c>
      <c r="AG364" s="68"/>
      <c r="AH364">
        <f t="shared" si="201"/>
        <v>-2.2016584532404737E-2</v>
      </c>
      <c r="AI364">
        <f t="shared" si="202"/>
        <v>0.7281086954064987</v>
      </c>
      <c r="AJ364">
        <f t="shared" si="203"/>
        <v>-0.90482380617659419</v>
      </c>
      <c r="AK364">
        <f t="shared" si="204"/>
        <v>-0.48956625546134608</v>
      </c>
      <c r="AL364">
        <f t="shared" si="205"/>
        <v>-2.0777544221085424</v>
      </c>
      <c r="AM364">
        <f t="shared" si="206"/>
        <v>-1.699241512897091</v>
      </c>
      <c r="AN364" s="15">
        <f t="shared" si="211"/>
        <v>4.8148603806569454</v>
      </c>
      <c r="AO364" s="15">
        <f t="shared" si="211"/>
        <v>4.8148604895951603</v>
      </c>
      <c r="AP364" s="15">
        <f t="shared" si="211"/>
        <v>4.8148623913099922</v>
      </c>
      <c r="AQ364" s="15">
        <f t="shared" si="211"/>
        <v>4.8148955835398626</v>
      </c>
      <c r="AR364" s="15">
        <f t="shared" si="211"/>
        <v>4.8154732003262879</v>
      </c>
      <c r="AS364" s="15">
        <f t="shared" si="211"/>
        <v>4.8250534726776566</v>
      </c>
      <c r="AT364" s="15">
        <f t="shared" si="211"/>
        <v>4.9293671880352283</v>
      </c>
      <c r="AU364" s="15">
        <f t="shared" si="208"/>
        <v>5.3719228376016712</v>
      </c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</row>
    <row r="365" spans="1:64" x14ac:dyDescent="0.2">
      <c r="A365" s="63" t="s">
        <v>846</v>
      </c>
      <c r="B365" s="28" t="s">
        <v>676</v>
      </c>
      <c r="C365" s="64">
        <v>49930.433199999999</v>
      </c>
      <c r="D365" s="64" t="s">
        <v>700</v>
      </c>
      <c r="E365" s="9">
        <f t="shared" si="189"/>
        <v>6622.99653162919</v>
      </c>
      <c r="F365" s="9">
        <f t="shared" si="190"/>
        <v>6623</v>
      </c>
      <c r="G365" s="9">
        <f t="shared" si="191"/>
        <v>-5.371999999624677E-3</v>
      </c>
      <c r="H365" s="9"/>
      <c r="I365" s="9"/>
      <c r="J365" s="9">
        <f t="shared" si="210"/>
        <v>-5.371999999624677E-3</v>
      </c>
      <c r="K365" s="9"/>
      <c r="L365" s="9"/>
      <c r="M365" s="15"/>
      <c r="N365" s="9"/>
      <c r="O365" s="9">
        <f t="shared" ca="1" si="212"/>
        <v>-5.5593628265453693E-2</v>
      </c>
      <c r="P365" s="9">
        <f t="shared" si="192"/>
        <v>5.9916188888371451E-3</v>
      </c>
      <c r="Q365" s="40">
        <f t="shared" si="193"/>
        <v>34911.933199999999</v>
      </c>
      <c r="S365" s="35">
        <v>1</v>
      </c>
      <c r="T365" s="9"/>
      <c r="U365" s="9"/>
      <c r="V365" s="9"/>
      <c r="W365" s="9"/>
      <c r="X365" s="9"/>
      <c r="Y365" s="9"/>
      <c r="Z365">
        <f t="shared" si="194"/>
        <v>6623</v>
      </c>
      <c r="AA365" s="15">
        <f t="shared" si="195"/>
        <v>-1.602496564356759E-2</v>
      </c>
      <c r="AB365" s="15">
        <f t="shared" si="196"/>
        <v>1.664458453278006E-2</v>
      </c>
      <c r="AC365" s="15">
        <f t="shared" si="197"/>
        <v>-1.1363618888461822E-2</v>
      </c>
      <c r="AD365" s="15">
        <f t="shared" si="198"/>
        <v>1.0652965643942913E-2</v>
      </c>
      <c r="AE365" s="15">
        <f t="shared" si="199"/>
        <v>1.1348567701102805E-4</v>
      </c>
      <c r="AF365">
        <f t="shared" si="200"/>
        <v>-1.1363618888461822E-2</v>
      </c>
      <c r="AG365" s="68"/>
      <c r="AH365">
        <f t="shared" si="201"/>
        <v>-2.2016584532404737E-2</v>
      </c>
      <c r="AI365">
        <f t="shared" si="202"/>
        <v>0.7281086954064987</v>
      </c>
      <c r="AJ365">
        <f t="shared" si="203"/>
        <v>-0.90482380617659419</v>
      </c>
      <c r="AK365">
        <f t="shared" si="204"/>
        <v>-0.48956625546134608</v>
      </c>
      <c r="AL365">
        <f t="shared" si="205"/>
        <v>-2.0777544221085424</v>
      </c>
      <c r="AM365">
        <f t="shared" si="206"/>
        <v>-1.699241512897091</v>
      </c>
      <c r="AN365" s="15">
        <f t="shared" si="211"/>
        <v>4.8148603806569454</v>
      </c>
      <c r="AO365" s="15">
        <f t="shared" si="211"/>
        <v>4.8148604895951603</v>
      </c>
      <c r="AP365" s="15">
        <f t="shared" si="211"/>
        <v>4.8148623913099922</v>
      </c>
      <c r="AQ365" s="15">
        <f t="shared" si="211"/>
        <v>4.8148955835398626</v>
      </c>
      <c r="AR365" s="15">
        <f t="shared" si="211"/>
        <v>4.8154732003262879</v>
      </c>
      <c r="AS365" s="15">
        <f t="shared" si="211"/>
        <v>4.8250534726776566</v>
      </c>
      <c r="AT365" s="15">
        <f t="shared" si="211"/>
        <v>4.9293671880352283</v>
      </c>
      <c r="AU365" s="15">
        <f t="shared" si="208"/>
        <v>5.3719228376016712</v>
      </c>
    </row>
    <row r="366" spans="1:64" x14ac:dyDescent="0.2">
      <c r="A366" s="63" t="s">
        <v>846</v>
      </c>
      <c r="B366" s="28" t="s">
        <v>676</v>
      </c>
      <c r="C366" s="64">
        <v>49930.4395</v>
      </c>
      <c r="D366" s="64" t="s">
        <v>700</v>
      </c>
      <c r="E366" s="9">
        <f t="shared" si="189"/>
        <v>6623.0005991526632</v>
      </c>
      <c r="F366" s="9">
        <f t="shared" si="190"/>
        <v>6623</v>
      </c>
      <c r="G366" s="9">
        <f t="shared" si="191"/>
        <v>9.2800000129500404E-4</v>
      </c>
      <c r="H366" s="9"/>
      <c r="I366" s="9"/>
      <c r="J366" s="9">
        <f t="shared" si="210"/>
        <v>9.2800000129500404E-4</v>
      </c>
      <c r="K366" s="9"/>
      <c r="L366" s="9"/>
      <c r="M366" s="15"/>
      <c r="N366" s="9"/>
      <c r="O366" s="9">
        <f t="shared" ca="1" si="212"/>
        <v>-5.5593628265453693E-2</v>
      </c>
      <c r="P366" s="9">
        <f t="shared" si="192"/>
        <v>5.9916188888371451E-3</v>
      </c>
      <c r="Q366" s="40">
        <f t="shared" si="193"/>
        <v>34911.9395</v>
      </c>
      <c r="S366" s="35">
        <v>1</v>
      </c>
      <c r="T366" s="9"/>
      <c r="U366" s="9"/>
      <c r="V366" s="9"/>
      <c r="W366" s="9"/>
      <c r="X366" s="9"/>
      <c r="Y366" s="9"/>
      <c r="Z366">
        <f t="shared" si="194"/>
        <v>6623</v>
      </c>
      <c r="AA366" s="15">
        <f t="shared" si="195"/>
        <v>-1.602496564356759E-2</v>
      </c>
      <c r="AB366" s="15">
        <f t="shared" si="196"/>
        <v>2.2944584533699741E-2</v>
      </c>
      <c r="AC366" s="15">
        <f t="shared" si="197"/>
        <v>-5.0636188875421411E-3</v>
      </c>
      <c r="AD366" s="15">
        <f t="shared" si="198"/>
        <v>1.6952965644862594E-2</v>
      </c>
      <c r="AE366" s="15">
        <f t="shared" si="199"/>
        <v>2.8740304415589139E-4</v>
      </c>
      <c r="AF366">
        <f t="shared" si="200"/>
        <v>-5.0636188875421411E-3</v>
      </c>
      <c r="AG366" s="68"/>
      <c r="AH366">
        <f t="shared" si="201"/>
        <v>-2.2016584532404737E-2</v>
      </c>
      <c r="AI366">
        <f t="shared" si="202"/>
        <v>0.7281086954064987</v>
      </c>
      <c r="AJ366">
        <f t="shared" si="203"/>
        <v>-0.90482380617659419</v>
      </c>
      <c r="AK366">
        <f t="shared" si="204"/>
        <v>-0.48956625546134608</v>
      </c>
      <c r="AL366">
        <f t="shared" si="205"/>
        <v>-2.0777544221085424</v>
      </c>
      <c r="AM366">
        <f t="shared" si="206"/>
        <v>-1.699241512897091</v>
      </c>
      <c r="AN366" s="15">
        <f t="shared" si="211"/>
        <v>4.8148603806569454</v>
      </c>
      <c r="AO366" s="15">
        <f t="shared" si="211"/>
        <v>4.8148604895951603</v>
      </c>
      <c r="AP366" s="15">
        <f t="shared" si="211"/>
        <v>4.8148623913099922</v>
      </c>
      <c r="AQ366" s="15">
        <f t="shared" si="211"/>
        <v>4.8148955835398626</v>
      </c>
      <c r="AR366" s="15">
        <f t="shared" si="211"/>
        <v>4.8154732003262879</v>
      </c>
      <c r="AS366" s="15">
        <f t="shared" si="211"/>
        <v>4.8250534726776566</v>
      </c>
      <c r="AT366" s="15">
        <f t="shared" si="211"/>
        <v>4.9293671880352283</v>
      </c>
      <c r="AU366" s="15">
        <f t="shared" si="208"/>
        <v>5.3719228376016712</v>
      </c>
    </row>
    <row r="367" spans="1:64" x14ac:dyDescent="0.2">
      <c r="A367" s="63" t="s">
        <v>846</v>
      </c>
      <c r="B367" s="28" t="s">
        <v>676</v>
      </c>
      <c r="C367" s="64">
        <v>50311.442900000002</v>
      </c>
      <c r="D367" s="64" t="s">
        <v>700</v>
      </c>
      <c r="E367" s="9">
        <f t="shared" si="189"/>
        <v>6868.9911185947803</v>
      </c>
      <c r="F367" s="9">
        <f t="shared" si="190"/>
        <v>6869</v>
      </c>
      <c r="G367" s="9">
        <f t="shared" si="191"/>
        <v>-1.3756000000284985E-2</v>
      </c>
      <c r="H367" s="9"/>
      <c r="I367" s="9"/>
      <c r="J367" s="9">
        <f t="shared" si="210"/>
        <v>-1.3756000000284985E-2</v>
      </c>
      <c r="K367" s="9"/>
      <c r="L367" s="9"/>
      <c r="M367" s="15"/>
      <c r="N367" s="9"/>
      <c r="O367" s="9">
        <f t="shared" ca="1" si="212"/>
        <v>-4.9924669775703201E-2</v>
      </c>
      <c r="P367" s="9">
        <f t="shared" si="192"/>
        <v>6.0373758011857412E-3</v>
      </c>
      <c r="Q367" s="40">
        <f t="shared" si="193"/>
        <v>35292.942900000002</v>
      </c>
      <c r="S367" s="35">
        <v>1</v>
      </c>
      <c r="T367" s="9"/>
      <c r="U367" s="9"/>
      <c r="V367" s="9"/>
      <c r="W367" s="9"/>
      <c r="X367" s="9"/>
      <c r="Y367" s="9"/>
      <c r="Z367">
        <f t="shared" si="194"/>
        <v>6869</v>
      </c>
      <c r="AA367" s="15">
        <f t="shared" si="195"/>
        <v>-1.554554769871835E-2</v>
      </c>
      <c r="AB367" s="15">
        <f t="shared" si="196"/>
        <v>7.826923499619106E-3</v>
      </c>
      <c r="AC367" s="15">
        <f t="shared" si="197"/>
        <v>-1.9793375801470725E-2</v>
      </c>
      <c r="AD367" s="15">
        <f t="shared" si="198"/>
        <v>1.7895476984333657E-3</v>
      </c>
      <c r="AE367" s="15">
        <f t="shared" si="199"/>
        <v>3.2024809649681564E-6</v>
      </c>
      <c r="AF367">
        <f t="shared" si="200"/>
        <v>-1.9793375801470725E-2</v>
      </c>
      <c r="AG367" s="68"/>
      <c r="AH367">
        <f t="shared" si="201"/>
        <v>-2.1582923499904091E-2</v>
      </c>
      <c r="AI367">
        <f t="shared" si="202"/>
        <v>0.7669735203997663</v>
      </c>
      <c r="AJ367">
        <f t="shared" si="203"/>
        <v>-0.93517437939482007</v>
      </c>
      <c r="AK367">
        <f t="shared" si="204"/>
        <v>-0.50921376631540693</v>
      </c>
      <c r="AL367">
        <f t="shared" si="205"/>
        <v>-1.999969071972008</v>
      </c>
      <c r="AM367">
        <f t="shared" si="206"/>
        <v>-1.557354753659651</v>
      </c>
      <c r="AN367" s="15">
        <f t="shared" si="211"/>
        <v>4.9011032626142947</v>
      </c>
      <c r="AO367" s="15">
        <f t="shared" si="211"/>
        <v>4.9011054901748192</v>
      </c>
      <c r="AP367" s="15">
        <f t="shared" si="211"/>
        <v>4.9011266927383437</v>
      </c>
      <c r="AQ367" s="15">
        <f t="shared" si="211"/>
        <v>4.9013283871659974</v>
      </c>
      <c r="AR367" s="15">
        <f t="shared" si="211"/>
        <v>4.9032365222580632</v>
      </c>
      <c r="AS367" s="15">
        <f t="shared" si="211"/>
        <v>4.9204347163808499</v>
      </c>
      <c r="AT367" s="15">
        <f t="shared" si="211"/>
        <v>5.0371551281097249</v>
      </c>
      <c r="AU367" s="15">
        <f t="shared" si="208"/>
        <v>5.4511609244701811</v>
      </c>
    </row>
    <row r="368" spans="1:64" x14ac:dyDescent="0.2">
      <c r="A368" s="63" t="s">
        <v>419</v>
      </c>
      <c r="B368" s="28" t="s">
        <v>676</v>
      </c>
      <c r="C368" s="64">
        <v>50320.74</v>
      </c>
      <c r="D368" s="64" t="s">
        <v>700</v>
      </c>
      <c r="E368" s="9">
        <f t="shared" si="189"/>
        <v>6874.9936856540362</v>
      </c>
      <c r="F368" s="9">
        <f t="shared" si="190"/>
        <v>6875</v>
      </c>
      <c r="G368" s="9">
        <f t="shared" si="191"/>
        <v>-9.780000000318978E-3</v>
      </c>
      <c r="H368" s="9"/>
      <c r="I368" s="9"/>
      <c r="J368" s="9"/>
      <c r="K368" s="9">
        <f>G368</f>
        <v>-9.780000000318978E-3</v>
      </c>
      <c r="L368" s="9"/>
      <c r="M368" s="15"/>
      <c r="N368" s="9"/>
      <c r="O368" s="9">
        <f t="shared" ca="1" si="212"/>
        <v>-4.9786402495465371E-2</v>
      </c>
      <c r="P368" s="9">
        <f t="shared" si="192"/>
        <v>6.0384874891118842E-3</v>
      </c>
      <c r="Q368" s="40">
        <f t="shared" si="193"/>
        <v>35302.239999999998</v>
      </c>
      <c r="S368" s="35">
        <v>1</v>
      </c>
      <c r="T368" s="9"/>
      <c r="U368" s="9"/>
      <c r="V368" s="9"/>
      <c r="W368" s="9"/>
      <c r="X368" s="9"/>
      <c r="Y368" s="9"/>
      <c r="Z368">
        <f t="shared" si="194"/>
        <v>6875</v>
      </c>
      <c r="AA368" s="15">
        <f t="shared" si="195"/>
        <v>-1.553149365744284E-2</v>
      </c>
      <c r="AB368" s="15">
        <f t="shared" si="196"/>
        <v>1.1789981146235747E-2</v>
      </c>
      <c r="AC368" s="15">
        <f t="shared" si="197"/>
        <v>-1.5818487489430863E-2</v>
      </c>
      <c r="AD368" s="15">
        <f t="shared" si="198"/>
        <v>5.7514936571238622E-3</v>
      </c>
      <c r="AE368" s="15">
        <f t="shared" si="199"/>
        <v>3.307967928793602E-5</v>
      </c>
      <c r="AF368">
        <f t="shared" si="200"/>
        <v>-1.5818487489430863E-2</v>
      </c>
      <c r="AG368" s="68"/>
      <c r="AH368">
        <f t="shared" si="201"/>
        <v>-2.1569981146554725E-2</v>
      </c>
      <c r="AI368">
        <f t="shared" si="202"/>
        <v>0.76799334237600603</v>
      </c>
      <c r="AJ368">
        <f t="shared" si="203"/>
        <v>-0.93588152606222808</v>
      </c>
      <c r="AK368">
        <f t="shared" si="204"/>
        <v>-0.5096792234515185</v>
      </c>
      <c r="AL368">
        <f t="shared" si="205"/>
        <v>-1.9979672491193208</v>
      </c>
      <c r="AM368">
        <f t="shared" si="206"/>
        <v>-1.5539316126338647</v>
      </c>
      <c r="AN368" s="15">
        <f t="shared" si="211"/>
        <v>4.9032642159041586</v>
      </c>
      <c r="AO368" s="15">
        <f t="shared" si="211"/>
        <v>4.9032665732248413</v>
      </c>
      <c r="AP368" s="15">
        <f t="shared" si="211"/>
        <v>4.9032887598459967</v>
      </c>
      <c r="AQ368" s="15">
        <f t="shared" si="211"/>
        <v>4.9034974511296374</v>
      </c>
      <c r="AR368" s="15">
        <f t="shared" si="211"/>
        <v>4.9054495326579435</v>
      </c>
      <c r="AS368" s="15">
        <f t="shared" si="211"/>
        <v>4.9228449368502689</v>
      </c>
      <c r="AT368" s="15">
        <f t="shared" si="211"/>
        <v>5.0398173208801946</v>
      </c>
      <c r="AU368" s="15">
        <f t="shared" si="208"/>
        <v>5.4530935607352662</v>
      </c>
    </row>
    <row r="369" spans="1:47" x14ac:dyDescent="0.2">
      <c r="A369" s="63" t="s">
        <v>846</v>
      </c>
      <c r="B369" s="28" t="s">
        <v>676</v>
      </c>
      <c r="C369" s="64">
        <v>50579.380499999999</v>
      </c>
      <c r="D369" s="64" t="s">
        <v>700</v>
      </c>
      <c r="E369" s="9">
        <f t="shared" si="189"/>
        <v>7041.9819879730421</v>
      </c>
      <c r="F369" s="9">
        <f t="shared" si="190"/>
        <v>7042</v>
      </c>
      <c r="G369" s="9">
        <f t="shared" si="191"/>
        <v>-2.7898000000277534E-2</v>
      </c>
      <c r="H369" s="9"/>
      <c r="I369" s="9"/>
      <c r="J369" s="9">
        <f>G369</f>
        <v>-2.7898000000277534E-2</v>
      </c>
      <c r="K369" s="9"/>
      <c r="L369" s="9"/>
      <c r="M369" s="15"/>
      <c r="N369" s="9"/>
      <c r="O369" s="9">
        <f t="shared" ca="1" si="212"/>
        <v>-4.5937963195512799E-2</v>
      </c>
      <c r="P369" s="9">
        <f t="shared" si="192"/>
        <v>6.0693466502651262E-3</v>
      </c>
      <c r="Q369" s="40">
        <f t="shared" si="193"/>
        <v>35560.880499999999</v>
      </c>
      <c r="S369" s="35">
        <v>1</v>
      </c>
      <c r="T369" s="9"/>
      <c r="U369" s="9"/>
      <c r="V369" s="9"/>
      <c r="W369" s="9"/>
      <c r="X369" s="9"/>
      <c r="Y369" s="9"/>
      <c r="Z369">
        <f t="shared" si="194"/>
        <v>7042</v>
      </c>
      <c r="AA369" s="15">
        <f t="shared" si="195"/>
        <v>-1.5091495245132484E-2</v>
      </c>
      <c r="AB369" s="15">
        <f t="shared" si="196"/>
        <v>-6.7371581048799242E-3</v>
      </c>
      <c r="AC369" s="15">
        <f t="shared" si="197"/>
        <v>-3.3967346650542657E-2</v>
      </c>
      <c r="AD369" s="15">
        <f t="shared" si="198"/>
        <v>-1.280650475514505E-2</v>
      </c>
      <c r="AE369" s="15">
        <f t="shared" si="199"/>
        <v>1.6400656404355279E-4</v>
      </c>
      <c r="AF369">
        <f t="shared" si="200"/>
        <v>-3.3967346650542657E-2</v>
      </c>
      <c r="AG369" s="68"/>
      <c r="AH369">
        <f t="shared" si="201"/>
        <v>-2.116084189539761E-2</v>
      </c>
      <c r="AI369">
        <f t="shared" si="202"/>
        <v>0.7979053818387295</v>
      </c>
      <c r="AJ369">
        <f t="shared" si="203"/>
        <v>-0.95471757231350407</v>
      </c>
      <c r="AK369">
        <f t="shared" si="204"/>
        <v>-0.5222621614766384</v>
      </c>
      <c r="AL369">
        <f t="shared" si="205"/>
        <v>-1.9400111156253392</v>
      </c>
      <c r="AM369">
        <f t="shared" si="206"/>
        <v>-1.4592185196923562</v>
      </c>
      <c r="AN369" s="15">
        <f t="shared" si="211"/>
        <v>4.9646038132963817</v>
      </c>
      <c r="AO369" s="15">
        <f t="shared" si="211"/>
        <v>4.9646132017273512</v>
      </c>
      <c r="AP369" s="15">
        <f t="shared" si="211"/>
        <v>4.9646803718540919</v>
      </c>
      <c r="AQ369" s="15">
        <f t="shared" si="211"/>
        <v>4.9651604352035541</v>
      </c>
      <c r="AR369" s="15">
        <f t="shared" si="211"/>
        <v>4.9685658068156036</v>
      </c>
      <c r="AS369" s="15">
        <f t="shared" si="211"/>
        <v>4.9915579880257406</v>
      </c>
      <c r="AT369" s="15">
        <f t="shared" si="211"/>
        <v>5.1145244858483299</v>
      </c>
      <c r="AU369" s="15">
        <f t="shared" si="208"/>
        <v>5.5068852701134823</v>
      </c>
    </row>
    <row r="370" spans="1:47" x14ac:dyDescent="0.2">
      <c r="A370" s="63" t="s">
        <v>419</v>
      </c>
      <c r="B370" s="28" t="s">
        <v>676</v>
      </c>
      <c r="C370" s="64">
        <v>50602.625999999997</v>
      </c>
      <c r="D370" s="64" t="s">
        <v>700</v>
      </c>
      <c r="E370" s="9">
        <f t="shared" si="189"/>
        <v>7056.9901811274631</v>
      </c>
      <c r="F370" s="9">
        <f t="shared" si="190"/>
        <v>7057</v>
      </c>
      <c r="G370" s="9">
        <f t="shared" si="191"/>
        <v>-1.5208000004349742E-2</v>
      </c>
      <c r="H370" s="9"/>
      <c r="I370" s="9"/>
      <c r="J370" s="9"/>
      <c r="K370" s="9">
        <f>G370</f>
        <v>-1.5208000004349742E-2</v>
      </c>
      <c r="L370" s="9"/>
      <c r="M370" s="15"/>
      <c r="N370" s="9"/>
      <c r="O370" s="9">
        <f t="shared" ca="1" si="212"/>
        <v>-4.5592294994918264E-2</v>
      </c>
      <c r="P370" s="9">
        <f t="shared" si="192"/>
        <v>6.0721106053401707E-3</v>
      </c>
      <c r="Q370" s="40">
        <f t="shared" si="193"/>
        <v>35584.125999999997</v>
      </c>
      <c r="S370" s="35">
        <v>1</v>
      </c>
      <c r="T370" s="9"/>
      <c r="U370" s="9"/>
      <c r="V370" s="9"/>
      <c r="W370" s="9"/>
      <c r="X370" s="9"/>
      <c r="Y370" s="9"/>
      <c r="Z370">
        <f t="shared" si="194"/>
        <v>7057</v>
      </c>
      <c r="AA370" s="15">
        <f t="shared" si="195"/>
        <v>-1.50471899023906E-2</v>
      </c>
      <c r="AB370" s="15">
        <f t="shared" si="196"/>
        <v>5.9113005033810291E-3</v>
      </c>
      <c r="AC370" s="15">
        <f t="shared" si="197"/>
        <v>-2.1280110609689915E-2</v>
      </c>
      <c r="AD370" s="15">
        <f t="shared" si="198"/>
        <v>-1.608101019591416E-4</v>
      </c>
      <c r="AE370" s="15">
        <f t="shared" si="199"/>
        <v>2.5859888892109515E-8</v>
      </c>
      <c r="AF370">
        <f t="shared" si="200"/>
        <v>-2.1280110609689915E-2</v>
      </c>
      <c r="AG370" s="68"/>
      <c r="AH370">
        <f t="shared" si="201"/>
        <v>-2.1119300507730771E-2</v>
      </c>
      <c r="AI370">
        <f t="shared" si="202"/>
        <v>0.80074347894696818</v>
      </c>
      <c r="AJ370">
        <f t="shared" si="203"/>
        <v>-0.95631856855765951</v>
      </c>
      <c r="AK370">
        <f t="shared" si="204"/>
        <v>-0.5233515442012594</v>
      </c>
      <c r="AL370">
        <f t="shared" si="205"/>
        <v>-1.9345825522408009</v>
      </c>
      <c r="AM370">
        <f t="shared" si="206"/>
        <v>-1.4507581557092974</v>
      </c>
      <c r="AN370" s="15">
        <f t="shared" si="211"/>
        <v>4.9702304799640098</v>
      </c>
      <c r="AO370" s="15">
        <f t="shared" si="211"/>
        <v>4.9702409473846565</v>
      </c>
      <c r="AP370" s="15">
        <f t="shared" si="211"/>
        <v>4.9703142372808271</v>
      </c>
      <c r="AQ370" s="15">
        <f t="shared" si="211"/>
        <v>4.9708268229888848</v>
      </c>
      <c r="AR370" s="15">
        <f t="shared" si="211"/>
        <v>4.974384413455379</v>
      </c>
      <c r="AS370" s="15">
        <f t="shared" si="211"/>
        <v>4.9978844590065119</v>
      </c>
      <c r="AT370" s="15">
        <f t="shared" si="211"/>
        <v>5.1212911881943386</v>
      </c>
      <c r="AU370" s="15">
        <f t="shared" si="208"/>
        <v>5.5117168607761959</v>
      </c>
    </row>
    <row r="371" spans="1:47" x14ac:dyDescent="0.2">
      <c r="A371" s="10" t="s">
        <v>670</v>
      </c>
      <c r="B371" s="37" t="s">
        <v>676</v>
      </c>
      <c r="C371" s="12">
        <v>50627.4058</v>
      </c>
      <c r="D371" s="12">
        <v>5.4999999999999997E-3</v>
      </c>
      <c r="E371" s="9">
        <f t="shared" si="189"/>
        <v>7072.988977657028</v>
      </c>
      <c r="F371" s="9">
        <f t="shared" si="190"/>
        <v>7073</v>
      </c>
      <c r="G371" s="9">
        <f t="shared" si="191"/>
        <v>-1.7072000002372079E-2</v>
      </c>
      <c r="H371" s="9"/>
      <c r="I371" s="9"/>
      <c r="J371" s="9">
        <f t="shared" ref="J371:J376" si="213">G371</f>
        <v>-1.7072000002372079E-2</v>
      </c>
      <c r="K371" s="9"/>
      <c r="L371" s="9"/>
      <c r="M371" s="9"/>
      <c r="N371" s="9"/>
      <c r="O371" s="9">
        <f t="shared" ca="1" si="212"/>
        <v>-4.5223582247617411E-2</v>
      </c>
      <c r="P371" s="9">
        <f t="shared" si="192"/>
        <v>6.0750574022444071E-3</v>
      </c>
      <c r="Q371" s="40">
        <f t="shared" si="193"/>
        <v>35608.9058</v>
      </c>
      <c r="S371" s="35">
        <v>1</v>
      </c>
      <c r="X371" s="9"/>
      <c r="Y371" s="9"/>
      <c r="Z371">
        <f t="shared" si="194"/>
        <v>7073</v>
      </c>
      <c r="AA371" s="15">
        <f t="shared" si="195"/>
        <v>-1.4999027666511438E-2</v>
      </c>
      <c r="AB371" s="15">
        <f t="shared" si="196"/>
        <v>4.0020850663837655E-3</v>
      </c>
      <c r="AC371" s="15">
        <f t="shared" si="197"/>
        <v>-2.3147057404616485E-2</v>
      </c>
      <c r="AD371" s="15">
        <f t="shared" si="198"/>
        <v>-2.0729723358606407E-3</v>
      </c>
      <c r="AE371" s="15">
        <f t="shared" si="199"/>
        <v>4.2972143052435209E-6</v>
      </c>
      <c r="AF371">
        <f t="shared" si="200"/>
        <v>-2.3147057404616485E-2</v>
      </c>
      <c r="AG371" s="68"/>
      <c r="AH371">
        <f t="shared" si="201"/>
        <v>-2.1074085068755844E-2</v>
      </c>
      <c r="AI371">
        <f t="shared" si="202"/>
        <v>0.80379970183802252</v>
      </c>
      <c r="AJ371">
        <f t="shared" si="203"/>
        <v>-0.95800750773495813</v>
      </c>
      <c r="AK371">
        <f t="shared" si="204"/>
        <v>-0.52450495040671563</v>
      </c>
      <c r="AL371">
        <f t="shared" si="205"/>
        <v>-1.9287492835812174</v>
      </c>
      <c r="AM371">
        <f t="shared" si="206"/>
        <v>-1.4417410123118932</v>
      </c>
      <c r="AN371" s="15">
        <f t="shared" ref="AN371:AT380" si="214">$AU371+$AB$7*SIN(AO371)</f>
        <v>4.9762544115596148</v>
      </c>
      <c r="AO371" s="15">
        <f t="shared" si="214"/>
        <v>4.9762661395382368</v>
      </c>
      <c r="AP371" s="15">
        <f t="shared" si="214"/>
        <v>4.9763464219925035</v>
      </c>
      <c r="AQ371" s="15">
        <f t="shared" si="214"/>
        <v>4.9768953467389743</v>
      </c>
      <c r="AR371" s="15">
        <f t="shared" si="214"/>
        <v>4.9806191815218996</v>
      </c>
      <c r="AS371" s="15">
        <f t="shared" si="214"/>
        <v>5.0046608992044286</v>
      </c>
      <c r="AT371" s="15">
        <f t="shared" si="214"/>
        <v>5.1285190487756767</v>
      </c>
      <c r="AU371" s="15">
        <f t="shared" si="208"/>
        <v>5.5168705574830907</v>
      </c>
    </row>
    <row r="372" spans="1:47" x14ac:dyDescent="0.2">
      <c r="A372" s="63" t="s">
        <v>846</v>
      </c>
      <c r="B372" s="28" t="s">
        <v>676</v>
      </c>
      <c r="C372" s="64">
        <v>50644.447099999998</v>
      </c>
      <c r="D372" s="64" t="s">
        <v>700</v>
      </c>
      <c r="E372" s="9">
        <f t="shared" si="189"/>
        <v>7083.9914995215795</v>
      </c>
      <c r="F372" s="9">
        <f t="shared" si="190"/>
        <v>7084</v>
      </c>
      <c r="G372" s="9">
        <f t="shared" si="191"/>
        <v>-1.3166000004275702E-2</v>
      </c>
      <c r="H372" s="9"/>
      <c r="I372" s="9"/>
      <c r="J372" s="9">
        <f t="shared" si="213"/>
        <v>-1.3166000004275702E-2</v>
      </c>
      <c r="K372" s="9"/>
      <c r="L372" s="9"/>
      <c r="M372" s="15"/>
      <c r="N372" s="9"/>
      <c r="O372" s="9">
        <f t="shared" ca="1" si="212"/>
        <v>-4.4970092233848069E-2</v>
      </c>
      <c r="P372" s="9">
        <f t="shared" si="192"/>
        <v>6.0770824737305549E-3</v>
      </c>
      <c r="Q372" s="40">
        <f t="shared" si="193"/>
        <v>35625.947099999998</v>
      </c>
      <c r="S372" s="35">
        <v>1</v>
      </c>
      <c r="T372" s="9"/>
      <c r="U372" s="9"/>
      <c r="V372" s="9"/>
      <c r="W372" s="9"/>
      <c r="X372" s="9"/>
      <c r="Y372" s="9"/>
      <c r="Z372">
        <f t="shared" si="194"/>
        <v>7084</v>
      </c>
      <c r="AA372" s="15">
        <f t="shared" si="195"/>
        <v>-1.4965370818996366E-2</v>
      </c>
      <c r="AB372" s="15">
        <f t="shared" si="196"/>
        <v>7.8764532884512198E-3</v>
      </c>
      <c r="AC372" s="15">
        <f t="shared" si="197"/>
        <v>-1.9243082478006258E-2</v>
      </c>
      <c r="AD372" s="15">
        <f t="shared" si="198"/>
        <v>1.799370814720664E-3</v>
      </c>
      <c r="AE372" s="15">
        <f t="shared" si="199"/>
        <v>3.2377353288685063E-6</v>
      </c>
      <c r="AF372">
        <f t="shared" si="200"/>
        <v>-1.9243082478006258E-2</v>
      </c>
      <c r="AG372" s="68"/>
      <c r="AH372">
        <f t="shared" si="201"/>
        <v>-2.1042453292726922E-2</v>
      </c>
      <c r="AI372">
        <f t="shared" si="202"/>
        <v>0.80591835883365459</v>
      </c>
      <c r="AJ372">
        <f t="shared" si="203"/>
        <v>-0.95915708484950968</v>
      </c>
      <c r="AK372">
        <f t="shared" si="204"/>
        <v>-0.5252926009018003</v>
      </c>
      <c r="AL372">
        <f t="shared" si="205"/>
        <v>-1.9247129736915702</v>
      </c>
      <c r="AM372">
        <f t="shared" si="206"/>
        <v>-1.4355459031247915</v>
      </c>
      <c r="AN372" s="15">
        <f t="shared" si="214"/>
        <v>4.9804092458960261</v>
      </c>
      <c r="AO372" s="15">
        <f t="shared" si="214"/>
        <v>4.9804219103853082</v>
      </c>
      <c r="AP372" s="15">
        <f t="shared" si="214"/>
        <v>4.980507290470011</v>
      </c>
      <c r="AQ372" s="15">
        <f t="shared" si="214"/>
        <v>4.9810822057414308</v>
      </c>
      <c r="AR372" s="15">
        <f t="shared" si="214"/>
        <v>4.9849226405789029</v>
      </c>
      <c r="AS372" s="15">
        <f t="shared" si="214"/>
        <v>5.0093365995916308</v>
      </c>
      <c r="AT372" s="15">
        <f t="shared" si="214"/>
        <v>5.1334941896681032</v>
      </c>
      <c r="AU372" s="15">
        <f t="shared" si="208"/>
        <v>5.5204137239690816</v>
      </c>
    </row>
    <row r="373" spans="1:47" x14ac:dyDescent="0.2">
      <c r="A373" s="10" t="s">
        <v>670</v>
      </c>
      <c r="B373" s="37" t="s">
        <v>676</v>
      </c>
      <c r="C373" s="12">
        <v>50675.420599999998</v>
      </c>
      <c r="D373" s="12">
        <v>1.1000000000000001E-3</v>
      </c>
      <c r="E373" s="9">
        <f t="shared" si="189"/>
        <v>7103.989188135225</v>
      </c>
      <c r="F373" s="9">
        <f t="shared" si="190"/>
        <v>7104</v>
      </c>
      <c r="G373" s="9">
        <f t="shared" si="191"/>
        <v>-1.6746000001148786E-2</v>
      </c>
      <c r="H373" s="9"/>
      <c r="I373" s="9"/>
      <c r="J373" s="9">
        <f t="shared" si="213"/>
        <v>-1.6746000001148786E-2</v>
      </c>
      <c r="K373" s="9"/>
      <c r="L373" s="9"/>
      <c r="M373" s="9"/>
      <c r="N373" s="9"/>
      <c r="O373" s="9">
        <f t="shared" ca="1" si="212"/>
        <v>-4.4509201299722023E-2</v>
      </c>
      <c r="P373" s="9">
        <f t="shared" si="192"/>
        <v>6.0807626445840883E-3</v>
      </c>
      <c r="Q373" s="40">
        <f t="shared" si="193"/>
        <v>35656.920599999998</v>
      </c>
      <c r="S373" s="35">
        <v>1</v>
      </c>
      <c r="X373" s="9"/>
      <c r="Y373" s="9"/>
      <c r="Z373">
        <f t="shared" si="194"/>
        <v>7104</v>
      </c>
      <c r="AA373" s="15">
        <f t="shared" si="195"/>
        <v>-1.4903027601799929E-2</v>
      </c>
      <c r="AB373" s="15">
        <f t="shared" si="196"/>
        <v>4.2377902452352297E-3</v>
      </c>
      <c r="AC373" s="15">
        <f t="shared" si="197"/>
        <v>-2.2826762645732874E-2</v>
      </c>
      <c r="AD373" s="15">
        <f t="shared" si="198"/>
        <v>-1.8429723993488578E-3</v>
      </c>
      <c r="AE373" s="15">
        <f t="shared" si="199"/>
        <v>3.3965472647616858E-6</v>
      </c>
      <c r="AF373">
        <f t="shared" si="200"/>
        <v>-2.2826762645732874E-2</v>
      </c>
      <c r="AG373" s="68"/>
      <c r="AH373">
        <f t="shared" si="201"/>
        <v>-2.0983790246384016E-2</v>
      </c>
      <c r="AI373">
        <f t="shared" si="202"/>
        <v>0.80980744474631772</v>
      </c>
      <c r="AJ373">
        <f t="shared" si="203"/>
        <v>-0.96122231353242604</v>
      </c>
      <c r="AK373">
        <f t="shared" si="204"/>
        <v>-0.52671319703048558</v>
      </c>
      <c r="AL373">
        <f t="shared" si="205"/>
        <v>-1.9173193486684759</v>
      </c>
      <c r="AM373">
        <f t="shared" si="206"/>
        <v>-1.42429040981531</v>
      </c>
      <c r="AN373" s="15">
        <f t="shared" si="214"/>
        <v>4.9879916984687158</v>
      </c>
      <c r="AO373" s="15">
        <f t="shared" si="214"/>
        <v>4.988006221911542</v>
      </c>
      <c r="AP373" s="15">
        <f t="shared" si="214"/>
        <v>4.9881015047156163</v>
      </c>
      <c r="AQ373" s="15">
        <f t="shared" si="214"/>
        <v>4.9887258250068296</v>
      </c>
      <c r="AR373" s="15">
        <f t="shared" si="214"/>
        <v>4.9927830366927477</v>
      </c>
      <c r="AS373" s="15">
        <f t="shared" si="214"/>
        <v>5.0178731659565523</v>
      </c>
      <c r="AT373" s="15">
        <f t="shared" si="214"/>
        <v>5.1425523323427891</v>
      </c>
      <c r="AU373" s="15">
        <f t="shared" si="208"/>
        <v>5.5268558448527001</v>
      </c>
    </row>
    <row r="374" spans="1:47" x14ac:dyDescent="0.2">
      <c r="A374" s="9" t="s">
        <v>671</v>
      </c>
      <c r="B374" s="35"/>
      <c r="C374" s="12">
        <v>50720.337</v>
      </c>
      <c r="D374" s="12">
        <v>8.0000000000000002E-3</v>
      </c>
      <c r="E374" s="9">
        <f t="shared" si="189"/>
        <v>7132.9889518314822</v>
      </c>
      <c r="F374" s="9">
        <f t="shared" si="190"/>
        <v>7133</v>
      </c>
      <c r="G374" s="9">
        <f t="shared" si="191"/>
        <v>-1.7112000001361594E-2</v>
      </c>
      <c r="H374" s="9"/>
      <c r="I374" s="9"/>
      <c r="J374" s="9">
        <f t="shared" si="213"/>
        <v>-1.7112000001361594E-2</v>
      </c>
      <c r="K374" s="9"/>
      <c r="L374" s="9"/>
      <c r="M374" s="9"/>
      <c r="N374" s="9"/>
      <c r="O374" s="9">
        <f t="shared" ca="1" si="212"/>
        <v>-4.3840909445239246E-2</v>
      </c>
      <c r="P374" s="9">
        <f t="shared" si="192"/>
        <v>6.0860948188576763E-3</v>
      </c>
      <c r="Q374" s="40">
        <f t="shared" si="193"/>
        <v>35701.837</v>
      </c>
      <c r="S374" s="35">
        <v>1</v>
      </c>
      <c r="X374" s="9"/>
      <c r="Y374" s="9"/>
      <c r="Z374">
        <f t="shared" si="194"/>
        <v>7133</v>
      </c>
      <c r="AA374" s="15">
        <f t="shared" si="195"/>
        <v>-1.4809965183881956E-2</v>
      </c>
      <c r="AB374" s="15">
        <f t="shared" si="196"/>
        <v>3.7840600013780389E-3</v>
      </c>
      <c r="AC374" s="15">
        <f t="shared" si="197"/>
        <v>-2.319809482021927E-2</v>
      </c>
      <c r="AD374" s="15">
        <f t="shared" si="198"/>
        <v>-2.3020348174796375E-3</v>
      </c>
      <c r="AE374" s="15">
        <f t="shared" si="199"/>
        <v>5.299364300888508E-6</v>
      </c>
      <c r="AF374">
        <f t="shared" si="200"/>
        <v>-2.319809482021927E-2</v>
      </c>
      <c r="AG374" s="68"/>
      <c r="AH374">
        <f t="shared" si="201"/>
        <v>-2.0896060002739632E-2</v>
      </c>
      <c r="AI374">
        <f t="shared" si="202"/>
        <v>0.81553269375079185</v>
      </c>
      <c r="AJ374">
        <f t="shared" si="203"/>
        <v>-0.96415749453624533</v>
      </c>
      <c r="AK374">
        <f t="shared" si="204"/>
        <v>-0.52874550865719971</v>
      </c>
      <c r="AL374">
        <f t="shared" si="205"/>
        <v>-1.9064706194462293</v>
      </c>
      <c r="AM374">
        <f t="shared" si="206"/>
        <v>-1.4079879527295744</v>
      </c>
      <c r="AN374" s="15">
        <f t="shared" si="214"/>
        <v>4.9990517212173664</v>
      </c>
      <c r="AO374" s="15">
        <f t="shared" si="214"/>
        <v>4.9990693300654243</v>
      </c>
      <c r="AP374" s="15">
        <f t="shared" si="214"/>
        <v>4.9991805104786984</v>
      </c>
      <c r="AQ374" s="15">
        <f t="shared" si="214"/>
        <v>4.9998815265031782</v>
      </c>
      <c r="AR374" s="15">
        <f t="shared" si="214"/>
        <v>5.0042638793841876</v>
      </c>
      <c r="AS374" s="15">
        <f t="shared" si="214"/>
        <v>5.0303321176341882</v>
      </c>
      <c r="AT374" s="15">
        <f t="shared" si="214"/>
        <v>5.1557149393668409</v>
      </c>
      <c r="AU374" s="15">
        <f t="shared" si="208"/>
        <v>5.5361969201339472</v>
      </c>
    </row>
    <row r="375" spans="1:47" x14ac:dyDescent="0.2">
      <c r="A375" s="9" t="s">
        <v>675</v>
      </c>
      <c r="B375" s="35" t="s">
        <v>676</v>
      </c>
      <c r="C375" s="12">
        <v>50943.3753</v>
      </c>
      <c r="D375" s="12">
        <v>2.0000000000000001E-4</v>
      </c>
      <c r="E375" s="9">
        <f t="shared" si="189"/>
        <v>7276.9910979343422</v>
      </c>
      <c r="F375" s="9">
        <f t="shared" si="190"/>
        <v>7277</v>
      </c>
      <c r="G375" s="9">
        <f t="shared" si="191"/>
        <v>-1.3788000003842171E-2</v>
      </c>
      <c r="H375" s="9"/>
      <c r="I375" s="9"/>
      <c r="J375" s="9">
        <f t="shared" si="213"/>
        <v>-1.3788000003842171E-2</v>
      </c>
      <c r="K375" s="9"/>
      <c r="L375" s="9"/>
      <c r="M375" s="9"/>
      <c r="N375" s="9"/>
      <c r="O375" s="9">
        <f t="shared" ca="1" si="212"/>
        <v>-4.0522494719531621E-2</v>
      </c>
      <c r="P375" s="9">
        <f t="shared" si="192"/>
        <v>6.1125004089621331E-3</v>
      </c>
      <c r="Q375" s="40">
        <f t="shared" si="193"/>
        <v>35924.8753</v>
      </c>
      <c r="S375" s="35">
        <v>1</v>
      </c>
      <c r="X375" s="9"/>
      <c r="Y375" s="9"/>
      <c r="Z375">
        <f t="shared" si="194"/>
        <v>7277</v>
      </c>
      <c r="AA375" s="15">
        <f t="shared" si="195"/>
        <v>-1.4299302376024005E-2</v>
      </c>
      <c r="AB375" s="15">
        <f t="shared" si="196"/>
        <v>6.623802781143967E-3</v>
      </c>
      <c r="AC375" s="15">
        <f t="shared" si="197"/>
        <v>-1.9900500412804306E-2</v>
      </c>
      <c r="AD375" s="15">
        <f t="shared" si="198"/>
        <v>5.113023721818339E-4</v>
      </c>
      <c r="AE375" s="15">
        <f t="shared" si="199"/>
        <v>2.6143011579877057E-7</v>
      </c>
      <c r="AF375">
        <f t="shared" si="200"/>
        <v>-1.9900500412804306E-2</v>
      </c>
      <c r="AG375" s="68"/>
      <c r="AH375">
        <f t="shared" si="201"/>
        <v>-2.0411802784986138E-2</v>
      </c>
      <c r="AI375">
        <f t="shared" si="202"/>
        <v>0.84554743496279872</v>
      </c>
      <c r="AJ375">
        <f t="shared" si="203"/>
        <v>-0.97754826694077912</v>
      </c>
      <c r="AK375">
        <f t="shared" si="204"/>
        <v>-0.53827911454321653</v>
      </c>
      <c r="AL375">
        <f t="shared" si="205"/>
        <v>-1.8502266906604168</v>
      </c>
      <c r="AM375">
        <f t="shared" si="206"/>
        <v>-1.3272901469407477</v>
      </c>
      <c r="AN375" s="15">
        <f t="shared" si="214"/>
        <v>5.0551661243026826</v>
      </c>
      <c r="AO375" s="15">
        <f t="shared" si="214"/>
        <v>5.0552079454357148</v>
      </c>
      <c r="AP375" s="15">
        <f t="shared" si="214"/>
        <v>5.0554300452184524</v>
      </c>
      <c r="AQ375" s="15">
        <f t="shared" si="214"/>
        <v>5.0566072455935513</v>
      </c>
      <c r="AR375" s="15">
        <f t="shared" si="214"/>
        <v>5.0627833782981497</v>
      </c>
      <c r="AS375" s="15">
        <f t="shared" si="214"/>
        <v>5.0936165824344766</v>
      </c>
      <c r="AT375" s="15">
        <f t="shared" si="214"/>
        <v>5.2215591731981297</v>
      </c>
      <c r="AU375" s="15">
        <f t="shared" si="208"/>
        <v>5.5825801904960013</v>
      </c>
    </row>
    <row r="376" spans="1:47" x14ac:dyDescent="0.2">
      <c r="A376" s="9" t="s">
        <v>675</v>
      </c>
      <c r="B376" s="35" t="s">
        <v>676</v>
      </c>
      <c r="C376" s="12">
        <v>50970.487300000001</v>
      </c>
      <c r="D376" s="12">
        <v>2.0000000000000001E-4</v>
      </c>
      <c r="E376" s="9">
        <f t="shared" si="189"/>
        <v>7294.4956529149931</v>
      </c>
      <c r="F376" s="9">
        <f t="shared" si="190"/>
        <v>7294.5</v>
      </c>
      <c r="G376" s="9">
        <f t="shared" si="191"/>
        <v>-6.7330000019865111E-3</v>
      </c>
      <c r="H376" s="9"/>
      <c r="I376" s="9"/>
      <c r="J376" s="9">
        <f t="shared" si="213"/>
        <v>-6.7330000019865111E-3</v>
      </c>
      <c r="K376" s="9"/>
      <c r="L376" s="9"/>
      <c r="M376" s="9"/>
      <c r="N376" s="9"/>
      <c r="O376" s="9">
        <f t="shared" ca="1" si="212"/>
        <v>-4.0119215152171317E-2</v>
      </c>
      <c r="P376" s="9">
        <f t="shared" si="192"/>
        <v>6.1157013198696025E-3</v>
      </c>
      <c r="Q376" s="40">
        <f t="shared" si="193"/>
        <v>35951.987300000001</v>
      </c>
      <c r="S376" s="35">
        <v>1</v>
      </c>
      <c r="Z376">
        <f t="shared" si="194"/>
        <v>7294.5</v>
      </c>
      <c r="AA376" s="15">
        <f t="shared" si="195"/>
        <v>-1.4231518776392097E-2</v>
      </c>
      <c r="AB376" s="15">
        <f t="shared" si="196"/>
        <v>1.3614220094275188E-2</v>
      </c>
      <c r="AC376" s="15">
        <f t="shared" si="197"/>
        <v>-1.2848701321856114E-2</v>
      </c>
      <c r="AD376" s="15">
        <f t="shared" si="198"/>
        <v>7.4985187744055857E-3</v>
      </c>
      <c r="AE376" s="15">
        <f t="shared" si="199"/>
        <v>5.6227783810113049E-5</v>
      </c>
      <c r="AF376">
        <f t="shared" si="200"/>
        <v>-1.2848701321856114E-2</v>
      </c>
      <c r="AG376" s="68"/>
      <c r="AH376">
        <f t="shared" si="201"/>
        <v>-2.0347220096261699E-2</v>
      </c>
      <c r="AI376">
        <f t="shared" si="202"/>
        <v>0.84938392174281974</v>
      </c>
      <c r="AJ376">
        <f t="shared" si="203"/>
        <v>-0.97902376448573547</v>
      </c>
      <c r="AK376">
        <f t="shared" si="204"/>
        <v>-0.53936517960508634</v>
      </c>
      <c r="AL376">
        <f t="shared" si="205"/>
        <v>-1.8431065850875616</v>
      </c>
      <c r="AM376">
        <f t="shared" si="206"/>
        <v>-1.3175045500295011</v>
      </c>
      <c r="AN376" s="15">
        <f t="shared" si="214"/>
        <v>5.0621268420514127</v>
      </c>
      <c r="AO376" s="15">
        <f t="shared" si="214"/>
        <v>5.062172874207242</v>
      </c>
      <c r="AP376" s="15">
        <f t="shared" si="214"/>
        <v>5.0624126597903878</v>
      </c>
      <c r="AQ376" s="15">
        <f t="shared" si="214"/>
        <v>5.0636591860443438</v>
      </c>
      <c r="AR376" s="15">
        <f t="shared" si="214"/>
        <v>5.0700721674262281</v>
      </c>
      <c r="AS376" s="15">
        <f t="shared" si="214"/>
        <v>5.1014682673218195</v>
      </c>
      <c r="AT376" s="15">
        <f t="shared" si="214"/>
        <v>5.2296148516144889</v>
      </c>
      <c r="AU376" s="15">
        <f t="shared" si="208"/>
        <v>5.5882170462691674</v>
      </c>
    </row>
    <row r="377" spans="1:47" x14ac:dyDescent="0.2">
      <c r="A377" s="63" t="s">
        <v>419</v>
      </c>
      <c r="B377" s="28" t="s">
        <v>676</v>
      </c>
      <c r="C377" s="64">
        <v>51020.813999999998</v>
      </c>
      <c r="D377" s="64" t="s">
        <v>700</v>
      </c>
      <c r="E377" s="9">
        <f t="shared" si="189"/>
        <v>7326.9885153797559</v>
      </c>
      <c r="F377" s="9">
        <f t="shared" si="190"/>
        <v>7327</v>
      </c>
      <c r="G377" s="9">
        <f t="shared" si="191"/>
        <v>-1.7788000004657079E-2</v>
      </c>
      <c r="H377" s="9"/>
      <c r="I377" s="9"/>
      <c r="J377" s="9"/>
      <c r="K377" s="9">
        <f>G377</f>
        <v>-1.7788000004657079E-2</v>
      </c>
      <c r="L377" s="9"/>
      <c r="M377" s="15"/>
      <c r="N377" s="9"/>
      <c r="O377" s="9">
        <f t="shared" ca="1" si="212"/>
        <v>-3.9370267384216479E-2</v>
      </c>
      <c r="P377" s="9">
        <f t="shared" si="192"/>
        <v>6.1216412104436744E-3</v>
      </c>
      <c r="Q377" s="40">
        <f t="shared" si="193"/>
        <v>36002.313999999998</v>
      </c>
      <c r="S377" s="35">
        <v>1</v>
      </c>
      <c r="T377" s="9"/>
      <c r="U377" s="9"/>
      <c r="V377" s="9"/>
      <c r="W377" s="9"/>
      <c r="Z377">
        <f t="shared" si="194"/>
        <v>7327</v>
      </c>
      <c r="AA377" s="15">
        <f t="shared" si="195"/>
        <v>-1.4102212717333803E-2</v>
      </c>
      <c r="AB377" s="15">
        <f t="shared" si="196"/>
        <v>2.4358539231203978E-3</v>
      </c>
      <c r="AC377" s="15">
        <f t="shared" si="197"/>
        <v>-2.3909641215100752E-2</v>
      </c>
      <c r="AD377" s="15">
        <f t="shared" si="198"/>
        <v>-3.6857872873232757E-3</v>
      </c>
      <c r="AE377" s="15">
        <f t="shared" si="199"/>
        <v>1.3585027927393872E-5</v>
      </c>
      <c r="AF377">
        <f t="shared" si="200"/>
        <v>-2.3909641215100752E-2</v>
      </c>
      <c r="AG377" s="68"/>
      <c r="AH377">
        <f t="shared" si="201"/>
        <v>-2.0223853927777476E-2</v>
      </c>
      <c r="AI377">
        <f t="shared" si="202"/>
        <v>0.85662284889536855</v>
      </c>
      <c r="AJ377">
        <f t="shared" si="203"/>
        <v>-0.98166532574778442</v>
      </c>
      <c r="AK377">
        <f t="shared" si="204"/>
        <v>-0.54133445534264646</v>
      </c>
      <c r="AL377">
        <f t="shared" si="205"/>
        <v>-1.8297100433370923</v>
      </c>
      <c r="AM377">
        <f t="shared" si="206"/>
        <v>-1.2993393347914965</v>
      </c>
      <c r="AN377" s="15">
        <f t="shared" si="214"/>
        <v>5.0751385501056063</v>
      </c>
      <c r="AO377" s="15">
        <f t="shared" si="214"/>
        <v>5.0751933021050917</v>
      </c>
      <c r="AP377" s="15">
        <f t="shared" si="214"/>
        <v>5.0754686943078937</v>
      </c>
      <c r="AQ377" s="15">
        <f t="shared" si="214"/>
        <v>5.0768508492685429</v>
      </c>
      <c r="AR377" s="15">
        <f t="shared" si="214"/>
        <v>5.0837134548929432</v>
      </c>
      <c r="AS377" s="15">
        <f t="shared" si="214"/>
        <v>5.1161422327871877</v>
      </c>
      <c r="AT377" s="15">
        <f t="shared" si="214"/>
        <v>5.2446055683576862</v>
      </c>
      <c r="AU377" s="15">
        <f t="shared" si="208"/>
        <v>5.598685492705048</v>
      </c>
    </row>
    <row r="378" spans="1:47" x14ac:dyDescent="0.2">
      <c r="A378" s="63" t="s">
        <v>419</v>
      </c>
      <c r="B378" s="28" t="s">
        <v>676</v>
      </c>
      <c r="C378" s="64">
        <v>51048.696000000004</v>
      </c>
      <c r="D378" s="64" t="s">
        <v>700</v>
      </c>
      <c r="E378" s="9">
        <f t="shared" si="189"/>
        <v>7344.9902121181221</v>
      </c>
      <c r="F378" s="9">
        <f t="shared" si="190"/>
        <v>7345</v>
      </c>
      <c r="G378" s="9">
        <f t="shared" si="191"/>
        <v>-1.5159999995375983E-2</v>
      </c>
      <c r="H378" s="9"/>
      <c r="I378" s="9"/>
      <c r="J378" s="9"/>
      <c r="K378" s="9">
        <f>G378</f>
        <v>-1.5159999995375983E-2</v>
      </c>
      <c r="L378" s="9"/>
      <c r="M378" s="15"/>
      <c r="N378" s="9"/>
      <c r="O378" s="9">
        <f t="shared" ca="1" si="212"/>
        <v>-3.8955465543503043E-2</v>
      </c>
      <c r="P378" s="9">
        <f t="shared" si="192"/>
        <v>6.1249283902367214E-3</v>
      </c>
      <c r="Q378" s="40">
        <f t="shared" si="193"/>
        <v>36030.196000000004</v>
      </c>
      <c r="S378" s="35">
        <v>1</v>
      </c>
      <c r="T378" s="9"/>
      <c r="U378" s="9"/>
      <c r="V378" s="9"/>
      <c r="W378" s="9"/>
      <c r="Z378">
        <f t="shared" si="194"/>
        <v>7345</v>
      </c>
      <c r="AA378" s="15">
        <f t="shared" si="195"/>
        <v>-1.4028655945025838E-2</v>
      </c>
      <c r="AB378" s="15">
        <f t="shared" si="196"/>
        <v>4.993584339886576E-3</v>
      </c>
      <c r="AC378" s="15">
        <f t="shared" si="197"/>
        <v>-2.1284928385612703E-2</v>
      </c>
      <c r="AD378" s="15">
        <f t="shared" si="198"/>
        <v>-1.1313440503501453E-3</v>
      </c>
      <c r="AE378" s="15">
        <f t="shared" si="199"/>
        <v>1.2799393602626722E-6</v>
      </c>
      <c r="AF378">
        <f t="shared" si="200"/>
        <v>-2.1284928385612703E-2</v>
      </c>
      <c r="AG378" s="68"/>
      <c r="AH378">
        <f t="shared" si="201"/>
        <v>-2.0153584335262559E-2</v>
      </c>
      <c r="AI378">
        <f t="shared" si="202"/>
        <v>0.86069698485336954</v>
      </c>
      <c r="AJ378">
        <f t="shared" si="203"/>
        <v>-0.98307072137230755</v>
      </c>
      <c r="AK378">
        <f t="shared" si="204"/>
        <v>-0.54239715151451318</v>
      </c>
      <c r="AL378">
        <f t="shared" si="205"/>
        <v>-1.822191361147828</v>
      </c>
      <c r="AM378">
        <f t="shared" si="206"/>
        <v>-1.2892822412396443</v>
      </c>
      <c r="AN378" s="15">
        <f t="shared" si="214"/>
        <v>5.0823930975733465</v>
      </c>
      <c r="AO378" s="15">
        <f t="shared" si="214"/>
        <v>5.0824532185920983</v>
      </c>
      <c r="AP378" s="15">
        <f t="shared" si="214"/>
        <v>5.0827499430697625</v>
      </c>
      <c r="AQ378" s="15">
        <f t="shared" si="214"/>
        <v>5.0842111044739999</v>
      </c>
      <c r="AR378" s="15">
        <f t="shared" si="214"/>
        <v>5.0913279429480234</v>
      </c>
      <c r="AS378" s="15">
        <f t="shared" si="214"/>
        <v>5.1243208937468134</v>
      </c>
      <c r="AT378" s="15">
        <f t="shared" si="214"/>
        <v>5.2529248476932171</v>
      </c>
      <c r="AU378" s="15">
        <f t="shared" si="208"/>
        <v>5.6044834015003051</v>
      </c>
    </row>
    <row r="379" spans="1:47" x14ac:dyDescent="0.2">
      <c r="A379" s="63" t="s">
        <v>455</v>
      </c>
      <c r="B379" s="28" t="s">
        <v>676</v>
      </c>
      <c r="C379" s="64">
        <v>51053.343000000001</v>
      </c>
      <c r="D379" s="64" t="s">
        <v>700</v>
      </c>
      <c r="E379" s="9">
        <f t="shared" si="189"/>
        <v>7347.9904949078473</v>
      </c>
      <c r="F379" s="9">
        <f t="shared" si="190"/>
        <v>7348</v>
      </c>
      <c r="G379" s="9">
        <f t="shared" si="191"/>
        <v>-1.4721999999892432E-2</v>
      </c>
      <c r="H379" s="9"/>
      <c r="I379" s="9">
        <f>G379</f>
        <v>-1.4721999999892432E-2</v>
      </c>
      <c r="J379" s="9"/>
      <c r="K379" s="9"/>
      <c r="L379" s="9"/>
      <c r="M379" s="15"/>
      <c r="N379" s="9"/>
      <c r="O379" s="9">
        <f t="shared" ca="1" si="212"/>
        <v>-3.8886331903384141E-2</v>
      </c>
      <c r="P379" s="9">
        <f t="shared" si="192"/>
        <v>6.1254760729386347E-3</v>
      </c>
      <c r="Q379" s="40">
        <f t="shared" si="193"/>
        <v>36034.843000000001</v>
      </c>
      <c r="S379" s="35">
        <v>0.1</v>
      </c>
      <c r="Z379">
        <f t="shared" si="194"/>
        <v>7348</v>
      </c>
      <c r="AA379" s="15">
        <f t="shared" si="195"/>
        <v>-1.4016260471624697E-2</v>
      </c>
      <c r="AB379" s="15">
        <f t="shared" si="196"/>
        <v>5.4197365446709E-3</v>
      </c>
      <c r="AC379" s="15">
        <f t="shared" si="197"/>
        <v>-2.0847476072831068E-2</v>
      </c>
      <c r="AD379" s="15">
        <f t="shared" si="198"/>
        <v>-7.0573952826773548E-4</v>
      </c>
      <c r="AE379" s="15">
        <f t="shared" si="199"/>
        <v>4.9806828175956578E-8</v>
      </c>
      <c r="AF379">
        <f t="shared" si="200"/>
        <v>-2.0847476072831068E-2</v>
      </c>
      <c r="AG379" s="68"/>
      <c r="AH379">
        <f t="shared" si="201"/>
        <v>-2.0141736544563332E-2</v>
      </c>
      <c r="AI379">
        <f t="shared" si="202"/>
        <v>0.86138056509491956</v>
      </c>
      <c r="AJ379">
        <f t="shared" si="203"/>
        <v>-0.98330082294261956</v>
      </c>
      <c r="AK379">
        <f t="shared" si="204"/>
        <v>-0.54257225534171594</v>
      </c>
      <c r="AL379">
        <f t="shared" si="205"/>
        <v>-1.820931270039674</v>
      </c>
      <c r="AM379">
        <f t="shared" si="206"/>
        <v>-1.2876062644690243</v>
      </c>
      <c r="AN379" s="15">
        <f t="shared" si="214"/>
        <v>5.0836055589337787</v>
      </c>
      <c r="AO379" s="15">
        <f t="shared" si="214"/>
        <v>5.0836666142261571</v>
      </c>
      <c r="AP379" s="15">
        <f t="shared" si="214"/>
        <v>5.0839670094016576</v>
      </c>
      <c r="AQ379" s="15">
        <f t="shared" si="214"/>
        <v>5.085441609905784</v>
      </c>
      <c r="AR379" s="15">
        <f t="shared" si="214"/>
        <v>5.0926011672304918</v>
      </c>
      <c r="AS379" s="15">
        <f t="shared" si="214"/>
        <v>5.1256875718117065</v>
      </c>
      <c r="AT379" s="15">
        <f t="shared" si="214"/>
        <v>5.2543125455035327</v>
      </c>
      <c r="AU379" s="15">
        <f t="shared" si="208"/>
        <v>5.6054497196328477</v>
      </c>
    </row>
    <row r="380" spans="1:47" x14ac:dyDescent="0.2">
      <c r="A380" s="65" t="s">
        <v>1057</v>
      </c>
      <c r="B380" s="66" t="s">
        <v>676</v>
      </c>
      <c r="C380" s="67">
        <v>51277.909</v>
      </c>
      <c r="D380" s="67" t="s">
        <v>1077</v>
      </c>
      <c r="E380" s="9">
        <f t="shared" si="189"/>
        <v>7492.9789831707822</v>
      </c>
      <c r="F380" s="9">
        <f t="shared" si="190"/>
        <v>7493</v>
      </c>
      <c r="G380" s="9">
        <f t="shared" si="191"/>
        <v>-3.2552000004216097E-2</v>
      </c>
      <c r="H380" s="9"/>
      <c r="I380" s="9"/>
      <c r="J380" s="9"/>
      <c r="K380" s="9">
        <f>G380</f>
        <v>-3.2552000004216097E-2</v>
      </c>
      <c r="L380" s="9"/>
      <c r="M380" s="15"/>
      <c r="N380" s="9"/>
      <c r="O380" s="9">
        <f t="shared" ca="1" si="212"/>
        <v>-3.5544872630970226E-2</v>
      </c>
      <c r="P380" s="9">
        <f t="shared" si="192"/>
        <v>6.1518858859110183E-3</v>
      </c>
      <c r="Q380" s="40">
        <f t="shared" si="193"/>
        <v>36259.409</v>
      </c>
      <c r="S380" s="35">
        <v>1</v>
      </c>
      <c r="Z380">
        <f t="shared" si="194"/>
        <v>7493</v>
      </c>
      <c r="AA380" s="15">
        <f t="shared" si="195"/>
        <v>-1.3369193137873634E-2</v>
      </c>
      <c r="AB380" s="15">
        <f t="shared" si="196"/>
        <v>-1.3030920980431446E-2</v>
      </c>
      <c r="AC380" s="15">
        <f t="shared" si="197"/>
        <v>-3.8703885890127118E-2</v>
      </c>
      <c r="AD380" s="15">
        <f t="shared" si="198"/>
        <v>-1.9182806866342463E-2</v>
      </c>
      <c r="AE380" s="15">
        <f t="shared" si="199"/>
        <v>3.6798007927139556E-4</v>
      </c>
      <c r="AF380">
        <f t="shared" si="200"/>
        <v>-3.8703885890127118E-2</v>
      </c>
      <c r="AG380" s="68"/>
      <c r="AH380">
        <f t="shared" si="201"/>
        <v>-1.9521079023784652E-2</v>
      </c>
      <c r="AI380">
        <f t="shared" si="202"/>
        <v>0.89603857889388316</v>
      </c>
      <c r="AJ380">
        <f t="shared" si="203"/>
        <v>-0.99285630595505714</v>
      </c>
      <c r="AK380">
        <f t="shared" si="204"/>
        <v>-0.55026541134401386</v>
      </c>
      <c r="AL380">
        <f t="shared" si="205"/>
        <v>-1.7575249607542425</v>
      </c>
      <c r="AM380">
        <f t="shared" si="206"/>
        <v>-1.2066203097963262</v>
      </c>
      <c r="AN380" s="15">
        <f t="shared" si="214"/>
        <v>5.1433988101017531</v>
      </c>
      <c r="AO380" s="15">
        <f t="shared" si="214"/>
        <v>5.1435207456317329</v>
      </c>
      <c r="AP380" s="15">
        <f t="shared" si="214"/>
        <v>5.1440414903717695</v>
      </c>
      <c r="AQ380" s="15">
        <f t="shared" si="214"/>
        <v>5.1462588199473593</v>
      </c>
      <c r="AR380" s="15">
        <f t="shared" si="214"/>
        <v>5.1555838959169344</v>
      </c>
      <c r="AS380" s="15">
        <f t="shared" si="214"/>
        <v>5.1929530935866</v>
      </c>
      <c r="AT380" s="15">
        <f t="shared" si="214"/>
        <v>5.3217680409453401</v>
      </c>
      <c r="AU380" s="15">
        <f t="shared" si="208"/>
        <v>5.6521550960390829</v>
      </c>
    </row>
    <row r="381" spans="1:47" x14ac:dyDescent="0.2">
      <c r="A381" s="63" t="s">
        <v>846</v>
      </c>
      <c r="B381" s="28" t="s">
        <v>676</v>
      </c>
      <c r="C381" s="64">
        <v>51375.488700000002</v>
      </c>
      <c r="D381" s="64" t="s">
        <v>700</v>
      </c>
      <c r="E381" s="9">
        <f t="shared" si="189"/>
        <v>7555.9802085929341</v>
      </c>
      <c r="F381" s="9">
        <f t="shared" si="190"/>
        <v>7556</v>
      </c>
      <c r="G381" s="9">
        <f t="shared" si="191"/>
        <v>-3.0654000001959503E-2</v>
      </c>
      <c r="H381" s="9"/>
      <c r="I381" s="9"/>
      <c r="J381" s="9">
        <f>G381</f>
        <v>-3.0654000001959503E-2</v>
      </c>
      <c r="K381" s="9"/>
      <c r="L381" s="9"/>
      <c r="M381" s="15"/>
      <c r="N381" s="9"/>
      <c r="O381" s="9">
        <f t="shared" ca="1" si="212"/>
        <v>-3.4093066188473131E-2</v>
      </c>
      <c r="P381" s="9">
        <f t="shared" si="192"/>
        <v>6.1633229301449721E-3</v>
      </c>
      <c r="Q381" s="40">
        <f t="shared" si="193"/>
        <v>36356.988700000002</v>
      </c>
      <c r="S381" s="35">
        <v>1</v>
      </c>
      <c r="T381" s="9"/>
      <c r="U381" s="9"/>
      <c r="V381" s="9"/>
      <c r="W381" s="9"/>
      <c r="Z381">
        <f t="shared" si="194"/>
        <v>7556</v>
      </c>
      <c r="AA381" s="15">
        <f t="shared" si="195"/>
        <v>-1.3057458557672387E-2</v>
      </c>
      <c r="AB381" s="15">
        <f t="shared" si="196"/>
        <v>-1.1433218514142144E-2</v>
      </c>
      <c r="AC381" s="15">
        <f t="shared" si="197"/>
        <v>-3.6817322932104476E-2</v>
      </c>
      <c r="AD381" s="15">
        <f t="shared" si="198"/>
        <v>-1.7596541444287114E-2</v>
      </c>
      <c r="AE381" s="15">
        <f t="shared" si="199"/>
        <v>3.0963827080051406E-4</v>
      </c>
      <c r="AF381">
        <f t="shared" si="200"/>
        <v>-3.6817322932104476E-2</v>
      </c>
      <c r="AG381" s="68"/>
      <c r="AH381">
        <f t="shared" si="201"/>
        <v>-1.9220781487817359E-2</v>
      </c>
      <c r="AI381">
        <f t="shared" si="202"/>
        <v>0.91213748003323947</v>
      </c>
      <c r="AJ381">
        <f t="shared" si="203"/>
        <v>-0.99591482280225552</v>
      </c>
      <c r="AK381">
        <f t="shared" si="204"/>
        <v>-0.55306435211925442</v>
      </c>
      <c r="AL381">
        <f t="shared" si="205"/>
        <v>-1.7283446389377579</v>
      </c>
      <c r="AM381">
        <f t="shared" si="206"/>
        <v>-1.1714053120297026</v>
      </c>
      <c r="AN381" s="15">
        <f t="shared" ref="AN381:AT390" si="215">$AU381+$AB$7*SIN(AO381)</f>
        <v>5.1701401239736846</v>
      </c>
      <c r="AO381" s="15">
        <f t="shared" si="215"/>
        <v>5.1702999753636014</v>
      </c>
      <c r="AP381" s="15">
        <f t="shared" si="215"/>
        <v>5.1709452550203974</v>
      </c>
      <c r="AQ381" s="15">
        <f t="shared" si="215"/>
        <v>5.1735415586986591</v>
      </c>
      <c r="AR381" s="15">
        <f t="shared" si="215"/>
        <v>5.18385374334009</v>
      </c>
      <c r="AS381" s="15">
        <f t="shared" si="215"/>
        <v>5.222911419826457</v>
      </c>
      <c r="AT381" s="15">
        <f t="shared" si="215"/>
        <v>5.3513035578828463</v>
      </c>
      <c r="AU381" s="15">
        <f t="shared" si="208"/>
        <v>5.6724477768224819</v>
      </c>
    </row>
    <row r="382" spans="1:47" x14ac:dyDescent="0.2">
      <c r="A382" s="63" t="s">
        <v>846</v>
      </c>
      <c r="B382" s="28" t="s">
        <v>676</v>
      </c>
      <c r="C382" s="64">
        <v>51375.508800000003</v>
      </c>
      <c r="D382" s="64" t="s">
        <v>700</v>
      </c>
      <c r="E382" s="9">
        <f t="shared" si="189"/>
        <v>7555.9931859297276</v>
      </c>
      <c r="F382" s="9">
        <f t="shared" si="190"/>
        <v>7556</v>
      </c>
      <c r="G382" s="9">
        <f t="shared" si="191"/>
        <v>-1.0554000000411179E-2</v>
      </c>
      <c r="H382" s="9"/>
      <c r="I382" s="9"/>
      <c r="J382" s="9">
        <f>G382</f>
        <v>-1.0554000000411179E-2</v>
      </c>
      <c r="K382" s="9"/>
      <c r="L382" s="9"/>
      <c r="M382" s="15"/>
      <c r="N382" s="9"/>
      <c r="O382" s="9">
        <f t="shared" ca="1" si="212"/>
        <v>-3.4093066188473131E-2</v>
      </c>
      <c r="P382" s="9">
        <f t="shared" si="192"/>
        <v>6.1633229301449721E-3</v>
      </c>
      <c r="Q382" s="40">
        <f t="shared" si="193"/>
        <v>36357.008800000003</v>
      </c>
      <c r="S382" s="35">
        <v>1</v>
      </c>
      <c r="T382" s="9"/>
      <c r="U382" s="9"/>
      <c r="V382" s="9"/>
      <c r="W382" s="9"/>
      <c r="Z382">
        <f t="shared" si="194"/>
        <v>7556</v>
      </c>
      <c r="AA382" s="15">
        <f t="shared" si="195"/>
        <v>-1.3057458557672387E-2</v>
      </c>
      <c r="AB382" s="15">
        <f t="shared" si="196"/>
        <v>8.6667814874061798E-3</v>
      </c>
      <c r="AC382" s="15">
        <f t="shared" si="197"/>
        <v>-1.6717322930556153E-2</v>
      </c>
      <c r="AD382" s="15">
        <f t="shared" si="198"/>
        <v>2.5034585572612077E-3</v>
      </c>
      <c r="AE382" s="15">
        <f t="shared" si="199"/>
        <v>6.2673047479243676E-6</v>
      </c>
      <c r="AF382">
        <f t="shared" si="200"/>
        <v>-1.6717322930556153E-2</v>
      </c>
      <c r="AG382" s="68"/>
      <c r="AH382">
        <f t="shared" si="201"/>
        <v>-1.9220781487817359E-2</v>
      </c>
      <c r="AI382">
        <f t="shared" si="202"/>
        <v>0.91213748003323947</v>
      </c>
      <c r="AJ382">
        <f t="shared" si="203"/>
        <v>-0.99591482280225552</v>
      </c>
      <c r="AK382">
        <f t="shared" si="204"/>
        <v>-0.55306435211925442</v>
      </c>
      <c r="AL382">
        <f t="shared" si="205"/>
        <v>-1.7283446389377579</v>
      </c>
      <c r="AM382">
        <f t="shared" si="206"/>
        <v>-1.1714053120297026</v>
      </c>
      <c r="AN382" s="15">
        <f t="shared" si="215"/>
        <v>5.1701401239736846</v>
      </c>
      <c r="AO382" s="15">
        <f t="shared" si="215"/>
        <v>5.1702999753636014</v>
      </c>
      <c r="AP382" s="15">
        <f t="shared" si="215"/>
        <v>5.1709452550203974</v>
      </c>
      <c r="AQ382" s="15">
        <f t="shared" si="215"/>
        <v>5.1735415586986591</v>
      </c>
      <c r="AR382" s="15">
        <f t="shared" si="215"/>
        <v>5.18385374334009</v>
      </c>
      <c r="AS382" s="15">
        <f t="shared" si="215"/>
        <v>5.222911419826457</v>
      </c>
      <c r="AT382" s="15">
        <f t="shared" si="215"/>
        <v>5.3513035578828463</v>
      </c>
      <c r="AU382" s="15">
        <f t="shared" si="208"/>
        <v>5.6724477768224819</v>
      </c>
    </row>
    <row r="383" spans="1:47" x14ac:dyDescent="0.2">
      <c r="A383" s="63" t="s">
        <v>419</v>
      </c>
      <c r="B383" s="28" t="s">
        <v>676</v>
      </c>
      <c r="C383" s="64">
        <v>51384.800999999999</v>
      </c>
      <c r="D383" s="64" t="s">
        <v>700</v>
      </c>
      <c r="E383" s="9">
        <f t="shared" si="189"/>
        <v>7561.9925893596155</v>
      </c>
      <c r="F383" s="9">
        <f t="shared" si="190"/>
        <v>7562</v>
      </c>
      <c r="G383" s="9">
        <f t="shared" si="191"/>
        <v>-1.147800000035204E-2</v>
      </c>
      <c r="H383" s="9"/>
      <c r="I383" s="9"/>
      <c r="J383" s="9"/>
      <c r="K383" s="9">
        <f>G383</f>
        <v>-1.147800000035204E-2</v>
      </c>
      <c r="L383" s="9"/>
      <c r="M383" s="15"/>
      <c r="N383" s="9"/>
      <c r="O383" s="9">
        <f t="shared" ca="1" si="212"/>
        <v>-3.3954798908235329E-2</v>
      </c>
      <c r="P383" s="9">
        <f t="shared" si="192"/>
        <v>6.1644109856731572E-3</v>
      </c>
      <c r="Q383" s="40">
        <f t="shared" si="193"/>
        <v>36366.300999999999</v>
      </c>
      <c r="S383" s="35">
        <v>1</v>
      </c>
      <c r="T383" s="9"/>
      <c r="U383" s="9"/>
      <c r="V383" s="9"/>
      <c r="W383" s="9"/>
      <c r="Z383">
        <f t="shared" si="194"/>
        <v>7562</v>
      </c>
      <c r="AA383" s="15">
        <f t="shared" si="195"/>
        <v>-1.3026759168262056E-2</v>
      </c>
      <c r="AB383" s="15">
        <f t="shared" si="196"/>
        <v>7.7131701535831723E-3</v>
      </c>
      <c r="AC383" s="15">
        <f t="shared" si="197"/>
        <v>-1.7642410986025196E-2</v>
      </c>
      <c r="AD383" s="15">
        <f t="shared" si="198"/>
        <v>1.548759167910016E-3</v>
      </c>
      <c r="AE383" s="15">
        <f t="shared" si="199"/>
        <v>2.398654960185325E-6</v>
      </c>
      <c r="AF383">
        <f t="shared" si="200"/>
        <v>-1.7642410986025196E-2</v>
      </c>
      <c r="AG383" s="68"/>
      <c r="AH383">
        <f t="shared" si="201"/>
        <v>-1.9191170153935212E-2</v>
      </c>
      <c r="AI383">
        <f t="shared" si="202"/>
        <v>0.91370529697050096</v>
      </c>
      <c r="AJ383">
        <f t="shared" si="203"/>
        <v>-0.99616673956767743</v>
      </c>
      <c r="AK383">
        <f t="shared" si="204"/>
        <v>-0.55331114594688091</v>
      </c>
      <c r="AL383">
        <f t="shared" si="205"/>
        <v>-1.7255104910547685</v>
      </c>
      <c r="AM383">
        <f t="shared" si="206"/>
        <v>-1.1680493114294586</v>
      </c>
      <c r="AN383" s="15">
        <f t="shared" si="215"/>
        <v>5.1727121650333503</v>
      </c>
      <c r="AO383" s="15">
        <f t="shared" si="215"/>
        <v>5.1728760508380338</v>
      </c>
      <c r="AP383" s="15">
        <f t="shared" si="215"/>
        <v>5.1735341728983428</v>
      </c>
      <c r="AQ383" s="15">
        <f t="shared" si="215"/>
        <v>5.1761682875088182</v>
      </c>
      <c r="AR383" s="15">
        <f t="shared" si="215"/>
        <v>5.1865753975748676</v>
      </c>
      <c r="AS383" s="15">
        <f t="shared" si="215"/>
        <v>5.2257875121747404</v>
      </c>
      <c r="AT383" s="15">
        <f t="shared" si="215"/>
        <v>5.3541234214662374</v>
      </c>
      <c r="AU383" s="15">
        <f t="shared" si="208"/>
        <v>5.674380413087567</v>
      </c>
    </row>
    <row r="384" spans="1:47" x14ac:dyDescent="0.2">
      <c r="A384" s="12" t="s">
        <v>701</v>
      </c>
      <c r="B384" s="35" t="s">
        <v>676</v>
      </c>
      <c r="C384" s="12">
        <v>51691.472099999999</v>
      </c>
      <c r="D384" s="12" t="s">
        <v>700</v>
      </c>
      <c r="E384" s="9">
        <f t="shared" si="189"/>
        <v>7759.9913032474315</v>
      </c>
      <c r="F384" s="9">
        <f t="shared" si="190"/>
        <v>7760</v>
      </c>
      <c r="G384" s="9">
        <f t="shared" si="191"/>
        <v>-1.3470000005327165E-2</v>
      </c>
      <c r="H384" s="9"/>
      <c r="I384" s="9"/>
      <c r="J384" s="9"/>
      <c r="K384" s="9">
        <f>G384</f>
        <v>-1.3470000005327165E-2</v>
      </c>
      <c r="L384" s="9"/>
      <c r="M384" s="9"/>
      <c r="N384" s="9"/>
      <c r="O384" s="9">
        <f t="shared" ca="1" si="212"/>
        <v>-2.9391978660387341E-2</v>
      </c>
      <c r="P384" s="9">
        <f t="shared" si="192"/>
        <v>6.2002010296731171E-3</v>
      </c>
      <c r="Q384" s="40">
        <f t="shared" si="193"/>
        <v>36672.972099999999</v>
      </c>
      <c r="S384" s="35">
        <v>1</v>
      </c>
      <c r="Z384">
        <f t="shared" si="194"/>
        <v>7760</v>
      </c>
      <c r="AA384" s="15">
        <f t="shared" si="195"/>
        <v>-1.1909378153200725E-2</v>
      </c>
      <c r="AB384" s="15">
        <f t="shared" si="196"/>
        <v>4.6395791775466766E-3</v>
      </c>
      <c r="AC384" s="15">
        <f t="shared" si="197"/>
        <v>-1.9670201035000282E-2</v>
      </c>
      <c r="AD384" s="15">
        <f t="shared" si="198"/>
        <v>-1.5606218521264405E-3</v>
      </c>
      <c r="AE384" s="15">
        <f t="shared" si="199"/>
        <v>2.4355405653345614E-6</v>
      </c>
      <c r="AF384">
        <f t="shared" si="200"/>
        <v>-1.9670201035000282E-2</v>
      </c>
      <c r="AG384" s="68"/>
      <c r="AH384">
        <f t="shared" si="201"/>
        <v>-1.8109579182873842E-2</v>
      </c>
      <c r="AI384">
        <f t="shared" si="202"/>
        <v>0.96902945838326748</v>
      </c>
      <c r="AJ384">
        <f t="shared" si="203"/>
        <v>-0.9999304429818715</v>
      </c>
      <c r="AK384">
        <f t="shared" si="204"/>
        <v>-0.55914293839050344</v>
      </c>
      <c r="AL384">
        <f t="shared" si="205"/>
        <v>-1.6261290966064428</v>
      </c>
      <c r="AM384">
        <f t="shared" si="206"/>
        <v>-1.0569221232013501</v>
      </c>
      <c r="AN384" s="15">
        <f t="shared" si="215"/>
        <v>5.2602069081050171</v>
      </c>
      <c r="AO384" s="15">
        <f t="shared" si="215"/>
        <v>5.2605524039024694</v>
      </c>
      <c r="AP384" s="15">
        <f t="shared" si="215"/>
        <v>5.2617351626011164</v>
      </c>
      <c r="AQ384" s="15">
        <f t="shared" si="215"/>
        <v>5.2657670013434101</v>
      </c>
      <c r="AR384" s="15">
        <f t="shared" si="215"/>
        <v>5.2793178159704688</v>
      </c>
      <c r="AS384" s="15">
        <f t="shared" si="215"/>
        <v>5.3228978138484155</v>
      </c>
      <c r="AT384" s="15">
        <f t="shared" si="215"/>
        <v>5.4478299200288332</v>
      </c>
      <c r="AU384" s="15">
        <f t="shared" si="208"/>
        <v>5.7381574098353925</v>
      </c>
    </row>
    <row r="385" spans="1:64" x14ac:dyDescent="0.2">
      <c r="A385" s="12" t="s">
        <v>686</v>
      </c>
      <c r="B385" s="35" t="s">
        <v>676</v>
      </c>
      <c r="C385" s="12">
        <v>51784.402900000001</v>
      </c>
      <c r="D385" s="12">
        <v>2.9999999999999997E-4</v>
      </c>
      <c r="E385" s="9">
        <f t="shared" si="189"/>
        <v>7819.9910191664285</v>
      </c>
      <c r="F385" s="9">
        <f t="shared" si="190"/>
        <v>7820</v>
      </c>
      <c r="G385" s="9">
        <f t="shared" si="191"/>
        <v>-1.3910000001487788E-2</v>
      </c>
      <c r="H385" s="9"/>
      <c r="I385" s="9"/>
      <c r="J385" s="9">
        <f>G385</f>
        <v>-1.3910000001487788E-2</v>
      </c>
      <c r="K385" s="9"/>
      <c r="L385" s="9"/>
      <c r="M385" s="9"/>
      <c r="N385" s="9"/>
      <c r="O385" s="9">
        <f t="shared" ca="1" si="212"/>
        <v>-2.8009305858009176E-2</v>
      </c>
      <c r="P385" s="9">
        <f t="shared" si="192"/>
        <v>6.211002122306822E-3</v>
      </c>
      <c r="Q385" s="40">
        <f t="shared" si="193"/>
        <v>36765.902900000001</v>
      </c>
      <c r="S385" s="35">
        <v>1</v>
      </c>
      <c r="Z385">
        <f t="shared" si="194"/>
        <v>7820</v>
      </c>
      <c r="AA385" s="15">
        <f t="shared" si="195"/>
        <v>-1.1528520604012219E-2</v>
      </c>
      <c r="AB385" s="15">
        <f t="shared" si="196"/>
        <v>3.8295227248312524E-3</v>
      </c>
      <c r="AC385" s="15">
        <f t="shared" si="197"/>
        <v>-2.0121002123794609E-2</v>
      </c>
      <c r="AD385" s="15">
        <f t="shared" si="198"/>
        <v>-2.3814793974755687E-3</v>
      </c>
      <c r="AE385" s="15">
        <f t="shared" si="199"/>
        <v>5.6714441206005976E-6</v>
      </c>
      <c r="AF385">
        <f t="shared" si="200"/>
        <v>-2.0121002123794609E-2</v>
      </c>
      <c r="AG385" s="68"/>
      <c r="AH385">
        <f t="shared" si="201"/>
        <v>-1.773952272631904E-2</v>
      </c>
      <c r="AI385">
        <f t="shared" si="202"/>
        <v>0.98724762602350835</v>
      </c>
      <c r="AJ385">
        <f t="shared" si="203"/>
        <v>-0.99901654766136516</v>
      </c>
      <c r="AK385">
        <f t="shared" si="204"/>
        <v>-0.55985478202652139</v>
      </c>
      <c r="AL385">
        <f t="shared" si="205"/>
        <v>-1.5935703917890747</v>
      </c>
      <c r="AM385">
        <f t="shared" si="206"/>
        <v>-1.023037388201427</v>
      </c>
      <c r="AN385" s="15">
        <f t="shared" si="215"/>
        <v>5.2877852911341394</v>
      </c>
      <c r="AO385" s="15">
        <f t="shared" si="215"/>
        <v>5.2882067539854791</v>
      </c>
      <c r="AP385" s="15">
        <f t="shared" si="215"/>
        <v>5.2895874412152715</v>
      </c>
      <c r="AQ385" s="15">
        <f t="shared" si="215"/>
        <v>5.2940901415537613</v>
      </c>
      <c r="AR385" s="15">
        <f t="shared" si="215"/>
        <v>5.3085652321760231</v>
      </c>
      <c r="AS385" s="15">
        <f t="shared" si="215"/>
        <v>5.3531513343152151</v>
      </c>
      <c r="AT385" s="15">
        <f t="shared" si="215"/>
        <v>5.476464608296113</v>
      </c>
      <c r="AU385" s="15">
        <f t="shared" si="208"/>
        <v>5.757483772486248</v>
      </c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</row>
    <row r="386" spans="1:64" x14ac:dyDescent="0.2">
      <c r="A386" s="12" t="s">
        <v>686</v>
      </c>
      <c r="B386" s="35" t="s">
        <v>676</v>
      </c>
      <c r="C386" s="12">
        <v>51784.402900000001</v>
      </c>
      <c r="D386" s="12">
        <v>2.9999999999999997E-4</v>
      </c>
      <c r="E386" s="9">
        <f t="shared" si="189"/>
        <v>7819.9910191664285</v>
      </c>
      <c r="F386" s="9">
        <f t="shared" si="190"/>
        <v>7820</v>
      </c>
      <c r="G386" s="9">
        <f t="shared" si="191"/>
        <v>-1.3910000001487788E-2</v>
      </c>
      <c r="H386" s="9"/>
      <c r="I386" s="9"/>
      <c r="J386" s="9">
        <f>G386</f>
        <v>-1.3910000001487788E-2</v>
      </c>
      <c r="K386" s="9"/>
      <c r="L386" s="9"/>
      <c r="M386" s="9"/>
      <c r="N386" s="9"/>
      <c r="O386" s="9">
        <f t="shared" ca="1" si="212"/>
        <v>-2.8009305858009176E-2</v>
      </c>
      <c r="P386" s="9">
        <f t="shared" si="192"/>
        <v>6.211002122306822E-3</v>
      </c>
      <c r="Q386" s="40">
        <f t="shared" si="193"/>
        <v>36765.902900000001</v>
      </c>
      <c r="S386" s="35">
        <v>1</v>
      </c>
      <c r="Z386">
        <f t="shared" si="194"/>
        <v>7820</v>
      </c>
      <c r="AA386" s="15">
        <f t="shared" si="195"/>
        <v>-1.1528520604012219E-2</v>
      </c>
      <c r="AB386" s="15">
        <f t="shared" si="196"/>
        <v>3.8295227248312524E-3</v>
      </c>
      <c r="AC386" s="15">
        <f t="shared" si="197"/>
        <v>-2.0121002123794609E-2</v>
      </c>
      <c r="AD386" s="15">
        <f t="shared" si="198"/>
        <v>-2.3814793974755687E-3</v>
      </c>
      <c r="AE386" s="15">
        <f t="shared" si="199"/>
        <v>5.6714441206005976E-6</v>
      </c>
      <c r="AF386">
        <f t="shared" si="200"/>
        <v>-2.0121002123794609E-2</v>
      </c>
      <c r="AG386" s="68"/>
      <c r="AH386">
        <f t="shared" si="201"/>
        <v>-1.773952272631904E-2</v>
      </c>
      <c r="AI386">
        <f t="shared" si="202"/>
        <v>0.98724762602350835</v>
      </c>
      <c r="AJ386">
        <f t="shared" si="203"/>
        <v>-0.99901654766136516</v>
      </c>
      <c r="AK386">
        <f t="shared" si="204"/>
        <v>-0.55985478202652139</v>
      </c>
      <c r="AL386">
        <f t="shared" si="205"/>
        <v>-1.5935703917890747</v>
      </c>
      <c r="AM386">
        <f t="shared" si="206"/>
        <v>-1.023037388201427</v>
      </c>
      <c r="AN386" s="15">
        <f t="shared" si="215"/>
        <v>5.2877852911341394</v>
      </c>
      <c r="AO386" s="15">
        <f t="shared" si="215"/>
        <v>5.2882067539854791</v>
      </c>
      <c r="AP386" s="15">
        <f t="shared" si="215"/>
        <v>5.2895874412152715</v>
      </c>
      <c r="AQ386" s="15">
        <f t="shared" si="215"/>
        <v>5.2940901415537613</v>
      </c>
      <c r="AR386" s="15">
        <f t="shared" si="215"/>
        <v>5.3085652321760231</v>
      </c>
      <c r="AS386" s="15">
        <f t="shared" si="215"/>
        <v>5.3531513343152151</v>
      </c>
      <c r="AT386" s="15">
        <f t="shared" si="215"/>
        <v>5.476464608296113</v>
      </c>
      <c r="AU386" s="15">
        <f t="shared" si="208"/>
        <v>5.757483772486248</v>
      </c>
    </row>
    <row r="387" spans="1:64" x14ac:dyDescent="0.2">
      <c r="A387" s="63" t="s">
        <v>475</v>
      </c>
      <c r="B387" s="28" t="s">
        <v>676</v>
      </c>
      <c r="C387" s="64">
        <v>51798.332000000002</v>
      </c>
      <c r="D387" s="64" t="s">
        <v>700</v>
      </c>
      <c r="E387" s="9">
        <f t="shared" si="189"/>
        <v>7828.9841844357188</v>
      </c>
      <c r="F387" s="9">
        <f t="shared" si="190"/>
        <v>7829</v>
      </c>
      <c r="G387" s="9">
        <f t="shared" si="191"/>
        <v>-2.4495999998180196E-2</v>
      </c>
      <c r="H387" s="9"/>
      <c r="I387" s="9">
        <f>G387</f>
        <v>-2.4495999998180196E-2</v>
      </c>
      <c r="J387" s="9"/>
      <c r="K387" s="9"/>
      <c r="L387" s="9"/>
      <c r="M387" s="15"/>
      <c r="N387" s="9"/>
      <c r="O387" s="9">
        <f t="shared" ca="1" si="212"/>
        <v>-2.7801904937652444E-2</v>
      </c>
      <c r="P387" s="9">
        <f t="shared" si="192"/>
        <v>6.2126205060321626E-3</v>
      </c>
      <c r="Q387" s="40">
        <f t="shared" si="193"/>
        <v>36779.832000000002</v>
      </c>
      <c r="S387" s="35">
        <v>0.1</v>
      </c>
      <c r="Z387">
        <f t="shared" si="194"/>
        <v>7829</v>
      </c>
      <c r="AA387" s="15">
        <f t="shared" si="195"/>
        <v>-1.1469600366431892E-2</v>
      </c>
      <c r="AB387" s="15">
        <f t="shared" si="196"/>
        <v>-6.8137791257161413E-3</v>
      </c>
      <c r="AC387" s="15">
        <f t="shared" si="197"/>
        <v>-3.0708620504212358E-2</v>
      </c>
      <c r="AD387" s="15">
        <f t="shared" si="198"/>
        <v>-1.3026399631748304E-2</v>
      </c>
      <c r="AE387" s="15">
        <f t="shared" si="199"/>
        <v>1.6968708736601234E-5</v>
      </c>
      <c r="AF387">
        <f t="shared" si="200"/>
        <v>-3.0708620504212358E-2</v>
      </c>
      <c r="AG387" s="68"/>
      <c r="AH387">
        <f t="shared" si="201"/>
        <v>-1.7682220872464054E-2</v>
      </c>
      <c r="AI387">
        <f t="shared" si="202"/>
        <v>0.99004173039205667</v>
      </c>
      <c r="AJ387">
        <f t="shared" si="203"/>
        <v>-0.99878283489242314</v>
      </c>
      <c r="AK387">
        <f t="shared" si="204"/>
        <v>-0.5599114509156029</v>
      </c>
      <c r="AL387">
        <f t="shared" si="205"/>
        <v>-1.5885798884368796</v>
      </c>
      <c r="AM387">
        <f t="shared" si="206"/>
        <v>-1.0179435849649285</v>
      </c>
      <c r="AN387" s="15">
        <f t="shared" si="215"/>
        <v>5.2919673780605114</v>
      </c>
      <c r="AO387" s="15">
        <f t="shared" si="215"/>
        <v>5.2924011510419637</v>
      </c>
      <c r="AP387" s="15">
        <f t="shared" si="215"/>
        <v>5.2938130360672124</v>
      </c>
      <c r="AQ387" s="15">
        <f t="shared" si="215"/>
        <v>5.2983877283205949</v>
      </c>
      <c r="AR387" s="15">
        <f t="shared" si="215"/>
        <v>5.3129989106780364</v>
      </c>
      <c r="AS387" s="15">
        <f t="shared" si="215"/>
        <v>5.3577217339275407</v>
      </c>
      <c r="AT387" s="15">
        <f t="shared" si="215"/>
        <v>5.4807689497935623</v>
      </c>
      <c r="AU387" s="15">
        <f t="shared" si="208"/>
        <v>5.7603827268838765</v>
      </c>
      <c r="AV387" s="15"/>
    </row>
    <row r="388" spans="1:64" x14ac:dyDescent="0.2">
      <c r="A388" s="63" t="s">
        <v>475</v>
      </c>
      <c r="B388" s="28" t="s">
        <v>676</v>
      </c>
      <c r="C388" s="64">
        <v>52055.453999999998</v>
      </c>
      <c r="D388" s="64" t="s">
        <v>700</v>
      </c>
      <c r="E388" s="9">
        <f t="shared" si="189"/>
        <v>7994.9920844701928</v>
      </c>
      <c r="F388" s="9">
        <f t="shared" si="190"/>
        <v>7995</v>
      </c>
      <c r="G388" s="9">
        <f t="shared" si="191"/>
        <v>-1.2260000003152527E-2</v>
      </c>
      <c r="H388" s="9"/>
      <c r="I388" s="9">
        <f>G388</f>
        <v>-1.2260000003152527E-2</v>
      </c>
      <c r="J388" s="9"/>
      <c r="K388" s="9"/>
      <c r="L388" s="9"/>
      <c r="M388" s="15"/>
      <c r="N388" s="9"/>
      <c r="O388" s="9">
        <f t="shared" ca="1" si="212"/>
        <v>-2.3976510184406191E-2</v>
      </c>
      <c r="P388" s="9">
        <f t="shared" si="192"/>
        <v>6.2423874194940448E-3</v>
      </c>
      <c r="Q388" s="40">
        <f t="shared" si="193"/>
        <v>37036.953999999998</v>
      </c>
      <c r="S388" s="35">
        <v>0.1</v>
      </c>
      <c r="Z388">
        <f t="shared" si="194"/>
        <v>7995</v>
      </c>
      <c r="AA388" s="15">
        <f t="shared" si="195"/>
        <v>-1.0294862780113576E-2</v>
      </c>
      <c r="AB388" s="15">
        <f t="shared" si="196"/>
        <v>4.277250196455095E-3</v>
      </c>
      <c r="AC388" s="15">
        <f t="shared" si="197"/>
        <v>-1.8502387422646573E-2</v>
      </c>
      <c r="AD388" s="15">
        <f t="shared" si="198"/>
        <v>-1.9651372230389506E-3</v>
      </c>
      <c r="AE388" s="15">
        <f t="shared" si="199"/>
        <v>3.8617643053732387E-7</v>
      </c>
      <c r="AF388">
        <f t="shared" si="200"/>
        <v>-1.8502387422646573E-2</v>
      </c>
      <c r="AG388" s="68"/>
      <c r="AH388">
        <f t="shared" si="201"/>
        <v>-1.6537250199607622E-2</v>
      </c>
      <c r="AI388">
        <f t="shared" si="202"/>
        <v>1.0445583106196448</v>
      </c>
      <c r="AJ388">
        <f t="shared" si="203"/>
        <v>-0.98924712565363238</v>
      </c>
      <c r="AK388">
        <f t="shared" si="204"/>
        <v>-0.55822446825154781</v>
      </c>
      <c r="AL388">
        <f t="shared" si="205"/>
        <v>-1.4911437151783167</v>
      </c>
      <c r="AM388">
        <f t="shared" si="206"/>
        <v>-0.92335918379716431</v>
      </c>
      <c r="AN388" s="15">
        <f t="shared" si="215"/>
        <v>5.3713376656310956</v>
      </c>
      <c r="AO388" s="15">
        <f t="shared" si="215"/>
        <v>5.3720422696740471</v>
      </c>
      <c r="AP388" s="15">
        <f t="shared" si="215"/>
        <v>5.3740926504781239</v>
      </c>
      <c r="AQ388" s="15">
        <f t="shared" si="215"/>
        <v>5.3800287643925016</v>
      </c>
      <c r="AR388" s="15">
        <f t="shared" si="215"/>
        <v>5.396968604754643</v>
      </c>
      <c r="AS388" s="15">
        <f t="shared" si="215"/>
        <v>5.4434967250091333</v>
      </c>
      <c r="AT388" s="15">
        <f t="shared" si="215"/>
        <v>5.56056909688993</v>
      </c>
      <c r="AU388" s="15">
        <f t="shared" si="208"/>
        <v>5.8138523302179115</v>
      </c>
    </row>
    <row r="389" spans="1:64" x14ac:dyDescent="0.2">
      <c r="A389" s="63" t="s">
        <v>419</v>
      </c>
      <c r="B389" s="28" t="s">
        <v>676</v>
      </c>
      <c r="C389" s="64">
        <v>52126.7022</v>
      </c>
      <c r="D389" s="64" t="s">
        <v>700</v>
      </c>
      <c r="E389" s="9">
        <f t="shared" si="189"/>
        <v>8040.9926758751944</v>
      </c>
      <c r="F389" s="9">
        <f t="shared" si="190"/>
        <v>8041</v>
      </c>
      <c r="G389" s="9">
        <f t="shared" si="191"/>
        <v>-1.1343999998643994E-2</v>
      </c>
      <c r="H389" s="9"/>
      <c r="I389" s="9"/>
      <c r="J389" s="9"/>
      <c r="K389" s="9">
        <f>G389</f>
        <v>-1.1343999998643994E-2</v>
      </c>
      <c r="L389" s="9"/>
      <c r="M389" s="15"/>
      <c r="N389" s="9"/>
      <c r="O389" s="9">
        <f t="shared" ca="1" si="212"/>
        <v>-2.2916461035916241E-2</v>
      </c>
      <c r="P389" s="9">
        <f t="shared" si="192"/>
        <v>6.2506081270028426E-3</v>
      </c>
      <c r="Q389" s="40">
        <f t="shared" si="193"/>
        <v>37108.2022</v>
      </c>
      <c r="S389" s="35">
        <v>1</v>
      </c>
      <c r="T389" s="9"/>
      <c r="U389" s="9"/>
      <c r="V389" s="9"/>
      <c r="W389" s="9"/>
      <c r="Z389">
        <f t="shared" si="194"/>
        <v>8041</v>
      </c>
      <c r="AA389" s="15">
        <f t="shared" si="195"/>
        <v>-9.9384485885737894E-3</v>
      </c>
      <c r="AB389" s="15">
        <f t="shared" si="196"/>
        <v>4.8450567169326386E-3</v>
      </c>
      <c r="AC389" s="15">
        <f t="shared" si="197"/>
        <v>-1.7594608125646838E-2</v>
      </c>
      <c r="AD389" s="15">
        <f t="shared" si="198"/>
        <v>-1.4055514100702049E-3</v>
      </c>
      <c r="AE389" s="15">
        <f t="shared" si="199"/>
        <v>1.9755747663503412E-6</v>
      </c>
      <c r="AF389">
        <f t="shared" si="200"/>
        <v>-1.7594608125646838E-2</v>
      </c>
      <c r="AG389" s="68"/>
      <c r="AH389">
        <f t="shared" si="201"/>
        <v>-1.6189056715576633E-2</v>
      </c>
      <c r="AI389">
        <f t="shared" si="202"/>
        <v>1.0606942265009938</v>
      </c>
      <c r="AJ389">
        <f t="shared" si="203"/>
        <v>-0.98460033714250561</v>
      </c>
      <c r="AK389">
        <f t="shared" si="204"/>
        <v>-0.55670118633737986</v>
      </c>
      <c r="AL389">
        <f t="shared" si="205"/>
        <v>-1.462200458986165</v>
      </c>
      <c r="AM389">
        <f t="shared" si="206"/>
        <v>-0.89690086127535207</v>
      </c>
      <c r="AN389" s="15">
        <f t="shared" si="215"/>
        <v>5.3941184572457646</v>
      </c>
      <c r="AO389" s="15">
        <f t="shared" si="215"/>
        <v>5.3949124827498327</v>
      </c>
      <c r="AP389" s="15">
        <f t="shared" si="215"/>
        <v>5.3971573363368437</v>
      </c>
      <c r="AQ389" s="15">
        <f t="shared" si="215"/>
        <v>5.4034708490816339</v>
      </c>
      <c r="AR389" s="15">
        <f t="shared" si="215"/>
        <v>5.4209750207577816</v>
      </c>
      <c r="AS389" s="15">
        <f t="shared" si="215"/>
        <v>5.4677481887105008</v>
      </c>
      <c r="AT389" s="15">
        <f t="shared" si="215"/>
        <v>5.5828137562277691</v>
      </c>
      <c r="AU389" s="15">
        <f t="shared" si="208"/>
        <v>5.8286692082502345</v>
      </c>
    </row>
    <row r="390" spans="1:64" x14ac:dyDescent="0.2">
      <c r="A390" s="12" t="s">
        <v>701</v>
      </c>
      <c r="B390" s="35" t="s">
        <v>702</v>
      </c>
      <c r="C390" s="12">
        <v>52141.412799999998</v>
      </c>
      <c r="D390" s="12" t="s">
        <v>700</v>
      </c>
      <c r="E390" s="9">
        <f t="shared" si="189"/>
        <v>8050.490407746629</v>
      </c>
      <c r="F390" s="9">
        <f t="shared" si="190"/>
        <v>8050.5</v>
      </c>
      <c r="G390" s="9">
        <f t="shared" si="191"/>
        <v>-1.4857000001939014E-2</v>
      </c>
      <c r="H390" s="9"/>
      <c r="I390" s="9"/>
      <c r="J390" s="9"/>
      <c r="K390" s="9">
        <f>G390</f>
        <v>-1.4857000001939014E-2</v>
      </c>
      <c r="L390" s="9"/>
      <c r="M390" s="9"/>
      <c r="N390" s="9"/>
      <c r="O390" s="9">
        <f t="shared" ca="1" si="212"/>
        <v>-2.2697537842206378E-2</v>
      </c>
      <c r="P390" s="9">
        <f t="shared" si="192"/>
        <v>6.2523043703901562E-3</v>
      </c>
      <c r="Q390" s="40">
        <f t="shared" si="193"/>
        <v>37122.912799999998</v>
      </c>
      <c r="S390" s="35">
        <v>1</v>
      </c>
      <c r="Z390">
        <f t="shared" si="194"/>
        <v>8050.5</v>
      </c>
      <c r="AA390" s="15">
        <f t="shared" si="195"/>
        <v>-9.8630977247375143E-3</v>
      </c>
      <c r="AB390" s="15">
        <f t="shared" si="196"/>
        <v>1.2584020931886569E-3</v>
      </c>
      <c r="AC390" s="15">
        <f t="shared" si="197"/>
        <v>-2.110930437232917E-2</v>
      </c>
      <c r="AD390" s="15">
        <f t="shared" si="198"/>
        <v>-4.9939022772014993E-3</v>
      </c>
      <c r="AE390" s="15">
        <f t="shared" si="199"/>
        <v>2.493905995423832E-5</v>
      </c>
      <c r="AF390">
        <f t="shared" si="200"/>
        <v>-2.110930437232917E-2</v>
      </c>
      <c r="AG390" s="68"/>
      <c r="AH390">
        <f t="shared" si="201"/>
        <v>-1.6115402095127671E-2</v>
      </c>
      <c r="AI390">
        <f t="shared" si="202"/>
        <v>1.0640834189660453</v>
      </c>
      <c r="AJ390">
        <f t="shared" si="203"/>
        <v>-0.98351741966784445</v>
      </c>
      <c r="AK390">
        <f t="shared" si="204"/>
        <v>-0.55632123401288791</v>
      </c>
      <c r="AL390">
        <f t="shared" si="205"/>
        <v>-1.4561104073789235</v>
      </c>
      <c r="AM390">
        <f t="shared" si="206"/>
        <v>-0.8914212701477906</v>
      </c>
      <c r="AN390" s="15">
        <f t="shared" si="215"/>
        <v>5.3988677222876724</v>
      </c>
      <c r="AO390" s="15">
        <f t="shared" si="215"/>
        <v>5.3996809413551281</v>
      </c>
      <c r="AP390" s="15">
        <f t="shared" si="215"/>
        <v>5.4019666494327474</v>
      </c>
      <c r="AQ390" s="15">
        <f t="shared" si="215"/>
        <v>5.4083574404265047</v>
      </c>
      <c r="AR390" s="15">
        <f t="shared" si="215"/>
        <v>5.4259726915453159</v>
      </c>
      <c r="AS390" s="15">
        <f t="shared" si="215"/>
        <v>5.4727819615132853</v>
      </c>
      <c r="AT390" s="15">
        <f t="shared" si="215"/>
        <v>5.5874145403541329</v>
      </c>
      <c r="AU390" s="15">
        <f t="shared" si="208"/>
        <v>5.8317292156699532</v>
      </c>
    </row>
    <row r="391" spans="1:64" x14ac:dyDescent="0.2">
      <c r="A391" s="63" t="s">
        <v>490</v>
      </c>
      <c r="B391" s="28" t="s">
        <v>676</v>
      </c>
      <c r="C391" s="64">
        <v>52402.394999999997</v>
      </c>
      <c r="D391" s="64" t="s">
        <v>700</v>
      </c>
      <c r="E391" s="9">
        <f t="shared" si="189"/>
        <v>8218.9906020838607</v>
      </c>
      <c r="F391" s="9">
        <f t="shared" si="190"/>
        <v>8219</v>
      </c>
      <c r="G391" s="9">
        <f t="shared" si="191"/>
        <v>-1.4556000001903158E-2</v>
      </c>
      <c r="H391" s="9"/>
      <c r="I391" s="9">
        <f>G391</f>
        <v>-1.4556000001903158E-2</v>
      </c>
      <c r="J391" s="9"/>
      <c r="K391" s="9"/>
      <c r="L391" s="9"/>
      <c r="M391" s="15"/>
      <c r="N391" s="9"/>
      <c r="O391" s="9">
        <f t="shared" ca="1" si="212"/>
        <v>-1.8814531722194355E-2</v>
      </c>
      <c r="P391" s="9">
        <f t="shared" si="192"/>
        <v>6.2823043930523813E-3</v>
      </c>
      <c r="Q391" s="40">
        <f t="shared" si="193"/>
        <v>37383.894999999997</v>
      </c>
      <c r="S391" s="35">
        <v>0.1</v>
      </c>
      <c r="Z391">
        <f t="shared" si="194"/>
        <v>8219</v>
      </c>
      <c r="AA391" s="15">
        <f t="shared" si="195"/>
        <v>-8.4232087434994857E-3</v>
      </c>
      <c r="AB391" s="15">
        <f t="shared" si="196"/>
        <v>1.4951313464870927E-4</v>
      </c>
      <c r="AC391" s="15">
        <f t="shared" si="197"/>
        <v>-2.0838304394955539E-2</v>
      </c>
      <c r="AD391" s="15">
        <f t="shared" si="198"/>
        <v>-6.132791258403672E-3</v>
      </c>
      <c r="AE391" s="15">
        <f t="shared" si="199"/>
        <v>3.7611128619152498E-6</v>
      </c>
      <c r="AF391">
        <f t="shared" si="200"/>
        <v>-2.0838304394955539E-2</v>
      </c>
      <c r="AG391" s="68"/>
      <c r="AH391">
        <f t="shared" si="201"/>
        <v>-1.4705513136551867E-2</v>
      </c>
      <c r="AI391">
        <f t="shared" si="202"/>
        <v>1.1274376907857404</v>
      </c>
      <c r="AJ391">
        <f t="shared" si="203"/>
        <v>-0.95630468749111064</v>
      </c>
      <c r="AK391">
        <f t="shared" si="204"/>
        <v>-0.54530691813619803</v>
      </c>
      <c r="AL391">
        <f t="shared" si="205"/>
        <v>-1.3412176192861709</v>
      </c>
      <c r="AM391">
        <f t="shared" si="206"/>
        <v>-0.79324559221201973</v>
      </c>
      <c r="AN391" s="15">
        <f t="shared" ref="AN391:AT400" si="216">$AU391+$AB$7*SIN(AO391)</f>
        <v>5.4857527634491081</v>
      </c>
      <c r="AO391" s="15">
        <f t="shared" si="216"/>
        <v>5.4869408859682505</v>
      </c>
      <c r="AP391" s="15">
        <f t="shared" si="216"/>
        <v>5.4899697458490513</v>
      </c>
      <c r="AQ391" s="15">
        <f t="shared" si="216"/>
        <v>5.4976493979726646</v>
      </c>
      <c r="AR391" s="15">
        <f t="shared" si="216"/>
        <v>5.5168626820659075</v>
      </c>
      <c r="AS391" s="15">
        <f t="shared" si="216"/>
        <v>5.5634560855283812</v>
      </c>
      <c r="AT391" s="15">
        <f t="shared" si="216"/>
        <v>5.6693845855224927</v>
      </c>
      <c r="AU391" s="15">
        <f t="shared" si="208"/>
        <v>5.8860040841144405</v>
      </c>
    </row>
    <row r="392" spans="1:64" x14ac:dyDescent="0.2">
      <c r="A392" s="63" t="s">
        <v>419</v>
      </c>
      <c r="B392" s="28" t="s">
        <v>676</v>
      </c>
      <c r="C392" s="64">
        <v>52775.676399999997</v>
      </c>
      <c r="D392" s="64" t="s">
        <v>700</v>
      </c>
      <c r="E392" s="9">
        <f t="shared" si="189"/>
        <v>8459.9954998986323</v>
      </c>
      <c r="F392" s="9">
        <f t="shared" si="190"/>
        <v>8460</v>
      </c>
      <c r="G392" s="9">
        <f t="shared" si="191"/>
        <v>-6.9700000021839514E-3</v>
      </c>
      <c r="H392" s="9"/>
      <c r="I392" s="9"/>
      <c r="J392" s="9"/>
      <c r="K392" s="9">
        <f>G392</f>
        <v>-6.9700000021839514E-3</v>
      </c>
      <c r="L392" s="9"/>
      <c r="M392" s="15"/>
      <c r="N392" s="9"/>
      <c r="O392" s="9">
        <f t="shared" ca="1" si="212"/>
        <v>-1.3260795965975347E-2</v>
      </c>
      <c r="P392" s="9">
        <f t="shared" si="192"/>
        <v>6.3249295322477424E-3</v>
      </c>
      <c r="Q392" s="40">
        <f t="shared" si="193"/>
        <v>37757.176399999997</v>
      </c>
      <c r="S392" s="35">
        <v>1</v>
      </c>
      <c r="T392" s="9"/>
      <c r="U392" s="9"/>
      <c r="V392" s="9"/>
      <c r="W392" s="9"/>
      <c r="Z392">
        <f t="shared" si="194"/>
        <v>8460</v>
      </c>
      <c r="AA392" s="15">
        <f t="shared" si="195"/>
        <v>-5.999565509902105E-3</v>
      </c>
      <c r="AB392" s="15">
        <f t="shared" si="196"/>
        <v>5.354495039965896E-3</v>
      </c>
      <c r="AC392" s="15">
        <f t="shared" si="197"/>
        <v>-1.3294929534431694E-2</v>
      </c>
      <c r="AD392" s="15">
        <f t="shared" si="198"/>
        <v>-9.7043449228184642E-4</v>
      </c>
      <c r="AE392" s="15">
        <f t="shared" si="199"/>
        <v>9.4174310381032507E-7</v>
      </c>
      <c r="AF392">
        <f t="shared" si="200"/>
        <v>-1.3294929534431694E-2</v>
      </c>
      <c r="AG392" s="68"/>
      <c r="AH392">
        <f t="shared" si="201"/>
        <v>-1.2324495042149847E-2</v>
      </c>
      <c r="AI392">
        <f t="shared" si="202"/>
        <v>1.2280998421714915</v>
      </c>
      <c r="AJ392">
        <f t="shared" si="203"/>
        <v>-0.88390617091451118</v>
      </c>
      <c r="AK392">
        <f t="shared" si="204"/>
        <v>-0.51143959760790991</v>
      </c>
      <c r="AL392">
        <f t="shared" si="205"/>
        <v>-1.151277396205298</v>
      </c>
      <c r="AM392">
        <f t="shared" si="206"/>
        <v>-0.64895279790783156</v>
      </c>
      <c r="AN392" s="15">
        <f t="shared" si="216"/>
        <v>5.6193854272923955</v>
      </c>
      <c r="AO392" s="15">
        <f t="shared" si="216"/>
        <v>5.6211475614557864</v>
      </c>
      <c r="AP392" s="15">
        <f t="shared" si="216"/>
        <v>5.6251308699912403</v>
      </c>
      <c r="AQ392" s="15">
        <f t="shared" si="216"/>
        <v>5.6340903574846664</v>
      </c>
      <c r="AR392" s="15">
        <f t="shared" si="216"/>
        <v>5.6540243545569613</v>
      </c>
      <c r="AS392" s="15">
        <f t="shared" si="216"/>
        <v>5.697380532353101</v>
      </c>
      <c r="AT392" s="15">
        <f t="shared" si="216"/>
        <v>5.7877116427166682</v>
      </c>
      <c r="AU392" s="15">
        <f t="shared" si="208"/>
        <v>5.9636316407620447</v>
      </c>
    </row>
    <row r="393" spans="1:64" x14ac:dyDescent="0.2">
      <c r="A393" s="63" t="s">
        <v>498</v>
      </c>
      <c r="B393" s="28" t="s">
        <v>676</v>
      </c>
      <c r="C393" s="64">
        <v>52800.455999999998</v>
      </c>
      <c r="D393" s="64" t="s">
        <v>700</v>
      </c>
      <c r="E393" s="9">
        <f t="shared" si="189"/>
        <v>8475.9941673004669</v>
      </c>
      <c r="F393" s="9">
        <f t="shared" si="190"/>
        <v>8476</v>
      </c>
      <c r="G393" s="9">
        <f t="shared" si="191"/>
        <v>-9.0340000024298206E-3</v>
      </c>
      <c r="H393" s="9"/>
      <c r="I393" s="9">
        <f>G393</f>
        <v>-9.0340000024298206E-3</v>
      </c>
      <c r="J393" s="9"/>
      <c r="K393" s="9"/>
      <c r="L393" s="9"/>
      <c r="M393" s="15"/>
      <c r="N393" s="9"/>
      <c r="O393" s="9">
        <f t="shared" ca="1" si="212"/>
        <v>-1.2892083218674522E-2</v>
      </c>
      <c r="P393" s="9">
        <f t="shared" si="192"/>
        <v>6.3277476294748012E-3</v>
      </c>
      <c r="Q393" s="40">
        <f t="shared" si="193"/>
        <v>37781.955999999998</v>
      </c>
      <c r="S393" s="35">
        <v>0.1</v>
      </c>
      <c r="Z393">
        <f t="shared" si="194"/>
        <v>8476</v>
      </c>
      <c r="AA393" s="15">
        <f t="shared" si="195"/>
        <v>-5.822622635828713E-3</v>
      </c>
      <c r="AB393" s="15">
        <f t="shared" si="196"/>
        <v>3.1163702628736936E-3</v>
      </c>
      <c r="AC393" s="15">
        <f t="shared" si="197"/>
        <v>-1.5361747631904621E-2</v>
      </c>
      <c r="AD393" s="15">
        <f t="shared" si="198"/>
        <v>-3.2113773666011076E-3</v>
      </c>
      <c r="AE393" s="15">
        <f t="shared" si="199"/>
        <v>1.0312944590717866E-6</v>
      </c>
      <c r="AF393">
        <f t="shared" si="200"/>
        <v>-1.5361747631904621E-2</v>
      </c>
      <c r="AG393" s="68"/>
      <c r="AH393">
        <f t="shared" si="201"/>
        <v>-1.2150370265303514E-2</v>
      </c>
      <c r="AI393">
        <f t="shared" si="202"/>
        <v>1.2351375685416448</v>
      </c>
      <c r="AJ393">
        <f t="shared" si="203"/>
        <v>-0.87736674203740095</v>
      </c>
      <c r="AK393">
        <f t="shared" si="204"/>
        <v>-0.50824238691821388</v>
      </c>
      <c r="AL393">
        <f t="shared" si="205"/>
        <v>-1.1374738481767173</v>
      </c>
      <c r="AM393">
        <f t="shared" si="206"/>
        <v>-0.63918799340644539</v>
      </c>
      <c r="AN393" s="15">
        <f t="shared" si="216"/>
        <v>5.628670877742417</v>
      </c>
      <c r="AO393" s="15">
        <f t="shared" si="216"/>
        <v>5.6304681554686313</v>
      </c>
      <c r="AP393" s="15">
        <f t="shared" si="216"/>
        <v>5.6345018225788621</v>
      </c>
      <c r="AQ393" s="15">
        <f t="shared" si="216"/>
        <v>5.6435101584655953</v>
      </c>
      <c r="AR393" s="15">
        <f t="shared" si="216"/>
        <v>5.6634145936654159</v>
      </c>
      <c r="AS393" s="15">
        <f t="shared" si="216"/>
        <v>5.7064324966041244</v>
      </c>
      <c r="AT393" s="15">
        <f t="shared" si="216"/>
        <v>5.7956076285057243</v>
      </c>
      <c r="AU393" s="15">
        <f t="shared" si="208"/>
        <v>5.9687853374689404</v>
      </c>
    </row>
    <row r="394" spans="1:64" x14ac:dyDescent="0.2">
      <c r="A394" s="63" t="s">
        <v>419</v>
      </c>
      <c r="B394" s="28" t="s">
        <v>676</v>
      </c>
      <c r="C394" s="64">
        <v>52902.683599999997</v>
      </c>
      <c r="D394" s="64" t="s">
        <v>700</v>
      </c>
      <c r="E394" s="9">
        <f t="shared" si="189"/>
        <v>8541.9962565871247</v>
      </c>
      <c r="F394" s="9">
        <f t="shared" si="190"/>
        <v>8542</v>
      </c>
      <c r="G394" s="9">
        <f t="shared" si="191"/>
        <v>-5.7980000055977143E-3</v>
      </c>
      <c r="H394" s="9"/>
      <c r="I394" s="9"/>
      <c r="J394" s="9"/>
      <c r="K394" s="9">
        <f>G394</f>
        <v>-5.7980000055977143E-3</v>
      </c>
      <c r="L394" s="9"/>
      <c r="M394" s="15"/>
      <c r="N394" s="9"/>
      <c r="O394" s="9">
        <f t="shared" ca="1" si="212"/>
        <v>-1.1371143136058526E-2</v>
      </c>
      <c r="P394" s="9">
        <f t="shared" si="192"/>
        <v>6.3393567664003503E-3</v>
      </c>
      <c r="Q394" s="40">
        <f t="shared" si="193"/>
        <v>37884.183599999997</v>
      </c>
      <c r="S394" s="35">
        <v>1</v>
      </c>
      <c r="T394" s="9"/>
      <c r="U394" s="9"/>
      <c r="V394" s="9"/>
      <c r="W394" s="9"/>
      <c r="Z394">
        <f t="shared" si="194"/>
        <v>8542</v>
      </c>
      <c r="AA394" s="15">
        <f t="shared" si="195"/>
        <v>-5.0710483955568146E-3</v>
      </c>
      <c r="AB394" s="15">
        <f t="shared" si="196"/>
        <v>5.6124051563594506E-3</v>
      </c>
      <c r="AC394" s="15">
        <f t="shared" si="197"/>
        <v>-1.2137356771998065E-2</v>
      </c>
      <c r="AD394" s="15">
        <f t="shared" si="198"/>
        <v>-7.2695161004089973E-4</v>
      </c>
      <c r="AE394" s="15">
        <f t="shared" si="199"/>
        <v>5.2845864334105634E-7</v>
      </c>
      <c r="AF394">
        <f t="shared" si="200"/>
        <v>-1.2137356771998065E-2</v>
      </c>
      <c r="AG394" s="68"/>
      <c r="AH394">
        <f t="shared" si="201"/>
        <v>-1.1410405161957165E-2</v>
      </c>
      <c r="AI394">
        <f t="shared" si="202"/>
        <v>1.2645133812667269</v>
      </c>
      <c r="AJ394">
        <f t="shared" si="203"/>
        <v>-0.84774490095047206</v>
      </c>
      <c r="AK394">
        <f t="shared" si="204"/>
        <v>-0.49359160358624748</v>
      </c>
      <c r="AL394">
        <f t="shared" si="205"/>
        <v>-1.0788465737700963</v>
      </c>
      <c r="AM394">
        <f t="shared" si="206"/>
        <v>-0.59864595869617843</v>
      </c>
      <c r="AN394" s="15">
        <f t="shared" si="216"/>
        <v>5.6675336781659205</v>
      </c>
      <c r="AO394" s="15">
        <f t="shared" si="216"/>
        <v>5.6694661514952314</v>
      </c>
      <c r="AP394" s="15">
        <f t="shared" si="216"/>
        <v>5.6736810629974013</v>
      </c>
      <c r="AQ394" s="15">
        <f t="shared" si="216"/>
        <v>5.682831537510034</v>
      </c>
      <c r="AR394" s="15">
        <f t="shared" si="216"/>
        <v>5.7025032989511173</v>
      </c>
      <c r="AS394" s="15">
        <f t="shared" si="216"/>
        <v>5.743966104600692</v>
      </c>
      <c r="AT394" s="15">
        <f t="shared" si="216"/>
        <v>5.8282263860348156</v>
      </c>
      <c r="AU394" s="15">
        <f t="shared" si="208"/>
        <v>5.9900443363848819</v>
      </c>
    </row>
    <row r="395" spans="1:64" x14ac:dyDescent="0.2">
      <c r="A395" s="8" t="s">
        <v>689</v>
      </c>
      <c r="B395" s="38"/>
      <c r="C395" s="12">
        <v>53164.442000000003</v>
      </c>
      <c r="D395" s="12">
        <v>2.9999999999999997E-4</v>
      </c>
      <c r="E395" s="9">
        <f t="shared" si="189"/>
        <v>8710.997595641682</v>
      </c>
      <c r="F395" s="9">
        <f t="shared" si="190"/>
        <v>8711</v>
      </c>
      <c r="G395" s="9">
        <f t="shared" si="191"/>
        <v>-3.7240000019664876E-3</v>
      </c>
      <c r="H395" s="9"/>
      <c r="I395" s="9"/>
      <c r="J395" s="9">
        <f>G395</f>
        <v>-3.7240000019664876E-3</v>
      </c>
      <c r="K395" s="9"/>
      <c r="L395" s="9"/>
      <c r="M395" s="9"/>
      <c r="N395" s="9"/>
      <c r="O395" s="9">
        <f t="shared" ca="1" si="212"/>
        <v>-7.4766147426933438E-3</v>
      </c>
      <c r="P395" s="9">
        <f t="shared" si="192"/>
        <v>6.368969345040474E-3</v>
      </c>
      <c r="Q395" s="40">
        <f t="shared" si="193"/>
        <v>38145.942000000003</v>
      </c>
      <c r="S395" s="35">
        <v>1</v>
      </c>
      <c r="Z395">
        <f t="shared" si="194"/>
        <v>8711</v>
      </c>
      <c r="AA395" s="15">
        <f t="shared" si="195"/>
        <v>-2.9867754380870706E-3</v>
      </c>
      <c r="AB395" s="15">
        <f t="shared" si="196"/>
        <v>5.631744781161057E-3</v>
      </c>
      <c r="AC395" s="15">
        <f t="shared" si="197"/>
        <v>-1.0092969347006962E-2</v>
      </c>
      <c r="AD395" s="15">
        <f t="shared" si="198"/>
        <v>-7.3722456387941698E-4</v>
      </c>
      <c r="AE395" s="15">
        <f t="shared" si="199"/>
        <v>5.4350005758719655E-7</v>
      </c>
      <c r="AF395">
        <f t="shared" si="200"/>
        <v>-1.0092969347006962E-2</v>
      </c>
      <c r="AG395" s="68"/>
      <c r="AH395">
        <f t="shared" si="201"/>
        <v>-9.3557447831275446E-3</v>
      </c>
      <c r="AI395">
        <f t="shared" si="202"/>
        <v>1.3411184255044111</v>
      </c>
      <c r="AJ395">
        <f t="shared" si="203"/>
        <v>-0.7504171886253137</v>
      </c>
      <c r="AK395">
        <f t="shared" si="204"/>
        <v>-0.44411509744816335</v>
      </c>
      <c r="AL395">
        <f t="shared" si="205"/>
        <v>-0.91582053416832587</v>
      </c>
      <c r="AM395">
        <f t="shared" si="206"/>
        <v>-0.49284875869624456</v>
      </c>
      <c r="AN395" s="15">
        <f t="shared" si="216"/>
        <v>5.7711823433289666</v>
      </c>
      <c r="AO395" s="15">
        <f t="shared" si="216"/>
        <v>5.7733517360744822</v>
      </c>
      <c r="AP395" s="15">
        <f t="shared" si="216"/>
        <v>5.7777846177907408</v>
      </c>
      <c r="AQ395" s="15">
        <f t="shared" si="216"/>
        <v>5.7868091067196765</v>
      </c>
      <c r="AR395" s="15">
        <f t="shared" si="216"/>
        <v>5.8050470096675744</v>
      </c>
      <c r="AS395" s="15">
        <f t="shared" si="216"/>
        <v>5.8413941075449411</v>
      </c>
      <c r="AT395" s="15">
        <f t="shared" si="216"/>
        <v>5.9120712859315541</v>
      </c>
      <c r="AU395" s="15">
        <f t="shared" si="208"/>
        <v>6.0444802578514594</v>
      </c>
    </row>
    <row r="396" spans="1:64" x14ac:dyDescent="0.2">
      <c r="A396" s="63" t="s">
        <v>419</v>
      </c>
      <c r="B396" s="28" t="s">
        <v>676</v>
      </c>
      <c r="C396" s="64">
        <v>53204.712500000001</v>
      </c>
      <c r="D396" s="64" t="s">
        <v>700</v>
      </c>
      <c r="E396" s="9">
        <f t="shared" si="189"/>
        <v>8736.9977867507205</v>
      </c>
      <c r="F396" s="9">
        <f t="shared" si="190"/>
        <v>8737</v>
      </c>
      <c r="G396" s="9">
        <f t="shared" si="191"/>
        <v>-3.4280000036233105E-3</v>
      </c>
      <c r="H396" s="9"/>
      <c r="I396" s="9"/>
      <c r="J396" s="9"/>
      <c r="K396" s="9">
        <f>G396</f>
        <v>-3.4280000036233105E-3</v>
      </c>
      <c r="L396" s="9"/>
      <c r="M396" s="15"/>
      <c r="N396" s="9"/>
      <c r="O396" s="9">
        <f t="shared" ref="O396:O427" ca="1" si="217">+C$11+C$12*F396</f>
        <v>-6.8774565283294675E-3</v>
      </c>
      <c r="P396" s="9">
        <f t="shared" si="192"/>
        <v>6.3735105926169787E-3</v>
      </c>
      <c r="Q396" s="40">
        <f t="shared" si="193"/>
        <v>38186.212500000001</v>
      </c>
      <c r="S396" s="35">
        <v>1</v>
      </c>
      <c r="T396" s="9"/>
      <c r="U396" s="9"/>
      <c r="V396" s="9"/>
      <c r="W396" s="9"/>
      <c r="Z396">
        <f t="shared" si="194"/>
        <v>8737</v>
      </c>
      <c r="AA396" s="15">
        <f t="shared" si="195"/>
        <v>-2.6458976720617096E-3</v>
      </c>
      <c r="AB396" s="15">
        <f t="shared" si="196"/>
        <v>5.5914082610553778E-3</v>
      </c>
      <c r="AC396" s="15">
        <f t="shared" si="197"/>
        <v>-9.8015105962402892E-3</v>
      </c>
      <c r="AD396" s="15">
        <f t="shared" si="198"/>
        <v>-7.8210233156160089E-4</v>
      </c>
      <c r="AE396" s="15">
        <f t="shared" si="199"/>
        <v>6.1168405703409232E-7</v>
      </c>
      <c r="AF396">
        <f t="shared" si="200"/>
        <v>-9.8015105962402892E-3</v>
      </c>
      <c r="AG396" s="68"/>
      <c r="AH396">
        <f t="shared" si="201"/>
        <v>-9.0194082646786883E-3</v>
      </c>
      <c r="AI396">
        <f t="shared" si="202"/>
        <v>1.3528877133157999</v>
      </c>
      <c r="AJ396">
        <f t="shared" si="203"/>
        <v>-0.73245019974908887</v>
      </c>
      <c r="AK396">
        <f t="shared" si="204"/>
        <v>-0.43482210361335805</v>
      </c>
      <c r="AL396">
        <f t="shared" si="205"/>
        <v>-0.88904140943760002</v>
      </c>
      <c r="AM396">
        <f t="shared" si="206"/>
        <v>-0.47631499172443975</v>
      </c>
      <c r="AN396" s="15">
        <f t="shared" si="216"/>
        <v>5.7876530603899976</v>
      </c>
      <c r="AO396" s="15">
        <f t="shared" si="216"/>
        <v>5.7898400054069254</v>
      </c>
      <c r="AP396" s="15">
        <f t="shared" si="216"/>
        <v>5.7942687442772316</v>
      </c>
      <c r="AQ396" s="15">
        <f t="shared" si="216"/>
        <v>5.803205575308132</v>
      </c>
      <c r="AR396" s="15">
        <f t="shared" si="216"/>
        <v>5.8211146506233549</v>
      </c>
      <c r="AS396" s="15">
        <f t="shared" si="216"/>
        <v>5.8565367950070826</v>
      </c>
      <c r="AT396" s="15">
        <f t="shared" si="216"/>
        <v>5.9250075159259818</v>
      </c>
      <c r="AU396" s="15">
        <f t="shared" si="208"/>
        <v>6.0528550150001639</v>
      </c>
    </row>
    <row r="397" spans="1:64" x14ac:dyDescent="0.2">
      <c r="A397" s="63" t="s">
        <v>419</v>
      </c>
      <c r="B397" s="28" t="s">
        <v>676</v>
      </c>
      <c r="C397" s="64">
        <v>53540.8171</v>
      </c>
      <c r="D397" s="64" t="s">
        <v>700</v>
      </c>
      <c r="E397" s="9">
        <f t="shared" si="189"/>
        <v>8953.9999057367568</v>
      </c>
      <c r="F397" s="9">
        <f t="shared" si="190"/>
        <v>8954</v>
      </c>
      <c r="G397" s="9">
        <f t="shared" si="191"/>
        <v>-1.4599999849451706E-4</v>
      </c>
      <c r="H397" s="9"/>
      <c r="I397" s="9"/>
      <c r="J397" s="9"/>
      <c r="K397" s="9">
        <f>G397</f>
        <v>-1.4599999849451706E-4</v>
      </c>
      <c r="L397" s="9"/>
      <c r="M397" s="15"/>
      <c r="N397" s="9"/>
      <c r="O397" s="9">
        <f t="shared" ca="1" si="217"/>
        <v>-1.8767898930617533E-3</v>
      </c>
      <c r="P397" s="9">
        <f t="shared" si="192"/>
        <v>6.4112613839155371E-3</v>
      </c>
      <c r="Q397" s="40">
        <f t="shared" si="193"/>
        <v>38522.3171</v>
      </c>
      <c r="S397" s="35">
        <v>1</v>
      </c>
      <c r="T397" s="9"/>
      <c r="U397" s="9"/>
      <c r="V397" s="9"/>
      <c r="W397" s="9"/>
      <c r="Z397">
        <f t="shared" si="194"/>
        <v>8954</v>
      </c>
      <c r="AA397" s="15">
        <f t="shared" si="195"/>
        <v>3.9716797908210047E-4</v>
      </c>
      <c r="AB397" s="15">
        <f t="shared" si="196"/>
        <v>5.8680934063389196E-3</v>
      </c>
      <c r="AC397" s="15">
        <f t="shared" si="197"/>
        <v>-6.5572613824100541E-3</v>
      </c>
      <c r="AD397" s="15">
        <f t="shared" si="198"/>
        <v>-5.4316797757661753E-4</v>
      </c>
      <c r="AE397" s="15">
        <f t="shared" si="199"/>
        <v>2.9503145186467287E-7</v>
      </c>
      <c r="AF397">
        <f t="shared" si="200"/>
        <v>-6.5572613824100541E-3</v>
      </c>
      <c r="AG397" s="68"/>
      <c r="AH397">
        <f t="shared" si="201"/>
        <v>-6.0140934048334366E-3</v>
      </c>
      <c r="AI397">
        <f t="shared" si="202"/>
        <v>1.4465522814313658</v>
      </c>
      <c r="AJ397">
        <f t="shared" si="203"/>
        <v>-0.54858424599845812</v>
      </c>
      <c r="AK397">
        <f t="shared" si="204"/>
        <v>-0.33792167723962663</v>
      </c>
      <c r="AL397">
        <f t="shared" si="205"/>
        <v>-0.64779750224841326</v>
      </c>
      <c r="AM397">
        <f t="shared" si="206"/>
        <v>-0.33572193265419426</v>
      </c>
      <c r="AN397" s="15">
        <f t="shared" si="216"/>
        <v>5.9302997410581639</v>
      </c>
      <c r="AO397" s="15">
        <f t="shared" si="216"/>
        <v>5.932368695691177</v>
      </c>
      <c r="AP397" s="15">
        <f t="shared" si="216"/>
        <v>5.9363000613764889</v>
      </c>
      <c r="AQ397" s="15">
        <f t="shared" si="216"/>
        <v>5.943755020798922</v>
      </c>
      <c r="AR397" s="15">
        <f t="shared" si="216"/>
        <v>5.9578384033148843</v>
      </c>
      <c r="AS397" s="15">
        <f t="shared" si="216"/>
        <v>5.984264949435028</v>
      </c>
      <c r="AT397" s="15">
        <f t="shared" si="216"/>
        <v>6.0332943012692155</v>
      </c>
      <c r="AU397" s="15">
        <f t="shared" si="208"/>
        <v>6.1227520265874258</v>
      </c>
    </row>
    <row r="398" spans="1:64" x14ac:dyDescent="0.2">
      <c r="A398" s="39" t="s">
        <v>691</v>
      </c>
      <c r="B398" s="38"/>
      <c r="C398" s="12">
        <v>53621.358200000002</v>
      </c>
      <c r="D398" s="12">
        <v>6.9999999999999999E-4</v>
      </c>
      <c r="E398" s="9">
        <f t="shared" si="189"/>
        <v>9006.0003525187021</v>
      </c>
      <c r="F398" s="9">
        <f t="shared" si="190"/>
        <v>9006</v>
      </c>
      <c r="G398" s="9">
        <f t="shared" si="191"/>
        <v>5.4600000294158235E-4</v>
      </c>
      <c r="H398" s="9"/>
      <c r="I398" s="9"/>
      <c r="J398" s="9">
        <f>G398</f>
        <v>5.4600000294158235E-4</v>
      </c>
      <c r="K398" s="9"/>
      <c r="L398" s="9"/>
      <c r="M398" s="9"/>
      <c r="N398" s="9"/>
      <c r="O398" s="9">
        <f t="shared" ca="1" si="217"/>
        <v>-6.7847346433400069E-4</v>
      </c>
      <c r="P398" s="9">
        <f t="shared" si="192"/>
        <v>6.4202675582336107E-3</v>
      </c>
      <c r="Q398" s="40">
        <f t="shared" si="193"/>
        <v>38602.858200000002</v>
      </c>
      <c r="S398" s="35">
        <v>1</v>
      </c>
      <c r="Z398">
        <f t="shared" si="194"/>
        <v>9006</v>
      </c>
      <c r="AA398" s="15">
        <f t="shared" si="195"/>
        <v>1.1745619869531617E-3</v>
      </c>
      <c r="AB398" s="15">
        <f t="shared" si="196"/>
        <v>5.7917055742220313E-3</v>
      </c>
      <c r="AC398" s="15">
        <f t="shared" si="197"/>
        <v>-5.8742675552920284E-3</v>
      </c>
      <c r="AD398" s="15">
        <f t="shared" si="198"/>
        <v>-6.2856198401157939E-4</v>
      </c>
      <c r="AE398" s="15">
        <f t="shared" si="199"/>
        <v>3.9509016774457298E-7</v>
      </c>
      <c r="AF398">
        <f t="shared" si="200"/>
        <v>-5.8742675552920284E-3</v>
      </c>
      <c r="AG398" s="68"/>
      <c r="AH398">
        <f t="shared" si="201"/>
        <v>-5.245705571280449E-3</v>
      </c>
      <c r="AI398">
        <f t="shared" si="202"/>
        <v>1.4667383363240762</v>
      </c>
      <c r="AJ398">
        <f t="shared" si="203"/>
        <v>-0.49542712667643501</v>
      </c>
      <c r="AK398">
        <f t="shared" si="204"/>
        <v>-0.30944357386352928</v>
      </c>
      <c r="AL398">
        <f t="shared" si="205"/>
        <v>-0.58545397573364655</v>
      </c>
      <c r="AM398">
        <f t="shared" si="206"/>
        <v>-0.30138503931916844</v>
      </c>
      <c r="AN398" s="15">
        <f t="shared" si="216"/>
        <v>5.9657556829739864</v>
      </c>
      <c r="AO398" s="15">
        <f t="shared" si="216"/>
        <v>5.9677183058978853</v>
      </c>
      <c r="AP398" s="15">
        <f t="shared" si="216"/>
        <v>5.9714027112950232</v>
      </c>
      <c r="AQ398" s="15">
        <f t="shared" si="216"/>
        <v>5.9783076449945636</v>
      </c>
      <c r="AR398" s="15">
        <f t="shared" si="216"/>
        <v>5.9912081719829535</v>
      </c>
      <c r="AS398" s="15">
        <f t="shared" si="216"/>
        <v>6.0151788521384386</v>
      </c>
      <c r="AT398" s="15">
        <f t="shared" si="216"/>
        <v>6.0593152059023598</v>
      </c>
      <c r="AU398" s="15">
        <f t="shared" si="208"/>
        <v>6.1395015408848348</v>
      </c>
    </row>
    <row r="399" spans="1:64" x14ac:dyDescent="0.2">
      <c r="A399" s="63" t="s">
        <v>863</v>
      </c>
      <c r="B399" s="28" t="s">
        <v>676</v>
      </c>
      <c r="C399" s="64">
        <v>53932.681700000001</v>
      </c>
      <c r="D399" s="64" t="s">
        <v>700</v>
      </c>
      <c r="E399" s="9">
        <f t="shared" si="189"/>
        <v>9207.0028356449347</v>
      </c>
      <c r="F399" s="9">
        <f t="shared" si="190"/>
        <v>9207</v>
      </c>
      <c r="G399" s="9">
        <f t="shared" si="191"/>
        <v>4.3920000025536865E-3</v>
      </c>
      <c r="H399" s="9"/>
      <c r="I399" s="9"/>
      <c r="J399" s="9"/>
      <c r="K399" s="9">
        <f t="shared" ref="K399:K404" si="218">G399</f>
        <v>4.3920000025536865E-3</v>
      </c>
      <c r="L399" s="9"/>
      <c r="M399" s="15"/>
      <c r="N399" s="9"/>
      <c r="O399" s="9">
        <f t="shared" ca="1" si="217"/>
        <v>3.9534804236328602E-3</v>
      </c>
      <c r="P399" s="9">
        <f t="shared" si="192"/>
        <v>6.4549341097661639E-3</v>
      </c>
      <c r="Q399" s="40">
        <f t="shared" si="193"/>
        <v>38914.181700000001</v>
      </c>
      <c r="S399" s="35">
        <v>1</v>
      </c>
      <c r="T399" s="9"/>
      <c r="U399" s="9"/>
      <c r="V399" s="9"/>
      <c r="W399" s="9"/>
      <c r="Z399">
        <f t="shared" si="194"/>
        <v>9207</v>
      </c>
      <c r="AA399" s="15">
        <f t="shared" si="195"/>
        <v>4.3156350025666569E-3</v>
      </c>
      <c r="AB399" s="15">
        <f t="shared" si="196"/>
        <v>6.5312991097531935E-3</v>
      </c>
      <c r="AC399" s="15">
        <f t="shared" si="197"/>
        <v>-2.0629341072124774E-3</v>
      </c>
      <c r="AD399" s="15">
        <f t="shared" si="198"/>
        <v>7.6364999987029586E-5</v>
      </c>
      <c r="AE399" s="15">
        <f t="shared" si="199"/>
        <v>5.8316132230190282E-9</v>
      </c>
      <c r="AF399">
        <f t="shared" si="200"/>
        <v>-2.0629341072124774E-3</v>
      </c>
      <c r="AG399" s="68"/>
      <c r="AH399">
        <f t="shared" si="201"/>
        <v>-2.1392991071995074E-3</v>
      </c>
      <c r="AI399">
        <f t="shared" si="202"/>
        <v>1.5297017944179814</v>
      </c>
      <c r="AJ399">
        <f t="shared" si="203"/>
        <v>-0.26029105005125008</v>
      </c>
      <c r="AK399">
        <f t="shared" si="204"/>
        <v>-0.18170307919892456</v>
      </c>
      <c r="AL399">
        <f t="shared" si="205"/>
        <v>-0.33045113084079519</v>
      </c>
      <c r="AM399">
        <f t="shared" si="206"/>
        <v>-0.16674569146320772</v>
      </c>
      <c r="AN399" s="15">
        <f t="shared" si="216"/>
        <v>6.1065338508682547</v>
      </c>
      <c r="AO399" s="15">
        <f t="shared" si="216"/>
        <v>6.1078036657836314</v>
      </c>
      <c r="AP399" s="15">
        <f t="shared" si="216"/>
        <v>6.110106050488441</v>
      </c>
      <c r="AQ399" s="15">
        <f t="shared" si="216"/>
        <v>6.1142783017540889</v>
      </c>
      <c r="AR399" s="15">
        <f t="shared" si="216"/>
        <v>6.1218315150528042</v>
      </c>
      <c r="AS399" s="15">
        <f t="shared" si="216"/>
        <v>6.1354821587919028</v>
      </c>
      <c r="AT399" s="15">
        <f t="shared" si="216"/>
        <v>6.1600841016615</v>
      </c>
      <c r="AU399" s="15">
        <f t="shared" si="208"/>
        <v>6.2042448557652019</v>
      </c>
    </row>
    <row r="400" spans="1:64" x14ac:dyDescent="0.2">
      <c r="A400" s="63" t="s">
        <v>863</v>
      </c>
      <c r="B400" s="28" t="s">
        <v>676</v>
      </c>
      <c r="C400" s="64">
        <v>54282.725400000003</v>
      </c>
      <c r="D400" s="64" t="s">
        <v>700</v>
      </c>
      <c r="E400" s="9">
        <f t="shared" si="189"/>
        <v>9433.0045762867267</v>
      </c>
      <c r="F400" s="9">
        <f t="shared" si="190"/>
        <v>9433</v>
      </c>
      <c r="G400" s="9">
        <f t="shared" si="191"/>
        <v>7.0880000057513826E-3</v>
      </c>
      <c r="H400" s="9"/>
      <c r="I400" s="9"/>
      <c r="J400" s="9"/>
      <c r="K400" s="9">
        <f t="shared" si="218"/>
        <v>7.0880000057513826E-3</v>
      </c>
      <c r="L400" s="9"/>
      <c r="M400" s="15"/>
      <c r="N400" s="9"/>
      <c r="O400" s="9">
        <f t="shared" ca="1" si="217"/>
        <v>9.1615479792573062E-3</v>
      </c>
      <c r="P400" s="9">
        <f t="shared" si="192"/>
        <v>6.4936357870791269E-3</v>
      </c>
      <c r="Q400" s="40">
        <f t="shared" si="193"/>
        <v>39264.225400000003</v>
      </c>
      <c r="S400" s="35">
        <v>1</v>
      </c>
      <c r="T400" s="9"/>
      <c r="U400" s="9"/>
      <c r="V400" s="9"/>
      <c r="W400" s="9"/>
      <c r="Z400">
        <f t="shared" si="194"/>
        <v>9433</v>
      </c>
      <c r="AA400" s="15">
        <f t="shared" si="195"/>
        <v>7.9959015567549387E-3</v>
      </c>
      <c r="AB400" s="15">
        <f t="shared" si="196"/>
        <v>5.5857342360755707E-3</v>
      </c>
      <c r="AC400" s="15">
        <f t="shared" si="197"/>
        <v>5.9436421867225565E-4</v>
      </c>
      <c r="AD400" s="15">
        <f t="shared" si="198"/>
        <v>-9.0790155100355617E-4</v>
      </c>
      <c r="AE400" s="15">
        <f t="shared" si="199"/>
        <v>8.2428522631466286E-7</v>
      </c>
      <c r="AF400">
        <f t="shared" si="200"/>
        <v>5.9436421867225565E-4</v>
      </c>
      <c r="AG400" s="68"/>
      <c r="AH400">
        <f t="shared" si="201"/>
        <v>1.5022657696758114E-3</v>
      </c>
      <c r="AI400">
        <f t="shared" si="202"/>
        <v>1.559810170612405</v>
      </c>
      <c r="AJ400">
        <f t="shared" si="203"/>
        <v>4.107749774670473E-2</v>
      </c>
      <c r="AK400">
        <f t="shared" si="204"/>
        <v>-1.4579879248814799E-2</v>
      </c>
      <c r="AL400">
        <f t="shared" si="205"/>
        <v>-2.6038440904432528E-2</v>
      </c>
      <c r="AM400">
        <f t="shared" si="206"/>
        <v>-1.3019956088487133E-2</v>
      </c>
      <c r="AN400" s="15">
        <f t="shared" si="216"/>
        <v>6.2693561207054822</v>
      </c>
      <c r="AO400" s="15">
        <f t="shared" si="216"/>
        <v>6.2694621960154766</v>
      </c>
      <c r="AP400" s="15">
        <f t="shared" si="216"/>
        <v>6.2696516338043384</v>
      </c>
      <c r="AQ400" s="15">
        <f t="shared" si="216"/>
        <v>6.2699899457843324</v>
      </c>
      <c r="AR400" s="15">
        <f t="shared" si="216"/>
        <v>6.2705941245467995</v>
      </c>
      <c r="AS400" s="15">
        <f t="shared" si="216"/>
        <v>6.27167309360203</v>
      </c>
      <c r="AT400" s="15">
        <f t="shared" si="216"/>
        <v>6.2735999315613009</v>
      </c>
      <c r="AU400" s="15">
        <f t="shared" si="208"/>
        <v>6.2770408217500924</v>
      </c>
    </row>
    <row r="401" spans="1:64" x14ac:dyDescent="0.2">
      <c r="A401" s="39" t="s">
        <v>717</v>
      </c>
      <c r="B401" s="35" t="s">
        <v>676</v>
      </c>
      <c r="C401" s="12">
        <v>54615.732499999998</v>
      </c>
      <c r="D401" s="12">
        <v>2.0000000000000001E-4</v>
      </c>
      <c r="E401" s="9">
        <f t="shared" si="189"/>
        <v>9648.0068295656001</v>
      </c>
      <c r="F401" s="9">
        <f t="shared" si="190"/>
        <v>9648</v>
      </c>
      <c r="G401" s="9">
        <f t="shared" si="191"/>
        <v>1.0578000001260079E-2</v>
      </c>
      <c r="H401" s="9"/>
      <c r="I401" s="9"/>
      <c r="J401" s="9"/>
      <c r="K401" s="9">
        <f t="shared" si="218"/>
        <v>1.0578000001260079E-2</v>
      </c>
      <c r="L401" s="15"/>
      <c r="M401" s="9"/>
      <c r="N401" s="9"/>
      <c r="O401" s="9">
        <f t="shared" ca="1" si="217"/>
        <v>1.4116125521112438E-2</v>
      </c>
      <c r="P401" s="9">
        <f t="shared" si="192"/>
        <v>6.5301819560583179E-3</v>
      </c>
      <c r="Q401" s="40">
        <f t="shared" si="193"/>
        <v>39597.232499999998</v>
      </c>
      <c r="S401" s="35">
        <v>1</v>
      </c>
      <c r="Z401">
        <f t="shared" si="194"/>
        <v>9648</v>
      </c>
      <c r="AA401" s="15">
        <f t="shared" si="195"/>
        <v>1.1471090262555737E-2</v>
      </c>
      <c r="AB401" s="15">
        <f t="shared" si="196"/>
        <v>5.6370916947626601E-3</v>
      </c>
      <c r="AC401" s="15">
        <f t="shared" si="197"/>
        <v>4.0478180452017615E-3</v>
      </c>
      <c r="AD401" s="15">
        <f t="shared" si="198"/>
        <v>-8.9309026129565788E-4</v>
      </c>
      <c r="AE401" s="15">
        <f t="shared" si="199"/>
        <v>7.9761021482114644E-7</v>
      </c>
      <c r="AF401">
        <f t="shared" si="200"/>
        <v>4.0478180452017615E-3</v>
      </c>
      <c r="AG401" s="68"/>
      <c r="AH401">
        <f t="shared" si="201"/>
        <v>4.9409083064974194E-3</v>
      </c>
      <c r="AI401">
        <f t="shared" si="202"/>
        <v>1.5404016450043523</v>
      </c>
      <c r="AJ401">
        <f t="shared" si="203"/>
        <v>0.32637805103976669</v>
      </c>
      <c r="AK401">
        <f t="shared" si="204"/>
        <v>0.14685388001884689</v>
      </c>
      <c r="AL401">
        <f t="shared" si="205"/>
        <v>0.2653417481881285</v>
      </c>
      <c r="AM401">
        <f t="shared" si="206"/>
        <v>0.13345479869603979</v>
      </c>
      <c r="AN401" s="15">
        <f t="shared" ref="AN401:AT410" si="219">$AU401+$AB$7*SIN(AO401)</f>
        <v>6.4247003470062323</v>
      </c>
      <c r="AO401" s="15">
        <f t="shared" si="219"/>
        <v>6.4236588516403339</v>
      </c>
      <c r="AP401" s="15">
        <f t="shared" si="219"/>
        <v>6.4217807849921931</v>
      </c>
      <c r="AQ401" s="15">
        <f t="shared" si="219"/>
        <v>6.4183954175535955</v>
      </c>
      <c r="AR401" s="15">
        <f t="shared" si="219"/>
        <v>6.4122969270396482</v>
      </c>
      <c r="AS401" s="15">
        <f t="shared" si="219"/>
        <v>6.4013229596585735</v>
      </c>
      <c r="AT401" s="15">
        <f t="shared" si="219"/>
        <v>6.3816108235000781</v>
      </c>
      <c r="AU401" s="15">
        <f t="shared" si="208"/>
        <v>6.3462936212489938</v>
      </c>
    </row>
    <row r="402" spans="1:64" x14ac:dyDescent="0.2">
      <c r="A402" s="39" t="s">
        <v>717</v>
      </c>
      <c r="B402" s="35" t="s">
        <v>676</v>
      </c>
      <c r="C402" s="12">
        <v>54629.671900000001</v>
      </c>
      <c r="D402" s="12">
        <v>1E-4</v>
      </c>
      <c r="E402" s="9">
        <f t="shared" si="189"/>
        <v>9657.0066449129481</v>
      </c>
      <c r="F402" s="9">
        <f t="shared" si="190"/>
        <v>9657</v>
      </c>
      <c r="G402" s="9">
        <f t="shared" si="191"/>
        <v>1.0291999999026302E-2</v>
      </c>
      <c r="H402" s="9"/>
      <c r="I402" s="9"/>
      <c r="J402" s="9"/>
      <c r="K402" s="9">
        <f t="shared" si="218"/>
        <v>1.0291999999026302E-2</v>
      </c>
      <c r="L402" s="15"/>
      <c r="M402" s="9"/>
      <c r="N402" s="9"/>
      <c r="O402" s="9">
        <f t="shared" ca="1" si="217"/>
        <v>1.4323526441469142E-2</v>
      </c>
      <c r="P402" s="9">
        <f t="shared" si="192"/>
        <v>6.5317060165883218E-3</v>
      </c>
      <c r="Q402" s="40">
        <f t="shared" si="193"/>
        <v>39611.171900000001</v>
      </c>
      <c r="S402" s="35">
        <v>1</v>
      </c>
      <c r="Z402">
        <f t="shared" si="194"/>
        <v>9657</v>
      </c>
      <c r="AA402" s="15">
        <f t="shared" si="195"/>
        <v>1.161337049622831E-2</v>
      </c>
      <c r="AB402" s="15">
        <f t="shared" si="196"/>
        <v>5.2103355193863134E-3</v>
      </c>
      <c r="AC402" s="15">
        <f t="shared" si="197"/>
        <v>3.7602939824379804E-3</v>
      </c>
      <c r="AD402" s="15">
        <f t="shared" si="198"/>
        <v>-1.3213704972020075E-3</v>
      </c>
      <c r="AE402" s="15">
        <f t="shared" si="199"/>
        <v>1.7460199908758805E-6</v>
      </c>
      <c r="AF402">
        <f t="shared" si="200"/>
        <v>3.7602939824379804E-3</v>
      </c>
      <c r="AG402" s="68"/>
      <c r="AH402">
        <f t="shared" si="201"/>
        <v>5.0816644796399888E-3</v>
      </c>
      <c r="AI402">
        <f t="shared" si="202"/>
        <v>1.5386029044693987</v>
      </c>
      <c r="AJ402">
        <f t="shared" si="203"/>
        <v>0.33768258881517188</v>
      </c>
      <c r="AK402">
        <f t="shared" si="204"/>
        <v>0.15331963767609114</v>
      </c>
      <c r="AL402">
        <f t="shared" si="205"/>
        <v>0.27732627646665031</v>
      </c>
      <c r="AM402">
        <f t="shared" si="206"/>
        <v>0.13955874051702166</v>
      </c>
      <c r="AN402" s="15">
        <f t="shared" si="219"/>
        <v>6.4311498682075587</v>
      </c>
      <c r="AO402" s="15">
        <f t="shared" si="219"/>
        <v>6.4300651694705415</v>
      </c>
      <c r="AP402" s="15">
        <f t="shared" si="219"/>
        <v>6.4281074065247479</v>
      </c>
      <c r="AQ402" s="15">
        <f t="shared" si="219"/>
        <v>6.4245752680123926</v>
      </c>
      <c r="AR402" s="15">
        <f t="shared" si="219"/>
        <v>6.4182071455576661</v>
      </c>
      <c r="AS402" s="15">
        <f t="shared" si="219"/>
        <v>6.4067397280845562</v>
      </c>
      <c r="AT402" s="15">
        <f t="shared" si="219"/>
        <v>6.3861298100088115</v>
      </c>
      <c r="AU402" s="15">
        <f t="shared" si="208"/>
        <v>6.3491925756466214</v>
      </c>
    </row>
    <row r="403" spans="1:64" x14ac:dyDescent="0.2">
      <c r="A403" s="39" t="s">
        <v>717</v>
      </c>
      <c r="B403" s="35" t="s">
        <v>676</v>
      </c>
      <c r="C403" s="12">
        <v>54663.747499999998</v>
      </c>
      <c r="D403" s="12">
        <v>1E-4</v>
      </c>
      <c r="E403" s="9">
        <f t="shared" si="189"/>
        <v>9679.0071691715275</v>
      </c>
      <c r="F403" s="9">
        <f t="shared" si="190"/>
        <v>9679</v>
      </c>
      <c r="G403" s="9">
        <f t="shared" si="191"/>
        <v>1.1103999997430947E-2</v>
      </c>
      <c r="H403" s="9"/>
      <c r="I403" s="9"/>
      <c r="J403" s="9"/>
      <c r="K403" s="9">
        <f t="shared" si="218"/>
        <v>1.1103999997430947E-2</v>
      </c>
      <c r="L403" s="15"/>
      <c r="M403" s="9"/>
      <c r="N403" s="9"/>
      <c r="O403" s="9">
        <f t="shared" ca="1" si="217"/>
        <v>1.4830506469007826E-2</v>
      </c>
      <c r="P403" s="9">
        <f t="shared" si="192"/>
        <v>6.5354295428504787E-3</v>
      </c>
      <c r="Q403" s="40">
        <f t="shared" si="193"/>
        <v>39645.247499999998</v>
      </c>
      <c r="S403" s="35">
        <v>1</v>
      </c>
      <c r="Z403">
        <f t="shared" si="194"/>
        <v>9679</v>
      </c>
      <c r="AA403" s="15">
        <f t="shared" si="195"/>
        <v>1.1959630130601424E-2</v>
      </c>
      <c r="AB403" s="15">
        <f t="shared" si="196"/>
        <v>5.679799409680001E-3</v>
      </c>
      <c r="AC403" s="15">
        <f t="shared" si="197"/>
        <v>4.568570454580468E-3</v>
      </c>
      <c r="AD403" s="15">
        <f t="shared" si="198"/>
        <v>-8.556301331704777E-4</v>
      </c>
      <c r="AE403" s="15">
        <f t="shared" si="199"/>
        <v>7.3210292478932943E-7</v>
      </c>
      <c r="AF403">
        <f t="shared" si="200"/>
        <v>4.568570454580468E-3</v>
      </c>
      <c r="AG403" s="68"/>
      <c r="AH403">
        <f t="shared" si="201"/>
        <v>5.4242005877509457E-3</v>
      </c>
      <c r="AI403">
        <f t="shared" si="202"/>
        <v>1.5339003476871627</v>
      </c>
      <c r="AJ403">
        <f t="shared" si="203"/>
        <v>0.36500111593936391</v>
      </c>
      <c r="AK403">
        <f t="shared" si="204"/>
        <v>0.16896869159559402</v>
      </c>
      <c r="AL403">
        <f t="shared" si="205"/>
        <v>0.3065065021868229</v>
      </c>
      <c r="AM403">
        <f t="shared" si="206"/>
        <v>0.15446442809241728</v>
      </c>
      <c r="AN403" s="15">
        <f t="shared" si="219"/>
        <v>6.4468862364683224</v>
      </c>
      <c r="AO403" s="15">
        <f t="shared" si="219"/>
        <v>6.4456985064308929</v>
      </c>
      <c r="AP403" s="15">
        <f t="shared" si="219"/>
        <v>6.4435496176160196</v>
      </c>
      <c r="AQ403" s="15">
        <f t="shared" si="219"/>
        <v>6.4396636519919497</v>
      </c>
      <c r="AR403" s="15">
        <f t="shared" si="219"/>
        <v>6.4326424282073793</v>
      </c>
      <c r="AS403" s="15">
        <f t="shared" si="219"/>
        <v>6.4199749236110559</v>
      </c>
      <c r="AT403" s="15">
        <f t="shared" si="219"/>
        <v>6.3971748870626604</v>
      </c>
      <c r="AU403" s="15">
        <f t="shared" si="208"/>
        <v>6.3562789086186022</v>
      </c>
    </row>
    <row r="404" spans="1:64" x14ac:dyDescent="0.2">
      <c r="A404" s="65" t="s">
        <v>1110</v>
      </c>
      <c r="B404" s="66" t="s">
        <v>676</v>
      </c>
      <c r="C404" s="67">
        <v>54671.491199999997</v>
      </c>
      <c r="D404" s="67" t="s">
        <v>857</v>
      </c>
      <c r="E404" s="9">
        <f t="shared" si="189"/>
        <v>9684.0068011574986</v>
      </c>
      <c r="F404" s="9">
        <f t="shared" si="190"/>
        <v>9684</v>
      </c>
      <c r="G404" s="9">
        <f t="shared" si="191"/>
        <v>1.0533999993640464E-2</v>
      </c>
      <c r="H404" s="9"/>
      <c r="I404" s="9"/>
      <c r="J404" s="9"/>
      <c r="K404" s="9">
        <f t="shared" si="218"/>
        <v>1.0533999993640464E-2</v>
      </c>
      <c r="L404" s="9"/>
      <c r="M404" s="15"/>
      <c r="N404" s="9"/>
      <c r="O404" s="9">
        <f t="shared" ca="1" si="217"/>
        <v>1.4945729202539337E-2</v>
      </c>
      <c r="P404" s="9">
        <f t="shared" si="192"/>
        <v>6.5362754118257335E-3</v>
      </c>
      <c r="Q404" s="40">
        <f t="shared" si="193"/>
        <v>39652.991199999997</v>
      </c>
      <c r="S404" s="35">
        <v>1</v>
      </c>
      <c r="Z404">
        <f t="shared" si="194"/>
        <v>9684</v>
      </c>
      <c r="AA404" s="15">
        <f t="shared" si="195"/>
        <v>1.203800906721344E-2</v>
      </c>
      <c r="AB404" s="15">
        <f t="shared" si="196"/>
        <v>5.032266338252757E-3</v>
      </c>
      <c r="AC404" s="15">
        <f t="shared" si="197"/>
        <v>3.9977245818147303E-3</v>
      </c>
      <c r="AD404" s="15">
        <f t="shared" si="198"/>
        <v>-1.5040090735729764E-3</v>
      </c>
      <c r="AE404" s="15">
        <f t="shared" si="199"/>
        <v>2.262043293389843E-6</v>
      </c>
      <c r="AF404">
        <f t="shared" si="200"/>
        <v>3.9977245818147303E-3</v>
      </c>
      <c r="AG404" s="68"/>
      <c r="AH404">
        <f t="shared" si="201"/>
        <v>5.5017336553877067E-3</v>
      </c>
      <c r="AI404">
        <f t="shared" si="202"/>
        <v>1.5327721716956317</v>
      </c>
      <c r="AJ404">
        <f t="shared" si="203"/>
        <v>0.3711451027148186</v>
      </c>
      <c r="AK404">
        <f t="shared" si="204"/>
        <v>0.17249293628064996</v>
      </c>
      <c r="AL404">
        <f t="shared" si="205"/>
        <v>0.31311440066992902</v>
      </c>
      <c r="AM404">
        <f t="shared" si="206"/>
        <v>0.15784894669581151</v>
      </c>
      <c r="AN404" s="15">
        <f t="shared" si="219"/>
        <v>6.4504566133671561</v>
      </c>
      <c r="AO404" s="15">
        <f t="shared" si="219"/>
        <v>6.4492460006875749</v>
      </c>
      <c r="AP404" s="15">
        <f t="shared" si="219"/>
        <v>6.4470544395225016</v>
      </c>
      <c r="AQ404" s="15">
        <f t="shared" si="219"/>
        <v>6.4430890878254941</v>
      </c>
      <c r="AR404" s="15">
        <f t="shared" si="219"/>
        <v>6.4359206827992015</v>
      </c>
      <c r="AS404" s="15">
        <f t="shared" si="219"/>
        <v>6.4229817105063614</v>
      </c>
      <c r="AT404" s="15">
        <f t="shared" si="219"/>
        <v>6.399684852581875</v>
      </c>
      <c r="AU404" s="15">
        <f t="shared" si="208"/>
        <v>6.3578894388395071</v>
      </c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</row>
    <row r="405" spans="1:64" x14ac:dyDescent="0.2">
      <c r="A405" s="63" t="s">
        <v>536</v>
      </c>
      <c r="B405" s="28" t="s">
        <v>676</v>
      </c>
      <c r="C405" s="64">
        <v>54671.492100000003</v>
      </c>
      <c r="D405" s="64" t="s">
        <v>700</v>
      </c>
      <c r="E405" s="9">
        <f t="shared" ref="E405:E450" si="220">+(C405-C$7)/C$8</f>
        <v>9684.0073822322847</v>
      </c>
      <c r="F405" s="9">
        <f t="shared" ref="F405:F468" si="221">ROUND(2*E405,0)/2</f>
        <v>9684</v>
      </c>
      <c r="G405" s="9">
        <f t="shared" ref="G405:G468" si="222">+C405-(C$7+F405*C$8)</f>
        <v>1.1434000000008382E-2</v>
      </c>
      <c r="H405" s="9"/>
      <c r="I405" s="9">
        <f>G405</f>
        <v>1.1434000000008382E-2</v>
      </c>
      <c r="J405" s="9"/>
      <c r="K405" s="9"/>
      <c r="L405" s="9"/>
      <c r="M405" s="15"/>
      <c r="N405" s="9"/>
      <c r="O405" s="9">
        <f t="shared" ca="1" si="217"/>
        <v>1.4945729202539337E-2</v>
      </c>
      <c r="P405" s="9">
        <f t="shared" ref="P405:P450" si="223">+D$11+D$12*F405+D$13*F405^2</f>
        <v>6.5362754118257335E-3</v>
      </c>
      <c r="Q405" s="40">
        <f t="shared" ref="Q405:Q450" si="224">+C405-15018.5</f>
        <v>39652.992100000003</v>
      </c>
      <c r="S405" s="35">
        <v>0.1</v>
      </c>
      <c r="Z405">
        <f t="shared" ref="Z405:Z450" si="225">F405</f>
        <v>9684</v>
      </c>
      <c r="AA405" s="15">
        <f t="shared" ref="AA405:AA468" si="226">AB$3+AB$4*Z405+AB$5*Z405^2+AH405</f>
        <v>1.203800906721344E-2</v>
      </c>
      <c r="AB405" s="15">
        <f t="shared" ref="AB405:AB450" si="227">G405-AH405</f>
        <v>5.9322663446206752E-3</v>
      </c>
      <c r="AC405" s="15">
        <f t="shared" ref="AC405:AC450" si="228">+G405-P405</f>
        <v>4.8977245881826484E-3</v>
      </c>
      <c r="AD405" s="15">
        <f t="shared" ref="AD405:AD450" si="229">IF(S405&lt;&gt;0,G405-AA405, -9999)</f>
        <v>-6.0400906720505833E-4</v>
      </c>
      <c r="AE405" s="15">
        <f t="shared" ref="AE405:AE450" si="230">+(G405-AA405)^2*S405</f>
        <v>3.6482695326592467E-8</v>
      </c>
      <c r="AF405">
        <f t="shared" ref="AF405:AF450" si="231">IF(S405&lt;&gt;0,G405-P405, -9999)</f>
        <v>4.8977245881826484E-3</v>
      </c>
      <c r="AG405" s="68"/>
      <c r="AH405">
        <f t="shared" ref="AH405:AH468" si="232">$AB$6*($AB$11/AI405*AJ405+$AB$12)</f>
        <v>5.5017336553877067E-3</v>
      </c>
      <c r="AI405">
        <f t="shared" ref="AI405:AI450" si="233">1+$AB$7*COS(AL405)</f>
        <v>1.5327721716956317</v>
      </c>
      <c r="AJ405">
        <f t="shared" ref="AJ405:AJ450" si="234">SIN(AL405+RADIANS($AB$9))</f>
        <v>0.3711451027148186</v>
      </c>
      <c r="AK405">
        <f t="shared" ref="AK405:AK468" si="235">$AB$7*SIN(AL405)</f>
        <v>0.17249293628064996</v>
      </c>
      <c r="AL405">
        <f t="shared" ref="AL405:AL468" si="236">2*ATAN(AM405)</f>
        <v>0.31311440066992902</v>
      </c>
      <c r="AM405">
        <f t="shared" ref="AM405:AM468" si="237">SQRT((1+$AB$7)/(1-$AB$7))*TAN(AN405/2)</f>
        <v>0.15784894669581151</v>
      </c>
      <c r="AN405" s="15">
        <f t="shared" si="219"/>
        <v>6.4504566133671561</v>
      </c>
      <c r="AO405" s="15">
        <f t="shared" si="219"/>
        <v>6.4492460006875749</v>
      </c>
      <c r="AP405" s="15">
        <f t="shared" si="219"/>
        <v>6.4470544395225016</v>
      </c>
      <c r="AQ405" s="15">
        <f t="shared" si="219"/>
        <v>6.4430890878254941</v>
      </c>
      <c r="AR405" s="15">
        <f t="shared" si="219"/>
        <v>6.4359206827992015</v>
      </c>
      <c r="AS405" s="15">
        <f t="shared" si="219"/>
        <v>6.4229817105063614</v>
      </c>
      <c r="AT405" s="15">
        <f t="shared" si="219"/>
        <v>6.399684852581875</v>
      </c>
      <c r="AU405" s="15">
        <f t="shared" ref="AU405:AU450" si="238">RADIANS($AB$9)+$AB$18*(F405-AB$15)</f>
        <v>6.3578894388395071</v>
      </c>
      <c r="AV405" s="15"/>
    </row>
    <row r="406" spans="1:64" x14ac:dyDescent="0.2">
      <c r="A406" s="10" t="s">
        <v>705</v>
      </c>
      <c r="B406" s="37" t="s">
        <v>676</v>
      </c>
      <c r="C406" s="10">
        <v>54937.897799999999</v>
      </c>
      <c r="D406" s="10">
        <v>1E-4</v>
      </c>
      <c r="E406" s="9">
        <f t="shared" si="220"/>
        <v>9856.009197768155</v>
      </c>
      <c r="F406" s="9">
        <f t="shared" si="221"/>
        <v>9856</v>
      </c>
      <c r="G406" s="9">
        <f t="shared" si="222"/>
        <v>1.424599999882048E-2</v>
      </c>
      <c r="H406" s="9"/>
      <c r="I406" s="9"/>
      <c r="J406" s="9"/>
      <c r="K406" s="9">
        <f>G406</f>
        <v>1.424599999882048E-2</v>
      </c>
      <c r="L406" s="9"/>
      <c r="M406" s="9"/>
      <c r="N406" s="9"/>
      <c r="O406" s="9">
        <f t="shared" ca="1" si="217"/>
        <v>1.8909391236023421E-2</v>
      </c>
      <c r="P406" s="9">
        <f t="shared" si="223"/>
        <v>6.5652860332592235E-3</v>
      </c>
      <c r="Q406" s="40">
        <f t="shared" si="224"/>
        <v>39919.397799999999</v>
      </c>
      <c r="S406" s="35">
        <v>1</v>
      </c>
      <c r="Z406">
        <f t="shared" si="225"/>
        <v>9856</v>
      </c>
      <c r="AA406" s="15">
        <f t="shared" si="226"/>
        <v>1.4648831996600055E-2</v>
      </c>
      <c r="AB406" s="15">
        <f t="shared" si="227"/>
        <v>6.1624540354796482E-3</v>
      </c>
      <c r="AC406" s="15">
        <f t="shared" si="228"/>
        <v>7.6807139655612564E-3</v>
      </c>
      <c r="AD406" s="15">
        <f t="shared" si="229"/>
        <v>-4.028319977795753E-4</v>
      </c>
      <c r="AE406" s="15">
        <f t="shared" si="230"/>
        <v>1.6227361843508377E-7</v>
      </c>
      <c r="AF406">
        <f t="shared" si="231"/>
        <v>7.6807139655612564E-3</v>
      </c>
      <c r="AG406" s="68"/>
      <c r="AH406">
        <f t="shared" si="232"/>
        <v>8.0835459633408317E-3</v>
      </c>
      <c r="AI406">
        <f t="shared" si="233"/>
        <v>1.4821119796892603</v>
      </c>
      <c r="AJ406">
        <f t="shared" si="234"/>
        <v>0.56535191028882015</v>
      </c>
      <c r="AK406">
        <f t="shared" si="235"/>
        <v>0.28490005096542603</v>
      </c>
      <c r="AL406">
        <f t="shared" si="236"/>
        <v>0.53373232730071973</v>
      </c>
      <c r="AM406">
        <f t="shared" si="237"/>
        <v>0.27338717577201083</v>
      </c>
      <c r="AN406" s="15">
        <f t="shared" si="219"/>
        <v>6.5715538990052229</v>
      </c>
      <c r="AO406" s="15">
        <f t="shared" si="219"/>
        <v>6.5697004037894011</v>
      </c>
      <c r="AP406" s="15">
        <f t="shared" si="219"/>
        <v>6.5662516761299905</v>
      </c>
      <c r="AQ406" s="15">
        <f t="shared" si="219"/>
        <v>6.559843919518543</v>
      </c>
      <c r="AR406" s="15">
        <f t="shared" si="219"/>
        <v>6.5479689222014663</v>
      </c>
      <c r="AS406" s="15">
        <f t="shared" si="219"/>
        <v>6.5260611738869407</v>
      </c>
      <c r="AT406" s="15">
        <f t="shared" si="219"/>
        <v>6.4859458631595919</v>
      </c>
      <c r="AU406" s="15">
        <f t="shared" si="238"/>
        <v>6.4132916784386271</v>
      </c>
      <c r="AV406" s="15"/>
      <c r="AX406" s="15"/>
    </row>
    <row r="407" spans="1:64" x14ac:dyDescent="0.2">
      <c r="A407" s="10" t="s">
        <v>712</v>
      </c>
      <c r="B407" s="37" t="s">
        <v>676</v>
      </c>
      <c r="C407" s="10">
        <v>54987.461600000002</v>
      </c>
      <c r="D407" s="10">
        <v>2E-3</v>
      </c>
      <c r="E407" s="9">
        <f t="shared" si="220"/>
        <v>9888.009502509598</v>
      </c>
      <c r="F407" s="9">
        <f t="shared" si="221"/>
        <v>9888</v>
      </c>
      <c r="G407" s="9">
        <f t="shared" si="222"/>
        <v>1.4717999998538289E-2</v>
      </c>
      <c r="H407" s="9"/>
      <c r="I407" s="9"/>
      <c r="J407" s="9">
        <f>G407</f>
        <v>1.4717999998538289E-2</v>
      </c>
      <c r="K407" s="9"/>
      <c r="L407" s="9"/>
      <c r="M407" s="9"/>
      <c r="N407" s="9"/>
      <c r="O407" s="9">
        <f t="shared" ca="1" si="217"/>
        <v>1.96468167306251E-2</v>
      </c>
      <c r="P407" s="9">
        <f t="shared" si="223"/>
        <v>6.5706646448954412E-3</v>
      </c>
      <c r="Q407" s="40">
        <f t="shared" si="224"/>
        <v>39968.961600000002</v>
      </c>
      <c r="S407" s="35">
        <v>1</v>
      </c>
      <c r="Z407">
        <f t="shared" si="225"/>
        <v>9888</v>
      </c>
      <c r="AA407" s="15">
        <f t="shared" si="226"/>
        <v>1.5113434777547612E-2</v>
      </c>
      <c r="AB407" s="15">
        <f t="shared" si="227"/>
        <v>6.1752298658861188E-3</v>
      </c>
      <c r="AC407" s="15">
        <f t="shared" si="228"/>
        <v>8.147335353642848E-3</v>
      </c>
      <c r="AD407" s="15">
        <f t="shared" si="229"/>
        <v>-3.9543477900932239E-4</v>
      </c>
      <c r="AE407" s="15">
        <f t="shared" si="230"/>
        <v>1.5636866445015162E-7</v>
      </c>
      <c r="AF407">
        <f t="shared" si="231"/>
        <v>8.147335353642848E-3</v>
      </c>
      <c r="AG407" s="68"/>
      <c r="AH407">
        <f t="shared" si="232"/>
        <v>8.5427701326521704E-3</v>
      </c>
      <c r="AI407">
        <f t="shared" si="233"/>
        <v>1.4705279486983165</v>
      </c>
      <c r="AJ407">
        <f t="shared" si="234"/>
        <v>0.59737138489981212</v>
      </c>
      <c r="AK407">
        <f t="shared" si="235"/>
        <v>0.30365020911198876</v>
      </c>
      <c r="AL407">
        <f t="shared" si="236"/>
        <v>0.57309187317076293</v>
      </c>
      <c r="AM407">
        <f t="shared" si="237"/>
        <v>0.29465499649527821</v>
      </c>
      <c r="AN407" s="15">
        <f t="shared" si="219"/>
        <v>6.5936411852894974</v>
      </c>
      <c r="AO407" s="15">
        <f t="shared" si="219"/>
        <v>6.5917029792270778</v>
      </c>
      <c r="AP407" s="15">
        <f t="shared" si="219"/>
        <v>6.5880724752264568</v>
      </c>
      <c r="AQ407" s="15">
        <f t="shared" si="219"/>
        <v>6.5812831845804451</v>
      </c>
      <c r="AR407" s="15">
        <f t="shared" si="219"/>
        <v>6.5686243666600932</v>
      </c>
      <c r="AS407" s="15">
        <f t="shared" si="219"/>
        <v>6.5451448511121306</v>
      </c>
      <c r="AT407" s="15">
        <f t="shared" si="219"/>
        <v>6.5019726505401723</v>
      </c>
      <c r="AU407" s="15">
        <f t="shared" si="238"/>
        <v>6.4235990718524176</v>
      </c>
    </row>
    <row r="408" spans="1:64" x14ac:dyDescent="0.2">
      <c r="A408" s="39" t="s">
        <v>715</v>
      </c>
      <c r="B408" s="35" t="s">
        <v>676</v>
      </c>
      <c r="C408" s="12">
        <v>54996.758399999999</v>
      </c>
      <c r="D408" s="12">
        <v>2.9999999999999997E-4</v>
      </c>
      <c r="E408" s="9">
        <f t="shared" si="220"/>
        <v>9894.0118758772605</v>
      </c>
      <c r="F408" s="9">
        <f t="shared" si="221"/>
        <v>9894</v>
      </c>
      <c r="G408" s="9">
        <f t="shared" si="222"/>
        <v>1.8393999998806976E-2</v>
      </c>
      <c r="H408" s="9"/>
      <c r="I408" s="9"/>
      <c r="J408" s="9"/>
      <c r="K408" s="9">
        <f t="shared" ref="K408:K421" si="239">G408</f>
        <v>1.8393999998806976E-2</v>
      </c>
      <c r="L408" s="15"/>
      <c r="M408" s="9"/>
      <c r="N408" s="9"/>
      <c r="O408" s="9">
        <f t="shared" ca="1" si="217"/>
        <v>1.978508401086293E-2</v>
      </c>
      <c r="P408" s="9">
        <f t="shared" si="223"/>
        <v>6.5716724809883505E-3</v>
      </c>
      <c r="Q408" s="40">
        <f t="shared" si="224"/>
        <v>39978.258399999999</v>
      </c>
      <c r="S408" s="35">
        <v>1</v>
      </c>
      <c r="Z408">
        <f t="shared" si="225"/>
        <v>9894</v>
      </c>
      <c r="AA408" s="15">
        <f t="shared" si="226"/>
        <v>1.5199722981393748E-2</v>
      </c>
      <c r="AB408" s="15">
        <f t="shared" si="227"/>
        <v>9.7659494984015782E-3</v>
      </c>
      <c r="AC408" s="15">
        <f t="shared" si="228"/>
        <v>1.1822327517818625E-2</v>
      </c>
      <c r="AD408" s="15">
        <f t="shared" si="229"/>
        <v>3.1942770174132277E-3</v>
      </c>
      <c r="AE408" s="15">
        <f t="shared" si="230"/>
        <v>1.0203405663974345E-5</v>
      </c>
      <c r="AF408">
        <f t="shared" si="231"/>
        <v>1.1822327517818625E-2</v>
      </c>
      <c r="AG408" s="68"/>
      <c r="AH408">
        <f t="shared" si="232"/>
        <v>8.6280505004053976E-3</v>
      </c>
      <c r="AI408">
        <f t="shared" si="233"/>
        <v>1.4682946008687043</v>
      </c>
      <c r="AJ408">
        <f t="shared" si="234"/>
        <v>0.60322062519330066</v>
      </c>
      <c r="AK408">
        <f t="shared" si="235"/>
        <v>0.30708332223880375</v>
      </c>
      <c r="AL408">
        <f t="shared" si="236"/>
        <v>0.58040549772215289</v>
      </c>
      <c r="AM408">
        <f t="shared" si="237"/>
        <v>0.29863360361843722</v>
      </c>
      <c r="AN408" s="15">
        <f t="shared" si="219"/>
        <v>6.5977647935087482</v>
      </c>
      <c r="AO408" s="15">
        <f t="shared" si="219"/>
        <v>6.5958120127331306</v>
      </c>
      <c r="AP408" s="15">
        <f t="shared" si="219"/>
        <v>6.5921494302001946</v>
      </c>
      <c r="AQ408" s="15">
        <f t="shared" si="219"/>
        <v>6.5852914727863086</v>
      </c>
      <c r="AR408" s="15">
        <f t="shared" si="219"/>
        <v>6.5724893863601483</v>
      </c>
      <c r="AS408" s="15">
        <f t="shared" si="219"/>
        <v>6.5487191364512825</v>
      </c>
      <c r="AT408" s="15">
        <f t="shared" si="219"/>
        <v>6.5049767645050238</v>
      </c>
      <c r="AU408" s="15">
        <f t="shared" si="238"/>
        <v>6.4255317081175027</v>
      </c>
    </row>
    <row r="409" spans="1:64" x14ac:dyDescent="0.2">
      <c r="A409" s="39" t="s">
        <v>708</v>
      </c>
      <c r="B409" s="35" t="s">
        <v>702</v>
      </c>
      <c r="C409" s="12">
        <v>55025.40539</v>
      </c>
      <c r="D409" s="12">
        <v>1.1000000000000001E-3</v>
      </c>
      <c r="E409" s="9">
        <f t="shared" si="220"/>
        <v>9912.5074797237176</v>
      </c>
      <c r="F409" s="9">
        <f t="shared" si="221"/>
        <v>9912.5</v>
      </c>
      <c r="G409" s="9">
        <f t="shared" si="222"/>
        <v>1.1585000000195578E-2</v>
      </c>
      <c r="H409" s="9"/>
      <c r="I409" s="9"/>
      <c r="J409" s="9"/>
      <c r="K409" s="9">
        <f t="shared" si="239"/>
        <v>1.1585000000195578E-2</v>
      </c>
      <c r="L409" s="15"/>
      <c r="M409" s="9"/>
      <c r="N409" s="9"/>
      <c r="O409" s="9">
        <f t="shared" ca="1" si="217"/>
        <v>2.0211408124929525E-2</v>
      </c>
      <c r="P409" s="9">
        <f t="shared" si="223"/>
        <v>6.5747786763135927E-3</v>
      </c>
      <c r="Q409" s="40">
        <f t="shared" si="224"/>
        <v>40006.90539</v>
      </c>
      <c r="S409" s="35">
        <v>1</v>
      </c>
      <c r="Z409">
        <f t="shared" si="225"/>
        <v>9912.5</v>
      </c>
      <c r="AA409" s="15">
        <f t="shared" si="226"/>
        <v>1.5464099333502485E-2</v>
      </c>
      <c r="AB409" s="15">
        <f t="shared" si="227"/>
        <v>2.695679343006685E-3</v>
      </c>
      <c r="AC409" s="15">
        <f t="shared" si="228"/>
        <v>5.0102213238819851E-3</v>
      </c>
      <c r="AD409" s="15">
        <f t="shared" si="229"/>
        <v>-3.8790993333069068E-3</v>
      </c>
      <c r="AE409" s="15">
        <f t="shared" si="230"/>
        <v>1.5047411637662089E-5</v>
      </c>
      <c r="AF409">
        <f t="shared" si="231"/>
        <v>5.0102213238819851E-3</v>
      </c>
      <c r="AG409" s="68"/>
      <c r="AH409">
        <f t="shared" si="232"/>
        <v>8.8893206571888927E-3</v>
      </c>
      <c r="AI409">
        <f t="shared" si="233"/>
        <v>1.4612941423121444</v>
      </c>
      <c r="AJ409">
        <f t="shared" si="234"/>
        <v>0.62094553156112686</v>
      </c>
      <c r="AK409">
        <f t="shared" si="235"/>
        <v>0.31750230592627676</v>
      </c>
      <c r="AL409">
        <f t="shared" si="236"/>
        <v>0.6028208884181846</v>
      </c>
      <c r="AM409">
        <f t="shared" si="237"/>
        <v>0.31088233327910003</v>
      </c>
      <c r="AN409" s="15">
        <f t="shared" si="219"/>
        <v>6.6104428693127231</v>
      </c>
      <c r="AO409" s="15">
        <f t="shared" si="219"/>
        <v>6.6084477710031599</v>
      </c>
      <c r="AP409" s="15">
        <f t="shared" si="219"/>
        <v>6.6046903284765559</v>
      </c>
      <c r="AQ409" s="15">
        <f t="shared" si="219"/>
        <v>6.5976264931636699</v>
      </c>
      <c r="AR409" s="15">
        <f t="shared" si="219"/>
        <v>6.5843902449874783</v>
      </c>
      <c r="AS409" s="15">
        <f t="shared" si="219"/>
        <v>6.5597317585772768</v>
      </c>
      <c r="AT409" s="15">
        <f t="shared" si="219"/>
        <v>6.5142375637603021</v>
      </c>
      <c r="AU409" s="15">
        <f t="shared" si="238"/>
        <v>6.43149066993485</v>
      </c>
    </row>
    <row r="410" spans="1:64" x14ac:dyDescent="0.2">
      <c r="A410" s="63" t="s">
        <v>554</v>
      </c>
      <c r="B410" s="28" t="s">
        <v>702</v>
      </c>
      <c r="C410" s="64">
        <v>55025.409</v>
      </c>
      <c r="D410" s="64" t="s">
        <v>700</v>
      </c>
      <c r="E410" s="9">
        <f t="shared" si="220"/>
        <v>9912.5098104792305</v>
      </c>
      <c r="F410" s="9">
        <f t="shared" si="221"/>
        <v>9912.5</v>
      </c>
      <c r="G410" s="9">
        <f t="shared" si="222"/>
        <v>1.5194999999948777E-2</v>
      </c>
      <c r="H410" s="9"/>
      <c r="I410" s="9"/>
      <c r="J410" s="9"/>
      <c r="K410" s="9">
        <f t="shared" si="239"/>
        <v>1.5194999999948777E-2</v>
      </c>
      <c r="L410" s="9"/>
      <c r="M410" s="15"/>
      <c r="N410" s="9"/>
      <c r="O410" s="9">
        <f t="shared" ca="1" si="217"/>
        <v>2.0211408124929525E-2</v>
      </c>
      <c r="P410" s="9">
        <f t="shared" si="223"/>
        <v>6.5747786763135927E-3</v>
      </c>
      <c r="Q410" s="40">
        <f t="shared" si="224"/>
        <v>40006.909</v>
      </c>
      <c r="S410" s="35">
        <v>1</v>
      </c>
      <c r="Z410">
        <f t="shared" si="225"/>
        <v>9912.5</v>
      </c>
      <c r="AA410" s="15">
        <f t="shared" si="226"/>
        <v>1.5464099333502485E-2</v>
      </c>
      <c r="AB410" s="15">
        <f t="shared" si="227"/>
        <v>6.3056793427598845E-3</v>
      </c>
      <c r="AC410" s="15">
        <f t="shared" si="228"/>
        <v>8.6202213236351855E-3</v>
      </c>
      <c r="AD410" s="15">
        <f t="shared" si="229"/>
        <v>-2.690993335537073E-4</v>
      </c>
      <c r="AE410" s="15">
        <f t="shared" si="230"/>
        <v>7.2414451319049423E-8</v>
      </c>
      <c r="AF410">
        <f t="shared" si="231"/>
        <v>8.6202213236351855E-3</v>
      </c>
      <c r="AG410" s="68"/>
      <c r="AH410">
        <f t="shared" si="232"/>
        <v>8.8893206571888927E-3</v>
      </c>
      <c r="AI410">
        <f t="shared" si="233"/>
        <v>1.4612941423121444</v>
      </c>
      <c r="AJ410">
        <f t="shared" si="234"/>
        <v>0.62094553156112686</v>
      </c>
      <c r="AK410">
        <f t="shared" si="235"/>
        <v>0.31750230592627676</v>
      </c>
      <c r="AL410">
        <f t="shared" si="236"/>
        <v>0.6028208884181846</v>
      </c>
      <c r="AM410">
        <f t="shared" si="237"/>
        <v>0.31088233327910003</v>
      </c>
      <c r="AN410" s="15">
        <f t="shared" si="219"/>
        <v>6.6104428693127231</v>
      </c>
      <c r="AO410" s="15">
        <f t="shared" si="219"/>
        <v>6.6084477710031599</v>
      </c>
      <c r="AP410" s="15">
        <f t="shared" si="219"/>
        <v>6.6046903284765559</v>
      </c>
      <c r="AQ410" s="15">
        <f t="shared" si="219"/>
        <v>6.5976264931636699</v>
      </c>
      <c r="AR410" s="15">
        <f t="shared" si="219"/>
        <v>6.5843902449874783</v>
      </c>
      <c r="AS410" s="15">
        <f t="shared" si="219"/>
        <v>6.5597317585772768</v>
      </c>
      <c r="AT410" s="15">
        <f t="shared" si="219"/>
        <v>6.5142375637603021</v>
      </c>
      <c r="AU410" s="15">
        <f t="shared" si="238"/>
        <v>6.43149066993485</v>
      </c>
      <c r="AV410" s="15"/>
    </row>
    <row r="411" spans="1:64" x14ac:dyDescent="0.2">
      <c r="A411" s="39" t="s">
        <v>708</v>
      </c>
      <c r="B411" s="35" t="s">
        <v>702</v>
      </c>
      <c r="C411" s="12">
        <v>55025.409090000001</v>
      </c>
      <c r="D411" s="12">
        <v>6.9999999999999999E-4</v>
      </c>
      <c r="E411" s="9">
        <f t="shared" si="220"/>
        <v>9912.5098685867106</v>
      </c>
      <c r="F411" s="9">
        <f t="shared" si="221"/>
        <v>9912.5</v>
      </c>
      <c r="G411" s="9">
        <f t="shared" si="222"/>
        <v>1.5285000001313165E-2</v>
      </c>
      <c r="H411" s="9"/>
      <c r="I411" s="9"/>
      <c r="J411" s="9"/>
      <c r="K411" s="9">
        <f t="shared" si="239"/>
        <v>1.5285000001313165E-2</v>
      </c>
      <c r="L411" s="15"/>
      <c r="M411" s="9"/>
      <c r="N411" s="9"/>
      <c r="O411" s="9">
        <f t="shared" ca="1" si="217"/>
        <v>2.0211408124929525E-2</v>
      </c>
      <c r="P411" s="9">
        <f t="shared" si="223"/>
        <v>6.5747786763135927E-3</v>
      </c>
      <c r="Q411" s="40">
        <f t="shared" si="224"/>
        <v>40006.909090000001</v>
      </c>
      <c r="S411" s="35">
        <v>1</v>
      </c>
      <c r="Z411">
        <f t="shared" si="225"/>
        <v>9912.5</v>
      </c>
      <c r="AA411" s="15">
        <f t="shared" si="226"/>
        <v>1.5464099333502485E-2</v>
      </c>
      <c r="AB411" s="15">
        <f t="shared" si="227"/>
        <v>6.3956793441242721E-3</v>
      </c>
      <c r="AC411" s="15">
        <f t="shared" si="228"/>
        <v>8.710221324999573E-3</v>
      </c>
      <c r="AD411" s="15">
        <f t="shared" si="229"/>
        <v>-1.7909933218931973E-4</v>
      </c>
      <c r="AE411" s="15">
        <f t="shared" si="230"/>
        <v>3.2076570790660296E-8</v>
      </c>
      <c r="AF411">
        <f t="shared" si="231"/>
        <v>8.710221324999573E-3</v>
      </c>
      <c r="AG411" s="68"/>
      <c r="AH411">
        <f t="shared" si="232"/>
        <v>8.8893206571888927E-3</v>
      </c>
      <c r="AI411">
        <f t="shared" si="233"/>
        <v>1.4612941423121444</v>
      </c>
      <c r="AJ411">
        <f t="shared" si="234"/>
        <v>0.62094553156112686</v>
      </c>
      <c r="AK411">
        <f t="shared" si="235"/>
        <v>0.31750230592627676</v>
      </c>
      <c r="AL411">
        <f t="shared" si="236"/>
        <v>0.6028208884181846</v>
      </c>
      <c r="AM411">
        <f t="shared" si="237"/>
        <v>0.31088233327910003</v>
      </c>
      <c r="AN411" s="15">
        <f t="shared" ref="AN411:AT420" si="240">$AU411+$AB$7*SIN(AO411)</f>
        <v>6.6104428693127231</v>
      </c>
      <c r="AO411" s="15">
        <f t="shared" si="240"/>
        <v>6.6084477710031599</v>
      </c>
      <c r="AP411" s="15">
        <f t="shared" si="240"/>
        <v>6.6046903284765559</v>
      </c>
      <c r="AQ411" s="15">
        <f t="shared" si="240"/>
        <v>6.5976264931636699</v>
      </c>
      <c r="AR411" s="15">
        <f t="shared" si="240"/>
        <v>6.5843902449874783</v>
      </c>
      <c r="AS411" s="15">
        <f t="shared" si="240"/>
        <v>6.5597317585772768</v>
      </c>
      <c r="AT411" s="15">
        <f t="shared" si="240"/>
        <v>6.5142375637603021</v>
      </c>
      <c r="AU411" s="15">
        <f t="shared" si="238"/>
        <v>6.43149066993485</v>
      </c>
    </row>
    <row r="412" spans="1:64" x14ac:dyDescent="0.2">
      <c r="A412" s="63" t="s">
        <v>554</v>
      </c>
      <c r="B412" s="28" t="s">
        <v>702</v>
      </c>
      <c r="C412" s="64">
        <v>55025.412499999999</v>
      </c>
      <c r="D412" s="64" t="s">
        <v>700</v>
      </c>
      <c r="E412" s="9">
        <f t="shared" si="220"/>
        <v>9912.5120702144923</v>
      </c>
      <c r="F412" s="9">
        <f t="shared" si="221"/>
        <v>9912.5</v>
      </c>
      <c r="G412" s="9">
        <f t="shared" si="222"/>
        <v>1.8694999998842832E-2</v>
      </c>
      <c r="H412" s="9"/>
      <c r="I412" s="9"/>
      <c r="J412" s="9"/>
      <c r="K412" s="9">
        <f t="shared" si="239"/>
        <v>1.8694999998842832E-2</v>
      </c>
      <c r="L412" s="9"/>
      <c r="M412" s="15"/>
      <c r="N412" s="9"/>
      <c r="O412" s="9">
        <f t="shared" ca="1" si="217"/>
        <v>2.0211408124929525E-2</v>
      </c>
      <c r="P412" s="9">
        <f t="shared" si="223"/>
        <v>6.5747786763135927E-3</v>
      </c>
      <c r="Q412" s="40">
        <f t="shared" si="224"/>
        <v>40006.912499999999</v>
      </c>
      <c r="S412" s="35">
        <v>1</v>
      </c>
      <c r="Z412">
        <f t="shared" si="225"/>
        <v>9912.5</v>
      </c>
      <c r="AA412" s="15">
        <f t="shared" si="226"/>
        <v>1.5464099333502485E-2</v>
      </c>
      <c r="AB412" s="15">
        <f t="shared" si="227"/>
        <v>9.805679341653939E-3</v>
      </c>
      <c r="AC412" s="15">
        <f t="shared" si="228"/>
        <v>1.212022132252924E-2</v>
      </c>
      <c r="AD412" s="15">
        <f t="shared" si="229"/>
        <v>3.2309006653403471E-3</v>
      </c>
      <c r="AE412" s="15">
        <f t="shared" si="230"/>
        <v>1.0438719109296697E-5</v>
      </c>
      <c r="AF412">
        <f t="shared" si="231"/>
        <v>1.212022132252924E-2</v>
      </c>
      <c r="AG412" s="68"/>
      <c r="AH412">
        <f t="shared" si="232"/>
        <v>8.8893206571888927E-3</v>
      </c>
      <c r="AI412">
        <f t="shared" si="233"/>
        <v>1.4612941423121444</v>
      </c>
      <c r="AJ412">
        <f t="shared" si="234"/>
        <v>0.62094553156112686</v>
      </c>
      <c r="AK412">
        <f t="shared" si="235"/>
        <v>0.31750230592627676</v>
      </c>
      <c r="AL412">
        <f t="shared" si="236"/>
        <v>0.6028208884181846</v>
      </c>
      <c r="AM412">
        <f t="shared" si="237"/>
        <v>0.31088233327910003</v>
      </c>
      <c r="AN412" s="15">
        <f t="shared" si="240"/>
        <v>6.6104428693127231</v>
      </c>
      <c r="AO412" s="15">
        <f t="shared" si="240"/>
        <v>6.6084477710031599</v>
      </c>
      <c r="AP412" s="15">
        <f t="shared" si="240"/>
        <v>6.6046903284765559</v>
      </c>
      <c r="AQ412" s="15">
        <f t="shared" si="240"/>
        <v>6.5976264931636699</v>
      </c>
      <c r="AR412" s="15">
        <f t="shared" si="240"/>
        <v>6.5843902449874783</v>
      </c>
      <c r="AS412" s="15">
        <f t="shared" si="240"/>
        <v>6.5597317585772768</v>
      </c>
      <c r="AT412" s="15">
        <f t="shared" si="240"/>
        <v>6.5142375637603021</v>
      </c>
      <c r="AU412" s="15">
        <f t="shared" si="238"/>
        <v>6.43149066993485</v>
      </c>
    </row>
    <row r="413" spans="1:64" x14ac:dyDescent="0.2">
      <c r="A413" s="39" t="s">
        <v>708</v>
      </c>
      <c r="B413" s="35" t="s">
        <v>702</v>
      </c>
      <c r="C413" s="12">
        <v>55025.41259</v>
      </c>
      <c r="D413" s="12">
        <v>1.1000000000000001E-3</v>
      </c>
      <c r="E413" s="9">
        <f t="shared" si="220"/>
        <v>9912.5121283219705</v>
      </c>
      <c r="F413" s="9">
        <f t="shared" si="221"/>
        <v>9912.5</v>
      </c>
      <c r="G413" s="9">
        <f t="shared" si="222"/>
        <v>1.8785000000207219E-2</v>
      </c>
      <c r="H413" s="9"/>
      <c r="I413" s="9"/>
      <c r="J413" s="9"/>
      <c r="K413" s="9">
        <f t="shared" si="239"/>
        <v>1.8785000000207219E-2</v>
      </c>
      <c r="L413" s="15"/>
      <c r="M413" s="9"/>
      <c r="N413" s="9"/>
      <c r="O413" s="9">
        <f t="shared" ca="1" si="217"/>
        <v>2.0211408124929525E-2</v>
      </c>
      <c r="P413" s="9">
        <f t="shared" si="223"/>
        <v>6.5747786763135927E-3</v>
      </c>
      <c r="Q413" s="40">
        <f t="shared" si="224"/>
        <v>40006.91259</v>
      </c>
      <c r="S413" s="35">
        <v>1</v>
      </c>
      <c r="Z413">
        <f t="shared" si="225"/>
        <v>9912.5</v>
      </c>
      <c r="AA413" s="15">
        <f t="shared" si="226"/>
        <v>1.5464099333502485E-2</v>
      </c>
      <c r="AB413" s="15">
        <f t="shared" si="227"/>
        <v>9.8956793430183265E-3</v>
      </c>
      <c r="AC413" s="15">
        <f t="shared" si="228"/>
        <v>1.2210221323893627E-2</v>
      </c>
      <c r="AD413" s="15">
        <f t="shared" si="229"/>
        <v>3.3209006667047347E-3</v>
      </c>
      <c r="AE413" s="15">
        <f t="shared" si="230"/>
        <v>1.1028381238119951E-5</v>
      </c>
      <c r="AF413">
        <f t="shared" si="231"/>
        <v>1.2210221323893627E-2</v>
      </c>
      <c r="AG413" s="68"/>
      <c r="AH413">
        <f t="shared" si="232"/>
        <v>8.8893206571888927E-3</v>
      </c>
      <c r="AI413">
        <f t="shared" si="233"/>
        <v>1.4612941423121444</v>
      </c>
      <c r="AJ413">
        <f t="shared" si="234"/>
        <v>0.62094553156112686</v>
      </c>
      <c r="AK413">
        <f t="shared" si="235"/>
        <v>0.31750230592627676</v>
      </c>
      <c r="AL413">
        <f t="shared" si="236"/>
        <v>0.6028208884181846</v>
      </c>
      <c r="AM413">
        <f t="shared" si="237"/>
        <v>0.31088233327910003</v>
      </c>
      <c r="AN413" s="15">
        <f t="shared" si="240"/>
        <v>6.6104428693127231</v>
      </c>
      <c r="AO413" s="15">
        <f t="shared" si="240"/>
        <v>6.6084477710031599</v>
      </c>
      <c r="AP413" s="15">
        <f t="shared" si="240"/>
        <v>6.6046903284765559</v>
      </c>
      <c r="AQ413" s="15">
        <f t="shared" si="240"/>
        <v>6.5976264931636699</v>
      </c>
      <c r="AR413" s="15">
        <f t="shared" si="240"/>
        <v>6.5843902449874783</v>
      </c>
      <c r="AS413" s="15">
        <f t="shared" si="240"/>
        <v>6.5597317585772768</v>
      </c>
      <c r="AT413" s="15">
        <f t="shared" si="240"/>
        <v>6.5142375637603021</v>
      </c>
      <c r="AU413" s="15">
        <f t="shared" si="238"/>
        <v>6.43149066993485</v>
      </c>
    </row>
    <row r="414" spans="1:64" x14ac:dyDescent="0.2">
      <c r="A414" s="39" t="s">
        <v>716</v>
      </c>
      <c r="B414" s="35" t="s">
        <v>676</v>
      </c>
      <c r="C414" s="12">
        <v>55346.801200000002</v>
      </c>
      <c r="D414" s="12">
        <v>2.9999999999999997E-4</v>
      </c>
      <c r="E414" s="9">
        <f t="shared" si="220"/>
        <v>10120.01303544427</v>
      </c>
      <c r="F414" s="9">
        <f t="shared" si="221"/>
        <v>10120</v>
      </c>
      <c r="G414" s="9">
        <f t="shared" si="222"/>
        <v>2.0190000002912711E-2</v>
      </c>
      <c r="H414" s="9"/>
      <c r="I414" s="9"/>
      <c r="J414" s="9"/>
      <c r="K414" s="9">
        <f t="shared" si="239"/>
        <v>2.0190000002912711E-2</v>
      </c>
      <c r="L414" s="15"/>
      <c r="M414" s="9"/>
      <c r="N414" s="9"/>
      <c r="O414" s="9">
        <f t="shared" ca="1" si="217"/>
        <v>2.4993151566487376E-2</v>
      </c>
      <c r="P414" s="9">
        <f t="shared" si="223"/>
        <v>6.6094840046449525E-3</v>
      </c>
      <c r="Q414" s="40">
        <f t="shared" si="224"/>
        <v>40328.301200000002</v>
      </c>
      <c r="S414" s="35">
        <v>1</v>
      </c>
      <c r="Z414">
        <f t="shared" si="225"/>
        <v>10120</v>
      </c>
      <c r="AA414" s="15">
        <f t="shared" si="226"/>
        <v>1.8242556747974509E-2</v>
      </c>
      <c r="AB414" s="15">
        <f t="shared" si="227"/>
        <v>8.5569272595831559E-3</v>
      </c>
      <c r="AC414" s="15">
        <f t="shared" si="228"/>
        <v>1.3580515998267758E-2</v>
      </c>
      <c r="AD414" s="15">
        <f t="shared" si="229"/>
        <v>1.9474432549382026E-3</v>
      </c>
      <c r="AE414" s="15">
        <f t="shared" si="230"/>
        <v>3.7925352312043011E-6</v>
      </c>
      <c r="AF414">
        <f t="shared" si="231"/>
        <v>1.3580515998267758E-2</v>
      </c>
      <c r="AG414" s="68"/>
      <c r="AH414">
        <f t="shared" si="232"/>
        <v>1.1633072743329555E-2</v>
      </c>
      <c r="AI414">
        <f t="shared" si="233"/>
        <v>1.3740686071425658</v>
      </c>
      <c r="AJ414">
        <f t="shared" si="234"/>
        <v>0.78730962609954513</v>
      </c>
      <c r="AK414">
        <f t="shared" si="235"/>
        <v>0.41674053936522748</v>
      </c>
      <c r="AL414">
        <f t="shared" si="236"/>
        <v>0.83930572019699412</v>
      </c>
      <c r="AM414">
        <f t="shared" si="237"/>
        <v>0.44615624182049052</v>
      </c>
      <c r="AN414" s="15">
        <f t="shared" si="240"/>
        <v>6.7484976238276442</v>
      </c>
      <c r="AO414" s="15">
        <f t="shared" si="240"/>
        <v>6.7462946078067292</v>
      </c>
      <c r="AP414" s="15">
        <f t="shared" si="240"/>
        <v>6.7419022953161631</v>
      </c>
      <c r="AQ414" s="15">
        <f t="shared" si="240"/>
        <v>6.7331732538999081</v>
      </c>
      <c r="AR414" s="15">
        <f t="shared" si="240"/>
        <v>6.7159333552239415</v>
      </c>
      <c r="AS414" s="15">
        <f t="shared" si="240"/>
        <v>6.6822769977867322</v>
      </c>
      <c r="AT414" s="15">
        <f t="shared" si="240"/>
        <v>6.617880122648617</v>
      </c>
      <c r="AU414" s="15">
        <f t="shared" si="238"/>
        <v>6.4983276741023941</v>
      </c>
    </row>
    <row r="415" spans="1:64" x14ac:dyDescent="0.2">
      <c r="A415" s="39" t="s">
        <v>719</v>
      </c>
      <c r="B415" s="35" t="s">
        <v>676</v>
      </c>
      <c r="C415" s="12">
        <v>55642.6345</v>
      </c>
      <c r="D415" s="12">
        <v>1E-4</v>
      </c>
      <c r="E415" s="9">
        <f t="shared" si="220"/>
        <v>10311.01444681035</v>
      </c>
      <c r="F415" s="9">
        <f t="shared" si="221"/>
        <v>10311</v>
      </c>
      <c r="G415" s="9">
        <f t="shared" si="222"/>
        <v>2.2376000000804197E-2</v>
      </c>
      <c r="H415" s="9"/>
      <c r="I415" s="9"/>
      <c r="J415" s="9"/>
      <c r="K415" s="9">
        <f t="shared" si="239"/>
        <v>2.2376000000804197E-2</v>
      </c>
      <c r="L415" s="15"/>
      <c r="M415" s="9"/>
      <c r="N415" s="9"/>
      <c r="O415" s="9">
        <f t="shared" ca="1" si="217"/>
        <v>2.9394659987391214E-2</v>
      </c>
      <c r="P415" s="9">
        <f t="shared" si="223"/>
        <v>6.6412114438478102E-3</v>
      </c>
      <c r="Q415" s="40">
        <f t="shared" si="224"/>
        <v>40624.1345</v>
      </c>
      <c r="S415" s="35">
        <v>1</v>
      </c>
      <c r="Z415">
        <f t="shared" si="225"/>
        <v>10311</v>
      </c>
      <c r="AA415" s="15">
        <f t="shared" si="226"/>
        <v>2.0474003625322749E-2</v>
      </c>
      <c r="AB415" s="15">
        <f t="shared" si="227"/>
        <v>8.5432078193292561E-3</v>
      </c>
      <c r="AC415" s="15">
        <f t="shared" si="228"/>
        <v>1.5734788556956387E-2</v>
      </c>
      <c r="AD415" s="15">
        <f t="shared" si="229"/>
        <v>1.9019963754814476E-3</v>
      </c>
      <c r="AE415" s="15">
        <f t="shared" si="230"/>
        <v>3.6175902123445636E-6</v>
      </c>
      <c r="AF415">
        <f t="shared" si="231"/>
        <v>1.5734788556956387E-2</v>
      </c>
      <c r="AG415" s="68"/>
      <c r="AH415">
        <f t="shared" si="232"/>
        <v>1.3832792181474941E-2</v>
      </c>
      <c r="AI415">
        <f t="shared" si="233"/>
        <v>1.2875808390843895</v>
      </c>
      <c r="AJ415">
        <f t="shared" si="234"/>
        <v>0.89058136542684807</v>
      </c>
      <c r="AK415">
        <f t="shared" si="235"/>
        <v>0.48051770101789015</v>
      </c>
      <c r="AL415">
        <f t="shared" si="236"/>
        <v>1.0314942955000193</v>
      </c>
      <c r="AM415">
        <f t="shared" si="237"/>
        <v>0.56692846140431363</v>
      </c>
      <c r="AN415" s="15">
        <f t="shared" si="240"/>
        <v>6.8680931693704794</v>
      </c>
      <c r="AO415" s="15">
        <f t="shared" si="240"/>
        <v>6.8660697215811162</v>
      </c>
      <c r="AP415" s="15">
        <f t="shared" si="240"/>
        <v>6.8617479302892477</v>
      </c>
      <c r="AQ415" s="15">
        <f t="shared" si="240"/>
        <v>6.852557717995384</v>
      </c>
      <c r="AR415" s="15">
        <f t="shared" si="240"/>
        <v>6.8331914679969641</v>
      </c>
      <c r="AS415" s="15">
        <f t="shared" si="240"/>
        <v>6.7931081327684248</v>
      </c>
      <c r="AT415" s="15">
        <f t="shared" si="240"/>
        <v>6.7128131633208739</v>
      </c>
      <c r="AU415" s="15">
        <f t="shared" si="238"/>
        <v>6.5598499285409515</v>
      </c>
    </row>
    <row r="416" spans="1:64" x14ac:dyDescent="0.2">
      <c r="A416" s="39" t="s">
        <v>719</v>
      </c>
      <c r="B416" s="35" t="s">
        <v>676</v>
      </c>
      <c r="C416" s="12">
        <v>55642.634610000001</v>
      </c>
      <c r="D416" s="12">
        <v>1E-4</v>
      </c>
      <c r="E416" s="9">
        <f t="shared" si="220"/>
        <v>10311.014517830603</v>
      </c>
      <c r="F416" s="9">
        <f t="shared" si="221"/>
        <v>10311</v>
      </c>
      <c r="G416" s="9">
        <f t="shared" si="222"/>
        <v>2.2486000001663342E-2</v>
      </c>
      <c r="H416" s="9"/>
      <c r="I416" s="9"/>
      <c r="J416" s="9"/>
      <c r="K416" s="9">
        <f t="shared" si="239"/>
        <v>2.2486000001663342E-2</v>
      </c>
      <c r="L416" s="15"/>
      <c r="M416" s="9"/>
      <c r="N416" s="9"/>
      <c r="O416" s="9">
        <f t="shared" ca="1" si="217"/>
        <v>2.9394659987391214E-2</v>
      </c>
      <c r="P416" s="9">
        <f t="shared" si="223"/>
        <v>6.6412114438478102E-3</v>
      </c>
      <c r="Q416" s="40">
        <f t="shared" si="224"/>
        <v>40624.134610000001</v>
      </c>
      <c r="S416" s="35">
        <v>1</v>
      </c>
      <c r="Z416">
        <f t="shared" si="225"/>
        <v>10311</v>
      </c>
      <c r="AA416" s="15">
        <f t="shared" si="226"/>
        <v>2.0474003625322749E-2</v>
      </c>
      <c r="AB416" s="15">
        <f t="shared" si="227"/>
        <v>8.6532078201884011E-3</v>
      </c>
      <c r="AC416" s="15">
        <f t="shared" si="228"/>
        <v>1.5844788557815532E-2</v>
      </c>
      <c r="AD416" s="15">
        <f t="shared" si="229"/>
        <v>2.0119963763405926E-3</v>
      </c>
      <c r="AE416" s="15">
        <f t="shared" si="230"/>
        <v>4.0481294184076753E-6</v>
      </c>
      <c r="AF416">
        <f t="shared" si="231"/>
        <v>1.5844788557815532E-2</v>
      </c>
      <c r="AG416" s="68"/>
      <c r="AH416">
        <f t="shared" si="232"/>
        <v>1.3832792181474941E-2</v>
      </c>
      <c r="AI416">
        <f t="shared" si="233"/>
        <v>1.2875808390843895</v>
      </c>
      <c r="AJ416">
        <f t="shared" si="234"/>
        <v>0.89058136542684807</v>
      </c>
      <c r="AK416">
        <f t="shared" si="235"/>
        <v>0.48051770101789015</v>
      </c>
      <c r="AL416">
        <f t="shared" si="236"/>
        <v>1.0314942955000193</v>
      </c>
      <c r="AM416">
        <f t="shared" si="237"/>
        <v>0.56692846140431363</v>
      </c>
      <c r="AN416" s="15">
        <f t="shared" si="240"/>
        <v>6.8680931693704794</v>
      </c>
      <c r="AO416" s="15">
        <f t="shared" si="240"/>
        <v>6.8660697215811162</v>
      </c>
      <c r="AP416" s="15">
        <f t="shared" si="240"/>
        <v>6.8617479302892477</v>
      </c>
      <c r="AQ416" s="15">
        <f t="shared" si="240"/>
        <v>6.852557717995384</v>
      </c>
      <c r="AR416" s="15">
        <f t="shared" si="240"/>
        <v>6.8331914679969641</v>
      </c>
      <c r="AS416" s="15">
        <f t="shared" si="240"/>
        <v>6.7931081327684248</v>
      </c>
      <c r="AT416" s="15">
        <f t="shared" si="240"/>
        <v>6.7128131633208739</v>
      </c>
      <c r="AU416" s="15">
        <f t="shared" si="238"/>
        <v>6.5598499285409515</v>
      </c>
    </row>
    <row r="417" spans="1:68" x14ac:dyDescent="0.2">
      <c r="A417" s="39" t="s">
        <v>719</v>
      </c>
      <c r="B417" s="35" t="s">
        <v>676</v>
      </c>
      <c r="C417" s="12">
        <v>55642.634689999999</v>
      </c>
      <c r="D417" s="12">
        <v>1E-4</v>
      </c>
      <c r="E417" s="9">
        <f t="shared" si="220"/>
        <v>10311.014569481693</v>
      </c>
      <c r="F417" s="9">
        <f t="shared" si="221"/>
        <v>10311</v>
      </c>
      <c r="G417" s="9">
        <f t="shared" si="222"/>
        <v>2.2565999999642372E-2</v>
      </c>
      <c r="H417" s="9"/>
      <c r="I417" s="9"/>
      <c r="J417" s="9"/>
      <c r="K417" s="9">
        <f t="shared" si="239"/>
        <v>2.2565999999642372E-2</v>
      </c>
      <c r="L417" s="15"/>
      <c r="M417" s="9"/>
      <c r="N417" s="9"/>
      <c r="O417" s="9">
        <f t="shared" ca="1" si="217"/>
        <v>2.9394659987391214E-2</v>
      </c>
      <c r="P417" s="9">
        <f t="shared" si="223"/>
        <v>6.6412114438478102E-3</v>
      </c>
      <c r="Q417" s="40">
        <f t="shared" si="224"/>
        <v>40624.134689999999</v>
      </c>
      <c r="S417" s="35">
        <v>1</v>
      </c>
      <c r="Z417">
        <f t="shared" si="225"/>
        <v>10311</v>
      </c>
      <c r="AA417" s="15">
        <f t="shared" si="226"/>
        <v>2.0474003625322749E-2</v>
      </c>
      <c r="AB417" s="15">
        <f t="shared" si="227"/>
        <v>8.7332078181674311E-3</v>
      </c>
      <c r="AC417" s="15">
        <f t="shared" si="228"/>
        <v>1.5924788555794562E-2</v>
      </c>
      <c r="AD417" s="15">
        <f t="shared" si="229"/>
        <v>2.0919963743196227E-3</v>
      </c>
      <c r="AE417" s="15">
        <f t="shared" si="230"/>
        <v>4.3764488301664467E-6</v>
      </c>
      <c r="AF417">
        <f t="shared" si="231"/>
        <v>1.5924788555794562E-2</v>
      </c>
      <c r="AG417" s="68"/>
      <c r="AH417">
        <f t="shared" si="232"/>
        <v>1.3832792181474941E-2</v>
      </c>
      <c r="AI417">
        <f t="shared" si="233"/>
        <v>1.2875808390843895</v>
      </c>
      <c r="AJ417">
        <f t="shared" si="234"/>
        <v>0.89058136542684807</v>
      </c>
      <c r="AK417">
        <f t="shared" si="235"/>
        <v>0.48051770101789015</v>
      </c>
      <c r="AL417">
        <f t="shared" si="236"/>
        <v>1.0314942955000193</v>
      </c>
      <c r="AM417">
        <f t="shared" si="237"/>
        <v>0.56692846140431363</v>
      </c>
      <c r="AN417" s="15">
        <f t="shared" si="240"/>
        <v>6.8680931693704794</v>
      </c>
      <c r="AO417" s="15">
        <f t="shared" si="240"/>
        <v>6.8660697215811162</v>
      </c>
      <c r="AP417" s="15">
        <f t="shared" si="240"/>
        <v>6.8617479302892477</v>
      </c>
      <c r="AQ417" s="15">
        <f t="shared" si="240"/>
        <v>6.852557717995384</v>
      </c>
      <c r="AR417" s="15">
        <f t="shared" si="240"/>
        <v>6.8331914679969641</v>
      </c>
      <c r="AS417" s="15">
        <f t="shared" si="240"/>
        <v>6.7931081327684248</v>
      </c>
      <c r="AT417" s="15">
        <f t="shared" si="240"/>
        <v>6.7128131633208739</v>
      </c>
      <c r="AU417" s="15">
        <f t="shared" si="238"/>
        <v>6.5598499285409515</v>
      </c>
    </row>
    <row r="418" spans="1:68" x14ac:dyDescent="0.2">
      <c r="A418" s="39" t="s">
        <v>719</v>
      </c>
      <c r="B418" s="35" t="s">
        <v>676</v>
      </c>
      <c r="C418" s="12">
        <v>55642.634810000003</v>
      </c>
      <c r="D418" s="12">
        <v>1E-4</v>
      </c>
      <c r="E418" s="9">
        <f t="shared" si="220"/>
        <v>10311.014646958332</v>
      </c>
      <c r="F418" s="9">
        <f t="shared" si="221"/>
        <v>10311</v>
      </c>
      <c r="G418" s="9">
        <f t="shared" si="222"/>
        <v>2.2686000003886875E-2</v>
      </c>
      <c r="H418" s="9"/>
      <c r="I418" s="9"/>
      <c r="J418" s="9"/>
      <c r="K418" s="9">
        <f t="shared" si="239"/>
        <v>2.2686000003886875E-2</v>
      </c>
      <c r="L418" s="15"/>
      <c r="M418" s="9"/>
      <c r="N418" s="9"/>
      <c r="O418" s="9">
        <f t="shared" ca="1" si="217"/>
        <v>2.9394659987391214E-2</v>
      </c>
      <c r="P418" s="9">
        <f t="shared" si="223"/>
        <v>6.6412114438478102E-3</v>
      </c>
      <c r="Q418" s="40">
        <f t="shared" si="224"/>
        <v>40624.134810000003</v>
      </c>
      <c r="S418" s="35">
        <v>1</v>
      </c>
      <c r="Z418">
        <f t="shared" si="225"/>
        <v>10311</v>
      </c>
      <c r="AA418" s="15">
        <f t="shared" si="226"/>
        <v>2.0474003625322749E-2</v>
      </c>
      <c r="AB418" s="15">
        <f t="shared" si="227"/>
        <v>8.8532078224119338E-3</v>
      </c>
      <c r="AC418" s="15">
        <f t="shared" si="228"/>
        <v>1.6044788560039065E-2</v>
      </c>
      <c r="AD418" s="15">
        <f t="shared" si="229"/>
        <v>2.2119963785641253E-3</v>
      </c>
      <c r="AE418" s="15">
        <f t="shared" si="230"/>
        <v>4.892927978780805E-6</v>
      </c>
      <c r="AF418">
        <f t="shared" si="231"/>
        <v>1.6044788560039065E-2</v>
      </c>
      <c r="AG418" s="68"/>
      <c r="AH418">
        <f t="shared" si="232"/>
        <v>1.3832792181474941E-2</v>
      </c>
      <c r="AI418">
        <f t="shared" si="233"/>
        <v>1.2875808390843895</v>
      </c>
      <c r="AJ418">
        <f t="shared" si="234"/>
        <v>0.89058136542684807</v>
      </c>
      <c r="AK418">
        <f t="shared" si="235"/>
        <v>0.48051770101789015</v>
      </c>
      <c r="AL418">
        <f t="shared" si="236"/>
        <v>1.0314942955000193</v>
      </c>
      <c r="AM418">
        <f t="shared" si="237"/>
        <v>0.56692846140431363</v>
      </c>
      <c r="AN418" s="15">
        <f t="shared" si="240"/>
        <v>6.8680931693704794</v>
      </c>
      <c r="AO418" s="15">
        <f t="shared" si="240"/>
        <v>6.8660697215811162</v>
      </c>
      <c r="AP418" s="15">
        <f t="shared" si="240"/>
        <v>6.8617479302892477</v>
      </c>
      <c r="AQ418" s="15">
        <f t="shared" si="240"/>
        <v>6.852557717995384</v>
      </c>
      <c r="AR418" s="15">
        <f t="shared" si="240"/>
        <v>6.8331914679969641</v>
      </c>
      <c r="AS418" s="15">
        <f t="shared" si="240"/>
        <v>6.7931081327684248</v>
      </c>
      <c r="AT418" s="15">
        <f t="shared" si="240"/>
        <v>6.7128131633208739</v>
      </c>
      <c r="AU418" s="15">
        <f t="shared" si="238"/>
        <v>6.5598499285409515</v>
      </c>
    </row>
    <row r="419" spans="1:68" x14ac:dyDescent="0.2">
      <c r="A419" s="12" t="s">
        <v>718</v>
      </c>
      <c r="B419" s="35" t="s">
        <v>702</v>
      </c>
      <c r="C419" s="12">
        <v>55648.830300000001</v>
      </c>
      <c r="D419" s="12">
        <v>2.0000000000000001E-4</v>
      </c>
      <c r="E419" s="9">
        <f t="shared" si="220"/>
        <v>10315.014694735592</v>
      </c>
      <c r="F419" s="9">
        <f t="shared" si="221"/>
        <v>10315</v>
      </c>
      <c r="G419" s="9">
        <f t="shared" si="222"/>
        <v>2.275999999983469E-2</v>
      </c>
      <c r="H419" s="9"/>
      <c r="I419" s="9"/>
      <c r="J419" s="9"/>
      <c r="K419" s="9">
        <f t="shared" si="239"/>
        <v>2.275999999983469E-2</v>
      </c>
      <c r="L419" s="15"/>
      <c r="M419" s="9"/>
      <c r="N419" s="9"/>
      <c r="O419" s="9">
        <f t="shared" ca="1" si="217"/>
        <v>2.9486838174216434E-2</v>
      </c>
      <c r="P419" s="9">
        <f t="shared" si="223"/>
        <v>6.6418736568743912E-3</v>
      </c>
      <c r="Q419" s="40">
        <f t="shared" si="224"/>
        <v>40630.330300000001</v>
      </c>
      <c r="S419" s="35">
        <v>1</v>
      </c>
      <c r="Z419">
        <f t="shared" si="225"/>
        <v>10315</v>
      </c>
      <c r="AA419" s="15">
        <f t="shared" si="226"/>
        <v>2.0517305302672716E-2</v>
      </c>
      <c r="AB419" s="15">
        <f t="shared" si="227"/>
        <v>8.8845683540363651E-3</v>
      </c>
      <c r="AC419" s="15">
        <f t="shared" si="228"/>
        <v>1.6118126342960299E-2</v>
      </c>
      <c r="AD419" s="15">
        <f t="shared" si="229"/>
        <v>2.2426946971619739E-3</v>
      </c>
      <c r="AE419" s="15">
        <f t="shared" si="230"/>
        <v>5.0296795046784383E-6</v>
      </c>
      <c r="AF419">
        <f t="shared" si="231"/>
        <v>1.6118126342960299E-2</v>
      </c>
      <c r="AG419" s="68"/>
      <c r="AH419">
        <f t="shared" si="232"/>
        <v>1.3875431645798325E-2</v>
      </c>
      <c r="AI419">
        <f t="shared" si="233"/>
        <v>1.2857700202829196</v>
      </c>
      <c r="AJ419">
        <f t="shared" si="234"/>
        <v>0.89228711995454935</v>
      </c>
      <c r="AK419">
        <f t="shared" si="235"/>
        <v>0.48159681841505114</v>
      </c>
      <c r="AL419">
        <f t="shared" si="236"/>
        <v>1.0352585390005384</v>
      </c>
      <c r="AM419">
        <f t="shared" si="237"/>
        <v>0.56941817144801565</v>
      </c>
      <c r="AN419" s="15">
        <f t="shared" si="240"/>
        <v>6.8705169722455439</v>
      </c>
      <c r="AO419" s="15">
        <f t="shared" si="240"/>
        <v>6.868500122843133</v>
      </c>
      <c r="AP419" s="15">
        <f t="shared" si="240"/>
        <v>6.864185520724277</v>
      </c>
      <c r="AQ419" s="15">
        <f t="shared" si="240"/>
        <v>6.8549960830318124</v>
      </c>
      <c r="AR419" s="15">
        <f t="shared" si="240"/>
        <v>6.8356019489277191</v>
      </c>
      <c r="AS419" s="15">
        <f t="shared" si="240"/>
        <v>6.795405341055516</v>
      </c>
      <c r="AT419" s="15">
        <f t="shared" si="240"/>
        <v>6.7147955398989705</v>
      </c>
      <c r="AU419" s="15">
        <f t="shared" si="238"/>
        <v>6.5611383527176752</v>
      </c>
    </row>
    <row r="420" spans="1:68" x14ac:dyDescent="0.2">
      <c r="A420" s="63" t="s">
        <v>879</v>
      </c>
      <c r="B420" s="28" t="s">
        <v>702</v>
      </c>
      <c r="C420" s="64">
        <v>56089.479700000004</v>
      </c>
      <c r="D420" s="64" t="s">
        <v>700</v>
      </c>
      <c r="E420" s="9">
        <f t="shared" si="220"/>
        <v>10599.514976879682</v>
      </c>
      <c r="F420" s="9">
        <f t="shared" si="221"/>
        <v>10599.5</v>
      </c>
      <c r="G420" s="9">
        <f t="shared" si="222"/>
        <v>2.3197000002255663E-2</v>
      </c>
      <c r="H420" s="9"/>
      <c r="I420" s="9"/>
      <c r="J420" s="9"/>
      <c r="K420" s="9">
        <f t="shared" si="239"/>
        <v>2.3197000002255663E-2</v>
      </c>
      <c r="L420" s="9"/>
      <c r="M420" s="15"/>
      <c r="N420" s="9"/>
      <c r="O420" s="9">
        <f t="shared" ca="1" si="217"/>
        <v>3.6043011712159595E-2</v>
      </c>
      <c r="P420" s="9">
        <f t="shared" si="223"/>
        <v>6.6887382714093946E-3</v>
      </c>
      <c r="Q420" s="40">
        <f t="shared" si="224"/>
        <v>41070.979700000004</v>
      </c>
      <c r="S420" s="35">
        <v>1</v>
      </c>
      <c r="Z420">
        <f t="shared" si="225"/>
        <v>10599.5</v>
      </c>
      <c r="AA420" s="15">
        <f t="shared" si="226"/>
        <v>2.3246199451449335E-2</v>
      </c>
      <c r="AB420" s="15">
        <f t="shared" si="227"/>
        <v>6.639538822215723E-3</v>
      </c>
      <c r="AC420" s="15">
        <f t="shared" si="228"/>
        <v>1.6508261730846269E-2</v>
      </c>
      <c r="AD420" s="15">
        <f t="shared" si="229"/>
        <v>-4.9199449193671613E-5</v>
      </c>
      <c r="AE420" s="15">
        <f t="shared" si="230"/>
        <v>2.4205858009606745E-9</v>
      </c>
      <c r="AF420">
        <f t="shared" si="231"/>
        <v>1.6508261730846269E-2</v>
      </c>
      <c r="AG420" s="68"/>
      <c r="AH420">
        <f t="shared" si="232"/>
        <v>1.655746118003994E-2</v>
      </c>
      <c r="AI420">
        <f t="shared" si="233"/>
        <v>1.1619480784906293</v>
      </c>
      <c r="AJ420">
        <f t="shared" si="234"/>
        <v>0.97451307038553991</v>
      </c>
      <c r="AK420">
        <f t="shared" si="235"/>
        <v>0.53607165553981029</v>
      </c>
      <c r="AL420">
        <f t="shared" si="236"/>
        <v>1.2774126209675107</v>
      </c>
      <c r="AM420">
        <f t="shared" si="237"/>
        <v>0.74253491561411267</v>
      </c>
      <c r="AN420" s="15">
        <f t="shared" si="240"/>
        <v>7.0344362880605313</v>
      </c>
      <c r="AO420" s="15">
        <f t="shared" si="240"/>
        <v>7.033041471913676</v>
      </c>
      <c r="AP420" s="15">
        <f t="shared" si="240"/>
        <v>7.0296431975982152</v>
      </c>
      <c r="AQ420" s="15">
        <f t="shared" si="240"/>
        <v>7.0214080788566848</v>
      </c>
      <c r="AR420" s="15">
        <f t="shared" si="240"/>
        <v>7.0017020835052373</v>
      </c>
      <c r="AS420" s="15">
        <f t="shared" si="240"/>
        <v>6.9558591410235167</v>
      </c>
      <c r="AT420" s="15">
        <f t="shared" si="240"/>
        <v>6.8550692415127799</v>
      </c>
      <c r="AU420" s="15">
        <f t="shared" si="238"/>
        <v>6.6527775222871508</v>
      </c>
    </row>
    <row r="421" spans="1:68" x14ac:dyDescent="0.2">
      <c r="A421" s="63" t="s">
        <v>879</v>
      </c>
      <c r="B421" s="28" t="s">
        <v>676</v>
      </c>
      <c r="C421" s="64">
        <v>56093.356800000001</v>
      </c>
      <c r="D421" s="64" t="s">
        <v>700</v>
      </c>
      <c r="E421" s="9">
        <f t="shared" si="220"/>
        <v>10602.01818247556</v>
      </c>
      <c r="F421" s="9">
        <f t="shared" si="221"/>
        <v>10602</v>
      </c>
      <c r="G421" s="9">
        <f t="shared" si="222"/>
        <v>2.8161999995063525E-2</v>
      </c>
      <c r="H421" s="9"/>
      <c r="I421" s="9"/>
      <c r="J421" s="9"/>
      <c r="K421" s="9">
        <f t="shared" si="239"/>
        <v>2.8161999995063525E-2</v>
      </c>
      <c r="L421" s="9"/>
      <c r="M421" s="15"/>
      <c r="N421" s="9"/>
      <c r="O421" s="9">
        <f t="shared" ca="1" si="217"/>
        <v>3.6100623078925337E-2</v>
      </c>
      <c r="P421" s="9">
        <f t="shared" si="223"/>
        <v>6.6891480302045062E-3</v>
      </c>
      <c r="Q421" s="40">
        <f t="shared" si="224"/>
        <v>41074.856800000001</v>
      </c>
      <c r="S421" s="35">
        <v>1</v>
      </c>
      <c r="Z421">
        <f t="shared" si="225"/>
        <v>10602</v>
      </c>
      <c r="AA421" s="15">
        <f t="shared" si="226"/>
        <v>2.3267216824674933E-2</v>
      </c>
      <c r="AB421" s="15">
        <f t="shared" si="227"/>
        <v>1.1583931200593096E-2</v>
      </c>
      <c r="AC421" s="15">
        <f t="shared" si="228"/>
        <v>2.147285196485902E-2</v>
      </c>
      <c r="AD421" s="15">
        <f t="shared" si="229"/>
        <v>4.8947831703885919E-3</v>
      </c>
      <c r="AE421" s="15">
        <f t="shared" si="230"/>
        <v>2.3958902285119395E-5</v>
      </c>
      <c r="AF421">
        <f t="shared" si="231"/>
        <v>2.147285196485902E-2</v>
      </c>
      <c r="AG421" s="68"/>
      <c r="AH421">
        <f t="shared" si="232"/>
        <v>1.6578068794470428E-2</v>
      </c>
      <c r="AI421">
        <f t="shared" si="233"/>
        <v>1.1609197248826562</v>
      </c>
      <c r="AJ421">
        <f t="shared" si="234"/>
        <v>0.97494149044237877</v>
      </c>
      <c r="AK421">
        <f t="shared" si="235"/>
        <v>0.53638124700970879</v>
      </c>
      <c r="AL421">
        <f t="shared" si="236"/>
        <v>1.279330380321521</v>
      </c>
      <c r="AM421">
        <f t="shared" si="237"/>
        <v>0.74402354172930341</v>
      </c>
      <c r="AN421" s="15">
        <f t="shared" ref="AN421:AT430" si="241">$AU421+$AB$7*SIN(AO421)</f>
        <v>7.0358042948672725</v>
      </c>
      <c r="AO421" s="15">
        <f t="shared" si="241"/>
        <v>7.0344155599213805</v>
      </c>
      <c r="AP421" s="15">
        <f t="shared" si="241"/>
        <v>7.0310277612113392</v>
      </c>
      <c r="AQ421" s="15">
        <f t="shared" si="241"/>
        <v>7.0228075230427169</v>
      </c>
      <c r="AR421" s="15">
        <f t="shared" si="241"/>
        <v>7.0031124357739927</v>
      </c>
      <c r="AS421" s="15">
        <f t="shared" si="241"/>
        <v>6.9572413524189374</v>
      </c>
      <c r="AT421" s="15">
        <f t="shared" si="241"/>
        <v>6.8562949390345036</v>
      </c>
      <c r="AU421" s="15">
        <f t="shared" si="238"/>
        <v>6.6535827873976032</v>
      </c>
    </row>
    <row r="422" spans="1:68" x14ac:dyDescent="0.2">
      <c r="A422" s="12" t="s">
        <v>720</v>
      </c>
      <c r="B422" s="35" t="s">
        <v>676</v>
      </c>
      <c r="C422" s="12">
        <v>56460.440699999999</v>
      </c>
      <c r="D422" s="12">
        <v>5.9999999999999995E-4</v>
      </c>
      <c r="E422" s="9">
        <f t="shared" si="220"/>
        <v>10839.02173477939</v>
      </c>
      <c r="F422" s="9">
        <f t="shared" si="221"/>
        <v>10839</v>
      </c>
      <c r="G422" s="9">
        <f t="shared" si="222"/>
        <v>3.3663999995042104E-2</v>
      </c>
      <c r="H422" s="9"/>
      <c r="I422" s="9"/>
      <c r="J422" s="9">
        <f>G422</f>
        <v>3.3663999995042104E-2</v>
      </c>
      <c r="K422" s="9"/>
      <c r="L422" s="9"/>
      <c r="M422" s="15"/>
      <c r="N422" s="9"/>
      <c r="O422" s="9">
        <f t="shared" ca="1" si="217"/>
        <v>4.1562180648319125E-2</v>
      </c>
      <c r="P422" s="9">
        <f t="shared" si="223"/>
        <v>6.7278304504491925E-3</v>
      </c>
      <c r="Q422" s="40">
        <f t="shared" si="224"/>
        <v>41441.940699999999</v>
      </c>
      <c r="S422" s="35">
        <v>1</v>
      </c>
      <c r="Z422">
        <f t="shared" si="225"/>
        <v>10839</v>
      </c>
      <c r="AA422" s="15">
        <f t="shared" si="226"/>
        <v>2.5044782245737595E-2</v>
      </c>
      <c r="AB422" s="15">
        <f t="shared" si="227"/>
        <v>1.5347048199753702E-2</v>
      </c>
      <c r="AC422" s="15">
        <f t="shared" si="228"/>
        <v>2.6936169544592912E-2</v>
      </c>
      <c r="AD422" s="15">
        <f t="shared" si="229"/>
        <v>8.6192177493045093E-3</v>
      </c>
      <c r="AE422" s="15">
        <f t="shared" si="230"/>
        <v>7.429091460992589E-5</v>
      </c>
      <c r="AF422">
        <f t="shared" si="231"/>
        <v>2.6936169544592912E-2</v>
      </c>
      <c r="AG422" s="68"/>
      <c r="AH422">
        <f t="shared" si="232"/>
        <v>1.8316951795288403E-2</v>
      </c>
      <c r="AI422">
        <f t="shared" si="233"/>
        <v>1.0693488464414678</v>
      </c>
      <c r="AJ422">
        <f t="shared" si="234"/>
        <v>0.9983743185162578</v>
      </c>
      <c r="AK422">
        <f t="shared" si="235"/>
        <v>0.55568942539627086</v>
      </c>
      <c r="AL422">
        <f t="shared" si="236"/>
        <v>1.4466403756308321</v>
      </c>
      <c r="AM422">
        <f t="shared" si="237"/>
        <v>0.88295931348458001</v>
      </c>
      <c r="AN422" s="15">
        <f t="shared" si="241"/>
        <v>7.1601477360793009</v>
      </c>
      <c r="AO422" s="15">
        <f t="shared" si="241"/>
        <v>7.1593044463123343</v>
      </c>
      <c r="AP422" s="15">
        <f t="shared" si="241"/>
        <v>7.1569553318170671</v>
      </c>
      <c r="AQ422" s="15">
        <f t="shared" si="241"/>
        <v>7.150445954608073</v>
      </c>
      <c r="AR422" s="15">
        <f t="shared" si="241"/>
        <v>7.1326632840455417</v>
      </c>
      <c r="AS422" s="15">
        <f t="shared" si="241"/>
        <v>7.085808198815581</v>
      </c>
      <c r="AT422" s="15">
        <f t="shared" si="241"/>
        <v>6.9718557605794711</v>
      </c>
      <c r="AU422" s="15">
        <f t="shared" si="238"/>
        <v>6.7299219198684845</v>
      </c>
    </row>
    <row r="423" spans="1:68" x14ac:dyDescent="0.2">
      <c r="A423" s="43" t="s">
        <v>721</v>
      </c>
      <c r="B423" s="44" t="s">
        <v>676</v>
      </c>
      <c r="C423" s="45">
        <v>56494.516499999998</v>
      </c>
      <c r="D423" s="46">
        <v>1.6000000000000001E-3</v>
      </c>
      <c r="E423" s="9">
        <f t="shared" si="220"/>
        <v>10861.0223881657</v>
      </c>
      <c r="F423" s="9">
        <f t="shared" si="221"/>
        <v>10861</v>
      </c>
      <c r="G423" s="9">
        <f t="shared" si="222"/>
        <v>3.4675999995670281E-2</v>
      </c>
      <c r="H423" s="9"/>
      <c r="I423" s="9"/>
      <c r="J423" s="9">
        <f>G423</f>
        <v>3.4675999995670281E-2</v>
      </c>
      <c r="K423" s="9"/>
      <c r="L423" s="9"/>
      <c r="M423" s="15"/>
      <c r="N423" s="9"/>
      <c r="O423" s="9">
        <f t="shared" ca="1" si="217"/>
        <v>4.2069160675857808E-2</v>
      </c>
      <c r="P423" s="9">
        <f t="shared" si="223"/>
        <v>6.7314048896476766E-3</v>
      </c>
      <c r="Q423" s="40">
        <f t="shared" si="224"/>
        <v>41476.016499999998</v>
      </c>
      <c r="S423" s="35">
        <v>1</v>
      </c>
      <c r="Z423">
        <f t="shared" si="225"/>
        <v>10861</v>
      </c>
      <c r="AA423" s="15">
        <f t="shared" si="226"/>
        <v>2.5189309444617655E-2</v>
      </c>
      <c r="AB423" s="15">
        <f t="shared" si="227"/>
        <v>1.6218095440700304E-2</v>
      </c>
      <c r="AC423" s="15">
        <f t="shared" si="228"/>
        <v>2.7944595106022603E-2</v>
      </c>
      <c r="AD423" s="15">
        <f t="shared" si="229"/>
        <v>9.4866905510526262E-3</v>
      </c>
      <c r="AE423" s="15">
        <f t="shared" si="230"/>
        <v>8.9997297611431185E-5</v>
      </c>
      <c r="AF423">
        <f t="shared" si="231"/>
        <v>2.7944595106022603E-2</v>
      </c>
      <c r="AG423" s="68"/>
      <c r="AH423">
        <f t="shared" si="232"/>
        <v>1.8457904554969977E-2</v>
      </c>
      <c r="AI423">
        <f t="shared" si="233"/>
        <v>1.0614602394922981</v>
      </c>
      <c r="AJ423">
        <f t="shared" si="234"/>
        <v>0.99908231660687752</v>
      </c>
      <c r="AK423">
        <f t="shared" si="235"/>
        <v>0.55661713858050521</v>
      </c>
      <c r="AL423">
        <f t="shared" si="236"/>
        <v>1.4608243694109171</v>
      </c>
      <c r="AM423">
        <f t="shared" si="237"/>
        <v>0.89566009731408336</v>
      </c>
      <c r="AN423" s="15">
        <f t="shared" si="241"/>
        <v>7.1711777017924483</v>
      </c>
      <c r="AO423" s="15">
        <f t="shared" si="241"/>
        <v>7.1703793497774591</v>
      </c>
      <c r="AP423" s="15">
        <f t="shared" si="241"/>
        <v>7.1681252605204504</v>
      </c>
      <c r="AQ423" s="15">
        <f t="shared" si="241"/>
        <v>7.1617942180715541</v>
      </c>
      <c r="AR423" s="15">
        <f t="shared" si="241"/>
        <v>7.1442647136330812</v>
      </c>
      <c r="AS423" s="15">
        <f t="shared" si="241"/>
        <v>7.0974829287779233</v>
      </c>
      <c r="AT423" s="15">
        <f t="shared" si="241"/>
        <v>6.9825148890858797</v>
      </c>
      <c r="AU423" s="15">
        <f t="shared" si="238"/>
        <v>6.7370082528404653</v>
      </c>
    </row>
    <row r="424" spans="1:68" x14ac:dyDescent="0.2">
      <c r="A424" s="65" t="s">
        <v>1057</v>
      </c>
      <c r="B424" s="66" t="s">
        <v>676</v>
      </c>
      <c r="C424" s="67">
        <v>56793.447999999997</v>
      </c>
      <c r="D424" s="67" t="s">
        <v>1077</v>
      </c>
      <c r="E424" s="9">
        <f t="shared" si="220"/>
        <v>11054.024117185994</v>
      </c>
      <c r="F424" s="9">
        <f t="shared" si="221"/>
        <v>11054</v>
      </c>
      <c r="G424" s="9">
        <f t="shared" si="222"/>
        <v>3.7353999992774334E-2</v>
      </c>
      <c r="H424" s="9"/>
      <c r="I424" s="9"/>
      <c r="J424" s="9"/>
      <c r="K424" s="9">
        <f t="shared" ref="K424:K450" si="242">G424</f>
        <v>3.7353999992774334E-2</v>
      </c>
      <c r="L424" s="9"/>
      <c r="M424" s="15"/>
      <c r="N424" s="9"/>
      <c r="O424" s="9">
        <f t="shared" ca="1" si="217"/>
        <v>4.6516758190174257E-2</v>
      </c>
      <c r="P424" s="9">
        <f t="shared" si="223"/>
        <v>6.7626435195792169E-3</v>
      </c>
      <c r="Q424" s="40">
        <f t="shared" si="224"/>
        <v>41774.947999999997</v>
      </c>
      <c r="S424" s="35">
        <v>1</v>
      </c>
      <c r="Z424">
        <f t="shared" si="225"/>
        <v>11054</v>
      </c>
      <c r="AA424" s="15">
        <f t="shared" si="226"/>
        <v>2.6321905073388614E-2</v>
      </c>
      <c r="AB424" s="15">
        <f t="shared" si="227"/>
        <v>1.7794738438964935E-2</v>
      </c>
      <c r="AC424" s="15">
        <f t="shared" si="228"/>
        <v>3.0591356473195115E-2</v>
      </c>
      <c r="AD424" s="15">
        <f t="shared" si="229"/>
        <v>1.103209491938572E-2</v>
      </c>
      <c r="AE424" s="15">
        <f t="shared" si="230"/>
        <v>1.2170711831033621E-4</v>
      </c>
      <c r="AF424">
        <f t="shared" si="231"/>
        <v>3.0591356473195115E-2</v>
      </c>
      <c r="AG424" s="68"/>
      <c r="AH424">
        <f t="shared" si="232"/>
        <v>1.9559261553809399E-2</v>
      </c>
      <c r="AI424">
        <f t="shared" si="233"/>
        <v>0.99667250744633973</v>
      </c>
      <c r="AJ424">
        <f t="shared" si="234"/>
        <v>0.99733161270616699</v>
      </c>
      <c r="AK424">
        <f t="shared" si="235"/>
        <v>0.55999011401390419</v>
      </c>
      <c r="AL424">
        <f t="shared" si="236"/>
        <v>1.5767383127493255</v>
      </c>
      <c r="AM424">
        <f t="shared" si="237"/>
        <v>1.0059597097452926</v>
      </c>
      <c r="AN424" s="15">
        <f t="shared" si="241"/>
        <v>7.2645269340891225</v>
      </c>
      <c r="AO424" s="15">
        <f t="shared" si="241"/>
        <v>7.2640632741048305</v>
      </c>
      <c r="AP424" s="15">
        <f t="shared" si="241"/>
        <v>7.2625765648986249</v>
      </c>
      <c r="AQ424" s="15">
        <f t="shared" si="241"/>
        <v>7.2578315080362907</v>
      </c>
      <c r="AR424" s="15">
        <f t="shared" si="241"/>
        <v>7.2429036151033621</v>
      </c>
      <c r="AS424" s="15">
        <f t="shared" si="241"/>
        <v>7.1978745111340023</v>
      </c>
      <c r="AT424" s="15">
        <f t="shared" si="241"/>
        <v>7.0754763035508308</v>
      </c>
      <c r="AU424" s="15">
        <f t="shared" si="238"/>
        <v>6.799174719367385</v>
      </c>
    </row>
    <row r="425" spans="1:68" s="9" customFormat="1" x14ac:dyDescent="0.2">
      <c r="A425" s="169" t="s">
        <v>1901</v>
      </c>
      <c r="B425" s="170" t="s">
        <v>676</v>
      </c>
      <c r="C425" s="171">
        <v>56793.447999999997</v>
      </c>
      <c r="D425" s="171">
        <v>8.0000000000000002E-3</v>
      </c>
      <c r="E425" s="9">
        <f t="shared" si="220"/>
        <v>11054.024117185994</v>
      </c>
      <c r="F425" s="9">
        <f t="shared" si="221"/>
        <v>11054</v>
      </c>
      <c r="G425" s="9">
        <f t="shared" si="222"/>
        <v>3.7353999992774334E-2</v>
      </c>
      <c r="K425" s="9">
        <f t="shared" si="242"/>
        <v>3.7353999992774334E-2</v>
      </c>
      <c r="M425" s="15"/>
      <c r="O425" s="9">
        <f t="shared" ca="1" si="217"/>
        <v>4.6516758190174257E-2</v>
      </c>
      <c r="P425" s="9">
        <f t="shared" si="223"/>
        <v>6.7626435195792169E-3</v>
      </c>
      <c r="Q425" s="40">
        <f t="shared" si="224"/>
        <v>41774.947999999997</v>
      </c>
      <c r="R425"/>
      <c r="S425" s="35">
        <v>1</v>
      </c>
      <c r="T425"/>
      <c r="U425"/>
      <c r="V425"/>
      <c r="W425"/>
      <c r="X425"/>
      <c r="Y425"/>
      <c r="Z425">
        <f t="shared" si="225"/>
        <v>11054</v>
      </c>
      <c r="AA425" s="15">
        <f t="shared" si="226"/>
        <v>2.6321905073388614E-2</v>
      </c>
      <c r="AB425" s="15">
        <f t="shared" si="227"/>
        <v>1.7794738438964935E-2</v>
      </c>
      <c r="AC425" s="15">
        <f t="shared" si="228"/>
        <v>3.0591356473195115E-2</v>
      </c>
      <c r="AD425" s="15">
        <f t="shared" si="229"/>
        <v>1.103209491938572E-2</v>
      </c>
      <c r="AE425" s="15">
        <f t="shared" si="230"/>
        <v>1.2170711831033621E-4</v>
      </c>
      <c r="AF425">
        <f t="shared" si="231"/>
        <v>3.0591356473195115E-2</v>
      </c>
      <c r="AG425" s="68"/>
      <c r="AH425">
        <f t="shared" si="232"/>
        <v>1.9559261553809399E-2</v>
      </c>
      <c r="AI425">
        <f t="shared" si="233"/>
        <v>0.99667250744633973</v>
      </c>
      <c r="AJ425">
        <f t="shared" si="234"/>
        <v>0.99733161270616699</v>
      </c>
      <c r="AK425">
        <f t="shared" si="235"/>
        <v>0.55999011401390419</v>
      </c>
      <c r="AL425">
        <f t="shared" si="236"/>
        <v>1.5767383127493255</v>
      </c>
      <c r="AM425">
        <f t="shared" si="237"/>
        <v>1.0059597097452926</v>
      </c>
      <c r="AN425" s="15">
        <f t="shared" si="241"/>
        <v>7.2645269340891225</v>
      </c>
      <c r="AO425" s="15">
        <f t="shared" si="241"/>
        <v>7.2640632741048305</v>
      </c>
      <c r="AP425" s="15">
        <f t="shared" si="241"/>
        <v>7.2625765648986249</v>
      </c>
      <c r="AQ425" s="15">
        <f t="shared" si="241"/>
        <v>7.2578315080362907</v>
      </c>
      <c r="AR425" s="15">
        <f t="shared" si="241"/>
        <v>7.2429036151033621</v>
      </c>
      <c r="AS425" s="15">
        <f t="shared" si="241"/>
        <v>7.1978745111340023</v>
      </c>
      <c r="AT425" s="15">
        <f t="shared" si="241"/>
        <v>7.0754763035508308</v>
      </c>
      <c r="AU425" s="15">
        <f t="shared" si="238"/>
        <v>6.799174719367385</v>
      </c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</row>
    <row r="426" spans="1:68" s="9" customFormat="1" x14ac:dyDescent="0.2">
      <c r="A426" s="166" t="s">
        <v>1897</v>
      </c>
      <c r="B426" s="164" t="s">
        <v>676</v>
      </c>
      <c r="C426" s="166">
        <v>56810.488700000002</v>
      </c>
      <c r="D426" s="166">
        <v>1.5E-3</v>
      </c>
      <c r="E426" s="9">
        <f t="shared" si="220"/>
        <v>11065.026251667363</v>
      </c>
      <c r="F426" s="9">
        <f t="shared" si="221"/>
        <v>11065</v>
      </c>
      <c r="G426" s="9">
        <f t="shared" si="222"/>
        <v>4.0659999998752028E-2</v>
      </c>
      <c r="K426" s="9">
        <f t="shared" si="242"/>
        <v>4.0659999998752028E-2</v>
      </c>
      <c r="M426" s="15"/>
      <c r="O426" s="9">
        <f t="shared" ca="1" si="217"/>
        <v>4.6770248203943543E-2</v>
      </c>
      <c r="P426" s="9">
        <f t="shared" si="223"/>
        <v>6.7644175269365638E-3</v>
      </c>
      <c r="Q426" s="40">
        <f t="shared" si="224"/>
        <v>41791.988700000002</v>
      </c>
      <c r="R426"/>
      <c r="S426" s="35">
        <v>1</v>
      </c>
      <c r="T426"/>
      <c r="U426"/>
      <c r="V426"/>
      <c r="W426"/>
      <c r="X426"/>
      <c r="Y426"/>
      <c r="Z426">
        <f t="shared" si="225"/>
        <v>11065</v>
      </c>
      <c r="AA426" s="15">
        <f t="shared" si="226"/>
        <v>2.6379504285159991E-2</v>
      </c>
      <c r="AB426" s="15">
        <f t="shared" si="227"/>
        <v>2.1044913240528599E-2</v>
      </c>
      <c r="AC426" s="15">
        <f t="shared" si="228"/>
        <v>3.3895582471815462E-2</v>
      </c>
      <c r="AD426" s="15">
        <f t="shared" si="229"/>
        <v>1.4280495713592037E-2</v>
      </c>
      <c r="AE426" s="15">
        <f t="shared" si="230"/>
        <v>2.0393255782592053E-4</v>
      </c>
      <c r="AF426">
        <f t="shared" si="231"/>
        <v>3.3895582471815462E-2</v>
      </c>
      <c r="AG426" s="68"/>
      <c r="AH426">
        <f t="shared" si="232"/>
        <v>1.9615086758223429E-2</v>
      </c>
      <c r="AI426">
        <f t="shared" si="233"/>
        <v>0.99321294583513531</v>
      </c>
      <c r="AJ426">
        <f t="shared" si="234"/>
        <v>0.99686155704492274</v>
      </c>
      <c r="AK426">
        <f t="shared" si="235"/>
        <v>0.55995886982506426</v>
      </c>
      <c r="AL426">
        <f t="shared" si="236"/>
        <v>1.5829163631021874</v>
      </c>
      <c r="AM426">
        <f t="shared" si="237"/>
        <v>1.0121940819366495</v>
      </c>
      <c r="AN426" s="15">
        <f t="shared" si="241"/>
        <v>7.2696714254717643</v>
      </c>
      <c r="AO426" s="15">
        <f t="shared" si="241"/>
        <v>7.2692234758903194</v>
      </c>
      <c r="AP426" s="15">
        <f t="shared" si="241"/>
        <v>7.2677759398136184</v>
      </c>
      <c r="AQ426" s="15">
        <f t="shared" si="241"/>
        <v>7.2631196759762302</v>
      </c>
      <c r="AR426" s="15">
        <f t="shared" si="241"/>
        <v>7.2483559191685156</v>
      </c>
      <c r="AS426" s="15">
        <f t="shared" si="241"/>
        <v>7.2034834446246547</v>
      </c>
      <c r="AT426" s="15">
        <f t="shared" si="241"/>
        <v>7.0807435758299695</v>
      </c>
      <c r="AU426" s="15">
        <f t="shared" si="238"/>
        <v>6.802717885853375</v>
      </c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</row>
    <row r="427" spans="1:68" s="9" customFormat="1" x14ac:dyDescent="0.2">
      <c r="A427" s="173" t="s">
        <v>1906</v>
      </c>
      <c r="B427" s="174" t="s">
        <v>676</v>
      </c>
      <c r="C427" s="175">
        <v>57093.934300000001</v>
      </c>
      <c r="D427" s="175">
        <v>2.0000000000000001E-4</v>
      </c>
      <c r="E427" s="9">
        <f t="shared" si="220"/>
        <v>11248.029685173682</v>
      </c>
      <c r="F427" s="9">
        <f t="shared" si="221"/>
        <v>11248</v>
      </c>
      <c r="G427" s="9">
        <f t="shared" si="222"/>
        <v>4.5978000001923647E-2</v>
      </c>
      <c r="K427" s="9">
        <f t="shared" si="242"/>
        <v>4.5978000001923647E-2</v>
      </c>
      <c r="M427" s="15"/>
      <c r="O427" s="9">
        <f t="shared" ca="1" si="217"/>
        <v>5.0987400251196968E-2</v>
      </c>
      <c r="P427" s="9">
        <f t="shared" si="223"/>
        <v>6.793828787758336E-3</v>
      </c>
      <c r="Q427" s="40">
        <f t="shared" si="224"/>
        <v>42075.434300000001</v>
      </c>
      <c r="R427"/>
      <c r="S427" s="35">
        <v>1</v>
      </c>
      <c r="T427"/>
      <c r="U427"/>
      <c r="V427"/>
      <c r="W427"/>
      <c r="X427"/>
      <c r="Y427"/>
      <c r="Z427">
        <f t="shared" si="225"/>
        <v>11248</v>
      </c>
      <c r="AA427" s="15">
        <f t="shared" si="226"/>
        <v>2.7237121580528507E-2</v>
      </c>
      <c r="AB427" s="15">
        <f t="shared" si="227"/>
        <v>2.5534707209153476E-2</v>
      </c>
      <c r="AC427" s="15">
        <f t="shared" si="228"/>
        <v>3.9184171214165314E-2</v>
      </c>
      <c r="AD427" s="15">
        <f t="shared" si="229"/>
        <v>1.874087842139514E-2</v>
      </c>
      <c r="AE427" s="15">
        <f t="shared" si="230"/>
        <v>3.5122052400551402E-4</v>
      </c>
      <c r="AF427">
        <f t="shared" si="231"/>
        <v>3.9184171214165314E-2</v>
      </c>
      <c r="AG427" s="68"/>
      <c r="AH427">
        <f t="shared" si="232"/>
        <v>2.0443292792770171E-2</v>
      </c>
      <c r="AI427">
        <f t="shared" si="233"/>
        <v>0.93912549012324975</v>
      </c>
      <c r="AJ427">
        <f t="shared" si="234"/>
        <v>0.98454367027312029</v>
      </c>
      <c r="AK427">
        <f t="shared" si="235"/>
        <v>0.55668150144159223</v>
      </c>
      <c r="AL427">
        <f t="shared" si="236"/>
        <v>1.6797160425961641</v>
      </c>
      <c r="AM427">
        <f t="shared" si="237"/>
        <v>1.1153137085908598</v>
      </c>
      <c r="AN427" s="15">
        <f t="shared" si="241"/>
        <v>7.3527013689294254</v>
      </c>
      <c r="AO427" s="15">
        <f t="shared" si="241"/>
        <v>7.3524634796912141</v>
      </c>
      <c r="AP427" s="15">
        <f t="shared" si="241"/>
        <v>7.3515805799101592</v>
      </c>
      <c r="AQ427" s="15">
        <f t="shared" si="241"/>
        <v>7.3483161198414386</v>
      </c>
      <c r="AR427" s="15">
        <f t="shared" si="241"/>
        <v>7.3364093540033295</v>
      </c>
      <c r="AS427" s="15">
        <f t="shared" si="241"/>
        <v>7.2949344048451739</v>
      </c>
      <c r="AT427" s="15">
        <f t="shared" si="241"/>
        <v>7.167843400368314</v>
      </c>
      <c r="AU427" s="15">
        <f t="shared" si="238"/>
        <v>6.8616632919384859</v>
      </c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</row>
    <row r="428" spans="1:68" s="9" customFormat="1" x14ac:dyDescent="0.2">
      <c r="A428" s="165" t="s">
        <v>1905</v>
      </c>
      <c r="B428" s="168"/>
      <c r="C428" s="165">
        <v>57198.486599999997</v>
      </c>
      <c r="D428" s="165">
        <v>1.7500000000000002E-2</v>
      </c>
      <c r="E428" s="9">
        <f t="shared" si="220"/>
        <v>11315.53269062158</v>
      </c>
      <c r="F428" s="9">
        <f t="shared" si="221"/>
        <v>11315.5</v>
      </c>
      <c r="G428" s="9">
        <f t="shared" si="222"/>
        <v>5.0632999998924788E-2</v>
      </c>
      <c r="K428" s="9">
        <f t="shared" si="242"/>
        <v>5.0632999998924788E-2</v>
      </c>
      <c r="M428" s="15"/>
      <c r="O428" s="9">
        <f t="shared" ref="O428:O450" ca="1" si="243">+C$11+C$12*F428</f>
        <v>5.2542907153872442E-2</v>
      </c>
      <c r="P428" s="9">
        <f t="shared" si="223"/>
        <v>6.804628732709826E-3</v>
      </c>
      <c r="Q428" s="40">
        <f t="shared" si="224"/>
        <v>42179.986599999997</v>
      </c>
      <c r="R428"/>
      <c r="S428" s="35">
        <v>1</v>
      </c>
      <c r="T428"/>
      <c r="U428"/>
      <c r="V428"/>
      <c r="W428"/>
      <c r="X428"/>
      <c r="Y428"/>
      <c r="Z428">
        <f t="shared" si="225"/>
        <v>11315.5</v>
      </c>
      <c r="AA428" s="15">
        <f t="shared" si="226"/>
        <v>2.7508342420034193E-2</v>
      </c>
      <c r="AB428" s="15">
        <f t="shared" si="227"/>
        <v>2.9929286311600422E-2</v>
      </c>
      <c r="AC428" s="15">
        <f t="shared" si="228"/>
        <v>4.3828371266214965E-2</v>
      </c>
      <c r="AD428" s="15">
        <f t="shared" si="229"/>
        <v>2.3124657578890595E-2</v>
      </c>
      <c r="AE428" s="15">
        <f t="shared" si="230"/>
        <v>5.3474978814094221E-4</v>
      </c>
      <c r="AF428">
        <f t="shared" si="231"/>
        <v>4.3828371266214965E-2</v>
      </c>
      <c r="AG428" s="68"/>
      <c r="AH428">
        <f t="shared" si="232"/>
        <v>2.0703713687324366E-2</v>
      </c>
      <c r="AI428">
        <f t="shared" si="233"/>
        <v>0.92074386287613841</v>
      </c>
      <c r="AJ428">
        <f t="shared" si="234"/>
        <v>0.97821125983627433</v>
      </c>
      <c r="AK428">
        <f t="shared" si="235"/>
        <v>0.55436311631294855</v>
      </c>
      <c r="AL428">
        <f t="shared" si="236"/>
        <v>1.7128019332892528</v>
      </c>
      <c r="AM428">
        <f t="shared" si="237"/>
        <v>1.1531361274096552</v>
      </c>
      <c r="AN428" s="15">
        <f t="shared" si="241"/>
        <v>7.3821792425497827</v>
      </c>
      <c r="AO428" s="15">
        <f t="shared" si="241"/>
        <v>7.3819964884085483</v>
      </c>
      <c r="AP428" s="15">
        <f t="shared" si="241"/>
        <v>7.3812792030359153</v>
      </c>
      <c r="AQ428" s="15">
        <f t="shared" si="241"/>
        <v>7.3784736218843401</v>
      </c>
      <c r="AR428" s="15">
        <f t="shared" si="241"/>
        <v>7.3676434980287961</v>
      </c>
      <c r="AS428" s="15">
        <f t="shared" si="241"/>
        <v>7.3277596076868026</v>
      </c>
      <c r="AT428" s="15">
        <f t="shared" si="241"/>
        <v>7.1997069746801072</v>
      </c>
      <c r="AU428" s="15">
        <f t="shared" si="238"/>
        <v>6.8834054499206987</v>
      </c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</row>
    <row r="429" spans="1:68" s="9" customFormat="1" x14ac:dyDescent="0.2">
      <c r="A429" s="165" t="s">
        <v>1905</v>
      </c>
      <c r="B429" s="168"/>
      <c r="C429" s="165">
        <v>57205.453000000001</v>
      </c>
      <c r="D429" s="165">
        <v>8.0000000000000004E-4</v>
      </c>
      <c r="E429" s="9">
        <f t="shared" si="220"/>
        <v>11320.030467687722</v>
      </c>
      <c r="F429" s="9">
        <f t="shared" si="221"/>
        <v>11320</v>
      </c>
      <c r="G429" s="9">
        <f t="shared" si="222"/>
        <v>4.7190000004775357E-2</v>
      </c>
      <c r="K429" s="9">
        <f t="shared" si="242"/>
        <v>4.7190000004775357E-2</v>
      </c>
      <c r="M429" s="15"/>
      <c r="O429" s="9">
        <f t="shared" ca="1" si="243"/>
        <v>5.2646607614050767E-2</v>
      </c>
      <c r="P429" s="9">
        <f t="shared" si="223"/>
        <v>6.8053478002557252E-3</v>
      </c>
      <c r="Q429" s="40">
        <f t="shared" si="224"/>
        <v>42186.953000000001</v>
      </c>
      <c r="R429"/>
      <c r="S429" s="35">
        <v>1</v>
      </c>
      <c r="T429"/>
      <c r="U429"/>
      <c r="V429"/>
      <c r="W429"/>
      <c r="X429"/>
      <c r="Y429"/>
      <c r="Z429">
        <f t="shared" si="225"/>
        <v>11320</v>
      </c>
      <c r="AA429" s="15">
        <f t="shared" si="226"/>
        <v>2.752560947750881E-2</v>
      </c>
      <c r="AB429" s="15">
        <f t="shared" si="227"/>
        <v>2.6469738327522273E-2</v>
      </c>
      <c r="AC429" s="15">
        <f t="shared" si="228"/>
        <v>4.038465220451963E-2</v>
      </c>
      <c r="AD429" s="15">
        <f t="shared" si="229"/>
        <v>1.9664390527266547E-2</v>
      </c>
      <c r="AE429" s="15">
        <f t="shared" si="230"/>
        <v>3.8668825480885028E-4</v>
      </c>
      <c r="AF429">
        <f t="shared" si="231"/>
        <v>4.038465220451963E-2</v>
      </c>
      <c r="AG429" s="68"/>
      <c r="AH429">
        <f t="shared" si="232"/>
        <v>2.0720261677253084E-2</v>
      </c>
      <c r="AI429">
        <f t="shared" si="233"/>
        <v>0.91954687811793057</v>
      </c>
      <c r="AJ429">
        <f t="shared" si="234"/>
        <v>0.97776063238270849</v>
      </c>
      <c r="AK429">
        <f t="shared" si="235"/>
        <v>0.55419066681010509</v>
      </c>
      <c r="AL429">
        <f t="shared" si="236"/>
        <v>1.7149614754084366</v>
      </c>
      <c r="AM429">
        <f t="shared" si="237"/>
        <v>1.155654831880311</v>
      </c>
      <c r="AN429" s="15">
        <f t="shared" si="241"/>
        <v>7.3841236798642118</v>
      </c>
      <c r="AO429" s="15">
        <f t="shared" si="241"/>
        <v>7.3839442219684832</v>
      </c>
      <c r="AP429" s="15">
        <f t="shared" si="241"/>
        <v>7.383237170048127</v>
      </c>
      <c r="AQ429" s="15">
        <f t="shared" si="241"/>
        <v>7.3804609379978441</v>
      </c>
      <c r="AR429" s="15">
        <f t="shared" si="241"/>
        <v>7.3697023726819015</v>
      </c>
      <c r="AS429" s="15">
        <f t="shared" si="241"/>
        <v>7.3299302480681003</v>
      </c>
      <c r="AT429" s="15">
        <f t="shared" si="241"/>
        <v>7.2018259493460688</v>
      </c>
      <c r="AU429" s="15">
        <f t="shared" si="238"/>
        <v>6.8848549271195134</v>
      </c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</row>
    <row r="430" spans="1:68" x14ac:dyDescent="0.2">
      <c r="A430" s="173" t="s">
        <v>1907</v>
      </c>
      <c r="B430" s="174" t="s">
        <v>676</v>
      </c>
      <c r="C430" s="175">
        <v>57575.635999999999</v>
      </c>
      <c r="D430" s="175">
        <v>1E-4</v>
      </c>
      <c r="E430" s="9">
        <f t="shared" si="220"/>
        <v>11559.034918720548</v>
      </c>
      <c r="F430" s="9">
        <f t="shared" si="221"/>
        <v>11559</v>
      </c>
      <c r="G430" s="9">
        <f t="shared" si="222"/>
        <v>5.4083999995782506E-2</v>
      </c>
      <c r="H430" s="9"/>
      <c r="I430" s="9"/>
      <c r="J430" s="9"/>
      <c r="K430" s="9">
        <f t="shared" si="242"/>
        <v>5.4083999995782506E-2</v>
      </c>
      <c r="L430" s="9"/>
      <c r="M430" s="15"/>
      <c r="N430" s="9"/>
      <c r="O430" s="9">
        <f t="shared" ca="1" si="243"/>
        <v>5.8154254276857165E-2</v>
      </c>
      <c r="P430" s="9">
        <f t="shared" si="223"/>
        <v>6.843371449453883E-3</v>
      </c>
      <c r="Q430" s="40">
        <f t="shared" si="224"/>
        <v>42557.135999999999</v>
      </c>
      <c r="S430" s="35">
        <v>1</v>
      </c>
      <c r="Z430">
        <f t="shared" si="225"/>
        <v>11559</v>
      </c>
      <c r="AA430" s="15">
        <f t="shared" si="226"/>
        <v>2.830640799043694E-2</v>
      </c>
      <c r="AB430" s="15">
        <f t="shared" si="227"/>
        <v>3.2620963454799451E-2</v>
      </c>
      <c r="AC430" s="15">
        <f t="shared" si="228"/>
        <v>4.7240628546328621E-2</v>
      </c>
      <c r="AD430" s="15">
        <f t="shared" si="229"/>
        <v>2.5777592005345566E-2</v>
      </c>
      <c r="AE430" s="15">
        <f t="shared" si="230"/>
        <v>6.6448424959405562E-4</v>
      </c>
      <c r="AF430">
        <f t="shared" si="231"/>
        <v>4.7240628546328621E-2</v>
      </c>
      <c r="AG430" s="68"/>
      <c r="AH430">
        <f t="shared" si="232"/>
        <v>2.1463036540983055E-2</v>
      </c>
      <c r="AI430">
        <f t="shared" si="233"/>
        <v>0.86073157474055217</v>
      </c>
      <c r="AJ430">
        <f t="shared" si="234"/>
        <v>0.94971911236689932</v>
      </c>
      <c r="AK430">
        <f t="shared" si="235"/>
        <v>0.54240603400566412</v>
      </c>
      <c r="AL430">
        <f t="shared" si="236"/>
        <v>1.8221275894192184</v>
      </c>
      <c r="AM430">
        <f t="shared" si="237"/>
        <v>1.2891973566284951</v>
      </c>
      <c r="AN430" s="15">
        <f t="shared" si="241"/>
        <v>7.4839161324136318</v>
      </c>
      <c r="AO430" s="15">
        <f t="shared" si="241"/>
        <v>7.4838559643523883</v>
      </c>
      <c r="AP430" s="15">
        <f t="shared" si="241"/>
        <v>7.4835590547651147</v>
      </c>
      <c r="AQ430" s="15">
        <f t="shared" si="241"/>
        <v>7.4820972145774274</v>
      </c>
      <c r="AR430" s="15">
        <f t="shared" si="241"/>
        <v>7.4749782148656223</v>
      </c>
      <c r="AS430" s="15">
        <f t="shared" si="241"/>
        <v>7.441980526872177</v>
      </c>
      <c r="AT430" s="15">
        <f t="shared" si="241"/>
        <v>7.3133754917294151</v>
      </c>
      <c r="AU430" s="15">
        <f t="shared" si="238"/>
        <v>6.9618382716787561</v>
      </c>
    </row>
    <row r="431" spans="1:68" x14ac:dyDescent="0.2">
      <c r="A431" s="173" t="s">
        <v>1908</v>
      </c>
      <c r="B431" s="174" t="s">
        <v>676</v>
      </c>
      <c r="C431" s="175">
        <v>57609.7114</v>
      </c>
      <c r="D431" s="175">
        <v>2.9999999999999997E-4</v>
      </c>
      <c r="E431" s="9">
        <f t="shared" si="220"/>
        <v>11581.035313851402</v>
      </c>
      <c r="F431" s="9">
        <f t="shared" si="221"/>
        <v>11581</v>
      </c>
      <c r="G431" s="9">
        <f t="shared" si="222"/>
        <v>5.4695999999239575E-2</v>
      </c>
      <c r="H431" s="9"/>
      <c r="I431" s="9"/>
      <c r="J431" s="9"/>
      <c r="K431" s="9">
        <f t="shared" si="242"/>
        <v>5.4695999999239575E-2</v>
      </c>
      <c r="L431" s="9"/>
      <c r="M431" s="15"/>
      <c r="N431" s="9"/>
      <c r="O431" s="9">
        <f t="shared" ca="1" si="243"/>
        <v>5.8661234304395848E-2</v>
      </c>
      <c r="P431" s="9">
        <f t="shared" si="223"/>
        <v>6.8468550741973373E-3</v>
      </c>
      <c r="Q431" s="40">
        <f t="shared" si="224"/>
        <v>42591.2114</v>
      </c>
      <c r="S431" s="35">
        <v>1</v>
      </c>
      <c r="Z431">
        <f t="shared" si="225"/>
        <v>11581</v>
      </c>
      <c r="AA431" s="15">
        <f t="shared" si="226"/>
        <v>2.8365623008058446E-2</v>
      </c>
      <c r="AB431" s="15">
        <f t="shared" si="227"/>
        <v>3.3177232065378467E-2</v>
      </c>
      <c r="AC431" s="15">
        <f t="shared" si="228"/>
        <v>4.784914492504224E-2</v>
      </c>
      <c r="AD431" s="15">
        <f t="shared" si="229"/>
        <v>2.6330376991181129E-2</v>
      </c>
      <c r="AE431" s="15">
        <f t="shared" si="230"/>
        <v>6.9328875249772062E-4</v>
      </c>
      <c r="AF431">
        <f t="shared" si="231"/>
        <v>4.784914492504224E-2</v>
      </c>
      <c r="AG431" s="68"/>
      <c r="AH431">
        <f t="shared" si="232"/>
        <v>2.1518767933861108E-2</v>
      </c>
      <c r="AI431">
        <f t="shared" si="233"/>
        <v>0.85575792012669671</v>
      </c>
      <c r="AJ431">
        <f t="shared" si="234"/>
        <v>0.94680466657499274</v>
      </c>
      <c r="AK431">
        <f t="shared" si="235"/>
        <v>0.54110463165068512</v>
      </c>
      <c r="AL431">
        <f t="shared" si="236"/>
        <v>1.8313081537434559</v>
      </c>
      <c r="AM431">
        <f t="shared" si="237"/>
        <v>1.3014896540895498</v>
      </c>
      <c r="AN431" s="15">
        <f t="shared" ref="AN431:AT440" si="244">$AU431+$AB$7*SIN(AO431)</f>
        <v>7.4927784759405762</v>
      </c>
      <c r="AO431" s="15">
        <f t="shared" si="244"/>
        <v>7.4927248203854298</v>
      </c>
      <c r="AP431" s="15">
        <f t="shared" si="244"/>
        <v>7.4924538369606335</v>
      </c>
      <c r="AQ431" s="15">
        <f t="shared" si="244"/>
        <v>7.4910882109929124</v>
      </c>
      <c r="AR431" s="15">
        <f t="shared" si="244"/>
        <v>7.4842794837530668</v>
      </c>
      <c r="AS431" s="15">
        <f t="shared" si="244"/>
        <v>7.4519720601581536</v>
      </c>
      <c r="AT431" s="15">
        <f t="shared" si="244"/>
        <v>7.3235420088324759</v>
      </c>
      <c r="AU431" s="15">
        <f t="shared" si="238"/>
        <v>6.9689246046507369</v>
      </c>
    </row>
    <row r="432" spans="1:68" x14ac:dyDescent="0.2">
      <c r="A432" s="176" t="s">
        <v>1909</v>
      </c>
      <c r="B432" s="177" t="s">
        <v>676</v>
      </c>
      <c r="C432" s="178">
        <v>57866.825700000001</v>
      </c>
      <c r="D432" s="178">
        <v>1E-4</v>
      </c>
      <c r="E432" s="9">
        <f t="shared" si="220"/>
        <v>11747.038242468303</v>
      </c>
      <c r="F432" s="9">
        <f t="shared" si="221"/>
        <v>11747</v>
      </c>
      <c r="G432" s="9">
        <f t="shared" si="222"/>
        <v>5.9231999999610707E-2</v>
      </c>
      <c r="H432" s="9"/>
      <c r="I432" s="9"/>
      <c r="J432" s="9"/>
      <c r="K432" s="9">
        <f t="shared" si="242"/>
        <v>5.9231999999610707E-2</v>
      </c>
      <c r="L432" s="9"/>
      <c r="M432" s="15"/>
      <c r="N432" s="9"/>
      <c r="O432" s="9">
        <f t="shared" ca="1" si="243"/>
        <v>6.2486629057642129E-2</v>
      </c>
      <c r="P432" s="9">
        <f t="shared" si="223"/>
        <v>6.8730511449411136E-3</v>
      </c>
      <c r="Q432" s="40">
        <f t="shared" si="224"/>
        <v>42848.325700000001</v>
      </c>
      <c r="S432" s="35">
        <v>1</v>
      </c>
      <c r="Z432">
        <f t="shared" si="225"/>
        <v>11747</v>
      </c>
      <c r="AA432" s="15">
        <f t="shared" si="226"/>
        <v>2.8749944206505253E-2</v>
      </c>
      <c r="AB432" s="15">
        <f t="shared" si="227"/>
        <v>3.735510693804657E-2</v>
      </c>
      <c r="AC432" s="15">
        <f t="shared" si="228"/>
        <v>5.2358948854669594E-2</v>
      </c>
      <c r="AD432" s="15">
        <f t="shared" si="229"/>
        <v>3.0482055793105454E-2</v>
      </c>
      <c r="AE432" s="15">
        <f t="shared" si="230"/>
        <v>9.291557253739937E-4</v>
      </c>
      <c r="AF432">
        <f t="shared" si="231"/>
        <v>5.2358948854669594E-2</v>
      </c>
      <c r="AG432" s="68"/>
      <c r="AH432">
        <f t="shared" si="232"/>
        <v>2.1876893061564141E-2</v>
      </c>
      <c r="AI432">
        <f t="shared" si="233"/>
        <v>0.82038005621504773</v>
      </c>
      <c r="AJ432">
        <f t="shared" si="234"/>
        <v>0.92351574640930811</v>
      </c>
      <c r="AK432">
        <f t="shared" si="235"/>
        <v>0.53041179831776997</v>
      </c>
      <c r="AL432">
        <f t="shared" si="236"/>
        <v>1.8973174396695609</v>
      </c>
      <c r="AM432">
        <f t="shared" si="237"/>
        <v>1.3944258897156843</v>
      </c>
      <c r="AN432" s="15">
        <f t="shared" si="244"/>
        <v>7.5580477681947</v>
      </c>
      <c r="AO432" s="15">
        <f t="shared" si="244"/>
        <v>7.5580272002907218</v>
      </c>
      <c r="AP432" s="15">
        <f t="shared" si="244"/>
        <v>7.5579012944081834</v>
      </c>
      <c r="AQ432" s="15">
        <f t="shared" si="244"/>
        <v>7.5571316946550127</v>
      </c>
      <c r="AR432" s="15">
        <f t="shared" si="244"/>
        <v>7.5524689548660673</v>
      </c>
      <c r="AS432" s="15">
        <f t="shared" si="244"/>
        <v>7.5255892203040622</v>
      </c>
      <c r="AT432" s="15">
        <f t="shared" si="244"/>
        <v>7.3996681673180404</v>
      </c>
      <c r="AU432" s="15">
        <f t="shared" si="238"/>
        <v>7.0223942079847719</v>
      </c>
    </row>
    <row r="433" spans="1:47" x14ac:dyDescent="0.2">
      <c r="A433" s="180" t="s">
        <v>0</v>
      </c>
      <c r="B433" s="181" t="s">
        <v>676</v>
      </c>
      <c r="C433" s="181">
        <v>57902.450299999997</v>
      </c>
      <c r="D433" s="181">
        <v>4.0000000000000002E-4</v>
      </c>
      <c r="E433" s="9">
        <f t="shared" si="220"/>
        <v>11770.038860990122</v>
      </c>
      <c r="F433" s="9">
        <f t="shared" si="221"/>
        <v>11770</v>
      </c>
      <c r="G433" s="9">
        <f t="shared" si="222"/>
        <v>6.0189999996509869E-2</v>
      </c>
      <c r="H433" s="9"/>
      <c r="I433" s="9"/>
      <c r="J433" s="9"/>
      <c r="K433" s="9">
        <f t="shared" si="242"/>
        <v>6.0189999996509869E-2</v>
      </c>
      <c r="L433" s="9"/>
      <c r="M433" s="15"/>
      <c r="N433" s="9"/>
      <c r="O433" s="9">
        <f t="shared" ca="1" si="243"/>
        <v>6.3016653631887076E-2</v>
      </c>
      <c r="P433" s="9">
        <f t="shared" si="223"/>
        <v>6.8766682598200169E-3</v>
      </c>
      <c r="Q433" s="40">
        <f t="shared" si="224"/>
        <v>42883.950299999997</v>
      </c>
      <c r="S433" s="35">
        <v>1</v>
      </c>
      <c r="Z433">
        <f t="shared" si="225"/>
        <v>11770</v>
      </c>
      <c r="AA433" s="15">
        <f t="shared" si="226"/>
        <v>2.8794885991819417E-2</v>
      </c>
      <c r="AB433" s="15">
        <f t="shared" si="227"/>
        <v>3.8271782264510473E-2</v>
      </c>
      <c r="AC433" s="15">
        <f t="shared" si="228"/>
        <v>5.3313331736689853E-2</v>
      </c>
      <c r="AD433" s="15">
        <f t="shared" si="229"/>
        <v>3.1395114004690451E-2</v>
      </c>
      <c r="AE433" s="15">
        <f t="shared" si="230"/>
        <v>9.8565318336751059E-4</v>
      </c>
      <c r="AF433">
        <f t="shared" si="231"/>
        <v>5.3313331736689853E-2</v>
      </c>
      <c r="AG433" s="68"/>
      <c r="AH433">
        <f t="shared" si="232"/>
        <v>2.1918217731999399E-2</v>
      </c>
      <c r="AI433">
        <f t="shared" si="233"/>
        <v>0.81576224377192674</v>
      </c>
      <c r="AJ433">
        <f t="shared" si="234"/>
        <v>0.92013639351135157</v>
      </c>
      <c r="AK433">
        <f t="shared" si="235"/>
        <v>0.52882553756418105</v>
      </c>
      <c r="AL433">
        <f t="shared" si="236"/>
        <v>1.9060365114619946</v>
      </c>
      <c r="AM433">
        <f t="shared" si="237"/>
        <v>1.4073408021407223</v>
      </c>
      <c r="AN433" s="15">
        <f t="shared" si="244"/>
        <v>7.5668779486491902</v>
      </c>
      <c r="AO433" s="15">
        <f t="shared" si="244"/>
        <v>7.5668602070319837</v>
      </c>
      <c r="AP433" s="15">
        <f t="shared" si="244"/>
        <v>7.5667483557606356</v>
      </c>
      <c r="AQ433" s="15">
        <f t="shared" si="244"/>
        <v>7.5660441669542369</v>
      </c>
      <c r="AR433" s="15">
        <f t="shared" si="244"/>
        <v>7.5616486374562113</v>
      </c>
      <c r="AS433" s="15">
        <f t="shared" si="244"/>
        <v>7.5355416220522153</v>
      </c>
      <c r="AT433" s="15">
        <f t="shared" si="244"/>
        <v>7.4101321406899787</v>
      </c>
      <c r="AU433" s="15">
        <f t="shared" si="238"/>
        <v>7.0298026470009329</v>
      </c>
    </row>
    <row r="434" spans="1:47" x14ac:dyDescent="0.2">
      <c r="A434" s="180" t="s">
        <v>0</v>
      </c>
      <c r="B434" s="181" t="s">
        <v>676</v>
      </c>
      <c r="C434" s="181">
        <v>57919.4833</v>
      </c>
      <c r="D434" s="181">
        <v>4.0000000000000002E-4</v>
      </c>
      <c r="E434" s="9">
        <f t="shared" si="220"/>
        <v>11781.036024053912</v>
      </c>
      <c r="F434" s="9">
        <f t="shared" si="221"/>
        <v>11781</v>
      </c>
      <c r="G434" s="9">
        <f t="shared" si="222"/>
        <v>5.5795999993279111E-2</v>
      </c>
      <c r="H434" s="9"/>
      <c r="I434" s="9"/>
      <c r="J434" s="9"/>
      <c r="K434" s="9">
        <f t="shared" si="242"/>
        <v>5.5795999993279111E-2</v>
      </c>
      <c r="L434" s="9"/>
      <c r="M434" s="15"/>
      <c r="N434" s="9"/>
      <c r="O434" s="9">
        <f t="shared" ca="1" si="243"/>
        <v>6.3270143645656418E-2</v>
      </c>
      <c r="P434" s="9">
        <f t="shared" si="223"/>
        <v>6.8783971122122253E-3</v>
      </c>
      <c r="Q434" s="40">
        <f t="shared" si="224"/>
        <v>42900.9833</v>
      </c>
      <c r="S434" s="35">
        <v>1</v>
      </c>
      <c r="Z434">
        <f t="shared" si="225"/>
        <v>11781</v>
      </c>
      <c r="AA434" s="15">
        <f t="shared" si="226"/>
        <v>2.8815695975969904E-2</v>
      </c>
      <c r="AB434" s="15">
        <f t="shared" si="227"/>
        <v>3.3858701129521426E-2</v>
      </c>
      <c r="AC434" s="15">
        <f t="shared" si="228"/>
        <v>4.8917602881066884E-2</v>
      </c>
      <c r="AD434" s="15">
        <f t="shared" si="229"/>
        <v>2.6980304017309206E-2</v>
      </c>
      <c r="AE434" s="15">
        <f t="shared" si="230"/>
        <v>7.2793680486643131E-4</v>
      </c>
      <c r="AF434">
        <f t="shared" si="231"/>
        <v>4.8917602881066884E-2</v>
      </c>
      <c r="AG434" s="68"/>
      <c r="AH434">
        <f t="shared" si="232"/>
        <v>2.1937298863757681E-2</v>
      </c>
      <c r="AI434">
        <f t="shared" si="233"/>
        <v>0.81357692704852003</v>
      </c>
      <c r="AJ434">
        <f t="shared" si="234"/>
        <v>0.91850912086367453</v>
      </c>
      <c r="AK434">
        <f t="shared" si="235"/>
        <v>0.52805912346187833</v>
      </c>
      <c r="AL434">
        <f t="shared" si="236"/>
        <v>1.910171898585407</v>
      </c>
      <c r="AM434">
        <f t="shared" si="237"/>
        <v>1.4135217815346879</v>
      </c>
      <c r="AN434" s="15">
        <f t="shared" si="244"/>
        <v>7.5710835074250955</v>
      </c>
      <c r="AO434" s="15">
        <f t="shared" si="244"/>
        <v>7.5710670009582675</v>
      </c>
      <c r="AP434" s="15">
        <f t="shared" si="244"/>
        <v>7.570961430863143</v>
      </c>
      <c r="AQ434" s="15">
        <f t="shared" si="244"/>
        <v>7.5702871423919751</v>
      </c>
      <c r="AR434" s="15">
        <f t="shared" si="244"/>
        <v>7.5660166265029742</v>
      </c>
      <c r="AS434" s="15">
        <f t="shared" si="244"/>
        <v>7.5402801549308851</v>
      </c>
      <c r="AT434" s="15">
        <f t="shared" si="244"/>
        <v>7.4151292809626881</v>
      </c>
      <c r="AU434" s="15">
        <f t="shared" si="238"/>
        <v>7.0333458134869229</v>
      </c>
    </row>
    <row r="435" spans="1:47" x14ac:dyDescent="0.2">
      <c r="A435" s="180" t="s">
        <v>0</v>
      </c>
      <c r="B435" s="181" t="s">
        <v>676</v>
      </c>
      <c r="C435" s="181">
        <v>57919.4833</v>
      </c>
      <c r="D435" s="181">
        <v>4.0000000000000002E-4</v>
      </c>
      <c r="E435" s="9">
        <f t="shared" si="220"/>
        <v>11781.036024053912</v>
      </c>
      <c r="F435" s="9">
        <f t="shared" si="221"/>
        <v>11781</v>
      </c>
      <c r="G435" s="9">
        <f t="shared" si="222"/>
        <v>5.5795999993279111E-2</v>
      </c>
      <c r="H435" s="9"/>
      <c r="I435" s="9"/>
      <c r="J435" s="9"/>
      <c r="K435" s="9">
        <f t="shared" si="242"/>
        <v>5.5795999993279111E-2</v>
      </c>
      <c r="L435" s="9"/>
      <c r="M435" s="15"/>
      <c r="N435" s="9"/>
      <c r="O435" s="9">
        <f t="shared" ca="1" si="243"/>
        <v>6.3270143645656418E-2</v>
      </c>
      <c r="P435" s="9">
        <f t="shared" si="223"/>
        <v>6.8783971122122253E-3</v>
      </c>
      <c r="Q435" s="40">
        <f t="shared" si="224"/>
        <v>42900.9833</v>
      </c>
      <c r="S435" s="35">
        <v>1</v>
      </c>
      <c r="Z435">
        <f t="shared" si="225"/>
        <v>11781</v>
      </c>
      <c r="AA435" s="15">
        <f t="shared" si="226"/>
        <v>2.8815695975969904E-2</v>
      </c>
      <c r="AB435" s="15">
        <f t="shared" si="227"/>
        <v>3.3858701129521426E-2</v>
      </c>
      <c r="AC435" s="15">
        <f t="shared" si="228"/>
        <v>4.8917602881066884E-2</v>
      </c>
      <c r="AD435" s="15">
        <f t="shared" si="229"/>
        <v>2.6980304017309206E-2</v>
      </c>
      <c r="AE435" s="15">
        <f t="shared" si="230"/>
        <v>7.2793680486643131E-4</v>
      </c>
      <c r="AF435">
        <f t="shared" si="231"/>
        <v>4.8917602881066884E-2</v>
      </c>
      <c r="AG435" s="68"/>
      <c r="AH435">
        <f t="shared" si="232"/>
        <v>2.1937298863757681E-2</v>
      </c>
      <c r="AI435">
        <f t="shared" si="233"/>
        <v>0.81357692704852003</v>
      </c>
      <c r="AJ435">
        <f t="shared" si="234"/>
        <v>0.91850912086367453</v>
      </c>
      <c r="AK435">
        <f t="shared" si="235"/>
        <v>0.52805912346187833</v>
      </c>
      <c r="AL435">
        <f t="shared" si="236"/>
        <v>1.910171898585407</v>
      </c>
      <c r="AM435">
        <f t="shared" si="237"/>
        <v>1.4135217815346879</v>
      </c>
      <c r="AN435" s="15">
        <f t="shared" si="244"/>
        <v>7.5710835074250955</v>
      </c>
      <c r="AO435" s="15">
        <f t="shared" si="244"/>
        <v>7.5710670009582675</v>
      </c>
      <c r="AP435" s="15">
        <f t="shared" si="244"/>
        <v>7.570961430863143</v>
      </c>
      <c r="AQ435" s="15">
        <f t="shared" si="244"/>
        <v>7.5702871423919751</v>
      </c>
      <c r="AR435" s="15">
        <f t="shared" si="244"/>
        <v>7.5660166265029742</v>
      </c>
      <c r="AS435" s="15">
        <f t="shared" si="244"/>
        <v>7.5402801549308851</v>
      </c>
      <c r="AT435" s="15">
        <f t="shared" si="244"/>
        <v>7.4151292809626881</v>
      </c>
      <c r="AU435" s="15">
        <f t="shared" si="238"/>
        <v>7.0333458134869229</v>
      </c>
    </row>
    <row r="436" spans="1:47" x14ac:dyDescent="0.2">
      <c r="A436" s="180" t="s">
        <v>0</v>
      </c>
      <c r="B436" s="181" t="s">
        <v>676</v>
      </c>
      <c r="C436" s="181">
        <v>57919.488799999999</v>
      </c>
      <c r="D436" s="181">
        <v>6.9999999999999999E-4</v>
      </c>
      <c r="E436" s="9">
        <f t="shared" si="220"/>
        <v>11781.039575066467</v>
      </c>
      <c r="F436" s="9">
        <f t="shared" si="221"/>
        <v>11781</v>
      </c>
      <c r="G436" s="9">
        <f t="shared" si="222"/>
        <v>6.1295999992580619E-2</v>
      </c>
      <c r="H436" s="9"/>
      <c r="I436" s="9"/>
      <c r="J436" s="9"/>
      <c r="K436" s="9">
        <f t="shared" si="242"/>
        <v>6.1295999992580619E-2</v>
      </c>
      <c r="L436" s="9"/>
      <c r="M436" s="15"/>
      <c r="N436" s="9"/>
      <c r="O436" s="9">
        <f t="shared" ca="1" si="243"/>
        <v>6.3270143645656418E-2</v>
      </c>
      <c r="P436" s="9">
        <f t="shared" si="223"/>
        <v>6.8783971122122253E-3</v>
      </c>
      <c r="Q436" s="40">
        <f t="shared" si="224"/>
        <v>42900.988799999999</v>
      </c>
      <c r="S436" s="35">
        <v>1</v>
      </c>
      <c r="Z436">
        <f t="shared" si="225"/>
        <v>11781</v>
      </c>
      <c r="AA436" s="15">
        <f t="shared" si="226"/>
        <v>2.8815695975969904E-2</v>
      </c>
      <c r="AB436" s="15">
        <f t="shared" si="227"/>
        <v>3.9358701128822934E-2</v>
      </c>
      <c r="AC436" s="15">
        <f t="shared" si="228"/>
        <v>5.4417602880368392E-2</v>
      </c>
      <c r="AD436" s="15">
        <f t="shared" si="229"/>
        <v>3.2480304016610714E-2</v>
      </c>
      <c r="AE436" s="15">
        <f t="shared" si="230"/>
        <v>1.054970149011458E-3</v>
      </c>
      <c r="AF436">
        <f t="shared" si="231"/>
        <v>5.4417602880368392E-2</v>
      </c>
      <c r="AG436" s="68"/>
      <c r="AH436">
        <f t="shared" si="232"/>
        <v>2.1937298863757681E-2</v>
      </c>
      <c r="AI436">
        <f t="shared" si="233"/>
        <v>0.81357692704852003</v>
      </c>
      <c r="AJ436">
        <f t="shared" si="234"/>
        <v>0.91850912086367453</v>
      </c>
      <c r="AK436">
        <f t="shared" si="235"/>
        <v>0.52805912346187833</v>
      </c>
      <c r="AL436">
        <f t="shared" si="236"/>
        <v>1.910171898585407</v>
      </c>
      <c r="AM436">
        <f t="shared" si="237"/>
        <v>1.4135217815346879</v>
      </c>
      <c r="AN436" s="15">
        <f t="shared" si="244"/>
        <v>7.5710835074250955</v>
      </c>
      <c r="AO436" s="15">
        <f t="shared" si="244"/>
        <v>7.5710670009582675</v>
      </c>
      <c r="AP436" s="15">
        <f t="shared" si="244"/>
        <v>7.570961430863143</v>
      </c>
      <c r="AQ436" s="15">
        <f t="shared" si="244"/>
        <v>7.5702871423919751</v>
      </c>
      <c r="AR436" s="15">
        <f t="shared" si="244"/>
        <v>7.5660166265029742</v>
      </c>
      <c r="AS436" s="15">
        <f t="shared" si="244"/>
        <v>7.5402801549308851</v>
      </c>
      <c r="AT436" s="15">
        <f t="shared" si="244"/>
        <v>7.4151292809626881</v>
      </c>
      <c r="AU436" s="15">
        <f t="shared" si="238"/>
        <v>7.0333458134869229</v>
      </c>
    </row>
    <row r="437" spans="1:47" x14ac:dyDescent="0.2">
      <c r="A437" s="176" t="s">
        <v>1909</v>
      </c>
      <c r="B437" s="177" t="s">
        <v>676</v>
      </c>
      <c r="C437" s="178">
        <v>57925.683799999999</v>
      </c>
      <c r="D437" s="178">
        <v>1E-4</v>
      </c>
      <c r="E437" s="9">
        <f t="shared" si="220"/>
        <v>11785.03930648079</v>
      </c>
      <c r="F437" s="9">
        <f t="shared" si="221"/>
        <v>11785</v>
      </c>
      <c r="G437" s="9">
        <f t="shared" si="222"/>
        <v>6.0879999997268897E-2</v>
      </c>
      <c r="H437" s="9"/>
      <c r="I437" s="9"/>
      <c r="J437" s="9"/>
      <c r="K437" s="9">
        <f t="shared" si="242"/>
        <v>6.0879999997268897E-2</v>
      </c>
      <c r="L437" s="9"/>
      <c r="M437" s="15"/>
      <c r="N437" s="9"/>
      <c r="O437" s="9">
        <f t="shared" ca="1" si="243"/>
        <v>6.3362321832481638E-2</v>
      </c>
      <c r="P437" s="9">
        <f t="shared" si="223"/>
        <v>6.8790256138123165E-3</v>
      </c>
      <c r="Q437" s="40">
        <f t="shared" si="224"/>
        <v>42907.183799999999</v>
      </c>
      <c r="S437" s="35">
        <v>1</v>
      </c>
      <c r="Z437">
        <f t="shared" si="225"/>
        <v>11785</v>
      </c>
      <c r="AA437" s="15">
        <f t="shared" si="226"/>
        <v>2.8823154425401912E-2</v>
      </c>
      <c r="AB437" s="15">
        <f t="shared" si="227"/>
        <v>3.8935871185679302E-2</v>
      </c>
      <c r="AC437" s="15">
        <f t="shared" si="228"/>
        <v>5.4000974383456579E-2</v>
      </c>
      <c r="AD437" s="15">
        <f t="shared" si="229"/>
        <v>3.2056845571866985E-2</v>
      </c>
      <c r="AE437" s="15">
        <f t="shared" si="230"/>
        <v>1.027641348018528E-3</v>
      </c>
      <c r="AF437">
        <f t="shared" si="231"/>
        <v>5.4000974383456579E-2</v>
      </c>
      <c r="AG437" s="68"/>
      <c r="AH437">
        <f t="shared" si="232"/>
        <v>2.1944128811589594E-2</v>
      </c>
      <c r="AI437">
        <f t="shared" si="233"/>
        <v>0.81278595266028253</v>
      </c>
      <c r="AJ437">
        <f t="shared" si="234"/>
        <v>0.91791566789624224</v>
      </c>
      <c r="AK437">
        <f t="shared" si="235"/>
        <v>0.527779215656208</v>
      </c>
      <c r="AL437">
        <f t="shared" si="236"/>
        <v>1.9116701852282829</v>
      </c>
      <c r="AM437">
        <f t="shared" si="237"/>
        <v>1.4157701273072638</v>
      </c>
      <c r="AN437" s="15">
        <f t="shared" si="244"/>
        <v>7.5726100050765464</v>
      </c>
      <c r="AO437" s="15">
        <f t="shared" si="244"/>
        <v>7.5725939299933529</v>
      </c>
      <c r="AP437" s="15">
        <f t="shared" si="244"/>
        <v>7.5724905756280121</v>
      </c>
      <c r="AQ437" s="15">
        <f t="shared" si="244"/>
        <v>7.5718269414090091</v>
      </c>
      <c r="AR437" s="15">
        <f t="shared" si="244"/>
        <v>7.5676014341437501</v>
      </c>
      <c r="AS437" s="15">
        <f t="shared" si="244"/>
        <v>7.5419998393668886</v>
      </c>
      <c r="AT437" s="15">
        <f t="shared" si="244"/>
        <v>7.4169452355119585</v>
      </c>
      <c r="AU437" s="15">
        <f t="shared" si="238"/>
        <v>7.0346342376636466</v>
      </c>
    </row>
    <row r="438" spans="1:47" x14ac:dyDescent="0.2">
      <c r="A438" s="176" t="s">
        <v>1909</v>
      </c>
      <c r="B438" s="177" t="s">
        <v>676</v>
      </c>
      <c r="C438" s="178">
        <v>57967.503499999999</v>
      </c>
      <c r="D438" s="178">
        <v>1E-4</v>
      </c>
      <c r="E438" s="9">
        <f t="shared" si="220"/>
        <v>11812.039720980802</v>
      </c>
      <c r="F438" s="9">
        <f t="shared" si="221"/>
        <v>11812</v>
      </c>
      <c r="G438" s="9">
        <f t="shared" si="222"/>
        <v>6.1521999996330123E-2</v>
      </c>
      <c r="H438" s="9"/>
      <c r="I438" s="9"/>
      <c r="J438" s="9"/>
      <c r="K438" s="9">
        <f t="shared" si="242"/>
        <v>6.1521999996330123E-2</v>
      </c>
      <c r="L438" s="9"/>
      <c r="M438" s="15"/>
      <c r="N438" s="9"/>
      <c r="O438" s="9">
        <f t="shared" ca="1" si="243"/>
        <v>6.3984524593551806E-2</v>
      </c>
      <c r="P438" s="9">
        <f t="shared" si="223"/>
        <v>6.8832656002537603E-3</v>
      </c>
      <c r="Q438" s="40">
        <f t="shared" si="224"/>
        <v>42949.003499999999</v>
      </c>
      <c r="S438" s="35">
        <v>1</v>
      </c>
      <c r="Z438">
        <f t="shared" si="225"/>
        <v>11812</v>
      </c>
      <c r="AA438" s="15">
        <f t="shared" si="226"/>
        <v>2.8871994666108122E-2</v>
      </c>
      <c r="AB438" s="15">
        <f t="shared" si="227"/>
        <v>3.9533270930475761E-2</v>
      </c>
      <c r="AC438" s="15">
        <f t="shared" si="228"/>
        <v>5.4638734396076361E-2</v>
      </c>
      <c r="AD438" s="15">
        <f t="shared" si="229"/>
        <v>3.2650005330221998E-2</v>
      </c>
      <c r="AE438" s="15">
        <f t="shared" si="230"/>
        <v>1.0660228480635248E-3</v>
      </c>
      <c r="AF438">
        <f t="shared" si="231"/>
        <v>5.4638734396076361E-2</v>
      </c>
      <c r="AG438" s="68"/>
      <c r="AH438">
        <f t="shared" si="232"/>
        <v>2.1988729065854362E-2</v>
      </c>
      <c r="AI438">
        <f t="shared" si="233"/>
        <v>0.8074977493782648</v>
      </c>
      <c r="AJ438">
        <f t="shared" si="234"/>
        <v>0.9138867525075457</v>
      </c>
      <c r="AK438">
        <f t="shared" si="235"/>
        <v>0.52587344818460524</v>
      </c>
      <c r="AL438">
        <f t="shared" si="236"/>
        <v>1.9217079501608552</v>
      </c>
      <c r="AM438">
        <f t="shared" si="237"/>
        <v>1.4309569217070894</v>
      </c>
      <c r="AN438" s="15">
        <f t="shared" si="244"/>
        <v>7.5828751949573805</v>
      </c>
      <c r="AO438" s="15">
        <f t="shared" si="244"/>
        <v>7.5828617977709971</v>
      </c>
      <c r="AP438" s="15">
        <f t="shared" si="244"/>
        <v>7.5827724820007596</v>
      </c>
      <c r="AQ438" s="15">
        <f t="shared" si="244"/>
        <v>7.582177767154862</v>
      </c>
      <c r="AR438" s="15">
        <f t="shared" si="244"/>
        <v>7.5782497161616194</v>
      </c>
      <c r="AS438" s="15">
        <f t="shared" si="244"/>
        <v>7.5535600344425617</v>
      </c>
      <c r="AT438" s="15">
        <f t="shared" si="244"/>
        <v>7.4291862848620562</v>
      </c>
      <c r="AU438" s="15">
        <f t="shared" si="238"/>
        <v>7.0433311008565322</v>
      </c>
    </row>
    <row r="439" spans="1:47" ht="12" customHeight="1" x14ac:dyDescent="0.2">
      <c r="A439" s="176" t="s">
        <v>1910</v>
      </c>
      <c r="B439" s="179" t="s">
        <v>676</v>
      </c>
      <c r="C439" s="176">
        <v>58001.579400000002</v>
      </c>
      <c r="D439" s="176">
        <v>1E-4</v>
      </c>
      <c r="E439" s="9">
        <f t="shared" si="220"/>
        <v>11834.040438930979</v>
      </c>
      <c r="F439" s="9">
        <f t="shared" si="221"/>
        <v>11834</v>
      </c>
      <c r="G439" s="9">
        <f t="shared" si="222"/>
        <v>6.2634000001708046E-2</v>
      </c>
      <c r="H439" s="9"/>
      <c r="I439" s="9"/>
      <c r="J439" s="9"/>
      <c r="K439" s="9">
        <f t="shared" si="242"/>
        <v>6.2634000001708046E-2</v>
      </c>
      <c r="L439" s="9"/>
      <c r="M439" s="15"/>
      <c r="N439" s="9"/>
      <c r="O439" s="9">
        <f t="shared" ca="1" si="243"/>
        <v>6.4491504621090434E-2</v>
      </c>
      <c r="P439" s="9">
        <f t="shared" si="223"/>
        <v>6.8867173138067667E-3</v>
      </c>
      <c r="Q439" s="40">
        <f t="shared" si="224"/>
        <v>42983.079400000002</v>
      </c>
      <c r="S439" s="35">
        <v>1</v>
      </c>
      <c r="Z439">
        <f t="shared" si="225"/>
        <v>11834</v>
      </c>
      <c r="AA439" s="15">
        <f t="shared" si="226"/>
        <v>2.8909874985850671E-2</v>
      </c>
      <c r="AB439" s="15">
        <f t="shared" si="227"/>
        <v>4.0610842329664137E-2</v>
      </c>
      <c r="AC439" s="15">
        <f t="shared" si="228"/>
        <v>5.574728268790128E-2</v>
      </c>
      <c r="AD439" s="15">
        <f t="shared" si="229"/>
        <v>3.3724125015857379E-2</v>
      </c>
      <c r="AE439" s="15">
        <f t="shared" si="230"/>
        <v>1.1373166080851775E-3</v>
      </c>
      <c r="AF439">
        <f t="shared" si="231"/>
        <v>5.574728268790128E-2</v>
      </c>
      <c r="AG439" s="68"/>
      <c r="AH439">
        <f t="shared" si="232"/>
        <v>2.2023157672043905E-2</v>
      </c>
      <c r="AI439">
        <f t="shared" si="233"/>
        <v>0.80325348319166512</v>
      </c>
      <c r="AJ439">
        <f t="shared" si="234"/>
        <v>0.91057551176515916</v>
      </c>
      <c r="AK439">
        <f t="shared" si="235"/>
        <v>0.52430030337945421</v>
      </c>
      <c r="AL439">
        <f t="shared" si="236"/>
        <v>1.9297908851464296</v>
      </c>
      <c r="AM439">
        <f t="shared" si="237"/>
        <v>1.4433455634692842</v>
      </c>
      <c r="AN439" s="15">
        <f t="shared" si="244"/>
        <v>7.5911901675652009</v>
      </c>
      <c r="AO439" s="15">
        <f t="shared" si="244"/>
        <v>7.591178672603883</v>
      </c>
      <c r="AP439" s="15">
        <f t="shared" si="244"/>
        <v>7.5910996709560496</v>
      </c>
      <c r="AQ439" s="15">
        <f t="shared" si="244"/>
        <v>7.5905573409122651</v>
      </c>
      <c r="AR439" s="15">
        <f t="shared" si="244"/>
        <v>7.5868633898502447</v>
      </c>
      <c r="AS439" s="15">
        <f t="shared" si="244"/>
        <v>7.5629180771930029</v>
      </c>
      <c r="AT439" s="15">
        <f t="shared" si="244"/>
        <v>7.4391389075378118</v>
      </c>
      <c r="AU439" s="15">
        <f t="shared" si="238"/>
        <v>7.050417433828513</v>
      </c>
    </row>
    <row r="440" spans="1:47" ht="12" customHeight="1" x14ac:dyDescent="0.2">
      <c r="A440" s="182" t="s">
        <v>1913</v>
      </c>
      <c r="B440" s="183" t="s">
        <v>676</v>
      </c>
      <c r="C440" s="184">
        <v>59006.8099</v>
      </c>
      <c r="D440" s="182">
        <v>1E-4</v>
      </c>
      <c r="E440" s="9">
        <f t="shared" si="220"/>
        <v>12483.056098250707</v>
      </c>
      <c r="F440" s="9">
        <f t="shared" si="221"/>
        <v>12483</v>
      </c>
      <c r="G440" s="9">
        <f t="shared" si="222"/>
        <v>8.6887999997998122E-2</v>
      </c>
      <c r="H440" s="9"/>
      <c r="I440" s="9"/>
      <c r="J440" s="9"/>
      <c r="K440" s="9">
        <f t="shared" si="242"/>
        <v>8.6887999997998122E-2</v>
      </c>
      <c r="L440" s="9"/>
      <c r="M440" s="15"/>
      <c r="N440" s="9"/>
      <c r="O440" s="9">
        <f t="shared" ca="1" si="243"/>
        <v>7.9447415433480995E-2</v>
      </c>
      <c r="P440" s="9">
        <f t="shared" si="223"/>
        <v>6.9872945117245818E-3</v>
      </c>
      <c r="Q440" s="40">
        <f t="shared" si="224"/>
        <v>43988.3099</v>
      </c>
      <c r="S440" s="35">
        <v>1</v>
      </c>
      <c r="Z440">
        <f t="shared" si="225"/>
        <v>12483</v>
      </c>
      <c r="AA440" s="15">
        <f t="shared" si="226"/>
        <v>2.9355773835994619E-2</v>
      </c>
      <c r="AB440" s="15">
        <f t="shared" si="227"/>
        <v>6.4519520673728084E-2</v>
      </c>
      <c r="AC440" s="15">
        <f t="shared" si="228"/>
        <v>7.9900705486273538E-2</v>
      </c>
      <c r="AD440" s="15">
        <f t="shared" si="229"/>
        <v>5.75322261620035E-2</v>
      </c>
      <c r="AE440" s="15">
        <f t="shared" si="230"/>
        <v>3.3099570471559199E-3</v>
      </c>
      <c r="AF440">
        <f t="shared" si="231"/>
        <v>7.9900705486273538E-2</v>
      </c>
      <c r="AG440" s="68"/>
      <c r="AH440">
        <f t="shared" si="232"/>
        <v>2.2368479324270038E-2</v>
      </c>
      <c r="AI440">
        <f t="shared" si="233"/>
        <v>0.70006261740069475</v>
      </c>
      <c r="AJ440">
        <f t="shared" si="234"/>
        <v>0.80664166674597704</v>
      </c>
      <c r="AK440">
        <f t="shared" si="235"/>
        <v>0.47290333739515739</v>
      </c>
      <c r="AL440">
        <f t="shared" si="236"/>
        <v>2.136017340900894</v>
      </c>
      <c r="AM440">
        <f t="shared" si="237"/>
        <v>1.8184210484451349</v>
      </c>
      <c r="AN440" s="15">
        <f t="shared" si="244"/>
        <v>7.8191240771403283</v>
      </c>
      <c r="AO440" s="15">
        <f t="shared" si="244"/>
        <v>7.8191240764694285</v>
      </c>
      <c r="AP440" s="15">
        <f t="shared" si="244"/>
        <v>7.8191240420930344</v>
      </c>
      <c r="AQ440" s="15">
        <f t="shared" si="244"/>
        <v>7.8191222807177674</v>
      </c>
      <c r="AR440" s="15">
        <f t="shared" si="244"/>
        <v>7.8190321502451496</v>
      </c>
      <c r="AS440" s="15">
        <f t="shared" si="244"/>
        <v>7.8146950569133979</v>
      </c>
      <c r="AT440" s="15">
        <f t="shared" si="244"/>
        <v>7.7233788497603104</v>
      </c>
      <c r="AU440" s="15">
        <f t="shared" si="238"/>
        <v>7.2594642565019383</v>
      </c>
    </row>
    <row r="441" spans="1:47" ht="12" customHeight="1" x14ac:dyDescent="0.2">
      <c r="A441" s="182" t="s">
        <v>1913</v>
      </c>
      <c r="B441" s="183" t="s">
        <v>676</v>
      </c>
      <c r="C441" s="184">
        <v>59042.433700000001</v>
      </c>
      <c r="D441" s="182">
        <v>1E-4</v>
      </c>
      <c r="E441" s="9">
        <f t="shared" si="220"/>
        <v>12506.056200261613</v>
      </c>
      <c r="F441" s="9">
        <f t="shared" si="221"/>
        <v>12506</v>
      </c>
      <c r="G441" s="9">
        <f t="shared" si="222"/>
        <v>8.7046000000555068E-2</v>
      </c>
      <c r="H441" s="9"/>
      <c r="I441" s="9"/>
      <c r="J441" s="9"/>
      <c r="K441" s="9">
        <f t="shared" si="242"/>
        <v>8.7046000000555068E-2</v>
      </c>
      <c r="L441" s="9"/>
      <c r="M441" s="15"/>
      <c r="N441" s="9"/>
      <c r="O441" s="9">
        <f t="shared" ca="1" si="243"/>
        <v>7.9977440007725997E-2</v>
      </c>
      <c r="P441" s="9">
        <f t="shared" si="223"/>
        <v>6.9908145743879076E-3</v>
      </c>
      <c r="Q441" s="40">
        <f t="shared" si="224"/>
        <v>44023.933700000001</v>
      </c>
      <c r="S441" s="35">
        <v>1</v>
      </c>
      <c r="Z441">
        <f t="shared" si="225"/>
        <v>12506</v>
      </c>
      <c r="AA441" s="15">
        <f t="shared" si="226"/>
        <v>2.9350876065697511E-2</v>
      </c>
      <c r="AB441" s="15">
        <f t="shared" si="227"/>
        <v>6.4685938509245464E-2</v>
      </c>
      <c r="AC441" s="15">
        <f t="shared" si="228"/>
        <v>8.0055185426167158E-2</v>
      </c>
      <c r="AD441" s="15">
        <f t="shared" si="229"/>
        <v>5.7695123934857553E-2</v>
      </c>
      <c r="AE441" s="15">
        <f t="shared" si="230"/>
        <v>3.3287273258585728E-3</v>
      </c>
      <c r="AF441">
        <f t="shared" si="231"/>
        <v>8.0055185426167158E-2</v>
      </c>
      <c r="AG441" s="68"/>
      <c r="AH441">
        <f t="shared" si="232"/>
        <v>2.2360061491309605E-2</v>
      </c>
      <c r="AI441">
        <f t="shared" si="233"/>
        <v>0.69706234240413734</v>
      </c>
      <c r="AJ441">
        <f t="shared" si="234"/>
        <v>0.80286800882239961</v>
      </c>
      <c r="AK441">
        <f t="shared" si="235"/>
        <v>0.47098702276212656</v>
      </c>
      <c r="AL441">
        <f t="shared" si="236"/>
        <v>2.1423745726699006</v>
      </c>
      <c r="AM441">
        <f t="shared" si="237"/>
        <v>1.832189881867917</v>
      </c>
      <c r="AN441" s="15">
        <f t="shared" ref="AN441:AT450" si="245">$AU441+$AB$7*SIN(AO441)</f>
        <v>7.8266637538684263</v>
      </c>
      <c r="AO441" s="15">
        <f t="shared" si="245"/>
        <v>7.826663753644306</v>
      </c>
      <c r="AP441" s="15">
        <f t="shared" si="245"/>
        <v>7.8266637389921767</v>
      </c>
      <c r="AQ441" s="15">
        <f t="shared" si="245"/>
        <v>7.8266627811104676</v>
      </c>
      <c r="AR441" s="15">
        <f t="shared" si="245"/>
        <v>7.8266002323586275</v>
      </c>
      <c r="AS441" s="15">
        <f t="shared" si="245"/>
        <v>7.822786095348973</v>
      </c>
      <c r="AT441" s="15">
        <f t="shared" si="245"/>
        <v>7.7330982753213684</v>
      </c>
      <c r="AU441" s="15">
        <f t="shared" si="238"/>
        <v>7.2668726955180993</v>
      </c>
    </row>
    <row r="442" spans="1:47" ht="12" customHeight="1" x14ac:dyDescent="0.2">
      <c r="A442" s="182" t="s">
        <v>1913</v>
      </c>
      <c r="B442" s="183" t="s">
        <v>676</v>
      </c>
      <c r="C442" s="184">
        <v>59059.472000000002</v>
      </c>
      <c r="D442" s="182">
        <v>1E-4</v>
      </c>
      <c r="E442" s="9">
        <f t="shared" si="220"/>
        <v>12517.056785210227</v>
      </c>
      <c r="F442" s="9">
        <f t="shared" si="221"/>
        <v>12517</v>
      </c>
      <c r="G442" s="9">
        <f t="shared" si="222"/>
        <v>8.7952000001678243E-2</v>
      </c>
      <c r="H442" s="9"/>
      <c r="I442" s="9"/>
      <c r="J442" s="9"/>
      <c r="K442" s="9">
        <f t="shared" si="242"/>
        <v>8.7952000001678243E-2</v>
      </c>
      <c r="L442" s="9"/>
      <c r="M442" s="15"/>
      <c r="N442" s="9"/>
      <c r="O442" s="9">
        <f t="shared" ca="1" si="243"/>
        <v>8.0230930021495284E-2</v>
      </c>
      <c r="P442" s="9">
        <f t="shared" si="223"/>
        <v>6.9924970105030996E-3</v>
      </c>
      <c r="Q442" s="40">
        <f t="shared" si="224"/>
        <v>44040.972000000002</v>
      </c>
      <c r="S442" s="35">
        <v>1</v>
      </c>
      <c r="Z442">
        <f t="shared" si="225"/>
        <v>12517</v>
      </c>
      <c r="AA442" s="15">
        <f t="shared" si="226"/>
        <v>2.9348097829266662E-2</v>
      </c>
      <c r="AB442" s="15">
        <f t="shared" si="227"/>
        <v>6.5596399182914683E-2</v>
      </c>
      <c r="AC442" s="15">
        <f t="shared" si="228"/>
        <v>8.0959502991175145E-2</v>
      </c>
      <c r="AD442" s="15">
        <f t="shared" si="229"/>
        <v>5.8603902172411584E-2</v>
      </c>
      <c r="AE442" s="15">
        <f t="shared" si="230"/>
        <v>3.4344173498335874E-3</v>
      </c>
      <c r="AF442">
        <f t="shared" si="231"/>
        <v>8.0959502991175145E-2</v>
      </c>
      <c r="AG442" s="68"/>
      <c r="AH442">
        <f t="shared" si="232"/>
        <v>2.2355600818763564E-2</v>
      </c>
      <c r="AI442">
        <f t="shared" si="233"/>
        <v>0.69564077284418513</v>
      </c>
      <c r="AJ442">
        <f t="shared" si="234"/>
        <v>0.80106322786582584</v>
      </c>
      <c r="AK442">
        <f t="shared" si="235"/>
        <v>0.47006963403852747</v>
      </c>
      <c r="AL442">
        <f t="shared" si="236"/>
        <v>2.1453957902945087</v>
      </c>
      <c r="AM442">
        <f t="shared" si="237"/>
        <v>1.8387897548918697</v>
      </c>
      <c r="AN442" s="15">
        <f t="shared" si="245"/>
        <v>7.8302582861682577</v>
      </c>
      <c r="AO442" s="15">
        <f t="shared" si="245"/>
        <v>7.8302582860483581</v>
      </c>
      <c r="AP442" s="15">
        <f t="shared" si="245"/>
        <v>7.8302582770223568</v>
      </c>
      <c r="AQ442" s="15">
        <f t="shared" si="245"/>
        <v>7.8302575975594646</v>
      </c>
      <c r="AR442" s="15">
        <f t="shared" si="245"/>
        <v>7.830206504423959</v>
      </c>
      <c r="AS442" s="15">
        <f t="shared" si="245"/>
        <v>7.8266365752505838</v>
      </c>
      <c r="AT442" s="15">
        <f t="shared" si="245"/>
        <v>7.7377376584676654</v>
      </c>
      <c r="AU442" s="15">
        <f t="shared" si="238"/>
        <v>7.2704158620040902</v>
      </c>
    </row>
    <row r="443" spans="1:47" ht="12" customHeight="1" x14ac:dyDescent="0.2">
      <c r="A443" s="182" t="s">
        <v>1914</v>
      </c>
      <c r="B443" s="183" t="s">
        <v>676</v>
      </c>
      <c r="C443" s="184">
        <v>59096.6446</v>
      </c>
      <c r="D443" s="182">
        <v>1E-4</v>
      </c>
      <c r="E443" s="9">
        <f t="shared" si="220"/>
        <v>12541.056852356645</v>
      </c>
      <c r="F443" s="9">
        <f t="shared" si="221"/>
        <v>12541</v>
      </c>
      <c r="G443" s="9">
        <f t="shared" si="222"/>
        <v>8.8055999993230216E-2</v>
      </c>
      <c r="H443" s="9"/>
      <c r="I443" s="9"/>
      <c r="J443" s="9"/>
      <c r="K443" s="9">
        <f t="shared" si="242"/>
        <v>8.8055999993230216E-2</v>
      </c>
      <c r="L443" s="9"/>
      <c r="M443" s="15"/>
      <c r="N443" s="9"/>
      <c r="O443" s="9">
        <f t="shared" ca="1" si="243"/>
        <v>8.078399914244655E-2</v>
      </c>
      <c r="P443" s="9">
        <f t="shared" si="223"/>
        <v>6.9961653722499396E-3</v>
      </c>
      <c r="Q443" s="40">
        <f t="shared" si="224"/>
        <v>44078.1446</v>
      </c>
      <c r="S443" s="35">
        <v>1</v>
      </c>
      <c r="Z443">
        <f t="shared" si="225"/>
        <v>12541</v>
      </c>
      <c r="AA443" s="15">
        <f t="shared" si="226"/>
        <v>2.9341068173298755E-2</v>
      </c>
      <c r="AB443" s="15">
        <f t="shared" si="227"/>
        <v>6.5711097192181406E-2</v>
      </c>
      <c r="AC443" s="15">
        <f t="shared" si="228"/>
        <v>8.1059834620980278E-2</v>
      </c>
      <c r="AD443" s="15">
        <f t="shared" si="229"/>
        <v>5.8714931819931461E-2</v>
      </c>
      <c r="AE443" s="15">
        <f t="shared" si="230"/>
        <v>3.4474432186192001E-3</v>
      </c>
      <c r="AF443">
        <f t="shared" si="231"/>
        <v>8.1059834620980278E-2</v>
      </c>
      <c r="AG443" s="68"/>
      <c r="AH443">
        <f t="shared" si="232"/>
        <v>2.2344902801048817E-2</v>
      </c>
      <c r="AI443">
        <f t="shared" si="233"/>
        <v>0.69256872451950702</v>
      </c>
      <c r="AJ443">
        <f t="shared" si="234"/>
        <v>0.79712583526545366</v>
      </c>
      <c r="AK443">
        <f t="shared" si="235"/>
        <v>0.46806624622636195</v>
      </c>
      <c r="AL443">
        <f t="shared" si="236"/>
        <v>2.1519450277954708</v>
      </c>
      <c r="AM443">
        <f t="shared" si="237"/>
        <v>1.8532233043375523</v>
      </c>
      <c r="AN443" s="15">
        <f t="shared" si="245"/>
        <v>7.8380755677336982</v>
      </c>
      <c r="AO443" s="15">
        <f t="shared" si="245"/>
        <v>7.8380755677125995</v>
      </c>
      <c r="AP443" s="15">
        <f t="shared" si="245"/>
        <v>7.8380755653438561</v>
      </c>
      <c r="AQ443" s="15">
        <f t="shared" si="245"/>
        <v>7.8380752994049425</v>
      </c>
      <c r="AR443" s="15">
        <f t="shared" si="245"/>
        <v>7.8380454706532587</v>
      </c>
      <c r="AS443" s="15">
        <f t="shared" si="245"/>
        <v>7.8349948487664944</v>
      </c>
      <c r="AT443" s="15">
        <f t="shared" si="245"/>
        <v>7.7478395662778823</v>
      </c>
      <c r="AU443" s="15">
        <f t="shared" si="238"/>
        <v>7.2781464070644324</v>
      </c>
    </row>
    <row r="444" spans="1:47" ht="12" customHeight="1" x14ac:dyDescent="0.2">
      <c r="A444" s="65" t="s">
        <v>1912</v>
      </c>
      <c r="B444" s="66" t="s">
        <v>676</v>
      </c>
      <c r="C444" s="67">
        <v>59353.756999999998</v>
      </c>
      <c r="D444" s="67">
        <v>4.0000000000000002E-4</v>
      </c>
      <c r="E444" s="9">
        <f t="shared" si="220"/>
        <v>12707.058554260115</v>
      </c>
      <c r="F444" s="9">
        <f t="shared" si="221"/>
        <v>12707</v>
      </c>
      <c r="G444" s="9">
        <f t="shared" si="222"/>
        <v>9.069199999794364E-2</v>
      </c>
      <c r="H444" s="9"/>
      <c r="I444" s="9"/>
      <c r="J444" s="9"/>
      <c r="K444" s="9">
        <f t="shared" si="242"/>
        <v>9.069199999794364E-2</v>
      </c>
      <c r="L444" s="9"/>
      <c r="M444" s="15"/>
      <c r="N444" s="9"/>
      <c r="O444" s="9">
        <f t="shared" ca="1" si="243"/>
        <v>8.460939389569283E-2</v>
      </c>
      <c r="P444" s="9">
        <f t="shared" si="223"/>
        <v>7.0214477945370578E-3</v>
      </c>
      <c r="Q444" s="40">
        <f t="shared" si="224"/>
        <v>44335.256999999998</v>
      </c>
      <c r="S444" s="35">
        <v>1</v>
      </c>
      <c r="Z444">
        <f t="shared" si="225"/>
        <v>12707</v>
      </c>
      <c r="AA444" s="15">
        <f t="shared" si="226"/>
        <v>2.9257448691784604E-2</v>
      </c>
      <c r="AB444" s="15">
        <f t="shared" si="227"/>
        <v>6.8455999100696094E-2</v>
      </c>
      <c r="AC444" s="15">
        <f t="shared" si="228"/>
        <v>8.3670552203406579E-2</v>
      </c>
      <c r="AD444" s="15">
        <f t="shared" si="229"/>
        <v>6.1434551306159033E-2</v>
      </c>
      <c r="AE444" s="15">
        <f t="shared" si="230"/>
        <v>3.7742040941890864E-3</v>
      </c>
      <c r="AF444">
        <f t="shared" si="231"/>
        <v>8.3670552203406579E-2</v>
      </c>
      <c r="AG444" s="68"/>
      <c r="AH444">
        <f t="shared" si="232"/>
        <v>2.2236000897247546E-2</v>
      </c>
      <c r="AI444">
        <f t="shared" si="233"/>
        <v>0.67237892871887173</v>
      </c>
      <c r="AJ444">
        <f t="shared" si="234"/>
        <v>0.76993697205885381</v>
      </c>
      <c r="AK444">
        <f t="shared" si="235"/>
        <v>0.45416344376513379</v>
      </c>
      <c r="AL444">
        <f t="shared" si="236"/>
        <v>2.1957227795904668</v>
      </c>
      <c r="AM444">
        <f t="shared" si="237"/>
        <v>1.9544088884004347</v>
      </c>
      <c r="AN444" s="15">
        <f t="shared" si="245"/>
        <v>7.8912276214971495</v>
      </c>
      <c r="AO444" s="15">
        <f t="shared" si="245"/>
        <v>7.8912276214979507</v>
      </c>
      <c r="AP444" s="15">
        <f t="shared" si="245"/>
        <v>7.8912276214595405</v>
      </c>
      <c r="AQ444" s="15">
        <f t="shared" si="245"/>
        <v>7.8912276233014795</v>
      </c>
      <c r="AR444" s="15">
        <f t="shared" si="245"/>
        <v>7.8912275349714074</v>
      </c>
      <c r="AS444" s="15">
        <f t="shared" si="245"/>
        <v>7.8912317705993802</v>
      </c>
      <c r="AT444" s="15">
        <f t="shared" si="245"/>
        <v>7.8169351502551274</v>
      </c>
      <c r="AU444" s="15">
        <f t="shared" si="238"/>
        <v>7.3316160103984673</v>
      </c>
    </row>
    <row r="445" spans="1:47" ht="12" customHeight="1" x14ac:dyDescent="0.2">
      <c r="A445" s="65" t="s">
        <v>1912</v>
      </c>
      <c r="B445" s="66" t="s">
        <v>676</v>
      </c>
      <c r="C445" s="67">
        <v>59370.7984</v>
      </c>
      <c r="D445" s="67">
        <v>1E-4</v>
      </c>
      <c r="E445" s="9">
        <f t="shared" si="220"/>
        <v>12718.061140688535</v>
      </c>
      <c r="F445" s="9">
        <f t="shared" si="221"/>
        <v>12718</v>
      </c>
      <c r="G445" s="9">
        <f t="shared" si="222"/>
        <v>9.4698000000789762E-2</v>
      </c>
      <c r="H445" s="9"/>
      <c r="I445" s="9"/>
      <c r="J445" s="9"/>
      <c r="K445" s="9">
        <f t="shared" si="242"/>
        <v>9.4698000000789762E-2</v>
      </c>
      <c r="L445" s="9"/>
      <c r="M445" s="15"/>
      <c r="N445" s="9"/>
      <c r="O445" s="9">
        <f t="shared" ca="1" si="243"/>
        <v>8.4862883909462172E-2</v>
      </c>
      <c r="P445" s="9">
        <f t="shared" si="223"/>
        <v>7.0231175544679027E-3</v>
      </c>
      <c r="Q445" s="40">
        <f t="shared" si="224"/>
        <v>44352.2984</v>
      </c>
      <c r="S445" s="35">
        <v>1</v>
      </c>
      <c r="Z445">
        <f t="shared" si="225"/>
        <v>12718</v>
      </c>
      <c r="AA445" s="15">
        <f t="shared" si="226"/>
        <v>2.9249827403536849E-2</v>
      </c>
      <c r="AB445" s="15">
        <f t="shared" si="227"/>
        <v>7.2471290151720824E-2</v>
      </c>
      <c r="AC445" s="15">
        <f t="shared" si="228"/>
        <v>8.7674882446321864E-2</v>
      </c>
      <c r="AD445" s="15">
        <f t="shared" si="229"/>
        <v>6.5448172597252913E-2</v>
      </c>
      <c r="AE445" s="15">
        <f t="shared" si="230"/>
        <v>4.2834632963198067E-3</v>
      </c>
      <c r="AF445">
        <f t="shared" si="231"/>
        <v>8.7674882446321864E-2</v>
      </c>
      <c r="AG445" s="68"/>
      <c r="AH445">
        <f t="shared" si="232"/>
        <v>2.2226709849068944E-2</v>
      </c>
      <c r="AI445">
        <f t="shared" si="233"/>
        <v>0.67110337173153556</v>
      </c>
      <c r="AJ445">
        <f t="shared" si="234"/>
        <v>0.76813989536786198</v>
      </c>
      <c r="AK445">
        <f t="shared" si="235"/>
        <v>0.45324056296147586</v>
      </c>
      <c r="AL445">
        <f t="shared" si="236"/>
        <v>2.1985342200022182</v>
      </c>
      <c r="AM445">
        <f t="shared" si="237"/>
        <v>1.961202727444362</v>
      </c>
      <c r="AN445" s="15">
        <f t="shared" si="245"/>
        <v>7.8946951164470365</v>
      </c>
      <c r="AO445" s="15">
        <f t="shared" si="245"/>
        <v>7.8946951164935193</v>
      </c>
      <c r="AP445" s="15">
        <f t="shared" si="245"/>
        <v>7.8946951144541826</v>
      </c>
      <c r="AQ445" s="15">
        <f t="shared" si="245"/>
        <v>7.8946952039251794</v>
      </c>
      <c r="AR445" s="15">
        <f t="shared" si="245"/>
        <v>7.8946912784161603</v>
      </c>
      <c r="AS445" s="15">
        <f t="shared" si="245"/>
        <v>7.8948631544352894</v>
      </c>
      <c r="AT445" s="15">
        <f t="shared" si="245"/>
        <v>7.821465235200141</v>
      </c>
      <c r="AU445" s="15">
        <f t="shared" si="238"/>
        <v>7.3351591768844573</v>
      </c>
    </row>
    <row r="446" spans="1:47" ht="12" customHeight="1" x14ac:dyDescent="0.2">
      <c r="A446" s="65" t="s">
        <v>1912</v>
      </c>
      <c r="B446" s="66" t="s">
        <v>676</v>
      </c>
      <c r="C446" s="67">
        <v>59423.4611</v>
      </c>
      <c r="D446" s="67">
        <v>1E-4</v>
      </c>
      <c r="E446" s="9">
        <f t="shared" si="220"/>
        <v>12752.062215031243</v>
      </c>
      <c r="F446" s="9">
        <f t="shared" si="221"/>
        <v>12752</v>
      </c>
      <c r="G446" s="9">
        <f t="shared" si="222"/>
        <v>9.6361999996588565E-2</v>
      </c>
      <c r="H446" s="9"/>
      <c r="I446" s="9"/>
      <c r="J446" s="9"/>
      <c r="K446" s="9">
        <f t="shared" si="242"/>
        <v>9.6361999996588565E-2</v>
      </c>
      <c r="L446" s="9"/>
      <c r="M446" s="15"/>
      <c r="N446" s="9"/>
      <c r="O446" s="9">
        <f t="shared" ca="1" si="243"/>
        <v>8.5646398497476461E-2</v>
      </c>
      <c r="P446" s="9">
        <f t="shared" si="223"/>
        <v>7.028274244692401E-3</v>
      </c>
      <c r="Q446" s="40">
        <f t="shared" si="224"/>
        <v>44404.9611</v>
      </c>
      <c r="S446" s="35">
        <v>1</v>
      </c>
      <c r="Z446">
        <f t="shared" si="225"/>
        <v>12752</v>
      </c>
      <c r="AA446" s="15">
        <f t="shared" si="226"/>
        <v>2.9224699408648844E-2</v>
      </c>
      <c r="AB446" s="15">
        <f t="shared" si="227"/>
        <v>7.4165574832632114E-2</v>
      </c>
      <c r="AC446" s="15">
        <f t="shared" si="228"/>
        <v>8.9333725751896159E-2</v>
      </c>
      <c r="AD446" s="15">
        <f t="shared" si="229"/>
        <v>6.7137300587939722E-2</v>
      </c>
      <c r="AE446" s="15">
        <f t="shared" si="230"/>
        <v>4.5074171302353716E-3</v>
      </c>
      <c r="AF446">
        <f t="shared" si="231"/>
        <v>8.9333725751896159E-2</v>
      </c>
      <c r="AG446" s="68"/>
      <c r="AH446">
        <f t="shared" si="232"/>
        <v>2.2196425163956444E-2</v>
      </c>
      <c r="AI446">
        <f t="shared" si="233"/>
        <v>0.66720734488062705</v>
      </c>
      <c r="AJ446">
        <f t="shared" si="234"/>
        <v>0.76259024015880095</v>
      </c>
      <c r="AK446">
        <f t="shared" si="235"/>
        <v>0.45038766490502175</v>
      </c>
      <c r="AL446">
        <f t="shared" si="236"/>
        <v>2.207157241261382</v>
      </c>
      <c r="AM446">
        <f t="shared" si="237"/>
        <v>1.9822759917451251</v>
      </c>
      <c r="AN446" s="15">
        <f t="shared" si="245"/>
        <v>7.9053714883004478</v>
      </c>
      <c r="AO446" s="15">
        <f t="shared" si="245"/>
        <v>7.905371488756062</v>
      </c>
      <c r="AP446" s="15">
        <f t="shared" si="245"/>
        <v>7.9053714729172091</v>
      </c>
      <c r="AQ446" s="15">
        <f t="shared" si="245"/>
        <v>7.9053720235312701</v>
      </c>
      <c r="AR446" s="15">
        <f t="shared" si="245"/>
        <v>7.9053528787958456</v>
      </c>
      <c r="AS446" s="15">
        <f t="shared" si="245"/>
        <v>7.9060144055909243</v>
      </c>
      <c r="AT446" s="15">
        <f t="shared" si="245"/>
        <v>7.835428663453551</v>
      </c>
      <c r="AU446" s="15">
        <f t="shared" si="238"/>
        <v>7.3461107823866092</v>
      </c>
    </row>
    <row r="447" spans="1:47" ht="12" customHeight="1" x14ac:dyDescent="0.2">
      <c r="A447" s="182" t="s">
        <v>1915</v>
      </c>
      <c r="B447" s="183" t="s">
        <v>676</v>
      </c>
      <c r="C447" s="184">
        <v>59734.787799999998</v>
      </c>
      <c r="D447" s="182">
        <v>1E-4</v>
      </c>
      <c r="E447" s="9">
        <f t="shared" si="220"/>
        <v>12953.066764201143</v>
      </c>
      <c r="F447" s="9">
        <f t="shared" si="221"/>
        <v>12953</v>
      </c>
      <c r="G447" s="9">
        <f t="shared" si="222"/>
        <v>0.1034079999953974</v>
      </c>
      <c r="H447" s="9"/>
      <c r="I447" s="9"/>
      <c r="J447" s="9"/>
      <c r="K447" s="9">
        <f t="shared" si="242"/>
        <v>0.1034079999953974</v>
      </c>
      <c r="L447" s="9"/>
      <c r="M447" s="15"/>
      <c r="N447" s="9"/>
      <c r="O447" s="9">
        <f t="shared" ca="1" si="243"/>
        <v>9.027835238544335E-2</v>
      </c>
      <c r="P447" s="9">
        <f t="shared" si="223"/>
        <v>7.0586239792643181E-3</v>
      </c>
      <c r="Q447" s="40">
        <f t="shared" si="224"/>
        <v>44716.287799999998</v>
      </c>
      <c r="S447" s="35">
        <v>1</v>
      </c>
      <c r="Z447">
        <f t="shared" si="225"/>
        <v>12953</v>
      </c>
      <c r="AA447" s="15">
        <f t="shared" si="226"/>
        <v>2.9029761004066824E-2</v>
      </c>
      <c r="AB447" s="15">
        <f t="shared" si="227"/>
        <v>8.1436862970594895E-2</v>
      </c>
      <c r="AC447" s="15">
        <f t="shared" si="228"/>
        <v>9.6349376016133081E-2</v>
      </c>
      <c r="AD447" s="15">
        <f t="shared" si="229"/>
        <v>7.4378238991330586E-2</v>
      </c>
      <c r="AE447" s="15">
        <f t="shared" si="230"/>
        <v>5.5321224354514895E-3</v>
      </c>
      <c r="AF447">
        <f t="shared" si="231"/>
        <v>9.6349376016133081E-2</v>
      </c>
      <c r="AG447" s="68"/>
      <c r="AH447">
        <f t="shared" si="232"/>
        <v>2.1971137024802505E-2</v>
      </c>
      <c r="AI447">
        <f t="shared" si="233"/>
        <v>0.6455357116136573</v>
      </c>
      <c r="AJ447">
        <f t="shared" si="234"/>
        <v>0.7299732135310415</v>
      </c>
      <c r="AK447">
        <f t="shared" si="235"/>
        <v>0.43353785101045539</v>
      </c>
      <c r="AL447">
        <f t="shared" si="236"/>
        <v>2.25618239579582</v>
      </c>
      <c r="AM447">
        <f t="shared" si="237"/>
        <v>2.1093066874206774</v>
      </c>
      <c r="AN447" s="15">
        <f t="shared" si="245"/>
        <v>7.9672646819035036</v>
      </c>
      <c r="AO447" s="15">
        <f t="shared" si="245"/>
        <v>7.9672647247870971</v>
      </c>
      <c r="AP447" s="15">
        <f t="shared" si="245"/>
        <v>7.9672640473505307</v>
      </c>
      <c r="AQ447" s="15">
        <f t="shared" si="245"/>
        <v>7.9672747484146376</v>
      </c>
      <c r="AR447" s="15">
        <f t="shared" si="245"/>
        <v>7.9671055922514489</v>
      </c>
      <c r="AS447" s="15">
        <f t="shared" si="245"/>
        <v>7.9697507149054498</v>
      </c>
      <c r="AT447" s="15">
        <f t="shared" si="245"/>
        <v>7.9167665528051563</v>
      </c>
      <c r="AU447" s="15">
        <f t="shared" si="238"/>
        <v>7.4108540972669763</v>
      </c>
    </row>
    <row r="448" spans="1:47" ht="12" customHeight="1" x14ac:dyDescent="0.2">
      <c r="A448" s="182" t="s">
        <v>1915</v>
      </c>
      <c r="B448" s="183" t="s">
        <v>676</v>
      </c>
      <c r="C448" s="184">
        <v>59745.630400000002</v>
      </c>
      <c r="D448" s="182">
        <v>5.9999999999999995E-4</v>
      </c>
      <c r="E448" s="9">
        <f t="shared" si="220"/>
        <v>12960.067165788383</v>
      </c>
      <c r="F448" s="9">
        <f t="shared" si="221"/>
        <v>12960</v>
      </c>
      <c r="G448" s="9">
        <f t="shared" si="222"/>
        <v>0.10403000000223983</v>
      </c>
      <c r="H448" s="9"/>
      <c r="I448" s="9"/>
      <c r="J448" s="9"/>
      <c r="K448" s="9">
        <f t="shared" si="242"/>
        <v>0.10403000000223983</v>
      </c>
      <c r="L448" s="9"/>
      <c r="M448" s="15"/>
      <c r="N448" s="9"/>
      <c r="O448" s="9">
        <f t="shared" ca="1" si="243"/>
        <v>9.0439664212387472E-2</v>
      </c>
      <c r="P448" s="9">
        <f t="shared" si="223"/>
        <v>7.0596767613990228E-3</v>
      </c>
      <c r="Q448" s="40">
        <f t="shared" si="224"/>
        <v>44727.130400000002</v>
      </c>
      <c r="S448" s="35">
        <v>1</v>
      </c>
      <c r="Z448">
        <f t="shared" si="225"/>
        <v>12960</v>
      </c>
      <c r="AA448" s="15">
        <f t="shared" si="226"/>
        <v>2.9021603796059066E-2</v>
      </c>
      <c r="AB448" s="15">
        <f t="shared" si="227"/>
        <v>8.2068072967579786E-2</v>
      </c>
      <c r="AC448" s="15">
        <f t="shared" si="228"/>
        <v>9.6970323240840803E-2</v>
      </c>
      <c r="AD448" s="15">
        <f t="shared" si="229"/>
        <v>7.5008396206180772E-2</v>
      </c>
      <c r="AE448" s="15">
        <f t="shared" si="230"/>
        <v>5.6262595014233939E-3</v>
      </c>
      <c r="AF448">
        <f t="shared" si="231"/>
        <v>9.6970323240840803E-2</v>
      </c>
      <c r="AG448" s="68"/>
      <c r="AH448">
        <f t="shared" si="232"/>
        <v>2.1961927034660045E-2</v>
      </c>
      <c r="AI448">
        <f t="shared" si="233"/>
        <v>0.64482068241727353</v>
      </c>
      <c r="AJ448">
        <f t="shared" si="234"/>
        <v>0.72884420928517268</v>
      </c>
      <c r="AK448">
        <f t="shared" si="235"/>
        <v>0.4329522518263057</v>
      </c>
      <c r="AL448">
        <f t="shared" si="236"/>
        <v>2.2578327990300666</v>
      </c>
      <c r="AM448">
        <f t="shared" si="237"/>
        <v>2.1138111967826965</v>
      </c>
      <c r="AN448" s="15">
        <f t="shared" si="245"/>
        <v>7.9693840145084449</v>
      </c>
      <c r="AO448" s="15">
        <f t="shared" si="245"/>
        <v>7.9693840613770304</v>
      </c>
      <c r="AP448" s="15">
        <f t="shared" si="245"/>
        <v>7.9693833345273006</v>
      </c>
      <c r="AQ448" s="15">
        <f t="shared" si="245"/>
        <v>7.9693946061817895</v>
      </c>
      <c r="AR448" s="15">
        <f t="shared" si="245"/>
        <v>7.9692196870315</v>
      </c>
      <c r="AS448" s="15">
        <f t="shared" si="245"/>
        <v>7.9719050737181778</v>
      </c>
      <c r="AT448" s="15">
        <f t="shared" si="245"/>
        <v>7.9195613937820069</v>
      </c>
      <c r="AU448" s="15">
        <f t="shared" si="238"/>
        <v>7.4131088395762434</v>
      </c>
    </row>
    <row r="449" spans="1:50" ht="12" customHeight="1" x14ac:dyDescent="0.2">
      <c r="A449" s="182" t="s">
        <v>1915</v>
      </c>
      <c r="B449" s="183" t="s">
        <v>676</v>
      </c>
      <c r="C449" s="184">
        <v>59762.667999999998</v>
      </c>
      <c r="D449" s="182">
        <v>1E-4</v>
      </c>
      <c r="E449" s="9">
        <f t="shared" si="220"/>
        <v>12971.067298789942</v>
      </c>
      <c r="F449" s="9">
        <f t="shared" si="221"/>
        <v>12971</v>
      </c>
      <c r="G449" s="9">
        <f t="shared" si="222"/>
        <v>0.10423599999194266</v>
      </c>
      <c r="H449" s="9"/>
      <c r="I449" s="9"/>
      <c r="J449" s="9"/>
      <c r="K449" s="9">
        <f t="shared" si="242"/>
        <v>0.10423599999194266</v>
      </c>
      <c r="L449" s="9"/>
      <c r="M449" s="15"/>
      <c r="N449" s="9"/>
      <c r="O449" s="9">
        <f t="shared" ca="1" si="243"/>
        <v>9.0693154226156814E-2</v>
      </c>
      <c r="P449" s="9">
        <f t="shared" si="223"/>
        <v>7.0613305657346442E-3</v>
      </c>
      <c r="Q449" s="40">
        <f t="shared" si="224"/>
        <v>44744.167999999998</v>
      </c>
      <c r="S449" s="35">
        <v>1</v>
      </c>
      <c r="Z449">
        <f t="shared" si="225"/>
        <v>12971</v>
      </c>
      <c r="AA449" s="15">
        <f t="shared" si="226"/>
        <v>2.9008606502802837E-2</v>
      </c>
      <c r="AB449" s="15">
        <f t="shared" si="227"/>
        <v>8.2288724054874474E-2</v>
      </c>
      <c r="AC449" s="15">
        <f t="shared" si="228"/>
        <v>9.7174669426208019E-2</v>
      </c>
      <c r="AD449" s="15">
        <f t="shared" si="229"/>
        <v>7.5227393489139829E-2</v>
      </c>
      <c r="AE449" s="15">
        <f t="shared" si="230"/>
        <v>5.659160731169878E-3</v>
      </c>
      <c r="AF449">
        <f t="shared" si="231"/>
        <v>9.7174669426208019E-2</v>
      </c>
      <c r="AG449" s="68"/>
      <c r="AH449">
        <f t="shared" si="232"/>
        <v>2.1947275937068193E-2</v>
      </c>
      <c r="AI449">
        <f t="shared" si="233"/>
        <v>0.64370220337688189</v>
      </c>
      <c r="AJ449">
        <f t="shared" si="234"/>
        <v>0.72707110802410302</v>
      </c>
      <c r="AK449">
        <f t="shared" si="235"/>
        <v>0.43203226745407713</v>
      </c>
      <c r="AL449">
        <f t="shared" si="236"/>
        <v>2.2604189225781579</v>
      </c>
      <c r="AM449">
        <f t="shared" si="237"/>
        <v>2.1209012975414301</v>
      </c>
      <c r="AN449" s="15">
        <f t="shared" si="245"/>
        <v>7.9727096604270811</v>
      </c>
      <c r="AO449" s="15">
        <f t="shared" si="245"/>
        <v>7.9727097140615317</v>
      </c>
      <c r="AP449" s="15">
        <f t="shared" si="245"/>
        <v>7.9727089054784495</v>
      </c>
      <c r="AQ449" s="15">
        <f t="shared" si="245"/>
        <v>7.972721094946186</v>
      </c>
      <c r="AR449" s="15">
        <f t="shared" si="245"/>
        <v>7.9725372052108243</v>
      </c>
      <c r="AS449" s="15">
        <f t="shared" si="245"/>
        <v>7.9752818799874436</v>
      </c>
      <c r="AT449" s="15">
        <f t="shared" si="245"/>
        <v>7.9239480836793401</v>
      </c>
      <c r="AU449" s="15">
        <f t="shared" si="238"/>
        <v>7.4166520060622334</v>
      </c>
    </row>
    <row r="450" spans="1:50" ht="12" customHeight="1" x14ac:dyDescent="0.2">
      <c r="A450" s="182" t="s">
        <v>1915</v>
      </c>
      <c r="B450" s="183" t="s">
        <v>676</v>
      </c>
      <c r="C450" s="184">
        <v>59773.510499999997</v>
      </c>
      <c r="D450" s="182">
        <v>1E-4</v>
      </c>
      <c r="E450" s="9">
        <f t="shared" si="220"/>
        <v>12978.067635813315</v>
      </c>
      <c r="F450" s="9">
        <f t="shared" si="221"/>
        <v>12978</v>
      </c>
      <c r="G450" s="9">
        <f t="shared" si="222"/>
        <v>0.10475799999403534</v>
      </c>
      <c r="H450" s="9"/>
      <c r="I450" s="9"/>
      <c r="J450" s="9"/>
      <c r="K450" s="9">
        <f t="shared" si="242"/>
        <v>0.10475799999403534</v>
      </c>
      <c r="L450" s="9"/>
      <c r="M450" s="15"/>
      <c r="N450" s="9"/>
      <c r="O450" s="9">
        <f t="shared" ca="1" si="243"/>
        <v>9.0854466053100935E-2</v>
      </c>
      <c r="P450" s="9">
        <f t="shared" si="223"/>
        <v>7.0623826254816386E-3</v>
      </c>
      <c r="Q450" s="40">
        <f t="shared" si="224"/>
        <v>44755.010499999997</v>
      </c>
      <c r="S450" s="35">
        <v>1</v>
      </c>
      <c r="Z450">
        <f t="shared" si="225"/>
        <v>12978</v>
      </c>
      <c r="AA450" s="15">
        <f t="shared" si="226"/>
        <v>2.9000222207788695E-2</v>
      </c>
      <c r="AB450" s="15">
        <f t="shared" si="227"/>
        <v>8.2820160411728294E-2</v>
      </c>
      <c r="AC450" s="15">
        <f t="shared" si="228"/>
        <v>9.76956173685537E-2</v>
      </c>
      <c r="AD450" s="15">
        <f t="shared" si="229"/>
        <v>7.5757777786246649E-2</v>
      </c>
      <c r="AE450" s="15">
        <f t="shared" si="230"/>
        <v>5.7392408951103266E-3</v>
      </c>
      <c r="AF450">
        <f t="shared" si="231"/>
        <v>9.76956173685537E-2</v>
      </c>
      <c r="AG450" s="68"/>
      <c r="AH450">
        <f t="shared" si="232"/>
        <v>2.1937839582307057E-2</v>
      </c>
      <c r="AI450">
        <f t="shared" si="233"/>
        <v>0.64299369573390497</v>
      </c>
      <c r="AJ450">
        <f t="shared" si="234"/>
        <v>0.72594344480692197</v>
      </c>
      <c r="AK450">
        <f t="shared" si="235"/>
        <v>0.4314469825068481</v>
      </c>
      <c r="AL450">
        <f t="shared" si="236"/>
        <v>2.2620599752936803</v>
      </c>
      <c r="AM450">
        <f t="shared" si="237"/>
        <v>2.1254205996249844</v>
      </c>
      <c r="AN450" s="15">
        <f t="shared" si="245"/>
        <v>7.9748229808319344</v>
      </c>
      <c r="AO450" s="15">
        <f t="shared" si="245"/>
        <v>7.974823039101878</v>
      </c>
      <c r="AP450" s="15">
        <f t="shared" si="245"/>
        <v>7.9748221759249196</v>
      </c>
      <c r="AQ450" s="15">
        <f t="shared" si="245"/>
        <v>7.9748349618972032</v>
      </c>
      <c r="AR450" s="15">
        <f t="shared" si="245"/>
        <v>7.974645429332071</v>
      </c>
      <c r="AS450" s="15">
        <f t="shared" si="245"/>
        <v>7.9774252944843038</v>
      </c>
      <c r="AT450" s="15">
        <f t="shared" si="245"/>
        <v>7.9267362983948528</v>
      </c>
      <c r="AU450" s="15">
        <f t="shared" si="238"/>
        <v>7.4189067483714997</v>
      </c>
    </row>
    <row r="451" spans="1:50" ht="12" customHeight="1" x14ac:dyDescent="0.2">
      <c r="B451" s="20"/>
      <c r="C451" s="14"/>
      <c r="D451" s="14"/>
      <c r="E451" s="9"/>
      <c r="F451" s="9"/>
      <c r="G451" s="9"/>
      <c r="H451" s="9"/>
      <c r="I451" s="9"/>
      <c r="J451" s="9"/>
      <c r="K451" s="9"/>
      <c r="L451" s="9"/>
      <c r="M451" s="15"/>
      <c r="N451" s="9"/>
      <c r="O451" s="9"/>
      <c r="P451" s="9"/>
      <c r="Q451" s="40"/>
      <c r="S451" s="35"/>
      <c r="AA451" s="15"/>
      <c r="AB451" s="15"/>
      <c r="AC451" s="15"/>
      <c r="AD451" s="15"/>
      <c r="AE451" s="15"/>
      <c r="AG451" s="68"/>
      <c r="AN451" s="15"/>
      <c r="AO451" s="15"/>
      <c r="AP451" s="15"/>
      <c r="AQ451" s="15"/>
      <c r="AR451" s="15"/>
      <c r="AS451" s="15"/>
      <c r="AT451" s="15"/>
      <c r="AU451" s="15"/>
    </row>
    <row r="452" spans="1:50" x14ac:dyDescent="0.2">
      <c r="B452" s="20"/>
      <c r="C452" s="14"/>
      <c r="D452" s="14"/>
      <c r="E452" s="9"/>
      <c r="F452" s="9"/>
      <c r="G452" s="9"/>
      <c r="H452" s="9"/>
      <c r="I452" s="9"/>
      <c r="J452" s="9"/>
      <c r="K452" s="9"/>
      <c r="L452" s="9"/>
      <c r="M452" s="15"/>
      <c r="N452" s="9"/>
      <c r="O452" s="9"/>
      <c r="P452" s="9"/>
      <c r="Q452" s="40"/>
      <c r="S452" s="35"/>
      <c r="AA452" s="15"/>
      <c r="AB452" s="15"/>
      <c r="AC452" s="15"/>
      <c r="AD452" s="15"/>
      <c r="AE452" s="15"/>
      <c r="AG452" s="68"/>
      <c r="AN452" s="15"/>
      <c r="AO452" s="15"/>
      <c r="AP452" s="15"/>
      <c r="AQ452" s="15"/>
      <c r="AR452" s="15"/>
      <c r="AS452" s="15"/>
      <c r="AT452" s="15"/>
      <c r="AU452" s="15"/>
    </row>
    <row r="453" spans="1:50" x14ac:dyDescent="0.2">
      <c r="B453" s="20"/>
      <c r="C453" s="14"/>
      <c r="D453" s="14"/>
      <c r="E453" s="9"/>
      <c r="F453" s="9"/>
      <c r="G453" s="9"/>
      <c r="H453" s="9"/>
      <c r="I453" s="9"/>
      <c r="J453" s="9"/>
      <c r="K453" s="9"/>
      <c r="L453" s="9"/>
      <c r="M453" s="15"/>
      <c r="N453" s="9"/>
      <c r="O453" s="9"/>
      <c r="P453" s="9"/>
      <c r="Q453" s="40"/>
      <c r="S453" s="35"/>
      <c r="AA453" s="15"/>
      <c r="AB453" s="15"/>
      <c r="AC453" s="15"/>
      <c r="AD453" s="15"/>
      <c r="AE453" s="15"/>
      <c r="AG453" s="68"/>
      <c r="AN453" s="15"/>
      <c r="AO453" s="15"/>
      <c r="AP453" s="15"/>
      <c r="AQ453" s="15"/>
      <c r="AR453" s="15"/>
      <c r="AS453" s="15"/>
      <c r="AT453" s="15"/>
      <c r="AU453" s="15"/>
    </row>
    <row r="454" spans="1:50" x14ac:dyDescent="0.2">
      <c r="B454" s="20"/>
      <c r="C454" s="14"/>
      <c r="D454" s="14"/>
      <c r="E454" s="9"/>
      <c r="F454" s="9"/>
      <c r="G454" s="9"/>
      <c r="H454" s="9"/>
      <c r="I454" s="9"/>
      <c r="J454" s="9"/>
      <c r="K454" s="9"/>
      <c r="L454" s="9"/>
      <c r="M454" s="15"/>
      <c r="N454" s="9"/>
      <c r="O454" s="9"/>
      <c r="P454" s="9"/>
      <c r="Q454" s="40"/>
      <c r="S454" s="35"/>
      <c r="AA454" s="15"/>
      <c r="AB454" s="15"/>
      <c r="AC454" s="15"/>
      <c r="AD454" s="15"/>
      <c r="AE454" s="15"/>
      <c r="AG454" s="68"/>
      <c r="AN454" s="15"/>
      <c r="AO454" s="15"/>
      <c r="AP454" s="15"/>
      <c r="AQ454" s="15"/>
      <c r="AR454" s="15"/>
      <c r="AS454" s="15"/>
      <c r="AT454" s="15"/>
      <c r="AU454" s="15"/>
    </row>
    <row r="455" spans="1:50" x14ac:dyDescent="0.2">
      <c r="B455" s="20"/>
      <c r="C455" s="14"/>
      <c r="D455" s="14"/>
      <c r="E455" s="9"/>
      <c r="F455" s="9"/>
      <c r="G455" s="9"/>
      <c r="H455" s="9"/>
      <c r="I455" s="9"/>
      <c r="J455" s="9"/>
      <c r="K455" s="9"/>
      <c r="L455" s="9"/>
      <c r="M455" s="15"/>
      <c r="N455" s="9"/>
      <c r="O455" s="9"/>
      <c r="P455" s="9"/>
      <c r="Q455" s="40"/>
      <c r="S455" s="35"/>
      <c r="AA455" s="15"/>
      <c r="AB455" s="15"/>
      <c r="AC455" s="15"/>
      <c r="AD455" s="15"/>
      <c r="AE455" s="15"/>
      <c r="AG455" s="68"/>
      <c r="AN455" s="15"/>
      <c r="AO455" s="15"/>
      <c r="AP455" s="15"/>
      <c r="AQ455" s="15"/>
      <c r="AR455" s="15"/>
      <c r="AS455" s="15"/>
      <c r="AT455" s="15"/>
      <c r="AU455" s="15"/>
    </row>
    <row r="456" spans="1:50" x14ac:dyDescent="0.2">
      <c r="B456" s="20"/>
      <c r="C456" s="14"/>
      <c r="D456" s="14"/>
      <c r="E456" s="9"/>
      <c r="F456" s="9"/>
      <c r="G456" s="9"/>
      <c r="H456" s="9"/>
      <c r="I456" s="9"/>
      <c r="J456" s="9"/>
      <c r="K456" s="9"/>
      <c r="L456" s="9"/>
      <c r="M456" s="15"/>
      <c r="N456" s="9"/>
      <c r="O456" s="9"/>
      <c r="P456" s="9"/>
      <c r="Q456" s="40"/>
      <c r="S456" s="35"/>
      <c r="AA456" s="15"/>
      <c r="AB456" s="15"/>
      <c r="AC456" s="15"/>
      <c r="AD456" s="15"/>
      <c r="AE456" s="15"/>
      <c r="AG456" s="68"/>
      <c r="AN456" s="15"/>
      <c r="AO456" s="15"/>
      <c r="AP456" s="15"/>
      <c r="AQ456" s="15"/>
      <c r="AR456" s="15"/>
      <c r="AS456" s="15"/>
      <c r="AT456" s="15"/>
      <c r="AU456" s="15"/>
    </row>
    <row r="457" spans="1:50" x14ac:dyDescent="0.2">
      <c r="B457" s="20"/>
      <c r="C457" s="14"/>
      <c r="D457" s="14"/>
      <c r="E457" s="9"/>
      <c r="F457" s="9"/>
      <c r="G457" s="9"/>
      <c r="H457" s="9"/>
      <c r="I457" s="9"/>
      <c r="J457" s="9"/>
      <c r="K457" s="9"/>
      <c r="L457" s="9"/>
      <c r="M457" s="15"/>
      <c r="N457" s="9"/>
      <c r="O457" s="9"/>
      <c r="P457" s="9"/>
      <c r="Q457" s="40"/>
      <c r="S457" s="35"/>
      <c r="AA457" s="15"/>
      <c r="AB457" s="15"/>
      <c r="AC457" s="15"/>
      <c r="AD457" s="15"/>
      <c r="AE457" s="15"/>
      <c r="AG457" s="68"/>
      <c r="AN457" s="15"/>
      <c r="AO457" s="15"/>
      <c r="AP457" s="15"/>
      <c r="AQ457" s="15"/>
      <c r="AR457" s="15"/>
      <c r="AS457" s="15"/>
      <c r="AT457" s="15"/>
      <c r="AU457" s="15"/>
    </row>
    <row r="458" spans="1:50" x14ac:dyDescent="0.2">
      <c r="B458" s="20"/>
      <c r="C458" s="14"/>
      <c r="D458" s="14"/>
      <c r="E458" s="9"/>
      <c r="F458" s="9"/>
      <c r="G458" s="9"/>
      <c r="H458" s="9"/>
      <c r="I458" s="9"/>
      <c r="J458" s="9"/>
      <c r="K458" s="9"/>
      <c r="L458" s="9"/>
      <c r="M458" s="15"/>
      <c r="N458" s="9"/>
      <c r="O458" s="9"/>
      <c r="P458" s="9"/>
      <c r="Q458" s="40"/>
      <c r="S458" s="35"/>
      <c r="AA458" s="15"/>
      <c r="AB458" s="15"/>
      <c r="AC458" s="15"/>
      <c r="AD458" s="15"/>
      <c r="AE458" s="15"/>
      <c r="AG458" s="68"/>
      <c r="AN458" s="15"/>
      <c r="AO458" s="15"/>
      <c r="AP458" s="15"/>
      <c r="AQ458" s="15"/>
      <c r="AR458" s="15"/>
      <c r="AS458" s="15"/>
      <c r="AT458" s="15"/>
      <c r="AU458" s="15"/>
    </row>
    <row r="459" spans="1:50" x14ac:dyDescent="0.2">
      <c r="B459" s="20"/>
      <c r="C459" s="14"/>
      <c r="D459" s="14"/>
      <c r="E459" s="9"/>
      <c r="F459" s="9"/>
      <c r="G459" s="9"/>
      <c r="H459" s="9"/>
      <c r="I459" s="9"/>
      <c r="J459" s="9"/>
      <c r="K459" s="9"/>
      <c r="L459" s="9"/>
      <c r="M459" s="15"/>
      <c r="N459" s="9"/>
      <c r="O459" s="9"/>
      <c r="P459" s="9"/>
      <c r="Q459" s="40"/>
      <c r="S459" s="35"/>
      <c r="AA459" s="15"/>
      <c r="AB459" s="15"/>
      <c r="AC459" s="15"/>
      <c r="AD459" s="15"/>
      <c r="AE459" s="15"/>
      <c r="AG459" s="68"/>
      <c r="AN459" s="15"/>
      <c r="AO459" s="15"/>
      <c r="AP459" s="15"/>
      <c r="AQ459" s="15"/>
      <c r="AR459" s="15"/>
      <c r="AS459" s="15"/>
      <c r="AT459" s="15"/>
      <c r="AU459" s="15"/>
    </row>
    <row r="460" spans="1:50" x14ac:dyDescent="0.2">
      <c r="B460" s="20"/>
      <c r="C460" s="14"/>
      <c r="D460" s="14"/>
      <c r="E460" s="9"/>
      <c r="F460" s="9"/>
      <c r="G460" s="9"/>
      <c r="H460" s="9"/>
      <c r="I460" s="9"/>
      <c r="J460" s="9"/>
      <c r="K460" s="9"/>
      <c r="L460" s="9"/>
      <c r="M460" s="15"/>
      <c r="N460" s="9"/>
      <c r="O460" s="9"/>
      <c r="P460" s="9"/>
      <c r="Q460" s="40"/>
      <c r="S460" s="35"/>
      <c r="AA460" s="15"/>
      <c r="AB460" s="15"/>
      <c r="AC460" s="15"/>
      <c r="AD460" s="15"/>
      <c r="AE460" s="15"/>
      <c r="AG460" s="68"/>
      <c r="AN460" s="15"/>
      <c r="AO460" s="15"/>
      <c r="AP460" s="15"/>
      <c r="AQ460" s="15"/>
      <c r="AR460" s="15"/>
      <c r="AS460" s="15"/>
      <c r="AT460" s="15"/>
      <c r="AU460" s="15"/>
    </row>
    <row r="461" spans="1:50" x14ac:dyDescent="0.2">
      <c r="B461" s="20"/>
      <c r="C461" s="14"/>
      <c r="D461" s="14"/>
      <c r="E461" s="9"/>
      <c r="F461" s="9"/>
      <c r="G461" s="9"/>
      <c r="H461" s="9"/>
      <c r="I461" s="9"/>
      <c r="J461" s="9"/>
      <c r="K461" s="9"/>
      <c r="L461" s="9"/>
      <c r="M461" s="15"/>
      <c r="N461" s="9"/>
      <c r="O461" s="9"/>
      <c r="P461" s="9"/>
      <c r="Q461" s="40"/>
      <c r="S461" s="35"/>
      <c r="AA461" s="15"/>
      <c r="AB461" s="15"/>
      <c r="AC461" s="15"/>
      <c r="AD461" s="15"/>
      <c r="AE461" s="15"/>
      <c r="AG461" s="68"/>
      <c r="AN461" s="15"/>
      <c r="AO461" s="15"/>
      <c r="AP461" s="15"/>
      <c r="AQ461" s="15"/>
      <c r="AR461" s="15"/>
      <c r="AS461" s="15"/>
      <c r="AT461" s="15"/>
      <c r="AU461" s="15"/>
    </row>
    <row r="462" spans="1:50" x14ac:dyDescent="0.2">
      <c r="B462" s="20"/>
      <c r="C462" s="14"/>
      <c r="D462" s="14"/>
      <c r="E462" s="9"/>
      <c r="F462" s="9"/>
      <c r="G462" s="9"/>
      <c r="H462" s="9"/>
      <c r="I462" s="9"/>
      <c r="J462" s="9"/>
      <c r="K462" s="9"/>
      <c r="L462" s="9"/>
      <c r="M462" s="15"/>
      <c r="N462" s="9"/>
      <c r="O462" s="9"/>
      <c r="P462" s="9"/>
      <c r="Q462" s="40"/>
      <c r="S462" s="35"/>
      <c r="AA462" s="15"/>
      <c r="AB462" s="15"/>
      <c r="AC462" s="15"/>
      <c r="AD462" s="15"/>
      <c r="AE462" s="15"/>
      <c r="AG462" s="68"/>
      <c r="AN462" s="15"/>
      <c r="AO462" s="15"/>
      <c r="AP462" s="15"/>
      <c r="AQ462" s="15"/>
      <c r="AR462" s="15"/>
      <c r="AS462" s="15"/>
      <c r="AT462" s="15"/>
      <c r="AU462" s="15"/>
    </row>
    <row r="463" spans="1:50" x14ac:dyDescent="0.2">
      <c r="B463" s="20"/>
      <c r="C463" s="14"/>
      <c r="D463" s="14"/>
      <c r="E463" s="9"/>
      <c r="F463" s="9"/>
      <c r="G463" s="9"/>
      <c r="H463" s="9"/>
      <c r="I463" s="9"/>
      <c r="J463" s="9"/>
      <c r="K463" s="9"/>
      <c r="L463" s="9"/>
      <c r="M463" s="15"/>
      <c r="N463" s="9"/>
      <c r="O463" s="9"/>
      <c r="P463" s="9"/>
      <c r="Q463" s="40"/>
      <c r="S463" s="35"/>
      <c r="AA463" s="15"/>
      <c r="AB463" s="15"/>
      <c r="AC463" s="15"/>
      <c r="AD463" s="15"/>
      <c r="AE463" s="15"/>
      <c r="AG463" s="68"/>
      <c r="AN463" s="15"/>
      <c r="AO463" s="15"/>
      <c r="AP463" s="15"/>
      <c r="AQ463" s="15"/>
      <c r="AR463" s="15"/>
      <c r="AS463" s="15"/>
      <c r="AT463" s="15"/>
      <c r="AU463" s="15"/>
    </row>
    <row r="464" spans="1:50" x14ac:dyDescent="0.2">
      <c r="B464" s="20"/>
      <c r="C464" s="14"/>
      <c r="D464" s="14"/>
      <c r="E464" s="9"/>
      <c r="F464" s="9"/>
      <c r="G464" s="9"/>
      <c r="H464" s="9"/>
      <c r="I464" s="9"/>
      <c r="J464" s="9"/>
      <c r="K464" s="9"/>
      <c r="L464" s="9"/>
      <c r="M464" s="15"/>
      <c r="N464" s="9"/>
      <c r="O464" s="9"/>
      <c r="P464" s="9"/>
      <c r="Q464" s="40"/>
      <c r="S464" s="35"/>
      <c r="AA464" s="15"/>
      <c r="AB464" s="15"/>
      <c r="AC464" s="15"/>
      <c r="AD464" s="15"/>
      <c r="AE464" s="15"/>
      <c r="AG464" s="68"/>
      <c r="AN464" s="15"/>
      <c r="AO464" s="15"/>
      <c r="AP464" s="15"/>
      <c r="AQ464" s="15"/>
      <c r="AR464" s="15"/>
      <c r="AS464" s="15"/>
      <c r="AT464" s="15"/>
      <c r="AU464" s="15"/>
      <c r="AV464" s="15"/>
      <c r="AX464" s="15"/>
    </row>
    <row r="465" spans="2:64" x14ac:dyDescent="0.2">
      <c r="B465" s="20"/>
      <c r="C465" s="14"/>
      <c r="D465" s="14"/>
      <c r="E465" s="9"/>
      <c r="F465" s="9"/>
      <c r="G465" s="9"/>
      <c r="H465" s="9"/>
      <c r="I465" s="9"/>
      <c r="J465" s="9"/>
      <c r="K465" s="9"/>
      <c r="L465" s="9"/>
      <c r="M465" s="15"/>
      <c r="N465" s="9"/>
      <c r="O465" s="9"/>
      <c r="P465" s="9"/>
      <c r="Q465" s="40"/>
      <c r="S465" s="35"/>
      <c r="AA465" s="15"/>
      <c r="AB465" s="15"/>
      <c r="AC465" s="15"/>
      <c r="AD465" s="15"/>
      <c r="AE465" s="15"/>
      <c r="AG465" s="68"/>
      <c r="AN465" s="15"/>
      <c r="AO465" s="15"/>
      <c r="AP465" s="15"/>
      <c r="AQ465" s="15"/>
      <c r="AR465" s="15"/>
      <c r="AS465" s="15"/>
      <c r="AT465" s="15"/>
      <c r="AU465" s="15"/>
    </row>
    <row r="466" spans="2:64" x14ac:dyDescent="0.2">
      <c r="B466" s="20"/>
      <c r="C466" s="14"/>
      <c r="D466" s="14"/>
      <c r="E466" s="9"/>
      <c r="F466" s="9"/>
      <c r="G466" s="9"/>
      <c r="H466" s="9"/>
      <c r="I466" s="9"/>
      <c r="J466" s="9"/>
      <c r="K466" s="9"/>
      <c r="L466" s="9"/>
      <c r="M466" s="15"/>
      <c r="N466" s="9"/>
      <c r="O466" s="9"/>
      <c r="P466" s="9"/>
      <c r="Q466" s="40"/>
      <c r="S466" s="35"/>
      <c r="AA466" s="15"/>
      <c r="AB466" s="15"/>
      <c r="AC466" s="15"/>
      <c r="AD466" s="15"/>
      <c r="AE466" s="15"/>
      <c r="AG466" s="68"/>
      <c r="AN466" s="15"/>
      <c r="AO466" s="15"/>
      <c r="AP466" s="15"/>
      <c r="AQ466" s="15"/>
      <c r="AR466" s="15"/>
      <c r="AS466" s="15"/>
      <c r="AT466" s="15"/>
      <c r="AU466" s="15"/>
    </row>
    <row r="467" spans="2:64" x14ac:dyDescent="0.2">
      <c r="B467" s="20"/>
      <c r="C467" s="14"/>
      <c r="D467" s="14"/>
      <c r="E467" s="9"/>
      <c r="F467" s="9"/>
      <c r="G467" s="9"/>
      <c r="H467" s="9"/>
      <c r="I467" s="9"/>
      <c r="J467" s="9"/>
      <c r="K467" s="9"/>
      <c r="L467" s="9"/>
      <c r="M467" s="15"/>
      <c r="N467" s="9"/>
      <c r="O467" s="9"/>
      <c r="P467" s="9"/>
      <c r="Q467" s="40"/>
      <c r="S467" s="35"/>
      <c r="AA467" s="15"/>
      <c r="AB467" s="15"/>
      <c r="AC467" s="15"/>
      <c r="AD467" s="15"/>
      <c r="AE467" s="15"/>
      <c r="AG467" s="68"/>
      <c r="AN467" s="15"/>
      <c r="AO467" s="15"/>
      <c r="AP467" s="15"/>
      <c r="AQ467" s="15"/>
      <c r="AR467" s="15"/>
      <c r="AS467" s="15"/>
      <c r="AT467" s="15"/>
      <c r="AU467" s="15"/>
    </row>
    <row r="468" spans="2:64" x14ac:dyDescent="0.2">
      <c r="B468" s="20"/>
      <c r="C468" s="14"/>
      <c r="D468" s="14"/>
      <c r="E468" s="9"/>
      <c r="F468" s="9"/>
      <c r="G468" s="9"/>
      <c r="H468" s="9"/>
      <c r="I468" s="9"/>
      <c r="J468" s="9"/>
      <c r="K468" s="9"/>
      <c r="L468" s="9"/>
      <c r="M468" s="15"/>
      <c r="N468" s="9"/>
      <c r="O468" s="9"/>
      <c r="P468" s="9"/>
      <c r="Q468" s="40"/>
      <c r="S468" s="35"/>
      <c r="AA468" s="15"/>
      <c r="AB468" s="15"/>
      <c r="AC468" s="15"/>
      <c r="AD468" s="15"/>
      <c r="AE468" s="15"/>
      <c r="AG468" s="68"/>
      <c r="AN468" s="15"/>
      <c r="AO468" s="15"/>
      <c r="AP468" s="15"/>
      <c r="AQ468" s="15"/>
      <c r="AR468" s="15"/>
      <c r="AS468" s="15"/>
      <c r="AT468" s="15"/>
      <c r="AU468" s="15"/>
    </row>
    <row r="469" spans="2:64" x14ac:dyDescent="0.2">
      <c r="B469" s="20"/>
      <c r="C469" s="14"/>
      <c r="D469" s="14"/>
      <c r="E469" s="9"/>
      <c r="F469" s="9"/>
      <c r="G469" s="9"/>
      <c r="H469" s="9"/>
      <c r="I469" s="9"/>
      <c r="J469" s="9"/>
      <c r="K469" s="9"/>
      <c r="L469" s="9"/>
      <c r="M469" s="15"/>
      <c r="N469" s="9"/>
      <c r="O469" s="9"/>
      <c r="P469" s="9"/>
      <c r="Q469" s="40"/>
      <c r="S469" s="35"/>
      <c r="AA469" s="15"/>
      <c r="AB469" s="15"/>
      <c r="AC469" s="15"/>
      <c r="AD469" s="15"/>
      <c r="AE469" s="15"/>
      <c r="AG469" s="68"/>
      <c r="AN469" s="15"/>
      <c r="AO469" s="15"/>
      <c r="AP469" s="15"/>
      <c r="AQ469" s="15"/>
      <c r="AR469" s="15"/>
      <c r="AS469" s="15"/>
      <c r="AT469" s="15"/>
      <c r="AU469" s="15"/>
    </row>
    <row r="470" spans="2:64" x14ac:dyDescent="0.2">
      <c r="B470" s="20"/>
      <c r="C470" s="14"/>
      <c r="D470" s="14"/>
      <c r="E470" s="9"/>
      <c r="F470" s="9"/>
      <c r="G470" s="9"/>
      <c r="H470" s="9"/>
      <c r="I470" s="9"/>
      <c r="J470" s="9"/>
      <c r="K470" s="9"/>
      <c r="L470" s="9"/>
      <c r="M470" s="15"/>
      <c r="N470" s="9"/>
      <c r="O470" s="9"/>
      <c r="P470" s="9"/>
      <c r="Q470" s="40"/>
      <c r="S470" s="35"/>
      <c r="AA470" s="15"/>
      <c r="AB470" s="15"/>
      <c r="AC470" s="15"/>
      <c r="AD470" s="15"/>
      <c r="AE470" s="15"/>
      <c r="AG470" s="68"/>
      <c r="AN470" s="15"/>
      <c r="AO470" s="15"/>
      <c r="AP470" s="15"/>
      <c r="AQ470" s="15"/>
      <c r="AR470" s="15"/>
      <c r="AS470" s="15"/>
      <c r="AT470" s="15"/>
      <c r="AU470" s="15"/>
    </row>
    <row r="471" spans="2:64" x14ac:dyDescent="0.2">
      <c r="B471" s="20"/>
      <c r="C471" s="14"/>
      <c r="D471" s="14"/>
      <c r="E471" s="9"/>
      <c r="F471" s="9"/>
      <c r="G471" s="9"/>
      <c r="H471" s="9"/>
      <c r="I471" s="9"/>
      <c r="J471" s="9"/>
      <c r="K471" s="9"/>
      <c r="L471" s="9"/>
      <c r="M471" s="15"/>
      <c r="N471" s="9"/>
      <c r="O471" s="9"/>
      <c r="P471" s="9"/>
      <c r="Q471" s="40"/>
      <c r="S471" s="35"/>
      <c r="AA471" s="15"/>
      <c r="AB471" s="15"/>
      <c r="AC471" s="15"/>
      <c r="AD471" s="15"/>
      <c r="AE471" s="15"/>
      <c r="AG471" s="68"/>
      <c r="AN471" s="15"/>
      <c r="AO471" s="15"/>
      <c r="AP471" s="15"/>
      <c r="AQ471" s="15"/>
      <c r="AR471" s="15"/>
      <c r="AS471" s="15"/>
      <c r="AT471" s="15"/>
      <c r="AU471" s="15"/>
    </row>
    <row r="472" spans="2:64" x14ac:dyDescent="0.2">
      <c r="B472" s="20"/>
      <c r="C472" s="14"/>
      <c r="D472" s="14"/>
      <c r="E472" s="9"/>
      <c r="F472" s="9"/>
      <c r="G472" s="9"/>
      <c r="H472" s="9"/>
      <c r="I472" s="9"/>
      <c r="J472" s="9"/>
      <c r="K472" s="9"/>
      <c r="L472" s="9"/>
      <c r="M472" s="15"/>
      <c r="N472" s="9"/>
      <c r="O472" s="9"/>
      <c r="P472" s="9"/>
      <c r="Q472" s="40"/>
      <c r="S472" s="35"/>
      <c r="AA472" s="15"/>
      <c r="AB472" s="15"/>
      <c r="AC472" s="15"/>
      <c r="AD472" s="15"/>
      <c r="AE472" s="15"/>
      <c r="AG472" s="68"/>
      <c r="AN472" s="15"/>
      <c r="AO472" s="15"/>
      <c r="AP472" s="15"/>
      <c r="AQ472" s="15"/>
      <c r="AR472" s="15"/>
      <c r="AS472" s="15"/>
      <c r="AT472" s="15"/>
      <c r="AU472" s="15"/>
    </row>
    <row r="473" spans="2:64" x14ac:dyDescent="0.2">
      <c r="B473" s="20"/>
      <c r="C473" s="14"/>
      <c r="D473" s="14"/>
      <c r="E473" s="9"/>
      <c r="F473" s="9"/>
      <c r="G473" s="9"/>
      <c r="H473" s="9"/>
      <c r="I473" s="9"/>
      <c r="J473" s="9"/>
      <c r="K473" s="9"/>
      <c r="L473" s="9"/>
      <c r="M473" s="15"/>
      <c r="N473" s="9"/>
      <c r="O473" s="9"/>
      <c r="P473" s="9"/>
      <c r="Q473" s="40"/>
      <c r="S473" s="35"/>
      <c r="AA473" s="15"/>
      <c r="AB473" s="15"/>
      <c r="AC473" s="15"/>
      <c r="AD473" s="15"/>
      <c r="AE473" s="15"/>
      <c r="AG473" s="68"/>
      <c r="AN473" s="15"/>
      <c r="AO473" s="15"/>
      <c r="AP473" s="15"/>
      <c r="AQ473" s="15"/>
      <c r="AR473" s="15"/>
      <c r="AS473" s="15"/>
      <c r="AT473" s="15"/>
      <c r="AU473" s="15"/>
    </row>
    <row r="474" spans="2:64" x14ac:dyDescent="0.2">
      <c r="B474" s="20"/>
      <c r="C474" s="14"/>
      <c r="D474" s="14"/>
      <c r="E474" s="9"/>
      <c r="F474" s="9"/>
      <c r="G474" s="9"/>
      <c r="H474" s="9"/>
      <c r="I474" s="9"/>
      <c r="J474" s="9"/>
      <c r="K474" s="9"/>
      <c r="L474" s="9"/>
      <c r="M474" s="15"/>
      <c r="N474" s="9"/>
      <c r="O474" s="9"/>
      <c r="P474" s="9"/>
      <c r="Q474" s="40"/>
      <c r="S474" s="35"/>
      <c r="AA474" s="15"/>
      <c r="AB474" s="15"/>
      <c r="AC474" s="15"/>
      <c r="AD474" s="15"/>
      <c r="AE474" s="15"/>
      <c r="AG474" s="68"/>
      <c r="AN474" s="15"/>
      <c r="AO474" s="15"/>
      <c r="AP474" s="15"/>
      <c r="AQ474" s="15"/>
      <c r="AR474" s="15"/>
      <c r="AS474" s="15"/>
      <c r="AT474" s="15"/>
      <c r="AU474" s="15"/>
    </row>
    <row r="475" spans="2:64" x14ac:dyDescent="0.2">
      <c r="B475" s="20"/>
      <c r="C475" s="14"/>
      <c r="D475" s="14"/>
      <c r="E475" s="9"/>
      <c r="F475" s="9"/>
      <c r="G475" s="9"/>
      <c r="H475" s="9"/>
      <c r="I475" s="9"/>
      <c r="J475" s="9"/>
      <c r="K475" s="9"/>
      <c r="L475" s="9"/>
      <c r="M475" s="15"/>
      <c r="N475" s="9"/>
      <c r="O475" s="9"/>
      <c r="P475" s="9"/>
      <c r="Q475" s="40"/>
      <c r="S475" s="35"/>
      <c r="AA475" s="15"/>
      <c r="AB475" s="15"/>
      <c r="AC475" s="15"/>
      <c r="AD475" s="15"/>
      <c r="AE475" s="15"/>
      <c r="AG475" s="68"/>
      <c r="AN475" s="15"/>
      <c r="AO475" s="15"/>
      <c r="AP475" s="15"/>
      <c r="AQ475" s="15"/>
      <c r="AR475" s="15"/>
      <c r="AS475" s="15"/>
      <c r="AT475" s="15"/>
      <c r="AU475" s="15"/>
    </row>
    <row r="476" spans="2:64" x14ac:dyDescent="0.2">
      <c r="B476" s="20"/>
      <c r="C476" s="14"/>
      <c r="D476" s="14"/>
      <c r="E476" s="9"/>
      <c r="F476" s="9"/>
      <c r="G476" s="9"/>
      <c r="H476" s="9"/>
      <c r="I476" s="9"/>
      <c r="J476" s="9"/>
      <c r="K476" s="9"/>
      <c r="L476" s="9"/>
      <c r="M476" s="15"/>
      <c r="N476" s="9"/>
      <c r="O476" s="9"/>
      <c r="P476" s="9"/>
      <c r="Q476" s="40"/>
      <c r="S476" s="35"/>
      <c r="AA476" s="15"/>
      <c r="AB476" s="15"/>
      <c r="AC476" s="15"/>
      <c r="AD476" s="15"/>
      <c r="AE476" s="15"/>
      <c r="AG476" s="68"/>
      <c r="AN476" s="15"/>
      <c r="AO476" s="15"/>
      <c r="AP476" s="15"/>
      <c r="AQ476" s="15"/>
      <c r="AR476" s="15"/>
      <c r="AS476" s="15"/>
      <c r="AT476" s="15"/>
      <c r="AU476" s="15"/>
    </row>
    <row r="477" spans="2:64" x14ac:dyDescent="0.2">
      <c r="B477" s="20"/>
      <c r="C477" s="14"/>
      <c r="D477" s="14"/>
      <c r="E477" s="9"/>
      <c r="F477" s="9"/>
      <c r="G477" s="9"/>
      <c r="H477" s="9"/>
      <c r="I477" s="9"/>
      <c r="J477" s="9"/>
      <c r="K477" s="9"/>
      <c r="L477" s="9"/>
      <c r="M477" s="15"/>
      <c r="N477" s="9"/>
      <c r="O477" s="9"/>
      <c r="P477" s="9"/>
      <c r="Q477" s="40"/>
      <c r="S477" s="35"/>
      <c r="AA477" s="15"/>
      <c r="AB477" s="15"/>
      <c r="AC477" s="15"/>
      <c r="AD477" s="15"/>
      <c r="AE477" s="15"/>
      <c r="AG477" s="68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</row>
    <row r="478" spans="2:64" x14ac:dyDescent="0.2">
      <c r="B478" s="20"/>
      <c r="C478" s="14"/>
      <c r="D478" s="14"/>
      <c r="E478" s="9"/>
      <c r="F478" s="9"/>
      <c r="G478" s="9"/>
      <c r="H478" s="9"/>
      <c r="I478" s="9"/>
      <c r="J478" s="9"/>
      <c r="K478" s="9"/>
      <c r="L478" s="9"/>
      <c r="M478" s="15"/>
      <c r="N478" s="9"/>
      <c r="O478" s="9"/>
      <c r="P478" s="9"/>
      <c r="Q478" s="40"/>
      <c r="S478" s="35"/>
      <c r="AA478" s="15"/>
      <c r="AB478" s="15"/>
      <c r="AC478" s="15"/>
      <c r="AD478" s="15"/>
      <c r="AE478" s="15"/>
      <c r="AG478" s="68"/>
      <c r="AN478" s="15"/>
      <c r="AO478" s="15"/>
      <c r="AP478" s="15"/>
      <c r="AQ478" s="15"/>
      <c r="AR478" s="15"/>
      <c r="AS478" s="15"/>
      <c r="AT478" s="15"/>
      <c r="AU478" s="15"/>
    </row>
    <row r="479" spans="2:64" x14ac:dyDescent="0.2">
      <c r="B479" s="20"/>
      <c r="C479" s="14"/>
      <c r="D479" s="14"/>
      <c r="E479" s="9"/>
      <c r="F479" s="9"/>
      <c r="G479" s="9"/>
      <c r="H479" s="9"/>
      <c r="I479" s="9"/>
      <c r="J479" s="9"/>
      <c r="K479" s="9"/>
      <c r="L479" s="9"/>
      <c r="M479" s="15"/>
      <c r="N479" s="9"/>
      <c r="O479" s="9"/>
      <c r="P479" s="9"/>
      <c r="Q479" s="40"/>
      <c r="S479" s="35"/>
      <c r="AA479" s="15"/>
      <c r="AB479" s="15"/>
      <c r="AC479" s="15"/>
      <c r="AD479" s="15"/>
      <c r="AE479" s="15"/>
      <c r="AG479" s="68"/>
      <c r="AN479" s="15"/>
      <c r="AO479" s="15"/>
      <c r="AP479" s="15"/>
      <c r="AQ479" s="15"/>
      <c r="AR479" s="15"/>
      <c r="AS479" s="15"/>
      <c r="AT479" s="15"/>
      <c r="AU479" s="15"/>
    </row>
    <row r="480" spans="2:64" x14ac:dyDescent="0.2">
      <c r="B480" s="20"/>
      <c r="C480" s="14"/>
      <c r="D480" s="14"/>
      <c r="E480" s="9"/>
      <c r="F480" s="9"/>
      <c r="G480" s="9"/>
      <c r="H480" s="9"/>
      <c r="I480" s="9"/>
      <c r="J480" s="9"/>
      <c r="K480" s="9"/>
      <c r="L480" s="9"/>
      <c r="M480" s="15"/>
      <c r="N480" s="9"/>
      <c r="O480" s="9"/>
      <c r="P480" s="9"/>
      <c r="Q480" s="40"/>
      <c r="S480" s="35"/>
      <c r="AA480" s="15"/>
      <c r="AB480" s="15"/>
      <c r="AC480" s="15"/>
      <c r="AD480" s="15"/>
      <c r="AE480" s="15"/>
      <c r="AG480" s="68"/>
      <c r="AN480" s="15"/>
      <c r="AO480" s="15"/>
      <c r="AP480" s="15"/>
      <c r="AQ480" s="15"/>
      <c r="AR480" s="15"/>
      <c r="AS480" s="15"/>
      <c r="AT480" s="15"/>
      <c r="AU480" s="15"/>
    </row>
    <row r="481" spans="2:47" x14ac:dyDescent="0.2">
      <c r="B481" s="20"/>
      <c r="C481" s="14"/>
      <c r="D481" s="14"/>
      <c r="E481" s="9"/>
      <c r="F481" s="9"/>
      <c r="G481" s="9"/>
      <c r="H481" s="9"/>
      <c r="I481" s="9"/>
      <c r="J481" s="9"/>
      <c r="K481" s="9"/>
      <c r="L481" s="9"/>
      <c r="M481" s="15"/>
      <c r="N481" s="9"/>
      <c r="O481" s="9"/>
      <c r="P481" s="9"/>
      <c r="Q481" s="40"/>
      <c r="S481" s="35"/>
      <c r="AA481" s="15"/>
      <c r="AB481" s="15"/>
      <c r="AC481" s="15"/>
      <c r="AD481" s="15"/>
      <c r="AE481" s="15"/>
      <c r="AG481" s="68"/>
      <c r="AN481" s="15"/>
      <c r="AO481" s="15"/>
      <c r="AP481" s="15"/>
      <c r="AQ481" s="15"/>
      <c r="AR481" s="15"/>
      <c r="AS481" s="15"/>
      <c r="AT481" s="15"/>
      <c r="AU481" s="15"/>
    </row>
    <row r="482" spans="2:47" x14ac:dyDescent="0.2">
      <c r="B482" s="20"/>
      <c r="C482" s="14"/>
      <c r="D482" s="14"/>
      <c r="E482" s="9"/>
      <c r="F482" s="9"/>
      <c r="G482" s="9"/>
      <c r="H482" s="9"/>
      <c r="I482" s="9"/>
      <c r="J482" s="9"/>
      <c r="K482" s="9"/>
      <c r="L482" s="9"/>
      <c r="M482" s="15"/>
      <c r="N482" s="9"/>
      <c r="O482" s="9"/>
      <c r="P482" s="9"/>
      <c r="Q482" s="40"/>
      <c r="S482" s="35"/>
      <c r="AA482" s="15"/>
      <c r="AB482" s="15"/>
      <c r="AC482" s="15"/>
      <c r="AD482" s="15"/>
      <c r="AE482" s="15"/>
      <c r="AG482" s="68"/>
      <c r="AN482" s="15"/>
      <c r="AO482" s="15"/>
      <c r="AP482" s="15"/>
      <c r="AQ482" s="15"/>
      <c r="AR482" s="15"/>
      <c r="AS482" s="15"/>
      <c r="AT482" s="15"/>
      <c r="AU482" s="15"/>
    </row>
    <row r="483" spans="2:47" x14ac:dyDescent="0.2">
      <c r="B483" s="20"/>
      <c r="C483" s="14"/>
      <c r="D483" s="14"/>
      <c r="E483" s="9"/>
      <c r="F483" s="9"/>
      <c r="G483" s="9"/>
      <c r="H483" s="9"/>
      <c r="I483" s="9"/>
      <c r="J483" s="9"/>
      <c r="K483" s="9"/>
      <c r="L483" s="9"/>
      <c r="M483" s="15"/>
      <c r="N483" s="9"/>
      <c r="O483" s="9"/>
      <c r="P483" s="9"/>
      <c r="Q483" s="40"/>
      <c r="S483" s="35"/>
      <c r="AA483" s="15"/>
      <c r="AB483" s="15"/>
      <c r="AC483" s="15"/>
      <c r="AD483" s="15"/>
      <c r="AE483" s="15"/>
      <c r="AG483" s="68"/>
      <c r="AN483" s="15"/>
      <c r="AO483" s="15"/>
      <c r="AP483" s="15"/>
      <c r="AQ483" s="15"/>
      <c r="AR483" s="15"/>
      <c r="AS483" s="15"/>
      <c r="AT483" s="15"/>
      <c r="AU483" s="15"/>
    </row>
    <row r="484" spans="2:47" x14ac:dyDescent="0.2">
      <c r="B484" s="20"/>
      <c r="C484" s="14"/>
      <c r="D484" s="14"/>
      <c r="E484" s="9"/>
      <c r="F484" s="9"/>
      <c r="G484" s="9"/>
      <c r="H484" s="9"/>
      <c r="I484" s="9"/>
      <c r="J484" s="9"/>
      <c r="K484" s="9"/>
      <c r="L484" s="9"/>
      <c r="M484" s="15"/>
      <c r="N484" s="9"/>
      <c r="O484" s="9"/>
      <c r="P484" s="9"/>
      <c r="Q484" s="40"/>
      <c r="S484" s="35"/>
      <c r="AA484" s="15"/>
      <c r="AB484" s="15"/>
      <c r="AC484" s="15"/>
      <c r="AD484" s="15"/>
      <c r="AE484" s="15"/>
      <c r="AG484" s="68"/>
      <c r="AN484" s="15"/>
      <c r="AO484" s="15"/>
      <c r="AP484" s="15"/>
      <c r="AQ484" s="15"/>
      <c r="AR484" s="15"/>
      <c r="AS484" s="15"/>
      <c r="AT484" s="15"/>
      <c r="AU484" s="15"/>
    </row>
    <row r="485" spans="2:47" x14ac:dyDescent="0.2">
      <c r="B485" s="20"/>
      <c r="C485" s="14"/>
      <c r="D485" s="14"/>
      <c r="E485" s="9"/>
      <c r="F485" s="9"/>
      <c r="G485" s="9"/>
      <c r="H485" s="9"/>
      <c r="I485" s="9"/>
      <c r="J485" s="9"/>
      <c r="K485" s="9"/>
      <c r="L485" s="9"/>
      <c r="M485" s="15"/>
      <c r="N485" s="9"/>
      <c r="O485" s="9"/>
      <c r="P485" s="9"/>
      <c r="Q485" s="40"/>
      <c r="S485" s="35"/>
      <c r="AA485" s="15"/>
      <c r="AB485" s="15"/>
      <c r="AC485" s="15"/>
      <c r="AD485" s="15"/>
      <c r="AE485" s="15"/>
      <c r="AG485" s="68"/>
      <c r="AN485" s="15"/>
      <c r="AO485" s="15"/>
      <c r="AP485" s="15"/>
      <c r="AQ485" s="15"/>
      <c r="AR485" s="15"/>
      <c r="AS485" s="15"/>
      <c r="AT485" s="15"/>
      <c r="AU485" s="15"/>
    </row>
    <row r="486" spans="2:47" x14ac:dyDescent="0.2">
      <c r="B486" s="20"/>
      <c r="C486" s="14"/>
      <c r="D486" s="14"/>
      <c r="E486" s="9"/>
      <c r="F486" s="9"/>
      <c r="G486" s="9"/>
      <c r="H486" s="9"/>
      <c r="I486" s="9"/>
      <c r="J486" s="9"/>
      <c r="K486" s="9"/>
      <c r="L486" s="9"/>
      <c r="M486" s="15"/>
      <c r="N486" s="9"/>
      <c r="O486" s="9"/>
      <c r="P486" s="9"/>
      <c r="Q486" s="40"/>
      <c r="S486" s="35"/>
      <c r="AA486" s="15"/>
      <c r="AB486" s="15"/>
      <c r="AC486" s="15"/>
      <c r="AD486" s="15"/>
      <c r="AE486" s="15"/>
      <c r="AG486" s="68"/>
      <c r="AN486" s="15"/>
      <c r="AO486" s="15"/>
      <c r="AP486" s="15"/>
      <c r="AQ486" s="15"/>
      <c r="AR486" s="15"/>
      <c r="AS486" s="15"/>
      <c r="AT486" s="15"/>
      <c r="AU486" s="15"/>
    </row>
    <row r="487" spans="2:47" x14ac:dyDescent="0.2">
      <c r="B487" s="20"/>
      <c r="C487" s="14"/>
      <c r="D487" s="14"/>
      <c r="E487" s="9"/>
      <c r="F487" s="9"/>
      <c r="G487" s="9"/>
      <c r="H487" s="9"/>
      <c r="I487" s="9"/>
      <c r="J487" s="9"/>
      <c r="K487" s="9"/>
      <c r="L487" s="9"/>
      <c r="M487" s="15"/>
      <c r="N487" s="9"/>
      <c r="O487" s="9"/>
      <c r="P487" s="9"/>
      <c r="Q487" s="40"/>
      <c r="S487" s="35"/>
      <c r="AA487" s="15"/>
      <c r="AB487" s="15"/>
      <c r="AC487" s="15"/>
      <c r="AD487" s="15"/>
      <c r="AE487" s="15"/>
      <c r="AG487" s="68"/>
      <c r="AN487" s="15"/>
      <c r="AO487" s="15"/>
      <c r="AP487" s="15"/>
      <c r="AQ487" s="15"/>
      <c r="AR487" s="15"/>
      <c r="AS487" s="15"/>
      <c r="AT487" s="15"/>
      <c r="AU487" s="15"/>
    </row>
    <row r="488" spans="2:47" x14ac:dyDescent="0.2">
      <c r="B488" s="20"/>
      <c r="C488" s="14"/>
      <c r="D488" s="14"/>
      <c r="E488" s="9"/>
      <c r="F488" s="9"/>
      <c r="G488" s="9"/>
      <c r="H488" s="9"/>
      <c r="I488" s="9"/>
      <c r="J488" s="9"/>
      <c r="K488" s="9"/>
      <c r="L488" s="9"/>
      <c r="M488" s="15"/>
      <c r="N488" s="9"/>
      <c r="O488" s="9"/>
      <c r="P488" s="9"/>
      <c r="Q488" s="40"/>
      <c r="S488" s="35"/>
      <c r="AA488" s="15"/>
      <c r="AB488" s="15"/>
      <c r="AC488" s="15"/>
      <c r="AD488" s="15"/>
      <c r="AE488" s="15"/>
      <c r="AG488" s="68"/>
      <c r="AN488" s="15"/>
      <c r="AO488" s="15"/>
      <c r="AP488" s="15"/>
      <c r="AQ488" s="15"/>
      <c r="AR488" s="15"/>
      <c r="AS488" s="15"/>
      <c r="AT488" s="15"/>
      <c r="AU488" s="15"/>
    </row>
    <row r="489" spans="2:47" x14ac:dyDescent="0.2">
      <c r="B489" s="20"/>
      <c r="C489" s="14"/>
      <c r="D489" s="14"/>
      <c r="E489" s="9"/>
      <c r="F489" s="9"/>
      <c r="G489" s="9"/>
      <c r="H489" s="9"/>
      <c r="I489" s="9"/>
      <c r="J489" s="9"/>
      <c r="K489" s="9"/>
      <c r="L489" s="9"/>
      <c r="M489" s="15"/>
      <c r="N489" s="9"/>
      <c r="O489" s="9"/>
      <c r="P489" s="9"/>
      <c r="Q489" s="40"/>
      <c r="S489" s="35"/>
      <c r="AA489" s="15"/>
      <c r="AB489" s="15"/>
      <c r="AC489" s="15"/>
      <c r="AD489" s="15"/>
      <c r="AE489" s="15"/>
      <c r="AG489" s="68"/>
      <c r="AN489" s="15"/>
      <c r="AO489" s="15"/>
      <c r="AP489" s="15"/>
      <c r="AQ489" s="15"/>
      <c r="AR489" s="15"/>
      <c r="AS489" s="15"/>
      <c r="AT489" s="15"/>
      <c r="AU489" s="15"/>
    </row>
    <row r="490" spans="2:47" x14ac:dyDescent="0.2">
      <c r="B490" s="20"/>
      <c r="C490" s="14"/>
      <c r="D490" s="14"/>
      <c r="E490" s="9"/>
      <c r="F490" s="9"/>
      <c r="G490" s="9"/>
      <c r="H490" s="9"/>
      <c r="I490" s="9"/>
      <c r="J490" s="9"/>
      <c r="K490" s="9"/>
      <c r="L490" s="9"/>
      <c r="M490" s="15"/>
      <c r="N490" s="9"/>
      <c r="O490" s="9"/>
      <c r="P490" s="9"/>
      <c r="Q490" s="40"/>
      <c r="S490" s="35"/>
      <c r="AA490" s="15"/>
      <c r="AB490" s="15"/>
      <c r="AC490" s="15"/>
      <c r="AD490" s="15"/>
      <c r="AE490" s="15"/>
      <c r="AG490" s="68"/>
      <c r="AN490" s="15"/>
      <c r="AO490" s="15"/>
      <c r="AP490" s="15"/>
      <c r="AQ490" s="15"/>
      <c r="AR490" s="15"/>
      <c r="AS490" s="15"/>
      <c r="AT490" s="15"/>
      <c r="AU490" s="15"/>
    </row>
    <row r="491" spans="2:47" x14ac:dyDescent="0.2">
      <c r="B491" s="20"/>
      <c r="C491" s="14"/>
      <c r="D491" s="14"/>
      <c r="E491" s="9"/>
      <c r="F491" s="9"/>
      <c r="G491" s="9"/>
      <c r="H491" s="9"/>
      <c r="I491" s="9"/>
      <c r="J491" s="9"/>
      <c r="K491" s="9"/>
      <c r="L491" s="9"/>
      <c r="M491" s="15"/>
      <c r="N491" s="9"/>
      <c r="O491" s="9"/>
      <c r="P491" s="9"/>
      <c r="Q491" s="40"/>
      <c r="S491" s="35"/>
      <c r="AA491" s="15"/>
      <c r="AB491" s="15"/>
      <c r="AC491" s="15"/>
      <c r="AD491" s="15"/>
      <c r="AE491" s="15"/>
      <c r="AG491" s="68"/>
      <c r="AN491" s="15"/>
      <c r="AO491" s="15"/>
      <c r="AP491" s="15"/>
      <c r="AQ491" s="15"/>
      <c r="AR491" s="15"/>
      <c r="AS491" s="15"/>
      <c r="AT491" s="15"/>
      <c r="AU491" s="15"/>
    </row>
    <row r="492" spans="2:47" x14ac:dyDescent="0.2">
      <c r="B492" s="20"/>
      <c r="C492" s="14"/>
      <c r="D492" s="14"/>
      <c r="E492" s="9"/>
      <c r="F492" s="9"/>
      <c r="G492" s="9"/>
      <c r="H492" s="9"/>
      <c r="I492" s="9"/>
      <c r="J492" s="9"/>
      <c r="K492" s="9"/>
      <c r="L492" s="9"/>
      <c r="M492" s="15"/>
      <c r="N492" s="9"/>
      <c r="O492" s="9"/>
      <c r="P492" s="9"/>
      <c r="Q492" s="40"/>
      <c r="S492" s="35"/>
      <c r="AA492" s="15"/>
      <c r="AB492" s="15"/>
      <c r="AC492" s="15"/>
      <c r="AD492" s="15"/>
      <c r="AE492" s="15"/>
      <c r="AG492" s="68"/>
      <c r="AN492" s="15"/>
      <c r="AO492" s="15"/>
      <c r="AP492" s="15"/>
      <c r="AQ492" s="15"/>
      <c r="AR492" s="15"/>
      <c r="AS492" s="15"/>
      <c r="AT492" s="15"/>
      <c r="AU492" s="15"/>
    </row>
    <row r="493" spans="2:47" x14ac:dyDescent="0.2">
      <c r="B493" s="20"/>
      <c r="C493" s="14"/>
      <c r="D493" s="14"/>
      <c r="E493" s="9"/>
      <c r="F493" s="9"/>
      <c r="G493" s="9"/>
      <c r="H493" s="9"/>
      <c r="I493" s="9"/>
      <c r="J493" s="9"/>
      <c r="K493" s="9"/>
      <c r="L493" s="9"/>
      <c r="M493" s="15"/>
      <c r="N493" s="9"/>
      <c r="O493" s="9"/>
      <c r="P493" s="9"/>
      <c r="Q493" s="40"/>
      <c r="S493" s="35"/>
      <c r="AA493" s="15"/>
      <c r="AB493" s="15"/>
      <c r="AC493" s="15"/>
      <c r="AD493" s="15"/>
      <c r="AE493" s="15"/>
      <c r="AG493" s="68"/>
      <c r="AN493" s="15"/>
      <c r="AO493" s="15"/>
      <c r="AP493" s="15"/>
      <c r="AQ493" s="15"/>
      <c r="AR493" s="15"/>
      <c r="AS493" s="15"/>
      <c r="AT493" s="15"/>
      <c r="AU493" s="15"/>
    </row>
    <row r="494" spans="2:47" x14ac:dyDescent="0.2">
      <c r="B494" s="20"/>
      <c r="C494" s="14"/>
      <c r="D494" s="14"/>
      <c r="E494" s="9"/>
      <c r="F494" s="9"/>
      <c r="G494" s="9"/>
      <c r="H494" s="9"/>
      <c r="I494" s="9"/>
      <c r="J494" s="9"/>
      <c r="K494" s="9"/>
      <c r="L494" s="9"/>
      <c r="M494" s="15"/>
      <c r="N494" s="9"/>
      <c r="O494" s="9"/>
      <c r="P494" s="9"/>
      <c r="Q494" s="40"/>
      <c r="S494" s="35"/>
      <c r="AA494" s="15"/>
      <c r="AB494" s="15"/>
      <c r="AC494" s="15"/>
      <c r="AD494" s="15"/>
      <c r="AE494" s="15"/>
      <c r="AG494" s="68"/>
      <c r="AN494" s="15"/>
      <c r="AO494" s="15"/>
      <c r="AP494" s="15"/>
      <c r="AQ494" s="15"/>
      <c r="AR494" s="15"/>
      <c r="AS494" s="15"/>
      <c r="AT494" s="15"/>
      <c r="AU494" s="15"/>
    </row>
    <row r="495" spans="2:47" x14ac:dyDescent="0.2">
      <c r="B495" s="20"/>
      <c r="C495" s="14"/>
      <c r="D495" s="14"/>
      <c r="E495" s="9"/>
      <c r="F495" s="9"/>
      <c r="G495" s="9"/>
      <c r="H495" s="9"/>
      <c r="I495" s="9"/>
      <c r="J495" s="9"/>
      <c r="K495" s="9"/>
      <c r="L495" s="9"/>
      <c r="M495" s="15"/>
      <c r="N495" s="9"/>
      <c r="O495" s="9"/>
      <c r="P495" s="9"/>
      <c r="Q495" s="40"/>
      <c r="S495" s="35"/>
      <c r="AA495" s="15"/>
      <c r="AB495" s="15"/>
      <c r="AC495" s="15"/>
      <c r="AD495" s="15"/>
      <c r="AE495" s="15"/>
      <c r="AG495" s="68"/>
      <c r="AN495" s="15"/>
      <c r="AO495" s="15"/>
      <c r="AP495" s="15"/>
      <c r="AQ495" s="15"/>
      <c r="AR495" s="15"/>
      <c r="AS495" s="15"/>
      <c r="AT495" s="15"/>
      <c r="AU495" s="15"/>
    </row>
    <row r="496" spans="2:47" x14ac:dyDescent="0.2">
      <c r="B496" s="20"/>
      <c r="C496" s="14"/>
      <c r="D496" s="14"/>
      <c r="E496" s="9"/>
      <c r="F496" s="9"/>
      <c r="G496" s="9"/>
      <c r="H496" s="9"/>
      <c r="I496" s="9"/>
      <c r="J496" s="9"/>
      <c r="K496" s="9"/>
      <c r="L496" s="9"/>
      <c r="M496" s="15"/>
      <c r="N496" s="9"/>
      <c r="O496" s="9"/>
      <c r="P496" s="9"/>
      <c r="Q496" s="40"/>
      <c r="S496" s="35"/>
      <c r="AA496" s="15"/>
      <c r="AB496" s="15"/>
      <c r="AC496" s="15"/>
      <c r="AD496" s="15"/>
      <c r="AE496" s="15"/>
      <c r="AG496" s="68"/>
      <c r="AN496" s="15"/>
      <c r="AO496" s="15"/>
      <c r="AP496" s="15"/>
      <c r="AQ496" s="15"/>
      <c r="AR496" s="15"/>
      <c r="AS496" s="15"/>
      <c r="AT496" s="15"/>
      <c r="AU496" s="15"/>
    </row>
    <row r="497" spans="2:64" x14ac:dyDescent="0.2">
      <c r="B497" s="20"/>
      <c r="C497" s="14"/>
      <c r="D497" s="14"/>
      <c r="E497" s="9"/>
      <c r="F497" s="9"/>
      <c r="G497" s="9"/>
      <c r="H497" s="9"/>
      <c r="I497" s="9"/>
      <c r="J497" s="9"/>
      <c r="K497" s="9"/>
      <c r="L497" s="9"/>
      <c r="M497" s="15"/>
      <c r="N497" s="9"/>
      <c r="O497" s="9"/>
      <c r="P497" s="9"/>
      <c r="Q497" s="40"/>
      <c r="S497" s="35"/>
      <c r="AA497" s="15"/>
      <c r="AB497" s="15"/>
      <c r="AC497" s="15"/>
      <c r="AD497" s="15"/>
      <c r="AE497" s="15"/>
      <c r="AG497" s="68"/>
      <c r="AN497" s="15"/>
      <c r="AO497" s="15"/>
      <c r="AP497" s="15"/>
      <c r="AQ497" s="15"/>
      <c r="AR497" s="15"/>
      <c r="AS497" s="15"/>
      <c r="AT497" s="15"/>
      <c r="AU497" s="15"/>
    </row>
    <row r="498" spans="2:64" x14ac:dyDescent="0.2">
      <c r="B498" s="20"/>
      <c r="C498" s="14"/>
      <c r="D498" s="14"/>
      <c r="E498" s="9"/>
      <c r="F498" s="9"/>
      <c r="G498" s="9"/>
      <c r="H498" s="9"/>
      <c r="I498" s="9"/>
      <c r="J498" s="9"/>
      <c r="K498" s="9"/>
      <c r="L498" s="9"/>
      <c r="M498" s="15"/>
      <c r="N498" s="9"/>
      <c r="O498" s="9"/>
      <c r="P498" s="9"/>
      <c r="Q498" s="40"/>
      <c r="S498" s="35"/>
      <c r="AA498" s="15"/>
      <c r="AB498" s="15"/>
      <c r="AC498" s="15"/>
      <c r="AD498" s="15"/>
      <c r="AE498" s="15"/>
      <c r="AG498" s="68"/>
      <c r="AN498" s="15"/>
      <c r="AO498" s="15"/>
      <c r="AP498" s="15"/>
      <c r="AQ498" s="15"/>
      <c r="AR498" s="15"/>
      <c r="AS498" s="15"/>
      <c r="AT498" s="15"/>
      <c r="AU498" s="15"/>
    </row>
    <row r="499" spans="2:64" x14ac:dyDescent="0.2">
      <c r="B499" s="20"/>
      <c r="C499" s="14"/>
      <c r="D499" s="14"/>
      <c r="E499" s="9"/>
      <c r="F499" s="9"/>
      <c r="G499" s="9"/>
      <c r="H499" s="9"/>
      <c r="I499" s="9"/>
      <c r="J499" s="9"/>
      <c r="K499" s="9"/>
      <c r="L499" s="9"/>
      <c r="M499" s="15"/>
      <c r="N499" s="9"/>
      <c r="O499" s="9"/>
      <c r="P499" s="9"/>
      <c r="Q499" s="40"/>
      <c r="S499" s="35"/>
      <c r="AA499" s="15"/>
      <c r="AB499" s="15"/>
      <c r="AC499" s="15"/>
      <c r="AD499" s="15"/>
      <c r="AE499" s="15"/>
      <c r="AG499" s="68"/>
      <c r="AN499" s="15"/>
      <c r="AO499" s="15"/>
      <c r="AP499" s="15"/>
      <c r="AQ499" s="15"/>
      <c r="AR499" s="15"/>
      <c r="AS499" s="15"/>
      <c r="AT499" s="15"/>
      <c r="AU499" s="15"/>
    </row>
    <row r="500" spans="2:64" x14ac:dyDescent="0.2">
      <c r="B500" s="20"/>
      <c r="C500" s="14"/>
      <c r="D500" s="14"/>
      <c r="E500" s="9"/>
      <c r="F500" s="9"/>
      <c r="G500" s="9"/>
      <c r="H500" s="9"/>
      <c r="I500" s="9"/>
      <c r="J500" s="9"/>
      <c r="K500" s="9"/>
      <c r="L500" s="9"/>
      <c r="M500" s="15"/>
      <c r="N500" s="9"/>
      <c r="O500" s="9"/>
      <c r="P500" s="9"/>
      <c r="Q500" s="40"/>
      <c r="S500" s="35"/>
      <c r="AA500" s="15"/>
      <c r="AB500" s="15"/>
      <c r="AC500" s="15"/>
      <c r="AD500" s="15"/>
      <c r="AE500" s="15"/>
      <c r="AG500" s="68"/>
      <c r="AN500" s="15"/>
      <c r="AO500" s="15"/>
      <c r="AP500" s="15"/>
      <c r="AQ500" s="15"/>
      <c r="AR500" s="15"/>
      <c r="AS500" s="15"/>
      <c r="AT500" s="15"/>
      <c r="AU500" s="15"/>
    </row>
    <row r="501" spans="2:64" x14ac:dyDescent="0.2">
      <c r="B501" s="20"/>
      <c r="C501" s="14"/>
      <c r="D501" s="14"/>
      <c r="E501" s="9"/>
      <c r="F501" s="9"/>
      <c r="G501" s="9"/>
      <c r="H501" s="9"/>
      <c r="I501" s="9"/>
      <c r="J501" s="9"/>
      <c r="K501" s="9"/>
      <c r="L501" s="9"/>
      <c r="M501" s="15"/>
      <c r="N501" s="9"/>
      <c r="O501" s="9"/>
      <c r="P501" s="9"/>
      <c r="Q501" s="40"/>
      <c r="S501" s="35"/>
      <c r="AA501" s="15"/>
      <c r="AB501" s="15"/>
      <c r="AC501" s="15"/>
      <c r="AD501" s="15"/>
      <c r="AE501" s="15"/>
      <c r="AG501" s="68"/>
      <c r="AN501" s="15"/>
      <c r="AO501" s="15"/>
      <c r="AP501" s="15"/>
      <c r="AQ501" s="15"/>
      <c r="AR501" s="15"/>
      <c r="AS501" s="15"/>
      <c r="AT501" s="15"/>
      <c r="AU501" s="15"/>
    </row>
    <row r="502" spans="2:64" x14ac:dyDescent="0.2">
      <c r="B502" s="20"/>
      <c r="C502" s="14"/>
      <c r="D502" s="14"/>
      <c r="E502" s="9"/>
      <c r="F502" s="9"/>
      <c r="G502" s="9"/>
      <c r="H502" s="9"/>
      <c r="I502" s="9"/>
      <c r="J502" s="9"/>
      <c r="K502" s="9"/>
      <c r="L502" s="9"/>
      <c r="M502" s="15"/>
      <c r="N502" s="9"/>
      <c r="O502" s="9"/>
      <c r="P502" s="9"/>
      <c r="Q502" s="40"/>
      <c r="S502" s="35"/>
      <c r="AA502" s="15"/>
      <c r="AB502" s="15"/>
      <c r="AC502" s="15"/>
      <c r="AD502" s="15"/>
      <c r="AE502" s="15"/>
      <c r="AG502" s="68"/>
      <c r="AN502" s="15"/>
      <c r="AO502" s="15"/>
      <c r="AP502" s="15"/>
      <c r="AQ502" s="15"/>
      <c r="AR502" s="15"/>
      <c r="AS502" s="15"/>
      <c r="AT502" s="15"/>
      <c r="AU502" s="15"/>
    </row>
    <row r="503" spans="2:64" x14ac:dyDescent="0.2">
      <c r="B503" s="20"/>
      <c r="C503" s="14"/>
      <c r="D503" s="14"/>
      <c r="E503" s="9"/>
      <c r="F503" s="9"/>
      <c r="G503" s="9"/>
      <c r="H503" s="9"/>
      <c r="I503" s="9"/>
      <c r="J503" s="9"/>
      <c r="K503" s="9"/>
      <c r="L503" s="9"/>
      <c r="M503" s="15"/>
      <c r="N503" s="9"/>
      <c r="O503" s="9"/>
      <c r="P503" s="9"/>
      <c r="Q503" s="40"/>
      <c r="S503" s="35"/>
      <c r="AA503" s="15"/>
      <c r="AB503" s="15"/>
      <c r="AC503" s="15"/>
      <c r="AD503" s="15"/>
      <c r="AE503" s="15"/>
      <c r="AG503" s="68"/>
      <c r="AN503" s="15"/>
      <c r="AO503" s="15"/>
      <c r="AP503" s="15"/>
      <c r="AQ503" s="15"/>
      <c r="AR503" s="15"/>
      <c r="AS503" s="15"/>
      <c r="AT503" s="15"/>
      <c r="AU503" s="15"/>
    </row>
    <row r="504" spans="2:64" x14ac:dyDescent="0.2">
      <c r="B504" s="20"/>
      <c r="C504" s="14"/>
      <c r="D504" s="14"/>
      <c r="E504" s="9"/>
      <c r="F504" s="9"/>
      <c r="G504" s="9"/>
      <c r="H504" s="9"/>
      <c r="I504" s="9"/>
      <c r="J504" s="9"/>
      <c r="K504" s="9"/>
      <c r="L504" s="9"/>
      <c r="M504" s="15"/>
      <c r="N504" s="9"/>
      <c r="O504" s="9"/>
      <c r="P504" s="9"/>
      <c r="Q504" s="40"/>
      <c r="S504" s="35"/>
      <c r="AA504" s="15"/>
      <c r="AB504" s="15"/>
      <c r="AC504" s="15"/>
      <c r="AD504" s="15"/>
      <c r="AE504" s="15"/>
      <c r="AG504" s="68"/>
      <c r="AN504" s="15"/>
      <c r="AO504" s="15"/>
      <c r="AP504" s="15"/>
      <c r="AQ504" s="15"/>
      <c r="AR504" s="15"/>
      <c r="AS504" s="15"/>
      <c r="AT504" s="15"/>
      <c r="AU504" s="15"/>
    </row>
    <row r="505" spans="2:64" x14ac:dyDescent="0.2">
      <c r="B505" s="20"/>
      <c r="C505" s="14"/>
      <c r="D505" s="14"/>
      <c r="E505" s="9"/>
      <c r="F505" s="9"/>
      <c r="G505" s="9"/>
      <c r="H505" s="9"/>
      <c r="I505" s="9"/>
      <c r="J505" s="9"/>
      <c r="K505" s="9"/>
      <c r="L505" s="9"/>
      <c r="M505" s="15"/>
      <c r="N505" s="9"/>
      <c r="O505" s="9"/>
      <c r="P505" s="9"/>
      <c r="Q505" s="40"/>
      <c r="S505" s="35"/>
      <c r="AA505" s="15"/>
      <c r="AB505" s="15"/>
      <c r="AC505" s="15"/>
      <c r="AD505" s="15"/>
      <c r="AE505" s="15"/>
      <c r="AG505" s="68"/>
      <c r="AN505" s="15"/>
      <c r="AO505" s="15"/>
      <c r="AP505" s="15"/>
      <c r="AQ505" s="15"/>
      <c r="AR505" s="15"/>
      <c r="AS505" s="15"/>
      <c r="AT505" s="15"/>
      <c r="AU505" s="15"/>
    </row>
    <row r="506" spans="2:64" x14ac:dyDescent="0.2">
      <c r="B506" s="20"/>
      <c r="C506" s="14"/>
      <c r="D506" s="14"/>
      <c r="E506" s="9"/>
      <c r="F506" s="9"/>
      <c r="G506" s="9"/>
      <c r="H506" s="9"/>
      <c r="I506" s="9"/>
      <c r="J506" s="9"/>
      <c r="K506" s="9"/>
      <c r="L506" s="9"/>
      <c r="M506" s="15"/>
      <c r="N506" s="9"/>
      <c r="O506" s="9"/>
      <c r="P506" s="9"/>
      <c r="Q506" s="40"/>
      <c r="S506" s="35"/>
      <c r="AA506" s="15"/>
      <c r="AB506" s="15"/>
      <c r="AC506" s="15"/>
      <c r="AD506" s="15"/>
      <c r="AE506" s="15"/>
      <c r="AG506" s="68"/>
      <c r="AN506" s="15"/>
      <c r="AO506" s="15"/>
      <c r="AP506" s="15"/>
      <c r="AQ506" s="15"/>
      <c r="AR506" s="15"/>
      <c r="AS506" s="15"/>
      <c r="AT506" s="15"/>
      <c r="AU506" s="15"/>
    </row>
    <row r="507" spans="2:64" x14ac:dyDescent="0.2">
      <c r="B507" s="20"/>
      <c r="C507" s="14"/>
      <c r="D507" s="14"/>
      <c r="E507" s="9"/>
      <c r="F507" s="9"/>
      <c r="G507" s="9"/>
      <c r="H507" s="9"/>
      <c r="I507" s="9"/>
      <c r="J507" s="9"/>
      <c r="K507" s="9"/>
      <c r="L507" s="9"/>
      <c r="M507" s="15"/>
      <c r="N507" s="9"/>
      <c r="O507" s="9"/>
      <c r="P507" s="9"/>
      <c r="Q507" s="40"/>
      <c r="S507" s="35"/>
      <c r="AA507" s="15"/>
      <c r="AB507" s="15"/>
      <c r="AC507" s="15"/>
      <c r="AD507" s="15"/>
      <c r="AE507" s="15"/>
      <c r="AG507" s="68"/>
      <c r="AN507" s="15"/>
      <c r="AO507" s="15"/>
      <c r="AP507" s="15"/>
      <c r="AQ507" s="15"/>
      <c r="AR507" s="15"/>
      <c r="AS507" s="15"/>
      <c r="AT507" s="15"/>
      <c r="AU507" s="15"/>
      <c r="AV507" s="15"/>
    </row>
    <row r="508" spans="2:64" x14ac:dyDescent="0.2">
      <c r="B508" s="20"/>
      <c r="C508" s="14"/>
      <c r="D508" s="14"/>
      <c r="E508" s="9"/>
      <c r="F508" s="9"/>
      <c r="G508" s="9"/>
      <c r="H508" s="9"/>
      <c r="I508" s="9"/>
      <c r="J508" s="9"/>
      <c r="K508" s="9"/>
      <c r="L508" s="9"/>
      <c r="M508" s="15"/>
      <c r="N508" s="9"/>
      <c r="O508" s="9"/>
      <c r="P508" s="9"/>
      <c r="Q508" s="40"/>
      <c r="S508" s="35"/>
      <c r="AA508" s="15"/>
      <c r="AB508" s="15"/>
      <c r="AC508" s="15"/>
      <c r="AD508" s="15"/>
      <c r="AE508" s="15"/>
      <c r="AG508" s="68"/>
      <c r="AN508" s="15"/>
      <c r="AO508" s="15"/>
      <c r="AP508" s="15"/>
      <c r="AQ508" s="15"/>
      <c r="AR508" s="15"/>
      <c r="AS508" s="15"/>
      <c r="AT508" s="15"/>
      <c r="AU508" s="15"/>
    </row>
    <row r="509" spans="2:64" x14ac:dyDescent="0.2">
      <c r="B509" s="20"/>
      <c r="C509" s="14"/>
      <c r="D509" s="14"/>
      <c r="E509" s="9"/>
      <c r="F509" s="9"/>
      <c r="G509" s="9"/>
      <c r="H509" s="9"/>
      <c r="I509" s="9"/>
      <c r="J509" s="9"/>
      <c r="K509" s="9"/>
      <c r="L509" s="9"/>
      <c r="M509" s="15"/>
      <c r="N509" s="9"/>
      <c r="O509" s="9"/>
      <c r="P509" s="9"/>
      <c r="Q509" s="40"/>
      <c r="S509" s="35"/>
      <c r="AA509" s="15"/>
      <c r="AB509" s="15"/>
      <c r="AC509" s="15"/>
      <c r="AD509" s="15"/>
      <c r="AE509" s="15"/>
      <c r="AG509" s="68"/>
      <c r="AN509" s="15"/>
      <c r="AO509" s="15"/>
      <c r="AP509" s="15"/>
      <c r="AQ509" s="15"/>
      <c r="AR509" s="15"/>
      <c r="AS509" s="15"/>
      <c r="AT509" s="15"/>
      <c r="AU509" s="15"/>
    </row>
    <row r="510" spans="2:64" x14ac:dyDescent="0.2">
      <c r="B510" s="20"/>
      <c r="C510" s="14"/>
      <c r="D510" s="14"/>
      <c r="E510" s="9"/>
      <c r="F510" s="9"/>
      <c r="G510" s="9"/>
      <c r="H510" s="9"/>
      <c r="I510" s="9"/>
      <c r="J510" s="9"/>
      <c r="K510" s="9"/>
      <c r="L510" s="9"/>
      <c r="M510" s="15"/>
      <c r="N510" s="9"/>
      <c r="O510" s="9"/>
      <c r="P510" s="9"/>
      <c r="Q510" s="40"/>
      <c r="S510" s="35"/>
      <c r="AA510" s="15"/>
      <c r="AB510" s="15"/>
      <c r="AC510" s="15"/>
      <c r="AD510" s="15"/>
      <c r="AE510" s="15"/>
      <c r="AG510" s="68"/>
      <c r="AN510" s="15"/>
      <c r="AO510" s="15"/>
      <c r="AP510" s="15"/>
      <c r="AQ510" s="15"/>
      <c r="AR510" s="15"/>
      <c r="AS510" s="15"/>
      <c r="AT510" s="15"/>
      <c r="AU510" s="15"/>
      <c r="AV510" s="15"/>
    </row>
    <row r="511" spans="2:64" x14ac:dyDescent="0.2">
      <c r="B511" s="20"/>
      <c r="C511" s="14"/>
      <c r="D511" s="14"/>
      <c r="E511" s="9"/>
      <c r="F511" s="9"/>
      <c r="G511" s="9"/>
      <c r="H511" s="9"/>
      <c r="I511" s="9"/>
      <c r="J511" s="9"/>
      <c r="K511" s="9"/>
      <c r="L511" s="9"/>
      <c r="M511" s="15"/>
      <c r="N511" s="9"/>
      <c r="O511" s="9"/>
      <c r="P511" s="9"/>
      <c r="Q511" s="40"/>
      <c r="S511" s="35"/>
      <c r="AA511" s="15"/>
      <c r="AB511" s="15"/>
      <c r="AC511" s="15"/>
      <c r="AD511" s="15"/>
      <c r="AE511" s="15"/>
      <c r="AG511" s="68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</row>
    <row r="512" spans="2:64" x14ac:dyDescent="0.2">
      <c r="B512" s="20"/>
      <c r="C512" s="14"/>
      <c r="D512" s="14"/>
      <c r="E512" s="9"/>
      <c r="F512" s="9"/>
      <c r="G512" s="9"/>
      <c r="H512" s="9"/>
      <c r="I512" s="9"/>
      <c r="J512" s="9"/>
      <c r="K512" s="9"/>
      <c r="L512" s="9"/>
      <c r="M512" s="15"/>
      <c r="N512" s="9"/>
      <c r="O512" s="9"/>
      <c r="P512" s="9"/>
      <c r="Q512" s="40"/>
      <c r="S512" s="35"/>
      <c r="AA512" s="15"/>
      <c r="AB512" s="15"/>
      <c r="AC512" s="15"/>
      <c r="AD512" s="15"/>
      <c r="AE512" s="15"/>
      <c r="AG512" s="68"/>
      <c r="AN512" s="15"/>
      <c r="AO512" s="15"/>
      <c r="AP512" s="15"/>
      <c r="AQ512" s="15"/>
      <c r="AR512" s="15"/>
      <c r="AS512" s="15"/>
      <c r="AT512" s="15"/>
      <c r="AU512" s="15"/>
    </row>
    <row r="513" spans="2:64" x14ac:dyDescent="0.2">
      <c r="B513" s="20"/>
      <c r="C513" s="14"/>
      <c r="D513" s="14"/>
      <c r="E513" s="9"/>
      <c r="F513" s="9"/>
      <c r="G513" s="9"/>
      <c r="H513" s="9"/>
      <c r="I513" s="9"/>
      <c r="J513" s="9"/>
      <c r="K513" s="9"/>
      <c r="L513" s="9"/>
      <c r="M513" s="15"/>
      <c r="N513" s="9"/>
      <c r="O513" s="9"/>
      <c r="P513" s="9"/>
      <c r="Q513" s="40"/>
      <c r="S513" s="35"/>
      <c r="AA513" s="15"/>
      <c r="AB513" s="15"/>
      <c r="AC513" s="15"/>
      <c r="AD513" s="15"/>
      <c r="AE513" s="15"/>
      <c r="AG513" s="68"/>
      <c r="AN513" s="15"/>
      <c r="AO513" s="15"/>
      <c r="AP513" s="15"/>
      <c r="AQ513" s="15"/>
      <c r="AR513" s="15"/>
      <c r="AS513" s="15"/>
      <c r="AT513" s="15"/>
      <c r="AU513" s="15"/>
    </row>
    <row r="514" spans="2:64" x14ac:dyDescent="0.2">
      <c r="B514" s="20"/>
      <c r="C514" s="14"/>
      <c r="D514" s="14"/>
      <c r="E514" s="9"/>
      <c r="F514" s="9"/>
      <c r="G514" s="9"/>
      <c r="H514" s="9"/>
      <c r="I514" s="9"/>
      <c r="J514" s="9"/>
      <c r="K514" s="9"/>
      <c r="L514" s="9"/>
      <c r="M514" s="15"/>
      <c r="N514" s="9"/>
      <c r="O514" s="9"/>
      <c r="P514" s="9"/>
      <c r="Q514" s="40"/>
      <c r="S514" s="35"/>
      <c r="AA514" s="15"/>
      <c r="AB514" s="15"/>
      <c r="AC514" s="15"/>
      <c r="AD514" s="15"/>
      <c r="AE514" s="15"/>
      <c r="AG514" s="68"/>
      <c r="AN514" s="15"/>
      <c r="AO514" s="15"/>
      <c r="AP514" s="15"/>
      <c r="AQ514" s="15"/>
      <c r="AR514" s="15"/>
      <c r="AS514" s="15"/>
      <c r="AT514" s="15"/>
      <c r="AU514" s="15"/>
    </row>
    <row r="515" spans="2:64" x14ac:dyDescent="0.2">
      <c r="B515" s="20"/>
      <c r="C515" s="14"/>
      <c r="D515" s="14"/>
      <c r="E515" s="9"/>
      <c r="F515" s="9"/>
      <c r="G515" s="9"/>
      <c r="H515" s="9"/>
      <c r="I515" s="9"/>
      <c r="J515" s="9"/>
      <c r="K515" s="9"/>
      <c r="L515" s="9"/>
      <c r="M515" s="15"/>
      <c r="N515" s="9"/>
      <c r="O515" s="9"/>
      <c r="P515" s="9"/>
      <c r="Q515" s="40"/>
      <c r="S515" s="35"/>
      <c r="AA515" s="15"/>
      <c r="AB515" s="15"/>
      <c r="AC515" s="15"/>
      <c r="AD515" s="15"/>
      <c r="AE515" s="15"/>
      <c r="AG515" s="68"/>
      <c r="AN515" s="15"/>
      <c r="AO515" s="15"/>
      <c r="AP515" s="15"/>
      <c r="AQ515" s="15"/>
      <c r="AR515" s="15"/>
      <c r="AS515" s="15"/>
      <c r="AT515" s="15"/>
      <c r="AU515" s="15"/>
    </row>
    <row r="516" spans="2:64" x14ac:dyDescent="0.2">
      <c r="B516" s="20"/>
      <c r="C516" s="14"/>
      <c r="D516" s="14"/>
      <c r="E516" s="9"/>
      <c r="F516" s="9"/>
      <c r="G516" s="9"/>
      <c r="H516" s="9"/>
      <c r="I516" s="9"/>
      <c r="J516" s="9"/>
      <c r="K516" s="9"/>
      <c r="L516" s="9"/>
      <c r="M516" s="15"/>
      <c r="N516" s="9"/>
      <c r="O516" s="9"/>
      <c r="P516" s="9"/>
      <c r="Q516" s="40"/>
      <c r="S516" s="35"/>
      <c r="AA516" s="15"/>
      <c r="AB516" s="15"/>
      <c r="AC516" s="15"/>
      <c r="AD516" s="15"/>
      <c r="AE516" s="15"/>
      <c r="AG516" s="68"/>
      <c r="AN516" s="15"/>
      <c r="AO516" s="15"/>
      <c r="AP516" s="15"/>
      <c r="AQ516" s="15"/>
      <c r="AR516" s="15"/>
      <c r="AS516" s="15"/>
      <c r="AT516" s="15"/>
      <c r="AU516" s="15"/>
    </row>
    <row r="517" spans="2:64" x14ac:dyDescent="0.2">
      <c r="B517" s="20"/>
      <c r="C517" s="14"/>
      <c r="D517" s="14"/>
      <c r="E517" s="9"/>
      <c r="F517" s="9"/>
      <c r="G517" s="9"/>
      <c r="H517" s="9"/>
      <c r="I517" s="9"/>
      <c r="J517" s="9"/>
      <c r="K517" s="9"/>
      <c r="L517" s="9"/>
      <c r="M517" s="15"/>
      <c r="N517" s="9"/>
      <c r="O517" s="9"/>
      <c r="P517" s="9"/>
      <c r="Q517" s="40"/>
      <c r="S517" s="35"/>
      <c r="AA517" s="15"/>
      <c r="AB517" s="15"/>
      <c r="AC517" s="15"/>
      <c r="AD517" s="15"/>
      <c r="AE517" s="15"/>
      <c r="AG517" s="68"/>
      <c r="AN517" s="15"/>
      <c r="AO517" s="15"/>
      <c r="AP517" s="15"/>
      <c r="AQ517" s="15"/>
      <c r="AR517" s="15"/>
      <c r="AS517" s="15"/>
      <c r="AT517" s="15"/>
      <c r="AU517" s="15"/>
    </row>
    <row r="518" spans="2:64" x14ac:dyDescent="0.2">
      <c r="B518" s="20"/>
      <c r="C518" s="14"/>
      <c r="D518" s="14"/>
      <c r="E518" s="9"/>
      <c r="F518" s="9"/>
      <c r="G518" s="9"/>
      <c r="H518" s="9"/>
      <c r="I518" s="9"/>
      <c r="J518" s="9"/>
      <c r="K518" s="9"/>
      <c r="L518" s="9"/>
      <c r="M518" s="15"/>
      <c r="N518" s="9"/>
      <c r="O518" s="9"/>
      <c r="P518" s="9"/>
      <c r="Q518" s="40"/>
      <c r="S518" s="35"/>
      <c r="AA518" s="15"/>
      <c r="AB518" s="15"/>
      <c r="AC518" s="15"/>
      <c r="AD518" s="15"/>
      <c r="AE518" s="15"/>
      <c r="AG518" s="68"/>
      <c r="AN518" s="15"/>
      <c r="AO518" s="15"/>
      <c r="AP518" s="15"/>
      <c r="AQ518" s="15"/>
      <c r="AR518" s="15"/>
      <c r="AS518" s="15"/>
      <c r="AT518" s="15"/>
      <c r="AU518" s="15"/>
    </row>
    <row r="519" spans="2:64" x14ac:dyDescent="0.2">
      <c r="B519" s="20"/>
      <c r="C519" s="14"/>
      <c r="D519" s="14"/>
      <c r="E519" s="9"/>
      <c r="F519" s="9"/>
      <c r="G519" s="9"/>
      <c r="H519" s="9"/>
      <c r="I519" s="9"/>
      <c r="J519" s="9"/>
      <c r="K519" s="9"/>
      <c r="L519" s="9"/>
      <c r="M519" s="15"/>
      <c r="N519" s="9"/>
      <c r="O519" s="9"/>
      <c r="P519" s="9"/>
      <c r="Q519" s="40"/>
      <c r="S519" s="35"/>
      <c r="AA519" s="15"/>
      <c r="AB519" s="15"/>
      <c r="AC519" s="15"/>
      <c r="AD519" s="15"/>
      <c r="AE519" s="15"/>
      <c r="AG519" s="68"/>
      <c r="AN519" s="15"/>
      <c r="AO519" s="15"/>
      <c r="AP519" s="15"/>
      <c r="AQ519" s="15"/>
      <c r="AR519" s="15"/>
      <c r="AS519" s="15"/>
      <c r="AT519" s="15"/>
      <c r="AU519" s="15"/>
    </row>
    <row r="520" spans="2:64" x14ac:dyDescent="0.2">
      <c r="B520" s="20"/>
      <c r="C520" s="14"/>
      <c r="D520" s="14"/>
      <c r="E520" s="9"/>
      <c r="F520" s="9"/>
      <c r="G520" s="9"/>
      <c r="H520" s="9"/>
      <c r="I520" s="9"/>
      <c r="J520" s="9"/>
      <c r="K520" s="9"/>
      <c r="L520" s="9"/>
      <c r="M520" s="15"/>
      <c r="N520" s="9"/>
      <c r="O520" s="9"/>
      <c r="P520" s="9"/>
      <c r="Q520" s="40"/>
      <c r="S520" s="35"/>
      <c r="AA520" s="15"/>
      <c r="AB520" s="15"/>
      <c r="AC520" s="15"/>
      <c r="AD520" s="15"/>
      <c r="AE520" s="15"/>
      <c r="AG520" s="68"/>
      <c r="AN520" s="15"/>
      <c r="AO520" s="15"/>
      <c r="AP520" s="15"/>
      <c r="AQ520" s="15"/>
      <c r="AR520" s="15"/>
      <c r="AS520" s="15"/>
      <c r="AT520" s="15"/>
      <c r="AU520" s="15"/>
      <c r="AV520" s="15"/>
      <c r="AX520" s="15"/>
    </row>
    <row r="521" spans="2:64" x14ac:dyDescent="0.2">
      <c r="B521" s="20"/>
      <c r="C521" s="14"/>
      <c r="D521" s="14"/>
      <c r="E521" s="9"/>
      <c r="F521" s="9"/>
      <c r="G521" s="9"/>
      <c r="H521" s="9"/>
      <c r="I521" s="9"/>
      <c r="J521" s="9"/>
      <c r="K521" s="9"/>
      <c r="L521" s="9"/>
      <c r="M521" s="15"/>
      <c r="N521" s="9"/>
      <c r="O521" s="9"/>
      <c r="P521" s="9"/>
      <c r="Q521" s="40"/>
      <c r="S521" s="35"/>
      <c r="AA521" s="15"/>
      <c r="AB521" s="15"/>
      <c r="AC521" s="15"/>
      <c r="AD521" s="15"/>
      <c r="AE521" s="15"/>
      <c r="AG521" s="68"/>
      <c r="AN521" s="15"/>
      <c r="AO521" s="15"/>
      <c r="AP521" s="15"/>
      <c r="AQ521" s="15"/>
      <c r="AR521" s="15"/>
      <c r="AS521" s="15"/>
      <c r="AT521" s="15"/>
      <c r="AU521" s="15"/>
    </row>
    <row r="522" spans="2:64" x14ac:dyDescent="0.2">
      <c r="B522" s="20"/>
      <c r="C522" s="14"/>
      <c r="D522" s="14"/>
      <c r="E522" s="9"/>
      <c r="F522" s="9"/>
      <c r="G522" s="9"/>
      <c r="H522" s="9"/>
      <c r="I522" s="9"/>
      <c r="J522" s="9"/>
      <c r="K522" s="9"/>
      <c r="L522" s="9"/>
      <c r="M522" s="15"/>
      <c r="N522" s="9"/>
      <c r="O522" s="9"/>
      <c r="P522" s="9"/>
      <c r="Q522" s="40"/>
      <c r="S522" s="35"/>
      <c r="AA522" s="15"/>
      <c r="AB522" s="15"/>
      <c r="AC522" s="15"/>
      <c r="AD522" s="15"/>
      <c r="AE522" s="15"/>
      <c r="AG522" s="68"/>
      <c r="AN522" s="15"/>
      <c r="AO522" s="15"/>
      <c r="AP522" s="15"/>
      <c r="AQ522" s="15"/>
      <c r="AR522" s="15"/>
      <c r="AS522" s="15"/>
      <c r="AT522" s="15"/>
      <c r="AU522" s="15"/>
    </row>
    <row r="523" spans="2:64" x14ac:dyDescent="0.2">
      <c r="B523" s="20"/>
      <c r="C523" s="14"/>
      <c r="D523" s="14"/>
      <c r="E523" s="9"/>
      <c r="F523" s="9"/>
      <c r="G523" s="9"/>
      <c r="H523" s="9"/>
      <c r="I523" s="9"/>
      <c r="J523" s="9"/>
      <c r="K523" s="9"/>
      <c r="L523" s="9"/>
      <c r="M523" s="15"/>
      <c r="N523" s="9"/>
      <c r="O523" s="9"/>
      <c r="P523" s="9"/>
      <c r="Q523" s="40"/>
      <c r="S523" s="35"/>
      <c r="AA523" s="15"/>
      <c r="AB523" s="15"/>
      <c r="AC523" s="15"/>
      <c r="AD523" s="15"/>
      <c r="AE523" s="15"/>
      <c r="AG523" s="68"/>
      <c r="AN523" s="15"/>
      <c r="AO523" s="15"/>
      <c r="AP523" s="15"/>
      <c r="AQ523" s="15"/>
      <c r="AR523" s="15"/>
      <c r="AS523" s="15"/>
      <c r="AT523" s="15"/>
      <c r="AU523" s="15"/>
    </row>
    <row r="524" spans="2:64" x14ac:dyDescent="0.2">
      <c r="B524" s="20"/>
      <c r="C524" s="14"/>
      <c r="D524" s="14"/>
      <c r="E524" s="9"/>
      <c r="F524" s="9"/>
      <c r="G524" s="9"/>
      <c r="H524" s="9"/>
      <c r="I524" s="9"/>
      <c r="J524" s="9"/>
      <c r="K524" s="9"/>
      <c r="L524" s="9"/>
      <c r="M524" s="15"/>
      <c r="N524" s="9"/>
      <c r="O524" s="9"/>
      <c r="P524" s="9"/>
      <c r="Q524" s="40"/>
      <c r="S524" s="35"/>
      <c r="AA524" s="15"/>
      <c r="AB524" s="15"/>
      <c r="AC524" s="15"/>
      <c r="AD524" s="15"/>
      <c r="AE524" s="15"/>
      <c r="AG524" s="68"/>
      <c r="AN524" s="15"/>
      <c r="AO524" s="15"/>
      <c r="AP524" s="15"/>
      <c r="AQ524" s="15"/>
      <c r="AR524" s="15"/>
      <c r="AS524" s="15"/>
      <c r="AT524" s="15"/>
      <c r="AU524" s="15"/>
    </row>
    <row r="525" spans="2:64" x14ac:dyDescent="0.2">
      <c r="B525" s="20"/>
      <c r="C525" s="14"/>
      <c r="D525" s="14"/>
      <c r="E525" s="9"/>
      <c r="F525" s="9"/>
      <c r="G525" s="9"/>
      <c r="H525" s="9"/>
      <c r="I525" s="9"/>
      <c r="J525" s="9"/>
      <c r="K525" s="9"/>
      <c r="L525" s="9"/>
      <c r="M525" s="15"/>
      <c r="N525" s="9"/>
      <c r="O525" s="9"/>
      <c r="P525" s="9"/>
      <c r="Q525" s="40"/>
      <c r="S525" s="35"/>
      <c r="AA525" s="15"/>
      <c r="AB525" s="15"/>
      <c r="AC525" s="15"/>
      <c r="AD525" s="15"/>
      <c r="AE525" s="15"/>
      <c r="AG525" s="68"/>
      <c r="AN525" s="15"/>
      <c r="AO525" s="15"/>
      <c r="AP525" s="15"/>
      <c r="AQ525" s="15"/>
      <c r="AR525" s="15"/>
      <c r="AS525" s="15"/>
      <c r="AT525" s="15"/>
      <c r="AU525" s="15"/>
    </row>
    <row r="526" spans="2:64" x14ac:dyDescent="0.2">
      <c r="B526" s="20"/>
      <c r="C526" s="14"/>
      <c r="D526" s="14"/>
      <c r="E526" s="9"/>
      <c r="F526" s="9"/>
      <c r="G526" s="15"/>
      <c r="H526" s="9"/>
      <c r="I526" s="9"/>
      <c r="J526" s="9"/>
      <c r="K526" s="9"/>
      <c r="L526" s="9"/>
      <c r="M526" s="15"/>
      <c r="N526" s="9"/>
      <c r="O526" s="9"/>
      <c r="P526" s="9"/>
      <c r="Q526" s="40"/>
      <c r="S526" s="35"/>
      <c r="AA526" s="15"/>
      <c r="AB526" s="15"/>
      <c r="AC526" s="15"/>
      <c r="AD526" s="15"/>
      <c r="AE526" s="15"/>
      <c r="AG526" s="68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</row>
    <row r="527" spans="2:64" x14ac:dyDescent="0.2">
      <c r="B527" s="20"/>
      <c r="C527" s="14"/>
      <c r="D527" s="14"/>
      <c r="E527" s="9"/>
      <c r="F527" s="9"/>
      <c r="G527" s="15"/>
      <c r="H527" s="9"/>
      <c r="I527" s="9"/>
      <c r="J527" s="9"/>
      <c r="K527" s="9"/>
      <c r="L527" s="9"/>
      <c r="M527" s="15"/>
      <c r="N527" s="9"/>
      <c r="O527" s="9"/>
      <c r="P527" s="9"/>
      <c r="Q527" s="40"/>
      <c r="S527" s="35"/>
      <c r="AA527" s="15"/>
      <c r="AB527" s="15"/>
      <c r="AC527" s="15"/>
      <c r="AD527" s="15"/>
      <c r="AE527" s="15"/>
      <c r="AG527" s="68"/>
      <c r="AN527" s="15"/>
      <c r="AO527" s="15"/>
      <c r="AP527" s="15"/>
      <c r="AQ527" s="15"/>
      <c r="AR527" s="15"/>
      <c r="AS527" s="15"/>
      <c r="AT527" s="15"/>
      <c r="AU527" s="15"/>
    </row>
    <row r="528" spans="2:64" x14ac:dyDescent="0.2">
      <c r="B528" s="20"/>
      <c r="C528" s="14"/>
      <c r="D528" s="14"/>
      <c r="E528" s="9"/>
      <c r="F528" s="9"/>
      <c r="G528" s="15"/>
      <c r="H528" s="9"/>
      <c r="I528" s="9"/>
      <c r="J528" s="9"/>
      <c r="K528" s="9"/>
      <c r="L528" s="9"/>
      <c r="M528" s="15"/>
      <c r="N528" s="9"/>
      <c r="O528" s="9"/>
      <c r="P528" s="9"/>
      <c r="Q528" s="40"/>
      <c r="S528" s="35"/>
      <c r="AA528" s="15"/>
      <c r="AB528" s="15"/>
      <c r="AC528" s="15"/>
      <c r="AD528" s="15"/>
      <c r="AE528" s="15"/>
      <c r="AG528" s="68"/>
      <c r="AN528" s="15"/>
      <c r="AO528" s="15"/>
      <c r="AP528" s="15"/>
      <c r="AQ528" s="15"/>
      <c r="AR528" s="15"/>
      <c r="AS528" s="15"/>
      <c r="AT528" s="15"/>
      <c r="AU528" s="15"/>
    </row>
    <row r="529" spans="2:47" x14ac:dyDescent="0.2">
      <c r="B529" s="20"/>
      <c r="C529" s="14"/>
      <c r="D529" s="14"/>
      <c r="E529" s="9"/>
      <c r="F529" s="9"/>
      <c r="G529" s="15"/>
      <c r="H529" s="9"/>
      <c r="I529" s="9"/>
      <c r="J529" s="9"/>
      <c r="K529" s="9"/>
      <c r="L529" s="9"/>
      <c r="M529" s="15"/>
      <c r="N529" s="9"/>
      <c r="O529" s="9"/>
      <c r="P529" s="9"/>
      <c r="Q529" s="40"/>
      <c r="S529" s="35"/>
      <c r="AA529" s="15"/>
      <c r="AB529" s="15"/>
      <c r="AC529" s="15"/>
      <c r="AD529" s="15"/>
      <c r="AE529" s="15"/>
      <c r="AG529" s="68"/>
      <c r="AN529" s="15"/>
      <c r="AO529" s="15"/>
      <c r="AP529" s="15"/>
      <c r="AQ529" s="15"/>
      <c r="AR529" s="15"/>
      <c r="AS529" s="15"/>
      <c r="AT529" s="15"/>
      <c r="AU529" s="15"/>
    </row>
    <row r="530" spans="2:47" x14ac:dyDescent="0.2">
      <c r="B530" s="20"/>
      <c r="C530" s="14"/>
      <c r="D530" s="14"/>
      <c r="E530" s="9"/>
      <c r="F530" s="9"/>
      <c r="G530" s="15"/>
      <c r="H530" s="9"/>
      <c r="I530" s="9"/>
      <c r="J530" s="9"/>
      <c r="K530" s="9"/>
      <c r="L530" s="9"/>
      <c r="M530" s="15"/>
      <c r="N530" s="9"/>
      <c r="O530" s="9"/>
      <c r="P530" s="9"/>
      <c r="Q530" s="40"/>
      <c r="S530" s="35"/>
      <c r="AA530" s="15"/>
      <c r="AB530" s="15"/>
      <c r="AC530" s="15"/>
      <c r="AD530" s="15"/>
      <c r="AE530" s="15"/>
      <c r="AG530" s="68"/>
      <c r="AN530" s="15"/>
      <c r="AO530" s="15"/>
      <c r="AP530" s="15"/>
      <c r="AQ530" s="15"/>
      <c r="AR530" s="15"/>
      <c r="AS530" s="15"/>
      <c r="AT530" s="15"/>
      <c r="AU530" s="15"/>
    </row>
    <row r="531" spans="2:47" x14ac:dyDescent="0.2">
      <c r="B531" s="20"/>
      <c r="C531" s="14"/>
      <c r="D531" s="14"/>
      <c r="E531" s="9"/>
      <c r="F531" s="9"/>
      <c r="G531" s="15"/>
      <c r="H531" s="9"/>
      <c r="I531" s="9"/>
      <c r="J531" s="9"/>
      <c r="K531" s="9"/>
      <c r="L531" s="9"/>
      <c r="M531" s="15"/>
      <c r="N531" s="9"/>
      <c r="O531" s="9"/>
      <c r="P531" s="9"/>
      <c r="Q531" s="40"/>
      <c r="S531" s="35"/>
      <c r="AA531" s="15"/>
      <c r="AB531" s="15"/>
      <c r="AC531" s="15"/>
      <c r="AD531" s="15"/>
      <c r="AE531" s="15"/>
      <c r="AG531" s="68"/>
      <c r="AN531" s="15"/>
      <c r="AO531" s="15"/>
      <c r="AP531" s="15"/>
      <c r="AQ531" s="15"/>
      <c r="AR531" s="15"/>
      <c r="AS531" s="15"/>
      <c r="AT531" s="15"/>
      <c r="AU531" s="15"/>
    </row>
    <row r="532" spans="2:47" x14ac:dyDescent="0.2">
      <c r="B532" s="20"/>
      <c r="C532" s="14"/>
      <c r="D532" s="14"/>
      <c r="E532" s="9"/>
      <c r="F532" s="9"/>
      <c r="G532" s="15"/>
      <c r="H532" s="9"/>
      <c r="I532" s="9"/>
      <c r="J532" s="9"/>
      <c r="K532" s="9"/>
      <c r="L532" s="9"/>
      <c r="M532" s="15"/>
      <c r="N532" s="9"/>
      <c r="O532" s="9"/>
      <c r="P532" s="9"/>
      <c r="Q532" s="40"/>
      <c r="S532" s="35"/>
      <c r="AA532" s="15"/>
      <c r="AB532" s="15"/>
      <c r="AC532" s="15"/>
      <c r="AD532" s="15"/>
      <c r="AE532" s="15"/>
      <c r="AG532" s="68"/>
      <c r="AN532" s="15"/>
      <c r="AO532" s="15"/>
      <c r="AP532" s="15"/>
      <c r="AQ532" s="15"/>
      <c r="AR532" s="15"/>
      <c r="AS532" s="15"/>
      <c r="AT532" s="15"/>
      <c r="AU532" s="15"/>
    </row>
    <row r="533" spans="2:47" x14ac:dyDescent="0.2">
      <c r="B533" s="20"/>
      <c r="C533" s="14"/>
      <c r="D533" s="14"/>
      <c r="E533" s="9"/>
      <c r="F533" s="9"/>
      <c r="G533" s="15"/>
      <c r="H533" s="9"/>
      <c r="I533" s="9"/>
      <c r="J533" s="9"/>
      <c r="K533" s="9"/>
      <c r="L533" s="9"/>
      <c r="M533" s="15"/>
      <c r="N533" s="9"/>
      <c r="O533" s="9"/>
      <c r="P533" s="9"/>
      <c r="Q533" s="40"/>
      <c r="S533" s="35"/>
      <c r="AA533" s="15"/>
      <c r="AB533" s="15"/>
      <c r="AC533" s="15"/>
      <c r="AD533" s="15"/>
      <c r="AE533" s="15"/>
      <c r="AG533" s="68"/>
      <c r="AN533" s="15"/>
      <c r="AO533" s="15"/>
      <c r="AP533" s="15"/>
      <c r="AQ533" s="15"/>
      <c r="AR533" s="15"/>
      <c r="AS533" s="15"/>
      <c r="AT533" s="15"/>
      <c r="AU533" s="15"/>
    </row>
    <row r="534" spans="2:47" x14ac:dyDescent="0.2">
      <c r="B534" s="20"/>
      <c r="C534" s="14"/>
      <c r="D534" s="14"/>
      <c r="E534" s="9"/>
      <c r="F534" s="9"/>
      <c r="G534" s="15"/>
      <c r="H534" s="9"/>
      <c r="I534" s="9"/>
      <c r="J534" s="9"/>
      <c r="K534" s="9"/>
      <c r="L534" s="9"/>
      <c r="M534" s="15"/>
      <c r="N534" s="9"/>
      <c r="O534" s="9"/>
      <c r="P534" s="9"/>
      <c r="Q534" s="40"/>
      <c r="S534" s="35"/>
      <c r="AA534" s="15"/>
      <c r="AB534" s="15"/>
      <c r="AC534" s="15"/>
      <c r="AD534" s="15"/>
      <c r="AE534" s="15"/>
      <c r="AG534" s="68"/>
      <c r="AN534" s="15"/>
      <c r="AO534" s="15"/>
      <c r="AP534" s="15"/>
      <c r="AQ534" s="15"/>
      <c r="AR534" s="15"/>
      <c r="AS534" s="15"/>
      <c r="AT534" s="15"/>
      <c r="AU534" s="15"/>
    </row>
    <row r="535" spans="2:47" x14ac:dyDescent="0.2">
      <c r="B535" s="20"/>
      <c r="C535" s="14"/>
      <c r="D535" s="14"/>
      <c r="E535" s="9"/>
      <c r="F535" s="9"/>
      <c r="G535" s="15"/>
      <c r="H535" s="9"/>
      <c r="I535" s="9"/>
      <c r="J535" s="9"/>
      <c r="K535" s="9"/>
      <c r="L535" s="9"/>
      <c r="M535" s="15"/>
      <c r="N535" s="9"/>
      <c r="O535" s="9"/>
      <c r="P535" s="9"/>
      <c r="Q535" s="40"/>
      <c r="S535" s="35"/>
      <c r="AA535" s="15"/>
      <c r="AB535" s="15"/>
      <c r="AC535" s="15"/>
      <c r="AD535" s="15"/>
      <c r="AE535" s="15"/>
      <c r="AG535" s="68"/>
      <c r="AN535" s="15"/>
      <c r="AO535" s="15"/>
      <c r="AP535" s="15"/>
      <c r="AQ535" s="15"/>
      <c r="AR535" s="15"/>
      <c r="AS535" s="15"/>
      <c r="AT535" s="15"/>
      <c r="AU535" s="15"/>
    </row>
    <row r="536" spans="2:47" x14ac:dyDescent="0.2">
      <c r="B536" s="20"/>
      <c r="C536" s="14"/>
      <c r="D536" s="14"/>
      <c r="E536" s="9"/>
      <c r="F536" s="9"/>
      <c r="G536" s="15"/>
      <c r="H536" s="9"/>
      <c r="I536" s="9"/>
      <c r="J536" s="9"/>
      <c r="K536" s="9"/>
      <c r="L536" s="9"/>
      <c r="M536" s="15"/>
      <c r="N536" s="9"/>
      <c r="O536" s="9"/>
      <c r="P536" s="9"/>
      <c r="Q536" s="40"/>
      <c r="S536" s="35"/>
      <c r="AA536" s="15"/>
      <c r="AB536" s="15"/>
      <c r="AC536" s="15"/>
      <c r="AD536" s="15"/>
      <c r="AE536" s="15"/>
      <c r="AG536" s="68"/>
      <c r="AN536" s="15"/>
      <c r="AO536" s="15"/>
      <c r="AP536" s="15"/>
      <c r="AQ536" s="15"/>
      <c r="AR536" s="15"/>
      <c r="AS536" s="15"/>
      <c r="AT536" s="15"/>
      <c r="AU536" s="15"/>
    </row>
    <row r="537" spans="2:47" x14ac:dyDescent="0.2">
      <c r="B537" s="20"/>
      <c r="C537" s="14"/>
      <c r="D537" s="14"/>
      <c r="E537" s="9"/>
      <c r="F537" s="9"/>
      <c r="G537" s="15"/>
      <c r="H537" s="9"/>
      <c r="I537" s="9"/>
      <c r="J537" s="9"/>
      <c r="K537" s="9"/>
      <c r="L537" s="9"/>
      <c r="M537" s="15"/>
      <c r="N537" s="9"/>
      <c r="O537" s="9"/>
      <c r="P537" s="9"/>
      <c r="Q537" s="40"/>
      <c r="S537" s="35"/>
      <c r="AA537" s="15"/>
      <c r="AB537" s="15"/>
      <c r="AC537" s="15"/>
      <c r="AD537" s="15"/>
      <c r="AE537" s="15"/>
      <c r="AG537" s="68"/>
      <c r="AN537" s="15"/>
      <c r="AO537" s="15"/>
      <c r="AP537" s="15"/>
      <c r="AQ537" s="15"/>
      <c r="AR537" s="15"/>
      <c r="AS537" s="15"/>
      <c r="AT537" s="15"/>
      <c r="AU537" s="15"/>
    </row>
    <row r="538" spans="2:47" x14ac:dyDescent="0.2">
      <c r="B538" s="20"/>
      <c r="C538" s="14"/>
      <c r="D538" s="14"/>
      <c r="E538" s="9"/>
      <c r="F538" s="9"/>
      <c r="G538" s="15"/>
      <c r="H538" s="9"/>
      <c r="I538" s="9"/>
      <c r="J538" s="9"/>
      <c r="K538" s="9"/>
      <c r="L538" s="9"/>
      <c r="M538" s="15"/>
      <c r="N538" s="9"/>
      <c r="O538" s="9"/>
      <c r="P538" s="9"/>
      <c r="Q538" s="40"/>
      <c r="S538" s="35"/>
      <c r="AA538" s="15"/>
      <c r="AB538" s="15"/>
      <c r="AC538" s="15"/>
      <c r="AD538" s="15"/>
      <c r="AE538" s="15"/>
      <c r="AG538" s="68"/>
      <c r="AN538" s="15"/>
      <c r="AO538" s="15"/>
      <c r="AP538" s="15"/>
      <c r="AQ538" s="15"/>
      <c r="AR538" s="15"/>
      <c r="AS538" s="15"/>
      <c r="AT538" s="15"/>
      <c r="AU538" s="15"/>
    </row>
    <row r="539" spans="2:4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  <c r="S539" s="35"/>
      <c r="AA539" s="15"/>
      <c r="AB539" s="15"/>
      <c r="AC539" s="15"/>
      <c r="AD539" s="15"/>
      <c r="AE539" s="15"/>
      <c r="AG539" s="68"/>
      <c r="AN539" s="15"/>
      <c r="AO539" s="15"/>
      <c r="AP539" s="15"/>
      <c r="AQ539" s="15"/>
      <c r="AR539" s="15"/>
      <c r="AS539" s="15"/>
      <c r="AT539" s="15"/>
      <c r="AU539" s="15"/>
    </row>
    <row r="540" spans="2:4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  <c r="S540" s="35"/>
      <c r="AA540" s="15"/>
      <c r="AB540" s="15"/>
      <c r="AC540" s="15"/>
      <c r="AD540" s="15"/>
      <c r="AE540" s="15"/>
      <c r="AG540" s="68"/>
      <c r="AN540" s="15"/>
      <c r="AO540" s="15"/>
      <c r="AP540" s="15"/>
      <c r="AQ540" s="15"/>
      <c r="AR540" s="15"/>
      <c r="AS540" s="15"/>
      <c r="AT540" s="15"/>
      <c r="AU540" s="15"/>
    </row>
    <row r="541" spans="2:4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  <c r="S541" s="35"/>
      <c r="AA541" s="15"/>
      <c r="AB541" s="15"/>
      <c r="AC541" s="15"/>
      <c r="AD541" s="15"/>
      <c r="AE541" s="15"/>
      <c r="AG541" s="68"/>
      <c r="AN541" s="15"/>
      <c r="AO541" s="15"/>
      <c r="AP541" s="15"/>
      <c r="AQ541" s="15"/>
      <c r="AR541" s="15"/>
      <c r="AS541" s="15"/>
      <c r="AT541" s="15"/>
      <c r="AU541" s="15"/>
    </row>
    <row r="542" spans="2:4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  <c r="S542" s="35"/>
      <c r="AA542" s="15"/>
      <c r="AB542" s="15"/>
      <c r="AC542" s="15"/>
      <c r="AD542" s="15"/>
      <c r="AE542" s="15"/>
      <c r="AG542" s="68"/>
      <c r="AN542" s="15"/>
      <c r="AO542" s="15"/>
      <c r="AP542" s="15"/>
      <c r="AQ542" s="15"/>
      <c r="AR542" s="15"/>
      <c r="AS542" s="15"/>
      <c r="AT542" s="15"/>
      <c r="AU542" s="15"/>
    </row>
    <row r="543" spans="2:4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  <c r="S543" s="35"/>
      <c r="AA543" s="15"/>
      <c r="AB543" s="15"/>
      <c r="AC543" s="15"/>
      <c r="AD543" s="15"/>
      <c r="AE543" s="15"/>
      <c r="AG543" s="68"/>
      <c r="AN543" s="15"/>
      <c r="AO543" s="15"/>
      <c r="AP543" s="15"/>
      <c r="AQ543" s="15"/>
      <c r="AR543" s="15"/>
      <c r="AS543" s="15"/>
      <c r="AT543" s="15"/>
      <c r="AU543" s="15"/>
    </row>
    <row r="544" spans="2:4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  <c r="S544" s="35"/>
      <c r="AA544" s="15"/>
      <c r="AB544" s="15"/>
      <c r="AC544" s="15"/>
      <c r="AD544" s="15"/>
      <c r="AE544" s="15"/>
      <c r="AG544" s="68"/>
      <c r="AN544" s="15"/>
      <c r="AO544" s="15"/>
      <c r="AP544" s="15"/>
      <c r="AQ544" s="15"/>
      <c r="AR544" s="15"/>
      <c r="AS544" s="15"/>
      <c r="AT544" s="15"/>
      <c r="AU544" s="15"/>
    </row>
    <row r="545" spans="2:48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  <c r="S545" s="35"/>
      <c r="AA545" s="15"/>
      <c r="AB545" s="15"/>
      <c r="AC545" s="15"/>
      <c r="AD545" s="15"/>
      <c r="AE545" s="15"/>
      <c r="AG545" s="68"/>
      <c r="AN545" s="15"/>
      <c r="AO545" s="15"/>
      <c r="AP545" s="15"/>
      <c r="AQ545" s="15"/>
      <c r="AR545" s="15"/>
      <c r="AS545" s="15"/>
      <c r="AT545" s="15"/>
      <c r="AU545" s="15"/>
    </row>
    <row r="546" spans="2:48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  <c r="S546" s="35"/>
      <c r="AA546" s="15"/>
      <c r="AB546" s="15"/>
      <c r="AC546" s="15"/>
      <c r="AD546" s="15"/>
      <c r="AE546" s="15"/>
      <c r="AG546" s="68"/>
      <c r="AN546" s="15"/>
      <c r="AO546" s="15"/>
      <c r="AP546" s="15"/>
      <c r="AQ546" s="15"/>
      <c r="AR546" s="15"/>
      <c r="AS546" s="15"/>
      <c r="AT546" s="15"/>
      <c r="AU546" s="15"/>
    </row>
    <row r="547" spans="2:48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  <c r="S547" s="35"/>
      <c r="AA547" s="15"/>
      <c r="AB547" s="15"/>
      <c r="AC547" s="15"/>
      <c r="AD547" s="15"/>
      <c r="AE547" s="15"/>
      <c r="AG547" s="68"/>
      <c r="AN547" s="15"/>
      <c r="AO547" s="15"/>
      <c r="AP547" s="15"/>
      <c r="AQ547" s="15"/>
      <c r="AR547" s="15"/>
      <c r="AS547" s="15"/>
      <c r="AT547" s="15"/>
      <c r="AU547" s="15"/>
    </row>
    <row r="548" spans="2:48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  <c r="S548" s="35"/>
      <c r="AA548" s="15"/>
      <c r="AB548" s="15"/>
      <c r="AC548" s="15"/>
      <c r="AD548" s="15"/>
      <c r="AE548" s="15"/>
      <c r="AG548" s="68"/>
      <c r="AN548" s="15"/>
      <c r="AO548" s="15"/>
      <c r="AP548" s="15"/>
      <c r="AQ548" s="15"/>
      <c r="AR548" s="15"/>
      <c r="AS548" s="15"/>
      <c r="AT548" s="15"/>
      <c r="AU548" s="15"/>
    </row>
    <row r="549" spans="2:48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  <c r="S549" s="35"/>
      <c r="AA549" s="15"/>
      <c r="AB549" s="15"/>
      <c r="AC549" s="15"/>
      <c r="AD549" s="15"/>
      <c r="AE549" s="15"/>
      <c r="AG549" s="68"/>
      <c r="AN549" s="15"/>
      <c r="AO549" s="15"/>
      <c r="AP549" s="15"/>
      <c r="AQ549" s="15"/>
      <c r="AR549" s="15"/>
      <c r="AS549" s="15"/>
      <c r="AT549" s="15"/>
      <c r="AU549" s="15"/>
    </row>
    <row r="550" spans="2:48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  <c r="S550" s="35"/>
      <c r="AA550" s="15"/>
      <c r="AB550" s="15"/>
      <c r="AC550" s="15"/>
      <c r="AD550" s="15"/>
      <c r="AE550" s="15"/>
      <c r="AG550" s="68"/>
      <c r="AN550" s="15"/>
      <c r="AO550" s="15"/>
      <c r="AP550" s="15"/>
      <c r="AQ550" s="15"/>
      <c r="AR550" s="15"/>
      <c r="AS550" s="15"/>
      <c r="AT550" s="15"/>
      <c r="AU550" s="15"/>
    </row>
    <row r="551" spans="2:48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  <c r="S551" s="35"/>
      <c r="AA551" s="15"/>
      <c r="AB551" s="15"/>
      <c r="AC551" s="15"/>
      <c r="AD551" s="15"/>
      <c r="AE551" s="15"/>
      <c r="AG551" s="68"/>
      <c r="AN551" s="15"/>
      <c r="AO551" s="15"/>
      <c r="AP551" s="15"/>
      <c r="AQ551" s="15"/>
      <c r="AR551" s="15"/>
      <c r="AS551" s="15"/>
      <c r="AT551" s="15"/>
      <c r="AU551" s="15"/>
      <c r="AV551" s="15"/>
    </row>
    <row r="552" spans="2:48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  <c r="S552" s="35"/>
      <c r="AA552" s="15"/>
      <c r="AB552" s="15"/>
      <c r="AC552" s="15"/>
      <c r="AD552" s="15"/>
      <c r="AE552" s="15"/>
      <c r="AG552" s="68"/>
      <c r="AN552" s="15"/>
      <c r="AO552" s="15"/>
      <c r="AP552" s="15"/>
      <c r="AQ552" s="15"/>
      <c r="AR552" s="15"/>
      <c r="AS552" s="15"/>
      <c r="AT552" s="15"/>
      <c r="AU552" s="15"/>
    </row>
    <row r="553" spans="2:48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  <c r="S553" s="35"/>
      <c r="AA553" s="15"/>
      <c r="AB553" s="15"/>
      <c r="AC553" s="15"/>
      <c r="AD553" s="15"/>
      <c r="AE553" s="15"/>
      <c r="AG553" s="68"/>
      <c r="AN553" s="15"/>
      <c r="AO553" s="15"/>
      <c r="AP553" s="15"/>
      <c r="AQ553" s="15"/>
      <c r="AR553" s="15"/>
      <c r="AS553" s="15"/>
      <c r="AT553" s="15"/>
      <c r="AU553" s="15"/>
    </row>
    <row r="554" spans="2:48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  <c r="S554" s="35"/>
      <c r="AA554" s="15"/>
      <c r="AB554" s="15"/>
      <c r="AC554" s="15"/>
      <c r="AD554" s="15"/>
      <c r="AE554" s="15"/>
      <c r="AG554" s="68"/>
      <c r="AN554" s="15"/>
      <c r="AO554" s="15"/>
      <c r="AP554" s="15"/>
      <c r="AQ554" s="15"/>
      <c r="AR554" s="15"/>
      <c r="AS554" s="15"/>
      <c r="AT554" s="15"/>
      <c r="AU554" s="15"/>
    </row>
    <row r="555" spans="2:48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  <c r="S555" s="35"/>
      <c r="AA555" s="15"/>
      <c r="AB555" s="15"/>
      <c r="AC555" s="15"/>
      <c r="AD555" s="15"/>
      <c r="AE555" s="15"/>
      <c r="AG555" s="68"/>
      <c r="AN555" s="15"/>
      <c r="AO555" s="15"/>
      <c r="AP555" s="15"/>
      <c r="AQ555" s="15"/>
      <c r="AR555" s="15"/>
      <c r="AS555" s="15"/>
      <c r="AT555" s="15"/>
      <c r="AU555" s="15"/>
    </row>
    <row r="556" spans="2:48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  <c r="S556" s="35"/>
      <c r="AA556" s="15"/>
      <c r="AB556" s="15"/>
      <c r="AC556" s="15"/>
      <c r="AD556" s="15"/>
      <c r="AE556" s="15"/>
      <c r="AG556" s="68"/>
      <c r="AN556" s="15"/>
      <c r="AO556" s="15"/>
      <c r="AP556" s="15"/>
      <c r="AQ556" s="15"/>
      <c r="AR556" s="15"/>
      <c r="AS556" s="15"/>
      <c r="AT556" s="15"/>
      <c r="AU556" s="15"/>
    </row>
    <row r="557" spans="2:48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  <c r="S557" s="35"/>
      <c r="AA557" s="15"/>
      <c r="AB557" s="15"/>
      <c r="AC557" s="15"/>
      <c r="AD557" s="15"/>
      <c r="AE557" s="15"/>
      <c r="AG557" s="68"/>
      <c r="AN557" s="15"/>
      <c r="AO557" s="15"/>
      <c r="AP557" s="15"/>
      <c r="AQ557" s="15"/>
      <c r="AR557" s="15"/>
      <c r="AS557" s="15"/>
      <c r="AT557" s="15"/>
      <c r="AU557" s="15"/>
    </row>
    <row r="558" spans="2:48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  <c r="S558" s="35"/>
      <c r="AA558" s="15"/>
      <c r="AB558" s="15"/>
      <c r="AC558" s="15"/>
      <c r="AD558" s="15"/>
      <c r="AE558" s="15"/>
      <c r="AG558" s="68"/>
      <c r="AN558" s="15"/>
      <c r="AO558" s="15"/>
      <c r="AP558" s="15"/>
      <c r="AQ558" s="15"/>
      <c r="AR558" s="15"/>
      <c r="AS558" s="15"/>
      <c r="AT558" s="15"/>
      <c r="AU558" s="15"/>
    </row>
    <row r="559" spans="2:48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  <c r="S559" s="35"/>
      <c r="AA559" s="15"/>
      <c r="AB559" s="15"/>
      <c r="AC559" s="15"/>
      <c r="AD559" s="15"/>
      <c r="AE559" s="15"/>
      <c r="AG559" s="68"/>
      <c r="AN559" s="15"/>
      <c r="AO559" s="15"/>
      <c r="AP559" s="15"/>
      <c r="AQ559" s="15"/>
      <c r="AR559" s="15"/>
      <c r="AS559" s="15"/>
      <c r="AT559" s="15"/>
      <c r="AU559" s="15"/>
    </row>
    <row r="560" spans="2:48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  <c r="S560" s="35"/>
      <c r="AA560" s="15"/>
      <c r="AB560" s="15"/>
      <c r="AC560" s="15"/>
      <c r="AD560" s="15"/>
      <c r="AE560" s="15"/>
      <c r="AG560" s="68"/>
      <c r="AN560" s="15"/>
      <c r="AO560" s="15"/>
      <c r="AP560" s="15"/>
      <c r="AQ560" s="15"/>
      <c r="AR560" s="15"/>
      <c r="AS560" s="15"/>
      <c r="AT560" s="15"/>
      <c r="AU560" s="15"/>
    </row>
    <row r="561" spans="2:48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  <c r="AA561" s="15"/>
      <c r="AB561" s="15"/>
      <c r="AC561" s="15"/>
      <c r="AD561" s="15"/>
      <c r="AE561" s="15"/>
      <c r="AG561" s="68"/>
      <c r="AN561" s="15"/>
      <c r="AO561" s="15"/>
      <c r="AP561" s="15"/>
      <c r="AQ561" s="15"/>
      <c r="AR561" s="15"/>
      <c r="AS561" s="15"/>
      <c r="AT561" s="15"/>
      <c r="AU561" s="15"/>
    </row>
    <row r="562" spans="2:48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  <c r="AA562" s="15"/>
      <c r="AB562" s="15"/>
      <c r="AC562" s="15"/>
      <c r="AD562" s="15"/>
      <c r="AE562" s="15"/>
      <c r="AG562" s="68"/>
      <c r="AN562" s="15"/>
      <c r="AO562" s="15"/>
      <c r="AP562" s="15"/>
      <c r="AQ562" s="15"/>
      <c r="AR562" s="15"/>
      <c r="AS562" s="15"/>
      <c r="AT562" s="15"/>
      <c r="AU562" s="15"/>
    </row>
    <row r="563" spans="2:48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  <c r="AA563" s="15"/>
      <c r="AB563" s="15"/>
      <c r="AC563" s="15"/>
      <c r="AD563" s="15"/>
      <c r="AE563" s="15"/>
      <c r="AG563" s="68"/>
      <c r="AN563" s="15"/>
      <c r="AO563" s="15"/>
      <c r="AP563" s="15"/>
      <c r="AQ563" s="15"/>
      <c r="AR563" s="15"/>
      <c r="AS563" s="15"/>
      <c r="AT563" s="15"/>
      <c r="AU563" s="15"/>
    </row>
    <row r="564" spans="2:48" x14ac:dyDescent="0.2">
      <c r="B564" s="20"/>
      <c r="C564" s="14"/>
      <c r="D564" s="14"/>
      <c r="AA564" s="15"/>
      <c r="AB564" s="15"/>
      <c r="AC564" s="15"/>
      <c r="AD564" s="15"/>
      <c r="AE564" s="15"/>
      <c r="AG564" s="68"/>
      <c r="AN564" s="15"/>
      <c r="AO564" s="15"/>
      <c r="AP564" s="15"/>
      <c r="AQ564" s="15"/>
      <c r="AR564" s="15"/>
      <c r="AS564" s="15"/>
      <c r="AT564" s="15"/>
      <c r="AU564" s="15"/>
    </row>
    <row r="565" spans="2:48" x14ac:dyDescent="0.2">
      <c r="B565" s="20"/>
      <c r="C565" s="14"/>
      <c r="D565" s="14"/>
      <c r="AA565" s="15"/>
      <c r="AB565" s="15"/>
      <c r="AC565" s="15"/>
      <c r="AD565" s="15"/>
      <c r="AE565" s="15"/>
      <c r="AG565" s="68"/>
      <c r="AN565" s="15"/>
      <c r="AO565" s="15"/>
      <c r="AP565" s="15"/>
      <c r="AQ565" s="15"/>
      <c r="AR565" s="15"/>
      <c r="AS565" s="15"/>
      <c r="AT565" s="15"/>
      <c r="AU565" s="15"/>
    </row>
    <row r="566" spans="2:48" x14ac:dyDescent="0.2">
      <c r="B566" s="20"/>
      <c r="C566" s="14"/>
      <c r="D566" s="14"/>
      <c r="AA566" s="15"/>
      <c r="AB566" s="15"/>
      <c r="AC566" s="15"/>
      <c r="AD566" s="15"/>
      <c r="AE566" s="15"/>
      <c r="AG566" s="68"/>
      <c r="AN566" s="15"/>
      <c r="AO566" s="15"/>
      <c r="AP566" s="15"/>
      <c r="AQ566" s="15"/>
      <c r="AR566" s="15"/>
      <c r="AS566" s="15"/>
      <c r="AT566" s="15"/>
      <c r="AU566" s="15"/>
    </row>
    <row r="567" spans="2:48" x14ac:dyDescent="0.2">
      <c r="B567" s="20"/>
      <c r="C567" s="14"/>
      <c r="D567" s="14"/>
      <c r="AA567" s="15"/>
      <c r="AB567" s="15"/>
      <c r="AC567" s="15"/>
      <c r="AD567" s="15"/>
      <c r="AE567" s="15"/>
      <c r="AG567" s="68"/>
      <c r="AN567" s="15"/>
      <c r="AO567" s="15"/>
      <c r="AP567" s="15"/>
      <c r="AQ567" s="15"/>
      <c r="AR567" s="15"/>
      <c r="AS567" s="15"/>
      <c r="AT567" s="15"/>
      <c r="AU567" s="15"/>
    </row>
    <row r="568" spans="2:48" x14ac:dyDescent="0.2">
      <c r="B568" s="20"/>
      <c r="C568" s="14"/>
      <c r="D568" s="14"/>
      <c r="AA568" s="15"/>
      <c r="AB568" s="15"/>
      <c r="AC568" s="15"/>
      <c r="AD568" s="15"/>
      <c r="AE568" s="15"/>
      <c r="AG568" s="68"/>
      <c r="AN568" s="15"/>
      <c r="AO568" s="15"/>
      <c r="AP568" s="15"/>
      <c r="AQ568" s="15"/>
      <c r="AR568" s="15"/>
      <c r="AS568" s="15"/>
      <c r="AT568" s="15"/>
      <c r="AU568" s="15"/>
    </row>
    <row r="569" spans="2:48" x14ac:dyDescent="0.2">
      <c r="B569" s="20"/>
      <c r="C569" s="14"/>
      <c r="D569" s="14"/>
      <c r="AA569" s="15"/>
      <c r="AB569" s="15"/>
      <c r="AC569" s="15"/>
      <c r="AD569" s="15"/>
      <c r="AE569" s="15"/>
      <c r="AG569" s="68"/>
      <c r="AN569" s="15"/>
      <c r="AO569" s="15"/>
      <c r="AP569" s="15"/>
      <c r="AQ569" s="15"/>
      <c r="AR569" s="15"/>
      <c r="AS569" s="15"/>
      <c r="AT569" s="15"/>
      <c r="AU569" s="15"/>
    </row>
    <row r="570" spans="2:48" x14ac:dyDescent="0.2">
      <c r="B570" s="20"/>
      <c r="C570" s="14"/>
      <c r="D570" s="14"/>
      <c r="AA570" s="15"/>
      <c r="AB570" s="15"/>
      <c r="AC570" s="15"/>
      <c r="AD570" s="15"/>
      <c r="AE570" s="15"/>
      <c r="AG570" s="68"/>
      <c r="AN570" s="15"/>
      <c r="AO570" s="15"/>
      <c r="AP570" s="15"/>
      <c r="AQ570" s="15"/>
      <c r="AR570" s="15"/>
      <c r="AS570" s="15"/>
      <c r="AT570" s="15"/>
      <c r="AU570" s="15"/>
    </row>
    <row r="571" spans="2:48" x14ac:dyDescent="0.2">
      <c r="B571" s="20"/>
      <c r="C571" s="14"/>
      <c r="D571" s="14"/>
      <c r="AA571" s="15"/>
      <c r="AB571" s="15"/>
      <c r="AC571" s="15"/>
      <c r="AD571" s="15"/>
      <c r="AE571" s="15"/>
      <c r="AG571" s="68"/>
      <c r="AN571" s="15"/>
      <c r="AO571" s="15"/>
      <c r="AP571" s="15"/>
      <c r="AQ571" s="15"/>
      <c r="AR571" s="15"/>
      <c r="AS571" s="15"/>
      <c r="AT571" s="15"/>
      <c r="AU571" s="15"/>
      <c r="AV571" s="15"/>
    </row>
    <row r="572" spans="2:48" x14ac:dyDescent="0.2">
      <c r="B572" s="20"/>
      <c r="C572" s="14"/>
      <c r="D572" s="14"/>
      <c r="AA572" s="15"/>
      <c r="AB572" s="15"/>
      <c r="AC572" s="15"/>
      <c r="AD572" s="15"/>
      <c r="AE572" s="15"/>
      <c r="AG572" s="68"/>
      <c r="AN572" s="15"/>
      <c r="AO572" s="15"/>
      <c r="AP572" s="15"/>
      <c r="AQ572" s="15"/>
      <c r="AR572" s="15"/>
      <c r="AS572" s="15"/>
      <c r="AT572" s="15"/>
      <c r="AU572" s="15"/>
    </row>
    <row r="573" spans="2:48" x14ac:dyDescent="0.2">
      <c r="B573" s="20"/>
      <c r="C573" s="14"/>
      <c r="D573" s="14"/>
      <c r="AA573" s="15"/>
      <c r="AB573" s="15"/>
      <c r="AC573" s="15"/>
      <c r="AD573" s="15"/>
      <c r="AE573" s="15"/>
      <c r="AG573" s="68"/>
      <c r="AN573" s="15"/>
      <c r="AO573" s="15"/>
      <c r="AP573" s="15"/>
      <c r="AQ573" s="15"/>
      <c r="AR573" s="15"/>
      <c r="AS573" s="15"/>
      <c r="AT573" s="15"/>
      <c r="AU573" s="15"/>
    </row>
    <row r="574" spans="2:48" x14ac:dyDescent="0.2">
      <c r="B574" s="20"/>
      <c r="C574" s="14"/>
      <c r="D574" s="14"/>
      <c r="AA574" s="15"/>
      <c r="AB574" s="15"/>
      <c r="AC574" s="15"/>
      <c r="AD574" s="15"/>
      <c r="AE574" s="15"/>
      <c r="AG574" s="68"/>
      <c r="AN574" s="15"/>
      <c r="AO574" s="15"/>
      <c r="AP574" s="15"/>
      <c r="AQ574" s="15"/>
      <c r="AR574" s="15"/>
      <c r="AS574" s="15"/>
      <c r="AT574" s="15"/>
      <c r="AU574" s="15"/>
    </row>
    <row r="575" spans="2:48" x14ac:dyDescent="0.2">
      <c r="B575" s="20"/>
      <c r="C575" s="14"/>
      <c r="D575" s="14"/>
      <c r="AA575" s="15"/>
      <c r="AB575" s="15"/>
      <c r="AC575" s="15"/>
      <c r="AD575" s="15"/>
      <c r="AE575" s="15"/>
      <c r="AG575" s="68"/>
      <c r="AN575" s="15"/>
      <c r="AO575" s="15"/>
      <c r="AP575" s="15"/>
      <c r="AQ575" s="15"/>
      <c r="AR575" s="15"/>
      <c r="AS575" s="15"/>
      <c r="AT575" s="15"/>
      <c r="AU575" s="15"/>
    </row>
    <row r="576" spans="2:48" x14ac:dyDescent="0.2">
      <c r="B576" s="20"/>
      <c r="C576" s="14"/>
      <c r="D576" s="14"/>
      <c r="AA576" s="15"/>
      <c r="AB576" s="15"/>
      <c r="AC576" s="15"/>
      <c r="AD576" s="15"/>
      <c r="AE576" s="15"/>
      <c r="AG576" s="68"/>
      <c r="AN576" s="15"/>
      <c r="AO576" s="15"/>
      <c r="AP576" s="15"/>
      <c r="AQ576" s="15"/>
      <c r="AR576" s="15"/>
      <c r="AS576" s="15"/>
      <c r="AT576" s="15"/>
      <c r="AU576" s="15"/>
    </row>
    <row r="577" spans="2:50" x14ac:dyDescent="0.2">
      <c r="B577" s="20"/>
      <c r="C577" s="14"/>
      <c r="D577" s="14"/>
      <c r="AA577" s="15"/>
      <c r="AB577" s="15"/>
      <c r="AC577" s="15"/>
      <c r="AD577" s="15"/>
      <c r="AE577" s="15"/>
      <c r="AG577" s="68"/>
      <c r="AN577" s="15"/>
      <c r="AO577" s="15"/>
      <c r="AP577" s="15"/>
      <c r="AQ577" s="15"/>
      <c r="AR577" s="15"/>
      <c r="AS577" s="15"/>
      <c r="AT577" s="15"/>
      <c r="AU577" s="15"/>
    </row>
    <row r="578" spans="2:50" x14ac:dyDescent="0.2">
      <c r="B578" s="20"/>
      <c r="C578" s="14"/>
      <c r="D578" s="14"/>
      <c r="AA578" s="15"/>
      <c r="AB578" s="15"/>
      <c r="AC578" s="15"/>
      <c r="AD578" s="15"/>
      <c r="AE578" s="15"/>
      <c r="AG578" s="68"/>
      <c r="AN578" s="15"/>
      <c r="AO578" s="15"/>
      <c r="AP578" s="15"/>
      <c r="AQ578" s="15"/>
      <c r="AR578" s="15"/>
      <c r="AS578" s="15"/>
      <c r="AT578" s="15"/>
      <c r="AU578" s="15"/>
    </row>
    <row r="579" spans="2:50" x14ac:dyDescent="0.2">
      <c r="B579" s="20"/>
      <c r="C579" s="14"/>
      <c r="D579" s="14"/>
      <c r="AA579" s="15"/>
      <c r="AB579" s="15"/>
      <c r="AC579" s="15"/>
      <c r="AD579" s="15"/>
      <c r="AE579" s="15"/>
      <c r="AG579" s="68"/>
      <c r="AN579" s="15"/>
      <c r="AO579" s="15"/>
      <c r="AP579" s="15"/>
      <c r="AQ579" s="15"/>
      <c r="AR579" s="15"/>
      <c r="AS579" s="15"/>
      <c r="AT579" s="15"/>
      <c r="AU579" s="15"/>
    </row>
    <row r="580" spans="2:50" x14ac:dyDescent="0.2">
      <c r="B580" s="20"/>
      <c r="C580" s="14"/>
      <c r="D580" s="14"/>
      <c r="AA580" s="15"/>
      <c r="AB580" s="15"/>
      <c r="AC580" s="15"/>
      <c r="AD580" s="15"/>
      <c r="AE580" s="15"/>
      <c r="AG580" s="68"/>
      <c r="AN580" s="15"/>
      <c r="AO580" s="15"/>
      <c r="AP580" s="15"/>
      <c r="AQ580" s="15"/>
      <c r="AR580" s="15"/>
      <c r="AS580" s="15"/>
      <c r="AT580" s="15"/>
      <c r="AU580" s="15"/>
    </row>
    <row r="581" spans="2:50" x14ac:dyDescent="0.2">
      <c r="B581" s="20"/>
      <c r="C581" s="14"/>
      <c r="D581" s="14"/>
      <c r="AA581" s="15"/>
      <c r="AB581" s="15"/>
      <c r="AC581" s="15"/>
      <c r="AD581" s="15"/>
      <c r="AE581" s="15"/>
      <c r="AG581" s="68"/>
      <c r="AN581" s="15"/>
      <c r="AO581" s="15"/>
      <c r="AP581" s="15"/>
      <c r="AQ581" s="15"/>
      <c r="AR581" s="15"/>
      <c r="AS581" s="15"/>
      <c r="AT581" s="15"/>
      <c r="AU581" s="15"/>
    </row>
    <row r="582" spans="2:50" x14ac:dyDescent="0.2">
      <c r="B582" s="20"/>
      <c r="C582" s="14"/>
      <c r="D582" s="14"/>
      <c r="AA582" s="15"/>
      <c r="AB582" s="15"/>
      <c r="AC582" s="15"/>
      <c r="AD582" s="15"/>
      <c r="AE582" s="15"/>
      <c r="AG582" s="68"/>
      <c r="AN582" s="15"/>
      <c r="AO582" s="15"/>
      <c r="AP582" s="15"/>
      <c r="AQ582" s="15"/>
      <c r="AR582" s="15"/>
      <c r="AS582" s="15"/>
      <c r="AT582" s="15"/>
      <c r="AU582" s="15"/>
    </row>
    <row r="583" spans="2:50" x14ac:dyDescent="0.2">
      <c r="B583" s="20"/>
      <c r="C583" s="14"/>
      <c r="D583" s="14"/>
      <c r="AA583" s="15"/>
      <c r="AB583" s="15"/>
      <c r="AC583" s="15"/>
      <c r="AD583" s="15"/>
      <c r="AE583" s="15"/>
      <c r="AG583" s="68"/>
      <c r="AN583" s="15"/>
      <c r="AO583" s="15"/>
      <c r="AP583" s="15"/>
      <c r="AQ583" s="15"/>
      <c r="AR583" s="15"/>
      <c r="AS583" s="15"/>
      <c r="AT583" s="15"/>
      <c r="AU583" s="15"/>
      <c r="AV583" s="15"/>
    </row>
    <row r="584" spans="2:50" x14ac:dyDescent="0.2">
      <c r="B584" s="20"/>
      <c r="C584" s="14"/>
      <c r="D584" s="14"/>
      <c r="AA584" s="15"/>
      <c r="AB584" s="15"/>
      <c r="AC584" s="15"/>
      <c r="AD584" s="15"/>
      <c r="AE584" s="15"/>
      <c r="AG584" s="68"/>
      <c r="AN584" s="15"/>
      <c r="AO584" s="15"/>
      <c r="AP584" s="15"/>
      <c r="AQ584" s="15"/>
      <c r="AR584" s="15"/>
      <c r="AS584" s="15"/>
      <c r="AT584" s="15"/>
      <c r="AU584" s="15"/>
      <c r="AV584" s="15"/>
    </row>
    <row r="585" spans="2:50" x14ac:dyDescent="0.2">
      <c r="B585" s="20"/>
      <c r="C585" s="14"/>
      <c r="D585" s="14"/>
      <c r="AA585" s="15"/>
      <c r="AB585" s="15"/>
      <c r="AC585" s="15"/>
      <c r="AD585" s="15"/>
      <c r="AE585" s="15"/>
      <c r="AG585" s="68"/>
      <c r="AN585" s="15"/>
      <c r="AO585" s="15"/>
      <c r="AP585" s="15"/>
      <c r="AQ585" s="15"/>
      <c r="AR585" s="15"/>
      <c r="AS585" s="15"/>
      <c r="AT585" s="15"/>
      <c r="AU585" s="15"/>
      <c r="AV585" s="15"/>
      <c r="AX585" s="15"/>
    </row>
    <row r="586" spans="2:50" x14ac:dyDescent="0.2">
      <c r="B586" s="20"/>
      <c r="C586" s="14"/>
      <c r="D586" s="14"/>
      <c r="AA586" s="15"/>
      <c r="AB586" s="15"/>
      <c r="AC586" s="15"/>
      <c r="AD586" s="15"/>
      <c r="AE586" s="15"/>
      <c r="AG586" s="68"/>
      <c r="AN586" s="15"/>
      <c r="AO586" s="15"/>
      <c r="AP586" s="15"/>
      <c r="AQ586" s="15"/>
      <c r="AR586" s="15"/>
      <c r="AS586" s="15"/>
      <c r="AT586" s="15"/>
      <c r="AU586" s="15"/>
      <c r="AV586" s="15"/>
    </row>
    <row r="587" spans="2:50" x14ac:dyDescent="0.2">
      <c r="B587" s="20"/>
      <c r="C587" s="14"/>
      <c r="D587" s="14"/>
      <c r="AA587" s="15"/>
      <c r="AB587" s="15"/>
      <c r="AC587" s="15"/>
      <c r="AD587" s="15"/>
      <c r="AE587" s="15"/>
      <c r="AG587" s="68"/>
      <c r="AN587" s="15"/>
      <c r="AO587" s="15"/>
      <c r="AP587" s="15"/>
      <c r="AQ587" s="15"/>
      <c r="AR587" s="15"/>
      <c r="AS587" s="15"/>
      <c r="AT587" s="15"/>
      <c r="AU587" s="15"/>
    </row>
    <row r="588" spans="2:50" x14ac:dyDescent="0.2">
      <c r="B588" s="20"/>
      <c r="C588" s="14"/>
      <c r="D588" s="14"/>
      <c r="AA588" s="15"/>
      <c r="AB588" s="15"/>
      <c r="AC588" s="15"/>
      <c r="AD588" s="15"/>
      <c r="AE588" s="15"/>
      <c r="AG588" s="68"/>
      <c r="AN588" s="15"/>
      <c r="AO588" s="15"/>
      <c r="AP588" s="15"/>
      <c r="AQ588" s="15"/>
      <c r="AR588" s="15"/>
      <c r="AS588" s="15"/>
      <c r="AT588" s="15"/>
      <c r="AU588" s="15"/>
    </row>
    <row r="589" spans="2:50" x14ac:dyDescent="0.2">
      <c r="B589" s="20"/>
      <c r="C589" s="14"/>
      <c r="D589" s="14"/>
      <c r="AA589" s="15"/>
      <c r="AB589" s="15"/>
      <c r="AC589" s="15"/>
      <c r="AD589" s="15"/>
      <c r="AE589" s="15"/>
      <c r="AG589" s="68"/>
      <c r="AN589" s="15"/>
      <c r="AO589" s="15"/>
      <c r="AP589" s="15"/>
      <c r="AQ589" s="15"/>
      <c r="AR589" s="15"/>
      <c r="AS589" s="15"/>
      <c r="AT589" s="15"/>
      <c r="AU589" s="15"/>
    </row>
    <row r="590" spans="2:50" x14ac:dyDescent="0.2">
      <c r="B590" s="20"/>
      <c r="C590" s="14"/>
      <c r="D590" s="14"/>
      <c r="AA590" s="15"/>
      <c r="AB590" s="15"/>
      <c r="AC590" s="15"/>
      <c r="AD590" s="15"/>
      <c r="AE590" s="15"/>
      <c r="AG590" s="68"/>
      <c r="AN590" s="15"/>
      <c r="AO590" s="15"/>
      <c r="AP590" s="15"/>
      <c r="AQ590" s="15"/>
      <c r="AR590" s="15"/>
      <c r="AS590" s="15"/>
      <c r="AT590" s="15"/>
      <c r="AU590" s="15"/>
    </row>
    <row r="591" spans="2:50" x14ac:dyDescent="0.2">
      <c r="B591" s="20"/>
      <c r="C591" s="14"/>
      <c r="D591" s="14"/>
      <c r="AA591" s="15"/>
      <c r="AB591" s="15"/>
      <c r="AC591" s="15"/>
      <c r="AD591" s="15"/>
      <c r="AE591" s="15"/>
      <c r="AG591" s="68"/>
      <c r="AN591" s="15"/>
      <c r="AO591" s="15"/>
      <c r="AP591" s="15"/>
      <c r="AQ591" s="15"/>
      <c r="AR591" s="15"/>
      <c r="AS591" s="15"/>
      <c r="AT591" s="15"/>
      <c r="AU591" s="15"/>
    </row>
    <row r="592" spans="2:50" x14ac:dyDescent="0.2">
      <c r="B592" s="20"/>
      <c r="C592" s="14"/>
      <c r="D592" s="14"/>
      <c r="AA592" s="15"/>
      <c r="AB592" s="15"/>
      <c r="AC592" s="15"/>
      <c r="AD592" s="15"/>
      <c r="AE592" s="15"/>
      <c r="AG592" s="68"/>
      <c r="AN592" s="15"/>
      <c r="AO592" s="15"/>
      <c r="AP592" s="15"/>
      <c r="AQ592" s="15"/>
      <c r="AR592" s="15"/>
      <c r="AS592" s="15"/>
      <c r="AT592" s="15"/>
      <c r="AU592" s="15"/>
    </row>
    <row r="593" spans="2:64" x14ac:dyDescent="0.2">
      <c r="B593" s="20"/>
      <c r="C593" s="14"/>
      <c r="D593" s="14"/>
      <c r="AA593" s="15"/>
      <c r="AB593" s="15"/>
      <c r="AC593" s="15"/>
      <c r="AD593" s="15"/>
      <c r="AE593" s="15"/>
      <c r="AG593" s="68"/>
      <c r="AN593" s="15"/>
      <c r="AO593" s="15"/>
      <c r="AP593" s="15"/>
      <c r="AQ593" s="15"/>
      <c r="AR593" s="15"/>
      <c r="AS593" s="15"/>
      <c r="AT593" s="15"/>
      <c r="AU593" s="15"/>
    </row>
    <row r="594" spans="2:64" x14ac:dyDescent="0.2">
      <c r="B594" s="20"/>
      <c r="C594" s="14"/>
      <c r="D594" s="14"/>
      <c r="AA594" s="15"/>
      <c r="AB594" s="15"/>
      <c r="AC594" s="15"/>
      <c r="AD594" s="15"/>
      <c r="AE594" s="15"/>
      <c r="AG594" s="68"/>
      <c r="AN594" s="15"/>
      <c r="AO594" s="15"/>
      <c r="AP594" s="15"/>
      <c r="AQ594" s="15"/>
      <c r="AR594" s="15"/>
      <c r="AS594" s="15"/>
      <c r="AT594" s="15"/>
      <c r="AU594" s="15"/>
    </row>
    <row r="595" spans="2:64" x14ac:dyDescent="0.2">
      <c r="B595" s="20"/>
      <c r="C595" s="14"/>
      <c r="D595" s="14"/>
      <c r="AA595" s="15"/>
      <c r="AB595" s="15"/>
      <c r="AC595" s="15"/>
      <c r="AD595" s="15"/>
      <c r="AE595" s="15"/>
      <c r="AG595" s="68"/>
      <c r="AN595" s="15"/>
      <c r="AO595" s="15"/>
      <c r="AP595" s="15"/>
      <c r="AQ595" s="15"/>
      <c r="AR595" s="15"/>
      <c r="AS595" s="15"/>
      <c r="AT595" s="15"/>
      <c r="AU595" s="15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</row>
    <row r="657" spans="2:50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50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50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50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</row>
    <row r="661" spans="2:50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  <c r="AV661" s="15"/>
      <c r="AX661" s="15"/>
    </row>
    <row r="662" spans="2:50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50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50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50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</row>
    <row r="666" spans="2:50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50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50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50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50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50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50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64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64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64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64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64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64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64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64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64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64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64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64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64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64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64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2:64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</row>
    <row r="721" spans="2:47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47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47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</row>
    <row r="724" spans="2:47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</row>
    <row r="725" spans="2:47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47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47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47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47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47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47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47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47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47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47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47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  <c r="AV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48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48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</row>
    <row r="771" spans="2:48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48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48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48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48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2:48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48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48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48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</row>
    <row r="780" spans="2:48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48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48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48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48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64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64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64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64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64" x14ac:dyDescent="0.2"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64" x14ac:dyDescent="0.2"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64" x14ac:dyDescent="0.2"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64" x14ac:dyDescent="0.2"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64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64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64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64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64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</row>
    <row r="814" spans="2:64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  <c r="AV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</row>
    <row r="815" spans="2:64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64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50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</row>
    <row r="818" spans="3:50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</row>
    <row r="819" spans="3:50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50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50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50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50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50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50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  <c r="AV825" s="15"/>
      <c r="AX825" s="15"/>
    </row>
    <row r="826" spans="3:50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50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50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50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</row>
    <row r="830" spans="3:50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50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50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8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8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8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8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8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8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8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8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8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8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8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8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8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8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8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8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3:64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64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64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64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</row>
    <row r="885" spans="3:64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64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64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64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64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64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64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64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64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64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64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</row>
    <row r="896" spans="3:64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48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3:48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48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</row>
    <row r="948" spans="3:48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48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</row>
    <row r="950" spans="3:48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48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3:48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48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48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48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</row>
    <row r="956" spans="3:48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48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48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48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48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  <c r="AV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  <c r="AV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</row>
    <row r="1041" spans="3:47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</row>
    <row r="1042" spans="3:47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7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7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7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7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7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7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7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7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7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7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7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7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7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7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  <c r="AV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  <c r="AV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8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8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8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8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8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8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8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8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8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8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8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8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8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  <c r="AV1149" s="15"/>
    </row>
    <row r="1150" spans="3:48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8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8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7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</row>
    <row r="1154" spans="3:47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7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7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7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7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7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7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7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7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7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7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7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7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7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7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  <c r="AV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  <c r="AV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  <c r="AV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7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</row>
    <row r="1202" spans="3:47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7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7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7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7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7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7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7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7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7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7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7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7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7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7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7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</row>
    <row r="1298" spans="3:47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7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7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7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7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7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7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7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7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7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7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7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7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7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7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  <c r="AV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  <c r="AV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  <c r="AV1341" s="15"/>
      <c r="AX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</row>
    <row r="1345" spans="3:47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</row>
    <row r="1346" spans="3:47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</row>
    <row r="1347" spans="3:47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</row>
    <row r="1348" spans="3:47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47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47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47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47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47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47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47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47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47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47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47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47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  <c r="AV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  <c r="AV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  <c r="AV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  <c r="AV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  <c r="AV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  <c r="AV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  <c r="AV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  <c r="AV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  <c r="AV1432" s="15"/>
      <c r="AX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  <c r="AX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  <c r="AV1439" s="15"/>
      <c r="AX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  <c r="AV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X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  <c r="AV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  <c r="AX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  <c r="AX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  <c r="AX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  <c r="AV1489" s="15"/>
      <c r="AX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  <c r="AV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X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  <c r="AX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  <c r="AV1508" s="15"/>
      <c r="AX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  <c r="AX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  <c r="AX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  <c r="AV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  <c r="AV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  <c r="AV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  <c r="AX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  <c r="AV1543" s="15"/>
      <c r="AX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X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  <c r="AV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  <c r="AV1554" s="15"/>
      <c r="AX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  <c r="AV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  <c r="AV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  <c r="AV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  <c r="AV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X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  <c r="AV1591" s="15"/>
      <c r="AX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  <c r="AV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  <c r="AX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X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  <c r="AV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X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  <c r="AV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  <c r="AV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  <c r="AV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  <c r="AX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  <c r="AV1630" s="15"/>
      <c r="AX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  <c r="AV1631" s="15"/>
      <c r="AX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  <c r="AV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1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  <c r="AV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  <c r="AV1656" s="15"/>
      <c r="AX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  <c r="AV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  <c r="AV1664" s="15"/>
      <c r="AX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  <c r="AV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X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X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X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  <c r="AV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  <c r="AV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  <c r="AV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  <c r="AX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  <c r="AX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  <c r="AV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  <c r="AV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  <c r="AV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  <c r="AV1729" s="15"/>
      <c r="AX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  <c r="AV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  <c r="AV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  <c r="AV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  <c r="AV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  <c r="AV1776" s="15"/>
    </row>
    <row r="1777" spans="3:50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50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50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50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</row>
    <row r="1781" spans="3:50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  <c r="AV1781" s="15"/>
    </row>
    <row r="1782" spans="3:50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50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50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50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</row>
    <row r="1786" spans="3:50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50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50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50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50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  <c r="AV1790" s="15"/>
    </row>
    <row r="1791" spans="3:50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50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  <c r="AV1792" s="15"/>
      <c r="AX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  <c r="AV1802" s="15"/>
      <c r="AX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  <c r="AV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  <c r="AV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  <c r="AV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47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47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</row>
    <row r="1827" spans="3:47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47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47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47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47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47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47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47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47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47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47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47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47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47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  <c r="AV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  <c r="AV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  <c r="AV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  <c r="AV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F2063" s="107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F2064" s="107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F2065" s="107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F2066" s="107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10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10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10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10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10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10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10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10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10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10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10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10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10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10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10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10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10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10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10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10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10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10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10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10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10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10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10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10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10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10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10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10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10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10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10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10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10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10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10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10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10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10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10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10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10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10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10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10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10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10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10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10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10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10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10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10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10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10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10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10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10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10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10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10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10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10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10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10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10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10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10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10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10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10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10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10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10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10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10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10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10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10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10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10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10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10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10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10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10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10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10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10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10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10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10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10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10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10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10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10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10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10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10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10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10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10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10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10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10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10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10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10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10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10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10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10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10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10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10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10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10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10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10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10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10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10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10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10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10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10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10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10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10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10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10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10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10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10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10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10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10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10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10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10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10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10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10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10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10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10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10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10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10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10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10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10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10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10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10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10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10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10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10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10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10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10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10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10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10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10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10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10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10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10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10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10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10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10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10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10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10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10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10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10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10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10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10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10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10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10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10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10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10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10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10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10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10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10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10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10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10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10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10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10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10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10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10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10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10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10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10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10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10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10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10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10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10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10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10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10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10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10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10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10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10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10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10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10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10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10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10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10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10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10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10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10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10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10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10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10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10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10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10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10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10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10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10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10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10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10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10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10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10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10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10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10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10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10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10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10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10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10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10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10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10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10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10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10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10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10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10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10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10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10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10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10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10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10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10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10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10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10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10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10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10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10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10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10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10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10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10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10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10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10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10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10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10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10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10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10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10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10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10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10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10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AA2372" s="15"/>
      <c r="AB2372" s="15"/>
      <c r="AC2372" s="15"/>
      <c r="AD2372" s="15"/>
      <c r="AE2372" s="15"/>
      <c r="AF2372" s="10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AA2373" s="15"/>
      <c r="AB2373" s="15"/>
      <c r="AC2373" s="15"/>
      <c r="AD2373" s="15"/>
      <c r="AE2373" s="15"/>
      <c r="AF2373" s="10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AA2374" s="15"/>
      <c r="AB2374" s="15"/>
      <c r="AC2374" s="15"/>
      <c r="AD2374" s="15"/>
      <c r="AE2374" s="15"/>
      <c r="AF2374" s="10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AA2375" s="15"/>
      <c r="AB2375" s="15"/>
      <c r="AC2375" s="15"/>
      <c r="AD2375" s="15"/>
      <c r="AE2375" s="15"/>
      <c r="AF2375" s="10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10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10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10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10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10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10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10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10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10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10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10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10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10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10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10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10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10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10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10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10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10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10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10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10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10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10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10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10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10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10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10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10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10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10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10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10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10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10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10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10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10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10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10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10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10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10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10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10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10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10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10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10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10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10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10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10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10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10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10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10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10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10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10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10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10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10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10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10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10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10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10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10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10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10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10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10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10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10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10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10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10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10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10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10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10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10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10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10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10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10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10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10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10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10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10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10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10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10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10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10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10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10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10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10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10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10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10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10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10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10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10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10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10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10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10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10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10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10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10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10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10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10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10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10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10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10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10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10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10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10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10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10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10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10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10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10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10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10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10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10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10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10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10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10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10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10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10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10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10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10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10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10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10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10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10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10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10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10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107"/>
      <c r="AG2534" s="68"/>
      <c r="AN2534" s="15"/>
      <c r="AO2534" s="15"/>
      <c r="AP2534" s="15"/>
      <c r="AQ2534" s="15"/>
      <c r="AR2534" s="15"/>
      <c r="AS2534" s="15"/>
      <c r="AT2534" s="15"/>
      <c r="AU2534" s="15"/>
    </row>
  </sheetData>
  <sortState xmlns:xlrd2="http://schemas.microsoft.com/office/spreadsheetml/2017/richdata2" ref="A21:AU450">
    <sortCondition ref="C21:C450"/>
  </sortState>
  <phoneticPr fontId="8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6"/>
  </sheetPr>
  <dimension ref="A1:BP2534"/>
  <sheetViews>
    <sheetView workbookViewId="0">
      <pane xSplit="14" ySplit="19" topLeftCell="O438" activePane="bottomRight" state="frozen"/>
      <selection pane="topRight" activeCell="O1" sqref="O1"/>
      <selection pane="bottomLeft" activeCell="A20" sqref="A20"/>
      <selection pane="bottomRight" activeCell="C18" sqref="C18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1.85546875" customWidth="1"/>
    <col min="6" max="6" width="15.710937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20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688</v>
      </c>
      <c r="AA1" s="69" t="s">
        <v>101</v>
      </c>
      <c r="AB1" s="70"/>
      <c r="AC1" s="70" t="s">
        <v>102</v>
      </c>
      <c r="AD1" s="70" t="s">
        <v>103</v>
      </c>
      <c r="AE1" s="71"/>
      <c r="AW1" s="72" t="s">
        <v>614</v>
      </c>
      <c r="AX1" s="73" t="s">
        <v>131</v>
      </c>
      <c r="AY1" s="6" t="s">
        <v>104</v>
      </c>
      <c r="AZ1" s="74" t="s">
        <v>105</v>
      </c>
      <c r="BA1" s="75" t="s">
        <v>106</v>
      </c>
      <c r="BB1" s="74" t="s">
        <v>107</v>
      </c>
      <c r="BC1" s="75" t="s">
        <v>108</v>
      </c>
      <c r="BD1" s="74" t="s">
        <v>109</v>
      </c>
      <c r="BE1" s="76" t="s">
        <v>110</v>
      </c>
      <c r="BF1" s="75" t="s">
        <v>111</v>
      </c>
      <c r="BG1" s="74" t="s">
        <v>112</v>
      </c>
      <c r="BH1" s="76" t="s">
        <v>113</v>
      </c>
      <c r="BI1" s="75" t="s">
        <v>114</v>
      </c>
      <c r="BJ1" s="74" t="s">
        <v>115</v>
      </c>
      <c r="BK1" s="76" t="s">
        <v>116</v>
      </c>
      <c r="BL1" s="75" t="s">
        <v>95</v>
      </c>
    </row>
    <row r="2" spans="1:64" ht="16.5" thickBot="1" x14ac:dyDescent="0.35">
      <c r="A2" t="s">
        <v>628</v>
      </c>
      <c r="B2" s="13" t="s">
        <v>687</v>
      </c>
      <c r="E2" s="114"/>
      <c r="Y2" t="s">
        <v>1890</v>
      </c>
      <c r="AA2" s="77" t="s">
        <v>82</v>
      </c>
      <c r="AB2" s="78">
        <f>C7</f>
        <v>56093.354370000001</v>
      </c>
      <c r="AC2" s="79" t="s">
        <v>83</v>
      </c>
      <c r="AD2" s="78">
        <f>C8</f>
        <v>1.5488599999999999</v>
      </c>
      <c r="AE2" s="80" t="s">
        <v>98</v>
      </c>
      <c r="AF2" s="20" t="s">
        <v>1889</v>
      </c>
      <c r="AW2">
        <v>-14000</v>
      </c>
      <c r="AX2">
        <f t="shared" ref="AX2:AX33" si="0">AB$3+AB$4*AW2+AB$5*AW2^2+AZ2</f>
        <v>1.3080318712033245E-2</v>
      </c>
      <c r="AY2">
        <f t="shared" ref="AY2:AY33" si="1">AB$3+AB$4*AW2+AB$5*AW2^2</f>
        <v>9.2192541639241835E-4</v>
      </c>
      <c r="AZ2" s="15">
        <f t="shared" ref="AZ2:AZ33" si="2">$AB$6*($AB$11/BA2*BB2+$AB$12)</f>
        <v>1.2158393295640828E-2</v>
      </c>
      <c r="BA2">
        <f t="shared" ref="BA2:BA33" si="3">1+$AB$7*COS(BC2)</f>
        <v>0.4753044729342577</v>
      </c>
      <c r="BB2">
        <f t="shared" ref="BB2:BB33" si="4">SIN(BC2+RADIANS($AB$9))</f>
        <v>0.28581122163326095</v>
      </c>
      <c r="BC2">
        <f t="shared" ref="BC2:BC33" si="5">2*ATAN(BD2)</f>
        <v>2.7846122986279291</v>
      </c>
      <c r="BD2">
        <f t="shared" ref="BD2:BD33" si="6">SQRT((1+$AB$7)/(1-$AB$7))*TAN(BE2/2)</f>
        <v>5.542925717567158</v>
      </c>
      <c r="BE2">
        <f t="shared" ref="BE2:BK11" si="7">$BL2+$AB$7*SIN(BF2)</f>
        <v>2.4866516151775375</v>
      </c>
      <c r="BF2">
        <f t="shared" si="7"/>
        <v>2.483354291119015</v>
      </c>
      <c r="BG2">
        <f t="shared" si="7"/>
        <v>2.4907762336101196</v>
      </c>
      <c r="BH2">
        <f t="shared" si="7"/>
        <v>2.4740097384269411</v>
      </c>
      <c r="BI2">
        <f t="shared" si="7"/>
        <v>2.5115868573473898</v>
      </c>
      <c r="BJ2">
        <f t="shared" si="7"/>
        <v>2.4257526855501577</v>
      </c>
      <c r="BK2">
        <f t="shared" si="7"/>
        <v>2.6145539131287818</v>
      </c>
      <c r="BL2">
        <f t="shared" ref="BL2:BL33" si="8">RADIANS($AB$9)+$AB$18*(AW2-AB$15)</f>
        <v>2.1440860512117603</v>
      </c>
    </row>
    <row r="3" spans="1:64" ht="13.5" thickBot="1" x14ac:dyDescent="0.25">
      <c r="AA3" s="81" t="s">
        <v>117</v>
      </c>
      <c r="AB3" s="82">
        <f t="shared" ref="AB3:AB10" si="9">AC3*AD3</f>
        <v>4.6293041684465153E-3</v>
      </c>
      <c r="AC3" s="83">
        <v>0.46293041684465153</v>
      </c>
      <c r="AD3">
        <v>0.01</v>
      </c>
      <c r="AE3" s="84"/>
      <c r="AF3" s="83">
        <v>0.51049696412203927</v>
      </c>
      <c r="AG3" s="83"/>
      <c r="AW3">
        <v>-13800</v>
      </c>
      <c r="AX3">
        <f t="shared" si="0"/>
        <v>1.2290691028350117E-2</v>
      </c>
      <c r="AY3">
        <f t="shared" si="1"/>
        <v>9.8279983539347002E-4</v>
      </c>
      <c r="AZ3" s="15">
        <f t="shared" si="2"/>
        <v>1.1307891192956648E-2</v>
      </c>
      <c r="BA3">
        <f t="shared" si="3"/>
        <v>0.47049339198741313</v>
      </c>
      <c r="BB3">
        <f t="shared" si="4"/>
        <v>0.26132645906300955</v>
      </c>
      <c r="BC3">
        <f t="shared" si="5"/>
        <v>2.8100689939789789</v>
      </c>
      <c r="BD3">
        <f t="shared" si="6"/>
        <v>5.9773965149937167</v>
      </c>
      <c r="BE3">
        <f t="shared" si="7"/>
        <v>2.5312533980977592</v>
      </c>
      <c r="BF3">
        <f t="shared" si="7"/>
        <v>2.5273595846564567</v>
      </c>
      <c r="BG3">
        <f t="shared" si="7"/>
        <v>2.5358427598583035</v>
      </c>
      <c r="BH3">
        <f t="shared" si="7"/>
        <v>2.517295393215278</v>
      </c>
      <c r="BI3">
        <f t="shared" si="7"/>
        <v>2.5575428594897711</v>
      </c>
      <c r="BJ3">
        <f t="shared" si="7"/>
        <v>2.4686658571371729</v>
      </c>
      <c r="BK3">
        <f t="shared" si="7"/>
        <v>2.6584454046804193</v>
      </c>
      <c r="BL3">
        <f t="shared" si="8"/>
        <v>2.2085075096048792</v>
      </c>
    </row>
    <row r="4" spans="1:64" ht="14.25" thickTop="1" thickBot="1" x14ac:dyDescent="0.25">
      <c r="A4" s="5" t="s">
        <v>604</v>
      </c>
      <c r="C4" s="2">
        <v>39672.378530000002</v>
      </c>
      <c r="D4" s="3">
        <v>1.5488478999999999</v>
      </c>
      <c r="AA4" s="85" t="s">
        <v>118</v>
      </c>
      <c r="AB4" s="86">
        <f t="shared" si="9"/>
        <v>2.2468011742273911E-7</v>
      </c>
      <c r="AC4" s="87">
        <v>2.2468011742273909E-2</v>
      </c>
      <c r="AD4" s="88">
        <v>1.0000000000000001E-5</v>
      </c>
      <c r="AE4" s="84"/>
      <c r="AF4" s="87">
        <v>1.6399849960771344</v>
      </c>
      <c r="AG4" s="87"/>
      <c r="AW4">
        <v>-13600</v>
      </c>
      <c r="AX4">
        <f t="shared" si="0"/>
        <v>1.1486880672107985E-2</v>
      </c>
      <c r="AY4">
        <f t="shared" si="1"/>
        <v>1.0434449249626296E-3</v>
      </c>
      <c r="AZ4" s="15">
        <f t="shared" si="2"/>
        <v>1.0443435747145355E-2</v>
      </c>
      <c r="BA4">
        <f t="shared" si="3"/>
        <v>0.46610835749716861</v>
      </c>
      <c r="BB4">
        <f t="shared" si="4"/>
        <v>0.23714942840029563</v>
      </c>
      <c r="BC4">
        <f t="shared" si="5"/>
        <v>2.8350346360848784</v>
      </c>
      <c r="BD4">
        <f t="shared" si="6"/>
        <v>6.4728773319402748</v>
      </c>
      <c r="BE4">
        <f t="shared" si="7"/>
        <v>2.5754241910852933</v>
      </c>
      <c r="BF4">
        <f t="shared" si="7"/>
        <v>2.5709535015162763</v>
      </c>
      <c r="BG4">
        <f t="shared" si="7"/>
        <v>2.580411380197428</v>
      </c>
      <c r="BH4">
        <f t="shared" si="7"/>
        <v>2.5603346976401609</v>
      </c>
      <c r="BI4">
        <f t="shared" si="7"/>
        <v>2.6026550008691611</v>
      </c>
      <c r="BJ4">
        <f t="shared" si="7"/>
        <v>2.5120235992856519</v>
      </c>
      <c r="BK4">
        <f t="shared" si="7"/>
        <v>2.7004702437435095</v>
      </c>
      <c r="BL4">
        <f t="shared" si="8"/>
        <v>2.272928967997998</v>
      </c>
    </row>
    <row r="5" spans="1:64" ht="13.5" thickTop="1" x14ac:dyDescent="0.2">
      <c r="A5" s="16" t="s">
        <v>692</v>
      </c>
      <c r="B5" s="17"/>
      <c r="C5" s="18">
        <v>8</v>
      </c>
      <c r="D5" s="17" t="s">
        <v>693</v>
      </c>
      <c r="E5" s="17"/>
      <c r="AA5" s="85" t="s">
        <v>100</v>
      </c>
      <c r="AB5" s="86">
        <f t="shared" si="9"/>
        <v>-2.8666178986517826E-12</v>
      </c>
      <c r="AC5" s="87">
        <v>-0.28666178986517826</v>
      </c>
      <c r="AD5">
        <v>9.9999999999999994E-12</v>
      </c>
      <c r="AE5" s="84"/>
      <c r="AF5" s="87">
        <v>5.7777582568461554</v>
      </c>
      <c r="AG5" s="87"/>
      <c r="AW5">
        <v>-13400</v>
      </c>
      <c r="AX5">
        <f t="shared" si="0"/>
        <v>1.0670642784922387E-2</v>
      </c>
      <c r="AY5">
        <f t="shared" si="1"/>
        <v>1.1038606850998973E-3</v>
      </c>
      <c r="AZ5" s="15">
        <f t="shared" si="2"/>
        <v>9.5667820998224899E-3</v>
      </c>
      <c r="BA5">
        <f t="shared" si="3"/>
        <v>0.46212601642223439</v>
      </c>
      <c r="BB5">
        <f t="shared" si="4"/>
        <v>0.21326340643303934</v>
      </c>
      <c r="BC5">
        <f t="shared" si="5"/>
        <v>2.8595511551998998</v>
      </c>
      <c r="BD5">
        <f t="shared" si="6"/>
        <v>7.0440857095658309</v>
      </c>
      <c r="BE5">
        <f t="shared" si="7"/>
        <v>2.6191912716749597</v>
      </c>
      <c r="BF5">
        <f t="shared" si="7"/>
        <v>2.6141939415214961</v>
      </c>
      <c r="BG5">
        <f t="shared" si="7"/>
        <v>2.6244903027228252</v>
      </c>
      <c r="BH5">
        <f t="shared" si="7"/>
        <v>2.6032080531994466</v>
      </c>
      <c r="BI5">
        <f t="shared" si="7"/>
        <v>2.6469175106551708</v>
      </c>
      <c r="BJ5">
        <f t="shared" si="7"/>
        <v>2.555874030132097</v>
      </c>
      <c r="BK5">
        <f t="shared" si="7"/>
        <v>2.7407213469309122</v>
      </c>
      <c r="BL5">
        <f t="shared" si="8"/>
        <v>2.3373504263911173</v>
      </c>
    </row>
    <row r="6" spans="1:64" x14ac:dyDescent="0.2">
      <c r="A6" s="5" t="s">
        <v>605</v>
      </c>
      <c r="Y6">
        <v>2.7E-2</v>
      </c>
      <c r="Z6" s="113">
        <f>Y6/AD6</f>
        <v>0.26999999999999996</v>
      </c>
      <c r="AA6" s="85" t="s">
        <v>119</v>
      </c>
      <c r="AB6" s="86">
        <f t="shared" si="9"/>
        <v>2.7000000000000003E-2</v>
      </c>
      <c r="AC6" s="87">
        <v>0.27</v>
      </c>
      <c r="AD6">
        <v>0.1</v>
      </c>
      <c r="AE6" s="84" t="s">
        <v>98</v>
      </c>
      <c r="AF6" s="87">
        <v>1.5874696569481241</v>
      </c>
      <c r="AG6" s="87"/>
      <c r="AW6">
        <v>-13200</v>
      </c>
      <c r="AX6">
        <f t="shared" si="0"/>
        <v>9.8436812328544909E-3</v>
      </c>
      <c r="AY6">
        <f t="shared" si="1"/>
        <v>1.1640471158052726E-3</v>
      </c>
      <c r="AZ6">
        <f t="shared" si="2"/>
        <v>8.6796341170492178E-3</v>
      </c>
      <c r="BA6">
        <f t="shared" si="3"/>
        <v>0.45852560623241334</v>
      </c>
      <c r="BB6">
        <f t="shared" si="4"/>
        <v>0.18965268113441622</v>
      </c>
      <c r="BC6">
        <f t="shared" si="5"/>
        <v>2.8836567584123536</v>
      </c>
      <c r="BD6">
        <f t="shared" si="6"/>
        <v>7.7108275139310827</v>
      </c>
      <c r="BE6">
        <f t="shared" si="7"/>
        <v>2.6625791272004382</v>
      </c>
      <c r="BF6">
        <f t="shared" si="7"/>
        <v>2.6571364374319821</v>
      </c>
      <c r="BG6">
        <f t="shared" si="7"/>
        <v>2.6680880066848012</v>
      </c>
      <c r="BH6">
        <f t="shared" si="7"/>
        <v>2.6459870192431758</v>
      </c>
      <c r="BI6">
        <f t="shared" si="7"/>
        <v>2.6903340954115325</v>
      </c>
      <c r="BJ6">
        <f t="shared" si="7"/>
        <v>2.600247049873003</v>
      </c>
      <c r="BK6">
        <f t="shared" si="7"/>
        <v>2.7792989895343667</v>
      </c>
      <c r="BL6">
        <f t="shared" si="8"/>
        <v>2.4017718847842362</v>
      </c>
    </row>
    <row r="7" spans="1:64" x14ac:dyDescent="0.2">
      <c r="A7" t="s">
        <v>606</v>
      </c>
      <c r="C7">
        <v>56093.354370000001</v>
      </c>
      <c r="D7" s="116" t="s">
        <v>1892</v>
      </c>
      <c r="E7" s="117"/>
      <c r="F7" s="116"/>
      <c r="G7" s="116"/>
      <c r="H7" s="116"/>
      <c r="I7" s="118"/>
      <c r="Y7">
        <v>0.56000000000000005</v>
      </c>
      <c r="Z7" s="113">
        <f>Y7/AD7</f>
        <v>0.56000000000000005</v>
      </c>
      <c r="AA7" s="89" t="s">
        <v>125</v>
      </c>
      <c r="AB7" s="90">
        <f t="shared" si="9"/>
        <v>0.56000000000000005</v>
      </c>
      <c r="AC7" s="87">
        <v>0.56000000000000005</v>
      </c>
      <c r="AD7">
        <v>1</v>
      </c>
      <c r="AE7" s="84"/>
      <c r="AF7" s="87">
        <v>8.7446773351849041E-2</v>
      </c>
      <c r="AG7" s="87"/>
      <c r="AW7">
        <v>-13000</v>
      </c>
      <c r="AX7">
        <f t="shared" si="0"/>
        <v>9.0076390278398602E-3</v>
      </c>
      <c r="AY7">
        <f t="shared" si="1"/>
        <v>1.2240042170787557E-3</v>
      </c>
      <c r="AZ7">
        <f t="shared" si="2"/>
        <v>7.7836348107611052E-3</v>
      </c>
      <c r="BA7">
        <f t="shared" si="3"/>
        <v>0.45528859206366734</v>
      </c>
      <c r="BB7">
        <f t="shared" si="4"/>
        <v>0.16630211548734516</v>
      </c>
      <c r="BC7">
        <f t="shared" si="5"/>
        <v>2.9073867856777738</v>
      </c>
      <c r="BD7">
        <f t="shared" si="6"/>
        <v>8.5004256482679512</v>
      </c>
      <c r="BE7">
        <f t="shared" si="7"/>
        <v>2.7056104812098454</v>
      </c>
      <c r="BF7">
        <f t="shared" si="7"/>
        <v>2.6998332773136866</v>
      </c>
      <c r="BG7">
        <f t="shared" si="7"/>
        <v>2.711214866606952</v>
      </c>
      <c r="BH7">
        <f t="shared" si="7"/>
        <v>2.6887333160641256</v>
      </c>
      <c r="BI7">
        <f t="shared" si="7"/>
        <v>2.7329187265706825</v>
      </c>
      <c r="BJ7">
        <f t="shared" si="7"/>
        <v>2.6451560492759043</v>
      </c>
      <c r="BK7">
        <f t="shared" si="7"/>
        <v>2.8163103895134753</v>
      </c>
      <c r="BL7">
        <f t="shared" si="8"/>
        <v>2.4661933431773551</v>
      </c>
    </row>
    <row r="8" spans="1:64" ht="15.75" x14ac:dyDescent="0.3">
      <c r="A8" t="s">
        <v>607</v>
      </c>
      <c r="C8">
        <v>1.5488599999999999</v>
      </c>
      <c r="D8" s="115" t="s">
        <v>1891</v>
      </c>
      <c r="Y8">
        <v>82.72</v>
      </c>
      <c r="Z8" s="113">
        <f>Y8/AD8</f>
        <v>0.82719999999999994</v>
      </c>
      <c r="AA8" s="85" t="s">
        <v>84</v>
      </c>
      <c r="AB8" s="90">
        <f t="shared" si="9"/>
        <v>82.72</v>
      </c>
      <c r="AC8" s="87">
        <v>0.82719999999999994</v>
      </c>
      <c r="AD8">
        <v>100</v>
      </c>
      <c r="AE8" s="84" t="s">
        <v>99</v>
      </c>
      <c r="AF8" s="87">
        <v>1.9212088736644517</v>
      </c>
      <c r="AG8" s="87"/>
      <c r="AW8">
        <v>-12800</v>
      </c>
      <c r="AX8">
        <f t="shared" si="0"/>
        <v>8.1640853287806674E-3</v>
      </c>
      <c r="AY8">
        <f t="shared" si="1"/>
        <v>1.2837319889203466E-3</v>
      </c>
      <c r="AZ8">
        <f t="shared" si="2"/>
        <v>6.8803533398603201E-3</v>
      </c>
      <c r="BA8">
        <f t="shared" si="3"/>
        <v>0.45239837945123174</v>
      </c>
      <c r="BB8">
        <f t="shared" si="4"/>
        <v>0.14319669358673398</v>
      </c>
      <c r="BC8">
        <f t="shared" si="5"/>
        <v>2.9307745071742759</v>
      </c>
      <c r="BD8">
        <f t="shared" si="6"/>
        <v>9.4516869601905196</v>
      </c>
      <c r="BE8">
        <f t="shared" si="7"/>
        <v>2.7483073215541274</v>
      </c>
      <c r="BF8">
        <f t="shared" si="7"/>
        <v>2.7423326620389314</v>
      </c>
      <c r="BG8">
        <f t="shared" si="7"/>
        <v>2.7538845659014037</v>
      </c>
      <c r="BH8">
        <f t="shared" si="7"/>
        <v>2.7314981387475252</v>
      </c>
      <c r="BI8">
        <f t="shared" si="7"/>
        <v>2.7746961238582259</v>
      </c>
      <c r="BJ8">
        <f t="shared" si="7"/>
        <v>2.6905996084827564</v>
      </c>
      <c r="BK8">
        <f t="shared" si="7"/>
        <v>2.8518692626817082</v>
      </c>
      <c r="BL8">
        <f t="shared" si="8"/>
        <v>2.5306148015704739</v>
      </c>
    </row>
    <row r="9" spans="1:64" ht="15.75" x14ac:dyDescent="0.3">
      <c r="A9" s="33" t="s">
        <v>698</v>
      </c>
      <c r="C9" s="34">
        <v>385</v>
      </c>
      <c r="D9" s="21" t="str">
        <f>"F"&amp;C9</f>
        <v>F385</v>
      </c>
      <c r="E9" s="22" t="str">
        <f>"G"&amp;C9</f>
        <v>G385</v>
      </c>
      <c r="Y9">
        <v>7</v>
      </c>
      <c r="Z9" s="113">
        <f>Y9/AD9</f>
        <v>7.0000000000000007E-2</v>
      </c>
      <c r="AA9" s="91" t="s">
        <v>85</v>
      </c>
      <c r="AB9" s="90">
        <f t="shared" si="9"/>
        <v>3.8461224120485284</v>
      </c>
      <c r="AC9" s="87">
        <v>3.8461224120485284E-2</v>
      </c>
      <c r="AD9">
        <v>100</v>
      </c>
      <c r="AE9" s="84" t="s">
        <v>130</v>
      </c>
      <c r="AF9" s="87">
        <v>2.3407255064431949</v>
      </c>
      <c r="AG9" s="87"/>
      <c r="AW9">
        <v>-12600</v>
      </c>
      <c r="AX9">
        <f t="shared" si="0"/>
        <v>7.3145010765552857E-3</v>
      </c>
      <c r="AY9">
        <f t="shared" si="1"/>
        <v>1.3432304313300456E-3</v>
      </c>
      <c r="AZ9">
        <f t="shared" si="2"/>
        <v>5.9712706452252403E-3</v>
      </c>
      <c r="BA9">
        <f t="shared" si="3"/>
        <v>0.44984009764625998</v>
      </c>
      <c r="BB9">
        <f t="shared" si="4"/>
        <v>0.12032108348579984</v>
      </c>
      <c r="BC9">
        <f t="shared" si="5"/>
        <v>2.95385184478461</v>
      </c>
      <c r="BD9">
        <f t="shared" si="6"/>
        <v>10.621676361566481</v>
      </c>
      <c r="BE9">
        <f t="shared" si="7"/>
        <v>2.7906918747784206</v>
      </c>
      <c r="BF9">
        <f t="shared" si="7"/>
        <v>2.7846779666848018</v>
      </c>
      <c r="BG9">
        <f t="shared" si="7"/>
        <v>2.7961152570472501</v>
      </c>
      <c r="BH9">
        <f t="shared" si="7"/>
        <v>2.7743217924434043</v>
      </c>
      <c r="BI9">
        <f t="shared" si="7"/>
        <v>2.815701948327916</v>
      </c>
      <c r="BJ9">
        <f t="shared" si="7"/>
        <v>2.7365631553751424</v>
      </c>
      <c r="BK9">
        <f t="shared" si="7"/>
        <v>2.8860953509348377</v>
      </c>
      <c r="BL9">
        <f t="shared" si="8"/>
        <v>2.5950362599635932</v>
      </c>
    </row>
    <row r="10" spans="1:64" ht="13.5" thickBot="1" x14ac:dyDescent="0.25">
      <c r="A10" s="17"/>
      <c r="B10" s="17"/>
      <c r="C10" s="4" t="s">
        <v>624</v>
      </c>
      <c r="D10" s="4" t="s">
        <v>625</v>
      </c>
      <c r="E10" s="17"/>
      <c r="AA10" s="92" t="s">
        <v>127</v>
      </c>
      <c r="AB10" s="93">
        <f t="shared" si="9"/>
        <v>24422.213479688045</v>
      </c>
      <c r="AC10" s="94">
        <v>2.4422213479688044</v>
      </c>
      <c r="AD10">
        <v>10000</v>
      </c>
      <c r="AE10" s="84" t="s">
        <v>126</v>
      </c>
      <c r="AF10" s="94">
        <v>2.47826406868713</v>
      </c>
      <c r="AG10" s="94"/>
      <c r="AW10">
        <v>-12400</v>
      </c>
      <c r="AX10">
        <f t="shared" si="0"/>
        <v>6.4602653490358642E-3</v>
      </c>
      <c r="AY10">
        <f t="shared" si="1"/>
        <v>1.4024995443078525E-3</v>
      </c>
      <c r="AZ10">
        <f t="shared" si="2"/>
        <v>5.0577658047280113E-3</v>
      </c>
      <c r="BA10">
        <f t="shared" si="3"/>
        <v>0.44760044697733026</v>
      </c>
      <c r="BB10">
        <f t="shared" si="4"/>
        <v>9.7659247782170999E-2</v>
      </c>
      <c r="BC10">
        <f t="shared" si="5"/>
        <v>2.9766500015155528</v>
      </c>
      <c r="BD10">
        <f t="shared" si="6"/>
        <v>12.097923557862782</v>
      </c>
      <c r="BE10">
        <f t="shared" si="7"/>
        <v>2.832787473953382</v>
      </c>
      <c r="BF10">
        <f t="shared" si="7"/>
        <v>2.8269071638338525</v>
      </c>
      <c r="BG10">
        <f t="shared" si="7"/>
        <v>2.8379304362930751</v>
      </c>
      <c r="BH10">
        <f t="shared" si="7"/>
        <v>2.8172336474230208</v>
      </c>
      <c r="BI10">
        <f t="shared" si="7"/>
        <v>2.8559827182931445</v>
      </c>
      <c r="BJ10">
        <f t="shared" si="7"/>
        <v>2.7830205617514512</v>
      </c>
      <c r="BK10">
        <f t="shared" si="7"/>
        <v>2.9191139254790257</v>
      </c>
      <c r="BL10">
        <f t="shared" si="8"/>
        <v>2.6594577183567121</v>
      </c>
    </row>
    <row r="11" spans="1:64" ht="14.25" x14ac:dyDescent="0.2">
      <c r="A11" s="17" t="s">
        <v>620</v>
      </c>
      <c r="B11" s="17"/>
      <c r="C11" s="19">
        <f ca="1">INTERCEPT(INDIRECT($E$9):G800,INDIRECT($D$9):F800)</f>
        <v>1.0368623079491598E-2</v>
      </c>
      <c r="D11" s="63">
        <f>AB3</f>
        <v>4.6293041684465153E-3</v>
      </c>
      <c r="E11" s="83">
        <v>1.7525646450913459</v>
      </c>
      <c r="F11">
        <v>0.01</v>
      </c>
      <c r="AA11" s="95" t="s">
        <v>86</v>
      </c>
      <c r="AB11" s="22">
        <f>1-AB7^2</f>
        <v>0.6863999999999999</v>
      </c>
      <c r="AC11" s="22">
        <f>SUM(AE21:AE1942)</f>
        <v>0.12527936352550548</v>
      </c>
      <c r="AD11" s="95" t="s">
        <v>87</v>
      </c>
      <c r="AE11" s="84"/>
      <c r="AF11" s="22">
        <v>5.5030425316042004E-3</v>
      </c>
      <c r="AG11" s="22"/>
      <c r="AW11">
        <v>-12200</v>
      </c>
      <c r="AX11">
        <f t="shared" si="0"/>
        <v>5.6026443819881437E-3</v>
      </c>
      <c r="AY11">
        <f t="shared" si="1"/>
        <v>1.4615393278537669E-3</v>
      </c>
      <c r="AZ11">
        <f t="shared" si="2"/>
        <v>4.1411050541343766E-3</v>
      </c>
      <c r="BA11">
        <f t="shared" si="3"/>
        <v>0.44566760223521995</v>
      </c>
      <c r="BB11">
        <f t="shared" si="4"/>
        <v>7.519412795919457E-2</v>
      </c>
      <c r="BC11">
        <f t="shared" si="5"/>
        <v>2.9991999853033087</v>
      </c>
      <c r="BD11">
        <f t="shared" si="6"/>
        <v>14.021926851004153</v>
      </c>
      <c r="BE11">
        <f t="shared" si="7"/>
        <v>2.8746192735034528</v>
      </c>
      <c r="BF11">
        <f t="shared" si="7"/>
        <v>2.8690524537213729</v>
      </c>
      <c r="BG11">
        <f t="shared" si="7"/>
        <v>2.8793595121434707</v>
      </c>
      <c r="BH11">
        <f t="shared" si="7"/>
        <v>2.8602524019919437</v>
      </c>
      <c r="BI11">
        <f t="shared" si="7"/>
        <v>2.8955954623175231</v>
      </c>
      <c r="BJ11">
        <f t="shared" si="7"/>
        <v>2.8299356634936275</v>
      </c>
      <c r="BK11">
        <f t="shared" si="7"/>
        <v>2.9510552671195258</v>
      </c>
      <c r="BL11">
        <f t="shared" si="8"/>
        <v>2.7238791767498309</v>
      </c>
    </row>
    <row r="12" spans="1:64" x14ac:dyDescent="0.2">
      <c r="A12" s="17" t="s">
        <v>621</v>
      </c>
      <c r="B12" s="17"/>
      <c r="C12" s="19">
        <f ca="1">SLOPE(INDIRECT($E$9):G800,INDIRECT($D$9):F800)</f>
        <v>1.7044546706890918E-5</v>
      </c>
      <c r="D12" s="63">
        <f>AB4</f>
        <v>2.2468011742273911E-7</v>
      </c>
      <c r="E12" s="87">
        <v>17.255609738966083</v>
      </c>
      <c r="F12" s="88">
        <v>9.9999999999999995E-7</v>
      </c>
      <c r="AA12" s="96" t="s">
        <v>121</v>
      </c>
      <c r="AB12" s="22">
        <f>AB7*SIN(RADIANS(AB9))</f>
        <v>3.756317431888069E-2</v>
      </c>
      <c r="AE12" s="84"/>
      <c r="AW12">
        <v>-12000</v>
      </c>
      <c r="AX12">
        <f t="shared" si="0"/>
        <v>4.7427849071047506E-3</v>
      </c>
      <c r="AY12">
        <f t="shared" si="1"/>
        <v>1.5203497819677894E-3</v>
      </c>
      <c r="AZ12">
        <f t="shared" si="2"/>
        <v>3.2224351251369612E-3</v>
      </c>
      <c r="BA12">
        <f t="shared" si="3"/>
        <v>0.4440311628406497</v>
      </c>
      <c r="BB12">
        <f t="shared" si="4"/>
        <v>5.2907422328388409E-2</v>
      </c>
      <c r="BC12">
        <f t="shared" si="5"/>
        <v>3.0215330175578394</v>
      </c>
      <c r="BD12">
        <f t="shared" si="6"/>
        <v>16.638373250526129</v>
      </c>
      <c r="BE12">
        <f t="shared" ref="BE12:BK21" si="10">$BL12+$AB$7*SIN(BF12)</f>
        <v>2.9162147742433873</v>
      </c>
      <c r="BF12">
        <f t="shared" si="10"/>
        <v>2.9111401316985446</v>
      </c>
      <c r="BG12">
        <f t="shared" si="10"/>
        <v>2.9204380584226741</v>
      </c>
      <c r="BH12">
        <f t="shared" si="10"/>
        <v>2.9033866331029632</v>
      </c>
      <c r="BI12">
        <f t="shared" si="10"/>
        <v>2.9346071253033084</v>
      </c>
      <c r="BJ12">
        <f t="shared" si="10"/>
        <v>2.8772636977193149</v>
      </c>
      <c r="BK12">
        <f t="shared" si="10"/>
        <v>2.9820541257661097</v>
      </c>
      <c r="BL12">
        <f t="shared" si="8"/>
        <v>2.7883006351429502</v>
      </c>
    </row>
    <row r="13" spans="1:64" ht="16.5" thickBot="1" x14ac:dyDescent="0.35">
      <c r="A13" s="17" t="s">
        <v>623</v>
      </c>
      <c r="B13" s="17"/>
      <c r="C13" s="20" t="s">
        <v>618</v>
      </c>
      <c r="D13" s="63">
        <f>AB5</f>
        <v>-2.8666178986517826E-12</v>
      </c>
      <c r="E13" s="94">
        <v>-7.0518905326133403</v>
      </c>
      <c r="F13">
        <v>9.9999999999999994E-12</v>
      </c>
      <c r="Y13">
        <v>5.66</v>
      </c>
      <c r="AA13" s="97" t="s">
        <v>88</v>
      </c>
      <c r="AB13" s="98">
        <f>AB6*86400*300000/149600000</f>
        <v>4.6780748663101601</v>
      </c>
      <c r="AC13" t="s">
        <v>602</v>
      </c>
      <c r="AE13" s="84"/>
      <c r="AW13">
        <v>-11800</v>
      </c>
      <c r="AX13">
        <f t="shared" si="0"/>
        <v>3.8817130390923489E-3</v>
      </c>
      <c r="AY13">
        <f t="shared" si="1"/>
        <v>1.5789309066499197E-3</v>
      </c>
      <c r="AZ13">
        <f t="shared" si="2"/>
        <v>2.3027821324424292E-3</v>
      </c>
      <c r="BA13">
        <f t="shared" si="3"/>
        <v>0.44268213974270143</v>
      </c>
      <c r="BB13">
        <f t="shared" si="4"/>
        <v>3.077947042053009E-2</v>
      </c>
      <c r="BC13">
        <f t="shared" si="5"/>
        <v>3.0436808216169777</v>
      </c>
      <c r="BD13">
        <f t="shared" si="6"/>
        <v>20.410219240890697</v>
      </c>
      <c r="BE13">
        <f t="shared" si="10"/>
        <v>2.9576041339351167</v>
      </c>
      <c r="BF13">
        <f t="shared" si="10"/>
        <v>2.95319070844634</v>
      </c>
      <c r="BG13">
        <f t="shared" si="10"/>
        <v>2.9612077542822206</v>
      </c>
      <c r="BH13">
        <f t="shared" si="10"/>
        <v>2.9466356082753067</v>
      </c>
      <c r="BI13">
        <f t="shared" si="10"/>
        <v>2.9730937463149076</v>
      </c>
      <c r="BJ13">
        <f t="shared" si="10"/>
        <v>2.9249526556348782</v>
      </c>
      <c r="BK13">
        <f t="shared" si="10"/>
        <v>3.0122491613975733</v>
      </c>
      <c r="BL13">
        <f t="shared" si="8"/>
        <v>2.8527220935360691</v>
      </c>
    </row>
    <row r="14" spans="1:64" x14ac:dyDescent="0.2">
      <c r="A14" s="17"/>
      <c r="B14" s="17"/>
      <c r="C14" s="17"/>
      <c r="AA14" s="97" t="s">
        <v>122</v>
      </c>
      <c r="AB14" s="22">
        <f>2*AB5*365.24/C8</f>
        <v>-1.3519666352072843E-9</v>
      </c>
      <c r="AC14" t="s">
        <v>96</v>
      </c>
      <c r="AE14" s="84"/>
      <c r="AW14">
        <v>-11600</v>
      </c>
      <c r="AX14">
        <f t="shared" si="0"/>
        <v>3.0203394379721806E-3</v>
      </c>
      <c r="AY14">
        <f t="shared" si="1"/>
        <v>1.6372827019001579E-3</v>
      </c>
      <c r="AZ14">
        <f t="shared" si="2"/>
        <v>1.3830567360720227E-3</v>
      </c>
      <c r="BA14">
        <f t="shared" si="3"/>
        <v>0.44161296867749611</v>
      </c>
      <c r="BB14">
        <f t="shared" si="4"/>
        <v>8.7892492295050979E-3</v>
      </c>
      <c r="BC14">
        <f t="shared" si="5"/>
        <v>3.0656757916684563</v>
      </c>
      <c r="BD14">
        <f t="shared" si="6"/>
        <v>26.331954396861459</v>
      </c>
      <c r="BE14">
        <f t="shared" si="10"/>
        <v>2.9988202523604088</v>
      </c>
      <c r="BF14">
        <f t="shared" si="10"/>
        <v>2.9952192835619065</v>
      </c>
      <c r="BG14">
        <f t="shared" si="10"/>
        <v>3.0017160248935464</v>
      </c>
      <c r="BH14">
        <f t="shared" si="10"/>
        <v>2.9899903280085089</v>
      </c>
      <c r="BI14">
        <f t="shared" si="10"/>
        <v>3.0111394298164691</v>
      </c>
      <c r="BJ14">
        <f t="shared" si="10"/>
        <v>2.9729445544857525</v>
      </c>
      <c r="BK14">
        <f t="shared" si="10"/>
        <v>3.0417823688045789</v>
      </c>
      <c r="BL14">
        <f t="shared" si="8"/>
        <v>2.917143551929188</v>
      </c>
    </row>
    <row r="15" spans="1:64" ht="15.75" x14ac:dyDescent="0.3">
      <c r="A15" s="23" t="s">
        <v>622</v>
      </c>
      <c r="B15" s="17"/>
      <c r="C15" s="24">
        <f ca="1">(C7+C11)+(C8+C12)*INT(MAX(F21:F3341))</f>
        <v>59773.496596466059</v>
      </c>
      <c r="D15" s="22">
        <f>+C7+INT(MAX(F21:F1580))*C8+D11+D12*INT(MAX(F21:F4015))+D13*INT(MAX(F21:F4042)^2)</f>
        <v>59773.450876960989</v>
      </c>
      <c r="E15" s="25" t="s">
        <v>706</v>
      </c>
      <c r="F15" s="18">
        <v>1</v>
      </c>
      <c r="AA15" s="96" t="s">
        <v>89</v>
      </c>
      <c r="AB15" s="99">
        <f>(AB10-AB2)/AD2</f>
        <v>-20448.033321482868</v>
      </c>
      <c r="AC15" t="s">
        <v>128</v>
      </c>
      <c r="AE15" s="84"/>
      <c r="AW15">
        <v>-11400</v>
      </c>
      <c r="AX15">
        <f t="shared" si="0"/>
        <v>2.1594709236767077E-3</v>
      </c>
      <c r="AY15">
        <f t="shared" si="1"/>
        <v>1.6954051677185039E-3</v>
      </c>
      <c r="AZ15">
        <f t="shared" si="2"/>
        <v>4.6406575595820369E-4</v>
      </c>
      <c r="BA15">
        <f t="shared" si="3"/>
        <v>0.44081753963079695</v>
      </c>
      <c r="BB15">
        <f t="shared" si="4"/>
        <v>-1.3085520779312104E-2</v>
      </c>
      <c r="BC15">
        <f t="shared" si="5"/>
        <v>3.0875510483137072</v>
      </c>
      <c r="BD15">
        <f t="shared" si="6"/>
        <v>36.999515778766394</v>
      </c>
      <c r="BE15">
        <f t="shared" si="10"/>
        <v>3.0398986342638779</v>
      </c>
      <c r="BF15">
        <f t="shared" si="10"/>
        <v>3.0372361592194754</v>
      </c>
      <c r="BG15">
        <f t="shared" si="10"/>
        <v>3.0420154074486025</v>
      </c>
      <c r="BH15">
        <f t="shared" si="10"/>
        <v>3.03343476501861</v>
      </c>
      <c r="BI15">
        <f t="shared" si="10"/>
        <v>3.0488351352226846</v>
      </c>
      <c r="BJ15">
        <f t="shared" si="10"/>
        <v>3.0211766357351797</v>
      </c>
      <c r="BK15">
        <f t="shared" si="10"/>
        <v>3.0707984884973989</v>
      </c>
      <c r="BL15">
        <f t="shared" si="8"/>
        <v>2.9815650103223073</v>
      </c>
    </row>
    <row r="16" spans="1:64" ht="15.75" x14ac:dyDescent="0.3">
      <c r="A16" s="27" t="s">
        <v>608</v>
      </c>
      <c r="B16" s="17"/>
      <c r="C16" s="28">
        <f ca="1">+C8+C12</f>
        <v>1.5488770445467068</v>
      </c>
      <c r="D16" s="22">
        <f>+C8+D12+2*D13*MAX(F21:F888)</f>
        <v>1.548860211057949</v>
      </c>
      <c r="E16" s="25" t="s">
        <v>694</v>
      </c>
      <c r="F16" s="26">
        <f ca="1">NOW()+15018.5+$C$5/24</f>
        <v>59971.614893865742</v>
      </c>
      <c r="AA16" s="95" t="s">
        <v>90</v>
      </c>
      <c r="AB16" s="99">
        <f>365.24*AB8</f>
        <v>30212.6528</v>
      </c>
      <c r="AC16" t="s">
        <v>98</v>
      </c>
      <c r="AD16" s="22"/>
      <c r="AE16" s="84"/>
      <c r="AW16">
        <v>-11200</v>
      </c>
      <c r="AX16">
        <f t="shared" si="0"/>
        <v>1.2998281719283778E-3</v>
      </c>
      <c r="AY16">
        <f t="shared" si="1"/>
        <v>1.7532983041049577E-3</v>
      </c>
      <c r="AZ16">
        <f t="shared" si="2"/>
        <v>-4.5347013217657983E-4</v>
      </c>
      <c r="BA16">
        <f t="shared" si="3"/>
        <v>0.44029123309099183</v>
      </c>
      <c r="BB16">
        <f t="shared" si="4"/>
        <v>-3.4868169129171067E-2</v>
      </c>
      <c r="BC16">
        <f t="shared" si="5"/>
        <v>3.1093403924529652</v>
      </c>
      <c r="BD16">
        <f t="shared" si="6"/>
        <v>62.005780632001674</v>
      </c>
      <c r="BE16">
        <f t="shared" si="10"/>
        <v>3.0808770476393921</v>
      </c>
      <c r="BF16">
        <f t="shared" si="10"/>
        <v>3.0792476681252134</v>
      </c>
      <c r="BG16">
        <f t="shared" si="10"/>
        <v>3.0821626771466719</v>
      </c>
      <c r="BH16">
        <f t="shared" si="10"/>
        <v>3.0769472650022598</v>
      </c>
      <c r="BI16">
        <f t="shared" si="10"/>
        <v>3.086277312819242</v>
      </c>
      <c r="BJ16">
        <f t="shared" si="10"/>
        <v>3.0695824995007062</v>
      </c>
      <c r="BK16">
        <f t="shared" si="10"/>
        <v>3.0994444062225242</v>
      </c>
      <c r="BL16">
        <f t="shared" si="8"/>
        <v>3.0459864687154261</v>
      </c>
    </row>
    <row r="17" spans="1:68" ht="16.5" thickBot="1" x14ac:dyDescent="0.35">
      <c r="A17" s="25" t="s">
        <v>690</v>
      </c>
      <c r="B17" s="17"/>
      <c r="C17" s="17">
        <f>COUNT(C21:C1999)</f>
        <v>430</v>
      </c>
      <c r="E17" s="25" t="s">
        <v>707</v>
      </c>
      <c r="F17" s="26">
        <f ca="1">ROUND(2*(F16-$C$7)/$C$8,0)/2+F15</f>
        <v>2505</v>
      </c>
      <c r="Y17">
        <v>2.5999999999999999E-2</v>
      </c>
      <c r="AA17" s="95" t="s">
        <v>91</v>
      </c>
      <c r="AB17" s="100">
        <f>AB13^3/AB8^2</f>
        <v>1.4961683106037885E-2</v>
      </c>
      <c r="AE17" s="84"/>
      <c r="AW17">
        <v>-11000</v>
      </c>
      <c r="AX17">
        <f t="shared" si="0"/>
        <v>4.4206861544813744E-4</v>
      </c>
      <c r="AY17">
        <f t="shared" si="1"/>
        <v>1.8109621110595196E-3</v>
      </c>
      <c r="AZ17">
        <f t="shared" si="2"/>
        <v>-1.3688934956113822E-3</v>
      </c>
      <c r="BA17">
        <f t="shared" si="3"/>
        <v>0.44003095491211675</v>
      </c>
      <c r="BB17">
        <f t="shared" si="4"/>
        <v>-5.6582783907649196E-2</v>
      </c>
      <c r="BC17">
        <f t="shared" si="5"/>
        <v>3.1310781742362117</v>
      </c>
      <c r="BD17">
        <f t="shared" si="6"/>
        <v>190.21213576040077</v>
      </c>
      <c r="BE17">
        <f t="shared" si="10"/>
        <v>3.1217950078243928</v>
      </c>
      <c r="BF17">
        <f t="shared" si="10"/>
        <v>3.1212571793519985</v>
      </c>
      <c r="BG17">
        <f t="shared" si="10"/>
        <v>3.1222177767163086</v>
      </c>
      <c r="BH17">
        <f t="shared" si="10"/>
        <v>3.1205020729085318</v>
      </c>
      <c r="BI17">
        <f t="shared" si="10"/>
        <v>3.1235664169920079</v>
      </c>
      <c r="BJ17">
        <f t="shared" si="10"/>
        <v>3.1180931874544275</v>
      </c>
      <c r="BK17">
        <f t="shared" si="10"/>
        <v>3.1278685435793534</v>
      </c>
      <c r="BL17">
        <f t="shared" si="8"/>
        <v>3.110407927108545</v>
      </c>
    </row>
    <row r="18" spans="1:68" ht="17.25" thickTop="1" thickBot="1" x14ac:dyDescent="0.35">
      <c r="A18" s="5" t="s">
        <v>94</v>
      </c>
      <c r="C18" s="110">
        <f ca="1">+C15</f>
        <v>59773.496596466059</v>
      </c>
      <c r="D18" s="111">
        <f ca="1">C16</f>
        <v>1.5488770445467068</v>
      </c>
      <c r="E18" s="25" t="s">
        <v>695</v>
      </c>
      <c r="F18" s="22">
        <f ca="1">ROUND(2*(F16-$C$15)/$C$16,0)/2+F15</f>
        <v>129</v>
      </c>
      <c r="AA18" s="101" t="s">
        <v>92</v>
      </c>
      <c r="AB18" s="102">
        <f>2*PI()/(AB8*365.2422)*AD2</f>
        <v>3.2210729196559501E-4</v>
      </c>
      <c r="AC18" s="103" t="s">
        <v>120</v>
      </c>
      <c r="AD18" s="103"/>
      <c r="AE18" s="104"/>
      <c r="AW18">
        <v>-10800</v>
      </c>
      <c r="AX18">
        <f t="shared" si="0"/>
        <v>-4.131867499519294E-4</v>
      </c>
      <c r="AY18">
        <f t="shared" si="1"/>
        <v>1.8683965885821891E-3</v>
      </c>
      <c r="AZ18">
        <f t="shared" si="2"/>
        <v>-2.2815833385341185E-3</v>
      </c>
      <c r="BA18">
        <f t="shared" si="3"/>
        <v>0.4400351632638414</v>
      </c>
      <c r="BB18">
        <f t="shared" si="4"/>
        <v>-7.825385643632235E-2</v>
      </c>
      <c r="BC18">
        <f t="shared" si="5"/>
        <v>-3.1303862090408212</v>
      </c>
      <c r="BD18">
        <f t="shared" si="6"/>
        <v>-178.46686881669746</v>
      </c>
      <c r="BE18">
        <f t="shared" si="10"/>
        <v>3.1626931289176943</v>
      </c>
      <c r="BF18">
        <f t="shared" si="10"/>
        <v>3.1632662371471447</v>
      </c>
      <c r="BG18">
        <f t="shared" si="10"/>
        <v>3.1622426003557562</v>
      </c>
      <c r="BH18">
        <f t="shared" si="10"/>
        <v>3.1640709485369425</v>
      </c>
      <c r="BI18">
        <f t="shared" si="10"/>
        <v>3.1608053301339223</v>
      </c>
      <c r="BJ18">
        <f t="shared" si="10"/>
        <v>3.1666382279561294</v>
      </c>
      <c r="BK18">
        <f t="shared" si="10"/>
        <v>3.1562202422651051</v>
      </c>
      <c r="BL18">
        <f t="shared" si="8"/>
        <v>3.1748293855016643</v>
      </c>
    </row>
    <row r="19" spans="1:68" ht="13.5" thickBot="1" x14ac:dyDescent="0.25">
      <c r="A19" s="5" t="s">
        <v>97</v>
      </c>
      <c r="C19" s="112">
        <f>+D15</f>
        <v>59773.450876960989</v>
      </c>
      <c r="D19" s="71">
        <f>+D16</f>
        <v>1.548860211057949</v>
      </c>
      <c r="E19" s="25" t="s">
        <v>696</v>
      </c>
      <c r="F19" s="29">
        <f ca="1">+$C$15+$C$16*F18-15018.5-$C$5/24</f>
        <v>44954.468401879247</v>
      </c>
      <c r="AA19" s="105"/>
      <c r="AC19" s="105"/>
      <c r="AW19">
        <v>-10600</v>
      </c>
      <c r="AX19">
        <f t="shared" si="0"/>
        <v>-1.265324268627312E-3</v>
      </c>
      <c r="AY19">
        <f t="shared" si="1"/>
        <v>1.9256017366729666E-3</v>
      </c>
      <c r="AZ19">
        <f t="shared" si="2"/>
        <v>-3.1909260053002786E-3</v>
      </c>
      <c r="BA19">
        <f t="shared" si="3"/>
        <v>0.44030388313848567</v>
      </c>
      <c r="BB19">
        <f t="shared" si="4"/>
        <v>-9.9905886960566459E-2</v>
      </c>
      <c r="BC19">
        <f t="shared" si="5"/>
        <v>-3.1086473186673209</v>
      </c>
      <c r="BD19">
        <f t="shared" si="6"/>
        <v>-60.701131199646269</v>
      </c>
      <c r="BE19">
        <f t="shared" si="10"/>
        <v>3.203612392452694</v>
      </c>
      <c r="BF19">
        <f t="shared" si="10"/>
        <v>3.2052757816436563</v>
      </c>
      <c r="BG19">
        <f t="shared" si="10"/>
        <v>3.2022996884579809</v>
      </c>
      <c r="BH19">
        <f t="shared" si="10"/>
        <v>3.2076248353926022</v>
      </c>
      <c r="BI19">
        <f t="shared" si="10"/>
        <v>3.1980977324338244</v>
      </c>
      <c r="BJ19">
        <f t="shared" si="10"/>
        <v>3.2151466582313715</v>
      </c>
      <c r="BK19">
        <f t="shared" si="10"/>
        <v>3.1846491445025298</v>
      </c>
      <c r="BL19">
        <f t="shared" si="8"/>
        <v>3.2392508438947831</v>
      </c>
    </row>
    <row r="20" spans="1:68" ht="15" thickBot="1" x14ac:dyDescent="0.25">
      <c r="A20" s="4" t="s">
        <v>610</v>
      </c>
      <c r="B20" s="4" t="s">
        <v>611</v>
      </c>
      <c r="C20" s="4" t="s">
        <v>612</v>
      </c>
      <c r="D20" s="4" t="s">
        <v>617</v>
      </c>
      <c r="E20" s="4" t="s">
        <v>613</v>
      </c>
      <c r="F20" s="4" t="s">
        <v>614</v>
      </c>
      <c r="G20" s="4" t="s">
        <v>615</v>
      </c>
      <c r="H20" s="7" t="s">
        <v>711</v>
      </c>
      <c r="I20" s="7" t="s">
        <v>700</v>
      </c>
      <c r="J20" s="7" t="s">
        <v>709</v>
      </c>
      <c r="K20" s="7" t="s">
        <v>881</v>
      </c>
      <c r="L20" s="7" t="s">
        <v>596</v>
      </c>
      <c r="M20" s="7" t="s">
        <v>597</v>
      </c>
      <c r="N20" s="7" t="s">
        <v>598</v>
      </c>
      <c r="O20" s="7" t="s">
        <v>627</v>
      </c>
      <c r="P20" s="6" t="s">
        <v>626</v>
      </c>
      <c r="Q20" s="4" t="s">
        <v>619</v>
      </c>
      <c r="R20" s="42" t="s">
        <v>714</v>
      </c>
      <c r="S20" s="4" t="s">
        <v>601</v>
      </c>
      <c r="Z20" s="4" t="s">
        <v>614</v>
      </c>
      <c r="AA20" s="6" t="s">
        <v>129</v>
      </c>
      <c r="AB20" s="6" t="s">
        <v>132</v>
      </c>
      <c r="AC20" s="6" t="s">
        <v>603</v>
      </c>
      <c r="AD20" s="6" t="s">
        <v>123</v>
      </c>
      <c r="AE20" s="6" t="s">
        <v>93</v>
      </c>
      <c r="AF20" s="6" t="s">
        <v>81</v>
      </c>
      <c r="AG20" s="75"/>
      <c r="AH20" s="6" t="s">
        <v>105</v>
      </c>
      <c r="AI20" s="6" t="s">
        <v>106</v>
      </c>
      <c r="AJ20" s="6" t="s">
        <v>107</v>
      </c>
      <c r="AK20" s="6" t="s">
        <v>124</v>
      </c>
      <c r="AL20" s="6" t="s">
        <v>108</v>
      </c>
      <c r="AM20" s="6" t="s">
        <v>109</v>
      </c>
      <c r="AN20" s="4" t="s">
        <v>110</v>
      </c>
      <c r="AO20" s="4" t="s">
        <v>111</v>
      </c>
      <c r="AP20" s="4" t="s">
        <v>112</v>
      </c>
      <c r="AQ20" s="4" t="s">
        <v>113</v>
      </c>
      <c r="AR20" s="4" t="s">
        <v>114</v>
      </c>
      <c r="AS20" s="4" t="s">
        <v>115</v>
      </c>
      <c r="AT20" s="4" t="s">
        <v>116</v>
      </c>
      <c r="AU20" s="4" t="s">
        <v>95</v>
      </c>
      <c r="AV20" s="106"/>
      <c r="AW20">
        <v>-10400</v>
      </c>
      <c r="AX20">
        <f t="shared" si="0"/>
        <v>-2.1137080333290242E-3</v>
      </c>
      <c r="AY20">
        <f t="shared" si="1"/>
        <v>1.9825775553318518E-3</v>
      </c>
      <c r="AZ20">
        <f t="shared" si="2"/>
        <v>-4.096285588660876E-3</v>
      </c>
      <c r="BA20">
        <f t="shared" si="3"/>
        <v>0.44083870611015608</v>
      </c>
      <c r="BB20">
        <f t="shared" si="4"/>
        <v>-0.12156297862138109</v>
      </c>
      <c r="BC20">
        <f t="shared" si="5"/>
        <v>-3.0868557651610113</v>
      </c>
      <c r="BD20">
        <f t="shared" si="6"/>
        <v>-36.529307345845965</v>
      </c>
      <c r="BE20">
        <f t="shared" si="10"/>
        <v>3.2445933885073472</v>
      </c>
      <c r="BF20">
        <f t="shared" si="10"/>
        <v>3.2472873966864522</v>
      </c>
      <c r="BG20">
        <f t="shared" si="10"/>
        <v>3.2424508928679239</v>
      </c>
      <c r="BH20">
        <f t="shared" si="10"/>
        <v>3.2511355468903975</v>
      </c>
      <c r="BI20">
        <f t="shared" si="10"/>
        <v>3.2355464538891825</v>
      </c>
      <c r="BJ20">
        <f t="shared" si="10"/>
        <v>3.2635480390001845</v>
      </c>
      <c r="BK20">
        <f t="shared" si="10"/>
        <v>3.2133045722208378</v>
      </c>
      <c r="BL20">
        <f t="shared" si="8"/>
        <v>3.303672302287902</v>
      </c>
    </row>
    <row r="21" spans="1:68" s="9" customFormat="1" x14ac:dyDescent="0.2">
      <c r="A21" s="63" t="s">
        <v>1244</v>
      </c>
      <c r="B21" s="28" t="s">
        <v>676</v>
      </c>
      <c r="C21" s="64">
        <v>19876.465</v>
      </c>
      <c r="D21" s="64" t="s">
        <v>700</v>
      </c>
      <c r="E21" s="9">
        <f t="shared" ref="E21:E84" si="11">+(C21-C$7)/C$8</f>
        <v>-23382.932847384531</v>
      </c>
      <c r="F21" s="9">
        <f t="shared" ref="F21:F84" si="12">ROUND(2*E21,0)/2</f>
        <v>-23383</v>
      </c>
      <c r="G21" s="9">
        <f t="shared" ref="G21:G84" si="13">+C21-(C$7+F21*C$8)</f>
        <v>0.10400999999910709</v>
      </c>
      <c r="I21" s="9">
        <f t="shared" ref="I21:I52" si="14">G21</f>
        <v>0.10400999999910709</v>
      </c>
      <c r="M21" s="15"/>
      <c r="P21" s="9">
        <f t="shared" ref="P21:P84" si="15">+D$11+D$12*F21+D$13*F21^2</f>
        <v>-2.1917564610875687E-3</v>
      </c>
      <c r="Q21" s="40">
        <f t="shared" ref="Q21:Q84" si="16">+C21-15018.5</f>
        <v>4857.9650000000001</v>
      </c>
      <c r="S21" s="35"/>
      <c r="U21" s="15"/>
      <c r="V21" s="15"/>
      <c r="W21" s="15"/>
      <c r="Z21">
        <f t="shared" ref="Z21:Z84" si="17">F21</f>
        <v>-23383</v>
      </c>
      <c r="AA21" s="15">
        <f t="shared" ref="AA21:AA84" si="18">AB$3+AB$4*Z21+AB$5*Z21^2+AH21</f>
        <v>-2.4050022300949631E-2</v>
      </c>
      <c r="AB21" s="15">
        <f t="shared" ref="AB21:AB84" si="19">G21-AH21</f>
        <v>0.12586826583896915</v>
      </c>
      <c r="AC21" s="15">
        <f t="shared" ref="AC21:AC84" si="20">+G21-P21</f>
        <v>0.10620175646019467</v>
      </c>
      <c r="AD21" s="15">
        <f t="shared" ref="AD21:AD84" si="21">IF(S21&lt;&gt;0,G21-AA21, -9999)</f>
        <v>-9999</v>
      </c>
      <c r="AE21" s="15">
        <f t="shared" ref="AE21:AE84" si="22">+(G21-AA21)^2*S21</f>
        <v>0</v>
      </c>
      <c r="AF21">
        <f t="shared" ref="AF21:AF84" si="23">IF(S21&lt;&gt;0,G21-P21, -9999)</f>
        <v>-9999</v>
      </c>
      <c r="AG21" s="68"/>
      <c r="AH21">
        <f t="shared" ref="AH21:AH84" si="24">$AB$6*($AB$11/AI21*AJ21+$AB$12)</f>
        <v>-2.1858265839862064E-2</v>
      </c>
      <c r="AI21">
        <f t="shared" ref="AI21:AI84" si="25">1+$AB$7*COS(AL21)</f>
        <v>0.74362890746821253</v>
      </c>
      <c r="AJ21">
        <f t="shared" ref="AJ21:AJ84" si="26">SIN(AL21+RADIANS($AB$9))</f>
        <v>-0.91775830026766769</v>
      </c>
      <c r="AK21">
        <f t="shared" ref="AK21:AK84" si="27">$AB$7*SIN(AL21)</f>
        <v>-0.49786932313013393</v>
      </c>
      <c r="AL21">
        <f t="shared" ref="AL21:AL84" si="28">2*ATAN(AM21)</f>
        <v>-2.0463216187560636</v>
      </c>
      <c r="AM21">
        <f t="shared" ref="AM21:AM84" si="29">SQRT((1+$AB$7)/(1-$AB$7))*TAN(AN21/2)</f>
        <v>-1.6397296531531893</v>
      </c>
      <c r="AN21" s="15">
        <f t="shared" ref="AN21:AT30" si="30">$AU21+$AB$7*SIN(AO21)</f>
        <v>-1.432933318171222</v>
      </c>
      <c r="AO21" s="15">
        <f t="shared" si="30"/>
        <v>-1.4329328494731337</v>
      </c>
      <c r="AP21" s="15">
        <f t="shared" si="30"/>
        <v>-1.4329267593932062</v>
      </c>
      <c r="AQ21" s="15">
        <f t="shared" si="30"/>
        <v>-1.4328476515609989</v>
      </c>
      <c r="AR21" s="15">
        <f t="shared" si="30"/>
        <v>-1.4318241362522901</v>
      </c>
      <c r="AS21" s="15">
        <f t="shared" si="30"/>
        <v>-1.4191995024628596</v>
      </c>
      <c r="AT21" s="15">
        <f t="shared" si="30"/>
        <v>-1.3092341818487765</v>
      </c>
      <c r="AU21" s="15">
        <f t="shared" ref="AU21:AU84" si="31">RADIANS($AB$9)+$AB$18*(F21-AB$15)</f>
        <v>-0.87824666930141759</v>
      </c>
      <c r="AV21"/>
      <c r="AW21">
        <v>-10200</v>
      </c>
      <c r="AX21">
        <f t="shared" si="0"/>
        <v>-2.9576516308008551E-3</v>
      </c>
      <c r="AY21">
        <f t="shared" si="1"/>
        <v>2.0393240445588452E-3</v>
      </c>
      <c r="AZ21">
        <f t="shared" si="2"/>
        <v>-4.9969756753597003E-3</v>
      </c>
      <c r="BA21">
        <f t="shared" si="3"/>
        <v>0.44164277538361341</v>
      </c>
      <c r="BB21">
        <f t="shared" si="4"/>
        <v>-0.14324844755607927</v>
      </c>
      <c r="BC21">
        <f t="shared" si="5"/>
        <v>-3.064977213139604</v>
      </c>
      <c r="BD21">
        <f t="shared" si="6"/>
        <v>-26.091628157153501</v>
      </c>
      <c r="BE21">
        <f t="shared" si="10"/>
        <v>3.2856755861811191</v>
      </c>
      <c r="BF21">
        <f t="shared" si="10"/>
        <v>3.2893045287663183</v>
      </c>
      <c r="BG21">
        <f t="shared" si="10"/>
        <v>3.2827560735401882</v>
      </c>
      <c r="BH21">
        <f t="shared" si="10"/>
        <v>3.294577434068136</v>
      </c>
      <c r="BI21">
        <f t="shared" si="10"/>
        <v>3.2732518452624695</v>
      </c>
      <c r="BJ21">
        <f t="shared" si="10"/>
        <v>3.3117734771508545</v>
      </c>
      <c r="BK21">
        <f t="shared" si="10"/>
        <v>3.2423349075654211</v>
      </c>
      <c r="BL21">
        <f t="shared" si="8"/>
        <v>3.3680937606810213</v>
      </c>
      <c r="BM21"/>
      <c r="BN21"/>
      <c r="BO21"/>
      <c r="BP21"/>
    </row>
    <row r="22" spans="1:68" s="9" customFormat="1" x14ac:dyDescent="0.2">
      <c r="A22" s="63" t="s">
        <v>1249</v>
      </c>
      <c r="B22" s="28" t="s">
        <v>676</v>
      </c>
      <c r="C22" s="64">
        <v>22882.799999999999</v>
      </c>
      <c r="D22" s="64" t="s">
        <v>700</v>
      </c>
      <c r="E22" s="9">
        <f t="shared" si="11"/>
        <v>-21441.934306522217</v>
      </c>
      <c r="F22" s="9">
        <f t="shared" si="12"/>
        <v>-21442</v>
      </c>
      <c r="G22" s="9">
        <f t="shared" si="13"/>
        <v>0.10174999999799184</v>
      </c>
      <c r="I22" s="9">
        <f t="shared" si="14"/>
        <v>0.10174999999799184</v>
      </c>
      <c r="M22" s="15"/>
      <c r="P22" s="9">
        <f t="shared" si="15"/>
        <v>-1.5062413312470165E-3</v>
      </c>
      <c r="Q22" s="40">
        <f t="shared" si="16"/>
        <v>7864.2999999999993</v>
      </c>
      <c r="S22" s="35">
        <v>0.1</v>
      </c>
      <c r="Z22">
        <f t="shared" si="17"/>
        <v>-21442</v>
      </c>
      <c r="AA22" s="15">
        <f t="shared" si="18"/>
        <v>-1.1425138791202353E-2</v>
      </c>
      <c r="AB22" s="15">
        <f t="shared" si="19"/>
        <v>0.11166889745794717</v>
      </c>
      <c r="AC22" s="15">
        <f t="shared" si="20"/>
        <v>0.10325624132923886</v>
      </c>
      <c r="AD22" s="15">
        <f t="shared" si="21"/>
        <v>0.11317513878919419</v>
      </c>
      <c r="AE22" s="15">
        <f t="shared" si="22"/>
        <v>1.2808612039953368E-3</v>
      </c>
      <c r="AF22">
        <f t="shared" si="23"/>
        <v>0.10325624132923886</v>
      </c>
      <c r="AG22" s="68"/>
      <c r="AH22">
        <f t="shared" si="24"/>
        <v>-9.9188974599553371E-3</v>
      </c>
      <c r="AI22">
        <f t="shared" si="25"/>
        <v>1.3209025991108312</v>
      </c>
      <c r="AJ22">
        <f t="shared" si="26"/>
        <v>-0.77924352440336708</v>
      </c>
      <c r="AK22">
        <f t="shared" si="27"/>
        <v>-0.45893520445038127</v>
      </c>
      <c r="AL22">
        <f t="shared" si="28"/>
        <v>-0.96058537258177801</v>
      </c>
      <c r="AM22">
        <f t="shared" si="29"/>
        <v>-0.52098291560681409</v>
      </c>
      <c r="AN22" s="15">
        <f t="shared" si="30"/>
        <v>-0.53986638782826168</v>
      </c>
      <c r="AO22" s="15">
        <f t="shared" si="30"/>
        <v>-0.53774014007084281</v>
      </c>
      <c r="AP22" s="15">
        <f t="shared" si="30"/>
        <v>-0.53332515451155205</v>
      </c>
      <c r="AQ22" s="15">
        <f t="shared" si="30"/>
        <v>-0.52419424760285793</v>
      </c>
      <c r="AR22" s="15">
        <f t="shared" si="30"/>
        <v>-0.50546050850399116</v>
      </c>
      <c r="AS22" s="15">
        <f t="shared" si="30"/>
        <v>-0.46761354342655748</v>
      </c>
      <c r="AT22" s="15">
        <f t="shared" si="30"/>
        <v>-0.39322952320362947</v>
      </c>
      <c r="AU22" s="15">
        <f t="shared" si="31"/>
        <v>-0.25303641559619772</v>
      </c>
      <c r="AV22"/>
      <c r="AW22">
        <v>-10000</v>
      </c>
      <c r="AX22">
        <f t="shared" si="0"/>
        <v>-3.7963929471369214E-3</v>
      </c>
      <c r="AY22">
        <f t="shared" si="1"/>
        <v>2.0958412043539459E-3</v>
      </c>
      <c r="AZ22">
        <f t="shared" si="2"/>
        <v>-5.8922341514908673E-3</v>
      </c>
      <c r="BA22">
        <f t="shared" si="3"/>
        <v>0.44272075851109471</v>
      </c>
      <c r="BB22">
        <f t="shared" si="4"/>
        <v>-0.16498447577212161</v>
      </c>
      <c r="BC22">
        <f t="shared" si="5"/>
        <v>-3.0429778817512267</v>
      </c>
      <c r="BD22">
        <f t="shared" si="6"/>
        <v>-20.264498794391347</v>
      </c>
      <c r="BE22">
        <f t="shared" ref="BE22:BK31" si="32">$BL22+$AB$7*SIN(BF22)</f>
        <v>3.3268966885058466</v>
      </c>
      <c r="BF22">
        <f t="shared" si="32"/>
        <v>3.3313336223531178</v>
      </c>
      <c r="BG22">
        <f t="shared" si="32"/>
        <v>3.3232718862713444</v>
      </c>
      <c r="BH22">
        <f t="shared" si="32"/>
        <v>3.3379289988963485</v>
      </c>
      <c r="BI22">
        <f t="shared" si="32"/>
        <v>3.3113102042984042</v>
      </c>
      <c r="BJ22">
        <f t="shared" si="32"/>
        <v>3.3597566718519616</v>
      </c>
      <c r="BK22">
        <f t="shared" si="32"/>
        <v>3.2718869773064494</v>
      </c>
      <c r="BL22">
        <f t="shared" si="8"/>
        <v>3.4325152190741401</v>
      </c>
      <c r="BM22"/>
      <c r="BN22"/>
      <c r="BO22"/>
      <c r="BP22"/>
    </row>
    <row r="23" spans="1:68" s="9" customFormat="1" x14ac:dyDescent="0.2">
      <c r="A23" s="63" t="s">
        <v>1254</v>
      </c>
      <c r="B23" s="28" t="s">
        <v>676</v>
      </c>
      <c r="C23" s="64">
        <v>23553.469000000001</v>
      </c>
      <c r="D23" s="64" t="s">
        <v>700</v>
      </c>
      <c r="E23" s="9">
        <f t="shared" si="11"/>
        <v>-21008.926158594066</v>
      </c>
      <c r="F23" s="9">
        <f t="shared" si="12"/>
        <v>-21009</v>
      </c>
      <c r="G23" s="9">
        <f t="shared" si="13"/>
        <v>0.11436999999932596</v>
      </c>
      <c r="I23" s="9">
        <f t="shared" si="14"/>
        <v>0.11436999999932596</v>
      </c>
      <c r="M23" s="15"/>
      <c r="P23" s="9">
        <f t="shared" si="15"/>
        <v>-1.3562627255549865E-3</v>
      </c>
      <c r="Q23" s="40">
        <f t="shared" si="16"/>
        <v>8534.969000000001</v>
      </c>
      <c r="S23" s="35">
        <v>0.1</v>
      </c>
      <c r="T23" s="15"/>
      <c r="Z23">
        <f t="shared" si="17"/>
        <v>-21009</v>
      </c>
      <c r="AA23" s="15">
        <f t="shared" si="18"/>
        <v>-5.1807460557555512E-3</v>
      </c>
      <c r="AB23" s="15">
        <f t="shared" si="19"/>
        <v>0.11819448332952652</v>
      </c>
      <c r="AC23" s="15">
        <f t="shared" si="20"/>
        <v>0.11572626272488094</v>
      </c>
      <c r="AD23" s="15">
        <f t="shared" si="21"/>
        <v>0.11955074605508151</v>
      </c>
      <c r="AE23" s="15">
        <f t="shared" si="22"/>
        <v>1.4292380882326588E-3</v>
      </c>
      <c r="AF23">
        <f t="shared" si="23"/>
        <v>0.11572626272488094</v>
      </c>
      <c r="AG23" s="68"/>
      <c r="AH23">
        <f t="shared" si="24"/>
        <v>-3.8244833302005649E-3</v>
      </c>
      <c r="AI23">
        <f t="shared" si="25"/>
        <v>1.4994373575619862</v>
      </c>
      <c r="AJ23">
        <f t="shared" si="26"/>
        <v>-0.39148488644020618</v>
      </c>
      <c r="AK23">
        <f t="shared" si="27"/>
        <v>-0.2533028343139902</v>
      </c>
      <c r="AL23">
        <f t="shared" si="28"/>
        <v>-0.46937222270620038</v>
      </c>
      <c r="AM23">
        <f t="shared" si="29"/>
        <v>-0.23909184672975795</v>
      </c>
      <c r="AN23" s="15">
        <f t="shared" si="30"/>
        <v>-0.25260436062272079</v>
      </c>
      <c r="AO23" s="15">
        <f t="shared" si="30"/>
        <v>-0.25091089393519883</v>
      </c>
      <c r="AP23" s="15">
        <f t="shared" si="30"/>
        <v>-0.2477903351494436</v>
      </c>
      <c r="AQ23" s="15">
        <f t="shared" si="30"/>
        <v>-0.24204648809915785</v>
      </c>
      <c r="AR23" s="15">
        <f t="shared" si="30"/>
        <v>-0.23149519486236317</v>
      </c>
      <c r="AS23" s="15">
        <f t="shared" si="30"/>
        <v>-0.2121799835052898</v>
      </c>
      <c r="AT23" s="15">
        <f t="shared" si="30"/>
        <v>-0.17702316607604679</v>
      </c>
      <c r="AU23" s="15">
        <f t="shared" si="31"/>
        <v>-0.11356395817509508</v>
      </c>
      <c r="AV23"/>
      <c r="AW23">
        <v>-9800</v>
      </c>
      <c r="AX23">
        <f t="shared" si="0"/>
        <v>-4.6290735063521469E-3</v>
      </c>
      <c r="AY23">
        <f t="shared" si="1"/>
        <v>2.1521290347171545E-3</v>
      </c>
      <c r="AZ23">
        <f t="shared" si="2"/>
        <v>-6.7812025410693014E-3</v>
      </c>
      <c r="BA23">
        <f t="shared" si="3"/>
        <v>0.44407881237466684</v>
      </c>
      <c r="BB23">
        <f t="shared" si="4"/>
        <v>-0.18679183051697579</v>
      </c>
      <c r="BC23">
        <f t="shared" si="5"/>
        <v>-3.020824673322319</v>
      </c>
      <c r="BD23">
        <f t="shared" si="6"/>
        <v>-16.540548140107493</v>
      </c>
      <c r="BE23">
        <f t="shared" si="32"/>
        <v>3.3682921215008226</v>
      </c>
      <c r="BF23">
        <f t="shared" si="32"/>
        <v>3.3733851207179026</v>
      </c>
      <c r="BG23">
        <f t="shared" si="32"/>
        <v>3.3640507177296231</v>
      </c>
      <c r="BH23">
        <f t="shared" si="32"/>
        <v>3.381174417110353</v>
      </c>
      <c r="BI23">
        <f t="shared" si="32"/>
        <v>3.349812292358147</v>
      </c>
      <c r="BJ23">
        <f t="shared" si="32"/>
        <v>3.407434998888736</v>
      </c>
      <c r="BK23">
        <f t="shared" si="32"/>
        <v>3.3021054437002344</v>
      </c>
      <c r="BL23">
        <f t="shared" si="8"/>
        <v>3.496936677467259</v>
      </c>
      <c r="BM23"/>
      <c r="BN23"/>
      <c r="BO23"/>
      <c r="BP23"/>
    </row>
    <row r="24" spans="1:68" s="9" customFormat="1" x14ac:dyDescent="0.2">
      <c r="A24" s="63" t="s">
        <v>1254</v>
      </c>
      <c r="B24" s="28" t="s">
        <v>676</v>
      </c>
      <c r="C24" s="64">
        <v>23635.550999999999</v>
      </c>
      <c r="D24" s="64" t="s">
        <v>700</v>
      </c>
      <c r="E24" s="9">
        <f t="shared" si="11"/>
        <v>-20955.931052516047</v>
      </c>
      <c r="F24" s="9">
        <f t="shared" si="12"/>
        <v>-20956</v>
      </c>
      <c r="G24" s="9">
        <f t="shared" si="13"/>
        <v>0.10678999999799998</v>
      </c>
      <c r="I24" s="9">
        <f t="shared" si="14"/>
        <v>0.10678999999799998</v>
      </c>
      <c r="M24" s="15"/>
      <c r="P24" s="9">
        <f t="shared" si="15"/>
        <v>-1.3379789054653846E-3</v>
      </c>
      <c r="Q24" s="40">
        <f t="shared" si="16"/>
        <v>8617.0509999999995</v>
      </c>
      <c r="S24" s="35">
        <v>0.1</v>
      </c>
      <c r="T24" s="15"/>
      <c r="Z24">
        <f t="shared" si="17"/>
        <v>-20956</v>
      </c>
      <c r="AA24" s="15">
        <f t="shared" si="18"/>
        <v>-4.3374718491247348E-3</v>
      </c>
      <c r="AB24" s="15">
        <f t="shared" si="19"/>
        <v>0.10978949294165934</v>
      </c>
      <c r="AC24" s="15">
        <f t="shared" si="20"/>
        <v>0.10812797890346537</v>
      </c>
      <c r="AD24" s="15">
        <f t="shared" si="21"/>
        <v>0.11112747184712472</v>
      </c>
      <c r="AE24" s="15">
        <f t="shared" si="22"/>
        <v>1.23493149991335E-3</v>
      </c>
      <c r="AF24">
        <f t="shared" si="23"/>
        <v>0.10812797890346537</v>
      </c>
      <c r="AG24" s="68"/>
      <c r="AH24">
        <f t="shared" si="24"/>
        <v>-2.9994929436593506E-3</v>
      </c>
      <c r="AI24">
        <f t="shared" si="25"/>
        <v>1.5154593643785708</v>
      </c>
      <c r="AJ24">
        <f t="shared" si="26"/>
        <v>-0.3282071357454881</v>
      </c>
      <c r="AK24">
        <f t="shared" si="27"/>
        <v>-0.21886444132028351</v>
      </c>
      <c r="AL24">
        <f t="shared" si="28"/>
        <v>-0.40153244465438953</v>
      </c>
      <c r="AM24">
        <f t="shared" si="29"/>
        <v>-0.20350786702829002</v>
      </c>
      <c r="AN24" s="15">
        <f t="shared" si="30"/>
        <v>-0.21532412822560307</v>
      </c>
      <c r="AO24" s="15">
        <f t="shared" si="30"/>
        <v>-0.2138254193181231</v>
      </c>
      <c r="AP24" s="15">
        <f t="shared" si="30"/>
        <v>-0.21108759500868829</v>
      </c>
      <c r="AQ24" s="15">
        <f t="shared" si="30"/>
        <v>-0.20609029695318495</v>
      </c>
      <c r="AR24" s="15">
        <f t="shared" si="30"/>
        <v>-0.19698217314572808</v>
      </c>
      <c r="AS24" s="15">
        <f t="shared" si="30"/>
        <v>-0.18042353803481942</v>
      </c>
      <c r="AT24" s="15">
        <f t="shared" si="30"/>
        <v>-0.15044413069886967</v>
      </c>
      <c r="AU24" s="15">
        <f t="shared" si="31"/>
        <v>-9.649227170091855E-2</v>
      </c>
      <c r="AV24"/>
      <c r="AW24">
        <v>-9600</v>
      </c>
      <c r="AX24">
        <f t="shared" si="0"/>
        <v>-5.4547234453312951E-3</v>
      </c>
      <c r="AY24">
        <f t="shared" si="1"/>
        <v>2.2081875356484712E-3</v>
      </c>
      <c r="AZ24">
        <f t="shared" si="2"/>
        <v>-7.6629109809797664E-3</v>
      </c>
      <c r="BA24">
        <f t="shared" si="3"/>
        <v>0.44572454701567321</v>
      </c>
      <c r="BB24">
        <f t="shared" si="4"/>
        <v>-0.20868966939577338</v>
      </c>
      <c r="BC24">
        <f t="shared" si="5"/>
        <v>-2.9984852164667473</v>
      </c>
      <c r="BD24">
        <f t="shared" si="6"/>
        <v>-13.951654678157846</v>
      </c>
      <c r="BE24">
        <f t="shared" si="32"/>
        <v>3.4098946985730079</v>
      </c>
      <c r="BF24">
        <f t="shared" si="32"/>
        <v>3.4154742875723061</v>
      </c>
      <c r="BG24">
        <f t="shared" si="32"/>
        <v>3.4051398184587649</v>
      </c>
      <c r="BH24">
        <f t="shared" si="32"/>
        <v>3.4243049343825951</v>
      </c>
      <c r="BI24">
        <f t="shared" si="32"/>
        <v>3.3888419747705356</v>
      </c>
      <c r="BJ24">
        <f t="shared" si="32"/>
        <v>3.4547506469515521</v>
      </c>
      <c r="BK24">
        <f t="shared" si="32"/>
        <v>3.3331322043304872</v>
      </c>
      <c r="BL24">
        <f t="shared" si="8"/>
        <v>3.5613581358603783</v>
      </c>
      <c r="BM24"/>
      <c r="BN24"/>
      <c r="BO24"/>
      <c r="BP24"/>
    </row>
    <row r="25" spans="1:68" s="9" customFormat="1" x14ac:dyDescent="0.2">
      <c r="A25" s="63" t="s">
        <v>1254</v>
      </c>
      <c r="B25" s="28" t="s">
        <v>676</v>
      </c>
      <c r="C25" s="64">
        <v>23666.522000000001</v>
      </c>
      <c r="D25" s="64" t="s">
        <v>700</v>
      </c>
      <c r="E25" s="9">
        <f t="shared" si="11"/>
        <v>-20935.935055460148</v>
      </c>
      <c r="F25" s="9">
        <f t="shared" si="12"/>
        <v>-20936</v>
      </c>
      <c r="G25" s="9">
        <f t="shared" si="13"/>
        <v>0.10058999999819207</v>
      </c>
      <c r="I25" s="9">
        <f t="shared" si="14"/>
        <v>0.10058999999819207</v>
      </c>
      <c r="M25" s="15"/>
      <c r="P25" s="9">
        <f t="shared" si="15"/>
        <v>-1.3310835359767238E-3</v>
      </c>
      <c r="Q25" s="40">
        <f t="shared" si="16"/>
        <v>8648.0220000000008</v>
      </c>
      <c r="S25" s="35">
        <v>0.1</v>
      </c>
      <c r="T25" s="15"/>
      <c r="Z25">
        <f t="shared" si="17"/>
        <v>-20936</v>
      </c>
      <c r="AA25" s="15">
        <f t="shared" si="18"/>
        <v>-4.0161451051696356E-3</v>
      </c>
      <c r="AB25" s="15">
        <f t="shared" si="19"/>
        <v>0.10327506156738499</v>
      </c>
      <c r="AC25" s="15">
        <f t="shared" si="20"/>
        <v>0.10192108353416879</v>
      </c>
      <c r="AD25" s="15">
        <f t="shared" si="21"/>
        <v>0.10460614510336171</v>
      </c>
      <c r="AE25" s="15">
        <f t="shared" si="22"/>
        <v>1.0942445593385565E-3</v>
      </c>
      <c r="AF25">
        <f t="shared" si="23"/>
        <v>0.10192108353416879</v>
      </c>
      <c r="AG25" s="68"/>
      <c r="AH25">
        <f t="shared" si="24"/>
        <v>-2.6850615691929114E-3</v>
      </c>
      <c r="AI25">
        <f t="shared" si="25"/>
        <v>1.5209631479834025</v>
      </c>
      <c r="AJ25">
        <f t="shared" si="26"/>
        <v>-0.30359412506673816</v>
      </c>
      <c r="AK25">
        <f t="shared" si="27"/>
        <v>-0.20542005365402791</v>
      </c>
      <c r="AL25">
        <f t="shared" si="28"/>
        <v>-0.37559006404531226</v>
      </c>
      <c r="AM25">
        <f t="shared" si="29"/>
        <v>-0.19003428011144563</v>
      </c>
      <c r="AN25" s="15">
        <f t="shared" si="30"/>
        <v>-0.2011675459103926</v>
      </c>
      <c r="AO25" s="15">
        <f t="shared" si="30"/>
        <v>-0.19974964945800577</v>
      </c>
      <c r="AP25" s="15">
        <f t="shared" si="30"/>
        <v>-0.19716699773262308</v>
      </c>
      <c r="AQ25" s="15">
        <f t="shared" si="30"/>
        <v>-0.19246619114447383</v>
      </c>
      <c r="AR25" s="15">
        <f t="shared" si="30"/>
        <v>-0.1839209922918888</v>
      </c>
      <c r="AS25" s="15">
        <f t="shared" si="30"/>
        <v>-0.16842165601860293</v>
      </c>
      <c r="AT25" s="15">
        <f t="shared" si="30"/>
        <v>-0.14041007022301161</v>
      </c>
      <c r="AU25" s="15">
        <f t="shared" si="31"/>
        <v>-9.005012586160667E-2</v>
      </c>
      <c r="AV25"/>
      <c r="AW25">
        <v>-9400</v>
      </c>
      <c r="AX25">
        <f t="shared" si="0"/>
        <v>-6.2722527631959672E-3</v>
      </c>
      <c r="AY25">
        <f t="shared" si="1"/>
        <v>2.264016707147896E-3</v>
      </c>
      <c r="AZ25">
        <f t="shared" si="2"/>
        <v>-8.5362694703438637E-3</v>
      </c>
      <c r="BA25">
        <f t="shared" si="3"/>
        <v>0.44766699653784747</v>
      </c>
      <c r="BB25">
        <f t="shared" si="4"/>
        <v>-0.23069544472373871</v>
      </c>
      <c r="BC25">
        <f t="shared" si="5"/>
        <v>-2.9759278070629178</v>
      </c>
      <c r="BD25">
        <f t="shared" si="6"/>
        <v>-12.044943800452796</v>
      </c>
      <c r="BE25">
        <f t="shared" si="32"/>
        <v>3.4517344903389247</v>
      </c>
      <c r="BF25">
        <f t="shared" si="32"/>
        <v>3.4576218134181729</v>
      </c>
      <c r="BG25">
        <f t="shared" si="32"/>
        <v>3.4465806771442598</v>
      </c>
      <c r="BH25">
        <f t="shared" si="32"/>
        <v>3.4673200998278126</v>
      </c>
      <c r="BI25">
        <f t="shared" si="32"/>
        <v>3.4284750157537536</v>
      </c>
      <c r="BJ25">
        <f t="shared" si="32"/>
        <v>3.5016518180232272</v>
      </c>
      <c r="BK25">
        <f t="shared" si="32"/>
        <v>3.3651058034193446</v>
      </c>
      <c r="BL25">
        <f t="shared" si="8"/>
        <v>3.6257795942534972</v>
      </c>
      <c r="BM25"/>
      <c r="BN25"/>
      <c r="BO25"/>
      <c r="BP25"/>
    </row>
    <row r="26" spans="1:68" s="9" customFormat="1" x14ac:dyDescent="0.2">
      <c r="A26" s="63" t="s">
        <v>1254</v>
      </c>
      <c r="B26" s="28" t="s">
        <v>676</v>
      </c>
      <c r="C26" s="64">
        <v>23934.460999999999</v>
      </c>
      <c r="D26" s="64" t="s">
        <v>700</v>
      </c>
      <c r="E26" s="9">
        <f t="shared" si="11"/>
        <v>-20762.94395232623</v>
      </c>
      <c r="F26" s="9">
        <f t="shared" si="12"/>
        <v>-20763</v>
      </c>
      <c r="G26" s="9">
        <f t="shared" si="13"/>
        <v>8.6809999997058185E-2</v>
      </c>
      <c r="I26" s="9">
        <f t="shared" si="14"/>
        <v>8.6809999997058185E-2</v>
      </c>
      <c r="M26" s="15"/>
      <c r="P26" s="9">
        <f t="shared" si="15"/>
        <v>-1.2715343034048229E-3</v>
      </c>
      <c r="Q26" s="40">
        <f t="shared" si="16"/>
        <v>8915.9609999999993</v>
      </c>
      <c r="S26" s="35">
        <v>0.1</v>
      </c>
      <c r="X26"/>
      <c r="Y26"/>
      <c r="Z26">
        <f t="shared" si="17"/>
        <v>-20763</v>
      </c>
      <c r="AA26" s="15">
        <f t="shared" si="18"/>
        <v>-1.1865508682134354E-3</v>
      </c>
      <c r="AB26" s="15">
        <f t="shared" si="19"/>
        <v>8.6725016561866791E-2</v>
      </c>
      <c r="AC26" s="15">
        <f t="shared" si="20"/>
        <v>8.8081534300463005E-2</v>
      </c>
      <c r="AD26" s="15">
        <f t="shared" si="21"/>
        <v>8.7996550865271625E-2</v>
      </c>
      <c r="AE26" s="15">
        <f t="shared" si="22"/>
        <v>7.7433929641843372E-4</v>
      </c>
      <c r="AF26">
        <f t="shared" si="23"/>
        <v>8.8081534300463005E-2</v>
      </c>
      <c r="AG26" s="68"/>
      <c r="AH26">
        <f t="shared" si="24"/>
        <v>8.4983435191387466E-5</v>
      </c>
      <c r="AI26">
        <f t="shared" si="25"/>
        <v>1.5541128841329348</v>
      </c>
      <c r="AJ26">
        <f t="shared" si="26"/>
        <v>-7.792218683817842E-2</v>
      </c>
      <c r="AK26">
        <f t="shared" si="27"/>
        <v>-8.0987107849834511E-2</v>
      </c>
      <c r="AL26">
        <f t="shared" si="28"/>
        <v>-0.1451287581336784</v>
      </c>
      <c r="AM26">
        <f t="shared" si="29"/>
        <v>-7.2692012634665126E-2</v>
      </c>
      <c r="AN26" s="15">
        <f t="shared" si="30"/>
        <v>-7.7172951545665905E-2</v>
      </c>
      <c r="AO26" s="15">
        <f t="shared" si="30"/>
        <v>-7.6588043572168016E-2</v>
      </c>
      <c r="AP26" s="15">
        <f t="shared" si="30"/>
        <v>-7.5540536139310721E-2</v>
      </c>
      <c r="AQ26" s="15">
        <f t="shared" si="30"/>
        <v>-7.3664769456254303E-2</v>
      </c>
      <c r="AR26" s="15">
        <f t="shared" si="30"/>
        <v>-7.0306487083159369E-2</v>
      </c>
      <c r="AS26" s="15">
        <f t="shared" si="30"/>
        <v>-6.4295938134081104E-2</v>
      </c>
      <c r="AT26" s="15">
        <f t="shared" si="30"/>
        <v>-5.354410584653653E-2</v>
      </c>
      <c r="AU26" s="15">
        <f t="shared" si="31"/>
        <v>-3.4325564351558716E-2</v>
      </c>
      <c r="AV26"/>
      <c r="AW26">
        <v>-9200</v>
      </c>
      <c r="AX26">
        <f t="shared" si="0"/>
        <v>-7.080448957304827E-3</v>
      </c>
      <c r="AY26">
        <f t="shared" si="1"/>
        <v>2.3196165492154284E-3</v>
      </c>
      <c r="AZ26">
        <f t="shared" si="2"/>
        <v>-9.4000655065202554E-3</v>
      </c>
      <c r="BA26">
        <f t="shared" si="3"/>
        <v>0.44991660652914378</v>
      </c>
      <c r="BB26">
        <f t="shared" si="4"/>
        <v>-0.25282491386545014</v>
      </c>
      <c r="BC26">
        <f t="shared" si="5"/>
        <v>-2.9531212355896588</v>
      </c>
      <c r="BD26">
        <f t="shared" si="6"/>
        <v>-10.580258096217021</v>
      </c>
      <c r="BE26">
        <f t="shared" si="32"/>
        <v>3.4938389169043935</v>
      </c>
      <c r="BF26">
        <f t="shared" si="32"/>
        <v>3.4998541811977755</v>
      </c>
      <c r="BG26">
        <f t="shared" si="32"/>
        <v>3.4884086705162414</v>
      </c>
      <c r="BH26">
        <f t="shared" si="32"/>
        <v>3.5102288015826164</v>
      </c>
      <c r="BI26">
        <f t="shared" si="32"/>
        <v>3.4687780558665002</v>
      </c>
      <c r="BJ26">
        <f t="shared" si="32"/>
        <v>3.548094001813892</v>
      </c>
      <c r="BK26">
        <f t="shared" si="32"/>
        <v>3.3981608570504518</v>
      </c>
      <c r="BL26">
        <f t="shared" si="8"/>
        <v>3.690201052646616</v>
      </c>
      <c r="BM26"/>
      <c r="BN26"/>
      <c r="BO26"/>
      <c r="BP26"/>
    </row>
    <row r="27" spans="1:68" s="9" customFormat="1" x14ac:dyDescent="0.2">
      <c r="A27" s="63" t="s">
        <v>1266</v>
      </c>
      <c r="B27" s="28" t="s">
        <v>676</v>
      </c>
      <c r="C27" s="64">
        <v>24072.32</v>
      </c>
      <c r="D27" s="64" t="s">
        <v>700</v>
      </c>
      <c r="E27" s="9">
        <f t="shared" si="11"/>
        <v>-20673.937198972148</v>
      </c>
      <c r="F27" s="9">
        <f t="shared" si="12"/>
        <v>-20674</v>
      </c>
      <c r="G27" s="9">
        <f t="shared" si="13"/>
        <v>9.7269999998388812E-2</v>
      </c>
      <c r="I27" s="9">
        <f t="shared" si="14"/>
        <v>9.7269999998388812E-2</v>
      </c>
      <c r="M27" s="15"/>
      <c r="P27" s="9">
        <f t="shared" si="15"/>
        <v>-1.2409659928720863E-3</v>
      </c>
      <c r="Q27" s="40">
        <f t="shared" si="16"/>
        <v>9053.82</v>
      </c>
      <c r="S27" s="35">
        <v>0.1</v>
      </c>
      <c r="T27"/>
      <c r="U27"/>
      <c r="V27"/>
      <c r="W27"/>
      <c r="X27" s="15"/>
      <c r="Z27">
        <f t="shared" si="17"/>
        <v>-20674</v>
      </c>
      <c r="AA27" s="15">
        <f t="shared" si="18"/>
        <v>2.8575900280111786E-4</v>
      </c>
      <c r="AB27" s="15">
        <f t="shared" si="19"/>
        <v>9.5743275002715608E-2</v>
      </c>
      <c r="AC27" s="15">
        <f t="shared" si="20"/>
        <v>9.8510965991260899E-2</v>
      </c>
      <c r="AD27" s="15">
        <f t="shared" si="21"/>
        <v>9.6984240995587695E-2</v>
      </c>
      <c r="AE27" s="15">
        <f t="shared" si="22"/>
        <v>9.4059430014902337E-4</v>
      </c>
      <c r="AF27">
        <f t="shared" si="23"/>
        <v>9.8510965991260899E-2</v>
      </c>
      <c r="AG27" s="68"/>
      <c r="AH27">
        <f t="shared" si="24"/>
        <v>1.5267249956732042E-3</v>
      </c>
      <c r="AI27">
        <f t="shared" si="25"/>
        <v>1.5598390338997234</v>
      </c>
      <c r="AJ27">
        <f t="shared" si="26"/>
        <v>4.313690282675401E-2</v>
      </c>
      <c r="AK27">
        <f t="shared" si="27"/>
        <v>-1.3425949583713811E-2</v>
      </c>
      <c r="AL27">
        <f t="shared" si="28"/>
        <v>-2.3977207346825683E-2</v>
      </c>
      <c r="AM27">
        <f t="shared" si="29"/>
        <v>-1.1989178066922112E-2</v>
      </c>
      <c r="AN27" s="15">
        <f t="shared" si="30"/>
        <v>-1.2734373285149831E-2</v>
      </c>
      <c r="AO27" s="15">
        <f t="shared" si="30"/>
        <v>-1.2636689740179986E-2</v>
      </c>
      <c r="AP27" s="15">
        <f t="shared" si="30"/>
        <v>-1.2462241101529211E-2</v>
      </c>
      <c r="AQ27" s="15">
        <f t="shared" si="30"/>
        <v>-1.2150702083230821E-2</v>
      </c>
      <c r="AR27" s="15">
        <f t="shared" si="30"/>
        <v>-1.1594343189700646E-2</v>
      </c>
      <c r="AS27" s="15">
        <f t="shared" si="30"/>
        <v>-1.0600783943953229E-2</v>
      </c>
      <c r="AT27" s="15">
        <f t="shared" si="30"/>
        <v>-8.8264870664116826E-3</v>
      </c>
      <c r="AU27" s="15">
        <f t="shared" si="31"/>
        <v>-5.6580153666207639E-3</v>
      </c>
      <c r="AV27"/>
      <c r="AW27">
        <v>-9000</v>
      </c>
      <c r="AX27">
        <f t="shared" si="0"/>
        <v>-7.8779806114825067E-3</v>
      </c>
      <c r="AY27">
        <f t="shared" si="1"/>
        <v>2.3749870618510688E-3</v>
      </c>
      <c r="AZ27">
        <f t="shared" si="2"/>
        <v>-1.0252967673333576E-2</v>
      </c>
      <c r="BA27">
        <f t="shared" si="3"/>
        <v>0.45248524817370706</v>
      </c>
      <c r="BB27">
        <f t="shared" si="4"/>
        <v>-0.27509225497711381</v>
      </c>
      <c r="BC27">
        <f t="shared" si="5"/>
        <v>-2.9300344948259736</v>
      </c>
      <c r="BD27">
        <f t="shared" si="6"/>
        <v>-9.4183791614188195</v>
      </c>
      <c r="BE27">
        <f t="shared" si="32"/>
        <v>3.5362330654981617</v>
      </c>
      <c r="BF27">
        <f t="shared" si="32"/>
        <v>3.5422037783704257</v>
      </c>
      <c r="BG27">
        <f t="shared" si="32"/>
        <v>3.5306530131763583</v>
      </c>
      <c r="BH27">
        <f t="shared" si="32"/>
        <v>3.5530500708573949</v>
      </c>
      <c r="BI27">
        <f t="shared" si="32"/>
        <v>3.509807796784973</v>
      </c>
      <c r="BJ27">
        <f t="shared" si="32"/>
        <v>3.5940413312690564</v>
      </c>
      <c r="BK27">
        <f t="shared" si="32"/>
        <v>3.432427494688667</v>
      </c>
      <c r="BL27">
        <f t="shared" si="8"/>
        <v>3.7546225110397353</v>
      </c>
      <c r="BM27"/>
      <c r="BN27"/>
      <c r="BO27"/>
      <c r="BP27"/>
    </row>
    <row r="28" spans="1:68" s="9" customFormat="1" x14ac:dyDescent="0.2">
      <c r="A28" s="63" t="s">
        <v>1254</v>
      </c>
      <c r="B28" s="28" t="s">
        <v>676</v>
      </c>
      <c r="C28" s="64">
        <v>24117.237000000001</v>
      </c>
      <c r="D28" s="64" t="s">
        <v>700</v>
      </c>
      <c r="E28" s="9">
        <f t="shared" si="11"/>
        <v>-20644.937160233982</v>
      </c>
      <c r="F28" s="9">
        <f t="shared" si="12"/>
        <v>-20645</v>
      </c>
      <c r="G28" s="9">
        <f t="shared" si="13"/>
        <v>9.7329999996873084E-2</v>
      </c>
      <c r="I28" s="9">
        <f t="shared" si="14"/>
        <v>9.7329999996873084E-2</v>
      </c>
      <c r="M28" s="15"/>
      <c r="P28" s="9">
        <f t="shared" si="15"/>
        <v>-1.2310153417031493E-3</v>
      </c>
      <c r="Q28" s="40">
        <f t="shared" si="16"/>
        <v>9098.737000000001</v>
      </c>
      <c r="S28" s="35">
        <v>0.1</v>
      </c>
      <c r="T28" s="15"/>
      <c r="Z28">
        <f t="shared" si="17"/>
        <v>-20645</v>
      </c>
      <c r="AA28" s="15">
        <f t="shared" si="18"/>
        <v>7.6501704299161808E-4</v>
      </c>
      <c r="AB28" s="15">
        <f t="shared" si="19"/>
        <v>9.5333967612178314E-2</v>
      </c>
      <c r="AC28" s="15">
        <f t="shared" si="20"/>
        <v>9.8561015338576238E-2</v>
      </c>
      <c r="AD28" s="15">
        <f t="shared" si="21"/>
        <v>9.6564982953881467E-2</v>
      </c>
      <c r="AE28" s="15">
        <f t="shared" si="22"/>
        <v>9.324795932883419E-4</v>
      </c>
      <c r="AF28">
        <f t="shared" si="23"/>
        <v>9.8561015338576238E-2</v>
      </c>
      <c r="AG28" s="68"/>
      <c r="AH28">
        <f t="shared" si="24"/>
        <v>1.9960323846947674E-3</v>
      </c>
      <c r="AI28">
        <f t="shared" si="25"/>
        <v>1.5599317855283783</v>
      </c>
      <c r="AJ28">
        <f t="shared" si="26"/>
        <v>8.2641729421593743E-2</v>
      </c>
      <c r="AK28">
        <f t="shared" si="27"/>
        <v>8.7404550798108188E-3</v>
      </c>
      <c r="AL28">
        <f t="shared" si="28"/>
        <v>1.5608589273660243E-2</v>
      </c>
      <c r="AM28">
        <f t="shared" si="29"/>
        <v>7.8044530861199855E-3</v>
      </c>
      <c r="AN28" s="15">
        <f t="shared" si="30"/>
        <v>8.2896085349078892E-3</v>
      </c>
      <c r="AO28" s="15">
        <f t="shared" si="30"/>
        <v>8.2260078331666212E-3</v>
      </c>
      <c r="AP28" s="15">
        <f t="shared" si="30"/>
        <v>8.1124313616176627E-3</v>
      </c>
      <c r="AQ28" s="15">
        <f t="shared" si="30"/>
        <v>7.909609725352526E-3</v>
      </c>
      <c r="AR28" s="15">
        <f t="shared" si="30"/>
        <v>7.5474174132368179E-3</v>
      </c>
      <c r="AS28" s="15">
        <f t="shared" si="30"/>
        <v>6.9006285392892849E-3</v>
      </c>
      <c r="AT28" s="15">
        <f t="shared" si="30"/>
        <v>5.745625253485407E-3</v>
      </c>
      <c r="AU28" s="15">
        <f t="shared" si="31"/>
        <v>3.6830961003814916E-3</v>
      </c>
      <c r="AV28"/>
      <c r="AW28">
        <v>-8800</v>
      </c>
      <c r="AX28">
        <f t="shared" si="0"/>
        <v>-8.6634059778256806E-3</v>
      </c>
      <c r="AY28">
        <f t="shared" si="1"/>
        <v>2.4301282450548169E-3</v>
      </c>
      <c r="AZ28">
        <f t="shared" si="2"/>
        <v>-1.1093534222880497E-2</v>
      </c>
      <c r="BA28">
        <f t="shared" si="3"/>
        <v>0.45538626942238547</v>
      </c>
      <c r="BB28">
        <f t="shared" si="4"/>
        <v>-0.29751028002390534</v>
      </c>
      <c r="BC28">
        <f t="shared" si="5"/>
        <v>-2.9066363675334546</v>
      </c>
      <c r="BD28">
        <f t="shared" si="6"/>
        <v>-8.4730262559885343</v>
      </c>
      <c r="BE28">
        <f t="shared" si="32"/>
        <v>3.5789402220037592</v>
      </c>
      <c r="BF28">
        <f t="shared" si="32"/>
        <v>3.5847087564985243</v>
      </c>
      <c r="BG28">
        <f t="shared" si="32"/>
        <v>3.5733370207331681</v>
      </c>
      <c r="BH28">
        <f t="shared" si="32"/>
        <v>3.595813623764045</v>
      </c>
      <c r="BI28">
        <f t="shared" si="32"/>
        <v>3.5516104149836876</v>
      </c>
      <c r="BJ28">
        <f t="shared" si="32"/>
        <v>3.6394680224133449</v>
      </c>
      <c r="BK28">
        <f t="shared" si="32"/>
        <v>3.4680308193133573</v>
      </c>
      <c r="BL28">
        <f t="shared" si="8"/>
        <v>3.8190439694328542</v>
      </c>
      <c r="BM28"/>
      <c r="BN28"/>
      <c r="BO28"/>
      <c r="BP28"/>
    </row>
    <row r="29" spans="1:68" s="9" customFormat="1" x14ac:dyDescent="0.2">
      <c r="A29" s="63" t="s">
        <v>1272</v>
      </c>
      <c r="B29" s="28" t="s">
        <v>676</v>
      </c>
      <c r="C29" s="64">
        <v>24151.313999999998</v>
      </c>
      <c r="D29" s="64" t="s">
        <v>700</v>
      </c>
      <c r="E29" s="9">
        <f t="shared" si="11"/>
        <v>-20622.935817310798</v>
      </c>
      <c r="F29" s="9">
        <f t="shared" si="12"/>
        <v>-20623</v>
      </c>
      <c r="G29" s="9">
        <f t="shared" si="13"/>
        <v>9.9409999995259568E-2</v>
      </c>
      <c r="I29" s="9">
        <f t="shared" si="14"/>
        <v>9.9409999995259568E-2</v>
      </c>
      <c r="M29" s="15"/>
      <c r="P29" s="9">
        <f t="shared" si="15"/>
        <v>-1.2234697881961345E-3</v>
      </c>
      <c r="Q29" s="40">
        <f t="shared" si="16"/>
        <v>9132.8139999999985</v>
      </c>
      <c r="S29" s="35">
        <v>0.1</v>
      </c>
      <c r="U29" s="15"/>
      <c r="V29" s="15"/>
      <c r="W29" s="15"/>
      <c r="Z29">
        <f t="shared" si="17"/>
        <v>-20623</v>
      </c>
      <c r="AA29" s="15">
        <f t="shared" si="18"/>
        <v>1.1279633723477432E-3</v>
      </c>
      <c r="AB29" s="15">
        <f t="shared" si="19"/>
        <v>9.7058566834715684E-2</v>
      </c>
      <c r="AC29" s="15">
        <f t="shared" si="20"/>
        <v>0.10063346978345571</v>
      </c>
      <c r="AD29" s="15">
        <f t="shared" si="21"/>
        <v>9.8282036622911823E-2</v>
      </c>
      <c r="AE29" s="15">
        <f t="shared" si="22"/>
        <v>9.6593587227473813E-4</v>
      </c>
      <c r="AF29">
        <f t="shared" si="23"/>
        <v>0.10063346978345571</v>
      </c>
      <c r="AG29" s="68"/>
      <c r="AH29">
        <f t="shared" si="24"/>
        <v>2.3514331605438777E-3</v>
      </c>
      <c r="AI29">
        <f t="shared" si="25"/>
        <v>1.5594171021565</v>
      </c>
      <c r="AJ29">
        <f t="shared" si="26"/>
        <v>0.11251917471391408</v>
      </c>
      <c r="AK29">
        <f t="shared" si="27"/>
        <v>2.5544193368047211E-2</v>
      </c>
      <c r="AL29">
        <f t="shared" si="28"/>
        <v>4.5630464196115716E-2</v>
      </c>
      <c r="AM29">
        <f t="shared" si="29"/>
        <v>2.2819191630034617E-2</v>
      </c>
      <c r="AN29" s="15">
        <f t="shared" si="30"/>
        <v>2.4236674493028333E-2</v>
      </c>
      <c r="AO29" s="15">
        <f t="shared" si="30"/>
        <v>2.4050922146448162E-2</v>
      </c>
      <c r="AP29" s="15">
        <f t="shared" si="30"/>
        <v>2.3719126886864741E-2</v>
      </c>
      <c r="AQ29" s="15">
        <f t="shared" si="30"/>
        <v>2.3126472777469202E-2</v>
      </c>
      <c r="AR29" s="15">
        <f t="shared" si="30"/>
        <v>2.206789155685825E-2</v>
      </c>
      <c r="AS29" s="15">
        <f t="shared" si="30"/>
        <v>2.0177145894437042E-2</v>
      </c>
      <c r="AT29" s="15">
        <f t="shared" si="30"/>
        <v>1.6800235599117447E-2</v>
      </c>
      <c r="AU29" s="15">
        <f t="shared" si="31"/>
        <v>1.0769456523624578E-2</v>
      </c>
      <c r="AV29"/>
      <c r="AW29">
        <v>-8600</v>
      </c>
      <c r="AX29">
        <f t="shared" si="0"/>
        <v>-9.435185134944556E-3</v>
      </c>
      <c r="AY29">
        <f t="shared" si="1"/>
        <v>2.485040098826673E-3</v>
      </c>
      <c r="AZ29">
        <f t="shared" si="2"/>
        <v>-1.1920225233771229E-2</v>
      </c>
      <c r="BA29">
        <f t="shared" si="3"/>
        <v>0.45863459325549938</v>
      </c>
      <c r="BB29">
        <f t="shared" si="4"/>
        <v>-0.32009072958932216</v>
      </c>
      <c r="BC29">
        <f t="shared" si="5"/>
        <v>-2.8828948991145751</v>
      </c>
      <c r="BD29">
        <f t="shared" si="6"/>
        <v>-7.6878651489660053</v>
      </c>
      <c r="BE29">
        <f t="shared" si="32"/>
        <v>3.6219825912870522</v>
      </c>
      <c r="BF29">
        <f t="shared" si="32"/>
        <v>3.6274126542572658</v>
      </c>
      <c r="BG29">
        <f t="shared" si="32"/>
        <v>3.6164786882459579</v>
      </c>
      <c r="BH29">
        <f t="shared" si="32"/>
        <v>3.6385601146954376</v>
      </c>
      <c r="BI29">
        <f t="shared" si="32"/>
        <v>3.5942212228662935</v>
      </c>
      <c r="BJ29">
        <f t="shared" si="32"/>
        <v>3.6843598970796476</v>
      </c>
      <c r="BK29">
        <f t="shared" si="32"/>
        <v>3.5050903884050157</v>
      </c>
      <c r="BL29">
        <f t="shared" si="8"/>
        <v>3.883465427825973</v>
      </c>
      <c r="BM29"/>
      <c r="BN29"/>
      <c r="BO29"/>
      <c r="BP29"/>
    </row>
    <row r="30" spans="1:68" s="9" customFormat="1" x14ac:dyDescent="0.2">
      <c r="A30" s="63" t="s">
        <v>1276</v>
      </c>
      <c r="B30" s="28" t="s">
        <v>676</v>
      </c>
      <c r="C30" s="64">
        <v>24357.32</v>
      </c>
      <c r="D30" s="64" t="s">
        <v>700</v>
      </c>
      <c r="E30" s="9">
        <f t="shared" si="11"/>
        <v>-20489.930897563372</v>
      </c>
      <c r="F30" s="9">
        <f t="shared" si="12"/>
        <v>-20490</v>
      </c>
      <c r="G30" s="9">
        <f t="shared" si="13"/>
        <v>0.10702999999557505</v>
      </c>
      <c r="I30" s="9">
        <f t="shared" si="14"/>
        <v>0.10702999999557505</v>
      </c>
      <c r="M30" s="15"/>
      <c r="P30" s="9">
        <f t="shared" si="15"/>
        <v>-1.1779125827771637E-3</v>
      </c>
      <c r="Q30" s="40">
        <f t="shared" si="16"/>
        <v>9338.82</v>
      </c>
      <c r="S30" s="35">
        <v>0.1</v>
      </c>
      <c r="Y30"/>
      <c r="Z30">
        <f t="shared" si="17"/>
        <v>-20490</v>
      </c>
      <c r="AA30" s="15">
        <f t="shared" si="18"/>
        <v>3.2994239597294887E-3</v>
      </c>
      <c r="AB30" s="15">
        <f t="shared" si="19"/>
        <v>0.1025526634530684</v>
      </c>
      <c r="AC30" s="15">
        <f t="shared" si="20"/>
        <v>0.10820791257835222</v>
      </c>
      <c r="AD30" s="15">
        <f t="shared" si="21"/>
        <v>0.10373057603584557</v>
      </c>
      <c r="AE30" s="15">
        <f t="shared" si="22"/>
        <v>1.076003240472834E-3</v>
      </c>
      <c r="AF30">
        <f t="shared" si="23"/>
        <v>0.10820791257835222</v>
      </c>
      <c r="AG30" s="68"/>
      <c r="AH30">
        <f t="shared" si="24"/>
        <v>4.4773365425066526E-3</v>
      </c>
      <c r="AI30">
        <f t="shared" si="25"/>
        <v>1.5457722087162729</v>
      </c>
      <c r="AJ30">
        <f t="shared" si="26"/>
        <v>0.28885065404459892</v>
      </c>
      <c r="AK30">
        <f t="shared" si="27"/>
        <v>0.12543004501697816</v>
      </c>
      <c r="AL30">
        <f t="shared" si="28"/>
        <v>0.22589860135780451</v>
      </c>
      <c r="AM30">
        <f t="shared" si="29"/>
        <v>0.11343208305315793</v>
      </c>
      <c r="AN30" s="15">
        <f t="shared" si="30"/>
        <v>0.12033872322677527</v>
      </c>
      <c r="AO30" s="15">
        <f t="shared" si="30"/>
        <v>0.11944272670097172</v>
      </c>
      <c r="AP30" s="15">
        <f t="shared" si="30"/>
        <v>0.11783140655861327</v>
      </c>
      <c r="AQ30" s="15">
        <f t="shared" si="30"/>
        <v>0.11493445067747259</v>
      </c>
      <c r="AR30" s="15">
        <f t="shared" si="30"/>
        <v>0.10972849856753544</v>
      </c>
      <c r="AS30" s="15">
        <f t="shared" si="30"/>
        <v>0.10038058516969152</v>
      </c>
      <c r="AT30" s="15">
        <f t="shared" si="30"/>
        <v>8.3616794893377144E-2</v>
      </c>
      <c r="AU30" s="15">
        <f t="shared" si="31"/>
        <v>5.3609726355048716E-2</v>
      </c>
      <c r="AV30"/>
      <c r="AW30">
        <v>-8400</v>
      </c>
      <c r="AX30">
        <f t="shared" si="0"/>
        <v>-1.019169395289324E-2</v>
      </c>
      <c r="AY30">
        <f t="shared" si="1"/>
        <v>2.5397226231666375E-3</v>
      </c>
      <c r="AZ30">
        <f t="shared" si="2"/>
        <v>-1.2731416576059877E-2</v>
      </c>
      <c r="BA30">
        <f t="shared" si="3"/>
        <v>0.46224687224501637</v>
      </c>
      <c r="BB30">
        <f t="shared" si="4"/>
        <v>-0.34284462721366721</v>
      </c>
      <c r="BC30">
        <f t="shared" si="5"/>
        <v>-2.8587767650342157</v>
      </c>
      <c r="BD30">
        <f t="shared" si="6"/>
        <v>-7.0245395360590495</v>
      </c>
      <c r="BE30">
        <f t="shared" si="32"/>
        <v>3.6653821691811994</v>
      </c>
      <c r="BF30">
        <f t="shared" si="32"/>
        <v>3.6703638148114082</v>
      </c>
      <c r="BG30">
        <f t="shared" si="32"/>
        <v>3.6600915744009983</v>
      </c>
      <c r="BH30">
        <f t="shared" si="32"/>
        <v>3.6813410813305456</v>
      </c>
      <c r="BI30">
        <f t="shared" si="32"/>
        <v>3.6376645933127718</v>
      </c>
      <c r="BJ30">
        <f t="shared" si="32"/>
        <v>3.7287159813194548</v>
      </c>
      <c r="BK30">
        <f t="shared" si="32"/>
        <v>3.543719717938437</v>
      </c>
      <c r="BL30">
        <f t="shared" si="8"/>
        <v>3.9478868862190923</v>
      </c>
      <c r="BM30"/>
      <c r="BN30"/>
      <c r="BO30"/>
      <c r="BP30"/>
    </row>
    <row r="31" spans="1:68" s="9" customFormat="1" x14ac:dyDescent="0.2">
      <c r="A31" s="63" t="s">
        <v>1279</v>
      </c>
      <c r="B31" s="28" t="s">
        <v>676</v>
      </c>
      <c r="C31" s="64">
        <v>24363.508999999998</v>
      </c>
      <c r="D31" s="64" t="s">
        <v>700</v>
      </c>
      <c r="E31" s="9">
        <f t="shared" si="11"/>
        <v>-20485.935055460148</v>
      </c>
      <c r="F31" s="9">
        <f t="shared" si="12"/>
        <v>-20486</v>
      </c>
      <c r="G31" s="9">
        <f t="shared" si="13"/>
        <v>0.10058999999455409</v>
      </c>
      <c r="I31" s="9">
        <f t="shared" si="14"/>
        <v>0.10058999999455409</v>
      </c>
      <c r="M31" s="15"/>
      <c r="P31" s="9">
        <f t="shared" si="15"/>
        <v>-1.1765440121674112E-3</v>
      </c>
      <c r="Q31" s="40">
        <f t="shared" si="16"/>
        <v>9345.0089999999982</v>
      </c>
      <c r="S31" s="35">
        <v>0.1</v>
      </c>
      <c r="U31" s="15"/>
      <c r="V31" s="15"/>
      <c r="W31" s="15"/>
      <c r="X31"/>
      <c r="Y31"/>
      <c r="Z31">
        <f t="shared" si="17"/>
        <v>-20486</v>
      </c>
      <c r="AA31" s="15">
        <f t="shared" si="18"/>
        <v>3.3638775811669751E-3</v>
      </c>
      <c r="AB31" s="15">
        <f t="shared" si="19"/>
        <v>9.6049578401219707E-2</v>
      </c>
      <c r="AC31" s="15">
        <f t="shared" si="20"/>
        <v>0.1017665440067215</v>
      </c>
      <c r="AD31" s="15">
        <f t="shared" si="21"/>
        <v>9.7226122413387114E-2</v>
      </c>
      <c r="AE31" s="15">
        <f t="shared" si="22"/>
        <v>9.4529188795429366E-4</v>
      </c>
      <c r="AF31">
        <f t="shared" si="23"/>
        <v>0.1017665440067215</v>
      </c>
      <c r="AG31" s="68"/>
      <c r="AH31">
        <f t="shared" si="24"/>
        <v>4.5404215933343862E-3</v>
      </c>
      <c r="AI31">
        <f t="shared" si="25"/>
        <v>1.5450914126822668</v>
      </c>
      <c r="AJ31">
        <f t="shared" si="26"/>
        <v>0.29398287823976821</v>
      </c>
      <c r="AK31">
        <f t="shared" si="27"/>
        <v>0.12835634701895696</v>
      </c>
      <c r="AL31">
        <f t="shared" si="28"/>
        <v>0.23126369911206623</v>
      </c>
      <c r="AM31">
        <f t="shared" si="29"/>
        <v>0.11614998139150472</v>
      </c>
      <c r="AN31" s="15">
        <f t="shared" ref="AN31:AT40" si="33">$AU31+$AB$7*SIN(AO31)</f>
        <v>0.12321490327162894</v>
      </c>
      <c r="AO31" s="15">
        <f t="shared" si="33"/>
        <v>0.12229883520881547</v>
      </c>
      <c r="AP31" s="15">
        <f t="shared" si="33"/>
        <v>0.12065085523144449</v>
      </c>
      <c r="AQ31" s="15">
        <f t="shared" si="33"/>
        <v>0.11768701254698459</v>
      </c>
      <c r="AR31" s="15">
        <f t="shared" si="33"/>
        <v>0.11235922474260279</v>
      </c>
      <c r="AS31" s="15">
        <f t="shared" si="33"/>
        <v>0.10278996588793471</v>
      </c>
      <c r="AT31" s="15">
        <f t="shared" si="33"/>
        <v>8.5625682711873832E-2</v>
      </c>
      <c r="AU31" s="15">
        <f t="shared" si="31"/>
        <v>5.4898155522911093E-2</v>
      </c>
      <c r="AV31"/>
      <c r="AW31">
        <v>-8200</v>
      </c>
      <c r="AX31">
        <f t="shared" si="0"/>
        <v>-1.0931237881534245E-2</v>
      </c>
      <c r="AY31">
        <f t="shared" si="1"/>
        <v>2.5941758180747084E-3</v>
      </c>
      <c r="AZ31">
        <f t="shared" si="2"/>
        <v>-1.3525413699608954E-2</v>
      </c>
      <c r="BA31">
        <f t="shared" si="3"/>
        <v>0.46624170739365056</v>
      </c>
      <c r="BB31">
        <f t="shared" si="4"/>
        <v>-0.36578266515633245</v>
      </c>
      <c r="BC31">
        <f t="shared" si="5"/>
        <v>-2.8342465466612161</v>
      </c>
      <c r="BD31">
        <f t="shared" si="6"/>
        <v>-6.4560165506379299</v>
      </c>
      <c r="BE31">
        <f t="shared" si="32"/>
        <v>3.7091617194276667</v>
      </c>
      <c r="BF31">
        <f t="shared" si="32"/>
        <v>3.7136146429458403</v>
      </c>
      <c r="BG31">
        <f t="shared" si="32"/>
        <v>3.7041859703156819</v>
      </c>
      <c r="BH31">
        <f t="shared" si="32"/>
        <v>3.7242185696337411</v>
      </c>
      <c r="BI31">
        <f t="shared" si="32"/>
        <v>3.6819541617607947</v>
      </c>
      <c r="BJ31">
        <f t="shared" si="32"/>
        <v>3.7725501654364826</v>
      </c>
      <c r="BK31">
        <f t="shared" si="32"/>
        <v>3.5840258114402137</v>
      </c>
      <c r="BL31">
        <f t="shared" si="8"/>
        <v>4.0123083446122116</v>
      </c>
      <c r="BM31"/>
      <c r="BN31"/>
      <c r="BO31"/>
      <c r="BP31"/>
    </row>
    <row r="32" spans="1:68" s="9" customFormat="1" x14ac:dyDescent="0.2">
      <c r="A32" s="63" t="s">
        <v>1254</v>
      </c>
      <c r="B32" s="28" t="s">
        <v>676</v>
      </c>
      <c r="C32" s="64">
        <v>24481.212</v>
      </c>
      <c r="D32" s="64" t="s">
        <v>700</v>
      </c>
      <c r="E32" s="9">
        <f t="shared" si="11"/>
        <v>-20409.941744250613</v>
      </c>
      <c r="F32" s="9">
        <f t="shared" si="12"/>
        <v>-20410</v>
      </c>
      <c r="G32" s="9">
        <f t="shared" si="13"/>
        <v>9.0229999997973209E-2</v>
      </c>
      <c r="I32" s="9">
        <f t="shared" si="14"/>
        <v>9.0229999997973209E-2</v>
      </c>
      <c r="M32" s="15"/>
      <c r="P32" s="9">
        <f t="shared" si="15"/>
        <v>-1.1505585996189555E-3</v>
      </c>
      <c r="Q32" s="40">
        <f t="shared" si="16"/>
        <v>9462.7119999999995</v>
      </c>
      <c r="S32" s="35">
        <v>0.1</v>
      </c>
      <c r="Z32">
        <f t="shared" si="17"/>
        <v>-20410</v>
      </c>
      <c r="AA32" s="15">
        <f t="shared" si="18"/>
        <v>4.5755041912398558E-3</v>
      </c>
      <c r="AB32" s="15">
        <f t="shared" si="19"/>
        <v>8.4503937207114396E-2</v>
      </c>
      <c r="AC32" s="15">
        <f t="shared" si="20"/>
        <v>9.1380558597592171E-2</v>
      </c>
      <c r="AD32" s="15">
        <f t="shared" si="21"/>
        <v>8.5654495806733358E-2</v>
      </c>
      <c r="AE32" s="15">
        <f t="shared" si="22"/>
        <v>7.3366926519057029E-4</v>
      </c>
      <c r="AF32">
        <f t="shared" si="23"/>
        <v>9.1380558597592171E-2</v>
      </c>
      <c r="AG32" s="68"/>
      <c r="AH32">
        <f t="shared" si="24"/>
        <v>5.7260627908588112E-3</v>
      </c>
      <c r="AI32">
        <f t="shared" si="25"/>
        <v>1.5293760409156194</v>
      </c>
      <c r="AJ32">
        <f t="shared" si="26"/>
        <v>0.38883500242105884</v>
      </c>
      <c r="AK32">
        <f t="shared" si="27"/>
        <v>0.18264995840269008</v>
      </c>
      <c r="AL32">
        <f t="shared" si="28"/>
        <v>0.33223925050467901</v>
      </c>
      <c r="AM32">
        <f t="shared" si="29"/>
        <v>0.1676647471052998</v>
      </c>
      <c r="AN32" s="15">
        <f t="shared" si="33"/>
        <v>0.17762001211200312</v>
      </c>
      <c r="AO32" s="15">
        <f t="shared" si="33"/>
        <v>0.17634416151836357</v>
      </c>
      <c r="AP32" s="15">
        <f t="shared" si="33"/>
        <v>0.17403044238736409</v>
      </c>
      <c r="AQ32" s="15">
        <f t="shared" si="33"/>
        <v>0.16983696853529046</v>
      </c>
      <c r="AR32" s="15">
        <f t="shared" si="33"/>
        <v>0.16224418003837854</v>
      </c>
      <c r="AS32" s="15">
        <f t="shared" si="33"/>
        <v>0.14852018229845618</v>
      </c>
      <c r="AT32" s="15">
        <f t="shared" si="33"/>
        <v>0.12378349662288443</v>
      </c>
      <c r="AU32" s="15">
        <f t="shared" si="31"/>
        <v>7.9378309712296313E-2</v>
      </c>
      <c r="AV32"/>
      <c r="AW32">
        <v>-8000</v>
      </c>
      <c r="AX32">
        <f t="shared" si="0"/>
        <v>-1.1652063527454707E-2</v>
      </c>
      <c r="AY32">
        <f t="shared" si="1"/>
        <v>2.6483996835508883E-3</v>
      </c>
      <c r="AZ32">
        <f t="shared" si="2"/>
        <v>-1.4300463211005596E-2</v>
      </c>
      <c r="BA32">
        <f t="shared" si="3"/>
        <v>0.47063993774006396</v>
      </c>
      <c r="BB32">
        <f t="shared" si="4"/>
        <v>-0.38891558889623762</v>
      </c>
      <c r="BC32">
        <f t="shared" si="5"/>
        <v>-2.8092659317784969</v>
      </c>
      <c r="BD32">
        <f t="shared" si="6"/>
        <v>-5.9626838823169086</v>
      </c>
      <c r="BE32">
        <f t="shared" ref="BE32:BK41" si="34">$BL32+$AB$7*SIN(BF32)</f>
        <v>3.7533458025668889</v>
      </c>
      <c r="BF32">
        <f t="shared" si="34"/>
        <v>3.7572207603370504</v>
      </c>
      <c r="BG32">
        <f t="shared" si="34"/>
        <v>3.7487703205772922</v>
      </c>
      <c r="BH32">
        <f t="shared" si="34"/>
        <v>3.7672644375710624</v>
      </c>
      <c r="BI32">
        <f t="shared" si="34"/>
        <v>3.7270933190987048</v>
      </c>
      <c r="BJ32">
        <f t="shared" si="34"/>
        <v>3.8158929036233933</v>
      </c>
      <c r="BK32">
        <f t="shared" si="34"/>
        <v>3.6261087160643619</v>
      </c>
      <c r="BL32">
        <f t="shared" si="8"/>
        <v>4.0767298030053309</v>
      </c>
      <c r="BM32"/>
      <c r="BN32"/>
      <c r="BO32"/>
      <c r="BP32"/>
    </row>
    <row r="33" spans="1:68" s="9" customFormat="1" x14ac:dyDescent="0.2">
      <c r="A33" s="63" t="s">
        <v>1284</v>
      </c>
      <c r="B33" s="28" t="s">
        <v>676</v>
      </c>
      <c r="C33" s="64">
        <v>24600.487000000001</v>
      </c>
      <c r="D33" s="64" t="s">
        <v>700</v>
      </c>
      <c r="E33" s="9">
        <f t="shared" si="11"/>
        <v>-20332.933493020675</v>
      </c>
      <c r="F33" s="9">
        <f t="shared" si="12"/>
        <v>-20333</v>
      </c>
      <c r="G33" s="9">
        <f t="shared" si="13"/>
        <v>0.10300999999890337</v>
      </c>
      <c r="I33" s="9">
        <f t="shared" si="14"/>
        <v>0.10300999999890337</v>
      </c>
      <c r="M33" s="15"/>
      <c r="P33" s="9">
        <f t="shared" si="15"/>
        <v>-1.1242650453729577E-3</v>
      </c>
      <c r="Q33" s="40">
        <f t="shared" si="16"/>
        <v>9581.987000000001</v>
      </c>
      <c r="S33" s="35">
        <v>0.1</v>
      </c>
      <c r="Z33">
        <f t="shared" si="17"/>
        <v>-20333</v>
      </c>
      <c r="AA33" s="15">
        <f t="shared" si="18"/>
        <v>5.7733097409587569E-3</v>
      </c>
      <c r="AB33" s="15">
        <f t="shared" si="19"/>
        <v>9.6112425212571656E-2</v>
      </c>
      <c r="AC33" s="15">
        <f t="shared" si="20"/>
        <v>0.10413426504427632</v>
      </c>
      <c r="AD33" s="15">
        <f t="shared" si="21"/>
        <v>9.7236690257944611E-2</v>
      </c>
      <c r="AE33" s="15">
        <f t="shared" si="22"/>
        <v>9.4549739323194603E-4</v>
      </c>
      <c r="AF33">
        <f t="shared" si="23"/>
        <v>0.10413426504427632</v>
      </c>
      <c r="AG33" s="68"/>
      <c r="AH33">
        <f t="shared" si="24"/>
        <v>6.8975747863317142E-3</v>
      </c>
      <c r="AI33">
        <f t="shared" si="25"/>
        <v>1.5084935162083224</v>
      </c>
      <c r="AJ33">
        <f t="shared" si="26"/>
        <v>0.47888198816266647</v>
      </c>
      <c r="AK33">
        <f t="shared" si="27"/>
        <v>0.23459399816298893</v>
      </c>
      <c r="AL33">
        <f t="shared" si="28"/>
        <v>0.4322532327595523</v>
      </c>
      <c r="AM33">
        <f t="shared" si="29"/>
        <v>0.21955584624928176</v>
      </c>
      <c r="AN33" s="15">
        <f t="shared" si="33"/>
        <v>0.23215726948021484</v>
      </c>
      <c r="AO33" s="15">
        <f t="shared" si="33"/>
        <v>0.23056726980324543</v>
      </c>
      <c r="AP33" s="15">
        <f t="shared" si="33"/>
        <v>0.22765179955088985</v>
      </c>
      <c r="AQ33" s="15">
        <f t="shared" si="33"/>
        <v>0.22231099900033824</v>
      </c>
      <c r="AR33" s="15">
        <f t="shared" si="33"/>
        <v>0.21254385603216219</v>
      </c>
      <c r="AS33" s="15">
        <f t="shared" si="33"/>
        <v>0.19473430206196451</v>
      </c>
      <c r="AT33" s="15">
        <f t="shared" si="33"/>
        <v>0.16241621320609129</v>
      </c>
      <c r="AU33" s="15">
        <f t="shared" si="31"/>
        <v>0.10418057119364713</v>
      </c>
      <c r="AV33"/>
      <c r="AW33">
        <v>-7800</v>
      </c>
      <c r="AX33">
        <f t="shared" si="0"/>
        <v>-1.2352366104117772E-2</v>
      </c>
      <c r="AY33">
        <f t="shared" si="1"/>
        <v>2.7023942195951757E-3</v>
      </c>
      <c r="AZ33">
        <f t="shared" si="2"/>
        <v>-1.5054760323712947E-2</v>
      </c>
      <c r="BA33">
        <f t="shared" si="3"/>
        <v>0.47546500567729044</v>
      </c>
      <c r="BB33">
        <f t="shared" si="4"/>
        <v>-0.41225454463629796</v>
      </c>
      <c r="BC33">
        <f t="shared" si="5"/>
        <v>-2.7837928569582742</v>
      </c>
      <c r="BD33">
        <f t="shared" si="6"/>
        <v>-5.5299571748620631</v>
      </c>
      <c r="BE33">
        <f t="shared" si="34"/>
        <v>3.7979618013995355</v>
      </c>
      <c r="BF33">
        <f t="shared" si="34"/>
        <v>3.8012401280279691</v>
      </c>
      <c r="BG33">
        <f t="shared" si="34"/>
        <v>3.7938528532442399</v>
      </c>
      <c r="BH33">
        <f t="shared" si="34"/>
        <v>3.8105593486304383</v>
      </c>
      <c r="BI33">
        <f t="shared" si="34"/>
        <v>3.7730760090655564</v>
      </c>
      <c r="BJ33">
        <f t="shared" si="34"/>
        <v>3.858792922169048</v>
      </c>
      <c r="BK33">
        <f t="shared" si="34"/>
        <v>3.6700611075277747</v>
      </c>
      <c r="BL33">
        <f t="shared" si="8"/>
        <v>4.1411512613984494</v>
      </c>
      <c r="BM33"/>
      <c r="BN33"/>
      <c r="BO33"/>
      <c r="BP33"/>
    </row>
    <row r="34" spans="1:68" s="15" customFormat="1" x14ac:dyDescent="0.2">
      <c r="A34" s="63" t="s">
        <v>1254</v>
      </c>
      <c r="B34" s="28" t="s">
        <v>676</v>
      </c>
      <c r="C34" s="64">
        <v>24617.536</v>
      </c>
      <c r="D34" s="64" t="s">
        <v>700</v>
      </c>
      <c r="E34" s="9">
        <f t="shared" si="11"/>
        <v>-20321.926042379557</v>
      </c>
      <c r="F34" s="9">
        <f t="shared" si="12"/>
        <v>-20322</v>
      </c>
      <c r="G34" s="9">
        <f t="shared" si="13"/>
        <v>0.11454999999841675</v>
      </c>
      <c r="H34" s="9"/>
      <c r="I34" s="9">
        <f t="shared" si="14"/>
        <v>0.11454999999841675</v>
      </c>
      <c r="J34" s="9"/>
      <c r="K34" s="9"/>
      <c r="L34" s="9"/>
      <c r="N34" s="9"/>
      <c r="O34" s="9"/>
      <c r="P34" s="9">
        <f t="shared" si="15"/>
        <v>-1.1205115982239409E-3</v>
      </c>
      <c r="Q34" s="40">
        <f t="shared" si="16"/>
        <v>9599.0360000000001</v>
      </c>
      <c r="R34" s="9"/>
      <c r="S34" s="35">
        <v>0.1</v>
      </c>
      <c r="T34" s="9"/>
      <c r="U34" s="9"/>
      <c r="V34" s="9"/>
      <c r="W34" s="9"/>
      <c r="Z34">
        <f t="shared" si="17"/>
        <v>-20322</v>
      </c>
      <c r="AA34" s="15">
        <f t="shared" si="18"/>
        <v>5.9416119626463579E-3</v>
      </c>
      <c r="AB34" s="15">
        <f t="shared" si="19"/>
        <v>0.10748787643754645</v>
      </c>
      <c r="AC34" s="15">
        <f t="shared" si="20"/>
        <v>0.1156705115966407</v>
      </c>
      <c r="AD34" s="15">
        <f t="shared" si="21"/>
        <v>0.10860838803577039</v>
      </c>
      <c r="AE34" s="15">
        <f t="shared" si="22"/>
        <v>1.1795781951728472E-3</v>
      </c>
      <c r="AF34">
        <f t="shared" si="23"/>
        <v>0.1156705115966407</v>
      </c>
      <c r="AG34" s="68"/>
      <c r="AH34">
        <f t="shared" si="24"/>
        <v>7.062123560870299E-3</v>
      </c>
      <c r="AI34">
        <f t="shared" si="25"/>
        <v>1.5051435489781377</v>
      </c>
      <c r="AJ34">
        <f t="shared" si="26"/>
        <v>0.49118236548659255</v>
      </c>
      <c r="AK34">
        <f t="shared" si="27"/>
        <v>0.24172297144825061</v>
      </c>
      <c r="AL34">
        <f t="shared" si="28"/>
        <v>0.44631912673904667</v>
      </c>
      <c r="AM34">
        <f t="shared" si="29"/>
        <v>0.2269393375945912</v>
      </c>
      <c r="AN34" s="15">
        <f t="shared" si="33"/>
        <v>0.23989106694555662</v>
      </c>
      <c r="AO34" s="15">
        <f t="shared" si="33"/>
        <v>0.23826095095983488</v>
      </c>
      <c r="AP34" s="15">
        <f t="shared" si="33"/>
        <v>0.23526648945853393</v>
      </c>
      <c r="AQ34" s="15">
        <f t="shared" si="33"/>
        <v>0.2297713506411983</v>
      </c>
      <c r="AR34" s="15">
        <f t="shared" si="33"/>
        <v>0.21970542793783732</v>
      </c>
      <c r="AS34" s="15">
        <f t="shared" si="33"/>
        <v>0.20132452570658391</v>
      </c>
      <c r="AT34" s="15">
        <f t="shared" si="33"/>
        <v>0.16793244664975665</v>
      </c>
      <c r="AU34" s="15">
        <f t="shared" si="31"/>
        <v>0.10772375140526869</v>
      </c>
      <c r="AV34"/>
      <c r="AW34">
        <v>-7600</v>
      </c>
      <c r="AX34">
        <f t="shared" ref="AX34:AX65" si="35">AB$3+AB$4*AW34+AB$5*AW34^2+AZ34</f>
        <v>-1.3030291124308396E-2</v>
      </c>
      <c r="AY34">
        <f t="shared" ref="AY34:AY65" si="36">AB$3+AB$4*AW34+AB$5*AW34^2</f>
        <v>2.7561594262075712E-3</v>
      </c>
      <c r="AZ34">
        <f t="shared" ref="AZ34:AZ65" si="37">$AB$6*($AB$11/BA34*BB34+$AB$12)</f>
        <v>-1.5786450550515967E-2</v>
      </c>
      <c r="BA34">
        <f t="shared" ref="BA34:BA65" si="38">1+$AB$7*COS(BC34)</f>
        <v>0.48074340160390627</v>
      </c>
      <c r="BB34">
        <f t="shared" ref="BB34:BB65" si="39">SIN(BC34+RADIANS($AB$9))</f>
        <v>-0.43581135274910338</v>
      </c>
      <c r="BC34">
        <f t="shared" ref="BC34:BC65" si="40">2*ATAN(BD34)</f>
        <v>-2.7577806079244263</v>
      </c>
      <c r="BD34">
        <f t="shared" ref="BD34:BD65" si="41">SQRT((1+$AB$7)/(1-$AB$7))*TAN(BE34/2)</f>
        <v>-5.1467575928227003</v>
      </c>
      <c r="BE34">
        <f t="shared" si="34"/>
        <v>3.8430408897222628</v>
      </c>
      <c r="BF34">
        <f t="shared" si="34"/>
        <v>3.8457322126663844</v>
      </c>
      <c r="BG34">
        <f t="shared" si="34"/>
        <v>3.839443365257484</v>
      </c>
      <c r="BH34">
        <f t="shared" si="34"/>
        <v>3.8541914804551443</v>
      </c>
      <c r="BI34">
        <f t="shared" si="34"/>
        <v>3.8198878457162087</v>
      </c>
      <c r="BJ34">
        <f t="shared" si="34"/>
        <v>3.9013188952849154</v>
      </c>
      <c r="BK34">
        <f t="shared" si="34"/>
        <v>3.7159679056274753</v>
      </c>
      <c r="BL34">
        <f t="shared" ref="BL34:BL65" si="42">RADIANS($AB$9)+$AB$18*(AW34-AB$15)</f>
        <v>4.2055727197915687</v>
      </c>
      <c r="BM34"/>
      <c r="BN34"/>
      <c r="BO34"/>
      <c r="BP34"/>
    </row>
    <row r="35" spans="1:68" s="15" customFormat="1" x14ac:dyDescent="0.2">
      <c r="A35" s="63" t="s">
        <v>1254</v>
      </c>
      <c r="B35" s="28" t="s">
        <v>676</v>
      </c>
      <c r="C35" s="64">
        <v>24724.397000000001</v>
      </c>
      <c r="D35" s="64" t="s">
        <v>700</v>
      </c>
      <c r="E35" s="9">
        <f t="shared" si="11"/>
        <v>-20252.9327182573</v>
      </c>
      <c r="F35" s="9">
        <f t="shared" si="12"/>
        <v>-20253</v>
      </c>
      <c r="G35" s="9">
        <f t="shared" si="13"/>
        <v>0.10420999999769265</v>
      </c>
      <c r="H35" s="9"/>
      <c r="I35" s="9">
        <f t="shared" si="14"/>
        <v>0.10420999999769265</v>
      </c>
      <c r="J35" s="9"/>
      <c r="K35" s="9"/>
      <c r="L35" s="9"/>
      <c r="N35" s="9"/>
      <c r="O35" s="9"/>
      <c r="P35" s="9">
        <f t="shared" si="15"/>
        <v>-1.0969830716563635E-3</v>
      </c>
      <c r="Q35" s="40">
        <f t="shared" si="16"/>
        <v>9705.8970000000008</v>
      </c>
      <c r="R35" s="9"/>
      <c r="S35" s="35">
        <v>0.1</v>
      </c>
      <c r="T35" s="9"/>
      <c r="U35" s="9"/>
      <c r="V35" s="9"/>
      <c r="W35" s="9"/>
      <c r="X35" s="9"/>
      <c r="Y35"/>
      <c r="Z35">
        <f t="shared" si="17"/>
        <v>-20253</v>
      </c>
      <c r="AA35" s="15">
        <f t="shared" si="18"/>
        <v>6.9795020921670165E-3</v>
      </c>
      <c r="AB35" s="15">
        <f t="shared" si="19"/>
        <v>9.6133514833869269E-2</v>
      </c>
      <c r="AC35" s="15">
        <f t="shared" si="20"/>
        <v>0.10530698306934901</v>
      </c>
      <c r="AD35" s="15">
        <f t="shared" si="21"/>
        <v>9.7230497905525626E-2</v>
      </c>
      <c r="AE35" s="15">
        <f t="shared" si="22"/>
        <v>9.4537697229564238E-4</v>
      </c>
      <c r="AF35">
        <f t="shared" si="23"/>
        <v>0.10530698306934901</v>
      </c>
      <c r="AG35" s="68"/>
      <c r="AH35">
        <f t="shared" si="24"/>
        <v>8.0764851638233798E-3</v>
      </c>
      <c r="AI35">
        <f t="shared" si="25"/>
        <v>1.4822842200443347</v>
      </c>
      <c r="AJ35">
        <f t="shared" si="26"/>
        <v>0.56485287689776986</v>
      </c>
      <c r="AK35">
        <f t="shared" si="27"/>
        <v>0.28460838198519017</v>
      </c>
      <c r="AL35">
        <f t="shared" si="28"/>
        <v>0.53312745355396784</v>
      </c>
      <c r="AM35">
        <f t="shared" si="29"/>
        <v>0.27306216146406209</v>
      </c>
      <c r="AN35" s="15">
        <f t="shared" si="33"/>
        <v>0.28803049031070127</v>
      </c>
      <c r="AO35" s="15">
        <f t="shared" si="33"/>
        <v>0.28617837754406172</v>
      </c>
      <c r="AP35" s="15">
        <f t="shared" si="33"/>
        <v>0.28273256016418125</v>
      </c>
      <c r="AQ35" s="15">
        <f t="shared" si="33"/>
        <v>0.27633081917892066</v>
      </c>
      <c r="AR35" s="15">
        <f t="shared" si="33"/>
        <v>0.26446802879405296</v>
      </c>
      <c r="AS35" s="15">
        <f t="shared" si="33"/>
        <v>0.24258452337380726</v>
      </c>
      <c r="AT35" s="15">
        <f t="shared" si="33"/>
        <v>0.20251604113460853</v>
      </c>
      <c r="AU35" s="15">
        <f t="shared" si="31"/>
        <v>0.12994915455089473</v>
      </c>
      <c r="AV35"/>
      <c r="AW35">
        <v>-7400</v>
      </c>
      <c r="AX35">
        <f t="shared" si="35"/>
        <v>-1.3683929129884821E-2</v>
      </c>
      <c r="AY35">
        <f t="shared" si="36"/>
        <v>2.8096953033880743E-3</v>
      </c>
      <c r="AZ35">
        <f t="shared" si="37"/>
        <v>-1.6493624433272895E-2</v>
      </c>
      <c r="BA35">
        <f t="shared" si="38"/>
        <v>0.48650519074453635</v>
      </c>
      <c r="BB35">
        <f t="shared" si="39"/>
        <v>-0.45959867055849962</v>
      </c>
      <c r="BC35">
        <f t="shared" si="40"/>
        <v>-2.7311768905459304</v>
      </c>
      <c r="BD35">
        <f t="shared" si="41"/>
        <v>-4.8045117451243238</v>
      </c>
      <c r="BE35">
        <f t="shared" si="34"/>
        <v>3.8886188979003768</v>
      </c>
      <c r="BF35">
        <f t="shared" si="34"/>
        <v>3.8907572766200746</v>
      </c>
      <c r="BG35">
        <f t="shared" si="34"/>
        <v>3.8855551002956474</v>
      </c>
      <c r="BH35">
        <f t="shared" si="34"/>
        <v>3.8982549897536662</v>
      </c>
      <c r="BI35">
        <f t="shared" si="34"/>
        <v>3.867507569886564</v>
      </c>
      <c r="BJ35">
        <f t="shared" si="34"/>
        <v>3.9435610370198662</v>
      </c>
      <c r="BK35">
        <f t="shared" si="34"/>
        <v>3.7639059219347706</v>
      </c>
      <c r="BL35">
        <f t="shared" si="42"/>
        <v>4.269994178184688</v>
      </c>
      <c r="BM35"/>
      <c r="BN35"/>
      <c r="BO35"/>
      <c r="BP35"/>
    </row>
    <row r="36" spans="1:68" s="15" customFormat="1" x14ac:dyDescent="0.2">
      <c r="A36" s="63" t="s">
        <v>1254</v>
      </c>
      <c r="B36" s="28" t="s">
        <v>676</v>
      </c>
      <c r="C36" s="64">
        <v>25362.534</v>
      </c>
      <c r="D36" s="64" t="s">
        <v>700</v>
      </c>
      <c r="E36" s="9">
        <f t="shared" si="11"/>
        <v>-19840.928405407849</v>
      </c>
      <c r="F36" s="9">
        <f t="shared" si="12"/>
        <v>-19841</v>
      </c>
      <c r="G36" s="9">
        <f t="shared" si="13"/>
        <v>0.11088999999628868</v>
      </c>
      <c r="H36" s="9"/>
      <c r="I36" s="9">
        <f t="shared" si="14"/>
        <v>0.11088999999628868</v>
      </c>
      <c r="J36" s="9"/>
      <c r="K36" s="9"/>
      <c r="L36" s="9"/>
      <c r="N36" s="9"/>
      <c r="O36" s="9"/>
      <c r="P36" s="9">
        <f t="shared" si="15"/>
        <v>-9.570619819304349E-4</v>
      </c>
      <c r="Q36" s="40">
        <f t="shared" si="16"/>
        <v>10344.034</v>
      </c>
      <c r="R36" s="9"/>
      <c r="S36" s="35">
        <v>0.1</v>
      </c>
      <c r="T36" s="9"/>
      <c r="U36" s="9"/>
      <c r="V36" s="9"/>
      <c r="W36" s="9"/>
      <c r="Z36">
        <f t="shared" si="17"/>
        <v>-19841</v>
      </c>
      <c r="AA36" s="15">
        <f t="shared" si="18"/>
        <v>1.2403106947531521E-2</v>
      </c>
      <c r="AB36" s="15">
        <f t="shared" si="19"/>
        <v>9.7529831066826722E-2</v>
      </c>
      <c r="AC36" s="15">
        <f t="shared" si="20"/>
        <v>0.11184706197821911</v>
      </c>
      <c r="AD36" s="15">
        <f t="shared" si="21"/>
        <v>9.8486893048757157E-2</v>
      </c>
      <c r="AE36" s="15">
        <f t="shared" si="22"/>
        <v>9.69966810239733E-4</v>
      </c>
      <c r="AF36">
        <f t="shared" si="23"/>
        <v>0.11184706197821911</v>
      </c>
      <c r="AG36" s="68"/>
      <c r="AH36">
        <f t="shared" si="24"/>
        <v>1.3360168929461956E-2</v>
      </c>
      <c r="AI36">
        <f t="shared" si="25"/>
        <v>1.3073177608777082</v>
      </c>
      <c r="AJ36">
        <f t="shared" si="26"/>
        <v>0.87089360465648169</v>
      </c>
      <c r="AK36">
        <f t="shared" si="27"/>
        <v>0.46814078421892685</v>
      </c>
      <c r="AL36">
        <f t="shared" si="28"/>
        <v>0.98989012472572768</v>
      </c>
      <c r="AM36">
        <f t="shared" si="29"/>
        <v>0.53975694415063946</v>
      </c>
      <c r="AN36" s="15">
        <f t="shared" si="33"/>
        <v>0.55834168142035057</v>
      </c>
      <c r="AO36" s="15">
        <f t="shared" si="33"/>
        <v>0.55625289092441821</v>
      </c>
      <c r="AP36" s="15">
        <f t="shared" si="33"/>
        <v>0.55186671291948297</v>
      </c>
      <c r="AQ36" s="15">
        <f t="shared" si="33"/>
        <v>0.54269456614297928</v>
      </c>
      <c r="AR36" s="15">
        <f t="shared" si="33"/>
        <v>0.52367549746178388</v>
      </c>
      <c r="AS36" s="15">
        <f t="shared" si="33"/>
        <v>0.48488183543793828</v>
      </c>
      <c r="AT36" s="15">
        <f t="shared" si="33"/>
        <v>0.40806006307235082</v>
      </c>
      <c r="AU36" s="15">
        <f t="shared" si="31"/>
        <v>0.26265735884071989</v>
      </c>
      <c r="AV36"/>
      <c r="AW36">
        <v>-7200</v>
      </c>
      <c r="AX36">
        <f t="shared" si="35"/>
        <v>-1.4311302781420464E-2</v>
      </c>
      <c r="AY36">
        <f t="shared" si="36"/>
        <v>2.8630018511366854E-3</v>
      </c>
      <c r="AZ36">
        <f t="shared" si="37"/>
        <v>-1.717430463255715E-2</v>
      </c>
      <c r="BA36">
        <f t="shared" si="38"/>
        <v>0.49278462512376353</v>
      </c>
      <c r="BB36">
        <f t="shared" si="39"/>
        <v>-0.48363000998478767</v>
      </c>
      <c r="BC36">
        <f t="shared" si="40"/>
        <v>-2.7039228788613414</v>
      </c>
      <c r="BD36">
        <f t="shared" si="41"/>
        <v>-4.4964763745196095</v>
      </c>
      <c r="BE36">
        <f t="shared" si="34"/>
        <v>3.9347370405286322</v>
      </c>
      <c r="BF36">
        <f t="shared" si="34"/>
        <v>3.9363758710600893</v>
      </c>
      <c r="BG36">
        <f t="shared" si="34"/>
        <v>3.9322066479789104</v>
      </c>
      <c r="BH36">
        <f t="shared" si="34"/>
        <v>3.9428482918719463</v>
      </c>
      <c r="BI36">
        <f t="shared" si="34"/>
        <v>3.9159088683699812</v>
      </c>
      <c r="BJ36">
        <f t="shared" si="34"/>
        <v>3.9856325468550651</v>
      </c>
      <c r="BK36">
        <f t="shared" si="34"/>
        <v>3.8139435411279146</v>
      </c>
      <c r="BL36">
        <f t="shared" si="42"/>
        <v>4.3344156365778064</v>
      </c>
      <c r="BM36"/>
      <c r="BN36"/>
      <c r="BO36"/>
      <c r="BP36"/>
    </row>
    <row r="37" spans="1:68" s="9" customFormat="1" x14ac:dyDescent="0.2">
      <c r="A37" s="63" t="s">
        <v>1254</v>
      </c>
      <c r="B37" s="28" t="s">
        <v>676</v>
      </c>
      <c r="C37" s="64">
        <v>25373.365000000002</v>
      </c>
      <c r="D37" s="64" t="s">
        <v>700</v>
      </c>
      <c r="E37" s="9">
        <f t="shared" si="11"/>
        <v>-19833.935520318169</v>
      </c>
      <c r="F37" s="9">
        <f t="shared" si="12"/>
        <v>-19834</v>
      </c>
      <c r="G37" s="9">
        <f t="shared" si="13"/>
        <v>9.9869999998190906E-2</v>
      </c>
      <c r="I37" s="9">
        <f t="shared" si="14"/>
        <v>9.9869999998190906E-2</v>
      </c>
      <c r="M37" s="15"/>
      <c r="P37" s="9">
        <f t="shared" si="15"/>
        <v>-9.5469308965257242E-4</v>
      </c>
      <c r="Q37" s="40">
        <f t="shared" si="16"/>
        <v>10354.865000000002</v>
      </c>
      <c r="S37" s="35">
        <v>0.1</v>
      </c>
      <c r="Z37">
        <f t="shared" si="17"/>
        <v>-19834</v>
      </c>
      <c r="AA37" s="15">
        <f t="shared" si="18"/>
        <v>1.2482676661600441E-2</v>
      </c>
      <c r="AB37" s="15">
        <f t="shared" si="19"/>
        <v>8.6432630246937897E-2</v>
      </c>
      <c r="AC37" s="15">
        <f t="shared" si="20"/>
        <v>0.10082469308784348</v>
      </c>
      <c r="AD37" s="15">
        <f t="shared" si="21"/>
        <v>8.7387323336590467E-2</v>
      </c>
      <c r="AE37" s="15">
        <f t="shared" si="22"/>
        <v>7.6365442799338097E-4</v>
      </c>
      <c r="AF37">
        <f t="shared" si="23"/>
        <v>0.10082469308784348</v>
      </c>
      <c r="AG37" s="68"/>
      <c r="AH37">
        <f t="shared" si="24"/>
        <v>1.3437369751253014E-2</v>
      </c>
      <c r="AI37">
        <f t="shared" si="25"/>
        <v>1.3041359552716378</v>
      </c>
      <c r="AJ37">
        <f t="shared" si="26"/>
        <v>0.87420653699694983</v>
      </c>
      <c r="AK37">
        <f t="shared" si="27"/>
        <v>0.4702141221943556</v>
      </c>
      <c r="AL37">
        <f t="shared" si="28"/>
        <v>0.9966717664901994</v>
      </c>
      <c r="AM37">
        <f t="shared" si="29"/>
        <v>0.54414368401850088</v>
      </c>
      <c r="AN37" s="15">
        <f t="shared" si="33"/>
        <v>0.56264467769357107</v>
      </c>
      <c r="AO37" s="15">
        <f t="shared" si="33"/>
        <v>0.56056557548521646</v>
      </c>
      <c r="AP37" s="15">
        <f t="shared" si="33"/>
        <v>0.55618800860078554</v>
      </c>
      <c r="AQ37" s="15">
        <f t="shared" si="33"/>
        <v>0.54700963171108008</v>
      </c>
      <c r="AR37" s="15">
        <f t="shared" si="33"/>
        <v>0.52792921968742146</v>
      </c>
      <c r="AS37" s="15">
        <f t="shared" si="33"/>
        <v>0.48892081097586587</v>
      </c>
      <c r="AT37" s="15">
        <f t="shared" si="33"/>
        <v>0.41153379911060928</v>
      </c>
      <c r="AU37" s="15">
        <f t="shared" si="31"/>
        <v>0.26491210988447905</v>
      </c>
      <c r="AV37"/>
      <c r="AW37">
        <v>-7000</v>
      </c>
      <c r="AX37">
        <f t="shared" si="35"/>
        <v>-1.4910346204346323E-2</v>
      </c>
      <c r="AY37">
        <f t="shared" si="36"/>
        <v>2.9160790694534042E-3</v>
      </c>
      <c r="AZ37">
        <f t="shared" si="37"/>
        <v>-1.7826425273799726E-2</v>
      </c>
      <c r="BA37">
        <f t="shared" si="38"/>
        <v>0.49962084518387673</v>
      </c>
      <c r="BB37">
        <f t="shared" si="39"/>
        <v>-0.50791957902905815</v>
      </c>
      <c r="BC37">
        <f t="shared" si="40"/>
        <v>-2.6759522372155136</v>
      </c>
      <c r="BD37">
        <f t="shared" si="41"/>
        <v>-4.2172711671171594</v>
      </c>
      <c r="BE37">
        <f t="shared" si="34"/>
        <v>3.9814424876676648</v>
      </c>
      <c r="BF37">
        <f t="shared" si="34"/>
        <v>3.9826486050605698</v>
      </c>
      <c r="BG37">
        <f t="shared" si="34"/>
        <v>3.9794237871393077</v>
      </c>
      <c r="BH37">
        <f t="shared" si="34"/>
        <v>3.9880722317469823</v>
      </c>
      <c r="BI37">
        <f t="shared" si="34"/>
        <v>3.9650625853010881</v>
      </c>
      <c r="BJ37">
        <f t="shared" si="34"/>
        <v>4.0276708358838427</v>
      </c>
      <c r="BK37">
        <f t="shared" si="34"/>
        <v>3.8661404372853339</v>
      </c>
      <c r="BL37">
        <f t="shared" si="42"/>
        <v>4.3988370949709257</v>
      </c>
      <c r="BM37"/>
      <c r="BN37"/>
      <c r="BO37"/>
      <c r="BP37"/>
    </row>
    <row r="38" spans="1:68" s="15" customFormat="1" x14ac:dyDescent="0.2">
      <c r="A38" s="63" t="s">
        <v>1254</v>
      </c>
      <c r="B38" s="28" t="s">
        <v>676</v>
      </c>
      <c r="C38" s="64">
        <v>25376.457999999999</v>
      </c>
      <c r="D38" s="64" t="s">
        <v>700</v>
      </c>
      <c r="E38" s="9">
        <f t="shared" si="11"/>
        <v>-19831.938567720779</v>
      </c>
      <c r="F38" s="9">
        <f t="shared" si="12"/>
        <v>-19832</v>
      </c>
      <c r="G38" s="9">
        <f t="shared" si="13"/>
        <v>9.5149999997374834E-2</v>
      </c>
      <c r="H38" s="9"/>
      <c r="I38" s="9">
        <f t="shared" si="14"/>
        <v>9.5149999997374834E-2</v>
      </c>
      <c r="J38" s="9"/>
      <c r="K38" s="9"/>
      <c r="L38" s="9"/>
      <c r="N38" s="9"/>
      <c r="O38" s="9"/>
      <c r="P38" s="9">
        <f t="shared" si="15"/>
        <v>-9.5401631488659165E-4</v>
      </c>
      <c r="Q38" s="40">
        <f t="shared" si="16"/>
        <v>10357.957999999999</v>
      </c>
      <c r="R38" s="9"/>
      <c r="S38" s="35">
        <v>0.1</v>
      </c>
      <c r="T38" s="9"/>
      <c r="U38" s="9"/>
      <c r="V38" s="9"/>
      <c r="W38" s="9"/>
      <c r="X38" s="9"/>
      <c r="Y38" s="9"/>
      <c r="Z38">
        <f t="shared" si="17"/>
        <v>-19832</v>
      </c>
      <c r="AA38" s="15">
        <f t="shared" si="18"/>
        <v>1.2505331615608685E-2</v>
      </c>
      <c r="AB38" s="15">
        <f t="shared" si="19"/>
        <v>8.169065206687956E-2</v>
      </c>
      <c r="AC38" s="15">
        <f t="shared" si="20"/>
        <v>9.6104016312261425E-2</v>
      </c>
      <c r="AD38" s="15">
        <f t="shared" si="21"/>
        <v>8.2644668381766151E-2</v>
      </c>
      <c r="AE38" s="15">
        <f t="shared" si="22"/>
        <v>6.8301412119320978E-4</v>
      </c>
      <c r="AF38">
        <f t="shared" si="23"/>
        <v>9.6104016312261425E-2</v>
      </c>
      <c r="AG38" s="68"/>
      <c r="AH38">
        <f t="shared" si="24"/>
        <v>1.3459347930495276E-2</v>
      </c>
      <c r="AI38">
        <f t="shared" si="25"/>
        <v>1.303227111094313</v>
      </c>
      <c r="AJ38">
        <f t="shared" si="26"/>
        <v>0.87514281423164064</v>
      </c>
      <c r="AK38">
        <f t="shared" si="27"/>
        <v>0.47080072121588468</v>
      </c>
      <c r="AL38">
        <f t="shared" si="28"/>
        <v>0.99860339148230493</v>
      </c>
      <c r="AM38">
        <f t="shared" si="29"/>
        <v>0.54539612480318256</v>
      </c>
      <c r="AN38" s="15">
        <f t="shared" si="33"/>
        <v>0.56387222977112661</v>
      </c>
      <c r="AO38" s="15">
        <f t="shared" si="33"/>
        <v>0.56179595648558334</v>
      </c>
      <c r="AP38" s="15">
        <f t="shared" si="33"/>
        <v>0.5574209764308804</v>
      </c>
      <c r="AQ38" s="15">
        <f t="shared" si="33"/>
        <v>0.54824105630472308</v>
      </c>
      <c r="AR38" s="15">
        <f t="shared" si="33"/>
        <v>0.5291435027591066</v>
      </c>
      <c r="AS38" s="15">
        <f t="shared" si="33"/>
        <v>0.49007423834436808</v>
      </c>
      <c r="AT38" s="15">
        <f t="shared" si="33"/>
        <v>0.41252615848041529</v>
      </c>
      <c r="AU38" s="15">
        <f t="shared" si="31"/>
        <v>0.26555632446841021</v>
      </c>
      <c r="AV38"/>
      <c r="AW38">
        <v>-6800</v>
      </c>
      <c r="AX38">
        <f t="shared" si="35"/>
        <v>-1.5478877041330073E-2</v>
      </c>
      <c r="AY38">
        <f t="shared" si="36"/>
        <v>2.968926958338231E-3</v>
      </c>
      <c r="AZ38">
        <f t="shared" si="37"/>
        <v>-1.8447803999668305E-2</v>
      </c>
      <c r="BA38">
        <f t="shared" si="38"/>
        <v>0.50705867885301759</v>
      </c>
      <c r="BB38">
        <f t="shared" si="39"/>
        <v>-0.53248192013564977</v>
      </c>
      <c r="BC38">
        <f t="shared" si="40"/>
        <v>-2.6471901009819012</v>
      </c>
      <c r="BD38">
        <f t="shared" si="41"/>
        <v>-3.9625484753282452</v>
      </c>
      <c r="BE38">
        <f t="shared" si="34"/>
        <v>4.0287887812348639</v>
      </c>
      <c r="BF38">
        <f t="shared" si="34"/>
        <v>4.0296362524795448</v>
      </c>
      <c r="BG38">
        <f t="shared" si="34"/>
        <v>4.0272411926022249</v>
      </c>
      <c r="BH38">
        <f t="shared" si="34"/>
        <v>4.0340282421791986</v>
      </c>
      <c r="BI38">
        <f t="shared" si="34"/>
        <v>4.0149393612703603</v>
      </c>
      <c r="BJ38">
        <f t="shared" si="34"/>
        <v>4.0698384506041227</v>
      </c>
      <c r="BK38">
        <f t="shared" si="34"/>
        <v>3.9205473263164201</v>
      </c>
      <c r="BL38">
        <f t="shared" si="42"/>
        <v>4.463258553364045</v>
      </c>
      <c r="BM38"/>
      <c r="BN38"/>
      <c r="BO38"/>
      <c r="BP38"/>
    </row>
    <row r="39" spans="1:68" s="9" customFormat="1" x14ac:dyDescent="0.2">
      <c r="A39" s="63" t="s">
        <v>1254</v>
      </c>
      <c r="B39" s="28" t="s">
        <v>676</v>
      </c>
      <c r="C39" s="64">
        <v>25497.280999999999</v>
      </c>
      <c r="D39" s="64" t="s">
        <v>700</v>
      </c>
      <c r="E39" s="9">
        <f t="shared" si="11"/>
        <v>-19753.930871737924</v>
      </c>
      <c r="F39" s="9">
        <f t="shared" si="12"/>
        <v>-19754</v>
      </c>
      <c r="G39" s="9">
        <f t="shared" si="13"/>
        <v>0.10706999999456457</v>
      </c>
      <c r="I39" s="9">
        <f t="shared" si="14"/>
        <v>0.10706999999456457</v>
      </c>
      <c r="M39" s="15"/>
      <c r="P39" s="9">
        <f t="shared" si="15"/>
        <v>-9.2763998670900754E-4</v>
      </c>
      <c r="Q39" s="40">
        <f t="shared" si="16"/>
        <v>10478.780999999999</v>
      </c>
      <c r="S39" s="35">
        <v>0.1</v>
      </c>
      <c r="Z39">
        <f t="shared" si="17"/>
        <v>-19754</v>
      </c>
      <c r="AA39" s="15">
        <f t="shared" si="18"/>
        <v>1.3361489776393084E-2</v>
      </c>
      <c r="AB39" s="15">
        <f t="shared" si="19"/>
        <v>9.2780870231462476E-2</v>
      </c>
      <c r="AC39" s="15">
        <f t="shared" si="20"/>
        <v>0.10799763998127358</v>
      </c>
      <c r="AD39" s="15">
        <f t="shared" si="21"/>
        <v>9.370851021817149E-2</v>
      </c>
      <c r="AE39" s="15">
        <f t="shared" si="22"/>
        <v>8.7812848873091505E-4</v>
      </c>
      <c r="AF39">
        <f t="shared" si="23"/>
        <v>0.10799763998127358</v>
      </c>
      <c r="AG39" s="68"/>
      <c r="AH39">
        <f t="shared" si="24"/>
        <v>1.4289129763102091E-2</v>
      </c>
      <c r="AI39">
        <f t="shared" si="25"/>
        <v>1.2679439302379381</v>
      </c>
      <c r="AJ39">
        <f t="shared" si="26"/>
        <v>0.90821998736289256</v>
      </c>
      <c r="AK39">
        <f t="shared" si="27"/>
        <v>0.49173778606961571</v>
      </c>
      <c r="AL39">
        <f t="shared" si="28"/>
        <v>1.0718833487898258</v>
      </c>
      <c r="AM39">
        <f t="shared" si="29"/>
        <v>0.5939264340379885</v>
      </c>
      <c r="AN39" s="15">
        <f t="shared" si="33"/>
        <v>0.61109559640517008</v>
      </c>
      <c r="AO39" s="15">
        <f t="shared" si="33"/>
        <v>0.60914868011232226</v>
      </c>
      <c r="AP39" s="15">
        <f t="shared" si="33"/>
        <v>0.60491581717985565</v>
      </c>
      <c r="AQ39" s="15">
        <f t="shared" si="33"/>
        <v>0.59575536616696634</v>
      </c>
      <c r="AR39" s="15">
        <f t="shared" si="33"/>
        <v>0.57612221430859822</v>
      </c>
      <c r="AS39" s="15">
        <f t="shared" si="33"/>
        <v>0.53485582151826383</v>
      </c>
      <c r="AT39" s="15">
        <f t="shared" si="33"/>
        <v>0.45117917344668879</v>
      </c>
      <c r="AU39" s="15">
        <f t="shared" si="31"/>
        <v>0.29068069324172663</v>
      </c>
      <c r="AV39"/>
      <c r="AW39">
        <v>-6600</v>
      </c>
      <c r="AX39">
        <f t="shared" si="35"/>
        <v>-1.6014562117944338E-2</v>
      </c>
      <c r="AY39">
        <f t="shared" si="36"/>
        <v>3.0215455177911655E-3</v>
      </c>
      <c r="AZ39">
        <f t="shared" si="37"/>
        <v>-1.9036107635735502E-2</v>
      </c>
      <c r="BA39">
        <f t="shared" si="38"/>
        <v>0.5151495514405986</v>
      </c>
      <c r="BB39">
        <f t="shared" si="39"/>
        <v>-0.55733132201030711</v>
      </c>
      <c r="BC39">
        <f t="shared" si="40"/>
        <v>-2.617551984371993</v>
      </c>
      <c r="BD39">
        <f t="shared" si="41"/>
        <v>-3.7287551861552699</v>
      </c>
      <c r="BE39">
        <f t="shared" si="34"/>
        <v>4.0768361209104844</v>
      </c>
      <c r="BF39">
        <f t="shared" si="34"/>
        <v>4.0774002419199844</v>
      </c>
      <c r="BG39">
        <f t="shared" si="34"/>
        <v>4.0757039259238512</v>
      </c>
      <c r="BH39">
        <f t="shared" si="34"/>
        <v>4.0808166052782946</v>
      </c>
      <c r="BI39">
        <f t="shared" si="34"/>
        <v>4.0655127407023484</v>
      </c>
      <c r="BJ39">
        <f t="shared" si="34"/>
        <v>4.1123236030256543</v>
      </c>
      <c r="BK39">
        <f t="shared" si="34"/>
        <v>3.9772057555569851</v>
      </c>
      <c r="BL39">
        <f t="shared" si="42"/>
        <v>4.5276800117571634</v>
      </c>
      <c r="BM39"/>
      <c r="BN39"/>
      <c r="BO39"/>
      <c r="BP39"/>
    </row>
    <row r="40" spans="1:68" s="9" customFormat="1" x14ac:dyDescent="0.2">
      <c r="A40" s="63" t="s">
        <v>1254</v>
      </c>
      <c r="B40" s="28" t="s">
        <v>676</v>
      </c>
      <c r="C40" s="64">
        <v>25500.378000000001</v>
      </c>
      <c r="D40" s="64" t="s">
        <v>700</v>
      </c>
      <c r="E40" s="9">
        <f t="shared" si="11"/>
        <v>-19751.93133659595</v>
      </c>
      <c r="F40" s="9">
        <f t="shared" si="12"/>
        <v>-19752</v>
      </c>
      <c r="G40" s="9">
        <f t="shared" si="13"/>
        <v>0.10634999999820138</v>
      </c>
      <c r="I40" s="9">
        <f t="shared" si="14"/>
        <v>0.10634999999820138</v>
      </c>
      <c r="M40" s="15"/>
      <c r="P40" s="9">
        <f t="shared" si="15"/>
        <v>-9.2696412926075332E-4</v>
      </c>
      <c r="Q40" s="40">
        <f t="shared" si="16"/>
        <v>10481.878000000001</v>
      </c>
      <c r="S40" s="35">
        <v>0.1</v>
      </c>
      <c r="Z40">
        <f t="shared" si="17"/>
        <v>-19752</v>
      </c>
      <c r="AA40" s="15">
        <f t="shared" si="18"/>
        <v>1.3382743291449077E-2</v>
      </c>
      <c r="AB40" s="15">
        <f t="shared" si="19"/>
        <v>9.204029257749155E-2</v>
      </c>
      <c r="AC40" s="15">
        <f t="shared" si="20"/>
        <v>0.10727696412746214</v>
      </c>
      <c r="AD40" s="15">
        <f t="shared" si="21"/>
        <v>9.2967256706752308E-2</v>
      </c>
      <c r="AE40" s="15">
        <f t="shared" si="22"/>
        <v>8.6429108195791831E-4</v>
      </c>
      <c r="AF40">
        <f t="shared" si="23"/>
        <v>0.10727696412746214</v>
      </c>
      <c r="AG40" s="68"/>
      <c r="AH40">
        <f t="shared" si="24"/>
        <v>1.4309707420709831E-2</v>
      </c>
      <c r="AI40">
        <f t="shared" si="25"/>
        <v>1.2670451201031674</v>
      </c>
      <c r="AJ40">
        <f t="shared" si="26"/>
        <v>0.90898302286614907</v>
      </c>
      <c r="AK40">
        <f t="shared" si="27"/>
        <v>0.49222647615613391</v>
      </c>
      <c r="AL40">
        <f t="shared" si="28"/>
        <v>1.0737102645006604</v>
      </c>
      <c r="AM40">
        <f t="shared" si="29"/>
        <v>0.59516278397813716</v>
      </c>
      <c r="AN40" s="15">
        <f t="shared" si="33"/>
        <v>0.61228975235986971</v>
      </c>
      <c r="AO40" s="15">
        <f t="shared" si="33"/>
        <v>0.6103465907361687</v>
      </c>
      <c r="AP40" s="15">
        <f t="shared" si="33"/>
        <v>0.60611836340256608</v>
      </c>
      <c r="AQ40" s="15">
        <f t="shared" si="33"/>
        <v>0.59696039028041281</v>
      </c>
      <c r="AR40" s="15">
        <f t="shared" si="33"/>
        <v>0.57731689201595904</v>
      </c>
      <c r="AS40" s="15">
        <f t="shared" si="33"/>
        <v>0.53599874240792778</v>
      </c>
      <c r="AT40" s="15">
        <f t="shared" si="33"/>
        <v>0.4521689806223258</v>
      </c>
      <c r="AU40" s="15">
        <f t="shared" si="31"/>
        <v>0.29132490782565784</v>
      </c>
      <c r="AV40"/>
      <c r="AW40">
        <v>-6400</v>
      </c>
      <c r="AX40">
        <f t="shared" si="35"/>
        <v>-1.6514877914161234E-2</v>
      </c>
      <c r="AY40">
        <f t="shared" si="36"/>
        <v>3.0739347478122079E-3</v>
      </c>
      <c r="AZ40">
        <f t="shared" si="37"/>
        <v>-1.9588812661973442E-2</v>
      </c>
      <c r="BA40">
        <f t="shared" si="38"/>
        <v>0.523952527961008</v>
      </c>
      <c r="BB40">
        <f t="shared" si="39"/>
        <v>-0.58248098278977067</v>
      </c>
      <c r="BC40">
        <f t="shared" si="40"/>
        <v>-2.5869425645991808</v>
      </c>
      <c r="BD40">
        <f t="shared" si="41"/>
        <v>-3.5129578475294521</v>
      </c>
      <c r="BE40">
        <f t="shared" si="34"/>
        <v>4.1256515677234136</v>
      </c>
      <c r="BF40">
        <f t="shared" si="34"/>
        <v>4.1260035538405839</v>
      </c>
      <c r="BG40">
        <f t="shared" si="34"/>
        <v>4.124868637574469</v>
      </c>
      <c r="BH40">
        <f t="shared" si="34"/>
        <v>4.1285349533700648</v>
      </c>
      <c r="BI40">
        <f t="shared" si="34"/>
        <v>4.1167627901564794</v>
      </c>
      <c r="BJ40">
        <f t="shared" si="34"/>
        <v>4.1553402098699657</v>
      </c>
      <c r="BK40">
        <f t="shared" si="34"/>
        <v>4.0361479314022786</v>
      </c>
      <c r="BL40">
        <f t="shared" si="42"/>
        <v>4.5921014701502827</v>
      </c>
      <c r="BM40"/>
      <c r="BN40"/>
      <c r="BO40"/>
      <c r="BP40"/>
    </row>
    <row r="41" spans="1:68" s="9" customFormat="1" x14ac:dyDescent="0.2">
      <c r="A41" s="63" t="s">
        <v>1304</v>
      </c>
      <c r="B41" s="28" t="s">
        <v>676</v>
      </c>
      <c r="C41" s="64">
        <v>25774.53</v>
      </c>
      <c r="D41" s="64" t="s">
        <v>700</v>
      </c>
      <c r="E41" s="9">
        <f t="shared" si="11"/>
        <v>-19574.928896091322</v>
      </c>
      <c r="F41" s="9">
        <f t="shared" si="12"/>
        <v>-19575</v>
      </c>
      <c r="G41" s="9">
        <f t="shared" si="13"/>
        <v>0.110129999997298</v>
      </c>
      <c r="I41" s="9">
        <f t="shared" si="14"/>
        <v>0.110129999997298</v>
      </c>
      <c r="M41" s="15"/>
      <c r="P41" s="9">
        <f t="shared" si="15"/>
        <v>-8.6724156814517949E-4</v>
      </c>
      <c r="Q41" s="40">
        <f t="shared" si="16"/>
        <v>10756.029999999999</v>
      </c>
      <c r="S41" s="35">
        <v>0.1</v>
      </c>
      <c r="Z41">
        <f t="shared" si="17"/>
        <v>-19575</v>
      </c>
      <c r="AA41" s="15">
        <f t="shared" si="18"/>
        <v>1.5128233782902395E-2</v>
      </c>
      <c r="AB41" s="15">
        <f t="shared" si="19"/>
        <v>9.4134524646250425E-2</v>
      </c>
      <c r="AC41" s="15">
        <f t="shared" si="20"/>
        <v>0.11099724156544317</v>
      </c>
      <c r="AD41" s="15">
        <f t="shared" si="21"/>
        <v>9.50017662143956E-2</v>
      </c>
      <c r="AE41" s="15">
        <f t="shared" si="22"/>
        <v>9.0253355838546771E-4</v>
      </c>
      <c r="AF41">
        <f t="shared" si="23"/>
        <v>0.11099724156544317</v>
      </c>
      <c r="AG41" s="68"/>
      <c r="AH41">
        <f t="shared" si="24"/>
        <v>1.5995475351047575E-2</v>
      </c>
      <c r="AI41">
        <f t="shared" si="25"/>
        <v>1.189525318657811</v>
      </c>
      <c r="AJ41">
        <f t="shared" si="26"/>
        <v>0.96157081216537499</v>
      </c>
      <c r="AK41">
        <f t="shared" si="27"/>
        <v>0.52695365411737616</v>
      </c>
      <c r="AL41">
        <f t="shared" si="28"/>
        <v>1.2255398086667004</v>
      </c>
      <c r="AM41">
        <f t="shared" si="29"/>
        <v>0.7030498383443563</v>
      </c>
      <c r="AN41" s="15">
        <f t="shared" ref="AN41:AT50" si="43">$AU41+$AB$7*SIN(AO41)</f>
        <v>0.71469792326253245</v>
      </c>
      <c r="AO41" s="15">
        <f t="shared" si="43"/>
        <v>0.71314333187994405</v>
      </c>
      <c r="AP41" s="15">
        <f t="shared" si="43"/>
        <v>0.70947860175585764</v>
      </c>
      <c r="AQ41" s="15">
        <f t="shared" si="43"/>
        <v>0.7008847288257033</v>
      </c>
      <c r="AR41" s="15">
        <f t="shared" si="43"/>
        <v>0.680971206838623</v>
      </c>
      <c r="AS41" s="15">
        <f t="shared" si="43"/>
        <v>0.63600716151757331</v>
      </c>
      <c r="AT41" s="15">
        <f t="shared" si="43"/>
        <v>0.53948605947862027</v>
      </c>
      <c r="AU41" s="15">
        <f t="shared" si="31"/>
        <v>0.34833789850356817</v>
      </c>
      <c r="AV41"/>
      <c r="AW41">
        <v>-6200</v>
      </c>
      <c r="AX41">
        <f t="shared" si="35"/>
        <v>-1.6977067079173812E-2</v>
      </c>
      <c r="AY41">
        <f t="shared" si="36"/>
        <v>3.1260946484013585E-3</v>
      </c>
      <c r="AZ41">
        <f t="shared" si="37"/>
        <v>-2.0103161727575172E-2</v>
      </c>
      <c r="BA41">
        <f t="shared" si="38"/>
        <v>0.5335355206705622</v>
      </c>
      <c r="BB41">
        <f t="shared" si="39"/>
        <v>-0.60794189918357955</v>
      </c>
      <c r="BC41">
        <f t="shared" si="40"/>
        <v>-2.5552542694626128</v>
      </c>
      <c r="BD41">
        <f t="shared" si="41"/>
        <v>-3.3127119822562006</v>
      </c>
      <c r="BE41">
        <f t="shared" si="34"/>
        <v>4.1753092361507438</v>
      </c>
      <c r="BF41">
        <f t="shared" si="34"/>
        <v>4.1755120237892109</v>
      </c>
      <c r="BG41">
        <f t="shared" si="34"/>
        <v>4.174804423300861</v>
      </c>
      <c r="BH41">
        <f t="shared" si="34"/>
        <v>4.1772771663324155</v>
      </c>
      <c r="BI41">
        <f t="shared" si="34"/>
        <v>4.1686802668856515</v>
      </c>
      <c r="BJ41">
        <f t="shared" si="34"/>
        <v>4.1991273410417094</v>
      </c>
      <c r="BK41">
        <f t="shared" si="34"/>
        <v>4.0973965856926622</v>
      </c>
      <c r="BL41">
        <f t="shared" si="42"/>
        <v>4.656522928543402</v>
      </c>
      <c r="BM41"/>
      <c r="BN41"/>
      <c r="BO41"/>
      <c r="BP41"/>
    </row>
    <row r="42" spans="1:68" s="9" customFormat="1" x14ac:dyDescent="0.2">
      <c r="A42" s="63" t="s">
        <v>1254</v>
      </c>
      <c r="B42" s="28" t="s">
        <v>676</v>
      </c>
      <c r="C42" s="64">
        <v>25808.582999999999</v>
      </c>
      <c r="D42" s="64" t="s">
        <v>700</v>
      </c>
      <c r="E42" s="9">
        <f t="shared" si="11"/>
        <v>-19552.943048435627</v>
      </c>
      <c r="F42" s="9">
        <f t="shared" si="12"/>
        <v>-19553</v>
      </c>
      <c r="G42" s="9">
        <f t="shared" si="13"/>
        <v>8.8209999994433019E-2</v>
      </c>
      <c r="I42" s="9">
        <f t="shared" si="14"/>
        <v>8.8209999994433019E-2</v>
      </c>
      <c r="M42" s="15"/>
      <c r="P42" s="9">
        <f t="shared" si="15"/>
        <v>-8.5983097500883345E-4</v>
      </c>
      <c r="Q42" s="40">
        <f t="shared" si="16"/>
        <v>10790.082999999999</v>
      </c>
      <c r="S42" s="35">
        <v>0.1</v>
      </c>
      <c r="Z42">
        <f t="shared" si="17"/>
        <v>-19553</v>
      </c>
      <c r="AA42" s="15">
        <f t="shared" si="18"/>
        <v>1.5326912854028329E-2</v>
      </c>
      <c r="AB42" s="15">
        <f t="shared" si="19"/>
        <v>7.2023256165395858E-2</v>
      </c>
      <c r="AC42" s="15">
        <f t="shared" si="20"/>
        <v>8.9069830969441849E-2</v>
      </c>
      <c r="AD42" s="15">
        <f t="shared" si="21"/>
        <v>7.2883087140404687E-2</v>
      </c>
      <c r="AE42" s="15">
        <f t="shared" si="22"/>
        <v>5.311944391115823E-4</v>
      </c>
      <c r="AF42">
        <f t="shared" si="23"/>
        <v>8.9069830969441849E-2</v>
      </c>
      <c r="AG42" s="68"/>
      <c r="AH42">
        <f t="shared" si="24"/>
        <v>1.6186743829037162E-2</v>
      </c>
      <c r="AI42">
        <f t="shared" si="25"/>
        <v>1.1802396393842534</v>
      </c>
      <c r="AJ42">
        <f t="shared" si="26"/>
        <v>0.96624530142005149</v>
      </c>
      <c r="AK42">
        <f t="shared" si="27"/>
        <v>0.53020153941179227</v>
      </c>
      <c r="AL42">
        <f t="shared" si="28"/>
        <v>1.2431066532266439</v>
      </c>
      <c r="AM42">
        <f t="shared" si="29"/>
        <v>0.71625661637469829</v>
      </c>
      <c r="AN42" s="15">
        <f t="shared" si="43"/>
        <v>0.72698101225399503</v>
      </c>
      <c r="AO42" s="15">
        <f t="shared" si="43"/>
        <v>0.72547940708359393</v>
      </c>
      <c r="AP42" s="15">
        <f t="shared" si="43"/>
        <v>0.72190113617471319</v>
      </c>
      <c r="AQ42" s="15">
        <f t="shared" si="43"/>
        <v>0.71341926408613399</v>
      </c>
      <c r="AR42" s="15">
        <f t="shared" si="43"/>
        <v>0.69355742033012036</v>
      </c>
      <c r="AS42" s="15">
        <f t="shared" si="43"/>
        <v>0.648271180449838</v>
      </c>
      <c r="AT42" s="15">
        <f t="shared" si="43"/>
        <v>0.55029761667415988</v>
      </c>
      <c r="AU42" s="15">
        <f t="shared" si="31"/>
        <v>0.35542425892681123</v>
      </c>
      <c r="AV42"/>
      <c r="AW42">
        <v>-6000</v>
      </c>
      <c r="AX42">
        <f t="shared" si="35"/>
        <v>-1.7398091980651679E-2</v>
      </c>
      <c r="AY42">
        <f t="shared" si="36"/>
        <v>3.1780252195586166E-3</v>
      </c>
      <c r="AZ42">
        <f t="shared" si="37"/>
        <v>-2.0576117200210294E-2</v>
      </c>
      <c r="BA42">
        <f t="shared" si="38"/>
        <v>0.54397670889853222</v>
      </c>
      <c r="BB42">
        <f t="shared" si="39"/>
        <v>-0.63372144516255369</v>
      </c>
      <c r="BC42">
        <f t="shared" si="40"/>
        <v>-2.5223655707157433</v>
      </c>
      <c r="BD42">
        <f t="shared" si="41"/>
        <v>-3.1259627492868991</v>
      </c>
      <c r="BE42">
        <f t="shared" ref="BE42:BK51" si="44">$BL42+$AB$7*SIN(BF42)</f>
        <v>4.2258905645580542</v>
      </c>
      <c r="BF42">
        <f t="shared" si="44"/>
        <v>4.2259960233378058</v>
      </c>
      <c r="BG42">
        <f t="shared" si="44"/>
        <v>4.2255933032484529</v>
      </c>
      <c r="BH42">
        <f t="shared" si="44"/>
        <v>4.2271328427557266</v>
      </c>
      <c r="BI42">
        <f t="shared" si="44"/>
        <v>4.2212713648999651</v>
      </c>
      <c r="BJ42">
        <f t="shared" si="44"/>
        <v>4.2439479792288672</v>
      </c>
      <c r="BK42">
        <f t="shared" si="44"/>
        <v>4.160964881406267</v>
      </c>
      <c r="BL42">
        <f t="shared" si="42"/>
        <v>4.7209443869365204</v>
      </c>
      <c r="BM42"/>
      <c r="BN42"/>
      <c r="BO42"/>
      <c r="BP42"/>
    </row>
    <row r="43" spans="1:68" s="9" customFormat="1" x14ac:dyDescent="0.2">
      <c r="A43" s="63" t="s">
        <v>1310</v>
      </c>
      <c r="B43" s="28" t="s">
        <v>676</v>
      </c>
      <c r="C43" s="64">
        <v>25833.381000000001</v>
      </c>
      <c r="D43" s="64" t="s">
        <v>700</v>
      </c>
      <c r="E43" s="9">
        <f t="shared" si="11"/>
        <v>-19536.932563304625</v>
      </c>
      <c r="F43" s="9">
        <f t="shared" si="12"/>
        <v>-19537</v>
      </c>
      <c r="G43" s="9">
        <f t="shared" si="13"/>
        <v>0.1044499999989057</v>
      </c>
      <c r="I43" s="9">
        <f t="shared" si="14"/>
        <v>0.1044499999989057</v>
      </c>
      <c r="M43" s="15"/>
      <c r="P43" s="9">
        <f t="shared" si="15"/>
        <v>-8.544431956315371E-4</v>
      </c>
      <c r="Q43" s="40">
        <f t="shared" si="16"/>
        <v>10814.881000000001</v>
      </c>
      <c r="S43" s="35">
        <v>0.1</v>
      </c>
      <c r="Z43">
        <f t="shared" si="17"/>
        <v>-19537</v>
      </c>
      <c r="AA43" s="15">
        <f t="shared" si="18"/>
        <v>1.5468944816370843E-2</v>
      </c>
      <c r="AB43" s="15">
        <f t="shared" si="19"/>
        <v>8.8126611986903317E-2</v>
      </c>
      <c r="AC43" s="15">
        <f t="shared" si="20"/>
        <v>0.10530444319453723</v>
      </c>
      <c r="AD43" s="15">
        <f t="shared" si="21"/>
        <v>8.8981055182534852E-2</v>
      </c>
      <c r="AE43" s="15">
        <f t="shared" si="22"/>
        <v>7.917628181397312E-4</v>
      </c>
      <c r="AF43">
        <f t="shared" si="23"/>
        <v>0.10530444319453723</v>
      </c>
      <c r="AG43" s="68"/>
      <c r="AH43">
        <f t="shared" si="24"/>
        <v>1.6323388012002379E-2</v>
      </c>
      <c r="AI43">
        <f t="shared" si="25"/>
        <v>1.1735429809051279</v>
      </c>
      <c r="AJ43">
        <f t="shared" si="26"/>
        <v>0.96941549241833225</v>
      </c>
      <c r="AK43">
        <f t="shared" si="27"/>
        <v>0.53243106011817387</v>
      </c>
      <c r="AL43">
        <f t="shared" si="28"/>
        <v>1.2557103882005729</v>
      </c>
      <c r="AM43">
        <f t="shared" si="29"/>
        <v>0.72583485082387456</v>
      </c>
      <c r="AN43" s="15">
        <f t="shared" si="43"/>
        <v>0.73585363163266448</v>
      </c>
      <c r="AO43" s="15">
        <f t="shared" si="43"/>
        <v>0.73439078939190305</v>
      </c>
      <c r="AP43" s="15">
        <f t="shared" si="43"/>
        <v>0.73087698033540216</v>
      </c>
      <c r="AQ43" s="15">
        <f t="shared" si="43"/>
        <v>0.72248146929164059</v>
      </c>
      <c r="AR43" s="15">
        <f t="shared" si="43"/>
        <v>0.70266832472883411</v>
      </c>
      <c r="AS43" s="15">
        <f t="shared" si="43"/>
        <v>0.65716608664696707</v>
      </c>
      <c r="AT43" s="15">
        <f t="shared" si="43"/>
        <v>0.55815443156013966</v>
      </c>
      <c r="AU43" s="15">
        <f t="shared" si="31"/>
        <v>0.36057797559826077</v>
      </c>
      <c r="AV43"/>
      <c r="AW43">
        <v>-5800</v>
      </c>
      <c r="AX43">
        <f t="shared" si="35"/>
        <v>-1.7774585721043592E-2</v>
      </c>
      <c r="AY43">
        <f t="shared" si="36"/>
        <v>3.2297264612839824E-3</v>
      </c>
      <c r="AZ43">
        <f t="shared" si="37"/>
        <v>-2.1004312182327574E-2</v>
      </c>
      <c r="BA43">
        <f t="shared" si="38"/>
        <v>0.55536623558886555</v>
      </c>
      <c r="BB43">
        <f t="shared" si="39"/>
        <v>-0.65982158083102571</v>
      </c>
      <c r="BC43">
        <f t="shared" si="40"/>
        <v>-2.4881388589436688</v>
      </c>
      <c r="BD43">
        <f t="shared" si="41"/>
        <v>-2.9509681636892311</v>
      </c>
      <c r="BE43">
        <f t="shared" si="44"/>
        <v>4.2774847664073627</v>
      </c>
      <c r="BF43">
        <f t="shared" si="44"/>
        <v>4.2775324631064446</v>
      </c>
      <c r="BG43">
        <f t="shared" si="44"/>
        <v>4.2773303312839097</v>
      </c>
      <c r="BH43">
        <f t="shared" si="44"/>
        <v>4.2781875415318638</v>
      </c>
      <c r="BI43">
        <f t="shared" si="44"/>
        <v>4.2745630409090891</v>
      </c>
      <c r="BJ43">
        <f t="shared" si="44"/>
        <v>4.2900869993655455</v>
      </c>
      <c r="BK43">
        <f t="shared" si="44"/>
        <v>4.2268563580498943</v>
      </c>
      <c r="BL43">
        <f t="shared" si="42"/>
        <v>4.7853658453296397</v>
      </c>
      <c r="BM43"/>
      <c r="BN43"/>
      <c r="BO43"/>
      <c r="BP43"/>
    </row>
    <row r="44" spans="1:68" s="9" customFormat="1" x14ac:dyDescent="0.2">
      <c r="A44" s="63" t="s">
        <v>1254</v>
      </c>
      <c r="B44" s="28" t="s">
        <v>676</v>
      </c>
      <c r="C44" s="64">
        <v>25878.305</v>
      </c>
      <c r="D44" s="64" t="s">
        <v>700</v>
      </c>
      <c r="E44" s="9">
        <f t="shared" si="11"/>
        <v>-19507.928005113441</v>
      </c>
      <c r="F44" s="9">
        <f t="shared" si="12"/>
        <v>-19508</v>
      </c>
      <c r="G44" s="9">
        <f t="shared" si="13"/>
        <v>0.11150999999881606</v>
      </c>
      <c r="I44" s="9">
        <f t="shared" si="14"/>
        <v>0.11150999999881606</v>
      </c>
      <c r="M44" s="15"/>
      <c r="P44" s="9">
        <f t="shared" si="15"/>
        <v>-8.4468158644654444E-4</v>
      </c>
      <c r="Q44" s="40">
        <f t="shared" si="16"/>
        <v>10859.805</v>
      </c>
      <c r="S44" s="35">
        <v>0.1</v>
      </c>
      <c r="Z44">
        <f t="shared" si="17"/>
        <v>-19508</v>
      </c>
      <c r="AA44" s="15">
        <f t="shared" si="18"/>
        <v>1.5721150561717755E-2</v>
      </c>
      <c r="AB44" s="15">
        <f t="shared" si="19"/>
        <v>9.4944167850651753E-2</v>
      </c>
      <c r="AC44" s="15">
        <f t="shared" si="20"/>
        <v>0.1123546815852626</v>
      </c>
      <c r="AD44" s="15">
        <f t="shared" si="21"/>
        <v>9.5788849437098297E-2</v>
      </c>
      <c r="AE44" s="15">
        <f t="shared" si="22"/>
        <v>9.1755036764830866E-4</v>
      </c>
      <c r="AF44">
        <f t="shared" si="23"/>
        <v>0.1123546815852626</v>
      </c>
      <c r="AG44" s="68"/>
      <c r="AH44">
        <f t="shared" si="24"/>
        <v>1.6565832148164299E-2</v>
      </c>
      <c r="AI44">
        <f t="shared" si="25"/>
        <v>1.1615305018959776</v>
      </c>
      <c r="AJ44">
        <f t="shared" si="26"/>
        <v>0.97468749816312594</v>
      </c>
      <c r="AK44">
        <f t="shared" si="27"/>
        <v>0.53619762863820419</v>
      </c>
      <c r="AL44">
        <f t="shared" si="28"/>
        <v>1.2781914860897401</v>
      </c>
      <c r="AM44">
        <f t="shared" si="29"/>
        <v>0.74313923975386875</v>
      </c>
      <c r="AN44" s="15">
        <f t="shared" si="43"/>
        <v>0.75180642735980552</v>
      </c>
      <c r="AO44" s="15">
        <f t="shared" si="43"/>
        <v>0.75041407971774055</v>
      </c>
      <c r="AP44" s="15">
        <f t="shared" si="43"/>
        <v>0.74702005480477518</v>
      </c>
      <c r="AQ44" s="15">
        <f t="shared" si="43"/>
        <v>0.73879096576121794</v>
      </c>
      <c r="AR44" s="15">
        <f t="shared" si="43"/>
        <v>0.71908937208269164</v>
      </c>
      <c r="AS44" s="15">
        <f t="shared" si="43"/>
        <v>0.67323496134064809</v>
      </c>
      <c r="AT44" s="15">
        <f t="shared" si="43"/>
        <v>0.57238148339146444</v>
      </c>
      <c r="AU44" s="15">
        <f t="shared" si="31"/>
        <v>0.36991908706526305</v>
      </c>
      <c r="AV44"/>
      <c r="AW44">
        <v>-5600</v>
      </c>
      <c r="AX44">
        <f t="shared" si="35"/>
        <v>-1.8102800204961418E-2</v>
      </c>
      <c r="AY44">
        <f t="shared" si="36"/>
        <v>3.2811983735774567E-3</v>
      </c>
      <c r="AZ44">
        <f t="shared" si="37"/>
        <v>-2.1383998578538874E-2</v>
      </c>
      <c r="BA44">
        <f t="shared" si="38"/>
        <v>0.56780826497401493</v>
      </c>
      <c r="BB44">
        <f t="shared" si="39"/>
        <v>-0.68623659207911392</v>
      </c>
      <c r="BC44">
        <f t="shared" si="40"/>
        <v>-2.4524177475593785</v>
      </c>
      <c r="BD44">
        <f t="shared" si="41"/>
        <v>-2.7862387817974854</v>
      </c>
      <c r="BE44">
        <f t="shared" si="44"/>
        <v>4.3301895683505887</v>
      </c>
      <c r="BF44">
        <f t="shared" si="44"/>
        <v>4.3302070390185419</v>
      </c>
      <c r="BG44">
        <f t="shared" si="44"/>
        <v>4.3301233958477194</v>
      </c>
      <c r="BH44">
        <f t="shared" si="44"/>
        <v>4.3305240067157138</v>
      </c>
      <c r="BI44">
        <f t="shared" si="44"/>
        <v>4.32860888031085</v>
      </c>
      <c r="BJ44">
        <f t="shared" si="44"/>
        <v>4.3378482895743566</v>
      </c>
      <c r="BK44">
        <f t="shared" si="44"/>
        <v>4.2950649169746953</v>
      </c>
      <c r="BL44">
        <f t="shared" si="42"/>
        <v>4.849787303722759</v>
      </c>
      <c r="BM44"/>
      <c r="BN44"/>
      <c r="BO44"/>
      <c r="BP44"/>
    </row>
    <row r="45" spans="1:68" s="9" customFormat="1" x14ac:dyDescent="0.2">
      <c r="A45" s="63" t="s">
        <v>1254</v>
      </c>
      <c r="B45" s="28" t="s">
        <v>676</v>
      </c>
      <c r="C45" s="64">
        <v>25881.382000000001</v>
      </c>
      <c r="D45" s="64" t="s">
        <v>700</v>
      </c>
      <c r="E45" s="9">
        <f t="shared" si="11"/>
        <v>-19505.941382694371</v>
      </c>
      <c r="F45" s="9">
        <f t="shared" si="12"/>
        <v>-19506</v>
      </c>
      <c r="G45" s="9">
        <f t="shared" si="13"/>
        <v>9.0789999998378335E-2</v>
      </c>
      <c r="I45" s="9">
        <f t="shared" si="14"/>
        <v>9.0789999998378335E-2</v>
      </c>
      <c r="M45" s="15"/>
      <c r="P45" s="9">
        <f t="shared" si="15"/>
        <v>-8.4400854975030261E-4</v>
      </c>
      <c r="Q45" s="40">
        <f t="shared" si="16"/>
        <v>10862.882000000001</v>
      </c>
      <c r="S45" s="35">
        <v>0.1</v>
      </c>
      <c r="Z45">
        <f t="shared" si="17"/>
        <v>-19506</v>
      </c>
      <c r="AA45" s="15">
        <f t="shared" si="18"/>
        <v>1.5738297663815643E-2</v>
      </c>
      <c r="AB45" s="15">
        <f t="shared" si="19"/>
        <v>7.4207693784812387E-2</v>
      </c>
      <c r="AC45" s="15">
        <f t="shared" si="20"/>
        <v>9.1634008548128643E-2</v>
      </c>
      <c r="AD45" s="15">
        <f t="shared" si="21"/>
        <v>7.5051702334562695E-2</v>
      </c>
      <c r="AE45" s="15">
        <f t="shared" si="22"/>
        <v>5.6327580233158031E-4</v>
      </c>
      <c r="AF45">
        <f t="shared" si="23"/>
        <v>9.1634008548128643E-2</v>
      </c>
      <c r="AG45" s="68"/>
      <c r="AH45">
        <f t="shared" si="24"/>
        <v>1.6582306213565944E-2</v>
      </c>
      <c r="AI45">
        <f t="shared" si="25"/>
        <v>1.1607081181656742</v>
      </c>
      <c r="AJ45">
        <f t="shared" si="26"/>
        <v>0.97502917221591823</v>
      </c>
      <c r="AK45">
        <f t="shared" si="27"/>
        <v>0.53644468564396064</v>
      </c>
      <c r="AL45">
        <f t="shared" si="28"/>
        <v>1.2797248650329676</v>
      </c>
      <c r="AM45">
        <f t="shared" si="29"/>
        <v>0.74433001671925692</v>
      </c>
      <c r="AN45" s="15">
        <f t="shared" si="43"/>
        <v>0.75290053812509949</v>
      </c>
      <c r="AO45" s="15">
        <f t="shared" si="43"/>
        <v>0.75151305538713942</v>
      </c>
      <c r="AP45" s="15">
        <f t="shared" si="43"/>
        <v>0.74812741673793592</v>
      </c>
      <c r="AQ45" s="15">
        <f t="shared" si="43"/>
        <v>0.73991025369337682</v>
      </c>
      <c r="AR45" s="15">
        <f t="shared" si="43"/>
        <v>0.72021743950815797</v>
      </c>
      <c r="AS45" s="15">
        <f t="shared" si="43"/>
        <v>0.67434060804963047</v>
      </c>
      <c r="AT45" s="15">
        <f t="shared" si="43"/>
        <v>0.57336201306333956</v>
      </c>
      <c r="AU45" s="15">
        <f t="shared" si="31"/>
        <v>0.37056330164919421</v>
      </c>
      <c r="AV45"/>
      <c r="AW45">
        <v>-5400</v>
      </c>
      <c r="AX45">
        <f t="shared" si="35"/>
        <v>-1.8378549778185562E-2</v>
      </c>
      <c r="AY45">
        <f t="shared" si="36"/>
        <v>3.3324409564390381E-3</v>
      </c>
      <c r="AZ45">
        <f t="shared" si="37"/>
        <v>-2.17109907346246E-2</v>
      </c>
      <c r="BA45">
        <f t="shared" si="38"/>
        <v>0.58142350773810625</v>
      </c>
      <c r="BB45">
        <f t="shared" si="39"/>
        <v>-0.71295019796792825</v>
      </c>
      <c r="BC45">
        <f t="shared" si="40"/>
        <v>-2.4150236239738665</v>
      </c>
      <c r="BD45">
        <f t="shared" si="41"/>
        <v>-2.6304895869548033</v>
      </c>
      <c r="BE45">
        <f t="shared" si="44"/>
        <v>4.3841123343603599</v>
      </c>
      <c r="BF45">
        <f t="shared" si="44"/>
        <v>4.3841166289034339</v>
      </c>
      <c r="BG45">
        <f t="shared" si="44"/>
        <v>4.384092843648812</v>
      </c>
      <c r="BH45">
        <f t="shared" si="44"/>
        <v>4.3842245987645585</v>
      </c>
      <c r="BI45">
        <f t="shared" si="44"/>
        <v>4.3834953991836727</v>
      </c>
      <c r="BJ45">
        <f t="shared" si="44"/>
        <v>4.3875509547065397</v>
      </c>
      <c r="BK45">
        <f t="shared" si="44"/>
        <v>4.3655748466775712</v>
      </c>
      <c r="BL45">
        <f t="shared" si="42"/>
        <v>4.9142087621158774</v>
      </c>
      <c r="BM45"/>
      <c r="BN45"/>
      <c r="BO45"/>
      <c r="BP45"/>
    </row>
    <row r="46" spans="1:68" s="9" customFormat="1" x14ac:dyDescent="0.2">
      <c r="A46" s="63" t="s">
        <v>1320</v>
      </c>
      <c r="B46" s="28" t="s">
        <v>676</v>
      </c>
      <c r="C46" s="64">
        <v>26945.462</v>
      </c>
      <c r="D46" s="64" t="s">
        <v>700</v>
      </c>
      <c r="E46" s="9">
        <f t="shared" si="11"/>
        <v>-18818.932873209975</v>
      </c>
      <c r="F46" s="9">
        <f t="shared" si="12"/>
        <v>-18819</v>
      </c>
      <c r="G46" s="9">
        <f t="shared" si="13"/>
        <v>0.1039699999964796</v>
      </c>
      <c r="I46" s="9">
        <f t="shared" si="14"/>
        <v>0.1039699999964796</v>
      </c>
      <c r="M46" s="15"/>
      <c r="P46" s="9">
        <f t="shared" si="15"/>
        <v>-6.141773381073566E-4</v>
      </c>
      <c r="Q46" s="40">
        <f t="shared" si="16"/>
        <v>11926.962</v>
      </c>
      <c r="S46" s="35">
        <v>0.1</v>
      </c>
      <c r="Z46">
        <f t="shared" si="17"/>
        <v>-18819</v>
      </c>
      <c r="AA46" s="15">
        <f t="shared" si="18"/>
        <v>1.9992020739870008E-2</v>
      </c>
      <c r="AB46" s="15">
        <f t="shared" si="19"/>
        <v>8.3363801918502234E-2</v>
      </c>
      <c r="AC46" s="15">
        <f t="shared" si="20"/>
        <v>0.10458417733458696</v>
      </c>
      <c r="AD46" s="15">
        <f t="shared" si="21"/>
        <v>8.3977979256609589E-2</v>
      </c>
      <c r="AE46" s="15">
        <f t="shared" si="22"/>
        <v>7.0523010000235508E-4</v>
      </c>
      <c r="AF46">
        <f t="shared" si="23"/>
        <v>0.10458417733458696</v>
      </c>
      <c r="AG46" s="68"/>
      <c r="AH46">
        <f t="shared" si="24"/>
        <v>2.0606198077977363E-2</v>
      </c>
      <c r="AI46">
        <f t="shared" si="25"/>
        <v>0.92772404492840022</v>
      </c>
      <c r="AJ46">
        <f t="shared" si="26"/>
        <v>0.98074561917095615</v>
      </c>
      <c r="AK46">
        <f t="shared" si="27"/>
        <v>0.55531629394290971</v>
      </c>
      <c r="AL46">
        <f t="shared" si="28"/>
        <v>1.7002215611075449</v>
      </c>
      <c r="AM46">
        <f t="shared" si="29"/>
        <v>1.1385870754525385</v>
      </c>
      <c r="AN46" s="15">
        <f t="shared" si="43"/>
        <v>1.0877166974863619</v>
      </c>
      <c r="AO46" s="15">
        <f t="shared" si="43"/>
        <v>1.0875140053696954</v>
      </c>
      <c r="AP46" s="15">
        <f t="shared" si="43"/>
        <v>1.0867356724508956</v>
      </c>
      <c r="AQ46" s="15">
        <f t="shared" si="43"/>
        <v>1.0837575349698905</v>
      </c>
      <c r="AR46" s="15">
        <f t="shared" si="43"/>
        <v>1.0725134630921476</v>
      </c>
      <c r="AS46" s="15">
        <f t="shared" si="43"/>
        <v>1.0319978470311608</v>
      </c>
      <c r="AT46" s="15">
        <f t="shared" si="43"/>
        <v>0.90427397492096984</v>
      </c>
      <c r="AU46" s="15">
        <f t="shared" si="31"/>
        <v>0.59185101122955797</v>
      </c>
      <c r="AV46"/>
      <c r="AW46">
        <v>-5200</v>
      </c>
      <c r="AX46">
        <f t="shared" si="35"/>
        <v>-1.8597147812246442E-2</v>
      </c>
      <c r="AY46">
        <f t="shared" si="36"/>
        <v>3.383454209868728E-3</v>
      </c>
      <c r="AZ46">
        <f t="shared" si="37"/>
        <v>-2.1980602022115169E-2</v>
      </c>
      <c r="BA46">
        <f t="shared" si="38"/>
        <v>0.59635234274527993</v>
      </c>
      <c r="BB46">
        <f t="shared" si="39"/>
        <v>-0.73993176746106326</v>
      </c>
      <c r="BC46">
        <f t="shared" si="40"/>
        <v>-2.3757512340163944</v>
      </c>
      <c r="BD46">
        <f t="shared" si="41"/>
        <v>-2.4826010713100168</v>
      </c>
      <c r="BE46">
        <f t="shared" si="44"/>
        <v>4.4393716572437505</v>
      </c>
      <c r="BF46">
        <f t="shared" si="44"/>
        <v>4.4393717487095978</v>
      </c>
      <c r="BG46">
        <f t="shared" si="44"/>
        <v>4.4393711429655678</v>
      </c>
      <c r="BH46">
        <f t="shared" si="44"/>
        <v>4.4393751546056963</v>
      </c>
      <c r="BI46">
        <f t="shared" si="44"/>
        <v>4.4393485879247283</v>
      </c>
      <c r="BJ46">
        <f t="shared" si="44"/>
        <v>4.4395245700339361</v>
      </c>
      <c r="BK46">
        <f t="shared" si="44"/>
        <v>4.4383608879833236</v>
      </c>
      <c r="BL46">
        <f t="shared" si="42"/>
        <v>4.9786302205089967</v>
      </c>
      <c r="BM46"/>
      <c r="BN46"/>
      <c r="BO46"/>
      <c r="BP46"/>
    </row>
    <row r="47" spans="1:68" s="9" customFormat="1" x14ac:dyDescent="0.2">
      <c r="A47" s="63" t="s">
        <v>1324</v>
      </c>
      <c r="B47" s="28" t="s">
        <v>676</v>
      </c>
      <c r="C47" s="64">
        <v>27261.431</v>
      </c>
      <c r="D47" s="64" t="s">
        <v>700</v>
      </c>
      <c r="E47" s="9">
        <f t="shared" si="11"/>
        <v>-18614.931866017589</v>
      </c>
      <c r="F47" s="9">
        <f t="shared" si="12"/>
        <v>-18615</v>
      </c>
      <c r="G47" s="9">
        <f t="shared" si="13"/>
        <v>0.10552999999708845</v>
      </c>
      <c r="I47" s="9">
        <f t="shared" si="14"/>
        <v>0.10552999999708845</v>
      </c>
      <c r="M47" s="15"/>
      <c r="P47" s="9">
        <f t="shared" si="15"/>
        <v>-5.464515633718187E-4</v>
      </c>
      <c r="Q47" s="40">
        <f t="shared" si="16"/>
        <v>12242.931</v>
      </c>
      <c r="S47" s="35">
        <v>0.1</v>
      </c>
      <c r="Z47">
        <f t="shared" si="17"/>
        <v>-18615</v>
      </c>
      <c r="AA47" s="15">
        <f t="shared" si="18"/>
        <v>2.0738587710830616E-2</v>
      </c>
      <c r="AB47" s="15">
        <f t="shared" si="19"/>
        <v>8.4244960722886023E-2</v>
      </c>
      <c r="AC47" s="15">
        <f t="shared" si="20"/>
        <v>0.10607645156046028</v>
      </c>
      <c r="AD47" s="15">
        <f t="shared" si="21"/>
        <v>8.4791412286257833E-2</v>
      </c>
      <c r="AE47" s="15">
        <f t="shared" si="22"/>
        <v>7.1895835974981567E-4</v>
      </c>
      <c r="AF47">
        <f t="shared" si="23"/>
        <v>0.10607645156046028</v>
      </c>
      <c r="AG47" s="68"/>
      <c r="AH47">
        <f t="shared" si="24"/>
        <v>2.1285039274202434E-2</v>
      </c>
      <c r="AI47">
        <f t="shared" si="25"/>
        <v>0.87595596192198466</v>
      </c>
      <c r="AJ47">
        <f t="shared" si="26"/>
        <v>0.95810441577425332</v>
      </c>
      <c r="AK47">
        <f t="shared" si="27"/>
        <v>0.54608889076532219</v>
      </c>
      <c r="AL47">
        <f t="shared" si="28"/>
        <v>1.7941561323385382</v>
      </c>
      <c r="AM47">
        <f t="shared" si="29"/>
        <v>1.2526239768755496</v>
      </c>
      <c r="AN47" s="15">
        <f t="shared" si="43"/>
        <v>1.1740421230839511</v>
      </c>
      <c r="AO47" s="15">
        <f t="shared" si="43"/>
        <v>1.1739587725007334</v>
      </c>
      <c r="AP47" s="15">
        <f t="shared" si="43"/>
        <v>1.1735738549755328</v>
      </c>
      <c r="AQ47" s="15">
        <f t="shared" si="43"/>
        <v>1.1718008460894813</v>
      </c>
      <c r="AR47" s="15">
        <f t="shared" si="43"/>
        <v>1.1637283736569315</v>
      </c>
      <c r="AS47" s="15">
        <f t="shared" si="43"/>
        <v>1.1287320771686151</v>
      </c>
      <c r="AT47" s="15">
        <f t="shared" si="43"/>
        <v>0.99982626788412687</v>
      </c>
      <c r="AU47" s="15">
        <f t="shared" si="31"/>
        <v>0.65756089879053936</v>
      </c>
      <c r="AV47"/>
      <c r="AW47">
        <v>-5000</v>
      </c>
      <c r="AX47">
        <f t="shared" si="35"/>
        <v>-1.8753332557438829E-2</v>
      </c>
      <c r="AY47">
        <f t="shared" si="36"/>
        <v>3.4342381338665251E-3</v>
      </c>
      <c r="AZ47">
        <f t="shared" si="37"/>
        <v>-2.2187570691305353E-2</v>
      </c>
      <c r="BA47">
        <f t="shared" si="38"/>
        <v>0.61275868634644803</v>
      </c>
      <c r="BB47">
        <f t="shared" si="39"/>
        <v>-0.76713124981063296</v>
      </c>
      <c r="BC47">
        <f t="shared" si="40"/>
        <v>-2.3343630483648719</v>
      </c>
      <c r="BD47">
        <f t="shared" si="41"/>
        <v>-2.3415873821542856</v>
      </c>
      <c r="BE47">
        <f t="shared" si="44"/>
        <v>4.4960994726275887</v>
      </c>
      <c r="BF47">
        <f t="shared" si="44"/>
        <v>4.4960990043343632</v>
      </c>
      <c r="BG47">
        <f t="shared" si="44"/>
        <v>4.4961029009605937</v>
      </c>
      <c r="BH47">
        <f t="shared" si="44"/>
        <v>4.4960704795851605</v>
      </c>
      <c r="BI47">
        <f t="shared" si="44"/>
        <v>4.4963403833042248</v>
      </c>
      <c r="BJ47">
        <f t="shared" si="44"/>
        <v>4.494103485946173</v>
      </c>
      <c r="BK47">
        <f t="shared" si="44"/>
        <v>4.5133883388371103</v>
      </c>
      <c r="BL47">
        <f t="shared" si="42"/>
        <v>5.043051678902116</v>
      </c>
      <c r="BM47"/>
      <c r="BN47"/>
      <c r="BO47"/>
      <c r="BP47"/>
    </row>
    <row r="48" spans="1:68" s="9" customFormat="1" x14ac:dyDescent="0.2">
      <c r="A48" s="63" t="s">
        <v>1327</v>
      </c>
      <c r="B48" s="28" t="s">
        <v>676</v>
      </c>
      <c r="C48" s="64">
        <v>27580.495999999999</v>
      </c>
      <c r="D48" s="64" t="s">
        <v>700</v>
      </c>
      <c r="E48" s="9">
        <f t="shared" si="11"/>
        <v>-18408.931969319372</v>
      </c>
      <c r="F48" s="9">
        <f t="shared" si="12"/>
        <v>-18409</v>
      </c>
      <c r="G48" s="9">
        <f t="shared" si="13"/>
        <v>0.10536999999749241</v>
      </c>
      <c r="I48" s="9">
        <f t="shared" si="14"/>
        <v>0.10536999999749241</v>
      </c>
      <c r="M48" s="15"/>
      <c r="P48" s="9">
        <f t="shared" si="15"/>
        <v>-4.7830392500031963E-4</v>
      </c>
      <c r="Q48" s="40">
        <f t="shared" si="16"/>
        <v>12561.995999999999</v>
      </c>
      <c r="S48" s="35">
        <v>0.1</v>
      </c>
      <c r="Z48">
        <f t="shared" si="17"/>
        <v>-18409</v>
      </c>
      <c r="AA48" s="15">
        <f t="shared" si="18"/>
        <v>2.1307059294553458E-2</v>
      </c>
      <c r="AB48" s="15">
        <f t="shared" si="19"/>
        <v>8.3584636777938634E-2</v>
      </c>
      <c r="AC48" s="15">
        <f t="shared" si="20"/>
        <v>0.10584830392249274</v>
      </c>
      <c r="AD48" s="15">
        <f t="shared" si="21"/>
        <v>8.406294070293896E-2</v>
      </c>
      <c r="AE48" s="15">
        <f t="shared" si="22"/>
        <v>7.0665779996258323E-4</v>
      </c>
      <c r="AF48">
        <f t="shared" si="23"/>
        <v>0.10584830392249274</v>
      </c>
      <c r="AG48" s="68"/>
      <c r="AH48">
        <f t="shared" si="24"/>
        <v>2.1785363219553776E-2</v>
      </c>
      <c r="AI48">
        <f t="shared" si="25"/>
        <v>0.83012500752288054</v>
      </c>
      <c r="AJ48">
        <f t="shared" si="26"/>
        <v>0.93038597981371263</v>
      </c>
      <c r="AK48">
        <f t="shared" si="27"/>
        <v>0.53361267500959786</v>
      </c>
      <c r="AL48">
        <f t="shared" si="28"/>
        <v>1.8790007954598995</v>
      </c>
      <c r="AM48">
        <f t="shared" si="29"/>
        <v>1.3677992046646785</v>
      </c>
      <c r="AN48" s="15">
        <f t="shared" si="43"/>
        <v>1.2564735801397862</v>
      </c>
      <c r="AO48" s="15">
        <f t="shared" si="43"/>
        <v>1.2564460166848892</v>
      </c>
      <c r="AP48" s="15">
        <f t="shared" si="43"/>
        <v>1.256286868491284</v>
      </c>
      <c r="AQ48" s="15">
        <f t="shared" si="43"/>
        <v>1.2553694834594886</v>
      </c>
      <c r="AR48" s="15">
        <f t="shared" si="43"/>
        <v>1.250130819820904</v>
      </c>
      <c r="AS48" s="15">
        <f t="shared" si="43"/>
        <v>1.2216675743280607</v>
      </c>
      <c r="AT48" s="15">
        <f t="shared" si="43"/>
        <v>1.0948158424751804</v>
      </c>
      <c r="AU48" s="15">
        <f t="shared" si="31"/>
        <v>0.72391500093545191</v>
      </c>
      <c r="AV48"/>
      <c r="AW48">
        <v>-4800</v>
      </c>
      <c r="AX48">
        <f t="shared" si="35"/>
        <v>-1.8841177825952616E-2</v>
      </c>
      <c r="AY48">
        <f t="shared" si="36"/>
        <v>3.4847927284324303E-3</v>
      </c>
      <c r="AZ48">
        <f t="shared" si="37"/>
        <v>-2.2325970554385045E-2</v>
      </c>
      <c r="BA48">
        <f t="shared" si="38"/>
        <v>0.63083477946201638</v>
      </c>
      <c r="BB48">
        <f t="shared" si="39"/>
        <v>-0.7944722300035213</v>
      </c>
      <c r="BC48">
        <f t="shared" si="40"/>
        <v>-2.2905821108959619</v>
      </c>
      <c r="BD48">
        <f t="shared" si="41"/>
        <v>-2.2065699985430243</v>
      </c>
      <c r="BE48">
        <f t="shared" si="44"/>
        <v>4.5544437218762859</v>
      </c>
      <c r="BF48">
        <f t="shared" si="44"/>
        <v>4.5544435354471524</v>
      </c>
      <c r="BG48">
        <f t="shared" si="44"/>
        <v>4.5544456519981882</v>
      </c>
      <c r="BH48">
        <f t="shared" si="44"/>
        <v>4.5544216242076914</v>
      </c>
      <c r="BI48">
        <f t="shared" si="44"/>
        <v>4.554694609007262</v>
      </c>
      <c r="BJ48">
        <f t="shared" si="44"/>
        <v>4.551620224123166</v>
      </c>
      <c r="BK48">
        <f t="shared" si="44"/>
        <v>4.5906131982724929</v>
      </c>
      <c r="BL48">
        <f t="shared" si="42"/>
        <v>5.1074731372952344</v>
      </c>
      <c r="BM48"/>
      <c r="BN48"/>
      <c r="BO48"/>
      <c r="BP48"/>
    </row>
    <row r="49" spans="1:68" s="9" customFormat="1" x14ac:dyDescent="0.2">
      <c r="A49" s="63" t="s">
        <v>1327</v>
      </c>
      <c r="B49" s="28" t="s">
        <v>676</v>
      </c>
      <c r="C49" s="64">
        <v>27608.368999999999</v>
      </c>
      <c r="D49" s="64" t="s">
        <v>700</v>
      </c>
      <c r="E49" s="9">
        <f t="shared" si="11"/>
        <v>-18390.936153041595</v>
      </c>
      <c r="F49" s="9">
        <f t="shared" si="12"/>
        <v>-18391</v>
      </c>
      <c r="G49" s="9">
        <f t="shared" si="13"/>
        <v>9.8889999997481937E-2</v>
      </c>
      <c r="I49" s="9">
        <f t="shared" si="14"/>
        <v>9.8889999997481937E-2</v>
      </c>
      <c r="M49" s="15"/>
      <c r="P49" s="9">
        <f t="shared" si="15"/>
        <v>-4.7236083519064322E-4</v>
      </c>
      <c r="Q49" s="40">
        <f t="shared" si="16"/>
        <v>12589.868999999999</v>
      </c>
      <c r="S49" s="35">
        <v>0.1</v>
      </c>
      <c r="Z49">
        <f t="shared" si="17"/>
        <v>-18391</v>
      </c>
      <c r="AA49" s="15">
        <f t="shared" si="18"/>
        <v>2.1348699033089731E-2</v>
      </c>
      <c r="AB49" s="15">
        <f t="shared" si="19"/>
        <v>7.7068940129201569E-2</v>
      </c>
      <c r="AC49" s="15">
        <f t="shared" si="20"/>
        <v>9.936236083267258E-2</v>
      </c>
      <c r="AD49" s="15">
        <f t="shared" si="21"/>
        <v>7.7541300964392212E-2</v>
      </c>
      <c r="AE49" s="15">
        <f t="shared" si="22"/>
        <v>6.0126533552504538E-4</v>
      </c>
      <c r="AF49">
        <f t="shared" si="23"/>
        <v>9.936236083267258E-2</v>
      </c>
      <c r="AG49" s="68"/>
      <c r="AH49">
        <f t="shared" si="24"/>
        <v>2.1821059868280375E-2</v>
      </c>
      <c r="AI49">
        <f t="shared" si="25"/>
        <v>0.82639661978962287</v>
      </c>
      <c r="AJ49">
        <f t="shared" si="26"/>
        <v>0.92779903455820112</v>
      </c>
      <c r="AK49">
        <f t="shared" si="27"/>
        <v>0.53241136950626</v>
      </c>
      <c r="AL49">
        <f t="shared" si="28"/>
        <v>1.8859957080986844</v>
      </c>
      <c r="AM49">
        <f t="shared" si="29"/>
        <v>1.3778882687848981</v>
      </c>
      <c r="AN49" s="15">
        <f t="shared" si="43"/>
        <v>1.2634704680745803</v>
      </c>
      <c r="AO49" s="15">
        <f t="shared" si="43"/>
        <v>1.2634457532677121</v>
      </c>
      <c r="AP49" s="15">
        <f t="shared" si="43"/>
        <v>1.2632999072343336</v>
      </c>
      <c r="AQ49" s="15">
        <f t="shared" si="43"/>
        <v>1.262440606541416</v>
      </c>
      <c r="AR49" s="15">
        <f t="shared" si="43"/>
        <v>1.2574240626232234</v>
      </c>
      <c r="AS49" s="15">
        <f t="shared" si="43"/>
        <v>1.229558978762568</v>
      </c>
      <c r="AT49" s="15">
        <f t="shared" si="43"/>
        <v>1.1030401196805004</v>
      </c>
      <c r="AU49" s="15">
        <f t="shared" si="31"/>
        <v>0.72971293219083266</v>
      </c>
      <c r="AV49"/>
      <c r="AW49">
        <v>-4600</v>
      </c>
      <c r="AX49">
        <f t="shared" si="35"/>
        <v>-1.885398374766958E-2</v>
      </c>
      <c r="AY49">
        <f t="shared" si="36"/>
        <v>3.5351179935664439E-3</v>
      </c>
      <c r="AZ49">
        <f t="shared" si="37"/>
        <v>-2.2389101741236025E-2</v>
      </c>
      <c r="BA49">
        <f t="shared" si="38"/>
        <v>0.6508070765561742</v>
      </c>
      <c r="BB49">
        <f t="shared" si="39"/>
        <v>-0.82184225275607925</v>
      </c>
      <c r="BC49">
        <f t="shared" si="40"/>
        <v>-2.2440829971980154</v>
      </c>
      <c r="BD49">
        <f t="shared" si="41"/>
        <v>-2.0767557931973606</v>
      </c>
      <c r="BE49">
        <f t="shared" si="44"/>
        <v>4.6145715701157961</v>
      </c>
      <c r="BF49">
        <f t="shared" si="44"/>
        <v>4.6145715493922275</v>
      </c>
      <c r="BG49">
        <f t="shared" si="44"/>
        <v>4.61457192831777</v>
      </c>
      <c r="BH49">
        <f t="shared" si="44"/>
        <v>4.6145649999849629</v>
      </c>
      <c r="BI49">
        <f t="shared" si="44"/>
        <v>4.6146917560750946</v>
      </c>
      <c r="BJ49">
        <f t="shared" si="44"/>
        <v>4.6123980505026445</v>
      </c>
      <c r="BK49">
        <f t="shared" si="44"/>
        <v>4.6699823489577721</v>
      </c>
      <c r="BL49">
        <f t="shared" si="42"/>
        <v>5.1718945956883537</v>
      </c>
      <c r="BM49"/>
      <c r="BN49"/>
      <c r="BO49"/>
      <c r="BP49"/>
    </row>
    <row r="50" spans="1:68" s="9" customFormat="1" x14ac:dyDescent="0.2">
      <c r="A50" s="63" t="s">
        <v>1327</v>
      </c>
      <c r="B50" s="28" t="s">
        <v>676</v>
      </c>
      <c r="C50" s="64">
        <v>27611.469000000001</v>
      </c>
      <c r="D50" s="64" t="s">
        <v>700</v>
      </c>
      <c r="E50" s="9">
        <f t="shared" si="11"/>
        <v>-18388.93468099118</v>
      </c>
      <c r="F50" s="9">
        <f t="shared" si="12"/>
        <v>-18389</v>
      </c>
      <c r="G50" s="9">
        <f t="shared" si="13"/>
        <v>0.10116999999809195</v>
      </c>
      <c r="I50" s="9">
        <f t="shared" si="14"/>
        <v>0.10116999999809195</v>
      </c>
      <c r="M50" s="15"/>
      <c r="P50" s="9">
        <f t="shared" si="15"/>
        <v>-4.7170060654317346E-4</v>
      </c>
      <c r="Q50" s="40">
        <f t="shared" si="16"/>
        <v>12592.969000000001</v>
      </c>
      <c r="S50" s="35">
        <v>0.1</v>
      </c>
      <c r="Z50">
        <f t="shared" si="17"/>
        <v>-18389</v>
      </c>
      <c r="AA50" s="15">
        <f t="shared" si="18"/>
        <v>2.1353249905459434E-2</v>
      </c>
      <c r="AB50" s="15">
        <f t="shared" si="19"/>
        <v>7.934504948608935E-2</v>
      </c>
      <c r="AC50" s="15">
        <f t="shared" si="20"/>
        <v>0.10164170060463512</v>
      </c>
      <c r="AD50" s="15">
        <f t="shared" si="21"/>
        <v>7.9816750092632519E-2</v>
      </c>
      <c r="AE50" s="15">
        <f t="shared" si="22"/>
        <v>6.3707135953497537E-4</v>
      </c>
      <c r="AF50">
        <f t="shared" si="23"/>
        <v>0.10164170060463512</v>
      </c>
      <c r="AG50" s="68"/>
      <c r="AH50">
        <f t="shared" si="24"/>
        <v>2.1824950512002606E-2</v>
      </c>
      <c r="AI50">
        <f t="shared" si="25"/>
        <v>0.82598494049808358</v>
      </c>
      <c r="AJ50">
        <f t="shared" si="26"/>
        <v>0.92751024183087261</v>
      </c>
      <c r="AK50">
        <f t="shared" si="27"/>
        <v>0.53227695710649037</v>
      </c>
      <c r="AL50">
        <f t="shared" si="28"/>
        <v>1.8867690410276405</v>
      </c>
      <c r="AM50">
        <f t="shared" si="29"/>
        <v>1.3790096484583783</v>
      </c>
      <c r="AN50" s="15">
        <f t="shared" si="43"/>
        <v>1.2642459555888812</v>
      </c>
      <c r="AO50" s="15">
        <f t="shared" si="43"/>
        <v>1.2642215419677525</v>
      </c>
      <c r="AP50" s="15">
        <f t="shared" si="43"/>
        <v>1.2640771200152057</v>
      </c>
      <c r="AQ50" s="15">
        <f t="shared" si="43"/>
        <v>1.2632241165479949</v>
      </c>
      <c r="AR50" s="15">
        <f t="shared" si="43"/>
        <v>1.2582319699648208</v>
      </c>
      <c r="AS50" s="15">
        <f t="shared" si="43"/>
        <v>1.2304335222114422</v>
      </c>
      <c r="AT50" s="15">
        <f t="shared" si="43"/>
        <v>1.1039531550716544</v>
      </c>
      <c r="AU50" s="15">
        <f t="shared" si="31"/>
        <v>0.73035714677476382</v>
      </c>
      <c r="AV50"/>
      <c r="AW50">
        <v>-4400</v>
      </c>
      <c r="AX50">
        <f t="shared" si="35"/>
        <v>-1.87841429887813E-2</v>
      </c>
      <c r="AY50">
        <f t="shared" si="36"/>
        <v>3.5852139292685643E-3</v>
      </c>
      <c r="AZ50">
        <f t="shared" si="37"/>
        <v>-2.2369356918049865E-2</v>
      </c>
      <c r="BA50">
        <f t="shared" si="38"/>
        <v>0.67294342544686636</v>
      </c>
      <c r="BB50">
        <f t="shared" si="39"/>
        <v>-0.84907918564867568</v>
      </c>
      <c r="BC50">
        <f t="shared" si="40"/>
        <v>-2.1944803985982504</v>
      </c>
      <c r="BD50">
        <f t="shared" si="41"/>
        <v>-1.9514185578623939</v>
      </c>
      <c r="BE50">
        <f t="shared" si="44"/>
        <v>4.6766731890843438</v>
      </c>
      <c r="BF50">
        <f t="shared" si="44"/>
        <v>4.6766731890956956</v>
      </c>
      <c r="BG50">
        <f t="shared" si="44"/>
        <v>4.6766731885280262</v>
      </c>
      <c r="BH50">
        <f t="shared" si="44"/>
        <v>4.6766732169163312</v>
      </c>
      <c r="BI50">
        <f t="shared" si="44"/>
        <v>4.6766717972862129</v>
      </c>
      <c r="BJ50">
        <f t="shared" si="44"/>
        <v>4.6767428587877751</v>
      </c>
      <c r="BK50">
        <f t="shared" si="44"/>
        <v>4.7514337775632853</v>
      </c>
      <c r="BL50">
        <f t="shared" si="42"/>
        <v>5.236316054081473</v>
      </c>
      <c r="BM50"/>
      <c r="BN50"/>
      <c r="BO50"/>
      <c r="BP50"/>
    </row>
    <row r="51" spans="1:68" s="9" customFormat="1" x14ac:dyDescent="0.2">
      <c r="A51" s="63" t="s">
        <v>1327</v>
      </c>
      <c r="B51" s="28" t="s">
        <v>676</v>
      </c>
      <c r="C51" s="64">
        <v>27625.403999999999</v>
      </c>
      <c r="D51" s="64" t="s">
        <v>700</v>
      </c>
      <c r="E51" s="9">
        <f t="shared" si="11"/>
        <v>-18379.937741306512</v>
      </c>
      <c r="F51" s="9">
        <f t="shared" si="12"/>
        <v>-18380</v>
      </c>
      <c r="G51" s="9">
        <f t="shared" si="13"/>
        <v>9.6429999994143145E-2</v>
      </c>
      <c r="I51" s="9">
        <f t="shared" si="14"/>
        <v>9.6429999994143145E-2</v>
      </c>
      <c r="M51" s="15"/>
      <c r="P51" s="9">
        <f t="shared" si="15"/>
        <v>-4.6872986142472851E-4</v>
      </c>
      <c r="Q51" s="40">
        <f t="shared" si="16"/>
        <v>12606.903999999999</v>
      </c>
      <c r="S51" s="35">
        <v>0.1</v>
      </c>
      <c r="Z51">
        <f t="shared" si="17"/>
        <v>-18380</v>
      </c>
      <c r="AA51" s="15">
        <f t="shared" si="18"/>
        <v>2.1373542498576262E-2</v>
      </c>
      <c r="AB51" s="15">
        <f t="shared" si="19"/>
        <v>7.4587727634142148E-2</v>
      </c>
      <c r="AC51" s="15">
        <f t="shared" si="20"/>
        <v>9.6898729855567869E-2</v>
      </c>
      <c r="AD51" s="15">
        <f t="shared" si="21"/>
        <v>7.5056457495566886E-2</v>
      </c>
      <c r="AE51" s="15">
        <f t="shared" si="22"/>
        <v>5.6334718117838389E-4</v>
      </c>
      <c r="AF51">
        <f t="shared" si="23"/>
        <v>9.6898729855567869E-2</v>
      </c>
      <c r="AG51" s="68"/>
      <c r="AH51">
        <f t="shared" si="24"/>
        <v>2.184227236000099E-2</v>
      </c>
      <c r="AI51">
        <f t="shared" si="25"/>
        <v>0.82413873685251193</v>
      </c>
      <c r="AJ51">
        <f t="shared" si="26"/>
        <v>0.92620740216296293</v>
      </c>
      <c r="AK51">
        <f t="shared" si="27"/>
        <v>0.53166983751588737</v>
      </c>
      <c r="AL51">
        <f t="shared" si="28"/>
        <v>1.8902395186904268</v>
      </c>
      <c r="AM51">
        <f t="shared" si="29"/>
        <v>1.3840568172639642</v>
      </c>
      <c r="AN51" s="15">
        <f t="shared" ref="AN51:AT60" si="45">$AU51+$AB$7*SIN(AO51)</f>
        <v>1.2677308663719573</v>
      </c>
      <c r="AO51" s="15">
        <f t="shared" si="45"/>
        <v>1.2677077714868241</v>
      </c>
      <c r="AP51" s="15">
        <f t="shared" si="45"/>
        <v>1.2675696274787585</v>
      </c>
      <c r="AQ51" s="15">
        <f t="shared" si="45"/>
        <v>1.2667445775718857</v>
      </c>
      <c r="AR51" s="15">
        <f t="shared" si="45"/>
        <v>1.2618615120474479</v>
      </c>
      <c r="AS51" s="15">
        <f t="shared" si="45"/>
        <v>1.234363326026223</v>
      </c>
      <c r="AT51" s="15">
        <f t="shared" si="45"/>
        <v>1.1080598940162514</v>
      </c>
      <c r="AU51" s="15">
        <f t="shared" si="31"/>
        <v>0.73325611240245425</v>
      </c>
      <c r="AV51"/>
      <c r="AW51">
        <v>-4200</v>
      </c>
      <c r="AX51">
        <f t="shared" si="35"/>
        <v>-1.8622978240361864E-2</v>
      </c>
      <c r="AY51">
        <f t="shared" si="36"/>
        <v>3.6350805355387936E-3</v>
      </c>
      <c r="AZ51">
        <f t="shared" si="37"/>
        <v>-2.2258058775900657E-2</v>
      </c>
      <c r="BA51">
        <f t="shared" si="38"/>
        <v>0.69756171478399587</v>
      </c>
      <c r="BB51">
        <f t="shared" si="39"/>
        <v>-0.87595186476553255</v>
      </c>
      <c r="BC51">
        <f t="shared" si="40"/>
        <v>-2.1413146659446816</v>
      </c>
      <c r="BD51">
        <f t="shared" si="41"/>
        <v>-1.8298831571453038</v>
      </c>
      <c r="BE51">
        <f t="shared" si="44"/>
        <v>4.7409661603783899</v>
      </c>
      <c r="BF51">
        <f t="shared" si="44"/>
        <v>4.7409661606524658</v>
      </c>
      <c r="BG51">
        <f t="shared" si="44"/>
        <v>4.7409661777810745</v>
      </c>
      <c r="BH51">
        <f t="shared" si="44"/>
        <v>4.7409672482287144</v>
      </c>
      <c r="BI51">
        <f t="shared" si="44"/>
        <v>4.7410340662094166</v>
      </c>
      <c r="BJ51">
        <f t="shared" si="44"/>
        <v>4.7449345480205229</v>
      </c>
      <c r="BK51">
        <f t="shared" si="44"/>
        <v>4.8348968320354366</v>
      </c>
      <c r="BL51">
        <f t="shared" si="42"/>
        <v>5.3007375124745915</v>
      </c>
      <c r="BM51"/>
      <c r="BN51"/>
      <c r="BO51"/>
      <c r="BP51"/>
    </row>
    <row r="52" spans="1:68" s="9" customFormat="1" x14ac:dyDescent="0.2">
      <c r="A52" s="63" t="s">
        <v>1327</v>
      </c>
      <c r="B52" s="28" t="s">
        <v>676</v>
      </c>
      <c r="C52" s="64">
        <v>27628.508000000002</v>
      </c>
      <c r="D52" s="64" t="s">
        <v>700</v>
      </c>
      <c r="E52" s="9">
        <f t="shared" si="11"/>
        <v>-18377.933686711516</v>
      </c>
      <c r="F52" s="9">
        <f t="shared" si="12"/>
        <v>-18378</v>
      </c>
      <c r="G52" s="9">
        <f t="shared" si="13"/>
        <v>0.10270999999920605</v>
      </c>
      <c r="I52" s="9">
        <f t="shared" si="14"/>
        <v>0.10270999999920605</v>
      </c>
      <c r="M52" s="15"/>
      <c r="P52" s="9">
        <f t="shared" si="15"/>
        <v>-4.6806975890844617E-4</v>
      </c>
      <c r="Q52" s="40">
        <f t="shared" si="16"/>
        <v>12610.008000000002</v>
      </c>
      <c r="S52" s="35">
        <v>0.1</v>
      </c>
      <c r="Z52">
        <f t="shared" si="17"/>
        <v>-18378</v>
      </c>
      <c r="AA52" s="15">
        <f t="shared" si="18"/>
        <v>2.137801067392139E-2</v>
      </c>
      <c r="AB52" s="15">
        <f t="shared" si="19"/>
        <v>8.0863919566376216E-2</v>
      </c>
      <c r="AC52" s="15">
        <f t="shared" si="20"/>
        <v>0.1031780697581145</v>
      </c>
      <c r="AD52" s="15">
        <f t="shared" si="21"/>
        <v>8.1331989325284654E-2</v>
      </c>
      <c r="AE52" s="15">
        <f t="shared" si="22"/>
        <v>6.6148924876082175E-4</v>
      </c>
      <c r="AF52">
        <f t="shared" si="23"/>
        <v>0.1031780697581145</v>
      </c>
      <c r="AG52" s="68"/>
      <c r="AH52">
        <f t="shared" si="24"/>
        <v>2.1846080432829835E-2</v>
      </c>
      <c r="AI52">
        <f t="shared" si="25"/>
        <v>0.82372987651280427</v>
      </c>
      <c r="AJ52">
        <f t="shared" si="26"/>
        <v>0.92591716285501691</v>
      </c>
      <c r="AK52">
        <f t="shared" si="27"/>
        <v>0.53153442368844639</v>
      </c>
      <c r="AL52">
        <f t="shared" si="28"/>
        <v>1.8910086283233964</v>
      </c>
      <c r="AM52">
        <f t="shared" si="29"/>
        <v>1.3851786275252667</v>
      </c>
      <c r="AN52" s="15">
        <f t="shared" si="45"/>
        <v>1.2685042310195698</v>
      </c>
      <c r="AO52" s="15">
        <f t="shared" si="45"/>
        <v>1.2684814211851065</v>
      </c>
      <c r="AP52" s="15">
        <f t="shared" si="45"/>
        <v>1.2683446435987398</v>
      </c>
      <c r="AQ52" s="15">
        <f t="shared" si="45"/>
        <v>1.2675257206384529</v>
      </c>
      <c r="AR52" s="15">
        <f t="shared" si="45"/>
        <v>1.2626667375353873</v>
      </c>
      <c r="AS52" s="15">
        <f t="shared" si="45"/>
        <v>1.2352353620154015</v>
      </c>
      <c r="AT52" s="15">
        <f t="shared" si="45"/>
        <v>1.1089720752701271</v>
      </c>
      <c r="AU52" s="15">
        <f t="shared" si="31"/>
        <v>0.73390032698638541</v>
      </c>
      <c r="AV52"/>
      <c r="AW52">
        <v>-4000</v>
      </c>
      <c r="AX52">
        <f t="shared" si="35"/>
        <v>-1.8360547000358302E-2</v>
      </c>
      <c r="AY52">
        <f t="shared" si="36"/>
        <v>3.6847178123771301E-3</v>
      </c>
      <c r="AZ52">
        <f t="shared" si="37"/>
        <v>-2.2045264812735433E-2</v>
      </c>
      <c r="BA52">
        <f t="shared" si="38"/>
        <v>0.72504011728937023</v>
      </c>
      <c r="BB52">
        <f t="shared" si="39"/>
        <v>-0.90213250075416707</v>
      </c>
      <c r="BC52">
        <f t="shared" si="40"/>
        <v>-2.0840333637958635</v>
      </c>
      <c r="BD52">
        <f t="shared" si="41"/>
        <v>-1.7115114570599379</v>
      </c>
      <c r="BE52">
        <f t="shared" ref="BE52:BK61" si="46">$BL52+$AB$7*SIN(BF52)</f>
        <v>4.80770065842216</v>
      </c>
      <c r="BF52">
        <f t="shared" si="46"/>
        <v>4.8077007349481145</v>
      </c>
      <c r="BG52">
        <f t="shared" si="46"/>
        <v>4.80770217086316</v>
      </c>
      <c r="BH52">
        <f t="shared" si="46"/>
        <v>4.80772911003824</v>
      </c>
      <c r="BI52">
        <f t="shared" si="46"/>
        <v>4.8082331160783669</v>
      </c>
      <c r="BJ52">
        <f t="shared" si="46"/>
        <v>4.8172181261582123</v>
      </c>
      <c r="BK52">
        <f t="shared" si="46"/>
        <v>4.9202925147101153</v>
      </c>
      <c r="BL52">
        <f t="shared" si="42"/>
        <v>5.3651589708677108</v>
      </c>
      <c r="BM52"/>
      <c r="BN52"/>
      <c r="BO52"/>
      <c r="BP52"/>
    </row>
    <row r="53" spans="1:68" s="9" customFormat="1" x14ac:dyDescent="0.2">
      <c r="A53" s="63" t="s">
        <v>1327</v>
      </c>
      <c r="B53" s="28" t="s">
        <v>676</v>
      </c>
      <c r="C53" s="64">
        <v>27639.363000000001</v>
      </c>
      <c r="D53" s="64" t="s">
        <v>700</v>
      </c>
      <c r="E53" s="9">
        <f t="shared" si="11"/>
        <v>-18370.925306354351</v>
      </c>
      <c r="F53" s="9">
        <f t="shared" si="12"/>
        <v>-18371</v>
      </c>
      <c r="G53" s="9">
        <f t="shared" si="13"/>
        <v>0.11568999999872176</v>
      </c>
      <c r="I53" s="9">
        <f t="shared" ref="I53:I72" si="47">G53</f>
        <v>0.11568999999872176</v>
      </c>
      <c r="M53" s="15"/>
      <c r="P53" s="9">
        <f t="shared" si="15"/>
        <v>-4.6575958069838407E-4</v>
      </c>
      <c r="Q53" s="40">
        <f t="shared" si="16"/>
        <v>12620.863000000001</v>
      </c>
      <c r="S53" s="35">
        <v>0.1</v>
      </c>
      <c r="Z53">
        <f t="shared" si="17"/>
        <v>-18371</v>
      </c>
      <c r="AA53" s="15">
        <f t="shared" si="18"/>
        <v>2.1393531512434689E-2</v>
      </c>
      <c r="AB53" s="15">
        <f t="shared" si="19"/>
        <v>9.3830708905588686E-2</v>
      </c>
      <c r="AC53" s="15">
        <f t="shared" si="20"/>
        <v>0.11615575957942015</v>
      </c>
      <c r="AD53" s="15">
        <f t="shared" si="21"/>
        <v>9.4296468486287074E-2</v>
      </c>
      <c r="AE53" s="15">
        <f t="shared" si="22"/>
        <v>8.8918239689853322E-4</v>
      </c>
      <c r="AF53">
        <f t="shared" si="23"/>
        <v>0.11615575957942015</v>
      </c>
      <c r="AG53" s="68"/>
      <c r="AH53">
        <f t="shared" si="24"/>
        <v>2.1859291093133074E-2</v>
      </c>
      <c r="AI53">
        <f t="shared" si="25"/>
        <v>0.82230287637135491</v>
      </c>
      <c r="AJ53">
        <f t="shared" si="26"/>
        <v>0.92489929592639009</v>
      </c>
      <c r="AK53">
        <f t="shared" si="27"/>
        <v>0.53105906663393487</v>
      </c>
      <c r="AL53">
        <f t="shared" si="28"/>
        <v>1.893694508288946</v>
      </c>
      <c r="AM53">
        <f t="shared" si="29"/>
        <v>1.3891056004456623</v>
      </c>
      <c r="AN53" s="15">
        <f t="shared" si="45"/>
        <v>1.2712079834646275</v>
      </c>
      <c r="AO53" s="15">
        <f t="shared" si="45"/>
        <v>1.2711861489088594</v>
      </c>
      <c r="AP53" s="15">
        <f t="shared" si="45"/>
        <v>1.2710540728833548</v>
      </c>
      <c r="AQ53" s="15">
        <f t="shared" si="45"/>
        <v>1.270256352433268</v>
      </c>
      <c r="AR53" s="15">
        <f t="shared" si="45"/>
        <v>1.2654812031179594</v>
      </c>
      <c r="AS53" s="15">
        <f t="shared" si="45"/>
        <v>1.2382838976040791</v>
      </c>
      <c r="AT53" s="15">
        <f t="shared" si="45"/>
        <v>1.1121634831114324</v>
      </c>
      <c r="AU53" s="15">
        <f t="shared" si="31"/>
        <v>0.73615507803014457</v>
      </c>
      <c r="AV53"/>
      <c r="AW53">
        <v>-3800</v>
      </c>
      <c r="AX53">
        <f t="shared" si="35"/>
        <v>-1.7985409061283274E-2</v>
      </c>
      <c r="AY53">
        <f t="shared" si="36"/>
        <v>3.7341257597835751E-3</v>
      </c>
      <c r="AZ53">
        <f t="shared" si="37"/>
        <v>-2.1719534821066849E-2</v>
      </c>
      <c r="BA53">
        <f t="shared" si="38"/>
        <v>0.75582892001780311</v>
      </c>
      <c r="BB53">
        <f t="shared" si="39"/>
        <v>-0.92715717813815435</v>
      </c>
      <c r="BC53">
        <f t="shared" si="40"/>
        <v>-2.0219674673343175</v>
      </c>
      <c r="BD53">
        <f t="shared" si="41"/>
        <v>-1.595689097488652</v>
      </c>
      <c r="BE53">
        <f t="shared" si="46"/>
        <v>4.8771657337683632</v>
      </c>
      <c r="BF53">
        <f t="shared" si="46"/>
        <v>4.8771668686805452</v>
      </c>
      <c r="BG53">
        <f t="shared" si="46"/>
        <v>4.8771792232113249</v>
      </c>
      <c r="BH53">
        <f t="shared" si="46"/>
        <v>4.8773136539616484</v>
      </c>
      <c r="BI53">
        <f t="shared" si="46"/>
        <v>4.8787694498930945</v>
      </c>
      <c r="BJ53">
        <f t="shared" si="46"/>
        <v>4.893794815523262</v>
      </c>
      <c r="BK53">
        <f t="shared" si="46"/>
        <v>5.0075338100494449</v>
      </c>
      <c r="BL53">
        <f t="shared" si="42"/>
        <v>5.4295804292608301</v>
      </c>
      <c r="BM53"/>
      <c r="BN53"/>
      <c r="BO53"/>
      <c r="BP53"/>
    </row>
    <row r="54" spans="1:68" s="9" customFormat="1" x14ac:dyDescent="0.2">
      <c r="A54" s="63" t="s">
        <v>1327</v>
      </c>
      <c r="B54" s="28" t="s">
        <v>676</v>
      </c>
      <c r="C54" s="64">
        <v>27642.437999999998</v>
      </c>
      <c r="D54" s="64" t="s">
        <v>700</v>
      </c>
      <c r="E54" s="9">
        <f t="shared" si="11"/>
        <v>-18368.939975207573</v>
      </c>
      <c r="F54" s="9">
        <f t="shared" si="12"/>
        <v>-18369</v>
      </c>
      <c r="G54" s="9">
        <f t="shared" si="13"/>
        <v>9.2969999994238606E-2</v>
      </c>
      <c r="I54" s="9">
        <f t="shared" si="47"/>
        <v>9.2969999994238606E-2</v>
      </c>
      <c r="M54" s="15"/>
      <c r="P54" s="9">
        <f t="shared" si="15"/>
        <v>-4.6509958138034519E-4</v>
      </c>
      <c r="Q54" s="40">
        <f t="shared" si="16"/>
        <v>12623.937999999998</v>
      </c>
      <c r="S54" s="35">
        <v>0.1</v>
      </c>
      <c r="Z54">
        <f t="shared" si="17"/>
        <v>-18369</v>
      </c>
      <c r="AA54" s="15">
        <f t="shared" si="18"/>
        <v>2.1397932468310961E-2</v>
      </c>
      <c r="AB54" s="15">
        <f t="shared" si="19"/>
        <v>7.1106967944547295E-2</v>
      </c>
      <c r="AC54" s="15">
        <f t="shared" si="20"/>
        <v>9.3435099575618949E-2</v>
      </c>
      <c r="AD54" s="15">
        <f t="shared" si="21"/>
        <v>7.1572067525927652E-2</v>
      </c>
      <c r="AE54" s="15">
        <f t="shared" si="22"/>
        <v>5.1225608499359473E-4</v>
      </c>
      <c r="AF54">
        <f t="shared" si="23"/>
        <v>9.3435099575618949E-2</v>
      </c>
      <c r="AG54" s="68"/>
      <c r="AH54">
        <f t="shared" si="24"/>
        <v>2.1863032049691308E-2</v>
      </c>
      <c r="AI54">
        <f t="shared" si="25"/>
        <v>0.82189630484337628</v>
      </c>
      <c r="AJ54">
        <f t="shared" si="26"/>
        <v>0.92460790229754553</v>
      </c>
      <c r="AK54">
        <f t="shared" si="27"/>
        <v>0.5309228510542342</v>
      </c>
      <c r="AL54">
        <f t="shared" si="28"/>
        <v>1.8944601927160409</v>
      </c>
      <c r="AM54">
        <f t="shared" si="29"/>
        <v>1.3902277773333698</v>
      </c>
      <c r="AN54" s="15">
        <f t="shared" si="45"/>
        <v>1.2719796222223825</v>
      </c>
      <c r="AO54" s="15">
        <f t="shared" si="45"/>
        <v>1.2719580600070242</v>
      </c>
      <c r="AP54" s="15">
        <f t="shared" si="45"/>
        <v>1.2718273043758712</v>
      </c>
      <c r="AQ54" s="15">
        <f t="shared" si="45"/>
        <v>1.2710355729613052</v>
      </c>
      <c r="AR54" s="15">
        <f t="shared" si="45"/>
        <v>1.2662842457748944</v>
      </c>
      <c r="AS54" s="15">
        <f t="shared" si="45"/>
        <v>1.2391538819418684</v>
      </c>
      <c r="AT54" s="15">
        <f t="shared" si="45"/>
        <v>1.1130749630230208</v>
      </c>
      <c r="AU54" s="15">
        <f t="shared" si="31"/>
        <v>0.73679929261407573</v>
      </c>
      <c r="AV54"/>
      <c r="AW54">
        <v>-3600</v>
      </c>
      <c r="AX54">
        <f t="shared" si="35"/>
        <v>-1.7484350413466913E-2</v>
      </c>
      <c r="AY54">
        <f t="shared" si="36"/>
        <v>3.7833043777581272E-3</v>
      </c>
      <c r="AZ54">
        <f t="shared" si="37"/>
        <v>-2.1267654791225041E-2</v>
      </c>
      <c r="BA54">
        <f t="shared" si="38"/>
        <v>0.79046357781481291</v>
      </c>
      <c r="BB54">
        <f t="shared" si="39"/>
        <v>-0.95036903055604449</v>
      </c>
      <c r="BC54">
        <f t="shared" si="40"/>
        <v>-1.9543002792596629</v>
      </c>
      <c r="BD54">
        <f t="shared" si="41"/>
        <v>-1.4818121273183771</v>
      </c>
      <c r="BE54">
        <f t="shared" si="46"/>
        <v>4.949697194543929</v>
      </c>
      <c r="BF54">
        <f t="shared" si="46"/>
        <v>4.9497041423384784</v>
      </c>
      <c r="BG54">
        <f t="shared" si="46"/>
        <v>4.9497569102896204</v>
      </c>
      <c r="BH54">
        <f t="shared" si="46"/>
        <v>4.9501573036904514</v>
      </c>
      <c r="BI54">
        <f t="shared" si="46"/>
        <v>4.9531741323403775</v>
      </c>
      <c r="BJ54">
        <f t="shared" si="46"/>
        <v>4.9748134721253621</v>
      </c>
      <c r="BK54">
        <f t="shared" si="46"/>
        <v>5.096526045642209</v>
      </c>
      <c r="BL54">
        <f t="shared" si="42"/>
        <v>5.4940018876539485</v>
      </c>
      <c r="BM54"/>
      <c r="BN54"/>
      <c r="BO54"/>
      <c r="BP54"/>
    </row>
    <row r="55" spans="1:68" s="9" customFormat="1" x14ac:dyDescent="0.2">
      <c r="A55" s="63" t="s">
        <v>1327</v>
      </c>
      <c r="B55" s="28" t="s">
        <v>676</v>
      </c>
      <c r="C55" s="64">
        <v>27656.388999999999</v>
      </c>
      <c r="D55" s="64" t="s">
        <v>700</v>
      </c>
      <c r="E55" s="9">
        <f t="shared" si="11"/>
        <v>-18359.932705344578</v>
      </c>
      <c r="F55" s="9">
        <f t="shared" si="12"/>
        <v>-18360</v>
      </c>
      <c r="G55" s="9">
        <f t="shared" si="13"/>
        <v>0.10422999999718741</v>
      </c>
      <c r="I55" s="9">
        <f t="shared" si="47"/>
        <v>0.10422999999718741</v>
      </c>
      <c r="M55" s="15"/>
      <c r="P55" s="9">
        <f t="shared" si="15"/>
        <v>-4.6212986824434473E-4</v>
      </c>
      <c r="Q55" s="40">
        <f t="shared" si="16"/>
        <v>12637.888999999999</v>
      </c>
      <c r="S55" s="35">
        <v>0.1</v>
      </c>
      <c r="Z55">
        <f t="shared" si="17"/>
        <v>-18360</v>
      </c>
      <c r="AA55" s="15">
        <f t="shared" si="18"/>
        <v>2.1417552860801672E-2</v>
      </c>
      <c r="AB55" s="15">
        <f t="shared" si="19"/>
        <v>8.235031726814139E-2</v>
      </c>
      <c r="AC55" s="15">
        <f t="shared" si="20"/>
        <v>0.10469212986543175</v>
      </c>
      <c r="AD55" s="15">
        <f t="shared" si="21"/>
        <v>8.2812447136385733E-2</v>
      </c>
      <c r="AE55" s="15">
        <f t="shared" si="22"/>
        <v>6.8579014007166816E-4</v>
      </c>
      <c r="AF55">
        <f t="shared" si="23"/>
        <v>0.10469212986543175</v>
      </c>
      <c r="AG55" s="68"/>
      <c r="AH55">
        <f t="shared" si="24"/>
        <v>2.1879682729046016E-2</v>
      </c>
      <c r="AI55">
        <f t="shared" si="25"/>
        <v>0.82007298952188434</v>
      </c>
      <c r="AJ55">
        <f t="shared" si="26"/>
        <v>0.92329351849636698</v>
      </c>
      <c r="AK55">
        <f t="shared" si="27"/>
        <v>0.53030771340836458</v>
      </c>
      <c r="AL55">
        <f t="shared" si="28"/>
        <v>1.897896417771106</v>
      </c>
      <c r="AM55">
        <f t="shared" si="29"/>
        <v>1.395278612340932</v>
      </c>
      <c r="AN55" s="15">
        <f t="shared" si="45"/>
        <v>1.2754472739563698</v>
      </c>
      <c r="AO55" s="15">
        <f t="shared" si="45"/>
        <v>1.2754269033556147</v>
      </c>
      <c r="AP55" s="15">
        <f t="shared" si="45"/>
        <v>1.2753019653832069</v>
      </c>
      <c r="AQ55" s="15">
        <f t="shared" si="45"/>
        <v>1.2745368084838167</v>
      </c>
      <c r="AR55" s="15">
        <f t="shared" si="45"/>
        <v>1.2698919596389104</v>
      </c>
      <c r="AS55" s="15">
        <f t="shared" si="45"/>
        <v>1.243063169376962</v>
      </c>
      <c r="AT55" s="15">
        <f t="shared" si="45"/>
        <v>1.1171746885567513</v>
      </c>
      <c r="AU55" s="15">
        <f t="shared" si="31"/>
        <v>0.73969825824176605</v>
      </c>
      <c r="AV55"/>
      <c r="AW55">
        <v>-3400</v>
      </c>
      <c r="AX55">
        <f t="shared" si="35"/>
        <v>-1.6842055901078817E-2</v>
      </c>
      <c r="AY55">
        <f t="shared" si="36"/>
        <v>3.8322536663007879E-3</v>
      </c>
      <c r="AZ55">
        <f t="shared" si="37"/>
        <v>-2.0674309567379603E-2</v>
      </c>
      <c r="BA55">
        <f t="shared" si="38"/>
        <v>0.82957774117320326</v>
      </c>
      <c r="BB55">
        <f t="shared" si="39"/>
        <v>-0.97083600483448962</v>
      </c>
      <c r="BC55">
        <f t="shared" si="40"/>
        <v>-1.8800265503571096</v>
      </c>
      <c r="BD55">
        <f t="shared" si="41"/>
        <v>-1.3692726453052568</v>
      </c>
      <c r="BE55">
        <f t="shared" si="46"/>
        <v>5.0256876516193447</v>
      </c>
      <c r="BF55">
        <f t="shared" si="46"/>
        <v>5.0257147831209892</v>
      </c>
      <c r="BG55">
        <f t="shared" si="46"/>
        <v>5.025871932886484</v>
      </c>
      <c r="BH55">
        <f t="shared" si="46"/>
        <v>5.0267806738933629</v>
      </c>
      <c r="BI55">
        <f t="shared" si="46"/>
        <v>5.0319866066431294</v>
      </c>
      <c r="BJ55">
        <f t="shared" si="46"/>
        <v>5.0603626558682357</v>
      </c>
      <c r="BK55">
        <f t="shared" si="46"/>
        <v>5.1871672849702657</v>
      </c>
      <c r="BL55">
        <f t="shared" si="42"/>
        <v>5.5584233460470678</v>
      </c>
      <c r="BM55"/>
      <c r="BN55"/>
      <c r="BO55"/>
      <c r="BP55"/>
    </row>
    <row r="56" spans="1:68" s="9" customFormat="1" x14ac:dyDescent="0.2">
      <c r="A56" s="63" t="s">
        <v>1327</v>
      </c>
      <c r="B56" s="28" t="s">
        <v>676</v>
      </c>
      <c r="C56" s="64">
        <v>27659.483</v>
      </c>
      <c r="D56" s="64" t="s">
        <v>700</v>
      </c>
      <c r="E56" s="9">
        <f t="shared" si="11"/>
        <v>-18357.93510711104</v>
      </c>
      <c r="F56" s="9">
        <f t="shared" si="12"/>
        <v>-18358</v>
      </c>
      <c r="G56" s="9">
        <f t="shared" si="13"/>
        <v>0.10050999999657506</v>
      </c>
      <c r="I56" s="9">
        <f t="shared" si="47"/>
        <v>0.10050999999657506</v>
      </c>
      <c r="M56" s="15"/>
      <c r="P56" s="9">
        <f t="shared" si="15"/>
        <v>-4.6146999505749348E-4</v>
      </c>
      <c r="Q56" s="40">
        <f t="shared" si="16"/>
        <v>12640.983</v>
      </c>
      <c r="S56" s="35">
        <v>0.1</v>
      </c>
      <c r="Z56">
        <f t="shared" si="17"/>
        <v>-18358</v>
      </c>
      <c r="AA56" s="15">
        <f t="shared" si="18"/>
        <v>2.1421872194900497E-2</v>
      </c>
      <c r="AB56" s="15">
        <f t="shared" si="19"/>
        <v>7.8626657806617067E-2</v>
      </c>
      <c r="AC56" s="15">
        <f t="shared" si="20"/>
        <v>0.10097146999163255</v>
      </c>
      <c r="AD56" s="15">
        <f t="shared" si="21"/>
        <v>7.9088127801674568E-2</v>
      </c>
      <c r="AE56" s="15">
        <f t="shared" si="22"/>
        <v>6.2549319591740098E-4</v>
      </c>
      <c r="AF56">
        <f t="shared" si="23"/>
        <v>0.10097146999163255</v>
      </c>
      <c r="AG56" s="68"/>
      <c r="AH56">
        <f t="shared" si="24"/>
        <v>2.188334218995799E-2</v>
      </c>
      <c r="AI56">
        <f t="shared" si="25"/>
        <v>0.81966919407346928</v>
      </c>
      <c r="AJ56">
        <f t="shared" si="26"/>
        <v>0.92300074906734364</v>
      </c>
      <c r="AK56">
        <f t="shared" si="27"/>
        <v>0.5301705390097492</v>
      </c>
      <c r="AL56">
        <f t="shared" si="28"/>
        <v>1.8986579523485096</v>
      </c>
      <c r="AM56">
        <f t="shared" si="29"/>
        <v>1.3964012547911815</v>
      </c>
      <c r="AN56" s="15">
        <f t="shared" si="45"/>
        <v>1.2762168166237304</v>
      </c>
      <c r="AO56" s="15">
        <f t="shared" si="45"/>
        <v>1.2761967034145487</v>
      </c>
      <c r="AP56" s="15">
        <f t="shared" si="45"/>
        <v>1.2760730309749473</v>
      </c>
      <c r="AQ56" s="15">
        <f t="shared" si="45"/>
        <v>1.2753136963243898</v>
      </c>
      <c r="AR56" s="15">
        <f t="shared" si="45"/>
        <v>1.2706923484103698</v>
      </c>
      <c r="AS56" s="15">
        <f t="shared" si="45"/>
        <v>1.2439306461293316</v>
      </c>
      <c r="AT56" s="15">
        <f t="shared" si="45"/>
        <v>1.1180853082225506</v>
      </c>
      <c r="AU56" s="15">
        <f t="shared" si="31"/>
        <v>0.74034247282569732</v>
      </c>
      <c r="AV56"/>
      <c r="AW56">
        <v>-3200</v>
      </c>
      <c r="AX56">
        <f t="shared" si="35"/>
        <v>-1.6040727684215331E-2</v>
      </c>
      <c r="AY56">
        <f t="shared" si="36"/>
        <v>3.8809736254115557E-3</v>
      </c>
      <c r="AZ56">
        <f t="shared" si="37"/>
        <v>-1.9921701309626887E-2</v>
      </c>
      <c r="BA56">
        <f t="shared" si="38"/>
        <v>0.87391289324542087</v>
      </c>
      <c r="BB56">
        <f t="shared" si="39"/>
        <v>-0.98723123722678119</v>
      </c>
      <c r="BC56">
        <f t="shared" si="40"/>
        <v>-1.7978990070898602</v>
      </c>
      <c r="BD56">
        <f t="shared" si="41"/>
        <v>-1.2574431272706714</v>
      </c>
      <c r="BE56">
        <f t="shared" si="46"/>
        <v>5.1055989802221875</v>
      </c>
      <c r="BF56">
        <f t="shared" si="46"/>
        <v>5.1056789257081565</v>
      </c>
      <c r="BG56">
        <f t="shared" si="46"/>
        <v>5.1060512766410442</v>
      </c>
      <c r="BH56">
        <f t="shared" si="46"/>
        <v>5.1077811446905175</v>
      </c>
      <c r="BI56">
        <f t="shared" si="46"/>
        <v>5.1157255826027113</v>
      </c>
      <c r="BJ56">
        <f t="shared" si="46"/>
        <v>5.1504636995095963</v>
      </c>
      <c r="BK56">
        <f t="shared" si="46"/>
        <v>5.2793487503114722</v>
      </c>
      <c r="BL56">
        <f t="shared" si="42"/>
        <v>5.6228448044401871</v>
      </c>
      <c r="BM56"/>
      <c r="BN56"/>
      <c r="BO56"/>
      <c r="BP56"/>
    </row>
    <row r="57" spans="1:68" s="9" customFormat="1" x14ac:dyDescent="0.2">
      <c r="A57" s="63" t="s">
        <v>1348</v>
      </c>
      <c r="B57" s="28" t="s">
        <v>676</v>
      </c>
      <c r="C57" s="64">
        <v>27933.634999999998</v>
      </c>
      <c r="D57" s="64" t="s">
        <v>700</v>
      </c>
      <c r="E57" s="9">
        <f t="shared" si="11"/>
        <v>-18180.932666606412</v>
      </c>
      <c r="F57" s="9">
        <f t="shared" si="12"/>
        <v>-18181</v>
      </c>
      <c r="G57" s="9">
        <f t="shared" si="13"/>
        <v>0.10428999999567168</v>
      </c>
      <c r="I57" s="9">
        <f t="shared" si="47"/>
        <v>0.10428999999567168</v>
      </c>
      <c r="M57" s="15"/>
      <c r="P57" s="9">
        <f t="shared" si="15"/>
        <v>-4.0316204107607471E-4</v>
      </c>
      <c r="Q57" s="40">
        <f t="shared" si="16"/>
        <v>12915.134999999998</v>
      </c>
      <c r="S57" s="35">
        <v>0.1</v>
      </c>
      <c r="Z57">
        <f t="shared" si="17"/>
        <v>-18181</v>
      </c>
      <c r="AA57" s="15">
        <f t="shared" si="18"/>
        <v>2.1747758966174702E-2</v>
      </c>
      <c r="AB57" s="15">
        <f t="shared" si="19"/>
        <v>8.2139078988420905E-2</v>
      </c>
      <c r="AC57" s="15">
        <f t="shared" si="20"/>
        <v>0.10469316203674775</v>
      </c>
      <c r="AD57" s="15">
        <f t="shared" si="21"/>
        <v>8.2542241029496977E-2</v>
      </c>
      <c r="AE57" s="15">
        <f t="shared" si="22"/>
        <v>6.8132215541715749E-4</v>
      </c>
      <c r="AF57">
        <f t="shared" si="23"/>
        <v>0.10469316203674775</v>
      </c>
      <c r="AG57" s="68"/>
      <c r="AH57">
        <f t="shared" si="24"/>
        <v>2.2150921007250777E-2</v>
      </c>
      <c r="AI57">
        <f t="shared" si="25"/>
        <v>0.7858362003288476</v>
      </c>
      <c r="AJ57">
        <f t="shared" si="26"/>
        <v>0.89624859920186584</v>
      </c>
      <c r="AK57">
        <f t="shared" si="27"/>
        <v>0.51743005992154589</v>
      </c>
      <c r="AL57">
        <f t="shared" si="28"/>
        <v>1.9632269080999909</v>
      </c>
      <c r="AM57">
        <f t="shared" si="29"/>
        <v>1.4961709023796053</v>
      </c>
      <c r="AN57" s="15">
        <f t="shared" si="45"/>
        <v>1.3428717090154252</v>
      </c>
      <c r="AO57" s="15">
        <f t="shared" si="45"/>
        <v>1.3428660196119564</v>
      </c>
      <c r="AP57" s="15">
        <f t="shared" si="45"/>
        <v>1.3428210621787813</v>
      </c>
      <c r="AQ57" s="15">
        <f t="shared" si="45"/>
        <v>1.3424661163080398</v>
      </c>
      <c r="AR57" s="15">
        <f t="shared" si="45"/>
        <v>1.3396825715724474</v>
      </c>
      <c r="AS57" s="15">
        <f t="shared" si="45"/>
        <v>1.3188989700936684</v>
      </c>
      <c r="AT57" s="15">
        <f t="shared" si="45"/>
        <v>1.198041689744445</v>
      </c>
      <c r="AU57" s="15">
        <f t="shared" si="31"/>
        <v>0.79735546350360764</v>
      </c>
      <c r="AV57"/>
      <c r="AW57">
        <v>-3000</v>
      </c>
      <c r="AX57">
        <f t="shared" si="35"/>
        <v>-1.5059671802593728E-2</v>
      </c>
      <c r="AY57">
        <f t="shared" si="36"/>
        <v>3.929464255090432E-3</v>
      </c>
      <c r="AZ57">
        <f t="shared" si="37"/>
        <v>-1.898913605768416E-2</v>
      </c>
      <c r="BA57">
        <f t="shared" si="38"/>
        <v>0.92431641324963731</v>
      </c>
      <c r="BB57">
        <f t="shared" si="39"/>
        <v>-0.99765912935869616</v>
      </c>
      <c r="BC57">
        <f t="shared" si="40"/>
        <v>-1.7063604318911472</v>
      </c>
      <c r="BD57">
        <f t="shared" si="41"/>
        <v>-1.1456604093581</v>
      </c>
      <c r="BE57">
        <f t="shared" si="46"/>
        <v>5.1899762717121467</v>
      </c>
      <c r="BF57">
        <f t="shared" si="46"/>
        <v>5.1901690775710385</v>
      </c>
      <c r="BG57">
        <f t="shared" si="46"/>
        <v>5.190917317876635</v>
      </c>
      <c r="BH57">
        <f t="shared" si="46"/>
        <v>5.1938109253476625</v>
      </c>
      <c r="BI57">
        <f t="shared" si="46"/>
        <v>5.2048536437416146</v>
      </c>
      <c r="BJ57">
        <f t="shared" si="46"/>
        <v>5.2450651184573251</v>
      </c>
      <c r="BK57">
        <f t="shared" si="46"/>
        <v>5.372955274024652</v>
      </c>
      <c r="BL57">
        <f t="shared" si="42"/>
        <v>5.6872662628333055</v>
      </c>
      <c r="BM57"/>
      <c r="BN57"/>
      <c r="BO57"/>
      <c r="BP57"/>
    </row>
    <row r="58" spans="1:68" s="9" customFormat="1" x14ac:dyDescent="0.2">
      <c r="A58" s="63" t="s">
        <v>1348</v>
      </c>
      <c r="B58" s="28" t="s">
        <v>676</v>
      </c>
      <c r="C58" s="64">
        <v>27944.482</v>
      </c>
      <c r="D58" s="64" t="s">
        <v>700</v>
      </c>
      <c r="E58" s="9">
        <f t="shared" si="11"/>
        <v>-18173.929451338405</v>
      </c>
      <c r="F58" s="9">
        <f t="shared" si="12"/>
        <v>-18174</v>
      </c>
      <c r="G58" s="9">
        <f t="shared" si="13"/>
        <v>0.10926999999719555</v>
      </c>
      <c r="I58" s="9">
        <f t="shared" si="47"/>
        <v>0.10926999999719555</v>
      </c>
      <c r="M58" s="15"/>
      <c r="P58" s="9">
        <f t="shared" si="15"/>
        <v>-4.0085976899817703E-4</v>
      </c>
      <c r="Q58" s="40">
        <f t="shared" si="16"/>
        <v>12925.982</v>
      </c>
      <c r="S58" s="35">
        <v>0.1</v>
      </c>
      <c r="Z58">
        <f t="shared" si="17"/>
        <v>-18174</v>
      </c>
      <c r="AA58" s="15">
        <f t="shared" si="18"/>
        <v>2.1758444912517036E-2</v>
      </c>
      <c r="AB58" s="15">
        <f t="shared" si="19"/>
        <v>8.7110695315680345E-2</v>
      </c>
      <c r="AC58" s="15">
        <f t="shared" si="20"/>
        <v>0.10967085976619373</v>
      </c>
      <c r="AD58" s="15">
        <f t="shared" si="21"/>
        <v>8.7511555084678519E-2</v>
      </c>
      <c r="AE58" s="15">
        <f t="shared" si="22"/>
        <v>7.6582722733387239E-4</v>
      </c>
      <c r="AF58">
        <f t="shared" si="23"/>
        <v>0.10967085976619373</v>
      </c>
      <c r="AG58" s="68"/>
      <c r="AH58">
        <f t="shared" si="24"/>
        <v>2.2159304681515214E-2</v>
      </c>
      <c r="AI58">
        <f t="shared" si="25"/>
        <v>0.78457193599587849</v>
      </c>
      <c r="AJ58">
        <f t="shared" si="26"/>
        <v>0.89516161829653496</v>
      </c>
      <c r="AK58">
        <f t="shared" si="27"/>
        <v>0.5169049711885505</v>
      </c>
      <c r="AL58">
        <f t="shared" si="28"/>
        <v>1.9656715003555683</v>
      </c>
      <c r="AM58">
        <f t="shared" si="29"/>
        <v>1.5001365961351338</v>
      </c>
      <c r="AN58" s="15">
        <f t="shared" si="45"/>
        <v>1.3454510732936698</v>
      </c>
      <c r="AO58" s="15">
        <f t="shared" si="45"/>
        <v>1.3454456960086234</v>
      </c>
      <c r="AP58" s="15">
        <f t="shared" si="45"/>
        <v>1.3454027267771949</v>
      </c>
      <c r="AQ58" s="15">
        <f t="shared" si="45"/>
        <v>1.3450596536969661</v>
      </c>
      <c r="AR58" s="15">
        <f t="shared" si="45"/>
        <v>1.3423386667481707</v>
      </c>
      <c r="AS58" s="15">
        <f t="shared" si="45"/>
        <v>1.3217906831204389</v>
      </c>
      <c r="AT58" s="15">
        <f t="shared" si="45"/>
        <v>1.2011775178993627</v>
      </c>
      <c r="AU58" s="15">
        <f t="shared" si="31"/>
        <v>0.7996102145473668</v>
      </c>
      <c r="AV58"/>
      <c r="AW58">
        <v>-2800</v>
      </c>
      <c r="AX58">
        <f t="shared" si="35"/>
        <v>-1.3874949152366946E-2</v>
      </c>
      <c r="AY58">
        <f t="shared" si="36"/>
        <v>3.9777255553374155E-3</v>
      </c>
      <c r="AZ58">
        <f t="shared" si="37"/>
        <v>-1.7852674707704363E-2</v>
      </c>
      <c r="BA58">
        <f t="shared" si="38"/>
        <v>0.98170957626819255</v>
      </c>
      <c r="BB58">
        <f t="shared" si="39"/>
        <v>-0.99940630541736797</v>
      </c>
      <c r="BC58">
        <f t="shared" si="40"/>
        <v>-1.6034636075893829</v>
      </c>
      <c r="BD58">
        <f t="shared" si="41"/>
        <v>-1.0332127190392653</v>
      </c>
      <c r="BE58">
        <f t="shared" si="46"/>
        <v>5.2794595857200415</v>
      </c>
      <c r="BF58">
        <f t="shared" si="46"/>
        <v>5.2798571583153668</v>
      </c>
      <c r="BG58">
        <f t="shared" si="46"/>
        <v>5.2811766351740417</v>
      </c>
      <c r="BH58">
        <f t="shared" si="46"/>
        <v>5.285536384294315</v>
      </c>
      <c r="BI58">
        <f t="shared" si="46"/>
        <v>5.299737202514633</v>
      </c>
      <c r="BJ58">
        <f t="shared" si="46"/>
        <v>5.3440386794006232</v>
      </c>
      <c r="BK58">
        <f t="shared" si="46"/>
        <v>5.4678657763443432</v>
      </c>
      <c r="BL58">
        <f t="shared" si="42"/>
        <v>5.7516877212264248</v>
      </c>
      <c r="BM58"/>
      <c r="BN58"/>
      <c r="BO58"/>
      <c r="BP58"/>
    </row>
    <row r="59" spans="1:68" s="9" customFormat="1" x14ac:dyDescent="0.2">
      <c r="A59" s="63" t="s">
        <v>1348</v>
      </c>
      <c r="B59" s="28" t="s">
        <v>676</v>
      </c>
      <c r="C59" s="64">
        <v>27961.508000000002</v>
      </c>
      <c r="D59" s="64" t="s">
        <v>700</v>
      </c>
      <c r="E59" s="9">
        <f t="shared" si="11"/>
        <v>-18162.936850328628</v>
      </c>
      <c r="F59" s="9">
        <f t="shared" si="12"/>
        <v>-18163</v>
      </c>
      <c r="G59" s="9">
        <f t="shared" si="13"/>
        <v>9.780999999929918E-2</v>
      </c>
      <c r="I59" s="9">
        <f t="shared" si="47"/>
        <v>9.780999999929918E-2</v>
      </c>
      <c r="M59" s="15"/>
      <c r="P59" s="9">
        <f t="shared" si="15"/>
        <v>-3.9724248046611038E-4</v>
      </c>
      <c r="Q59" s="40">
        <f t="shared" si="16"/>
        <v>12943.008000000002</v>
      </c>
      <c r="S59" s="35">
        <v>0.1</v>
      </c>
      <c r="Z59">
        <f t="shared" si="17"/>
        <v>-18163</v>
      </c>
      <c r="AA59" s="15">
        <f t="shared" si="18"/>
        <v>2.1774912437456509E-2</v>
      </c>
      <c r="AB59" s="15">
        <f t="shared" si="19"/>
        <v>7.5637845081376553E-2</v>
      </c>
      <c r="AC59" s="15">
        <f t="shared" si="20"/>
        <v>9.8207242479765283E-2</v>
      </c>
      <c r="AD59" s="15">
        <f t="shared" si="21"/>
        <v>7.6035087561842671E-2</v>
      </c>
      <c r="AE59" s="15">
        <f t="shared" si="22"/>
        <v>5.7813345405370825E-4</v>
      </c>
      <c r="AF59">
        <f t="shared" si="23"/>
        <v>9.8207242479765283E-2</v>
      </c>
      <c r="AG59" s="68"/>
      <c r="AH59">
        <f t="shared" si="24"/>
        <v>2.2172154917922619E-2</v>
      </c>
      <c r="AI59">
        <f t="shared" si="25"/>
        <v>0.78259601694863057</v>
      </c>
      <c r="AJ59">
        <f t="shared" si="26"/>
        <v>0.89344981759771047</v>
      </c>
      <c r="AK59">
        <f t="shared" si="27"/>
        <v>0.51607703703361951</v>
      </c>
      <c r="AL59">
        <f t="shared" si="28"/>
        <v>1.9694971558299454</v>
      </c>
      <c r="AM59">
        <f t="shared" si="29"/>
        <v>1.5063719702001119</v>
      </c>
      <c r="AN59" s="15">
        <f t="shared" si="45"/>
        <v>1.3494959875850707</v>
      </c>
      <c r="AO59" s="15">
        <f t="shared" si="45"/>
        <v>1.3494910723071933</v>
      </c>
      <c r="AP59" s="15">
        <f t="shared" si="45"/>
        <v>1.3494510888316538</v>
      </c>
      <c r="AQ59" s="15">
        <f t="shared" si="45"/>
        <v>1.3491261056021853</v>
      </c>
      <c r="AR59" s="15">
        <f t="shared" si="45"/>
        <v>1.3465018419048265</v>
      </c>
      <c r="AS59" s="15">
        <f t="shared" si="45"/>
        <v>1.3263236025980532</v>
      </c>
      <c r="AT59" s="15">
        <f t="shared" si="45"/>
        <v>1.2061011214168829</v>
      </c>
      <c r="AU59" s="15">
        <f t="shared" si="31"/>
        <v>0.80315339475898828</v>
      </c>
      <c r="AV59"/>
      <c r="AW59">
        <v>-2600</v>
      </c>
      <c r="AX59">
        <f t="shared" si="35"/>
        <v>-1.2459353061282451E-2</v>
      </c>
      <c r="AY59">
        <f t="shared" si="36"/>
        <v>4.0257575261525074E-3</v>
      </c>
      <c r="AZ59">
        <f t="shared" si="37"/>
        <v>-1.6485110587434959E-2</v>
      </c>
      <c r="BA59">
        <f t="shared" si="38"/>
        <v>1.0469867422876646</v>
      </c>
      <c r="BB59">
        <f t="shared" si="39"/>
        <v>-0.98860140717880451</v>
      </c>
      <c r="BC59">
        <f t="shared" si="40"/>
        <v>-1.4867926677958576</v>
      </c>
      <c r="BD59">
        <f t="shared" si="41"/>
        <v>-0.91933689919288641</v>
      </c>
      <c r="BE59">
        <f t="shared" si="46"/>
        <v>5.3747846982019647</v>
      </c>
      <c r="BF59">
        <f t="shared" si="46"/>
        <v>5.3755025374328769</v>
      </c>
      <c r="BG59">
        <f t="shared" si="46"/>
        <v>5.3775821468225455</v>
      </c>
      <c r="BH59">
        <f t="shared" si="46"/>
        <v>5.3835760066899878</v>
      </c>
      <c r="BI59">
        <f t="shared" si="46"/>
        <v>5.4006045135372513</v>
      </c>
      <c r="BJ59">
        <f t="shared" si="46"/>
        <v>5.4471774028057194</v>
      </c>
      <c r="BK59">
        <f t="shared" si="46"/>
        <v>5.5639537677031168</v>
      </c>
      <c r="BL59">
        <f t="shared" si="42"/>
        <v>5.8161091796195441</v>
      </c>
      <c r="BM59"/>
      <c r="BN59"/>
      <c r="BO59"/>
      <c r="BP59"/>
    </row>
    <row r="60" spans="1:68" s="9" customFormat="1" x14ac:dyDescent="0.2">
      <c r="A60" s="63" t="s">
        <v>1348</v>
      </c>
      <c r="B60" s="28" t="s">
        <v>676</v>
      </c>
      <c r="C60" s="64">
        <v>27989.398000000001</v>
      </c>
      <c r="D60" s="64" t="s">
        <v>700</v>
      </c>
      <c r="E60" s="9">
        <f t="shared" si="11"/>
        <v>-18144.930058236383</v>
      </c>
      <c r="F60" s="9">
        <f t="shared" si="12"/>
        <v>-18145</v>
      </c>
      <c r="G60" s="9">
        <f t="shared" si="13"/>
        <v>0.10832999999911408</v>
      </c>
      <c r="I60" s="9">
        <f t="shared" si="47"/>
        <v>0.10832999999911408</v>
      </c>
      <c r="M60" s="15"/>
      <c r="P60" s="9">
        <f t="shared" si="15"/>
        <v>-3.9132477742454441E-4</v>
      </c>
      <c r="Q60" s="40">
        <f t="shared" si="16"/>
        <v>12970.898000000001</v>
      </c>
      <c r="S60" s="35">
        <v>0.1</v>
      </c>
      <c r="Z60">
        <f t="shared" si="17"/>
        <v>-18145</v>
      </c>
      <c r="AA60" s="15">
        <f t="shared" si="18"/>
        <v>2.1801009793885925E-2</v>
      </c>
      <c r="AB60" s="15">
        <f t="shared" si="19"/>
        <v>8.6137665427803614E-2</v>
      </c>
      <c r="AC60" s="15">
        <f t="shared" si="20"/>
        <v>0.10872132477653862</v>
      </c>
      <c r="AD60" s="15">
        <f t="shared" si="21"/>
        <v>8.6528990205228154E-2</v>
      </c>
      <c r="AE60" s="15">
        <f t="shared" si="22"/>
        <v>7.4872661459364704E-4</v>
      </c>
      <c r="AF60">
        <f t="shared" si="23"/>
        <v>0.10872132477653862</v>
      </c>
      <c r="AG60" s="68"/>
      <c r="AH60">
        <f t="shared" si="24"/>
        <v>2.2192334571310469E-2</v>
      </c>
      <c r="AI60">
        <f t="shared" si="25"/>
        <v>0.7793908603667552</v>
      </c>
      <c r="AJ60">
        <f t="shared" si="26"/>
        <v>0.89063930311755823</v>
      </c>
      <c r="AK60">
        <f t="shared" si="27"/>
        <v>0.51471507410438211</v>
      </c>
      <c r="AL60">
        <f t="shared" si="28"/>
        <v>1.9757159582784376</v>
      </c>
      <c r="AM60">
        <f t="shared" si="29"/>
        <v>1.5165849591475935</v>
      </c>
      <c r="AN60" s="15">
        <f t="shared" si="45"/>
        <v>1.3560930260314157</v>
      </c>
      <c r="AO60" s="15">
        <f t="shared" si="45"/>
        <v>1.3560887962633967</v>
      </c>
      <c r="AP60" s="15">
        <f t="shared" si="45"/>
        <v>1.3560533485788866</v>
      </c>
      <c r="AQ60" s="15">
        <f t="shared" si="45"/>
        <v>1.3557565044467208</v>
      </c>
      <c r="AR60" s="15">
        <f t="shared" si="45"/>
        <v>1.3532863426798729</v>
      </c>
      <c r="AS60" s="15">
        <f t="shared" si="45"/>
        <v>1.3337116047489599</v>
      </c>
      <c r="AT60" s="15">
        <f t="shared" si="45"/>
        <v>1.21414700763373</v>
      </c>
      <c r="AU60" s="15">
        <f t="shared" si="31"/>
        <v>0.80895132601436903</v>
      </c>
      <c r="AV60"/>
      <c r="AW60">
        <v>-2400</v>
      </c>
      <c r="AX60">
        <f t="shared" si="35"/>
        <v>-1.0783274242379893E-2</v>
      </c>
      <c r="AY60">
        <f t="shared" si="36"/>
        <v>4.073560167535707E-3</v>
      </c>
      <c r="AZ60">
        <f t="shared" si="37"/>
        <v>-1.4856834409915599E-2</v>
      </c>
      <c r="BA60">
        <f t="shared" si="38"/>
        <v>1.1207722134466702</v>
      </c>
      <c r="BB60">
        <f t="shared" si="39"/>
        <v>-0.95980212170309109</v>
      </c>
      <c r="BC60">
        <f t="shared" si="40"/>
        <v>-1.3534238629583852</v>
      </c>
      <c r="BD60">
        <f t="shared" si="41"/>
        <v>-0.80323753148345156</v>
      </c>
      <c r="BE60">
        <f t="shared" si="46"/>
        <v>5.4767564518574812</v>
      </c>
      <c r="BF60">
        <f t="shared" si="46"/>
        <v>5.477904374107391</v>
      </c>
      <c r="BG60">
        <f t="shared" si="46"/>
        <v>5.4808581812498156</v>
      </c>
      <c r="BH60">
        <f t="shared" si="46"/>
        <v>5.4884177412021566</v>
      </c>
      <c r="BI60">
        <f t="shared" si="46"/>
        <v>5.5075054730055539</v>
      </c>
      <c r="BJ60">
        <f t="shared" si="46"/>
        <v>5.5541957131127813</v>
      </c>
      <c r="BK60">
        <f t="shared" si="46"/>
        <v>5.661087873497471</v>
      </c>
      <c r="BL60">
        <f t="shared" si="42"/>
        <v>5.8805306380126625</v>
      </c>
      <c r="BM60"/>
      <c r="BN60"/>
      <c r="BO60"/>
      <c r="BP60"/>
    </row>
    <row r="61" spans="1:68" s="9" customFormat="1" x14ac:dyDescent="0.2">
      <c r="A61" s="63" t="s">
        <v>1348</v>
      </c>
      <c r="B61" s="28" t="s">
        <v>676</v>
      </c>
      <c r="C61" s="64">
        <v>28003.325000000001</v>
      </c>
      <c r="D61" s="64" t="s">
        <v>700</v>
      </c>
      <c r="E61" s="9">
        <f t="shared" si="11"/>
        <v>-18135.938283640873</v>
      </c>
      <c r="F61" s="9">
        <f t="shared" si="12"/>
        <v>-18136</v>
      </c>
      <c r="G61" s="9">
        <f t="shared" si="13"/>
        <v>9.5589999997173436E-2</v>
      </c>
      <c r="I61" s="9">
        <f t="shared" si="47"/>
        <v>9.5589999997173436E-2</v>
      </c>
      <c r="M61" s="15"/>
      <c r="P61" s="9">
        <f t="shared" si="15"/>
        <v>-3.8836662249191133E-4</v>
      </c>
      <c r="Q61" s="40">
        <f t="shared" si="16"/>
        <v>12984.825000000001</v>
      </c>
      <c r="S61" s="35">
        <v>0.1</v>
      </c>
      <c r="Z61">
        <f t="shared" si="17"/>
        <v>-18136</v>
      </c>
      <c r="AA61" s="15">
        <f t="shared" si="18"/>
        <v>2.1813666161152205E-2</v>
      </c>
      <c r="AB61" s="15">
        <f t="shared" si="19"/>
        <v>7.3387967213529318E-2</v>
      </c>
      <c r="AC61" s="15">
        <f t="shared" si="20"/>
        <v>9.5978366619665342E-2</v>
      </c>
      <c r="AD61" s="15">
        <f t="shared" si="21"/>
        <v>7.3776333836021224E-2</v>
      </c>
      <c r="AE61" s="15">
        <f t="shared" si="22"/>
        <v>5.4429474342840495E-4</v>
      </c>
      <c r="AF61">
        <f t="shared" si="23"/>
        <v>9.5978366619665342E-2</v>
      </c>
      <c r="AG61" s="68"/>
      <c r="AH61">
        <f t="shared" si="24"/>
        <v>2.2202032783644115E-2</v>
      </c>
      <c r="AI61">
        <f t="shared" si="25"/>
        <v>0.7778012670519221</v>
      </c>
      <c r="AJ61">
        <f t="shared" si="26"/>
        <v>0.88922983826482405</v>
      </c>
      <c r="AK61">
        <f t="shared" si="27"/>
        <v>0.51403085809732163</v>
      </c>
      <c r="AL61">
        <f t="shared" si="28"/>
        <v>1.9788063074112803</v>
      </c>
      <c r="AM61">
        <f t="shared" si="29"/>
        <v>1.5216960628460638</v>
      </c>
      <c r="AN61" s="15">
        <f t="shared" ref="AN61:AT70" si="48">$AU61+$AB$7*SIN(AO61)</f>
        <v>1.3593814229267818</v>
      </c>
      <c r="AO61" s="15">
        <f t="shared" si="48"/>
        <v>1.3593775052349399</v>
      </c>
      <c r="AP61" s="15">
        <f t="shared" si="48"/>
        <v>1.3593441698826394</v>
      </c>
      <c r="AQ61" s="15">
        <f t="shared" si="48"/>
        <v>1.3590607309641305</v>
      </c>
      <c r="AR61" s="15">
        <f t="shared" si="48"/>
        <v>1.3566656777527353</v>
      </c>
      <c r="AS61" s="15">
        <f t="shared" si="48"/>
        <v>1.3373918861236371</v>
      </c>
      <c r="AT61" s="15">
        <f t="shared" si="48"/>
        <v>1.218164847563745</v>
      </c>
      <c r="AU61" s="15">
        <f t="shared" si="31"/>
        <v>0.81185029164205935</v>
      </c>
      <c r="AV61"/>
      <c r="AW61">
        <v>-2200</v>
      </c>
      <c r="AX61">
        <f t="shared" si="35"/>
        <v>-8.8174216045618717E-3</v>
      </c>
      <c r="AY61">
        <f t="shared" si="36"/>
        <v>4.1211334794870151E-3</v>
      </c>
      <c r="AZ61">
        <f t="shared" si="37"/>
        <v>-1.2938555084048887E-2</v>
      </c>
      <c r="BA61">
        <f t="shared" si="38"/>
        <v>1.2029160229556324</v>
      </c>
      <c r="BB61">
        <f t="shared" si="39"/>
        <v>-0.90563754637995375</v>
      </c>
      <c r="BC61">
        <f t="shared" si="40"/>
        <v>-1.2000082759105066</v>
      </c>
      <c r="BD61">
        <f t="shared" si="41"/>
        <v>-0.68414288305584725</v>
      </c>
      <c r="BE61">
        <f t="shared" si="46"/>
        <v>5.5861703407919503</v>
      </c>
      <c r="BF61">
        <f t="shared" si="46"/>
        <v>5.5877995078707352</v>
      </c>
      <c r="BG61">
        <f t="shared" si="46"/>
        <v>5.5915825560705903</v>
      </c>
      <c r="BH61">
        <f t="shared" si="46"/>
        <v>5.6003217894022557</v>
      </c>
      <c r="BI61">
        <f t="shared" si="46"/>
        <v>5.6202776766769107</v>
      </c>
      <c r="BJ61">
        <f t="shared" si="46"/>
        <v>5.6647318730506431</v>
      </c>
      <c r="BK61">
        <f t="shared" si="46"/>
        <v>5.7591323791202464</v>
      </c>
      <c r="BL61">
        <f t="shared" si="42"/>
        <v>5.9449520964057818</v>
      </c>
      <c r="BM61"/>
      <c r="BN61"/>
      <c r="BO61"/>
      <c r="BP61"/>
    </row>
    <row r="62" spans="1:68" s="9" customFormat="1" x14ac:dyDescent="0.2">
      <c r="A62" s="63" t="s">
        <v>1348</v>
      </c>
      <c r="B62" s="28" t="s">
        <v>676</v>
      </c>
      <c r="C62" s="64">
        <v>28023.464</v>
      </c>
      <c r="D62" s="64" t="s">
        <v>700</v>
      </c>
      <c r="E62" s="9">
        <f t="shared" si="11"/>
        <v>-18122.935817310798</v>
      </c>
      <c r="F62" s="9">
        <f t="shared" si="12"/>
        <v>-18123</v>
      </c>
      <c r="G62" s="9">
        <f t="shared" si="13"/>
        <v>9.9409999998897547E-2</v>
      </c>
      <c r="I62" s="9">
        <f t="shared" si="47"/>
        <v>9.9409999998897547E-2</v>
      </c>
      <c r="M62" s="15"/>
      <c r="P62" s="9">
        <f t="shared" si="15"/>
        <v>-3.8409455188638227E-4</v>
      </c>
      <c r="Q62" s="40">
        <f t="shared" si="16"/>
        <v>13004.964</v>
      </c>
      <c r="S62" s="35">
        <v>0.1</v>
      </c>
      <c r="Z62">
        <f t="shared" si="17"/>
        <v>-18123</v>
      </c>
      <c r="AA62" s="15">
        <f t="shared" si="18"/>
        <v>2.183148970775874E-2</v>
      </c>
      <c r="AB62" s="15">
        <f t="shared" si="19"/>
        <v>7.7194415739252426E-2</v>
      </c>
      <c r="AC62" s="15">
        <f t="shared" si="20"/>
        <v>9.9794094550783932E-2</v>
      </c>
      <c r="AD62" s="15">
        <f t="shared" si="21"/>
        <v>7.7578510291138811E-2</v>
      </c>
      <c r="AE62" s="15">
        <f t="shared" si="22"/>
        <v>6.0184252589923302E-4</v>
      </c>
      <c r="AF62">
        <f t="shared" si="23"/>
        <v>9.9794094550783932E-2</v>
      </c>
      <c r="AG62" s="68"/>
      <c r="AH62">
        <f t="shared" si="24"/>
        <v>2.2215584259645121E-2</v>
      </c>
      <c r="AI62">
        <f t="shared" si="25"/>
        <v>0.7755203153929755</v>
      </c>
      <c r="AJ62">
        <f t="shared" si="26"/>
        <v>0.88718918793791746</v>
      </c>
      <c r="AK62">
        <f t="shared" si="27"/>
        <v>0.51303885934569415</v>
      </c>
      <c r="AL62">
        <f t="shared" si="28"/>
        <v>1.9832479687128555</v>
      </c>
      <c r="AM62">
        <f t="shared" si="29"/>
        <v>1.5290843379924739</v>
      </c>
      <c r="AN62" s="15">
        <f t="shared" si="48"/>
        <v>1.3641195119069862</v>
      </c>
      <c r="AO62" s="15">
        <f t="shared" si="48"/>
        <v>1.3641160114126345</v>
      </c>
      <c r="AP62" s="15">
        <f t="shared" si="48"/>
        <v>1.3640855530149982</v>
      </c>
      <c r="AQ62" s="15">
        <f t="shared" si="48"/>
        <v>1.3638207157832083</v>
      </c>
      <c r="AR62" s="15">
        <f t="shared" si="48"/>
        <v>1.361531867930498</v>
      </c>
      <c r="AS62" s="15">
        <f t="shared" si="48"/>
        <v>1.3426917192280141</v>
      </c>
      <c r="AT62" s="15">
        <f t="shared" si="48"/>
        <v>1.2239623633158017</v>
      </c>
      <c r="AU62" s="15">
        <f t="shared" si="31"/>
        <v>0.8160376864376121</v>
      </c>
      <c r="AV62"/>
      <c r="AW62">
        <v>-2000</v>
      </c>
      <c r="AX62">
        <f t="shared" si="35"/>
        <v>-6.5386633737445406E-3</v>
      </c>
      <c r="AY62">
        <f t="shared" si="36"/>
        <v>4.1684774620064299E-3</v>
      </c>
      <c r="AZ62">
        <f t="shared" si="37"/>
        <v>-1.0707140835750971E-2</v>
      </c>
      <c r="BA62">
        <f t="shared" si="38"/>
        <v>1.291593740937008</v>
      </c>
      <c r="BB62">
        <f t="shared" si="39"/>
        <v>-0.81688777893609077</v>
      </c>
      <c r="BC62">
        <f t="shared" si="40"/>
        <v>-1.0231220174773503</v>
      </c>
      <c r="BD62">
        <f t="shared" si="41"/>
        <v>-0.56140992890083352</v>
      </c>
      <c r="BE62">
        <f t="shared" ref="BE62:BK71" si="49">$BL62+$AB$7*SIN(BF62)</f>
        <v>5.7036561944526971</v>
      </c>
      <c r="BF62">
        <f t="shared" si="49"/>
        <v>5.7056939151183661</v>
      </c>
      <c r="BG62">
        <f t="shared" si="49"/>
        <v>5.7100308847752492</v>
      </c>
      <c r="BH62">
        <f t="shared" si="49"/>
        <v>5.7192213697285075</v>
      </c>
      <c r="BI62">
        <f t="shared" si="49"/>
        <v>5.7385234544505721</v>
      </c>
      <c r="BJ62">
        <f t="shared" si="49"/>
        <v>5.778352748150092</v>
      </c>
      <c r="BK62">
        <f t="shared" si="49"/>
        <v>5.8579477929983339</v>
      </c>
      <c r="BL62">
        <f t="shared" si="42"/>
        <v>6.0093735547989002</v>
      </c>
      <c r="BM62"/>
      <c r="BN62"/>
      <c r="BO62"/>
      <c r="BP62"/>
    </row>
    <row r="63" spans="1:68" s="9" customFormat="1" x14ac:dyDescent="0.2">
      <c r="A63" s="63" t="s">
        <v>1348</v>
      </c>
      <c r="B63" s="28" t="s">
        <v>676</v>
      </c>
      <c r="C63" s="64">
        <v>28026.556</v>
      </c>
      <c r="D63" s="64" t="s">
        <v>700</v>
      </c>
      <c r="E63" s="9">
        <f t="shared" si="11"/>
        <v>-18120.939510349548</v>
      </c>
      <c r="F63" s="9">
        <f t="shared" si="12"/>
        <v>-18121</v>
      </c>
      <c r="G63" s="9">
        <f t="shared" si="13"/>
        <v>9.3689999997877749E-2</v>
      </c>
      <c r="I63" s="9">
        <f t="shared" si="47"/>
        <v>9.3689999997877749E-2</v>
      </c>
      <c r="M63" s="15"/>
      <c r="P63" s="9">
        <f t="shared" si="15"/>
        <v>-3.8343739625329898E-4</v>
      </c>
      <c r="Q63" s="40">
        <f t="shared" si="16"/>
        <v>13008.056</v>
      </c>
      <c r="S63" s="35">
        <v>0.1</v>
      </c>
      <c r="Z63">
        <f t="shared" si="17"/>
        <v>-18121</v>
      </c>
      <c r="AA63" s="15">
        <f t="shared" si="18"/>
        <v>2.1834184004111828E-2</v>
      </c>
      <c r="AB63" s="15">
        <f t="shared" si="19"/>
        <v>7.1472378597512626E-2</v>
      </c>
      <c r="AC63" s="15">
        <f t="shared" si="20"/>
        <v>9.4073437394131043E-2</v>
      </c>
      <c r="AD63" s="15">
        <f t="shared" si="21"/>
        <v>7.185581599376592E-2</v>
      </c>
      <c r="AE63" s="15">
        <f t="shared" si="22"/>
        <v>5.163258292129947E-4</v>
      </c>
      <c r="AF63">
        <f t="shared" si="23"/>
        <v>9.4073437394131043E-2</v>
      </c>
      <c r="AG63" s="68"/>
      <c r="AH63">
        <f t="shared" si="24"/>
        <v>2.2217621400365126E-2</v>
      </c>
      <c r="AI63">
        <f t="shared" si="25"/>
        <v>0.7751709768802959</v>
      </c>
      <c r="AJ63">
        <f t="shared" si="26"/>
        <v>0.88687475484154221</v>
      </c>
      <c r="AK63">
        <f t="shared" si="27"/>
        <v>0.51288586485010446</v>
      </c>
      <c r="AL63">
        <f t="shared" si="28"/>
        <v>1.9839289904115027</v>
      </c>
      <c r="AM63">
        <f t="shared" si="29"/>
        <v>1.5302215890646109</v>
      </c>
      <c r="AN63" s="15">
        <f t="shared" si="48"/>
        <v>1.3648472150433495</v>
      </c>
      <c r="AO63" s="15">
        <f t="shared" si="48"/>
        <v>1.3648437753637404</v>
      </c>
      <c r="AP63" s="15">
        <f t="shared" si="48"/>
        <v>1.3648137418510133</v>
      </c>
      <c r="AQ63" s="15">
        <f t="shared" si="48"/>
        <v>1.3645516878432482</v>
      </c>
      <c r="AR63" s="15">
        <f t="shared" si="48"/>
        <v>1.3622789397718469</v>
      </c>
      <c r="AS63" s="15">
        <f t="shared" si="48"/>
        <v>1.3435053875475038</v>
      </c>
      <c r="AT63" s="15">
        <f t="shared" si="48"/>
        <v>1.2248536546703348</v>
      </c>
      <c r="AU63" s="15">
        <f t="shared" si="31"/>
        <v>0.81668190102154326</v>
      </c>
      <c r="AV63"/>
      <c r="AW63">
        <v>-1800</v>
      </c>
      <c r="AX63">
        <f t="shared" si="35"/>
        <v>-3.9398691615223922E-3</v>
      </c>
      <c r="AY63">
        <f t="shared" si="36"/>
        <v>4.2155921150939532E-3</v>
      </c>
      <c r="AZ63">
        <f t="shared" si="37"/>
        <v>-8.1554612766163454E-3</v>
      </c>
      <c r="BA63">
        <f t="shared" si="38"/>
        <v>1.3820128871440742</v>
      </c>
      <c r="BB63">
        <f t="shared" si="39"/>
        <v>-0.68379294772716637</v>
      </c>
      <c r="BC63">
        <f t="shared" si="40"/>
        <v>-0.82007568316937896</v>
      </c>
      <c r="BD63">
        <f t="shared" si="41"/>
        <v>-0.43467619536203117</v>
      </c>
      <c r="BE63">
        <f t="shared" si="49"/>
        <v>5.829434225551684</v>
      </c>
      <c r="BF63">
        <f t="shared" si="49"/>
        <v>5.8316377018975842</v>
      </c>
      <c r="BG63">
        <f t="shared" si="49"/>
        <v>5.8360061688811165</v>
      </c>
      <c r="BH63">
        <f t="shared" si="49"/>
        <v>5.8446399368657849</v>
      </c>
      <c r="BI63">
        <f t="shared" si="49"/>
        <v>5.8616021624116268</v>
      </c>
      <c r="BJ63">
        <f t="shared" si="49"/>
        <v>5.894560848770233</v>
      </c>
      <c r="BK63">
        <f t="shared" si="49"/>
        <v>5.957391425299873</v>
      </c>
      <c r="BL63">
        <f t="shared" si="42"/>
        <v>6.0737950131920195</v>
      </c>
      <c r="BM63"/>
      <c r="BN63"/>
      <c r="BO63"/>
      <c r="BP63"/>
    </row>
    <row r="64" spans="1:68" s="9" customFormat="1" x14ac:dyDescent="0.2">
      <c r="A64" s="63" t="s">
        <v>1348</v>
      </c>
      <c r="B64" s="28" t="s">
        <v>676</v>
      </c>
      <c r="C64" s="64">
        <v>28037.412</v>
      </c>
      <c r="D64" s="64" t="s">
        <v>700</v>
      </c>
      <c r="E64" s="9">
        <f t="shared" si="11"/>
        <v>-18113.930484356239</v>
      </c>
      <c r="F64" s="9">
        <f t="shared" si="12"/>
        <v>-18114</v>
      </c>
      <c r="G64" s="9">
        <f t="shared" si="13"/>
        <v>0.10766999999759719</v>
      </c>
      <c r="I64" s="9">
        <f t="shared" si="47"/>
        <v>0.10766999999759719</v>
      </c>
      <c r="M64" s="15"/>
      <c r="P64" s="9">
        <f t="shared" si="15"/>
        <v>-3.8113753213443616E-4</v>
      </c>
      <c r="Q64" s="40">
        <f t="shared" si="16"/>
        <v>13018.912</v>
      </c>
      <c r="S64" s="35">
        <v>0.1</v>
      </c>
      <c r="Z64">
        <f t="shared" si="17"/>
        <v>-18114</v>
      </c>
      <c r="AA64" s="15">
        <f t="shared" si="18"/>
        <v>2.1843514147915816E-2</v>
      </c>
      <c r="AB64" s="15">
        <f t="shared" si="19"/>
        <v>8.5445348317546937E-2</v>
      </c>
      <c r="AC64" s="15">
        <f t="shared" si="20"/>
        <v>0.10805113752973163</v>
      </c>
      <c r="AD64" s="15">
        <f t="shared" si="21"/>
        <v>8.5826485849681375E-2</v>
      </c>
      <c r="AE64" s="15">
        <f t="shared" si="22"/>
        <v>7.3661856733055577E-4</v>
      </c>
      <c r="AF64">
        <f t="shared" si="23"/>
        <v>0.10805113752973163</v>
      </c>
      <c r="AG64" s="68"/>
      <c r="AH64">
        <f t="shared" si="24"/>
        <v>2.2224651680050254E-2</v>
      </c>
      <c r="AI64">
        <f t="shared" si="25"/>
        <v>0.77395158553497867</v>
      </c>
      <c r="AJ64">
        <f t="shared" si="26"/>
        <v>0.88577323939438524</v>
      </c>
      <c r="AK64">
        <f t="shared" si="27"/>
        <v>0.51234960165676913</v>
      </c>
      <c r="AL64">
        <f t="shared" si="28"/>
        <v>1.9863077430203675</v>
      </c>
      <c r="AM64">
        <f t="shared" si="29"/>
        <v>1.5342032313935656</v>
      </c>
      <c r="AN64" s="15">
        <f t="shared" si="48"/>
        <v>1.3673915968448442</v>
      </c>
      <c r="AO64" s="15">
        <f t="shared" si="48"/>
        <v>1.3673883632262649</v>
      </c>
      <c r="AP64" s="15">
        <f t="shared" si="48"/>
        <v>1.3673597806302165</v>
      </c>
      <c r="AQ64" s="15">
        <f t="shared" si="48"/>
        <v>1.3671073053943004</v>
      </c>
      <c r="AR64" s="15">
        <f t="shared" si="48"/>
        <v>1.3648904040018977</v>
      </c>
      <c r="AS64" s="15">
        <f t="shared" si="48"/>
        <v>1.3463496787875358</v>
      </c>
      <c r="AT64" s="15">
        <f t="shared" si="48"/>
        <v>1.227971839742696</v>
      </c>
      <c r="AU64" s="15">
        <f t="shared" si="31"/>
        <v>0.81893665206530242</v>
      </c>
      <c r="AV64"/>
      <c r="AW64">
        <v>-1600</v>
      </c>
      <c r="AX64">
        <f t="shared" si="35"/>
        <v>-1.0427706047708603E-3</v>
      </c>
      <c r="AY64">
        <f t="shared" si="36"/>
        <v>4.2624774387495842E-3</v>
      </c>
      <c r="AZ64">
        <f t="shared" si="37"/>
        <v>-5.3052480435204444E-3</v>
      </c>
      <c r="BA64">
        <f t="shared" si="38"/>
        <v>1.4652347344414451</v>
      </c>
      <c r="BB64">
        <f t="shared" si="39"/>
        <v>-0.49962677724828691</v>
      </c>
      <c r="BC64">
        <f t="shared" si="40"/>
        <v>-0.5902953681990406</v>
      </c>
      <c r="BD64">
        <f t="shared" si="41"/>
        <v>-0.30402754754629568</v>
      </c>
      <c r="BE64">
        <f t="shared" si="49"/>
        <v>5.9630196034602605</v>
      </c>
      <c r="BF64">
        <f t="shared" si="49"/>
        <v>5.9649914958076451</v>
      </c>
      <c r="BG64">
        <f t="shared" si="49"/>
        <v>5.9686965805479932</v>
      </c>
      <c r="BH64">
        <f t="shared" si="49"/>
        <v>5.9756462347402488</v>
      </c>
      <c r="BI64">
        <f t="shared" si="49"/>
        <v>5.9886408095158217</v>
      </c>
      <c r="BJ64">
        <f t="shared" si="49"/>
        <v>6.012803495157705</v>
      </c>
      <c r="BK64">
        <f t="shared" si="49"/>
        <v>6.0573179799100094</v>
      </c>
      <c r="BL64">
        <f t="shared" si="42"/>
        <v>6.1382164715851388</v>
      </c>
      <c r="BM64"/>
      <c r="BN64"/>
      <c r="BO64"/>
      <c r="BP64"/>
    </row>
    <row r="65" spans="1:68" s="9" customFormat="1" x14ac:dyDescent="0.2">
      <c r="A65" s="63" t="s">
        <v>1348</v>
      </c>
      <c r="B65" s="28" t="s">
        <v>676</v>
      </c>
      <c r="C65" s="64">
        <v>28054.446</v>
      </c>
      <c r="D65" s="64" t="s">
        <v>700</v>
      </c>
      <c r="E65" s="9">
        <f t="shared" si="11"/>
        <v>-18102.9327182573</v>
      </c>
      <c r="F65" s="9">
        <f t="shared" si="12"/>
        <v>-18103</v>
      </c>
      <c r="G65" s="9">
        <f t="shared" si="13"/>
        <v>0.10420999999769265</v>
      </c>
      <c r="I65" s="9">
        <f t="shared" si="47"/>
        <v>0.10420999999769265</v>
      </c>
      <c r="M65" s="15"/>
      <c r="P65" s="9">
        <f t="shared" si="15"/>
        <v>-3.7752402753799571E-4</v>
      </c>
      <c r="Q65" s="40">
        <f t="shared" si="16"/>
        <v>13035.946</v>
      </c>
      <c r="S65" s="35">
        <v>0.1</v>
      </c>
      <c r="Z65">
        <f t="shared" si="17"/>
        <v>-18103</v>
      </c>
      <c r="AA65" s="15">
        <f t="shared" si="18"/>
        <v>2.185786315969122E-2</v>
      </c>
      <c r="AB65" s="15">
        <f t="shared" si="19"/>
        <v>8.1974612810463435E-2</v>
      </c>
      <c r="AC65" s="15">
        <f t="shared" si="20"/>
        <v>0.10458752402523064</v>
      </c>
      <c r="AD65" s="15">
        <f t="shared" si="21"/>
        <v>8.2352136838001425E-2</v>
      </c>
      <c r="AE65" s="15">
        <f t="shared" si="22"/>
        <v>6.781874441784911E-4</v>
      </c>
      <c r="AF65">
        <f t="shared" si="23"/>
        <v>0.10458752402523064</v>
      </c>
      <c r="AG65" s="68"/>
      <c r="AH65">
        <f t="shared" si="24"/>
        <v>2.2235387187229217E-2</v>
      </c>
      <c r="AI65">
        <f t="shared" si="25"/>
        <v>0.77204569742536466</v>
      </c>
      <c r="AJ65">
        <f t="shared" si="26"/>
        <v>0.88403920920719303</v>
      </c>
      <c r="AK65">
        <f t="shared" si="27"/>
        <v>0.51150448281291894</v>
      </c>
      <c r="AL65">
        <f t="shared" si="28"/>
        <v>1.9900307069410061</v>
      </c>
      <c r="AM65">
        <f t="shared" si="29"/>
        <v>1.540464119183149</v>
      </c>
      <c r="AN65" s="15">
        <f t="shared" si="48"/>
        <v>1.3713818376136695</v>
      </c>
      <c r="AO65" s="15">
        <f t="shared" si="48"/>
        <v>1.3713789072524643</v>
      </c>
      <c r="AP65" s="15">
        <f t="shared" si="48"/>
        <v>1.3713524938750239</v>
      </c>
      <c r="AQ65" s="15">
        <f t="shared" si="48"/>
        <v>1.371114567373124</v>
      </c>
      <c r="AR65" s="15">
        <f t="shared" si="48"/>
        <v>1.3689838470473235</v>
      </c>
      <c r="AS65" s="15">
        <f t="shared" si="48"/>
        <v>1.3508081359760655</v>
      </c>
      <c r="AT65" s="15">
        <f t="shared" si="48"/>
        <v>1.2328676417440123</v>
      </c>
      <c r="AU65" s="15">
        <f t="shared" si="31"/>
        <v>0.82247983227692401</v>
      </c>
      <c r="AV65"/>
      <c r="AW65">
        <v>-1400</v>
      </c>
      <c r="AX65">
        <f t="shared" si="35"/>
        <v>2.0906372606961151E-3</v>
      </c>
      <c r="AY65">
        <f t="shared" si="36"/>
        <v>4.3091334329733236E-3</v>
      </c>
      <c r="AZ65">
        <f t="shared" si="37"/>
        <v>-2.2184961722772085E-3</v>
      </c>
      <c r="BA65">
        <f t="shared" si="38"/>
        <v>1.5284986547463566</v>
      </c>
      <c r="BB65">
        <f t="shared" si="39"/>
        <v>-0.2666181296444563</v>
      </c>
      <c r="BC65">
        <f t="shared" si="40"/>
        <v>-0.33700993506879073</v>
      </c>
      <c r="BD65">
        <f t="shared" si="41"/>
        <v>-0.17011813071321252</v>
      </c>
      <c r="BE65">
        <f t="shared" si="49"/>
        <v>6.1029801829877339</v>
      </c>
      <c r="BF65">
        <f t="shared" si="49"/>
        <v>6.104272070696168</v>
      </c>
      <c r="BG65">
        <f t="shared" si="49"/>
        <v>6.106615939915776</v>
      </c>
      <c r="BH65">
        <f t="shared" si="49"/>
        <v>6.1108659253086977</v>
      </c>
      <c r="BI65">
        <f t="shared" si="49"/>
        <v>6.1185641925082903</v>
      </c>
      <c r="BJ65">
        <f t="shared" si="49"/>
        <v>6.1324838521947393</v>
      </c>
      <c r="BK65">
        <f t="shared" si="49"/>
        <v>6.1575801572193161</v>
      </c>
      <c r="BL65">
        <f t="shared" si="42"/>
        <v>6.2026379299782572</v>
      </c>
      <c r="BM65"/>
      <c r="BN65"/>
      <c r="BO65"/>
      <c r="BP65"/>
    </row>
    <row r="66" spans="1:68" s="9" customFormat="1" x14ac:dyDescent="0.2">
      <c r="A66" s="63" t="s">
        <v>1348</v>
      </c>
      <c r="B66" s="28" t="s">
        <v>676</v>
      </c>
      <c r="C66" s="64">
        <v>28068.383000000002</v>
      </c>
      <c r="D66" s="64" t="s">
        <v>700</v>
      </c>
      <c r="E66" s="9">
        <f t="shared" si="11"/>
        <v>-18093.934487300339</v>
      </c>
      <c r="F66" s="9">
        <f t="shared" si="12"/>
        <v>-18094</v>
      </c>
      <c r="G66" s="9">
        <f t="shared" si="13"/>
        <v>0.10146999999778927</v>
      </c>
      <c r="I66" s="9">
        <f t="shared" si="47"/>
        <v>0.10146999999778927</v>
      </c>
      <c r="M66" s="15"/>
      <c r="P66" s="9">
        <f t="shared" si="15"/>
        <v>-3.7456803976849398E-4</v>
      </c>
      <c r="Q66" s="40">
        <f t="shared" si="16"/>
        <v>13049.883000000002</v>
      </c>
      <c r="S66" s="35">
        <v>0.1</v>
      </c>
      <c r="Z66">
        <f t="shared" si="17"/>
        <v>-18094</v>
      </c>
      <c r="AA66" s="15">
        <f t="shared" si="18"/>
        <v>2.1869320635589481E-2</v>
      </c>
      <c r="AB66" s="15">
        <f t="shared" si="19"/>
        <v>7.9226111322431292E-2</v>
      </c>
      <c r="AC66" s="15">
        <f t="shared" si="20"/>
        <v>0.10184456803755777</v>
      </c>
      <c r="AD66" s="15">
        <f t="shared" si="21"/>
        <v>7.9600679362199792E-2</v>
      </c>
      <c r="AE66" s="15">
        <f t="shared" si="22"/>
        <v>6.3362681549237402E-4</v>
      </c>
      <c r="AF66">
        <f t="shared" si="23"/>
        <v>0.10184456803755777</v>
      </c>
      <c r="AG66" s="68"/>
      <c r="AH66">
        <f t="shared" si="24"/>
        <v>2.2243888675357974E-2</v>
      </c>
      <c r="AI66">
        <f t="shared" si="25"/>
        <v>0.77049563240094243</v>
      </c>
      <c r="AJ66">
        <f t="shared" si="26"/>
        <v>0.88261773745344241</v>
      </c>
      <c r="AK66">
        <f t="shared" si="27"/>
        <v>0.51081087033554473</v>
      </c>
      <c r="AL66">
        <f t="shared" si="28"/>
        <v>1.9930631642582284</v>
      </c>
      <c r="AM66">
        <f t="shared" si="29"/>
        <v>1.5455903808007119</v>
      </c>
      <c r="AN66" s="15">
        <f t="shared" si="48"/>
        <v>1.3746392801685743</v>
      </c>
      <c r="AO66" s="15">
        <f t="shared" si="48"/>
        <v>1.3746365801830529</v>
      </c>
      <c r="AP66" s="15">
        <f t="shared" si="48"/>
        <v>1.3746118444237942</v>
      </c>
      <c r="AQ66" s="15">
        <f t="shared" si="48"/>
        <v>1.3743853723507633</v>
      </c>
      <c r="AR66" s="15">
        <f t="shared" si="48"/>
        <v>1.3723237313784717</v>
      </c>
      <c r="AS66" s="15">
        <f t="shared" si="48"/>
        <v>1.3544458432854733</v>
      </c>
      <c r="AT66" s="15">
        <f t="shared" si="48"/>
        <v>1.2368694665833992</v>
      </c>
      <c r="AU66" s="15">
        <f t="shared" si="31"/>
        <v>0.82537879790461433</v>
      </c>
      <c r="AV66"/>
      <c r="AW66">
        <v>-1200</v>
      </c>
      <c r="AX66">
        <f t="shared" ref="AX66:AX97" si="50">AB$3+AB$4*AW66+AB$5*AW66^2+AZ66</f>
        <v>5.3557518047656081E-3</v>
      </c>
      <c r="AY66">
        <f t="shared" ref="AY66:AY97" si="51">AB$3+AB$4*AW66+AB$5*AW66^2</f>
        <v>4.3555600977651697E-3</v>
      </c>
      <c r="AZ66">
        <f t="shared" ref="AZ66:AZ97" si="52">$AB$6*($AB$11/BA66*BB66+$AB$12)</f>
        <v>1.0001917070004385E-3</v>
      </c>
      <c r="BA66">
        <f t="shared" ref="BA66:BA97" si="53">1+$AB$7*COS(BC66)</f>
        <v>1.5586941037385909</v>
      </c>
      <c r="BB66">
        <f t="shared" ref="BB66:BB97" si="54">SIN(BC66+RADIANS($AB$9))</f>
        <v>-1.1786421134892433E-3</v>
      </c>
      <c r="BC66">
        <f t="shared" ref="BC66:BC97" si="55">2*ATAN(BD66)</f>
        <v>-6.8306141911376655E-2</v>
      </c>
      <c r="BD66">
        <f t="shared" ref="BD66:BD97" si="56">SQRT((1+$AB$7)/(1-$AB$7))*TAN(BE66/2)</f>
        <v>-3.4166356235472331E-2</v>
      </c>
      <c r="BE66">
        <f t="shared" si="49"/>
        <v>6.2468988103564458</v>
      </c>
      <c r="BF66">
        <f t="shared" si="49"/>
        <v>6.2471764938020868</v>
      </c>
      <c r="BG66">
        <f t="shared" si="49"/>
        <v>6.2476726743342574</v>
      </c>
      <c r="BH66">
        <f t="shared" si="49"/>
        <v>6.248559256157197</v>
      </c>
      <c r="BI66">
        <f t="shared" si="49"/>
        <v>6.2501433447477108</v>
      </c>
      <c r="BJ66">
        <f t="shared" si="49"/>
        <v>6.252973490640767</v>
      </c>
      <c r="BK66">
        <f t="shared" si="49"/>
        <v>6.2580292652241027</v>
      </c>
      <c r="BL66">
        <f t="shared" ref="BL66:BL97" si="57">RADIANS($AB$9)+$AB$18*(AW66-AB$15)</f>
        <v>6.2670593883713765</v>
      </c>
      <c r="BM66"/>
      <c r="BN66"/>
      <c r="BO66"/>
      <c r="BP66"/>
    </row>
    <row r="67" spans="1:68" s="9" customFormat="1" x14ac:dyDescent="0.2">
      <c r="A67" s="63" t="s">
        <v>735</v>
      </c>
      <c r="B67" s="28" t="s">
        <v>676</v>
      </c>
      <c r="C67" s="64">
        <v>28373.516</v>
      </c>
      <c r="D67" s="64" t="s">
        <v>700</v>
      </c>
      <c r="E67" s="9">
        <f t="shared" si="11"/>
        <v>-17896.929593378358</v>
      </c>
      <c r="F67" s="9">
        <f t="shared" si="12"/>
        <v>-17897</v>
      </c>
      <c r="G67" s="9">
        <f t="shared" si="13"/>
        <v>0.10904999999547726</v>
      </c>
      <c r="I67" s="9">
        <f t="shared" si="47"/>
        <v>0.10904999999547726</v>
      </c>
      <c r="M67" s="15"/>
      <c r="P67" s="9">
        <f t="shared" si="15"/>
        <v>-3.0998108501250992E-4</v>
      </c>
      <c r="Q67" s="40">
        <f t="shared" si="16"/>
        <v>13355.016</v>
      </c>
      <c r="S67" s="35">
        <v>0.1</v>
      </c>
      <c r="Z67">
        <f t="shared" si="17"/>
        <v>-17897</v>
      </c>
      <c r="AA67" s="15">
        <f t="shared" si="18"/>
        <v>2.2059160850935511E-2</v>
      </c>
      <c r="AB67" s="15">
        <f t="shared" si="19"/>
        <v>8.6680858059529242E-2</v>
      </c>
      <c r="AC67" s="15">
        <f t="shared" si="20"/>
        <v>0.10935998108048978</v>
      </c>
      <c r="AD67" s="15">
        <f t="shared" si="21"/>
        <v>8.6990839144541754E-2</v>
      </c>
      <c r="AE67" s="15">
        <f t="shared" si="22"/>
        <v>7.5674060950715384E-4</v>
      </c>
      <c r="AF67">
        <f t="shared" si="23"/>
        <v>0.10935998108048978</v>
      </c>
      <c r="AG67" s="68"/>
      <c r="AH67">
        <f t="shared" si="24"/>
        <v>2.2369141935948019E-2</v>
      </c>
      <c r="AI67">
        <f t="shared" si="25"/>
        <v>0.73855180376330032</v>
      </c>
      <c r="AJ67">
        <f t="shared" si="26"/>
        <v>0.8510169359960722</v>
      </c>
      <c r="AK67">
        <f t="shared" si="27"/>
        <v>0.49522201151057116</v>
      </c>
      <c r="AL67">
        <f t="shared" si="28"/>
        <v>2.0565463771348726</v>
      </c>
      <c r="AM67">
        <f t="shared" si="29"/>
        <v>1.6587473439055018</v>
      </c>
      <c r="AN67" s="15">
        <f t="shared" si="48"/>
        <v>1.4443640372172966</v>
      </c>
      <c r="AO67" s="15">
        <f t="shared" si="48"/>
        <v>1.4443637315807563</v>
      </c>
      <c r="AP67" s="15">
        <f t="shared" si="48"/>
        <v>1.444359403369341</v>
      </c>
      <c r="AQ67" s="15">
        <f t="shared" si="48"/>
        <v>1.4442981260726355</v>
      </c>
      <c r="AR67" s="15">
        <f t="shared" si="48"/>
        <v>1.4434337300822961</v>
      </c>
      <c r="AS67" s="15">
        <f t="shared" si="48"/>
        <v>1.4318088407694987</v>
      </c>
      <c r="AT67" s="15">
        <f t="shared" si="48"/>
        <v>1.3235828132931864</v>
      </c>
      <c r="AU67" s="15">
        <f t="shared" si="31"/>
        <v>0.88883393442183656</v>
      </c>
      <c r="AV67"/>
      <c r="AW67">
        <v>-1000</v>
      </c>
      <c r="AX67">
        <f t="shared" si="50"/>
        <v>8.6182610857747609E-3</v>
      </c>
      <c r="AY67">
        <f t="shared" si="51"/>
        <v>4.4017574331251244E-3</v>
      </c>
      <c r="AZ67">
        <f t="shared" si="52"/>
        <v>4.2165036526496365E-3</v>
      </c>
      <c r="BA67">
        <f t="shared" si="53"/>
        <v>1.5484190913539113</v>
      </c>
      <c r="BB67">
        <f t="shared" si="54"/>
        <v>0.2675526243121133</v>
      </c>
      <c r="BC67">
        <f t="shared" si="55"/>
        <v>0.20372465794549088</v>
      </c>
      <c r="BD67">
        <f t="shared" si="56"/>
        <v>0.10221610294248001</v>
      </c>
      <c r="BE67">
        <f t="shared" si="49"/>
        <v>6.391649724848671</v>
      </c>
      <c r="BF67">
        <f t="shared" si="49"/>
        <v>6.3908375422364809</v>
      </c>
      <c r="BG67">
        <f t="shared" si="49"/>
        <v>6.3893788859053169</v>
      </c>
      <c r="BH67">
        <f t="shared" si="49"/>
        <v>6.3867597488012349</v>
      </c>
      <c r="BI67">
        <f t="shared" si="49"/>
        <v>6.382058650130868</v>
      </c>
      <c r="BJ67">
        <f t="shared" si="49"/>
        <v>6.3736260565675193</v>
      </c>
      <c r="BK67">
        <f t="shared" si="49"/>
        <v>6.358515836403317</v>
      </c>
      <c r="BL67">
        <f t="shared" si="57"/>
        <v>6.3314808467644959</v>
      </c>
      <c r="BM67"/>
      <c r="BN67"/>
      <c r="BO67"/>
      <c r="BP67"/>
    </row>
    <row r="68" spans="1:68" s="9" customFormat="1" x14ac:dyDescent="0.2">
      <c r="A68" s="63" t="s">
        <v>735</v>
      </c>
      <c r="B68" s="28" t="s">
        <v>676</v>
      </c>
      <c r="C68" s="64">
        <v>28376.608</v>
      </c>
      <c r="D68" s="64" t="s">
        <v>700</v>
      </c>
      <c r="E68" s="9">
        <f t="shared" si="11"/>
        <v>-17894.933286417108</v>
      </c>
      <c r="F68" s="9">
        <f t="shared" si="12"/>
        <v>-17895</v>
      </c>
      <c r="G68" s="9">
        <f t="shared" si="13"/>
        <v>0.10332999999809545</v>
      </c>
      <c r="I68" s="9">
        <f t="shared" si="47"/>
        <v>0.10332999999809545</v>
      </c>
      <c r="M68" s="15"/>
      <c r="P68" s="9">
        <f t="shared" si="15"/>
        <v>-3.0932652080200781E-4</v>
      </c>
      <c r="Q68" s="40">
        <f t="shared" si="16"/>
        <v>13358.108</v>
      </c>
      <c r="S68" s="35">
        <v>0.1</v>
      </c>
      <c r="Z68">
        <f t="shared" si="17"/>
        <v>-17895</v>
      </c>
      <c r="AA68" s="15">
        <f t="shared" si="18"/>
        <v>2.20605153244911E-2</v>
      </c>
      <c r="AB68" s="15">
        <f t="shared" si="19"/>
        <v>8.0960158152802331E-2</v>
      </c>
      <c r="AC68" s="15">
        <f t="shared" si="20"/>
        <v>0.10363932651889746</v>
      </c>
      <c r="AD68" s="15">
        <f t="shared" si="21"/>
        <v>8.1269484673604342E-2</v>
      </c>
      <c r="AE68" s="15">
        <f t="shared" si="22"/>
        <v>6.6047291391132113E-4</v>
      </c>
      <c r="AF68">
        <f t="shared" si="23"/>
        <v>0.10363932651889746</v>
      </c>
      <c r="AG68" s="68"/>
      <c r="AH68">
        <f t="shared" si="24"/>
        <v>2.2369841845293108E-2</v>
      </c>
      <c r="AI68">
        <f t="shared" si="25"/>
        <v>0.73824597646648327</v>
      </c>
      <c r="AJ68">
        <f t="shared" si="26"/>
        <v>0.85069241853714461</v>
      </c>
      <c r="AK68">
        <f t="shared" si="27"/>
        <v>0.49506043183031223</v>
      </c>
      <c r="AL68">
        <f t="shared" si="28"/>
        <v>2.0571640338229233</v>
      </c>
      <c r="AM68">
        <f t="shared" si="29"/>
        <v>1.65990648958829</v>
      </c>
      <c r="AN68" s="15">
        <f t="shared" si="48"/>
        <v>1.4450570556111453</v>
      </c>
      <c r="AO68" s="15">
        <f t="shared" si="48"/>
        <v>1.4450567581477851</v>
      </c>
      <c r="AP68" s="15">
        <f t="shared" si="48"/>
        <v>1.4450525225841446</v>
      </c>
      <c r="AQ68" s="15">
        <f t="shared" si="48"/>
        <v>1.4449922280273531</v>
      </c>
      <c r="AR68" s="15">
        <f t="shared" si="48"/>
        <v>1.444137012403367</v>
      </c>
      <c r="AS68" s="15">
        <f t="shared" si="48"/>
        <v>1.4325722765027571</v>
      </c>
      <c r="AT68" s="15">
        <f t="shared" si="48"/>
        <v>1.3244543311724528</v>
      </c>
      <c r="AU68" s="15">
        <f t="shared" si="31"/>
        <v>0.88947814900576783</v>
      </c>
      <c r="AV68"/>
      <c r="AW68">
        <v>-800</v>
      </c>
      <c r="AX68">
        <f t="shared" si="50"/>
        <v>1.1740457515097127E-2</v>
      </c>
      <c r="AY68">
        <f t="shared" si="51"/>
        <v>4.4477254390531866E-3</v>
      </c>
      <c r="AZ68">
        <f t="shared" si="52"/>
        <v>7.2927320760439408E-3</v>
      </c>
      <c r="BA68">
        <f t="shared" si="53"/>
        <v>1.5002788058828163</v>
      </c>
      <c r="BB68">
        <f t="shared" si="54"/>
        <v>0.50826318981689</v>
      </c>
      <c r="BC68">
        <f t="shared" si="55"/>
        <v>0.466039359285149</v>
      </c>
      <c r="BD68">
        <f t="shared" si="56"/>
        <v>0.23733085360134118</v>
      </c>
      <c r="BE68">
        <f t="shared" si="49"/>
        <v>6.5339486590035341</v>
      </c>
      <c r="BF68">
        <f t="shared" si="49"/>
        <v>6.532264162765169</v>
      </c>
      <c r="BG68">
        <f t="shared" si="49"/>
        <v>6.5291615690782976</v>
      </c>
      <c r="BH68">
        <f t="shared" si="49"/>
        <v>6.523453343031492</v>
      </c>
      <c r="BI68">
        <f t="shared" si="49"/>
        <v>6.5129718789906352</v>
      </c>
      <c r="BJ68">
        <f t="shared" si="49"/>
        <v>6.493791575251759</v>
      </c>
      <c r="BK68">
        <f t="shared" si="49"/>
        <v>6.4588902478128389</v>
      </c>
      <c r="BL68">
        <f t="shared" si="57"/>
        <v>6.3959023051576143</v>
      </c>
      <c r="BM68"/>
      <c r="BN68"/>
      <c r="BO68"/>
      <c r="BP68"/>
    </row>
    <row r="69" spans="1:68" s="9" customFormat="1" x14ac:dyDescent="0.2">
      <c r="A69" s="63" t="s">
        <v>735</v>
      </c>
      <c r="B69" s="28" t="s">
        <v>676</v>
      </c>
      <c r="C69" s="64">
        <v>28387.460999999999</v>
      </c>
      <c r="D69" s="64" t="s">
        <v>700</v>
      </c>
      <c r="E69" s="9">
        <f t="shared" si="11"/>
        <v>-17887.926197332232</v>
      </c>
      <c r="F69" s="9">
        <f t="shared" si="12"/>
        <v>-17888</v>
      </c>
      <c r="G69" s="9">
        <f t="shared" si="13"/>
        <v>0.1143099999972037</v>
      </c>
      <c r="I69" s="9">
        <f t="shared" si="47"/>
        <v>0.1143099999972037</v>
      </c>
      <c r="M69" s="15"/>
      <c r="P69" s="9">
        <f t="shared" si="15"/>
        <v>-3.0703572666217639E-4</v>
      </c>
      <c r="Q69" s="40">
        <f t="shared" si="16"/>
        <v>13368.960999999999</v>
      </c>
      <c r="S69" s="35">
        <v>0.1</v>
      </c>
      <c r="Z69">
        <f t="shared" si="17"/>
        <v>-17888</v>
      </c>
      <c r="AA69" s="15">
        <f t="shared" si="18"/>
        <v>2.206516905323621E-2</v>
      </c>
      <c r="AB69" s="15">
        <f t="shared" si="19"/>
        <v>9.1937795217305315E-2</v>
      </c>
      <c r="AC69" s="15">
        <f t="shared" si="20"/>
        <v>0.11461703572386588</v>
      </c>
      <c r="AD69" s="15">
        <f t="shared" si="21"/>
        <v>9.2244830943967487E-2</v>
      </c>
      <c r="AE69" s="15">
        <f t="shared" si="22"/>
        <v>8.5091088358811421E-4</v>
      </c>
      <c r="AF69">
        <f t="shared" si="23"/>
        <v>0.11461703572386588</v>
      </c>
      <c r="AG69" s="68"/>
      <c r="AH69">
        <f t="shared" si="24"/>
        <v>2.2372204779898385E-2</v>
      </c>
      <c r="AI69">
        <f t="shared" si="25"/>
        <v>0.73717835638101048</v>
      </c>
      <c r="AJ69">
        <f t="shared" si="26"/>
        <v>0.84955617351042689</v>
      </c>
      <c r="AK69">
        <f t="shared" si="27"/>
        <v>0.49449447281583736</v>
      </c>
      <c r="AL69">
        <f t="shared" si="28"/>
        <v>2.059321811357496</v>
      </c>
      <c r="AM69">
        <f t="shared" si="29"/>
        <v>1.6639652996190915</v>
      </c>
      <c r="AN69" s="15">
        <f t="shared" si="48"/>
        <v>1.447480362932251</v>
      </c>
      <c r="AO69" s="15">
        <f t="shared" si="48"/>
        <v>1.4474800926765761</v>
      </c>
      <c r="AP69" s="15">
        <f t="shared" si="48"/>
        <v>1.447476169291479</v>
      </c>
      <c r="AQ69" s="15">
        <f t="shared" si="48"/>
        <v>1.4474192262797323</v>
      </c>
      <c r="AR69" s="15">
        <f t="shared" si="48"/>
        <v>1.4465956941180744</v>
      </c>
      <c r="AS69" s="15">
        <f t="shared" si="48"/>
        <v>1.4352408606500275</v>
      </c>
      <c r="AT69" s="15">
        <f t="shared" si="48"/>
        <v>1.3275032215324316</v>
      </c>
      <c r="AU69" s="15">
        <f t="shared" si="31"/>
        <v>0.89173290004952699</v>
      </c>
      <c r="AV69"/>
      <c r="AW69">
        <v>-600</v>
      </c>
      <c r="AX69">
        <f t="shared" si="50"/>
        <v>1.460969169603959E-2</v>
      </c>
      <c r="AY69">
        <f t="shared" si="51"/>
        <v>4.4934641155493574E-3</v>
      </c>
      <c r="AZ69">
        <f t="shared" si="52"/>
        <v>1.0116227580490232E-2</v>
      </c>
      <c r="BA69">
        <f t="shared" si="53"/>
        <v>1.4253074645249297</v>
      </c>
      <c r="BB69">
        <f t="shared" si="54"/>
        <v>0.70001185568888669</v>
      </c>
      <c r="BC69">
        <f t="shared" si="55"/>
        <v>0.70828659850586595</v>
      </c>
      <c r="BD69">
        <f t="shared" si="56"/>
        <v>0.36973101041406686</v>
      </c>
      <c r="BE69">
        <f t="shared" si="49"/>
        <v>6.6709688470787061</v>
      </c>
      <c r="BF69">
        <f t="shared" si="49"/>
        <v>6.6688250093913757</v>
      </c>
      <c r="BG69">
        <f t="shared" si="49"/>
        <v>6.6646967333947078</v>
      </c>
      <c r="BH69">
        <f t="shared" si="49"/>
        <v>6.6567662657270033</v>
      </c>
      <c r="BI69">
        <f t="shared" si="49"/>
        <v>6.6416000802842392</v>
      </c>
      <c r="BJ69">
        <f t="shared" si="49"/>
        <v>6.6128308837238059</v>
      </c>
      <c r="BK69">
        <f t="shared" si="49"/>
        <v>6.5590033418245772</v>
      </c>
      <c r="BL69">
        <f t="shared" si="57"/>
        <v>6.4603237635507336</v>
      </c>
      <c r="BM69"/>
      <c r="BN69"/>
      <c r="BO69"/>
      <c r="BP69"/>
    </row>
    <row r="70" spans="1:68" s="9" customFormat="1" x14ac:dyDescent="0.2">
      <c r="A70" s="63" t="s">
        <v>735</v>
      </c>
      <c r="B70" s="28" t="s">
        <v>676</v>
      </c>
      <c r="C70" s="64">
        <v>28446.312999999998</v>
      </c>
      <c r="D70" s="64" t="s">
        <v>700</v>
      </c>
      <c r="E70" s="9">
        <f t="shared" si="11"/>
        <v>-17849.929218909394</v>
      </c>
      <c r="F70" s="9">
        <f t="shared" si="12"/>
        <v>-17850</v>
      </c>
      <c r="G70" s="9">
        <f t="shared" si="13"/>
        <v>0.10962999999537715</v>
      </c>
      <c r="I70" s="9">
        <f t="shared" si="47"/>
        <v>0.10962999999537715</v>
      </c>
      <c r="M70" s="15"/>
      <c r="P70" s="9">
        <f t="shared" si="15"/>
        <v>-2.9460488896255576E-4</v>
      </c>
      <c r="Q70" s="40">
        <f t="shared" si="16"/>
        <v>13427.812999999998</v>
      </c>
      <c r="S70" s="35">
        <v>0.1</v>
      </c>
      <c r="Z70">
        <f t="shared" si="17"/>
        <v>-17850</v>
      </c>
      <c r="AA70" s="15">
        <f t="shared" si="18"/>
        <v>2.208809477919749E-2</v>
      </c>
      <c r="AB70" s="15">
        <f t="shared" si="19"/>
        <v>8.72473003272171E-2</v>
      </c>
      <c r="AC70" s="15">
        <f t="shared" si="20"/>
        <v>0.10992460488433971</v>
      </c>
      <c r="AD70" s="15">
        <f t="shared" si="21"/>
        <v>8.7541905216179661E-2</v>
      </c>
      <c r="AE70" s="15">
        <f t="shared" si="22"/>
        <v>7.6635851688785844E-4</v>
      </c>
      <c r="AF70">
        <f t="shared" si="23"/>
        <v>0.10992460488433971</v>
      </c>
      <c r="AG70" s="68"/>
      <c r="AH70">
        <f t="shared" si="24"/>
        <v>2.2382699668160047E-2</v>
      </c>
      <c r="AI70">
        <f t="shared" si="25"/>
        <v>0.73145716268648941</v>
      </c>
      <c r="AJ70">
        <f t="shared" si="26"/>
        <v>0.84337703768448058</v>
      </c>
      <c r="AK70">
        <f t="shared" si="27"/>
        <v>0.49141097314529864</v>
      </c>
      <c r="AL70">
        <f t="shared" si="28"/>
        <v>2.0709276494215239</v>
      </c>
      <c r="AM70">
        <f t="shared" si="29"/>
        <v>1.6860487099227437</v>
      </c>
      <c r="AN70" s="15">
        <f t="shared" si="48"/>
        <v>1.4605747469383621</v>
      </c>
      <c r="AO70" s="15">
        <f t="shared" si="48"/>
        <v>1.4605745912905337</v>
      </c>
      <c r="AP70" s="15">
        <f t="shared" si="48"/>
        <v>1.460572064538906</v>
      </c>
      <c r="AQ70" s="15">
        <f t="shared" si="48"/>
        <v>1.4605310538913459</v>
      </c>
      <c r="AR70" s="15">
        <f t="shared" si="48"/>
        <v>1.4598675387117819</v>
      </c>
      <c r="AS70" s="15">
        <f t="shared" si="48"/>
        <v>1.4496343260391087</v>
      </c>
      <c r="AT70" s="15">
        <f t="shared" si="48"/>
        <v>1.3440155804828993</v>
      </c>
      <c r="AU70" s="15">
        <f t="shared" si="31"/>
        <v>0.90397297714421954</v>
      </c>
      <c r="AV70"/>
      <c r="AW70">
        <v>-400</v>
      </c>
      <c r="AX70">
        <f t="shared" si="50"/>
        <v>1.7155872500393469E-2</v>
      </c>
      <c r="AY70">
        <f t="shared" si="51"/>
        <v>4.5389734626136357E-3</v>
      </c>
      <c r="AZ70">
        <f t="shared" si="52"/>
        <v>1.2616899037779832E-2</v>
      </c>
      <c r="BA70">
        <f t="shared" si="53"/>
        <v>1.3370968965872663</v>
      </c>
      <c r="BB70">
        <f t="shared" si="54"/>
        <v>0.83710638679321259</v>
      </c>
      <c r="BC70">
        <f t="shared" si="55"/>
        <v>0.92484453347187456</v>
      </c>
      <c r="BD70">
        <f t="shared" si="56"/>
        <v>0.49846925924346941</v>
      </c>
      <c r="BE70">
        <f t="shared" si="49"/>
        <v>6.8007713243559529</v>
      </c>
      <c r="BF70">
        <f t="shared" si="49"/>
        <v>6.7986092444741191</v>
      </c>
      <c r="BG70">
        <f t="shared" si="49"/>
        <v>6.7941774542479125</v>
      </c>
      <c r="BH70">
        <f t="shared" si="49"/>
        <v>6.7851274069148619</v>
      </c>
      <c r="BI70">
        <f t="shared" si="49"/>
        <v>6.7667839849652438</v>
      </c>
      <c r="BJ70">
        <f t="shared" si="49"/>
        <v>6.7301296796393881</v>
      </c>
      <c r="BK70">
        <f t="shared" si="49"/>
        <v>6.6587070449351051</v>
      </c>
      <c r="BL70">
        <f t="shared" si="57"/>
        <v>6.5247452219438529</v>
      </c>
      <c r="BM70"/>
      <c r="BN70"/>
      <c r="BO70"/>
      <c r="BP70"/>
    </row>
    <row r="71" spans="1:68" s="9" customFormat="1" x14ac:dyDescent="0.2">
      <c r="A71" s="63" t="s">
        <v>735</v>
      </c>
      <c r="B71" s="28" t="s">
        <v>676</v>
      </c>
      <c r="C71" s="64">
        <v>28477.289000000001</v>
      </c>
      <c r="D71" s="64" t="s">
        <v>700</v>
      </c>
      <c r="E71" s="9">
        <f t="shared" si="11"/>
        <v>-17829.929993672766</v>
      </c>
      <c r="F71" s="9">
        <f t="shared" si="12"/>
        <v>-17830</v>
      </c>
      <c r="G71" s="9">
        <f t="shared" si="13"/>
        <v>0.10842999999658787</v>
      </c>
      <c r="I71" s="9">
        <f t="shared" si="47"/>
        <v>0.10842999999658787</v>
      </c>
      <c r="M71" s="15"/>
      <c r="P71" s="9">
        <f t="shared" si="15"/>
        <v>-2.8806566808162247E-4</v>
      </c>
      <c r="Q71" s="40">
        <f t="shared" si="16"/>
        <v>13458.789000000001</v>
      </c>
      <c r="S71" s="35">
        <v>0.1</v>
      </c>
      <c r="Z71">
        <f t="shared" si="17"/>
        <v>-17830</v>
      </c>
      <c r="AA71" s="15">
        <f t="shared" si="18"/>
        <v>2.2098595851378567E-2</v>
      </c>
      <c r="AB71" s="15">
        <f t="shared" si="19"/>
        <v>8.6043338477127682E-2</v>
      </c>
      <c r="AC71" s="15">
        <f t="shared" si="20"/>
        <v>0.10871806566466949</v>
      </c>
      <c r="AD71" s="15">
        <f t="shared" si="21"/>
        <v>8.6331404145209303E-2</v>
      </c>
      <c r="AE71" s="15">
        <f t="shared" si="22"/>
        <v>7.4531113416834627E-4</v>
      </c>
      <c r="AF71">
        <f t="shared" si="23"/>
        <v>0.10871806566466949</v>
      </c>
      <c r="AG71" s="68"/>
      <c r="AH71">
        <f t="shared" si="24"/>
        <v>2.2386661519460189E-2</v>
      </c>
      <c r="AI71">
        <f t="shared" si="25"/>
        <v>0.72849570815983722</v>
      </c>
      <c r="AJ71">
        <f t="shared" si="26"/>
        <v>0.84011818680918626</v>
      </c>
      <c r="AK71">
        <f t="shared" si="27"/>
        <v>0.4897809913750959</v>
      </c>
      <c r="AL71">
        <f t="shared" si="28"/>
        <v>2.076964073773071</v>
      </c>
      <c r="AM71">
        <f t="shared" si="29"/>
        <v>1.697706335041002</v>
      </c>
      <c r="AN71" s="15">
        <f t="shared" ref="AN71:AT80" si="58">$AU71+$AB$7*SIN(AO71)</f>
        <v>1.4674258522379779</v>
      </c>
      <c r="AO71" s="15">
        <f t="shared" si="58"/>
        <v>1.4674257385492695</v>
      </c>
      <c r="AP71" s="15">
        <f t="shared" si="58"/>
        <v>1.4674237711073674</v>
      </c>
      <c r="AQ71" s="15">
        <f t="shared" si="58"/>
        <v>1.4673897294156901</v>
      </c>
      <c r="AR71" s="15">
        <f t="shared" si="58"/>
        <v>1.4668024806824218</v>
      </c>
      <c r="AS71" s="15">
        <f t="shared" si="58"/>
        <v>1.4571469084974209</v>
      </c>
      <c r="AT71" s="15">
        <f t="shared" si="58"/>
        <v>1.3526798558923274</v>
      </c>
      <c r="AU71" s="15">
        <f t="shared" si="31"/>
        <v>0.91041512298353144</v>
      </c>
      <c r="AV71"/>
      <c r="AW71">
        <v>-200</v>
      </c>
      <c r="AX71">
        <f t="shared" si="50"/>
        <v>1.9352763205390162E-2</v>
      </c>
      <c r="AY71">
        <f t="shared" si="51"/>
        <v>4.5842534802460217E-3</v>
      </c>
      <c r="AZ71">
        <f t="shared" si="52"/>
        <v>1.476850972514414E-2</v>
      </c>
      <c r="BA71">
        <f t="shared" si="53"/>
        <v>1.2467080903044991</v>
      </c>
      <c r="BB71">
        <f t="shared" si="54"/>
        <v>0.92525695504265271</v>
      </c>
      <c r="BC71">
        <f t="shared" si="55"/>
        <v>1.1145849081233001</v>
      </c>
      <c r="BD71">
        <f t="shared" si="56"/>
        <v>0.62318412817893276</v>
      </c>
      <c r="BE71">
        <f t="shared" si="49"/>
        <v>6.9224181302069434</v>
      </c>
      <c r="BF71">
        <f t="shared" si="49"/>
        <v>6.9205652718160815</v>
      </c>
      <c r="BG71">
        <f t="shared" si="49"/>
        <v>6.9164544955085336</v>
      </c>
      <c r="BH71">
        <f t="shared" si="49"/>
        <v>6.9073781738848981</v>
      </c>
      <c r="BI71">
        <f t="shared" si="49"/>
        <v>6.8875443974777744</v>
      </c>
      <c r="BJ71">
        <f t="shared" si="49"/>
        <v>6.8451116935900096</v>
      </c>
      <c r="BK71">
        <f t="shared" si="49"/>
        <v>6.7578549820766085</v>
      </c>
      <c r="BL71">
        <f t="shared" si="57"/>
        <v>6.5891666803369713</v>
      </c>
      <c r="BM71"/>
      <c r="BN71"/>
      <c r="BO71"/>
      <c r="BP71"/>
    </row>
    <row r="72" spans="1:68" s="9" customFormat="1" x14ac:dyDescent="0.2">
      <c r="A72" s="63" t="s">
        <v>735</v>
      </c>
      <c r="B72" s="28" t="s">
        <v>676</v>
      </c>
      <c r="C72" s="64">
        <v>28689.485000000001</v>
      </c>
      <c r="D72" s="64" t="s">
        <v>700</v>
      </c>
      <c r="E72" s="9">
        <f t="shared" si="11"/>
        <v>-17692.928586185972</v>
      </c>
      <c r="F72" s="9">
        <f t="shared" si="12"/>
        <v>-17693</v>
      </c>
      <c r="G72" s="9">
        <f t="shared" si="13"/>
        <v>0.1106099999997241</v>
      </c>
      <c r="I72" s="9">
        <f t="shared" si="47"/>
        <v>0.1106099999997241</v>
      </c>
      <c r="M72" s="15"/>
      <c r="P72" s="9">
        <f t="shared" si="15"/>
        <v>-2.4333366313161622E-4</v>
      </c>
      <c r="Q72" s="40">
        <f t="shared" si="16"/>
        <v>13670.985000000001</v>
      </c>
      <c r="S72" s="35">
        <v>0.1</v>
      </c>
      <c r="Z72">
        <f t="shared" si="17"/>
        <v>-17693</v>
      </c>
      <c r="AA72" s="15">
        <f t="shared" si="18"/>
        <v>2.2142604457843114E-2</v>
      </c>
      <c r="AB72" s="15">
        <f t="shared" si="19"/>
        <v>8.8224061878749371E-2</v>
      </c>
      <c r="AC72" s="15">
        <f t="shared" si="20"/>
        <v>0.11085333366285571</v>
      </c>
      <c r="AD72" s="15">
        <f t="shared" si="21"/>
        <v>8.8467395541880989E-2</v>
      </c>
      <c r="AE72" s="15">
        <f t="shared" si="22"/>
        <v>7.8264800739636243E-4</v>
      </c>
      <c r="AF72">
        <f t="shared" si="23"/>
        <v>0.11085333366285571</v>
      </c>
      <c r="AG72" s="68"/>
      <c r="AH72">
        <f t="shared" si="24"/>
        <v>2.2385938120974731E-2</v>
      </c>
      <c r="AI72">
        <f t="shared" si="25"/>
        <v>0.70908817479809638</v>
      </c>
      <c r="AJ72">
        <f t="shared" si="26"/>
        <v>0.81770929001421044</v>
      </c>
      <c r="AK72">
        <f t="shared" si="27"/>
        <v>0.47850842203423882</v>
      </c>
      <c r="AL72">
        <f t="shared" si="28"/>
        <v>2.1170449315829063</v>
      </c>
      <c r="AM72">
        <f t="shared" si="29"/>
        <v>1.7782588268446777</v>
      </c>
      <c r="AN72" s="15">
        <f t="shared" si="58"/>
        <v>1.5136290021125307</v>
      </c>
      <c r="AO72" s="15">
        <f t="shared" si="58"/>
        <v>1.5136289955002251</v>
      </c>
      <c r="AP72" s="15">
        <f t="shared" si="58"/>
        <v>1.5136287888419635</v>
      </c>
      <c r="AQ72" s="15">
        <f t="shared" si="58"/>
        <v>1.5136223304063865</v>
      </c>
      <c r="AR72" s="15">
        <f t="shared" si="58"/>
        <v>1.5134208588657168</v>
      </c>
      <c r="AS72" s="15">
        <f t="shared" si="58"/>
        <v>1.5074565788003289</v>
      </c>
      <c r="AT72" s="15">
        <f t="shared" si="58"/>
        <v>1.4115319133189133</v>
      </c>
      <c r="AU72" s="15">
        <f t="shared" si="31"/>
        <v>0.95454382198281795</v>
      </c>
      <c r="AV72"/>
      <c r="AW72">
        <v>0</v>
      </c>
      <c r="AX72">
        <f t="shared" si="50"/>
        <v>2.1207509744145904E-2</v>
      </c>
      <c r="AY72">
        <f t="shared" si="51"/>
        <v>4.6293041684465153E-3</v>
      </c>
      <c r="AZ72">
        <f t="shared" si="52"/>
        <v>1.657820557569939E-2</v>
      </c>
      <c r="BA72">
        <f t="shared" si="53"/>
        <v>1.1609128951640963</v>
      </c>
      <c r="BB72">
        <f t="shared" si="54"/>
        <v>0.97494432294949707</v>
      </c>
      <c r="BC72">
        <f t="shared" si="55"/>
        <v>1.2793431132527211</v>
      </c>
      <c r="BD72">
        <f t="shared" si="56"/>
        <v>0.74403343253267817</v>
      </c>
      <c r="BE72">
        <f t="shared" ref="BE72:BK81" si="59">$BL72+$AB$7*SIN(BF72)</f>
        <v>7.0358133817749806</v>
      </c>
      <c r="BF72">
        <f t="shared" si="59"/>
        <v>7.0344246872401959</v>
      </c>
      <c r="BG72">
        <f t="shared" si="59"/>
        <v>7.0310369582234937</v>
      </c>
      <c r="BH72">
        <f t="shared" si="59"/>
        <v>7.0228168192362821</v>
      </c>
      <c r="BI72">
        <f t="shared" si="59"/>
        <v>7.0031218051805624</v>
      </c>
      <c r="BJ72">
        <f t="shared" si="59"/>
        <v>6.9572505360756063</v>
      </c>
      <c r="BK72">
        <f t="shared" si="59"/>
        <v>6.8563030838815537</v>
      </c>
      <c r="BL72">
        <f t="shared" si="57"/>
        <v>6.6535881387300906</v>
      </c>
      <c r="BM72"/>
      <c r="BN72"/>
      <c r="BO72"/>
      <c r="BP72"/>
    </row>
    <row r="73" spans="1:68" s="9" customFormat="1" x14ac:dyDescent="0.2">
      <c r="A73" s="63" t="s">
        <v>1383</v>
      </c>
      <c r="B73" s="28" t="s">
        <v>676</v>
      </c>
      <c r="C73" s="64">
        <v>28717.359799999998</v>
      </c>
      <c r="D73" s="64" t="s">
        <v>700</v>
      </c>
      <c r="E73" s="9">
        <f t="shared" si="11"/>
        <v>-17674.93160776313</v>
      </c>
      <c r="F73" s="9">
        <f t="shared" si="12"/>
        <v>-17675</v>
      </c>
      <c r="G73" s="9">
        <f t="shared" si="13"/>
        <v>0.10592999999425956</v>
      </c>
      <c r="H73" s="9">
        <f>G73</f>
        <v>0.10592999999425956</v>
      </c>
      <c r="I73"/>
      <c r="M73" s="15"/>
      <c r="P73" s="9">
        <f t="shared" si="15"/>
        <v>-2.3746446326489547E-4</v>
      </c>
      <c r="Q73" s="40">
        <f t="shared" si="16"/>
        <v>13698.859799999998</v>
      </c>
      <c r="S73" s="35">
        <v>0.2</v>
      </c>
      <c r="T73"/>
      <c r="Z73">
        <f t="shared" si="17"/>
        <v>-17675</v>
      </c>
      <c r="AA73" s="15">
        <f t="shared" si="18"/>
        <v>2.2144887141542443E-2</v>
      </c>
      <c r="AB73" s="15">
        <f t="shared" si="19"/>
        <v>8.3547648389452223E-2</v>
      </c>
      <c r="AC73" s="15">
        <f t="shared" si="20"/>
        <v>0.10616746445752445</v>
      </c>
      <c r="AD73" s="15">
        <f t="shared" si="21"/>
        <v>8.3785112852717114E-2</v>
      </c>
      <c r="AE73" s="15">
        <f t="shared" si="22"/>
        <v>1.4039890271485087E-3</v>
      </c>
      <c r="AF73">
        <f t="shared" si="23"/>
        <v>0.10616746445752445</v>
      </c>
      <c r="AG73" s="68"/>
      <c r="AH73">
        <f t="shared" si="24"/>
        <v>2.2382351604807338E-2</v>
      </c>
      <c r="AI73">
        <f t="shared" si="25"/>
        <v>0.70664743126056173</v>
      </c>
      <c r="AJ73">
        <f t="shared" si="26"/>
        <v>0.81475791082633042</v>
      </c>
      <c r="AK73">
        <f t="shared" si="27"/>
        <v>0.47701600645468201</v>
      </c>
      <c r="AL73">
        <f t="shared" si="28"/>
        <v>2.1221536198726243</v>
      </c>
      <c r="AM73">
        <f t="shared" si="29"/>
        <v>1.7889390653403772</v>
      </c>
      <c r="AN73" s="15">
        <f t="shared" si="58"/>
        <v>1.5196082519867598</v>
      </c>
      <c r="AO73" s="15">
        <f t="shared" si="58"/>
        <v>1.5196082480485271</v>
      </c>
      <c r="AP73" s="15">
        <f t="shared" si="58"/>
        <v>1.519608110602052</v>
      </c>
      <c r="AQ73" s="15">
        <f t="shared" si="58"/>
        <v>1.5196033138758551</v>
      </c>
      <c r="AR73" s="15">
        <f t="shared" si="58"/>
        <v>1.5194361939468803</v>
      </c>
      <c r="AS73" s="15">
        <f t="shared" si="58"/>
        <v>1.5139191579058171</v>
      </c>
      <c r="AT73" s="15">
        <f t="shared" si="58"/>
        <v>1.4191987659898146</v>
      </c>
      <c r="AU73" s="15">
        <f t="shared" si="31"/>
        <v>0.9603417532381987</v>
      </c>
      <c r="AV73"/>
      <c r="AW73">
        <v>200</v>
      </c>
      <c r="AX73">
        <f t="shared" si="50"/>
        <v>2.2746621898463382E-2</v>
      </c>
      <c r="AY73">
        <f t="shared" si="51"/>
        <v>4.6741255272151165E-3</v>
      </c>
      <c r="AZ73">
        <f t="shared" si="52"/>
        <v>1.8072496371248265E-2</v>
      </c>
      <c r="BA73">
        <f t="shared" si="53"/>
        <v>1.0828459170348539</v>
      </c>
      <c r="BB73">
        <f t="shared" si="54"/>
        <v>0.99669237232353192</v>
      </c>
      <c r="BC73">
        <f t="shared" si="55"/>
        <v>1.4223121718983609</v>
      </c>
      <c r="BD73">
        <f t="shared" si="56"/>
        <v>0.86154085574498618</v>
      </c>
      <c r="BE73">
        <f t="shared" si="59"/>
        <v>7.1414171534937205</v>
      </c>
      <c r="BF73">
        <f t="shared" si="59"/>
        <v>7.1404955452003156</v>
      </c>
      <c r="BG73">
        <f t="shared" si="59"/>
        <v>7.1379845997318174</v>
      </c>
      <c r="BH73">
        <f t="shared" si="59"/>
        <v>7.1311799021296283</v>
      </c>
      <c r="BI73">
        <f t="shared" si="59"/>
        <v>7.112996765940685</v>
      </c>
      <c r="BJ73">
        <f t="shared" si="59"/>
        <v>7.0660798361685986</v>
      </c>
      <c r="BK73">
        <f t="shared" si="59"/>
        <v>6.9539101843817095</v>
      </c>
      <c r="BL73">
        <f t="shared" si="57"/>
        <v>6.7180095971232099</v>
      </c>
      <c r="BM73"/>
      <c r="BN73"/>
      <c r="BO73"/>
      <c r="BP73"/>
    </row>
    <row r="74" spans="1:68" s="9" customFormat="1" x14ac:dyDescent="0.2">
      <c r="A74" s="63" t="s">
        <v>1387</v>
      </c>
      <c r="B74" s="28" t="s">
        <v>676</v>
      </c>
      <c r="C74" s="64">
        <v>28720.456999999999</v>
      </c>
      <c r="D74" s="64" t="s">
        <v>700</v>
      </c>
      <c r="E74" s="9">
        <f t="shared" si="11"/>
        <v>-17672.931943493928</v>
      </c>
      <c r="F74" s="9">
        <f t="shared" si="12"/>
        <v>-17673</v>
      </c>
      <c r="G74" s="9">
        <f t="shared" si="13"/>
        <v>0.10540999999648193</v>
      </c>
      <c r="I74" s="9">
        <f t="shared" ref="I74:I97" si="60">G74</f>
        <v>0.10540999999648193</v>
      </c>
      <c r="M74" s="15"/>
      <c r="P74" s="9">
        <f t="shared" si="15"/>
        <v>-2.3681244461108643E-4</v>
      </c>
      <c r="Q74" s="40">
        <f t="shared" si="16"/>
        <v>13701.956999999999</v>
      </c>
      <c r="S74" s="35">
        <v>0.1</v>
      </c>
      <c r="X74"/>
      <c r="Y74"/>
      <c r="Z74">
        <f t="shared" si="17"/>
        <v>-17673</v>
      </c>
      <c r="AA74" s="15">
        <f t="shared" si="18"/>
        <v>2.2145092126459372E-2</v>
      </c>
      <c r="AB74" s="15">
        <f t="shared" si="19"/>
        <v>8.3028095425411466E-2</v>
      </c>
      <c r="AC74" s="15">
        <f t="shared" si="20"/>
        <v>0.10564681244109302</v>
      </c>
      <c r="AD74" s="15">
        <f t="shared" si="21"/>
        <v>8.3264907870022553E-2</v>
      </c>
      <c r="AE74" s="15">
        <f t="shared" si="22"/>
        <v>6.9330448826033445E-4</v>
      </c>
      <c r="AF74">
        <f t="shared" si="23"/>
        <v>0.10564681244109302</v>
      </c>
      <c r="AG74" s="68"/>
      <c r="AH74">
        <f t="shared" si="24"/>
        <v>2.2381904571070459E-2</v>
      </c>
      <c r="AI74">
        <f t="shared" si="25"/>
        <v>0.70637774312691171</v>
      </c>
      <c r="AJ74">
        <f t="shared" si="26"/>
        <v>0.81442992422587035</v>
      </c>
      <c r="AK74">
        <f t="shared" si="27"/>
        <v>0.47685005008781767</v>
      </c>
      <c r="AL74">
        <f t="shared" si="28"/>
        <v>2.1227190831776959</v>
      </c>
      <c r="AM74">
        <f t="shared" si="29"/>
        <v>1.7901272249334641</v>
      </c>
      <c r="AN74" s="15">
        <f t="shared" si="58"/>
        <v>1.5202713430444383</v>
      </c>
      <c r="AO74" s="15">
        <f t="shared" si="58"/>
        <v>1.5202713393388403</v>
      </c>
      <c r="AP74" s="15">
        <f t="shared" si="58"/>
        <v>1.520271208315612</v>
      </c>
      <c r="AQ74" s="15">
        <f t="shared" si="58"/>
        <v>1.5202665757900142</v>
      </c>
      <c r="AR74" s="15">
        <f t="shared" si="58"/>
        <v>1.5201030576527845</v>
      </c>
      <c r="AS74" s="15">
        <f t="shared" si="58"/>
        <v>1.5146351343592519</v>
      </c>
      <c r="AT74" s="15">
        <f t="shared" si="58"/>
        <v>1.4200496874987254</v>
      </c>
      <c r="AU74" s="15">
        <f t="shared" si="31"/>
        <v>0.96098596782212986</v>
      </c>
      <c r="AV74"/>
      <c r="AW74">
        <v>400</v>
      </c>
      <c r="AX74">
        <f t="shared" si="50"/>
        <v>2.4004361509184228E-2</v>
      </c>
      <c r="AY74">
        <f t="shared" si="51"/>
        <v>4.7187175565518271E-3</v>
      </c>
      <c r="AZ74">
        <f t="shared" si="52"/>
        <v>1.9285643952632402E-2</v>
      </c>
      <c r="BA74">
        <f t="shared" si="53"/>
        <v>1.0133546648669478</v>
      </c>
      <c r="BB74">
        <f t="shared" si="54"/>
        <v>0.99906366984132944</v>
      </c>
      <c r="BC74">
        <f t="shared" si="55"/>
        <v>1.5469464499909669</v>
      </c>
      <c r="BD74">
        <f t="shared" si="56"/>
        <v>0.9764300758322606</v>
      </c>
      <c r="BE74">
        <f t="shared" si="59"/>
        <v>7.2399671708830926</v>
      </c>
      <c r="BF74">
        <f t="shared" si="59"/>
        <v>7.2394243184477371</v>
      </c>
      <c r="BG74">
        <f t="shared" si="59"/>
        <v>7.2377451073597676</v>
      </c>
      <c r="BH74">
        <f t="shared" si="59"/>
        <v>7.2325757882557546</v>
      </c>
      <c r="BI74">
        <f t="shared" si="59"/>
        <v>7.216891099120069</v>
      </c>
      <c r="BJ74">
        <f t="shared" si="59"/>
        <v>7.1712013720435488</v>
      </c>
      <c r="BK74">
        <f t="shared" si="59"/>
        <v>7.0505386066618794</v>
      </c>
      <c r="BL74">
        <f t="shared" si="57"/>
        <v>6.7824310555163283</v>
      </c>
      <c r="BM74"/>
      <c r="BN74"/>
      <c r="BO74"/>
      <c r="BP74"/>
    </row>
    <row r="75" spans="1:68" s="9" customFormat="1" x14ac:dyDescent="0.2">
      <c r="A75" s="63" t="s">
        <v>735</v>
      </c>
      <c r="B75" s="28" t="s">
        <v>676</v>
      </c>
      <c r="C75" s="64">
        <v>28751.429</v>
      </c>
      <c r="D75" s="64" t="s">
        <v>700</v>
      </c>
      <c r="E75" s="9">
        <f t="shared" si="11"/>
        <v>-17652.935300801881</v>
      </c>
      <c r="F75" s="9">
        <f t="shared" si="12"/>
        <v>-17653</v>
      </c>
      <c r="G75" s="9">
        <f t="shared" si="13"/>
        <v>0.10020999999687774</v>
      </c>
      <c r="I75" s="9">
        <f t="shared" si="60"/>
        <v>0.10020999999687774</v>
      </c>
      <c r="M75" s="15"/>
      <c r="P75" s="9">
        <f t="shared" si="15"/>
        <v>-2.3029351938487659E-4</v>
      </c>
      <c r="Q75" s="40">
        <f t="shared" si="16"/>
        <v>13732.929</v>
      </c>
      <c r="S75" s="35">
        <v>0.1</v>
      </c>
      <c r="Z75">
        <f t="shared" si="17"/>
        <v>-17653</v>
      </c>
      <c r="AA75" s="15">
        <f t="shared" si="18"/>
        <v>2.2146610996226862E-2</v>
      </c>
      <c r="AB75" s="15">
        <f t="shared" si="19"/>
        <v>7.7833095481266004E-2</v>
      </c>
      <c r="AC75" s="15">
        <f t="shared" si="20"/>
        <v>0.10044029351626262</v>
      </c>
      <c r="AD75" s="15">
        <f t="shared" si="21"/>
        <v>7.8063389000650879E-2</v>
      </c>
      <c r="AE75" s="15">
        <f t="shared" si="22"/>
        <v>6.0938927022669411E-4</v>
      </c>
      <c r="AF75">
        <f t="shared" si="23"/>
        <v>0.10044029351626262</v>
      </c>
      <c r="AG75" s="68"/>
      <c r="AH75">
        <f t="shared" si="24"/>
        <v>2.237690451561174E-2</v>
      </c>
      <c r="AI75">
        <f t="shared" si="25"/>
        <v>0.70369726346627148</v>
      </c>
      <c r="AJ75">
        <f t="shared" si="26"/>
        <v>0.81114956683009898</v>
      </c>
      <c r="AK75">
        <f t="shared" si="27"/>
        <v>0.47518910795874097</v>
      </c>
      <c r="AL75">
        <f t="shared" si="28"/>
        <v>2.1283500964720359</v>
      </c>
      <c r="AM75">
        <f t="shared" si="29"/>
        <v>1.8020251773280926</v>
      </c>
      <c r="AN75" s="15">
        <f t="shared" si="58"/>
        <v>1.5268883863077622</v>
      </c>
      <c r="AO75" s="15">
        <f t="shared" si="58"/>
        <v>1.5268883843768162</v>
      </c>
      <c r="AP75" s="15">
        <f t="shared" si="58"/>
        <v>1.5268883058210194</v>
      </c>
      <c r="AQ75" s="15">
        <f t="shared" si="58"/>
        <v>1.5268851100908034</v>
      </c>
      <c r="AR75" s="15">
        <f t="shared" si="58"/>
        <v>1.5267553009874215</v>
      </c>
      <c r="AS75" s="15">
        <f t="shared" si="58"/>
        <v>1.521772009123993</v>
      </c>
      <c r="AT75" s="15">
        <f t="shared" si="58"/>
        <v>1.428548410029437</v>
      </c>
      <c r="AU75" s="15">
        <f t="shared" si="31"/>
        <v>0.96742811366144177</v>
      </c>
      <c r="AV75"/>
      <c r="AW75">
        <v>600</v>
      </c>
      <c r="AX75">
        <f t="shared" si="50"/>
        <v>2.5015510264511414E-2</v>
      </c>
      <c r="AY75">
        <f t="shared" si="51"/>
        <v>4.7630802564566435E-3</v>
      </c>
      <c r="AZ75">
        <f t="shared" si="52"/>
        <v>2.025243000805477E-2</v>
      </c>
      <c r="BA75">
        <f t="shared" si="53"/>
        <v>0.9521174479400617</v>
      </c>
      <c r="BB75">
        <f t="shared" si="54"/>
        <v>0.98835842532106766</v>
      </c>
      <c r="BC75">
        <f t="shared" si="55"/>
        <v>1.6564054160384043</v>
      </c>
      <c r="BD75">
        <f t="shared" si="56"/>
        <v>1.0894945265322626</v>
      </c>
      <c r="BE75">
        <f t="shared" si="59"/>
        <v>7.332277725323566</v>
      </c>
      <c r="BF75">
        <f t="shared" si="59"/>
        <v>7.3319957738040635</v>
      </c>
      <c r="BG75">
        <f t="shared" si="59"/>
        <v>7.3309868664159863</v>
      </c>
      <c r="BH75">
        <f t="shared" si="59"/>
        <v>7.3273910569759142</v>
      </c>
      <c r="BI75">
        <f t="shared" si="59"/>
        <v>7.3147520807722302</v>
      </c>
      <c r="BJ75">
        <f t="shared" si="59"/>
        <v>7.2722909886479989</v>
      </c>
      <c r="BK75">
        <f t="shared" si="59"/>
        <v>7.14605473403864</v>
      </c>
      <c r="BL75">
        <f t="shared" si="57"/>
        <v>6.8468525139094476</v>
      </c>
      <c r="BM75"/>
      <c r="BN75"/>
      <c r="BO75"/>
      <c r="BP75"/>
    </row>
    <row r="76" spans="1:68" s="9" customFormat="1" x14ac:dyDescent="0.2">
      <c r="A76" s="63" t="s">
        <v>735</v>
      </c>
      <c r="B76" s="28" t="s">
        <v>676</v>
      </c>
      <c r="C76" s="64">
        <v>28779.312000000002</v>
      </c>
      <c r="D76" s="64" t="s">
        <v>700</v>
      </c>
      <c r="E76" s="9">
        <f t="shared" si="11"/>
        <v>-17634.93302816265</v>
      </c>
      <c r="F76" s="9">
        <f t="shared" si="12"/>
        <v>-17635</v>
      </c>
      <c r="G76" s="9">
        <f t="shared" si="13"/>
        <v>0.10372999999890453</v>
      </c>
      <c r="I76" s="9">
        <f t="shared" si="60"/>
        <v>0.10372999999890453</v>
      </c>
      <c r="M76" s="15"/>
      <c r="P76" s="9">
        <f t="shared" si="15"/>
        <v>-2.2442844744792988E-4</v>
      </c>
      <c r="Q76" s="40">
        <f t="shared" si="16"/>
        <v>13760.812000000002</v>
      </c>
      <c r="S76" s="35">
        <v>0.1</v>
      </c>
      <c r="Z76">
        <f t="shared" si="17"/>
        <v>-17635</v>
      </c>
      <c r="AA76" s="15">
        <f t="shared" si="18"/>
        <v>2.2147158903616751E-2</v>
      </c>
      <c r="AB76" s="15">
        <f t="shared" si="19"/>
        <v>8.1358412647839856E-2</v>
      </c>
      <c r="AC76" s="15">
        <f t="shared" si="20"/>
        <v>0.10395442844635246</v>
      </c>
      <c r="AD76" s="15">
        <f t="shared" si="21"/>
        <v>8.1582841095287781E-2</v>
      </c>
      <c r="AE76" s="15">
        <f t="shared" si="22"/>
        <v>6.6557599611789765E-4</v>
      </c>
      <c r="AF76">
        <f t="shared" si="23"/>
        <v>0.10395442844635246</v>
      </c>
      <c r="AG76" s="68"/>
      <c r="AH76">
        <f t="shared" si="24"/>
        <v>2.2371587351064679E-2</v>
      </c>
      <c r="AI76">
        <f t="shared" si="25"/>
        <v>0.70131008356564994</v>
      </c>
      <c r="AJ76">
        <f t="shared" si="26"/>
        <v>0.80819666244799204</v>
      </c>
      <c r="AK76">
        <f t="shared" si="27"/>
        <v>0.47369223533898153</v>
      </c>
      <c r="AL76">
        <f t="shared" si="28"/>
        <v>2.1333816525906513</v>
      </c>
      <c r="AM76">
        <f t="shared" si="29"/>
        <v>1.8127591131399021</v>
      </c>
      <c r="AN76" s="15">
        <f t="shared" si="58"/>
        <v>1.5328223264979839</v>
      </c>
      <c r="AO76" s="15">
        <f t="shared" si="58"/>
        <v>1.5328223255070363</v>
      </c>
      <c r="AP76" s="15">
        <f t="shared" si="58"/>
        <v>1.5328222788968935</v>
      </c>
      <c r="AQ76" s="15">
        <f t="shared" si="58"/>
        <v>1.53282008661012</v>
      </c>
      <c r="AR76" s="15">
        <f t="shared" si="58"/>
        <v>1.5327171159103807</v>
      </c>
      <c r="AS76" s="15">
        <f t="shared" si="58"/>
        <v>1.5281597349039335</v>
      </c>
      <c r="AT76" s="15">
        <f t="shared" si="58"/>
        <v>1.4361809005887669</v>
      </c>
      <c r="AU76" s="15">
        <f t="shared" si="31"/>
        <v>0.97322604491682252</v>
      </c>
      <c r="AV76"/>
      <c r="AW76">
        <v>800</v>
      </c>
      <c r="AX76">
        <f t="shared" si="50"/>
        <v>2.5811895766339372E-2</v>
      </c>
      <c r="AY76">
        <f t="shared" si="51"/>
        <v>4.8072136269295693E-3</v>
      </c>
      <c r="AZ76">
        <f t="shared" si="52"/>
        <v>2.1004682139409803E-2</v>
      </c>
      <c r="BA76">
        <f t="shared" si="53"/>
        <v>0.89833168772611183</v>
      </c>
      <c r="BB76">
        <f t="shared" si="54"/>
        <v>0.96898895106655814</v>
      </c>
      <c r="BC76">
        <f t="shared" si="55"/>
        <v>1.7533593101195273</v>
      </c>
      <c r="BD76">
        <f t="shared" si="56"/>
        <v>1.2015178472824974</v>
      </c>
      <c r="BE76">
        <f t="shared" si="59"/>
        <v>7.4191250918263556</v>
      </c>
      <c r="BF76">
        <f t="shared" si="59"/>
        <v>7.418998142759845</v>
      </c>
      <c r="BG76">
        <f t="shared" si="59"/>
        <v>7.4184604917044128</v>
      </c>
      <c r="BH76">
        <f t="shared" si="59"/>
        <v>7.4161902988642083</v>
      </c>
      <c r="BI76">
        <f t="shared" si="59"/>
        <v>7.4067234168882354</v>
      </c>
      <c r="BJ76">
        <f t="shared" si="59"/>
        <v>7.3691021988808751</v>
      </c>
      <c r="BK76">
        <f t="shared" si="59"/>
        <v>7.240329564394421</v>
      </c>
      <c r="BL76">
        <f t="shared" si="57"/>
        <v>6.9112739723025669</v>
      </c>
      <c r="BM76"/>
      <c r="BN76"/>
      <c r="BO76"/>
      <c r="BP76"/>
    </row>
    <row r="77" spans="1:68" s="9" customFormat="1" x14ac:dyDescent="0.2">
      <c r="A77" s="63" t="s">
        <v>735</v>
      </c>
      <c r="B77" s="28" t="s">
        <v>676</v>
      </c>
      <c r="C77" s="64">
        <v>28782.42</v>
      </c>
      <c r="D77" s="64" t="s">
        <v>700</v>
      </c>
      <c r="E77" s="9">
        <f t="shared" si="11"/>
        <v>-17632.926391023077</v>
      </c>
      <c r="F77" s="9">
        <f t="shared" si="12"/>
        <v>-17633</v>
      </c>
      <c r="G77" s="9">
        <f t="shared" si="13"/>
        <v>0.1140099999938684</v>
      </c>
      <c r="I77" s="9">
        <f t="shared" si="60"/>
        <v>0.1140099999938684</v>
      </c>
      <c r="M77" s="15"/>
      <c r="P77" s="9">
        <f t="shared" si="15"/>
        <v>-2.2377688745298552E-4</v>
      </c>
      <c r="Q77" s="40">
        <f t="shared" si="16"/>
        <v>13763.919999999998</v>
      </c>
      <c r="S77" s="35">
        <v>0.1</v>
      </c>
      <c r="X77" s="15"/>
      <c r="Y77" s="15"/>
      <c r="Z77">
        <f t="shared" si="17"/>
        <v>-17633</v>
      </c>
      <c r="AA77" s="15">
        <f t="shared" si="18"/>
        <v>2.2147172251882501E-2</v>
      </c>
      <c r="AB77" s="15">
        <f t="shared" si="19"/>
        <v>9.1639050854532916E-2</v>
      </c>
      <c r="AC77" s="15">
        <f t="shared" si="20"/>
        <v>0.11423377688132139</v>
      </c>
      <c r="AD77" s="15">
        <f t="shared" si="21"/>
        <v>9.1862827741985897E-2</v>
      </c>
      <c r="AE77" s="15">
        <f t="shared" si="22"/>
        <v>8.4387791207537739E-4</v>
      </c>
      <c r="AF77">
        <f t="shared" si="23"/>
        <v>0.11423377688132139</v>
      </c>
      <c r="AG77" s="68"/>
      <c r="AH77">
        <f t="shared" si="24"/>
        <v>2.2370949139335485E-2</v>
      </c>
      <c r="AI77">
        <f t="shared" si="25"/>
        <v>0.70104630385034139</v>
      </c>
      <c r="AJ77">
        <f t="shared" si="26"/>
        <v>0.80786853825608707</v>
      </c>
      <c r="AK77">
        <f t="shared" si="27"/>
        <v>0.47352580453282339</v>
      </c>
      <c r="AL77">
        <f t="shared" si="28"/>
        <v>2.1339386092730335</v>
      </c>
      <c r="AM77">
        <f t="shared" si="29"/>
        <v>1.8139533008071125</v>
      </c>
      <c r="AN77" s="15">
        <f t="shared" si="58"/>
        <v>1.5334804110027336</v>
      </c>
      <c r="AO77" s="15">
        <f t="shared" si="58"/>
        <v>1.5334804100878201</v>
      </c>
      <c r="AP77" s="15">
        <f t="shared" si="58"/>
        <v>1.5334803662954535</v>
      </c>
      <c r="AQ77" s="15">
        <f t="shared" si="58"/>
        <v>1.5334782702322698</v>
      </c>
      <c r="AR77" s="15">
        <f t="shared" si="58"/>
        <v>1.5333780822069834</v>
      </c>
      <c r="AS77" s="15">
        <f t="shared" si="58"/>
        <v>1.5288674156364981</v>
      </c>
      <c r="AT77" s="15">
        <f t="shared" si="58"/>
        <v>1.437027995560854</v>
      </c>
      <c r="AU77" s="15">
        <f t="shared" si="31"/>
        <v>0.97387025950075368</v>
      </c>
      <c r="AV77"/>
      <c r="AW77">
        <v>1000</v>
      </c>
      <c r="AX77">
        <f t="shared" si="50"/>
        <v>2.6421269130793377E-2</v>
      </c>
      <c r="AY77">
        <f t="shared" si="51"/>
        <v>4.8511176679706019E-3</v>
      </c>
      <c r="AZ77">
        <f t="shared" si="52"/>
        <v>2.1570151462822776E-2</v>
      </c>
      <c r="BA77">
        <f t="shared" si="53"/>
        <v>0.85107032176376585</v>
      </c>
      <c r="BB77">
        <f t="shared" si="54"/>
        <v>0.9439779940914873</v>
      </c>
      <c r="BC77">
        <f t="shared" si="55"/>
        <v>1.8399813050963545</v>
      </c>
      <c r="BD77">
        <f t="shared" si="56"/>
        <v>1.3132382309903725</v>
      </c>
      <c r="BE77">
        <f t="shared" si="59"/>
        <v>7.501198382997436</v>
      </c>
      <c r="BF77">
        <f t="shared" si="59"/>
        <v>7.5011504111062184</v>
      </c>
      <c r="BG77">
        <f t="shared" si="59"/>
        <v>7.5009025922979804</v>
      </c>
      <c r="BH77">
        <f t="shared" si="59"/>
        <v>7.4996250255116035</v>
      </c>
      <c r="BI77">
        <f t="shared" si="59"/>
        <v>7.4931075874953068</v>
      </c>
      <c r="BJ77">
        <f t="shared" si="59"/>
        <v>7.4614674656468134</v>
      </c>
      <c r="BK77">
        <f t="shared" si="59"/>
        <v>7.3332392453672046</v>
      </c>
      <c r="BL77">
        <f t="shared" si="57"/>
        <v>6.9756954306956853</v>
      </c>
      <c r="BM77"/>
      <c r="BN77"/>
      <c r="BO77"/>
      <c r="BP77"/>
    </row>
    <row r="78" spans="1:68" s="9" customFormat="1" x14ac:dyDescent="0.2">
      <c r="A78" s="63" t="s">
        <v>735</v>
      </c>
      <c r="B78" s="28" t="s">
        <v>676</v>
      </c>
      <c r="C78" s="64">
        <v>28827.330999999998</v>
      </c>
      <c r="D78" s="64" t="s">
        <v>700</v>
      </c>
      <c r="E78" s="9">
        <f t="shared" si="11"/>
        <v>-17603.93022610178</v>
      </c>
      <c r="F78" s="9">
        <f t="shared" si="12"/>
        <v>-17604</v>
      </c>
      <c r="G78" s="9">
        <f t="shared" si="13"/>
        <v>0.1080699999947683</v>
      </c>
      <c r="I78" s="9">
        <f t="shared" si="60"/>
        <v>0.1080699999947683</v>
      </c>
      <c r="M78" s="15"/>
      <c r="P78" s="9">
        <f t="shared" si="15"/>
        <v>-2.1433184461577685E-4</v>
      </c>
      <c r="Q78" s="40">
        <f t="shared" si="16"/>
        <v>13808.830999999998</v>
      </c>
      <c r="S78" s="35">
        <v>0.1</v>
      </c>
      <c r="Z78">
        <f t="shared" si="17"/>
        <v>-17604</v>
      </c>
      <c r="AA78" s="15">
        <f t="shared" si="18"/>
        <v>2.2146307582327562E-2</v>
      </c>
      <c r="AB78" s="15">
        <f t="shared" si="19"/>
        <v>8.5709360567824952E-2</v>
      </c>
      <c r="AC78" s="15">
        <f t="shared" si="20"/>
        <v>0.10828433183938407</v>
      </c>
      <c r="AD78" s="15">
        <f t="shared" si="21"/>
        <v>8.592369241244073E-2</v>
      </c>
      <c r="AE78" s="15">
        <f t="shared" si="22"/>
        <v>7.3828809177877255E-4</v>
      </c>
      <c r="AF78">
        <f t="shared" si="23"/>
        <v>0.10828433183938407</v>
      </c>
      <c r="AG78" s="68"/>
      <c r="AH78">
        <f t="shared" si="24"/>
        <v>2.236063942694334E-2</v>
      </c>
      <c r="AI78">
        <f t="shared" si="25"/>
        <v>0.69725398200435196</v>
      </c>
      <c r="AJ78">
        <f t="shared" si="26"/>
        <v>0.80311048050454048</v>
      </c>
      <c r="AK78">
        <f t="shared" si="27"/>
        <v>0.47111022976345868</v>
      </c>
      <c r="AL78">
        <f t="shared" si="28"/>
        <v>2.141967736545376</v>
      </c>
      <c r="AM78">
        <f t="shared" si="29"/>
        <v>1.8313039358725596</v>
      </c>
      <c r="AN78" s="15">
        <f t="shared" si="58"/>
        <v>1.5429949685573616</v>
      </c>
      <c r="AO78" s="15">
        <f t="shared" si="58"/>
        <v>1.5429949683149995</v>
      </c>
      <c r="AP78" s="15">
        <f t="shared" si="58"/>
        <v>1.5429949527457922</v>
      </c>
      <c r="AQ78" s="15">
        <f t="shared" si="58"/>
        <v>1.5429939526068237</v>
      </c>
      <c r="AR78" s="15">
        <f t="shared" si="58"/>
        <v>1.5429297806032141</v>
      </c>
      <c r="AS78" s="15">
        <f t="shared" si="58"/>
        <v>1.5390825416638991</v>
      </c>
      <c r="AT78" s="15">
        <f t="shared" si="58"/>
        <v>1.4492892299481825</v>
      </c>
      <c r="AU78" s="15">
        <f t="shared" si="31"/>
        <v>0.9832113709677559</v>
      </c>
      <c r="AV78"/>
      <c r="AW78">
        <v>1200</v>
      </c>
      <c r="AX78">
        <f t="shared" si="50"/>
        <v>2.6867341347539573E-2</v>
      </c>
      <c r="AY78">
        <f t="shared" si="51"/>
        <v>4.8947923795797437E-3</v>
      </c>
      <c r="AZ78">
        <f t="shared" si="52"/>
        <v>2.1972548967959828E-2</v>
      </c>
      <c r="BA78">
        <f t="shared" si="53"/>
        <v>0.80944191051155079</v>
      </c>
      <c r="BB78">
        <f t="shared" si="54"/>
        <v>0.91538037482863199</v>
      </c>
      <c r="BC78">
        <f t="shared" si="55"/>
        <v>1.918013426732732</v>
      </c>
      <c r="BD78">
        <f t="shared" si="56"/>
        <v>1.4253419731421715</v>
      </c>
      <c r="BE78">
        <f t="shared" si="59"/>
        <v>7.5790891691424438</v>
      </c>
      <c r="BF78">
        <f t="shared" si="59"/>
        <v>7.5790748283492384</v>
      </c>
      <c r="BG78">
        <f t="shared" si="59"/>
        <v>7.5789805067618499</v>
      </c>
      <c r="BH78">
        <f t="shared" si="59"/>
        <v>7.5783609232125126</v>
      </c>
      <c r="BI78">
        <f t="shared" si="59"/>
        <v>7.5743242324634021</v>
      </c>
      <c r="BJ78">
        <f t="shared" si="59"/>
        <v>7.549297257336514</v>
      </c>
      <c r="BK78">
        <f t="shared" si="59"/>
        <v>7.4246655881754879</v>
      </c>
      <c r="BL78">
        <f t="shared" si="57"/>
        <v>7.0401168890888046</v>
      </c>
      <c r="BM78"/>
      <c r="BN78"/>
      <c r="BO78"/>
      <c r="BP78"/>
    </row>
    <row r="79" spans="1:68" s="9" customFormat="1" x14ac:dyDescent="0.2">
      <c r="A79" s="63" t="s">
        <v>735</v>
      </c>
      <c r="B79" s="28" t="s">
        <v>676</v>
      </c>
      <c r="C79" s="64">
        <v>28838.17</v>
      </c>
      <c r="D79" s="64" t="s">
        <v>700</v>
      </c>
      <c r="E79" s="9">
        <f t="shared" si="11"/>
        <v>-17596.932175922939</v>
      </c>
      <c r="F79" s="9">
        <f t="shared" si="12"/>
        <v>-17597</v>
      </c>
      <c r="G79" s="9">
        <f t="shared" si="13"/>
        <v>0.10504999999466236</v>
      </c>
      <c r="I79" s="9">
        <f t="shared" si="60"/>
        <v>0.10504999999466236</v>
      </c>
      <c r="M79" s="15"/>
      <c r="P79" s="9">
        <f t="shared" si="15"/>
        <v>-2.120527290772645E-4</v>
      </c>
      <c r="Q79" s="40">
        <f t="shared" si="16"/>
        <v>13819.669999999998</v>
      </c>
      <c r="S79" s="35">
        <v>0.1</v>
      </c>
      <c r="Z79">
        <f t="shared" si="17"/>
        <v>-17597</v>
      </c>
      <c r="AA79" s="15">
        <f t="shared" si="18"/>
        <v>2.2145804394705433E-2</v>
      </c>
      <c r="AB79" s="15">
        <f t="shared" si="19"/>
        <v>8.2692142870879656E-2</v>
      </c>
      <c r="AC79" s="15">
        <f t="shared" si="20"/>
        <v>0.10526205272373962</v>
      </c>
      <c r="AD79" s="15">
        <f t="shared" si="21"/>
        <v>8.2904195599956931E-2</v>
      </c>
      <c r="AE79" s="15">
        <f t="shared" si="22"/>
        <v>6.8731056480759187E-4</v>
      </c>
      <c r="AF79">
        <f t="shared" si="23"/>
        <v>0.10526205272373962</v>
      </c>
      <c r="AG79" s="68"/>
      <c r="AH79">
        <f t="shared" si="24"/>
        <v>2.2357857123782698E-2</v>
      </c>
      <c r="AI79">
        <f t="shared" si="25"/>
        <v>0.69634761682052526</v>
      </c>
      <c r="AJ79">
        <f t="shared" si="26"/>
        <v>0.80196197005290026</v>
      </c>
      <c r="AK79">
        <f t="shared" si="27"/>
        <v>0.47052654567986441</v>
      </c>
      <c r="AL79">
        <f t="shared" si="28"/>
        <v>2.1438928204578818</v>
      </c>
      <c r="AM79">
        <f t="shared" si="29"/>
        <v>1.8355019309943128</v>
      </c>
      <c r="AN79" s="15">
        <f t="shared" si="58"/>
        <v>1.5452838841700951</v>
      </c>
      <c r="AO79" s="15">
        <f t="shared" si="58"/>
        <v>1.5452838840047232</v>
      </c>
      <c r="AP79" s="15">
        <f t="shared" si="58"/>
        <v>1.5452838724284546</v>
      </c>
      <c r="AQ79" s="15">
        <f t="shared" si="58"/>
        <v>1.5452830620860751</v>
      </c>
      <c r="AR79" s="15">
        <f t="shared" si="58"/>
        <v>1.545226401673319</v>
      </c>
      <c r="AS79" s="15">
        <f t="shared" si="58"/>
        <v>1.5415353433211916</v>
      </c>
      <c r="AT79" s="15">
        <f t="shared" si="58"/>
        <v>1.4522427548856438</v>
      </c>
      <c r="AU79" s="15">
        <f t="shared" si="31"/>
        <v>0.98546612201151507</v>
      </c>
      <c r="AV79"/>
      <c r="AW79">
        <v>1400</v>
      </c>
      <c r="AX79">
        <f t="shared" si="50"/>
        <v>2.7170252110772519E-2</v>
      </c>
      <c r="AY79">
        <f t="shared" si="51"/>
        <v>4.9382377617569924E-3</v>
      </c>
      <c r="AZ79">
        <f t="shared" si="52"/>
        <v>2.2232014349015526E-2</v>
      </c>
      <c r="BA79">
        <f t="shared" si="53"/>
        <v>0.77265044258380522</v>
      </c>
      <c r="BB79">
        <f t="shared" si="54"/>
        <v>0.884591062236321</v>
      </c>
      <c r="BC79">
        <f t="shared" si="55"/>
        <v>1.9888487308571619</v>
      </c>
      <c r="BD79">
        <f t="shared" si="56"/>
        <v>1.5384725118831288</v>
      </c>
      <c r="BE79">
        <f t="shared" si="59"/>
        <v>7.6532992468481638</v>
      </c>
      <c r="BF79">
        <f t="shared" si="59"/>
        <v>7.6532962226954009</v>
      </c>
      <c r="BG79">
        <f t="shared" si="59"/>
        <v>7.6532691338759093</v>
      </c>
      <c r="BH79">
        <f t="shared" si="59"/>
        <v>7.6530266466914822</v>
      </c>
      <c r="BI79">
        <f t="shared" si="59"/>
        <v>7.650868728302834</v>
      </c>
      <c r="BJ79">
        <f t="shared" si="59"/>
        <v>7.6325770536614215</v>
      </c>
      <c r="BK79">
        <f t="shared" si="59"/>
        <v>7.5144965579467939</v>
      </c>
      <c r="BL79">
        <f t="shared" si="57"/>
        <v>7.1045383474819239</v>
      </c>
      <c r="BM79"/>
      <c r="BN79"/>
      <c r="BO79"/>
      <c r="BP79"/>
    </row>
    <row r="80" spans="1:68" s="9" customFormat="1" x14ac:dyDescent="0.2">
      <c r="A80" s="63" t="s">
        <v>735</v>
      </c>
      <c r="B80" s="28" t="s">
        <v>676</v>
      </c>
      <c r="C80" s="64">
        <v>28858.3</v>
      </c>
      <c r="D80" s="64" t="s">
        <v>700</v>
      </c>
      <c r="E80" s="9">
        <f t="shared" si="11"/>
        <v>-17583.935520318173</v>
      </c>
      <c r="F80" s="9">
        <f t="shared" si="12"/>
        <v>-17584</v>
      </c>
      <c r="G80" s="9">
        <f t="shared" si="13"/>
        <v>9.9869999998190906E-2</v>
      </c>
      <c r="I80" s="9">
        <f t="shared" si="60"/>
        <v>9.9869999998190906E-2</v>
      </c>
      <c r="M80" s="15"/>
      <c r="P80" s="9">
        <f t="shared" si="15"/>
        <v>-2.0782083125496639E-4</v>
      </c>
      <c r="Q80" s="40">
        <f t="shared" si="16"/>
        <v>13839.8</v>
      </c>
      <c r="S80" s="35">
        <v>0.1</v>
      </c>
      <c r="X80"/>
      <c r="Y80"/>
      <c r="Z80">
        <f t="shared" si="17"/>
        <v>-17584</v>
      </c>
      <c r="AA80" s="15">
        <f t="shared" si="18"/>
        <v>2.2144568923165901E-2</v>
      </c>
      <c r="AB80" s="15">
        <f t="shared" si="19"/>
        <v>7.7517610243770046E-2</v>
      </c>
      <c r="AC80" s="15">
        <f t="shared" si="20"/>
        <v>0.10007782082944587</v>
      </c>
      <c r="AD80" s="15">
        <f t="shared" si="21"/>
        <v>7.7725431075024998E-2</v>
      </c>
      <c r="AE80" s="15">
        <f t="shared" si="22"/>
        <v>6.0412426357984615E-4</v>
      </c>
      <c r="AF80">
        <f t="shared" si="23"/>
        <v>0.10007782082944587</v>
      </c>
      <c r="AG80" s="68"/>
      <c r="AH80">
        <f t="shared" si="24"/>
        <v>2.2352389754420866E-2</v>
      </c>
      <c r="AI80">
        <f t="shared" si="25"/>
        <v>0.69467356754841947</v>
      </c>
      <c r="AJ80">
        <f t="shared" si="26"/>
        <v>0.79982908343573034</v>
      </c>
      <c r="AK80">
        <f t="shared" si="27"/>
        <v>0.46944197686869726</v>
      </c>
      <c r="AL80">
        <f t="shared" si="28"/>
        <v>2.1474547429308539</v>
      </c>
      <c r="AM80">
        <f t="shared" si="29"/>
        <v>1.8433085984843915</v>
      </c>
      <c r="AN80" s="15">
        <f t="shared" si="58"/>
        <v>1.5495268522279071</v>
      </c>
      <c r="AO80" s="15">
        <f t="shared" si="58"/>
        <v>1.5495268521536865</v>
      </c>
      <c r="AP80" s="15">
        <f t="shared" si="58"/>
        <v>1.5495268459218838</v>
      </c>
      <c r="AQ80" s="15">
        <f t="shared" si="58"/>
        <v>1.5495263226876399</v>
      </c>
      <c r="AR80" s="15">
        <f t="shared" si="58"/>
        <v>1.5494824367310653</v>
      </c>
      <c r="AS80" s="15">
        <f t="shared" si="58"/>
        <v>1.5460772777823675</v>
      </c>
      <c r="AT80" s="15">
        <f t="shared" si="58"/>
        <v>1.4577215741068701</v>
      </c>
      <c r="AU80" s="15">
        <f t="shared" si="31"/>
        <v>0.98965351680706781</v>
      </c>
      <c r="AV80"/>
      <c r="AW80">
        <v>1600</v>
      </c>
      <c r="AX80">
        <f t="shared" si="50"/>
        <v>2.734712087310294E-2</v>
      </c>
      <c r="AY80">
        <f t="shared" si="51"/>
        <v>4.9814538145023495E-3</v>
      </c>
      <c r="AZ80">
        <f t="shared" si="52"/>
        <v>2.2365667058600588E-2</v>
      </c>
      <c r="BA80">
        <f t="shared" si="53"/>
        <v>0.74000903998653089</v>
      </c>
      <c r="BB80">
        <f t="shared" si="54"/>
        <v>0.85255732632933157</v>
      </c>
      <c r="BC80">
        <f t="shared" si="55"/>
        <v>2.0536060632549908</v>
      </c>
      <c r="BD80">
        <f t="shared" si="56"/>
        <v>1.653245547132365</v>
      </c>
      <c r="BE80">
        <f t="shared" si="59"/>
        <v>7.7242542081432717</v>
      </c>
      <c r="BF80">
        <f t="shared" si="59"/>
        <v>7.724253861133433</v>
      </c>
      <c r="BG80">
        <f t="shared" si="59"/>
        <v>7.7242490711759899</v>
      </c>
      <c r="BH80">
        <f t="shared" si="59"/>
        <v>7.7241829708584078</v>
      </c>
      <c r="BI80">
        <f t="shared" si="59"/>
        <v>7.7232741958915607</v>
      </c>
      <c r="BJ80">
        <f t="shared" si="59"/>
        <v>7.7113625484215751</v>
      </c>
      <c r="BK80">
        <f t="shared" si="59"/>
        <v>7.6026267385155446</v>
      </c>
      <c r="BL80">
        <f t="shared" si="57"/>
        <v>7.1689598058750423</v>
      </c>
      <c r="BM80"/>
      <c r="BN80"/>
      <c r="BO80"/>
      <c r="BP80"/>
    </row>
    <row r="81" spans="1:68" s="9" customFormat="1" x14ac:dyDescent="0.2">
      <c r="A81" s="63" t="s">
        <v>745</v>
      </c>
      <c r="B81" s="28" t="s">
        <v>676</v>
      </c>
      <c r="C81" s="64">
        <v>29987.418000000001</v>
      </c>
      <c r="D81" s="64" t="s">
        <v>700</v>
      </c>
      <c r="E81" s="9">
        <f t="shared" si="11"/>
        <v>-16854.936127216148</v>
      </c>
      <c r="F81" s="9">
        <f t="shared" si="12"/>
        <v>-16855</v>
      </c>
      <c r="G81" s="9">
        <f t="shared" si="13"/>
        <v>9.893000000010943E-2</v>
      </c>
      <c r="I81" s="9">
        <f t="shared" si="60"/>
        <v>9.893000000010943E-2</v>
      </c>
      <c r="M81" s="15"/>
      <c r="P81" s="9">
        <f t="shared" si="15"/>
        <v>2.7940372174916597E-5</v>
      </c>
      <c r="Q81" s="40">
        <f t="shared" si="16"/>
        <v>14968.918000000001</v>
      </c>
      <c r="S81" s="35">
        <v>0.1</v>
      </c>
      <c r="X81"/>
      <c r="Y81"/>
      <c r="Z81">
        <f t="shared" si="17"/>
        <v>-16855</v>
      </c>
      <c r="AA81" s="15">
        <f t="shared" si="18"/>
        <v>2.1528086615640589E-2</v>
      </c>
      <c r="AB81" s="15">
        <f t="shared" si="19"/>
        <v>7.7429853756643754E-2</v>
      </c>
      <c r="AC81" s="15">
        <f t="shared" si="20"/>
        <v>9.890205962793451E-2</v>
      </c>
      <c r="AD81" s="15">
        <f t="shared" si="21"/>
        <v>7.7401913384468835E-2</v>
      </c>
      <c r="AE81" s="15">
        <f t="shared" si="22"/>
        <v>5.9910561955768158E-4</v>
      </c>
      <c r="AF81">
        <f t="shared" si="23"/>
        <v>9.890205962793451E-2</v>
      </c>
      <c r="AG81" s="68"/>
      <c r="AH81">
        <f t="shared" si="24"/>
        <v>2.1500146243465672E-2</v>
      </c>
      <c r="AI81">
        <f t="shared" si="25"/>
        <v>0.61699218587413018</v>
      </c>
      <c r="AJ81">
        <f t="shared" si="26"/>
        <v>0.68201595180016883</v>
      </c>
      <c r="AK81">
        <f t="shared" si="27"/>
        <v>0.40854010123673684</v>
      </c>
      <c r="AL81">
        <f t="shared" si="28"/>
        <v>2.3239495217714587</v>
      </c>
      <c r="AM81">
        <f t="shared" si="29"/>
        <v>2.3082380683589863</v>
      </c>
      <c r="AN81" s="15">
        <f t="shared" ref="AN81:AT90" si="61">$AU81+$AB$7*SIN(AO81)</f>
        <v>1.7730543540165717</v>
      </c>
      <c r="AO81" s="15">
        <f t="shared" si="61"/>
        <v>1.7730547703935953</v>
      </c>
      <c r="AP81" s="15">
        <f t="shared" si="61"/>
        <v>1.7730510690356154</v>
      </c>
      <c r="AQ81" s="15">
        <f t="shared" si="61"/>
        <v>1.7730839696876659</v>
      </c>
      <c r="AR81" s="15">
        <f t="shared" si="61"/>
        <v>1.7727913368669377</v>
      </c>
      <c r="AS81" s="15">
        <f t="shared" si="61"/>
        <v>1.7753796471487302</v>
      </c>
      <c r="AT81" s="15">
        <f t="shared" si="61"/>
        <v>1.7512202786105577</v>
      </c>
      <c r="AU81" s="15">
        <f t="shared" si="31"/>
        <v>1.2244697326499865</v>
      </c>
      <c r="AV81"/>
      <c r="AW81">
        <v>1800</v>
      </c>
      <c r="AX81">
        <f t="shared" si="50"/>
        <v>2.741254895030187E-2</v>
      </c>
      <c r="AY81">
        <f t="shared" si="51"/>
        <v>5.0244405378158134E-3</v>
      </c>
      <c r="AZ81">
        <f t="shared" si="52"/>
        <v>2.2388108412486056E-2</v>
      </c>
      <c r="BA81">
        <f t="shared" si="53"/>
        <v>0.71093462093177295</v>
      </c>
      <c r="BB81">
        <f t="shared" si="54"/>
        <v>0.81992183685329512</v>
      </c>
      <c r="BC81">
        <f t="shared" si="55"/>
        <v>2.113190684013929</v>
      </c>
      <c r="BD81">
        <f t="shared" si="56"/>
        <v>1.7702651275543568</v>
      </c>
      <c r="BE81">
        <f t="shared" si="59"/>
        <v>7.7923168898977719</v>
      </c>
      <c r="BF81">
        <f t="shared" si="59"/>
        <v>7.7923168804431118</v>
      </c>
      <c r="BG81">
        <f t="shared" si="59"/>
        <v>7.7923166064780354</v>
      </c>
      <c r="BH81">
        <f t="shared" si="59"/>
        <v>7.7923086683955667</v>
      </c>
      <c r="BI81">
        <f t="shared" si="59"/>
        <v>7.7920791055538228</v>
      </c>
      <c r="BJ81">
        <f t="shared" si="59"/>
        <v>7.7857733480434037</v>
      </c>
      <c r="BK81">
        <f t="shared" si="59"/>
        <v>7.6889577697619691</v>
      </c>
      <c r="BL81">
        <f t="shared" si="57"/>
        <v>7.2333812642681616</v>
      </c>
      <c r="BM81"/>
      <c r="BN81"/>
      <c r="BO81"/>
      <c r="BP81"/>
    </row>
    <row r="82" spans="1:68" s="9" customFormat="1" x14ac:dyDescent="0.2">
      <c r="A82" s="63" t="s">
        <v>1276</v>
      </c>
      <c r="B82" s="28" t="s">
        <v>676</v>
      </c>
      <c r="C82" s="64">
        <v>30904.348000000002</v>
      </c>
      <c r="D82" s="64" t="s">
        <v>700</v>
      </c>
      <c r="E82" s="9">
        <f t="shared" si="11"/>
        <v>-16262.932976511758</v>
      </c>
      <c r="F82" s="9">
        <f t="shared" si="12"/>
        <v>-16263</v>
      </c>
      <c r="G82" s="9">
        <f t="shared" si="13"/>
        <v>0.10381000000052154</v>
      </c>
      <c r="I82" s="9">
        <f t="shared" si="60"/>
        <v>0.10381000000052154</v>
      </c>
      <c r="M82" s="15"/>
      <c r="P82" s="9">
        <f t="shared" si="15"/>
        <v>2.1715349941716776E-4</v>
      </c>
      <c r="Q82" s="40">
        <f t="shared" si="16"/>
        <v>15885.848000000002</v>
      </c>
      <c r="S82" s="35">
        <v>0.1</v>
      </c>
      <c r="U82" s="15"/>
      <c r="V82" s="15"/>
      <c r="W82" s="15"/>
      <c r="Z82">
        <f t="shared" si="17"/>
        <v>-16263</v>
      </c>
      <c r="AA82" s="15">
        <f t="shared" si="18"/>
        <v>2.0399384792053422E-2</v>
      </c>
      <c r="AB82" s="15">
        <f t="shared" si="19"/>
        <v>8.3627768707885283E-2</v>
      </c>
      <c r="AC82" s="15">
        <f t="shared" si="20"/>
        <v>0.10359284650110437</v>
      </c>
      <c r="AD82" s="15">
        <f t="shared" si="21"/>
        <v>8.3410615208468125E-2</v>
      </c>
      <c r="AE82" s="15">
        <f t="shared" si="22"/>
        <v>6.9573307294551337E-4</v>
      </c>
      <c r="AF82">
        <f t="shared" si="23"/>
        <v>0.10359284650110437</v>
      </c>
      <c r="AG82" s="68"/>
      <c r="AH82">
        <f t="shared" si="24"/>
        <v>2.0182231292636254E-2</v>
      </c>
      <c r="AI82">
        <f t="shared" si="25"/>
        <v>0.57153861874931211</v>
      </c>
      <c r="AJ82">
        <f t="shared" si="26"/>
        <v>0.59112853252552477</v>
      </c>
      <c r="AK82">
        <f t="shared" si="27"/>
        <v>0.36058403289212998</v>
      </c>
      <c r="AL82">
        <f t="shared" si="28"/>
        <v>2.4420078673211991</v>
      </c>
      <c r="AM82">
        <f t="shared" si="29"/>
        <v>2.7412788451073475</v>
      </c>
      <c r="AN82" s="15">
        <f t="shared" si="61"/>
        <v>1.9378561907366261</v>
      </c>
      <c r="AO82" s="15">
        <f t="shared" si="61"/>
        <v>1.9378437806687328</v>
      </c>
      <c r="AP82" s="15">
        <f t="shared" si="61"/>
        <v>1.9379055289463976</v>
      </c>
      <c r="AQ82" s="15">
        <f t="shared" si="61"/>
        <v>1.9375981923616719</v>
      </c>
      <c r="AR82" s="15">
        <f t="shared" si="61"/>
        <v>1.9391254599657344</v>
      </c>
      <c r="AS82" s="15">
        <f t="shared" si="61"/>
        <v>1.9314750294050993</v>
      </c>
      <c r="AT82" s="15">
        <f t="shared" si="61"/>
        <v>1.9683883436867402</v>
      </c>
      <c r="AU82" s="15">
        <f t="shared" si="31"/>
        <v>1.4151572494936189</v>
      </c>
      <c r="AV82"/>
      <c r="AW82">
        <v>2000</v>
      </c>
      <c r="AX82">
        <f t="shared" si="50"/>
        <v>2.7379042593306036E-2</v>
      </c>
      <c r="AY82">
        <f t="shared" si="51"/>
        <v>5.0671979316973866E-3</v>
      </c>
      <c r="AZ82">
        <f t="shared" si="52"/>
        <v>2.2311844661608651E-2</v>
      </c>
      <c r="BA82">
        <f t="shared" si="53"/>
        <v>0.68493593575913625</v>
      </c>
      <c r="BB82">
        <f t="shared" si="54"/>
        <v>0.78711896028135975</v>
      </c>
      <c r="BC82">
        <f t="shared" si="55"/>
        <v>2.1683411157083423</v>
      </c>
      <c r="BD82">
        <f t="shared" si="56"/>
        <v>1.8901386858753648</v>
      </c>
      <c r="BE82">
        <f t="shared" ref="BE82:BK91" si="62">$BL82+$AB$7*SIN(BF82)</f>
        <v>7.8577986431896161</v>
      </c>
      <c r="BF82">
        <f t="shared" si="62"/>
        <v>7.8577986431895877</v>
      </c>
      <c r="BG82">
        <f t="shared" si="62"/>
        <v>7.8577986432031235</v>
      </c>
      <c r="BH82">
        <f t="shared" si="62"/>
        <v>7.8577986368705011</v>
      </c>
      <c r="BI82">
        <f t="shared" si="62"/>
        <v>7.8578015983294716</v>
      </c>
      <c r="BJ82">
        <f t="shared" si="62"/>
        <v>7.8559854982644897</v>
      </c>
      <c r="BK82">
        <f t="shared" si="62"/>
        <v>7.7733987556776691</v>
      </c>
      <c r="BL82">
        <f t="shared" si="57"/>
        <v>7.2978027226612809</v>
      </c>
      <c r="BM82"/>
      <c r="BN82"/>
      <c r="BO82"/>
      <c r="BP82"/>
    </row>
    <row r="83" spans="1:68" s="9" customFormat="1" x14ac:dyDescent="0.2">
      <c r="A83" s="63" t="s">
        <v>1279</v>
      </c>
      <c r="B83" s="28" t="s">
        <v>676</v>
      </c>
      <c r="C83" s="64">
        <v>30932.228999999999</v>
      </c>
      <c r="D83" s="64" t="s">
        <v>700</v>
      </c>
      <c r="E83" s="9">
        <f t="shared" si="11"/>
        <v>-16244.931995144818</v>
      </c>
      <c r="F83" s="9">
        <f t="shared" si="12"/>
        <v>-16245</v>
      </c>
      <c r="G83" s="9">
        <f t="shared" si="13"/>
        <v>0.1053299999985029</v>
      </c>
      <c r="I83" s="9">
        <f t="shared" si="60"/>
        <v>0.1053299999985029</v>
      </c>
      <c r="M83" s="15"/>
      <c r="P83" s="9">
        <f t="shared" si="15"/>
        <v>2.2287512579446543E-4</v>
      </c>
      <c r="Q83" s="40">
        <f t="shared" si="16"/>
        <v>15913.728999999999</v>
      </c>
      <c r="S83" s="35">
        <v>0.1</v>
      </c>
      <c r="U83" s="15"/>
      <c r="V83" s="15"/>
      <c r="W83" s="15"/>
      <c r="Z83">
        <f t="shared" si="17"/>
        <v>-16245</v>
      </c>
      <c r="AA83" s="15">
        <f t="shared" si="18"/>
        <v>2.0358089023838725E-2</v>
      </c>
      <c r="AB83" s="15">
        <f t="shared" si="19"/>
        <v>8.5194786100458636E-2</v>
      </c>
      <c r="AC83" s="15">
        <f t="shared" si="20"/>
        <v>0.10510712487270843</v>
      </c>
      <c r="AD83" s="15">
        <f t="shared" si="21"/>
        <v>8.4971910974664167E-2</v>
      </c>
      <c r="AE83" s="15">
        <f t="shared" si="22"/>
        <v>7.2202256546862527E-4</v>
      </c>
      <c r="AF83">
        <f t="shared" si="23"/>
        <v>0.10510712487270843</v>
      </c>
      <c r="AG83" s="68"/>
      <c r="AH83">
        <f t="shared" si="24"/>
        <v>2.013521389804426E-2</v>
      </c>
      <c r="AI83">
        <f t="shared" si="25"/>
        <v>0.57034253942649915</v>
      </c>
      <c r="AJ83">
        <f t="shared" si="26"/>
        <v>0.58844450748390054</v>
      </c>
      <c r="AK83">
        <f t="shared" si="27"/>
        <v>0.35915799667212006</v>
      </c>
      <c r="AL83">
        <f t="shared" si="28"/>
        <v>2.4453314976571798</v>
      </c>
      <c r="AM83">
        <f t="shared" si="29"/>
        <v>2.755493319774172</v>
      </c>
      <c r="AN83" s="15">
        <f t="shared" si="61"/>
        <v>1.9426791200831892</v>
      </c>
      <c r="AO83" s="15">
        <f t="shared" si="61"/>
        <v>1.9426652351624658</v>
      </c>
      <c r="AP83" s="15">
        <f t="shared" si="61"/>
        <v>1.9427334664520965</v>
      </c>
      <c r="AQ83" s="15">
        <f t="shared" si="61"/>
        <v>1.9423980591399359</v>
      </c>
      <c r="AR83" s="15">
        <f t="shared" si="61"/>
        <v>1.9440440685419818</v>
      </c>
      <c r="AS83" s="15">
        <f t="shared" si="61"/>
        <v>1.9358984608035261</v>
      </c>
      <c r="AT83" s="15">
        <f t="shared" si="61"/>
        <v>1.9746802711561982</v>
      </c>
      <c r="AU83" s="15">
        <f t="shared" si="31"/>
        <v>1.4209551807489995</v>
      </c>
      <c r="AV83"/>
      <c r="AW83">
        <v>2200</v>
      </c>
      <c r="AX83">
        <f t="shared" si="50"/>
        <v>2.7257362597275181E-2</v>
      </c>
      <c r="AY83">
        <f t="shared" si="51"/>
        <v>5.1097259961470666E-3</v>
      </c>
      <c r="AZ83">
        <f t="shared" si="52"/>
        <v>2.2147636601128114E-2</v>
      </c>
      <c r="BA83">
        <f t="shared" si="53"/>
        <v>0.66160027899543872</v>
      </c>
      <c r="BB83">
        <f t="shared" si="54"/>
        <v>0.75443989985021997</v>
      </c>
      <c r="BC83">
        <f t="shared" si="55"/>
        <v>2.2196647845957602</v>
      </c>
      <c r="BD83">
        <f t="shared" si="56"/>
        <v>2.0134908148179274</v>
      </c>
      <c r="BE83">
        <f t="shared" si="62"/>
        <v>7.9209682334413998</v>
      </c>
      <c r="BF83">
        <f t="shared" si="62"/>
        <v>7.9209682360350309</v>
      </c>
      <c r="BG83">
        <f t="shared" si="62"/>
        <v>7.9209681668427976</v>
      </c>
      <c r="BH83">
        <f t="shared" si="62"/>
        <v>7.9209700127109937</v>
      </c>
      <c r="BI83">
        <f t="shared" si="62"/>
        <v>7.920920752357425</v>
      </c>
      <c r="BJ83">
        <f t="shared" si="62"/>
        <v>7.9222231861437873</v>
      </c>
      <c r="BK83">
        <f t="shared" si="62"/>
        <v>7.8558666414649068</v>
      </c>
      <c r="BL83">
        <f t="shared" si="57"/>
        <v>7.3622241810543994</v>
      </c>
      <c r="BM83"/>
      <c r="BN83"/>
      <c r="BO83"/>
      <c r="BP83"/>
    </row>
    <row r="84" spans="1:68" s="9" customFormat="1" x14ac:dyDescent="0.2">
      <c r="A84" s="63" t="s">
        <v>1413</v>
      </c>
      <c r="B84" s="28" t="s">
        <v>676</v>
      </c>
      <c r="C84" s="64">
        <v>32851.241000000002</v>
      </c>
      <c r="D84" s="64" t="s">
        <v>700</v>
      </c>
      <c r="E84" s="9">
        <f t="shared" si="11"/>
        <v>-15005.948484691968</v>
      </c>
      <c r="F84" s="9">
        <f t="shared" si="12"/>
        <v>-15006</v>
      </c>
      <c r="G84" s="9">
        <f t="shared" si="13"/>
        <v>7.978999999613734E-2</v>
      </c>
      <c r="I84" s="9">
        <f t="shared" si="60"/>
        <v>7.978999999613734E-2</v>
      </c>
      <c r="M84" s="15"/>
      <c r="P84" s="9">
        <f t="shared" si="15"/>
        <v>6.1224920478423952E-4</v>
      </c>
      <c r="Q84" s="40">
        <f t="shared" si="16"/>
        <v>17832.741000000002</v>
      </c>
      <c r="S84" s="35">
        <v>0.1</v>
      </c>
      <c r="T84"/>
      <c r="U84"/>
      <c r="V84"/>
      <c r="W84"/>
      <c r="Z84">
        <f t="shared" si="17"/>
        <v>-15006</v>
      </c>
      <c r="AA84" s="15">
        <f t="shared" si="18"/>
        <v>1.6770967487247018E-2</v>
      </c>
      <c r="AB84" s="15">
        <f t="shared" si="19"/>
        <v>6.3631281713674562E-2</v>
      </c>
      <c r="AC84" s="15">
        <f t="shared" si="20"/>
        <v>7.9177750791353099E-2</v>
      </c>
      <c r="AD84" s="15">
        <f t="shared" si="21"/>
        <v>6.3019032508890321E-2</v>
      </c>
      <c r="AE84" s="15">
        <f t="shared" si="22"/>
        <v>3.971398458356575E-4</v>
      </c>
      <c r="AF84">
        <f t="shared" si="23"/>
        <v>7.9177750791353099E-2</v>
      </c>
      <c r="AG84" s="68"/>
      <c r="AH84">
        <f t="shared" si="24"/>
        <v>1.6158718282462778E-2</v>
      </c>
      <c r="AI84">
        <f t="shared" si="25"/>
        <v>0.50704431097737324</v>
      </c>
      <c r="AJ84">
        <f t="shared" si="26"/>
        <v>0.41434316153584722</v>
      </c>
      <c r="AK84">
        <f t="shared" si="27"/>
        <v>0.26569661017827717</v>
      </c>
      <c r="AL84">
        <f t="shared" si="28"/>
        <v>2.6472441745169508</v>
      </c>
      <c r="AM84">
        <f t="shared" si="29"/>
        <v>3.9630000861362662</v>
      </c>
      <c r="AN84" s="15">
        <f t="shared" si="61"/>
        <v>2.2544848789512519</v>
      </c>
      <c r="AO84" s="15">
        <f t="shared" si="61"/>
        <v>2.2536368133204303</v>
      </c>
      <c r="AP84" s="15">
        <f t="shared" si="61"/>
        <v>2.2560332929477656</v>
      </c>
      <c r="AQ84" s="15">
        <f t="shared" si="61"/>
        <v>2.2492429524703117</v>
      </c>
      <c r="AR84" s="15">
        <f t="shared" si="61"/>
        <v>2.2683390103889036</v>
      </c>
      <c r="AS84" s="15">
        <f t="shared" si="61"/>
        <v>2.2134252173055025</v>
      </c>
      <c r="AT84" s="15">
        <f t="shared" si="61"/>
        <v>2.3627408578906595</v>
      </c>
      <c r="AU84" s="15">
        <f t="shared" si="31"/>
        <v>1.8200461154943717</v>
      </c>
      <c r="AV84"/>
      <c r="AW84">
        <v>2400</v>
      </c>
      <c r="AX84">
        <f t="shared" si="50"/>
        <v>2.7056813067576211E-2</v>
      </c>
      <c r="AY84">
        <f t="shared" si="51"/>
        <v>5.1520247311648551E-3</v>
      </c>
      <c r="AZ84">
        <f t="shared" si="52"/>
        <v>2.1904788336411355E-2</v>
      </c>
      <c r="BA84">
        <f t="shared" si="53"/>
        <v>0.64058096393299679</v>
      </c>
      <c r="BB84">
        <f t="shared" si="54"/>
        <v>0.72207705031728686</v>
      </c>
      <c r="BC84">
        <f t="shared" si="55"/>
        <v>2.2676651894585178</v>
      </c>
      <c r="BD84">
        <f t="shared" si="56"/>
        <v>2.140976442113729</v>
      </c>
      <c r="BE84">
        <f t="shared" si="62"/>
        <v>7.9820588524931013</v>
      </c>
      <c r="BF84">
        <f t="shared" si="62"/>
        <v>7.9820589287060502</v>
      </c>
      <c r="BG84">
        <f t="shared" si="62"/>
        <v>7.9820578631939503</v>
      </c>
      <c r="BH84">
        <f t="shared" si="62"/>
        <v>7.9820727590232261</v>
      </c>
      <c r="BI84">
        <f t="shared" si="62"/>
        <v>7.9818643591867451</v>
      </c>
      <c r="BJ84">
        <f t="shared" si="62"/>
        <v>7.9847499617858722</v>
      </c>
      <c r="BK84">
        <f t="shared" si="62"/>
        <v>7.9362865581051514</v>
      </c>
      <c r="BL84">
        <f t="shared" si="57"/>
        <v>7.4266456394475187</v>
      </c>
      <c r="BM84"/>
      <c r="BN84"/>
      <c r="BO84"/>
      <c r="BP84"/>
    </row>
    <row r="85" spans="1:68" s="9" customFormat="1" x14ac:dyDescent="0.2">
      <c r="A85" s="63" t="s">
        <v>1413</v>
      </c>
      <c r="B85" s="28" t="s">
        <v>676</v>
      </c>
      <c r="C85" s="64">
        <v>33091.315999999999</v>
      </c>
      <c r="D85" s="64" t="s">
        <v>700</v>
      </c>
      <c r="E85" s="9">
        <f t="shared" ref="E85:E148" si="63">+(C85-C$7)/C$8</f>
        <v>-14850.947387110522</v>
      </c>
      <c r="F85" s="9">
        <f t="shared" ref="F85:F148" si="64">ROUND(2*E85,0)/2</f>
        <v>-14851</v>
      </c>
      <c r="G85" s="9">
        <f t="shared" ref="G85:G148" si="65">+C85-(C$7+F85*C$8)</f>
        <v>8.1489999996847473E-2</v>
      </c>
      <c r="I85" s="9">
        <f t="shared" si="60"/>
        <v>8.1489999996847473E-2</v>
      </c>
      <c r="M85" s="15"/>
      <c r="P85" s="9">
        <f t="shared" ref="P85:P148" si="66">+D$11+D$12*F85+D$13*F85^2</f>
        <v>6.6034085762777125E-4</v>
      </c>
      <c r="Q85" s="40">
        <f t="shared" ref="Q85:Q148" si="67">+C85-15018.5</f>
        <v>18072.815999999999</v>
      </c>
      <c r="S85" s="35">
        <v>0.1</v>
      </c>
      <c r="T85"/>
      <c r="U85"/>
      <c r="V85"/>
      <c r="W85"/>
      <c r="Z85">
        <f t="shared" ref="Z85:Z148" si="68">F85</f>
        <v>-14851</v>
      </c>
      <c r="AA85" s="15">
        <f t="shared" ref="AA85:AA148" si="69">AB$3+AB$4*Z85+AB$5*Z85^2+AH85</f>
        <v>1.6238575658106859E-2</v>
      </c>
      <c r="AB85" s="15">
        <f t="shared" ref="AB85:AB148" si="70">G85-AH85</f>
        <v>6.5911765196368377E-2</v>
      </c>
      <c r="AC85" s="15">
        <f t="shared" ref="AC85:AC148" si="71">+G85-P85</f>
        <v>8.0829659139219703E-2</v>
      </c>
      <c r="AD85" s="15">
        <f t="shared" ref="AD85:AD148" si="72">IF(S85&lt;&gt;0,G85-AA85, -9999)</f>
        <v>6.5251424338740621E-2</v>
      </c>
      <c r="AE85" s="15">
        <f t="shared" ref="AE85:AE148" si="73">+(G85-AA85)^2*S85</f>
        <v>4.2577483782343923E-4</v>
      </c>
      <c r="AF85">
        <f t="shared" ref="AF85:AF148" si="74">IF(S85&lt;&gt;0,G85-P85, -9999)</f>
        <v>8.0829659139219703E-2</v>
      </c>
      <c r="AG85" s="68"/>
      <c r="AH85">
        <f t="shared" ref="AH85:AH148" si="75">$AB$6*($AB$11/AI85*AJ85+$AB$12)</f>
        <v>1.5578234800479089E-2</v>
      </c>
      <c r="AI85">
        <f t="shared" ref="AI85:AI148" si="76">1+$AB$7*COS(AL85)</f>
        <v>0.50122672418217851</v>
      </c>
      <c r="AJ85">
        <f t="shared" ref="AJ85:AJ148" si="77">SIN(AL85+RADIANS($AB$9))</f>
        <v>0.39388978425354271</v>
      </c>
      <c r="AK85">
        <f t="shared" ref="AK85:AK148" si="78">$AB$7*SIN(AL85)</f>
        <v>0.25460797185076395</v>
      </c>
      <c r="AL85">
        <f t="shared" ref="AL85:AL148" si="79">2*ATAN(AM85)</f>
        <v>2.6696054781883962</v>
      </c>
      <c r="AM85">
        <f t="shared" ref="AM85:AM148" si="80">SQRT((1+$AB$7)/(1-$AB$7))*TAN(AN85/2)</f>
        <v>4.1584451112096819</v>
      </c>
      <c r="AN85" s="15">
        <f t="shared" si="61"/>
        <v>2.2912351953194947</v>
      </c>
      <c r="AO85" s="15">
        <f t="shared" si="61"/>
        <v>2.2901156629839252</v>
      </c>
      <c r="AP85" s="15">
        <f t="shared" si="61"/>
        <v>2.2931446498919765</v>
      </c>
      <c r="AQ85" s="15">
        <f t="shared" si="61"/>
        <v>2.284925148075434</v>
      </c>
      <c r="AR85" s="15">
        <f t="shared" si="61"/>
        <v>2.3070545282186945</v>
      </c>
      <c r="AS85" s="15">
        <f t="shared" si="61"/>
        <v>2.2461223430214652</v>
      </c>
      <c r="AT85" s="15">
        <f t="shared" si="61"/>
        <v>2.4050972937173576</v>
      </c>
      <c r="AU85" s="15">
        <f t="shared" ref="AU85:AU148" si="81">RADIANS($AB$9)+$AB$18*(F85-AB$15)</f>
        <v>1.8699727457490389</v>
      </c>
      <c r="AV85"/>
      <c r="AW85">
        <v>2600</v>
      </c>
      <c r="AX85">
        <f t="shared" si="50"/>
        <v>2.678547996763693E-2</v>
      </c>
      <c r="AY85">
        <f t="shared" si="51"/>
        <v>5.1940941367507503E-3</v>
      </c>
      <c r="AZ85">
        <f t="shared" si="52"/>
        <v>2.159138583088618E-2</v>
      </c>
      <c r="BA85">
        <f t="shared" si="53"/>
        <v>0.62158626909098769</v>
      </c>
      <c r="BB85">
        <f t="shared" si="54"/>
        <v>0.69015435454233554</v>
      </c>
      <c r="BC85">
        <f t="shared" si="55"/>
        <v>2.3127628266025617</v>
      </c>
      <c r="BD85">
        <f t="shared" si="56"/>
        <v>2.2732943579784743</v>
      </c>
      <c r="BE85">
        <f t="shared" si="62"/>
        <v>8.0412738007279998</v>
      </c>
      <c r="BF85">
        <f t="shared" si="62"/>
        <v>8.0412741403790662</v>
      </c>
      <c r="BG85">
        <f t="shared" si="62"/>
        <v>8.0412708829847972</v>
      </c>
      <c r="BH85">
        <f t="shared" si="62"/>
        <v>8.041302120437658</v>
      </c>
      <c r="BI85">
        <f t="shared" si="62"/>
        <v>8.0410023500830139</v>
      </c>
      <c r="BJ85">
        <f t="shared" si="62"/>
        <v>8.0438598058901682</v>
      </c>
      <c r="BK85">
        <f t="shared" si="62"/>
        <v>8.0145921329673655</v>
      </c>
      <c r="BL85">
        <f t="shared" si="57"/>
        <v>7.491067097840638</v>
      </c>
      <c r="BM85"/>
      <c r="BN85"/>
      <c r="BO85"/>
      <c r="BP85"/>
    </row>
    <row r="86" spans="1:68" s="9" customFormat="1" x14ac:dyDescent="0.2">
      <c r="A86" s="63" t="s">
        <v>1413</v>
      </c>
      <c r="B86" s="28" t="s">
        <v>676</v>
      </c>
      <c r="C86" s="64">
        <v>33094.409</v>
      </c>
      <c r="D86" s="64" t="s">
        <v>700</v>
      </c>
      <c r="E86" s="9">
        <f t="shared" si="63"/>
        <v>-14848.950434513128</v>
      </c>
      <c r="F86" s="9">
        <f t="shared" si="64"/>
        <v>-14849</v>
      </c>
      <c r="G86" s="9">
        <f t="shared" si="65"/>
        <v>7.676999999966938E-2</v>
      </c>
      <c r="I86" s="9">
        <f t="shared" si="60"/>
        <v>7.676999999966938E-2</v>
      </c>
      <c r="M86" s="15"/>
      <c r="P86" s="9">
        <f t="shared" si="66"/>
        <v>6.6096049496579658E-4</v>
      </c>
      <c r="Q86" s="40">
        <f t="shared" si="67"/>
        <v>18075.909</v>
      </c>
      <c r="S86" s="35">
        <v>0.1</v>
      </c>
      <c r="T86"/>
      <c r="U86"/>
      <c r="V86"/>
      <c r="W86"/>
      <c r="Y86"/>
      <c r="Z86">
        <f t="shared" si="68"/>
        <v>-14849</v>
      </c>
      <c r="AA86" s="15">
        <f t="shared" si="69"/>
        <v>1.6231608207280725E-2</v>
      </c>
      <c r="AB86" s="15">
        <f t="shared" si="70"/>
        <v>6.1199352287354451E-2</v>
      </c>
      <c r="AC86" s="15">
        <f t="shared" si="71"/>
        <v>7.6109039504703588E-2</v>
      </c>
      <c r="AD86" s="15">
        <f t="shared" si="72"/>
        <v>6.0538391792388652E-2</v>
      </c>
      <c r="AE86" s="15">
        <f t="shared" si="73"/>
        <v>3.66489688080875E-4</v>
      </c>
      <c r="AF86">
        <f t="shared" si="74"/>
        <v>7.6109039504703588E-2</v>
      </c>
      <c r="AG86" s="68"/>
      <c r="AH86">
        <f t="shared" si="75"/>
        <v>1.5570647712314927E-2</v>
      </c>
      <c r="AI86">
        <f t="shared" si="76"/>
        <v>0.50115411108381802</v>
      </c>
      <c r="AJ86">
        <f t="shared" si="77"/>
        <v>0.39362755514074033</v>
      </c>
      <c r="AK86">
        <f t="shared" si="78"/>
        <v>0.25446567373896273</v>
      </c>
      <c r="AL86">
        <f t="shared" si="79"/>
        <v>2.6698907536038381</v>
      </c>
      <c r="AM86">
        <f t="shared" si="80"/>
        <v>4.1610558837195972</v>
      </c>
      <c r="AN86" s="15">
        <f t="shared" si="61"/>
        <v>2.2917067697278855</v>
      </c>
      <c r="AO86" s="15">
        <f t="shared" si="61"/>
        <v>2.2905834372510654</v>
      </c>
      <c r="AP86" s="15">
        <f t="shared" si="61"/>
        <v>2.2936210737792697</v>
      </c>
      <c r="AQ86" s="15">
        <f t="shared" si="61"/>
        <v>2.2853825004657828</v>
      </c>
      <c r="AR86" s="15">
        <f t="shared" si="61"/>
        <v>2.3075512983419637</v>
      </c>
      <c r="AS86" s="15">
        <f t="shared" si="61"/>
        <v>2.2465433999510669</v>
      </c>
      <c r="AT86" s="15">
        <f t="shared" si="61"/>
        <v>2.4056350692290209</v>
      </c>
      <c r="AU86" s="15">
        <f t="shared" si="81"/>
        <v>1.8706169603329701</v>
      </c>
      <c r="AV86"/>
      <c r="AW86">
        <v>2800</v>
      </c>
      <c r="AX86">
        <f t="shared" si="50"/>
        <v>2.6450427168945835E-2</v>
      </c>
      <c r="AY86">
        <f t="shared" si="51"/>
        <v>5.2359342129047548E-3</v>
      </c>
      <c r="AZ86">
        <f t="shared" si="52"/>
        <v>2.1214492956041081E-2</v>
      </c>
      <c r="BA86">
        <f t="shared" si="53"/>
        <v>0.60437000232977889</v>
      </c>
      <c r="BB86">
        <f t="shared" si="54"/>
        <v>0.65874814663736725</v>
      </c>
      <c r="BC86">
        <f t="shared" si="55"/>
        <v>2.3553115020310242</v>
      </c>
      <c r="BD86">
        <f t="shared" si="56"/>
        <v>2.4112020618625718</v>
      </c>
      <c r="BE86">
        <f t="shared" si="62"/>
        <v>8.0987912518221972</v>
      </c>
      <c r="BF86">
        <f t="shared" si="62"/>
        <v>8.0987916677396452</v>
      </c>
      <c r="BG86">
        <f t="shared" si="62"/>
        <v>8.0987886033831948</v>
      </c>
      <c r="BH86">
        <f t="shared" si="62"/>
        <v>8.0988111797713511</v>
      </c>
      <c r="BI86">
        <f t="shared" si="62"/>
        <v>8.0986448022485291</v>
      </c>
      <c r="BJ86">
        <f t="shared" si="62"/>
        <v>8.0998683382685819</v>
      </c>
      <c r="BK86">
        <f t="shared" si="62"/>
        <v>8.0907257651674183</v>
      </c>
      <c r="BL86">
        <f t="shared" si="57"/>
        <v>7.5554885562337564</v>
      </c>
      <c r="BM86"/>
      <c r="BN86"/>
      <c r="BO86"/>
      <c r="BP86"/>
    </row>
    <row r="87" spans="1:68" s="9" customFormat="1" x14ac:dyDescent="0.2">
      <c r="A87" s="63" t="s">
        <v>1421</v>
      </c>
      <c r="B87" s="28" t="s">
        <v>676</v>
      </c>
      <c r="C87" s="64">
        <v>33430.502999999997</v>
      </c>
      <c r="D87" s="64" t="s">
        <v>700</v>
      </c>
      <c r="E87" s="9">
        <f t="shared" si="63"/>
        <v>-14631.955999896702</v>
      </c>
      <c r="F87" s="9">
        <f t="shared" si="64"/>
        <v>-14632</v>
      </c>
      <c r="G87" s="9">
        <f t="shared" si="65"/>
        <v>6.8149999991874211E-2</v>
      </c>
      <c r="I87" s="9">
        <f t="shared" si="60"/>
        <v>6.8149999991874211E-2</v>
      </c>
      <c r="M87" s="15"/>
      <c r="P87" s="9">
        <f t="shared" si="66"/>
        <v>7.2805491585915426E-4</v>
      </c>
      <c r="Q87" s="40">
        <f t="shared" si="67"/>
        <v>18412.002999999997</v>
      </c>
      <c r="S87" s="35">
        <v>0.1</v>
      </c>
      <c r="T87"/>
      <c r="U87"/>
      <c r="V87"/>
      <c r="W87"/>
      <c r="X87"/>
      <c r="Y87"/>
      <c r="Z87">
        <f t="shared" si="68"/>
        <v>-14632</v>
      </c>
      <c r="AA87" s="15">
        <f t="shared" si="69"/>
        <v>1.5461632807073484E-2</v>
      </c>
      <c r="AB87" s="15">
        <f t="shared" si="70"/>
        <v>5.3416422100659881E-2</v>
      </c>
      <c r="AC87" s="15">
        <f t="shared" si="71"/>
        <v>6.7421945076015052E-2</v>
      </c>
      <c r="AD87" s="15">
        <f t="shared" si="72"/>
        <v>5.268836718480073E-2</v>
      </c>
      <c r="AE87" s="15">
        <f t="shared" si="73"/>
        <v>2.7760640366003862E-4</v>
      </c>
      <c r="AF87">
        <f t="shared" si="74"/>
        <v>6.7421945076015052E-2</v>
      </c>
      <c r="AG87" s="68"/>
      <c r="AH87">
        <f t="shared" si="75"/>
        <v>1.4733577891214329E-2</v>
      </c>
      <c r="AI87">
        <f t="shared" si="76"/>
        <v>0.49362868161546625</v>
      </c>
      <c r="AJ87">
        <f t="shared" si="77"/>
        <v>0.36542106989112511</v>
      </c>
      <c r="AK87">
        <f t="shared" si="78"/>
        <v>0.23914031010582287</v>
      </c>
      <c r="AL87">
        <f t="shared" si="79"/>
        <v>2.7003800375181357</v>
      </c>
      <c r="AM87">
        <f t="shared" si="80"/>
        <v>4.4591868176161951</v>
      </c>
      <c r="AN87" s="15">
        <f t="shared" si="61"/>
        <v>2.342496964672327</v>
      </c>
      <c r="AO87" s="15">
        <f t="shared" si="61"/>
        <v>2.3409175318110171</v>
      </c>
      <c r="AP87" s="15">
        <f t="shared" si="61"/>
        <v>2.3449601459135803</v>
      </c>
      <c r="AQ87" s="15">
        <f t="shared" si="61"/>
        <v>2.3345790569424762</v>
      </c>
      <c r="AR87" s="15">
        <f t="shared" si="61"/>
        <v>2.3610189342095551</v>
      </c>
      <c r="AS87" s="15">
        <f t="shared" si="61"/>
        <v>2.2921669809807423</v>
      </c>
      <c r="AT87" s="15">
        <f t="shared" si="61"/>
        <v>2.4626746587966175</v>
      </c>
      <c r="AU87" s="15">
        <f t="shared" si="81"/>
        <v>1.9405142426895043</v>
      </c>
      <c r="AV87"/>
      <c r="AW87">
        <v>3000</v>
      </c>
      <c r="AX87">
        <f t="shared" si="50"/>
        <v>2.6057856153765161E-2</v>
      </c>
      <c r="AY87">
        <f t="shared" si="51"/>
        <v>5.2775449596268662E-3</v>
      </c>
      <c r="AZ87">
        <f t="shared" si="52"/>
        <v>2.0780311194138295E-2</v>
      </c>
      <c r="BA87">
        <f t="shared" si="53"/>
        <v>0.58872360655881761</v>
      </c>
      <c r="BB87">
        <f t="shared" si="54"/>
        <v>0.62790149951652341</v>
      </c>
      <c r="BC87">
        <f t="shared" si="55"/>
        <v>2.3956111713582677</v>
      </c>
      <c r="BD87">
        <f t="shared" si="56"/>
        <v>2.5555328176744827</v>
      </c>
      <c r="BE87">
        <f t="shared" si="62"/>
        <v>8.1547683342316652</v>
      </c>
      <c r="BF87">
        <f t="shared" si="62"/>
        <v>8.1547668678309488</v>
      </c>
      <c r="BG87">
        <f t="shared" si="62"/>
        <v>8.1547757061640418</v>
      </c>
      <c r="BH87">
        <f t="shared" si="62"/>
        <v>8.1547224316897022</v>
      </c>
      <c r="BI87">
        <f t="shared" si="62"/>
        <v>8.1550434136407208</v>
      </c>
      <c r="BJ87">
        <f t="shared" si="62"/>
        <v>8.1531044220284468</v>
      </c>
      <c r="BK87">
        <f t="shared" si="62"/>
        <v>8.1646388645362684</v>
      </c>
      <c r="BL87">
        <f t="shared" si="57"/>
        <v>7.6199100146268757</v>
      </c>
      <c r="BM87"/>
      <c r="BN87"/>
      <c r="BO87"/>
      <c r="BP87"/>
    </row>
    <row r="88" spans="1:68" s="9" customFormat="1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63"/>
        <v>-14631.953417352121</v>
      </c>
      <c r="F88" s="9">
        <f t="shared" si="64"/>
        <v>-14632</v>
      </c>
      <c r="G88" s="9">
        <f t="shared" si="65"/>
        <v>7.2149999992689118E-2</v>
      </c>
      <c r="I88" s="9">
        <f t="shared" si="60"/>
        <v>7.2149999992689118E-2</v>
      </c>
      <c r="M88" s="15"/>
      <c r="P88" s="9">
        <f t="shared" si="66"/>
        <v>7.2805491585915426E-4</v>
      </c>
      <c r="Q88" s="40">
        <f t="shared" si="67"/>
        <v>18412.006999999998</v>
      </c>
      <c r="S88" s="35">
        <v>0.1</v>
      </c>
      <c r="T88"/>
      <c r="U88"/>
      <c r="V88"/>
      <c r="W88"/>
      <c r="Z88">
        <f t="shared" si="68"/>
        <v>-14632</v>
      </c>
      <c r="AA88" s="15">
        <f t="shared" si="69"/>
        <v>1.5461632807073484E-2</v>
      </c>
      <c r="AB88" s="15">
        <f t="shared" si="70"/>
        <v>5.7416422101474789E-2</v>
      </c>
      <c r="AC88" s="15">
        <f t="shared" si="71"/>
        <v>7.142194507682996E-2</v>
      </c>
      <c r="AD88" s="15">
        <f t="shared" si="72"/>
        <v>5.6688367185615637E-2</v>
      </c>
      <c r="AE88" s="15">
        <f t="shared" si="73"/>
        <v>3.2135709741711841E-4</v>
      </c>
      <c r="AF88">
        <f t="shared" si="74"/>
        <v>7.142194507682996E-2</v>
      </c>
      <c r="AG88" s="68"/>
      <c r="AH88">
        <f t="shared" si="75"/>
        <v>1.4733577891214329E-2</v>
      </c>
      <c r="AI88">
        <f t="shared" si="76"/>
        <v>0.49362868161546625</v>
      </c>
      <c r="AJ88">
        <f t="shared" si="77"/>
        <v>0.36542106989112511</v>
      </c>
      <c r="AK88">
        <f t="shared" si="78"/>
        <v>0.23914031010582287</v>
      </c>
      <c r="AL88">
        <f t="shared" si="79"/>
        <v>2.7003800375181357</v>
      </c>
      <c r="AM88">
        <f t="shared" si="80"/>
        <v>4.4591868176161951</v>
      </c>
      <c r="AN88" s="15">
        <f t="shared" si="61"/>
        <v>2.342496964672327</v>
      </c>
      <c r="AO88" s="15">
        <f t="shared" si="61"/>
        <v>2.3409175318110171</v>
      </c>
      <c r="AP88" s="15">
        <f t="shared" si="61"/>
        <v>2.3449601459135803</v>
      </c>
      <c r="AQ88" s="15">
        <f t="shared" si="61"/>
        <v>2.3345790569424762</v>
      </c>
      <c r="AR88" s="15">
        <f t="shared" si="61"/>
        <v>2.3610189342095551</v>
      </c>
      <c r="AS88" s="15">
        <f t="shared" si="61"/>
        <v>2.2921669809807423</v>
      </c>
      <c r="AT88" s="15">
        <f t="shared" si="61"/>
        <v>2.4626746587966175</v>
      </c>
      <c r="AU88" s="15">
        <f t="shared" si="81"/>
        <v>1.9405142426895043</v>
      </c>
      <c r="AV88"/>
      <c r="AW88">
        <v>3200</v>
      </c>
      <c r="AX88">
        <f t="shared" si="50"/>
        <v>2.5613235148979788E-2</v>
      </c>
      <c r="AY88">
        <f t="shared" si="51"/>
        <v>5.3189263769170868E-3</v>
      </c>
      <c r="AZ88">
        <f t="shared" si="52"/>
        <v>2.0294308772062702E-2</v>
      </c>
      <c r="BA88">
        <f t="shared" si="53"/>
        <v>0.57446964792117572</v>
      </c>
      <c r="BB88">
        <f t="shared" si="54"/>
        <v>0.5976341416242944</v>
      </c>
      <c r="BC88">
        <f t="shared" si="55"/>
        <v>2.4339181001248944</v>
      </c>
      <c r="BD88">
        <f t="shared" si="56"/>
        <v>2.7072157510178898</v>
      </c>
      <c r="BE88">
        <f t="shared" si="62"/>
        <v>8.2093446291186787</v>
      </c>
      <c r="BF88">
        <f t="shared" si="62"/>
        <v>8.2093353179503339</v>
      </c>
      <c r="BG88">
        <f t="shared" si="62"/>
        <v>8.2093831045724279</v>
      </c>
      <c r="BH88">
        <f t="shared" si="62"/>
        <v>8.2091377895880164</v>
      </c>
      <c r="BI88">
        <f t="shared" si="62"/>
        <v>8.2103954107541632</v>
      </c>
      <c r="BJ88">
        <f t="shared" si="62"/>
        <v>8.2039023715414956</v>
      </c>
      <c r="BK88">
        <f t="shared" si="62"/>
        <v>8.2362920532054495</v>
      </c>
      <c r="BL88">
        <f t="shared" si="57"/>
        <v>7.684331473019995</v>
      </c>
      <c r="BM88"/>
      <c r="BN88"/>
      <c r="BO88"/>
      <c r="BP88"/>
    </row>
    <row r="89" spans="1:68" s="9" customFormat="1" x14ac:dyDescent="0.2">
      <c r="A89" s="63" t="s">
        <v>1421</v>
      </c>
      <c r="B89" s="28" t="s">
        <v>676</v>
      </c>
      <c r="C89" s="64">
        <v>33433.599999999999</v>
      </c>
      <c r="D89" s="64" t="s">
        <v>700</v>
      </c>
      <c r="E89" s="9">
        <f t="shared" si="63"/>
        <v>-14629.956464754725</v>
      </c>
      <c r="F89" s="9">
        <f t="shared" si="64"/>
        <v>-14630</v>
      </c>
      <c r="G89" s="9">
        <f t="shared" si="65"/>
        <v>6.7429999995511025E-2</v>
      </c>
      <c r="I89" s="9">
        <f t="shared" si="60"/>
        <v>6.7429999995511025E-2</v>
      </c>
      <c r="M89" s="15"/>
      <c r="P89" s="9">
        <f t="shared" si="66"/>
        <v>7.286720420399004E-4</v>
      </c>
      <c r="Q89" s="40">
        <f t="shared" si="67"/>
        <v>18415.099999999999</v>
      </c>
      <c r="S89" s="35">
        <v>0.1</v>
      </c>
      <c r="T89"/>
      <c r="U89"/>
      <c r="V89"/>
      <c r="W89"/>
      <c r="Z89">
        <f t="shared" si="68"/>
        <v>-14630</v>
      </c>
      <c r="AA89" s="15">
        <f t="shared" si="69"/>
        <v>1.5454411427679912E-2</v>
      </c>
      <c r="AB89" s="15">
        <f t="shared" si="70"/>
        <v>5.2704260609871018E-2</v>
      </c>
      <c r="AC89" s="15">
        <f t="shared" si="71"/>
        <v>6.6701327953471126E-2</v>
      </c>
      <c r="AD89" s="15">
        <f t="shared" si="72"/>
        <v>5.1975588567831112E-2</v>
      </c>
      <c r="AE89" s="15">
        <f t="shared" si="73"/>
        <v>2.7014618069724566E-4</v>
      </c>
      <c r="AF89">
        <f t="shared" si="74"/>
        <v>6.6701327953471126E-2</v>
      </c>
      <c r="AG89" s="68"/>
      <c r="AH89">
        <f t="shared" si="75"/>
        <v>1.4725739385640011E-2</v>
      </c>
      <c r="AI89">
        <f t="shared" si="76"/>
        <v>0.49356248476274467</v>
      </c>
      <c r="AJ89">
        <f t="shared" si="77"/>
        <v>0.36516331221025533</v>
      </c>
      <c r="AK89">
        <f t="shared" si="78"/>
        <v>0.23900009029352873</v>
      </c>
      <c r="AL89">
        <f t="shared" si="79"/>
        <v>2.7006569304652417</v>
      </c>
      <c r="AM89">
        <f t="shared" si="80"/>
        <v>4.4620799679510874</v>
      </c>
      <c r="AN89" s="15">
        <f t="shared" si="61"/>
        <v>2.3429617252360209</v>
      </c>
      <c r="AO89" s="15">
        <f t="shared" si="61"/>
        <v>2.3413776975398375</v>
      </c>
      <c r="AP89" s="15">
        <f t="shared" si="61"/>
        <v>2.3454301373928184</v>
      </c>
      <c r="AQ89" s="15">
        <f t="shared" si="61"/>
        <v>2.3350287582448708</v>
      </c>
      <c r="AR89" s="15">
        <f t="shared" si="61"/>
        <v>2.3615076833388016</v>
      </c>
      <c r="AS89" s="15">
        <f t="shared" si="61"/>
        <v>2.2925872482071723</v>
      </c>
      <c r="AT89" s="15">
        <f t="shared" si="61"/>
        <v>2.4631884034776217</v>
      </c>
      <c r="AU89" s="15">
        <f t="shared" si="81"/>
        <v>1.9411584572734355</v>
      </c>
      <c r="AV89"/>
      <c r="AW89">
        <v>3400</v>
      </c>
      <c r="AX89">
        <f t="shared" si="50"/>
        <v>2.5121403562843144E-2</v>
      </c>
      <c r="AY89">
        <f t="shared" si="51"/>
        <v>5.3600784647754134E-3</v>
      </c>
      <c r="AZ89">
        <f t="shared" si="52"/>
        <v>1.9761325098067731E-2</v>
      </c>
      <c r="BA89">
        <f t="shared" si="53"/>
        <v>0.56145650065247588</v>
      </c>
      <c r="BB89">
        <f t="shared" si="54"/>
        <v>0.56794936819272612</v>
      </c>
      <c r="BC89">
        <f t="shared" si="55"/>
        <v>2.4704529092830976</v>
      </c>
      <c r="BD89">
        <f t="shared" si="56"/>
        <v>2.8672998514759871</v>
      </c>
      <c r="BE89">
        <f t="shared" si="62"/>
        <v>8.2626451109525298</v>
      </c>
      <c r="BF89">
        <f t="shared" si="62"/>
        <v>8.2626152842012157</v>
      </c>
      <c r="BG89">
        <f t="shared" si="62"/>
        <v>8.2627493046641725</v>
      </c>
      <c r="BH89">
        <f t="shared" si="62"/>
        <v>8.2621467849537531</v>
      </c>
      <c r="BI89">
        <f t="shared" si="62"/>
        <v>8.2648489980472988</v>
      </c>
      <c r="BJ89">
        <f t="shared" si="62"/>
        <v>8.2525949228562041</v>
      </c>
      <c r="BK89">
        <f t="shared" si="62"/>
        <v>8.3056553289736286</v>
      </c>
      <c r="BL89">
        <f t="shared" si="57"/>
        <v>7.7487529314131134</v>
      </c>
      <c r="BM89"/>
      <c r="BN89"/>
      <c r="BO89"/>
      <c r="BP89"/>
    </row>
    <row r="90" spans="1:68" s="9" customFormat="1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63"/>
        <v>-14629.953236573996</v>
      </c>
      <c r="F90" s="9">
        <f t="shared" si="64"/>
        <v>-14630</v>
      </c>
      <c r="G90" s="9">
        <f t="shared" si="65"/>
        <v>7.2430000000167638E-2</v>
      </c>
      <c r="I90" s="9">
        <f t="shared" si="60"/>
        <v>7.2430000000167638E-2</v>
      </c>
      <c r="M90" s="15"/>
      <c r="P90" s="9">
        <f t="shared" si="66"/>
        <v>7.286720420399004E-4</v>
      </c>
      <c r="Q90" s="40">
        <f t="shared" si="67"/>
        <v>18415.105000000003</v>
      </c>
      <c r="S90" s="35">
        <v>0.1</v>
      </c>
      <c r="T90"/>
      <c r="U90"/>
      <c r="V90"/>
      <c r="W90"/>
      <c r="Z90">
        <f t="shared" si="68"/>
        <v>-14630</v>
      </c>
      <c r="AA90" s="15">
        <f t="shared" si="69"/>
        <v>1.5454411427679912E-2</v>
      </c>
      <c r="AB90" s="15">
        <f t="shared" si="70"/>
        <v>5.770426061452763E-2</v>
      </c>
      <c r="AC90" s="15">
        <f t="shared" si="71"/>
        <v>7.1701327958127739E-2</v>
      </c>
      <c r="AD90" s="15">
        <f t="shared" si="72"/>
        <v>5.6975588572487725E-2</v>
      </c>
      <c r="AE90" s="15">
        <f t="shared" si="73"/>
        <v>3.2462176931813939E-4</v>
      </c>
      <c r="AF90">
        <f t="shared" si="74"/>
        <v>7.1701327958127739E-2</v>
      </c>
      <c r="AG90" s="68"/>
      <c r="AH90">
        <f t="shared" si="75"/>
        <v>1.4725739385640011E-2</v>
      </c>
      <c r="AI90">
        <f t="shared" si="76"/>
        <v>0.49356248476274467</v>
      </c>
      <c r="AJ90">
        <f t="shared" si="77"/>
        <v>0.36516331221025533</v>
      </c>
      <c r="AK90">
        <f t="shared" si="78"/>
        <v>0.23900009029352873</v>
      </c>
      <c r="AL90">
        <f t="shared" si="79"/>
        <v>2.7006569304652417</v>
      </c>
      <c r="AM90">
        <f t="shared" si="80"/>
        <v>4.4620799679510874</v>
      </c>
      <c r="AN90" s="15">
        <f t="shared" si="61"/>
        <v>2.3429617252360209</v>
      </c>
      <c r="AO90" s="15">
        <f t="shared" si="61"/>
        <v>2.3413776975398375</v>
      </c>
      <c r="AP90" s="15">
        <f t="shared" si="61"/>
        <v>2.3454301373928184</v>
      </c>
      <c r="AQ90" s="15">
        <f t="shared" si="61"/>
        <v>2.3350287582448708</v>
      </c>
      <c r="AR90" s="15">
        <f t="shared" si="61"/>
        <v>2.3615076833388016</v>
      </c>
      <c r="AS90" s="15">
        <f t="shared" si="61"/>
        <v>2.2925872482071723</v>
      </c>
      <c r="AT90" s="15">
        <f t="shared" si="61"/>
        <v>2.4631884034776217</v>
      </c>
      <c r="AU90" s="15">
        <f t="shared" si="81"/>
        <v>1.9411584572734355</v>
      </c>
      <c r="AV90"/>
      <c r="AW90">
        <v>3600</v>
      </c>
      <c r="AX90">
        <f t="shared" si="50"/>
        <v>2.4586657553707016E-2</v>
      </c>
      <c r="AY90">
        <f t="shared" si="51"/>
        <v>5.4010012232018493E-3</v>
      </c>
      <c r="AZ90">
        <f t="shared" si="52"/>
        <v>1.9185656330505167E-2</v>
      </c>
      <c r="BA90">
        <f t="shared" si="53"/>
        <v>0.54955404060376911</v>
      </c>
      <c r="BB90">
        <f t="shared" si="54"/>
        <v>0.53883892957316715</v>
      </c>
      <c r="BC90">
        <f t="shared" si="55"/>
        <v>2.5054069274936839</v>
      </c>
      <c r="BD90">
        <f t="shared" si="56"/>
        <v>3.0369828944530384</v>
      </c>
      <c r="BE90">
        <f t="shared" si="62"/>
        <v>8.3147825346274882</v>
      </c>
      <c r="BF90">
        <f t="shared" si="62"/>
        <v>8.3147101644450654</v>
      </c>
      <c r="BG90">
        <f t="shared" si="62"/>
        <v>8.3150007501917482</v>
      </c>
      <c r="BH90">
        <f t="shared" si="62"/>
        <v>8.3138329385118475</v>
      </c>
      <c r="BI90">
        <f t="shared" si="62"/>
        <v>8.3185096315369336</v>
      </c>
      <c r="BJ90">
        <f t="shared" si="62"/>
        <v>8.2995070757958871</v>
      </c>
      <c r="BK90">
        <f t="shared" si="62"/>
        <v>8.3727081897764055</v>
      </c>
      <c r="BL90">
        <f t="shared" si="57"/>
        <v>7.8131743898062327</v>
      </c>
      <c r="BM90"/>
      <c r="BN90"/>
      <c r="BO90"/>
      <c r="BP90"/>
    </row>
    <row r="91" spans="1:68" s="9" customFormat="1" x14ac:dyDescent="0.2">
      <c r="A91" s="63" t="s">
        <v>749</v>
      </c>
      <c r="B91" s="28" t="s">
        <v>676</v>
      </c>
      <c r="C91" s="64">
        <v>33483.175000000003</v>
      </c>
      <c r="D91" s="64" t="s">
        <v>711</v>
      </c>
      <c r="E91" s="9">
        <f t="shared" si="63"/>
        <v>-14597.949052851774</v>
      </c>
      <c r="F91" s="9">
        <f t="shared" si="64"/>
        <v>-14598</v>
      </c>
      <c r="G91" s="9">
        <f t="shared" si="65"/>
        <v>7.8909999996540137E-2</v>
      </c>
      <c r="I91" s="9">
        <f t="shared" si="60"/>
        <v>7.8909999996540137E-2</v>
      </c>
      <c r="M91" s="15"/>
      <c r="P91" s="9">
        <f t="shared" si="66"/>
        <v>7.3854294205156535E-4</v>
      </c>
      <c r="Q91" s="40">
        <f t="shared" si="67"/>
        <v>18464.675000000003</v>
      </c>
      <c r="S91" s="35">
        <v>0.1</v>
      </c>
      <c r="X91"/>
      <c r="Y91"/>
      <c r="Z91">
        <f t="shared" si="68"/>
        <v>-14598</v>
      </c>
      <c r="AA91" s="15">
        <f t="shared" si="69"/>
        <v>1.5338571086239108E-2</v>
      </c>
      <c r="AB91" s="15">
        <f t="shared" si="70"/>
        <v>6.4309971852352599E-2</v>
      </c>
      <c r="AC91" s="15">
        <f t="shared" si="71"/>
        <v>7.8171457054488566E-2</v>
      </c>
      <c r="AD91" s="15">
        <f t="shared" si="72"/>
        <v>6.3571428910301028E-2</v>
      </c>
      <c r="AE91" s="15">
        <f t="shared" si="73"/>
        <v>4.0413265736974574E-4</v>
      </c>
      <c r="AF91">
        <f t="shared" si="74"/>
        <v>7.8171457054488566E-2</v>
      </c>
      <c r="AG91" s="68"/>
      <c r="AH91">
        <f t="shared" si="75"/>
        <v>1.4600028144187543E-2</v>
      </c>
      <c r="AI91">
        <f t="shared" si="76"/>
        <v>0.49251093992777573</v>
      </c>
      <c r="AJ91">
        <f t="shared" si="77"/>
        <v>0.36104453608862613</v>
      </c>
      <c r="AK91">
        <f t="shared" si="78"/>
        <v>0.23675906298811555</v>
      </c>
      <c r="AL91">
        <f t="shared" si="79"/>
        <v>2.7050774155589674</v>
      </c>
      <c r="AM91">
        <f t="shared" si="80"/>
        <v>4.5087569050136347</v>
      </c>
      <c r="AN91" s="15">
        <f t="shared" ref="AN91:AT100" si="82">$AU91+$AB$7*SIN(AO91)</f>
        <v>2.3503898672965788</v>
      </c>
      <c r="AO91" s="15">
        <f t="shared" si="82"/>
        <v>2.3487313968449528</v>
      </c>
      <c r="AP91" s="15">
        <f t="shared" si="82"/>
        <v>2.3529422911154634</v>
      </c>
      <c r="AQ91" s="15">
        <f t="shared" si="82"/>
        <v>2.3422153088821203</v>
      </c>
      <c r="AR91" s="15">
        <f t="shared" si="82"/>
        <v>2.3693174640018664</v>
      </c>
      <c r="AS91" s="15">
        <f t="shared" si="82"/>
        <v>2.299311864295392</v>
      </c>
      <c r="AT91" s="15">
        <f t="shared" si="82"/>
        <v>2.4713788912166996</v>
      </c>
      <c r="AU91" s="15">
        <f t="shared" si="81"/>
        <v>1.9514658906163345</v>
      </c>
      <c r="AV91"/>
      <c r="AW91">
        <v>3800</v>
      </c>
      <c r="AX91">
        <f t="shared" si="50"/>
        <v>2.4012822093161707E-2</v>
      </c>
      <c r="AY91">
        <f t="shared" si="51"/>
        <v>5.4416946521963919E-3</v>
      </c>
      <c r="AZ91">
        <f t="shared" si="52"/>
        <v>1.8571127440965316E-2</v>
      </c>
      <c r="BA91">
        <f t="shared" si="53"/>
        <v>0.53865016941366028</v>
      </c>
      <c r="BB91">
        <f t="shared" si="54"/>
        <v>0.51028656579647902</v>
      </c>
      <c r="BC91">
        <f t="shared" si="55"/>
        <v>2.5389471823913534</v>
      </c>
      <c r="BD91">
        <f t="shared" si="56"/>
        <v>3.2176465990117697</v>
      </c>
      <c r="BE91">
        <f t="shared" si="62"/>
        <v>8.3658592834953378</v>
      </c>
      <c r="BF91">
        <f t="shared" si="62"/>
        <v>8.365710947436158</v>
      </c>
      <c r="BG91">
        <f t="shared" si="62"/>
        <v>8.3662516174193904</v>
      </c>
      <c r="BH91">
        <f t="shared" si="62"/>
        <v>8.3642784141314479</v>
      </c>
      <c r="BI91">
        <f t="shared" si="62"/>
        <v>8.3714465743111486</v>
      </c>
      <c r="BJ91">
        <f t="shared" si="62"/>
        <v>8.3449508701020481</v>
      </c>
      <c r="BK91">
        <f t="shared" si="62"/>
        <v>8.4374397187430059</v>
      </c>
      <c r="BL91">
        <f t="shared" si="57"/>
        <v>7.877595848199352</v>
      </c>
      <c r="BM91"/>
      <c r="BN91"/>
      <c r="BO91"/>
      <c r="BP91"/>
    </row>
    <row r="92" spans="1:68" s="9" customFormat="1" x14ac:dyDescent="0.2">
      <c r="A92" s="63" t="s">
        <v>1413</v>
      </c>
      <c r="B92" s="28" t="s">
        <v>676</v>
      </c>
      <c r="C92" s="64">
        <v>33506.409</v>
      </c>
      <c r="D92" s="64" t="s">
        <v>700</v>
      </c>
      <c r="E92" s="9">
        <f t="shared" si="63"/>
        <v>-14582.948342652016</v>
      </c>
      <c r="F92" s="9">
        <f t="shared" si="64"/>
        <v>-14583</v>
      </c>
      <c r="G92" s="9">
        <f t="shared" si="65"/>
        <v>8.000999999785563E-2</v>
      </c>
      <c r="I92" s="9">
        <f t="shared" si="60"/>
        <v>8.000999999785563E-2</v>
      </c>
      <c r="M92" s="15"/>
      <c r="P92" s="9">
        <f t="shared" si="66"/>
        <v>7.4316790546641483E-4</v>
      </c>
      <c r="Q92" s="40">
        <f t="shared" si="67"/>
        <v>18487.909</v>
      </c>
      <c r="S92" s="35">
        <v>0.1</v>
      </c>
      <c r="T92"/>
      <c r="U92"/>
      <c r="V92"/>
      <c r="W92"/>
      <c r="X92"/>
      <c r="Y92"/>
      <c r="Z92">
        <f t="shared" si="68"/>
        <v>-14583</v>
      </c>
      <c r="AA92" s="15">
        <f t="shared" si="69"/>
        <v>1.5284079120610531E-2</v>
      </c>
      <c r="AB92" s="15">
        <f t="shared" si="70"/>
        <v>6.5469088782711515E-2</v>
      </c>
      <c r="AC92" s="15">
        <f t="shared" si="71"/>
        <v>7.9266832092389217E-2</v>
      </c>
      <c r="AD92" s="15">
        <f t="shared" si="72"/>
        <v>6.4725920877245102E-2</v>
      </c>
      <c r="AE92" s="15">
        <f t="shared" si="73"/>
        <v>4.1894448334073932E-4</v>
      </c>
      <c r="AF92">
        <f t="shared" si="74"/>
        <v>7.9266832092389217E-2</v>
      </c>
      <c r="AG92" s="68"/>
      <c r="AH92">
        <f t="shared" si="75"/>
        <v>1.4540911215144116E-2</v>
      </c>
      <c r="AI92">
        <f t="shared" si="76"/>
        <v>0.49202292588196606</v>
      </c>
      <c r="AJ92">
        <f t="shared" si="77"/>
        <v>0.35911730671311259</v>
      </c>
      <c r="AK92">
        <f t="shared" si="78"/>
        <v>0.23571018681949543</v>
      </c>
      <c r="AL92">
        <f t="shared" si="79"/>
        <v>2.7071432171850289</v>
      </c>
      <c r="AM92">
        <f t="shared" si="80"/>
        <v>4.5308906183841779</v>
      </c>
      <c r="AN92" s="15">
        <f t="shared" si="82"/>
        <v>2.3538666438754081</v>
      </c>
      <c r="AO92" s="15">
        <f t="shared" si="82"/>
        <v>2.3521726860935699</v>
      </c>
      <c r="AP92" s="15">
        <f t="shared" si="82"/>
        <v>2.3564586389038373</v>
      </c>
      <c r="AQ92" s="15">
        <f t="shared" si="82"/>
        <v>2.3455784595172942</v>
      </c>
      <c r="AR92" s="15">
        <f t="shared" si="82"/>
        <v>2.3729716642372258</v>
      </c>
      <c r="AS92" s="15">
        <f t="shared" si="82"/>
        <v>2.3024643569017278</v>
      </c>
      <c r="AT92" s="15">
        <f t="shared" si="82"/>
        <v>2.475199153818687</v>
      </c>
      <c r="AU92" s="15">
        <f t="shared" si="81"/>
        <v>1.9562974999958185</v>
      </c>
      <c r="AV92"/>
      <c r="AW92">
        <v>4000</v>
      </c>
      <c r="AX92">
        <f t="shared" si="50"/>
        <v>2.3403313976815276E-2</v>
      </c>
      <c r="AY92">
        <f t="shared" si="51"/>
        <v>5.482158751759043E-3</v>
      </c>
      <c r="AZ92">
        <f t="shared" si="52"/>
        <v>1.7921155225056232E-2</v>
      </c>
      <c r="BA92">
        <f t="shared" si="53"/>
        <v>0.52864800822739788</v>
      </c>
      <c r="BB92">
        <f t="shared" si="54"/>
        <v>0.48227063304669998</v>
      </c>
      <c r="BC92">
        <f t="shared" si="55"/>
        <v>2.5712203045104993</v>
      </c>
      <c r="BD92">
        <f t="shared" si="56"/>
        <v>3.4108998247577968</v>
      </c>
      <c r="BE92">
        <f t="shared" ref="BE92:BK101" si="83">$BL92+$AB$7*SIN(BF92)</f>
        <v>8.4159687188119516</v>
      </c>
      <c r="BF92">
        <f t="shared" si="83"/>
        <v>8.4156986496201345</v>
      </c>
      <c r="BG92">
        <f t="shared" si="83"/>
        <v>8.4166034256693916</v>
      </c>
      <c r="BH92">
        <f t="shared" si="83"/>
        <v>8.4135671382417883</v>
      </c>
      <c r="BI92">
        <f t="shared" si="83"/>
        <v>8.4236993505455153</v>
      </c>
      <c r="BJ92">
        <f t="shared" si="83"/>
        <v>8.389221115574923</v>
      </c>
      <c r="BK92">
        <f t="shared" si="83"/>
        <v>8.4998486294869906</v>
      </c>
      <c r="BL92">
        <f t="shared" si="57"/>
        <v>7.9420173065924704</v>
      </c>
      <c r="BM92"/>
      <c r="BN92"/>
      <c r="BO92"/>
      <c r="BP92"/>
    </row>
    <row r="93" spans="1:68" s="9" customFormat="1" x14ac:dyDescent="0.2">
      <c r="A93" s="63" t="s">
        <v>1431</v>
      </c>
      <c r="B93" s="28" t="s">
        <v>676</v>
      </c>
      <c r="C93" s="64">
        <v>33856.451000000001</v>
      </c>
      <c r="D93" s="64" t="s">
        <v>700</v>
      </c>
      <c r="E93" s="9">
        <f t="shared" si="63"/>
        <v>-14356.948575081029</v>
      </c>
      <c r="F93" s="9">
        <f t="shared" si="64"/>
        <v>-14357</v>
      </c>
      <c r="G93" s="9">
        <f t="shared" si="65"/>
        <v>7.9649999999674037E-2</v>
      </c>
      <c r="I93" s="9">
        <f t="shared" si="60"/>
        <v>7.9649999999674037E-2</v>
      </c>
      <c r="M93" s="15"/>
      <c r="P93" s="9">
        <f t="shared" si="66"/>
        <v>8.12694554373012E-4</v>
      </c>
      <c r="Q93" s="40">
        <f t="shared" si="67"/>
        <v>18837.951000000001</v>
      </c>
      <c r="S93" s="35">
        <v>0.1</v>
      </c>
      <c r="U93" s="15"/>
      <c r="V93" s="15"/>
      <c r="W93" s="15"/>
      <c r="Z93">
        <f t="shared" si="68"/>
        <v>-14357</v>
      </c>
      <c r="AA93" s="15">
        <f t="shared" si="69"/>
        <v>1.4448869887755905E-2</v>
      </c>
      <c r="AB93" s="15">
        <f t="shared" si="70"/>
        <v>6.6013824666291146E-2</v>
      </c>
      <c r="AC93" s="15">
        <f t="shared" si="71"/>
        <v>7.8837305445301029E-2</v>
      </c>
      <c r="AD93" s="15">
        <f t="shared" si="72"/>
        <v>6.5201130111918137E-2</v>
      </c>
      <c r="AE93" s="15">
        <f t="shared" si="73"/>
        <v>4.2511873678712777E-4</v>
      </c>
      <c r="AF93">
        <f t="shared" si="74"/>
        <v>7.8837305445301029E-2</v>
      </c>
      <c r="AG93" s="68"/>
      <c r="AH93">
        <f t="shared" si="75"/>
        <v>1.3636175333382893E-2</v>
      </c>
      <c r="AI93">
        <f t="shared" si="76"/>
        <v>0.48503615786515919</v>
      </c>
      <c r="AJ93">
        <f t="shared" si="77"/>
        <v>0.33033927158663395</v>
      </c>
      <c r="AK93">
        <f t="shared" si="78"/>
        <v>0.22002781936319499</v>
      </c>
      <c r="AL93">
        <f t="shared" si="79"/>
        <v>2.7378021511951744</v>
      </c>
      <c r="AM93">
        <f t="shared" si="80"/>
        <v>4.8855814925858194</v>
      </c>
      <c r="AN93" s="15">
        <f t="shared" si="82"/>
        <v>2.4058659899163035</v>
      </c>
      <c r="AO93" s="15">
        <f t="shared" si="82"/>
        <v>2.4035954272958509</v>
      </c>
      <c r="AP93" s="15">
        <f t="shared" si="82"/>
        <v>2.409062372710268</v>
      </c>
      <c r="AQ93" s="15">
        <f t="shared" si="82"/>
        <v>2.3958529102257233</v>
      </c>
      <c r="AR93" s="15">
        <f t="shared" si="82"/>
        <v>2.427506537513402</v>
      </c>
      <c r="AS93" s="15">
        <f t="shared" si="82"/>
        <v>2.3500312254940465</v>
      </c>
      <c r="AT93" s="15">
        <f t="shared" si="82"/>
        <v>2.5313056988222429</v>
      </c>
      <c r="AU93" s="15">
        <f t="shared" si="81"/>
        <v>2.0290937479800428</v>
      </c>
      <c r="AV93"/>
      <c r="AW93">
        <v>4200</v>
      </c>
      <c r="AX93">
        <f t="shared" si="50"/>
        <v>2.2761199026740085E-2</v>
      </c>
      <c r="AY93">
        <f t="shared" si="51"/>
        <v>5.5223935218898018E-3</v>
      </c>
      <c r="AZ93">
        <f t="shared" si="52"/>
        <v>1.7238805504850283E-2</v>
      </c>
      <c r="BA93">
        <f t="shared" si="53"/>
        <v>0.51946362069320717</v>
      </c>
      <c r="BB93">
        <f t="shared" si="54"/>
        <v>0.45476610957288111</v>
      </c>
      <c r="BC93">
        <f t="shared" si="55"/>
        <v>2.6023555755185326</v>
      </c>
      <c r="BD93">
        <f t="shared" si="56"/>
        <v>3.6186323350940088</v>
      </c>
      <c r="BE93">
        <f t="shared" si="83"/>
        <v>8.4651960995738254</v>
      </c>
      <c r="BF93">
        <f t="shared" si="83"/>
        <v>8.4647466486068534</v>
      </c>
      <c r="BG93">
        <f t="shared" si="83"/>
        <v>8.4661447280654887</v>
      </c>
      <c r="BH93">
        <f t="shared" si="83"/>
        <v>8.461786600474591</v>
      </c>
      <c r="BI93">
        <f t="shared" si="83"/>
        <v>8.4752838477723635</v>
      </c>
      <c r="BJ93">
        <f t="shared" si="83"/>
        <v>8.4325920596004078</v>
      </c>
      <c r="BK93">
        <f t="shared" si="83"/>
        <v>8.5599432714430641</v>
      </c>
      <c r="BL93">
        <f t="shared" si="57"/>
        <v>8.0064387649855888</v>
      </c>
      <c r="BM93"/>
      <c r="BN93"/>
      <c r="BO93"/>
      <c r="BP93"/>
    </row>
    <row r="94" spans="1:68" s="9" customFormat="1" x14ac:dyDescent="0.2">
      <c r="A94" s="63" t="s">
        <v>1436</v>
      </c>
      <c r="B94" s="28" t="s">
        <v>676</v>
      </c>
      <c r="C94" s="64">
        <v>33856.453000000001</v>
      </c>
      <c r="D94" s="64" t="s">
        <v>700</v>
      </c>
      <c r="E94" s="9">
        <f t="shared" si="63"/>
        <v>-14356.947283808737</v>
      </c>
      <c r="F94" s="9">
        <f t="shared" si="64"/>
        <v>-14357</v>
      </c>
      <c r="G94" s="9">
        <f t="shared" si="65"/>
        <v>8.1650000000081491E-2</v>
      </c>
      <c r="I94" s="9">
        <f t="shared" si="60"/>
        <v>8.1650000000081491E-2</v>
      </c>
      <c r="M94" s="15"/>
      <c r="P94" s="9">
        <f t="shared" si="66"/>
        <v>8.12694554373012E-4</v>
      </c>
      <c r="Q94" s="40">
        <f t="shared" si="67"/>
        <v>18837.953000000001</v>
      </c>
      <c r="S94" s="35">
        <v>0.1</v>
      </c>
      <c r="T94"/>
      <c r="U94"/>
      <c r="V94"/>
      <c r="W94"/>
      <c r="Z94">
        <f t="shared" si="68"/>
        <v>-14357</v>
      </c>
      <c r="AA94" s="15">
        <f t="shared" si="69"/>
        <v>1.4448869887755905E-2</v>
      </c>
      <c r="AB94" s="15">
        <f t="shared" si="70"/>
        <v>6.80138246666986E-2</v>
      </c>
      <c r="AC94" s="15">
        <f t="shared" si="71"/>
        <v>8.0837305445708482E-2</v>
      </c>
      <c r="AD94" s="15">
        <f t="shared" si="72"/>
        <v>6.7201130112325591E-2</v>
      </c>
      <c r="AE94" s="15">
        <f t="shared" si="73"/>
        <v>4.5159918883737137E-4</v>
      </c>
      <c r="AF94">
        <f t="shared" si="74"/>
        <v>8.0837305445708482E-2</v>
      </c>
      <c r="AG94" s="68"/>
      <c r="AH94">
        <f t="shared" si="75"/>
        <v>1.3636175333382893E-2</v>
      </c>
      <c r="AI94">
        <f t="shared" si="76"/>
        <v>0.48503615786515919</v>
      </c>
      <c r="AJ94">
        <f t="shared" si="77"/>
        <v>0.33033927158663395</v>
      </c>
      <c r="AK94">
        <f t="shared" si="78"/>
        <v>0.22002781936319499</v>
      </c>
      <c r="AL94">
        <f t="shared" si="79"/>
        <v>2.7378021511951744</v>
      </c>
      <c r="AM94">
        <f t="shared" si="80"/>
        <v>4.8855814925858194</v>
      </c>
      <c r="AN94" s="15">
        <f t="shared" si="82"/>
        <v>2.4058659899163035</v>
      </c>
      <c r="AO94" s="15">
        <f t="shared" si="82"/>
        <v>2.4035954272958509</v>
      </c>
      <c r="AP94" s="15">
        <f t="shared" si="82"/>
        <v>2.409062372710268</v>
      </c>
      <c r="AQ94" s="15">
        <f t="shared" si="82"/>
        <v>2.3958529102257233</v>
      </c>
      <c r="AR94" s="15">
        <f t="shared" si="82"/>
        <v>2.427506537513402</v>
      </c>
      <c r="AS94" s="15">
        <f t="shared" si="82"/>
        <v>2.3500312254940465</v>
      </c>
      <c r="AT94" s="15">
        <f t="shared" si="82"/>
        <v>2.5313056988222429</v>
      </c>
      <c r="AU94" s="15">
        <f t="shared" si="81"/>
        <v>2.0290937479800428</v>
      </c>
      <c r="AV94"/>
      <c r="AW94">
        <v>4400</v>
      </c>
      <c r="AX94">
        <f t="shared" si="50"/>
        <v>2.2089245422883361E-2</v>
      </c>
      <c r="AY94">
        <f t="shared" si="51"/>
        <v>5.562398962588669E-3</v>
      </c>
      <c r="AZ94">
        <f t="shared" si="52"/>
        <v>1.6526846460294693E-2</v>
      </c>
      <c r="BA94">
        <f t="shared" si="53"/>
        <v>0.51102414751443903</v>
      </c>
      <c r="BB94">
        <f t="shared" si="54"/>
        <v>0.42774615907200092</v>
      </c>
      <c r="BC94">
        <f t="shared" si="55"/>
        <v>2.6324673182852201</v>
      </c>
      <c r="BD94">
        <f t="shared" si="56"/>
        <v>3.8430827029303667</v>
      </c>
      <c r="BE94">
        <f t="shared" si="83"/>
        <v>8.5136191642609003</v>
      </c>
      <c r="BF94">
        <f t="shared" si="83"/>
        <v>8.5129228189888444</v>
      </c>
      <c r="BG94">
        <f t="shared" si="83"/>
        <v>8.5149510547618714</v>
      </c>
      <c r="BH94">
        <f t="shared" si="83"/>
        <v>8.5090285600831574</v>
      </c>
      <c r="BI94">
        <f t="shared" si="83"/>
        <v>8.5261979216159691</v>
      </c>
      <c r="BJ94">
        <f t="shared" si="83"/>
        <v>8.4753149455438237</v>
      </c>
      <c r="BK94">
        <f t="shared" si="83"/>
        <v>8.61774159522788</v>
      </c>
      <c r="BL94">
        <f t="shared" si="57"/>
        <v>8.070860223378709</v>
      </c>
      <c r="BM94"/>
      <c r="BN94"/>
      <c r="BO94"/>
      <c r="BP94"/>
    </row>
    <row r="95" spans="1:68" s="9" customFormat="1" x14ac:dyDescent="0.2">
      <c r="A95" s="63" t="s">
        <v>1440</v>
      </c>
      <c r="B95" s="28" t="s">
        <v>676</v>
      </c>
      <c r="C95" s="64">
        <v>34209.614000000001</v>
      </c>
      <c r="D95" s="64" t="s">
        <v>700</v>
      </c>
      <c r="E95" s="9">
        <f t="shared" si="63"/>
        <v>-14128.933777100578</v>
      </c>
      <c r="F95" s="9">
        <f t="shared" si="64"/>
        <v>-14129</v>
      </c>
      <c r="G95" s="9">
        <f t="shared" si="65"/>
        <v>0.10257000000274274</v>
      </c>
      <c r="I95" s="9">
        <f t="shared" si="60"/>
        <v>0.10257000000274274</v>
      </c>
      <c r="M95" s="15"/>
      <c r="P95" s="9">
        <f t="shared" si="66"/>
        <v>8.8253975400650329E-4</v>
      </c>
      <c r="Q95" s="40">
        <f t="shared" si="67"/>
        <v>19191.114000000001</v>
      </c>
      <c r="S95" s="35">
        <v>0.1</v>
      </c>
      <c r="U95" s="15"/>
      <c r="V95" s="15"/>
      <c r="W95" s="15"/>
      <c r="X95"/>
      <c r="Y95"/>
      <c r="Z95">
        <f t="shared" si="68"/>
        <v>-14129</v>
      </c>
      <c r="AA95" s="15">
        <f t="shared" si="69"/>
        <v>1.3581263546295373E-2</v>
      </c>
      <c r="AB95" s="15">
        <f t="shared" si="70"/>
        <v>8.9871276210453876E-2</v>
      </c>
      <c r="AC95" s="15">
        <f t="shared" si="71"/>
        <v>0.10168746024873625</v>
      </c>
      <c r="AD95" s="15">
        <f t="shared" si="72"/>
        <v>8.8988736456447365E-2</v>
      </c>
      <c r="AE95" s="15">
        <f t="shared" si="73"/>
        <v>7.9189952161150441E-4</v>
      </c>
      <c r="AF95">
        <f t="shared" si="74"/>
        <v>0.10168746024873625</v>
      </c>
      <c r="AG95" s="68"/>
      <c r="AH95">
        <f t="shared" si="75"/>
        <v>1.269872379228887E-2</v>
      </c>
      <c r="AI95">
        <f t="shared" si="76"/>
        <v>0.47864584342750949</v>
      </c>
      <c r="AJ95">
        <f t="shared" si="77"/>
        <v>0.30177555545648027</v>
      </c>
      <c r="AK95">
        <f t="shared" si="78"/>
        <v>0.20442564277650474</v>
      </c>
      <c r="AL95">
        <f t="shared" si="79"/>
        <v>2.7679106660418702</v>
      </c>
      <c r="AM95">
        <f t="shared" si="80"/>
        <v>5.2897187548761559</v>
      </c>
      <c r="AN95" s="15">
        <f t="shared" si="82"/>
        <v>2.4576404849269902</v>
      </c>
      <c r="AO95" s="15">
        <f t="shared" si="82"/>
        <v>2.4547248792882872</v>
      </c>
      <c r="AP95" s="15">
        <f t="shared" si="82"/>
        <v>2.4614397523964029</v>
      </c>
      <c r="AQ95" s="15">
        <f t="shared" si="82"/>
        <v>2.445918925768984</v>
      </c>
      <c r="AR95" s="15">
        <f t="shared" si="82"/>
        <v>2.4815038654900499</v>
      </c>
      <c r="AS95" s="15">
        <f t="shared" si="82"/>
        <v>2.3982786027331762</v>
      </c>
      <c r="AT95" s="15">
        <f t="shared" si="82"/>
        <v>2.585213448055637</v>
      </c>
      <c r="AU95" s="15">
        <f t="shared" si="81"/>
        <v>2.1025342105481983</v>
      </c>
      <c r="AV95"/>
      <c r="AW95">
        <v>4600</v>
      </c>
      <c r="AX95">
        <f t="shared" si="50"/>
        <v>2.1389973888559351E-2</v>
      </c>
      <c r="AY95">
        <f t="shared" si="51"/>
        <v>5.602175073855643E-3</v>
      </c>
      <c r="AZ95">
        <f t="shared" si="52"/>
        <v>1.5787798814703706E-2</v>
      </c>
      <c r="BA95">
        <f t="shared" si="53"/>
        <v>0.50326625733367958</v>
      </c>
      <c r="BB95">
        <f t="shared" si="54"/>
        <v>0.40118335658298127</v>
      </c>
      <c r="BC95">
        <f t="shared" si="55"/>
        <v>2.6616567957653667</v>
      </c>
      <c r="BD95">
        <f t="shared" si="56"/>
        <v>4.0869254504575583</v>
      </c>
      <c r="BE95">
        <f t="shared" si="83"/>
        <v>8.5613084785071436</v>
      </c>
      <c r="BF95">
        <f t="shared" si="83"/>
        <v>8.56029138307753</v>
      </c>
      <c r="BG95">
        <f t="shared" si="83"/>
        <v>8.5630852030009752</v>
      </c>
      <c r="BH95">
        <f t="shared" si="83"/>
        <v>8.5553888771204125</v>
      </c>
      <c r="BI95">
        <f t="shared" si="83"/>
        <v>8.5764264340462315</v>
      </c>
      <c r="BJ95">
        <f t="shared" si="83"/>
        <v>8.517616392535464</v>
      </c>
      <c r="BK95">
        <f t="shared" si="83"/>
        <v>8.6732710781684901</v>
      </c>
      <c r="BL95">
        <f t="shared" si="57"/>
        <v>8.1352816817718274</v>
      </c>
      <c r="BM95"/>
      <c r="BN95"/>
      <c r="BO95"/>
      <c r="BP95"/>
    </row>
    <row r="96" spans="1:68" s="9" customFormat="1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63"/>
        <v>-13920.953068708599</v>
      </c>
      <c r="F96" s="9">
        <f t="shared" si="64"/>
        <v>-13921</v>
      </c>
      <c r="G96" s="9">
        <f t="shared" si="65"/>
        <v>7.2690000000875443E-2</v>
      </c>
      <c r="I96" s="9">
        <f t="shared" si="60"/>
        <v>7.2690000000875443E-2</v>
      </c>
      <c r="P96" s="9">
        <f t="shared" si="66"/>
        <v>9.4599821389832687E-4</v>
      </c>
      <c r="Q96" s="40">
        <f t="shared" si="67"/>
        <v>19513.247000000003</v>
      </c>
      <c r="S96" s="35">
        <v>0.1</v>
      </c>
      <c r="T96"/>
      <c r="U96"/>
      <c r="V96"/>
      <c r="W96"/>
      <c r="X96"/>
      <c r="Y96"/>
      <c r="Z96">
        <f t="shared" si="68"/>
        <v>-13921</v>
      </c>
      <c r="AA96" s="15">
        <f t="shared" si="69"/>
        <v>1.2770224589030694E-2</v>
      </c>
      <c r="AB96" s="15">
        <f t="shared" si="70"/>
        <v>6.0865773625743073E-2</v>
      </c>
      <c r="AC96" s="15">
        <f t="shared" si="71"/>
        <v>7.174400178697711E-2</v>
      </c>
      <c r="AD96" s="15">
        <f t="shared" si="72"/>
        <v>5.9919775411844747E-2</v>
      </c>
      <c r="AE96" s="15">
        <f t="shared" si="73"/>
        <v>3.5903794854059149E-4</v>
      </c>
      <c r="AF96">
        <f t="shared" si="74"/>
        <v>7.174400178697711E-2</v>
      </c>
      <c r="AG96" s="68"/>
      <c r="AH96">
        <f t="shared" si="75"/>
        <v>1.1824226375132368E-2</v>
      </c>
      <c r="AI96">
        <f t="shared" si="76"/>
        <v>0.47335157532165051</v>
      </c>
      <c r="AJ96">
        <f t="shared" si="77"/>
        <v>0.27610184714154201</v>
      </c>
      <c r="AK96">
        <f t="shared" si="78"/>
        <v>0.19037183821094153</v>
      </c>
      <c r="AL96">
        <f t="shared" si="79"/>
        <v>2.7947292301830022</v>
      </c>
      <c r="AM96">
        <f t="shared" si="80"/>
        <v>5.7080313710806783</v>
      </c>
      <c r="AN96" s="15">
        <f t="shared" si="82"/>
        <v>2.5043227070076846</v>
      </c>
      <c r="AO96" s="15">
        <f t="shared" si="82"/>
        <v>2.5007893105157462</v>
      </c>
      <c r="AP96" s="15">
        <f t="shared" si="82"/>
        <v>2.5086375710800244</v>
      </c>
      <c r="AQ96" s="15">
        <f t="shared" si="82"/>
        <v>2.4911424790275891</v>
      </c>
      <c r="AR96" s="15">
        <f t="shared" si="82"/>
        <v>2.5298395764594472</v>
      </c>
      <c r="AS96" s="15">
        <f t="shared" si="82"/>
        <v>2.4426541529278731</v>
      </c>
      <c r="AT96" s="15">
        <f t="shared" si="82"/>
        <v>2.63211971555529</v>
      </c>
      <c r="AU96" s="15">
        <f t="shared" si="81"/>
        <v>2.1695325272770423</v>
      </c>
      <c r="AV96"/>
      <c r="AW96">
        <v>4800</v>
      </c>
      <c r="AX96">
        <f t="shared" si="50"/>
        <v>2.0665704481040742E-2</v>
      </c>
      <c r="AY96">
        <f t="shared" si="51"/>
        <v>5.6417218556907263E-3</v>
      </c>
      <c r="AZ96">
        <f t="shared" si="52"/>
        <v>1.5023982625350015E-2</v>
      </c>
      <c r="BA96">
        <f t="shared" si="53"/>
        <v>0.4961348398137887</v>
      </c>
      <c r="BB96">
        <f t="shared" si="54"/>
        <v>0.37505063602942357</v>
      </c>
      <c r="BC96">
        <f t="shared" si="55"/>
        <v>2.6900137568791469</v>
      </c>
      <c r="BD96">
        <f t="shared" si="56"/>
        <v>4.3533847291865335</v>
      </c>
      <c r="BE96">
        <f t="shared" si="83"/>
        <v>8.6083276542228386</v>
      </c>
      <c r="BF96">
        <f t="shared" si="83"/>
        <v>8.6069144085230054</v>
      </c>
      <c r="BG96">
        <f t="shared" si="83"/>
        <v>8.6105979064443758</v>
      </c>
      <c r="BH96">
        <f t="shared" si="83"/>
        <v>8.6009666736335788</v>
      </c>
      <c r="BI96">
        <f t="shared" si="83"/>
        <v>8.6259457088566158</v>
      </c>
      <c r="BJ96">
        <f t="shared" si="83"/>
        <v>8.5596975110366884</v>
      </c>
      <c r="BK96">
        <f t="shared" si="83"/>
        <v>8.726568610307476</v>
      </c>
      <c r="BL96">
        <f t="shared" si="57"/>
        <v>8.1997031401649476</v>
      </c>
      <c r="BM96"/>
      <c r="BN96"/>
      <c r="BO96"/>
      <c r="BP96"/>
    </row>
    <row r="97" spans="1:68" s="9" customFormat="1" x14ac:dyDescent="0.2">
      <c r="A97" s="63" t="s">
        <v>887</v>
      </c>
      <c r="B97" s="28" t="s">
        <v>676</v>
      </c>
      <c r="C97" s="64">
        <v>34884.887999999999</v>
      </c>
      <c r="D97" s="64" t="s">
        <v>700</v>
      </c>
      <c r="E97" s="9">
        <f t="shared" si="63"/>
        <v>-13692.952474723346</v>
      </c>
      <c r="F97" s="9">
        <f t="shared" si="64"/>
        <v>-13693</v>
      </c>
      <c r="G97" s="9">
        <f t="shared" si="65"/>
        <v>7.3609999999462161E-2</v>
      </c>
      <c r="I97" s="9">
        <f t="shared" si="60"/>
        <v>7.3609999999462161E-2</v>
      </c>
      <c r="M97" s="15"/>
      <c r="P97" s="9">
        <f t="shared" si="66"/>
        <v>1.0152734840276798E-3</v>
      </c>
      <c r="Q97" s="40">
        <f t="shared" si="67"/>
        <v>19866.387999999999</v>
      </c>
      <c r="S97" s="35">
        <v>0.1</v>
      </c>
      <c r="U97" s="15"/>
      <c r="V97" s="15"/>
      <c r="W97" s="15"/>
      <c r="Z97">
        <f t="shared" si="68"/>
        <v>-13693</v>
      </c>
      <c r="AA97" s="15">
        <f t="shared" si="69"/>
        <v>1.186230381297362E-2</v>
      </c>
      <c r="AB97" s="15">
        <f t="shared" si="70"/>
        <v>6.2762969670516228E-2</v>
      </c>
      <c r="AC97" s="15">
        <f t="shared" si="71"/>
        <v>7.2594726515434485E-2</v>
      </c>
      <c r="AD97" s="15">
        <f t="shared" si="72"/>
        <v>6.1747696186488538E-2</v>
      </c>
      <c r="AE97" s="15">
        <f t="shared" si="73"/>
        <v>3.8127779843388912E-4</v>
      </c>
      <c r="AF97">
        <f t="shared" si="74"/>
        <v>7.2594726515434485E-2</v>
      </c>
      <c r="AG97" s="68"/>
      <c r="AH97">
        <f t="shared" si="75"/>
        <v>1.084703032894594E-2</v>
      </c>
      <c r="AI97">
        <f t="shared" si="76"/>
        <v>0.46809595505733115</v>
      </c>
      <c r="AJ97">
        <f t="shared" si="77"/>
        <v>0.24835456231674044</v>
      </c>
      <c r="AK97">
        <f t="shared" si="78"/>
        <v>0.17515161139317947</v>
      </c>
      <c r="AL97">
        <f t="shared" si="79"/>
        <v>2.8234839278008503</v>
      </c>
      <c r="AM97">
        <f t="shared" si="80"/>
        <v>6.234050810366611</v>
      </c>
      <c r="AN97" s="15">
        <f t="shared" si="82"/>
        <v>2.5549365694382247</v>
      </c>
      <c r="AO97" s="15">
        <f t="shared" si="82"/>
        <v>2.5507297700887959</v>
      </c>
      <c r="AP97" s="15">
        <f t="shared" si="82"/>
        <v>2.5597483690789677</v>
      </c>
      <c r="AQ97" s="15">
        <f t="shared" si="82"/>
        <v>2.540346754163977</v>
      </c>
      <c r="AR97" s="15">
        <f t="shared" si="82"/>
        <v>2.5817833979310243</v>
      </c>
      <c r="AS97" s="15">
        <f t="shared" si="82"/>
        <v>2.4918034434904346</v>
      </c>
      <c r="AT97" s="15">
        <f t="shared" si="82"/>
        <v>2.6811551442561679</v>
      </c>
      <c r="AU97" s="15">
        <f t="shared" si="81"/>
        <v>2.2429729898451978</v>
      </c>
      <c r="AV97"/>
      <c r="AW97">
        <v>5000</v>
      </c>
      <c r="AX97">
        <f t="shared" si="50"/>
        <v>1.9918599084182097E-2</v>
      </c>
      <c r="AY97">
        <f t="shared" si="51"/>
        <v>5.6810393080939164E-3</v>
      </c>
      <c r="AZ97">
        <f t="shared" si="52"/>
        <v>1.4237559776088182E-2</v>
      </c>
      <c r="BA97">
        <f t="shared" si="53"/>
        <v>0.48958188552076198</v>
      </c>
      <c r="BB97">
        <f t="shared" si="54"/>
        <v>0.34932199226473476</v>
      </c>
      <c r="BC97">
        <f t="shared" si="55"/>
        <v>2.7176177401545751</v>
      </c>
      <c r="BD97">
        <f t="shared" si="56"/>
        <v>4.6463851412027317</v>
      </c>
      <c r="BE97">
        <f t="shared" si="83"/>
        <v>8.6547335372702268</v>
      </c>
      <c r="BF97">
        <f t="shared" si="83"/>
        <v>8.652852910556744</v>
      </c>
      <c r="BG97">
        <f t="shared" si="83"/>
        <v>8.6575288700446951</v>
      </c>
      <c r="BH97">
        <f t="shared" si="83"/>
        <v>8.645863012126016</v>
      </c>
      <c r="BI97">
        <f t="shared" si="83"/>
        <v>8.6747274210345378</v>
      </c>
      <c r="BJ97">
        <f t="shared" si="83"/>
        <v>8.601733658782674</v>
      </c>
      <c r="BK97">
        <f t="shared" si="83"/>
        <v>8.777680341357609</v>
      </c>
      <c r="BL97">
        <f t="shared" si="57"/>
        <v>8.264124598558066</v>
      </c>
      <c r="BM97"/>
      <c r="BN97"/>
      <c r="BO97"/>
      <c r="BP97"/>
    </row>
    <row r="98" spans="1:68" s="9" customFormat="1" x14ac:dyDescent="0.2">
      <c r="A98" s="63" t="s">
        <v>1451</v>
      </c>
      <c r="B98" s="28" t="s">
        <v>676</v>
      </c>
      <c r="C98" s="64">
        <v>35290.684399999998</v>
      </c>
      <c r="D98" s="64" t="s">
        <v>700</v>
      </c>
      <c r="E98" s="9">
        <f t="shared" si="63"/>
        <v>-13430.955651253182</v>
      </c>
      <c r="F98" s="9">
        <f t="shared" si="64"/>
        <v>-13431</v>
      </c>
      <c r="G98" s="9">
        <f t="shared" si="65"/>
        <v>6.8690000000060536E-2</v>
      </c>
      <c r="J98" s="9">
        <f>G98</f>
        <v>6.8690000000060536E-2</v>
      </c>
      <c r="M98" s="15"/>
      <c r="P98" s="9">
        <f t="shared" si="66"/>
        <v>1.0945112604897915E-3</v>
      </c>
      <c r="Q98" s="40">
        <f t="shared" si="67"/>
        <v>20272.184399999998</v>
      </c>
      <c r="S98" s="35">
        <v>1</v>
      </c>
      <c r="X98"/>
      <c r="Y98"/>
      <c r="Z98">
        <f t="shared" si="68"/>
        <v>-13431</v>
      </c>
      <c r="AA98" s="15">
        <f t="shared" si="69"/>
        <v>1.0797904233054031E-2</v>
      </c>
      <c r="AB98" s="15">
        <f t="shared" si="70"/>
        <v>5.8986607027496293E-2</v>
      </c>
      <c r="AC98" s="15">
        <f t="shared" si="71"/>
        <v>6.7595488739570747E-2</v>
      </c>
      <c r="AD98" s="15">
        <f t="shared" si="72"/>
        <v>5.7892095767006505E-2</v>
      </c>
      <c r="AE98" s="15">
        <f t="shared" si="73"/>
        <v>3.3514947522962526E-3</v>
      </c>
      <c r="AF98">
        <f t="shared" si="74"/>
        <v>6.7595488739570747E-2</v>
      </c>
      <c r="AG98" s="68"/>
      <c r="AH98">
        <f t="shared" si="75"/>
        <v>9.7033929725642409E-3</v>
      </c>
      <c r="AI98">
        <f t="shared" si="76"/>
        <v>0.46271777165166739</v>
      </c>
      <c r="AJ98">
        <f t="shared" si="77"/>
        <v>0.21694732415859949</v>
      </c>
      <c r="AK98">
        <f t="shared" si="78"/>
        <v>0.15788542396640121</v>
      </c>
      <c r="AL98">
        <f t="shared" si="79"/>
        <v>2.8557789303831398</v>
      </c>
      <c r="AM98">
        <f t="shared" si="80"/>
        <v>6.949864026598422</v>
      </c>
      <c r="AN98" s="15">
        <f t="shared" si="82"/>
        <v>2.6124328003567894</v>
      </c>
      <c r="AO98" s="15">
        <f t="shared" si="82"/>
        <v>2.6075125517251814</v>
      </c>
      <c r="AP98" s="15">
        <f t="shared" si="82"/>
        <v>2.6176898116654628</v>
      </c>
      <c r="AQ98" s="15">
        <f t="shared" si="82"/>
        <v>2.5965705584799079</v>
      </c>
      <c r="AR98" s="15">
        <f t="shared" si="82"/>
        <v>2.6401124287708053</v>
      </c>
      <c r="AS98" s="15">
        <f t="shared" si="82"/>
        <v>2.5490435436023766</v>
      </c>
      <c r="AT98" s="15">
        <f t="shared" si="82"/>
        <v>2.7345946277906976</v>
      </c>
      <c r="AU98" s="15">
        <f t="shared" si="81"/>
        <v>2.3273651003401836</v>
      </c>
      <c r="AV98"/>
      <c r="AW98">
        <v>5200</v>
      </c>
      <c r="AX98">
        <f t="shared" ref="AX98:AX129" si="84">AB$3+AB$4*AW98+AB$5*AW98^2+AZ98</f>
        <v>1.9150698389330277E-2</v>
      </c>
      <c r="AY98">
        <f t="shared" ref="AY98:AY132" si="85">AB$3+AB$4*AW98+AB$5*AW98^2</f>
        <v>5.720127431065215E-3</v>
      </c>
      <c r="AZ98">
        <f t="shared" ref="AZ98:AZ129" si="86">$AB$6*($AB$11/BA98*BB98+$AB$12)</f>
        <v>1.3430570958265062E-2</v>
      </c>
      <c r="BA98">
        <f t="shared" ref="BA98:BA132" si="87">1+$AB$7*COS(BC98)</f>
        <v>0.48356551305701256</v>
      </c>
      <c r="BB98">
        <f t="shared" ref="BB98:BB129" si="88">SIN(BC98+RADIANS($AB$9))</f>
        <v>0.32397295784878433</v>
      </c>
      <c r="BC98">
        <f t="shared" ref="BC98:BC129" si="89">2*ATAN(BD98)</f>
        <v>2.7445392201547723</v>
      </c>
      <c r="BD98">
        <f t="shared" ref="BD98:BD129" si="90">SQRT((1+$AB$7)/(1-$AB$7))*TAN(BE98/2)</f>
        <v>4.9707553106247531</v>
      </c>
      <c r="BE98">
        <f t="shared" si="83"/>
        <v>8.7005764446640494</v>
      </c>
      <c r="BF98">
        <f t="shared" si="83"/>
        <v>8.6981675442717599</v>
      </c>
      <c r="BG98">
        <f t="shared" si="83"/>
        <v>8.7039081246520631</v>
      </c>
      <c r="BH98">
        <f t="shared" si="83"/>
        <v>8.6901792585588922</v>
      </c>
      <c r="BI98">
        <f t="shared" si="83"/>
        <v>8.7227419546394618</v>
      </c>
      <c r="BJ98">
        <f t="shared" si="83"/>
        <v>8.6438747375271117</v>
      </c>
      <c r="BK98">
        <f t="shared" si="83"/>
        <v>8.8266614892410509</v>
      </c>
      <c r="BL98">
        <f t="shared" ref="BL98:BL132" si="91">RADIANS($AB$9)+$AB$18*(AW98-AB$15)</f>
        <v>8.3285460569511844</v>
      </c>
      <c r="BM98"/>
      <c r="BN98"/>
      <c r="BO98"/>
      <c r="BP98"/>
    </row>
    <row r="99" spans="1:68" s="9" customFormat="1" x14ac:dyDescent="0.2">
      <c r="A99" s="63" t="s">
        <v>1455</v>
      </c>
      <c r="B99" s="28" t="s">
        <v>676</v>
      </c>
      <c r="C99" s="64">
        <v>35332.508000000002</v>
      </c>
      <c r="D99" s="64" t="s">
        <v>700</v>
      </c>
      <c r="E99" s="9">
        <f t="shared" si="63"/>
        <v>-13403.952823366864</v>
      </c>
      <c r="F99" s="9">
        <f t="shared" si="64"/>
        <v>-13404</v>
      </c>
      <c r="G99" s="9">
        <f t="shared" si="65"/>
        <v>7.3069999998551793E-2</v>
      </c>
      <c r="I99" s="9">
        <f t="shared" ref="I99:I120" si="92">G99</f>
        <v>7.3069999998551793E-2</v>
      </c>
      <c r="M99" s="15"/>
      <c r="P99" s="9">
        <f t="shared" si="66"/>
        <v>1.1026546173255845E-3</v>
      </c>
      <c r="Q99" s="40">
        <f t="shared" si="67"/>
        <v>20314.008000000002</v>
      </c>
      <c r="S99" s="35">
        <v>0.1</v>
      </c>
      <c r="T99"/>
      <c r="U99"/>
      <c r="V99"/>
      <c r="W99"/>
      <c r="X99"/>
      <c r="Y99"/>
      <c r="Z99">
        <f t="shared" si="68"/>
        <v>-13404</v>
      </c>
      <c r="AA99" s="15">
        <f t="shared" si="69"/>
        <v>1.0687078219292909E-2</v>
      </c>
      <c r="AB99" s="15">
        <f t="shared" si="70"/>
        <v>6.3485576396584475E-2</v>
      </c>
      <c r="AC99" s="15">
        <f t="shared" si="71"/>
        <v>7.1967345381226205E-2</v>
      </c>
      <c r="AD99" s="15">
        <f t="shared" si="72"/>
        <v>6.2382921779258887E-2</v>
      </c>
      <c r="AE99" s="15">
        <f t="shared" si="73"/>
        <v>3.8916289297171331E-4</v>
      </c>
      <c r="AF99">
        <f t="shared" si="74"/>
        <v>7.1967345381226205E-2</v>
      </c>
      <c r="AG99" s="68"/>
      <c r="AH99">
        <f t="shared" si="75"/>
        <v>9.5844236019673248E-3</v>
      </c>
      <c r="AI99">
        <f t="shared" si="76"/>
        <v>0.46220185503064504</v>
      </c>
      <c r="AJ99">
        <f t="shared" si="77"/>
        <v>0.21373837786255118</v>
      </c>
      <c r="AK99">
        <f t="shared" si="78"/>
        <v>0.15611904197605325</v>
      </c>
      <c r="AL99">
        <f t="shared" si="79"/>
        <v>2.8590649738171487</v>
      </c>
      <c r="AM99">
        <f t="shared" si="80"/>
        <v>7.0318017012796119</v>
      </c>
      <c r="AN99" s="15">
        <f t="shared" si="82"/>
        <v>2.6183197244591057</v>
      </c>
      <c r="AO99" s="15">
        <f t="shared" si="82"/>
        <v>2.613332232840718</v>
      </c>
      <c r="AP99" s="15">
        <f t="shared" si="82"/>
        <v>2.6236134705736203</v>
      </c>
      <c r="AQ99" s="15">
        <f t="shared" si="82"/>
        <v>2.6023517338772293</v>
      </c>
      <c r="AR99" s="15">
        <f t="shared" si="82"/>
        <v>2.646040579383206</v>
      </c>
      <c r="AS99" s="15">
        <f t="shared" si="82"/>
        <v>2.5549919714014981</v>
      </c>
      <c r="AT99" s="15">
        <f t="shared" si="82"/>
        <v>2.7399330706359679</v>
      </c>
      <c r="AU99" s="15">
        <f t="shared" si="81"/>
        <v>2.3360619972232546</v>
      </c>
      <c r="AV99"/>
      <c r="AW99">
        <v>5400</v>
      </c>
      <c r="AX99">
        <f t="shared" si="84"/>
        <v>1.8363952159848967E-2</v>
      </c>
      <c r="AY99">
        <f t="shared" si="85"/>
        <v>5.7589862246046203E-3</v>
      </c>
      <c r="AZ99">
        <f t="shared" si="86"/>
        <v>1.2604965935244346E-2</v>
      </c>
      <c r="BA99">
        <f t="shared" si="87"/>
        <v>0.47804911662882377</v>
      </c>
      <c r="BB99">
        <f t="shared" si="88"/>
        <v>0.29898087112337363</v>
      </c>
      <c r="BC99">
        <f t="shared" si="89"/>
        <v>2.7708406581926281</v>
      </c>
      <c r="BD99">
        <f t="shared" si="90"/>
        <v>5.3325076078220652</v>
      </c>
      <c r="BE99">
        <f t="shared" si="83"/>
        <v>8.7459005111042369</v>
      </c>
      <c r="BF99">
        <f t="shared" si="83"/>
        <v>8.7429188988491333</v>
      </c>
      <c r="BG99">
        <f t="shared" si="83"/>
        <v>8.7497576353048601</v>
      </c>
      <c r="BH99">
        <f t="shared" si="83"/>
        <v>8.7340152765263817</v>
      </c>
      <c r="BI99">
        <f t="shared" si="83"/>
        <v>8.7699612710545232</v>
      </c>
      <c r="BJ99">
        <f t="shared" si="83"/>
        <v>8.6862459315902729</v>
      </c>
      <c r="BK99">
        <f t="shared" si="83"/>
        <v>8.8735761110073454</v>
      </c>
      <c r="BL99">
        <f t="shared" si="91"/>
        <v>8.3929675153443029</v>
      </c>
      <c r="BM99"/>
      <c r="BN99"/>
      <c r="BO99"/>
      <c r="BP99"/>
    </row>
    <row r="100" spans="1:68" s="9" customFormat="1" x14ac:dyDescent="0.2">
      <c r="A100" s="63" t="s">
        <v>1455</v>
      </c>
      <c r="B100" s="28" t="s">
        <v>676</v>
      </c>
      <c r="C100" s="64">
        <v>35332.512999999999</v>
      </c>
      <c r="D100" s="64" t="s">
        <v>700</v>
      </c>
      <c r="E100" s="9">
        <f t="shared" si="63"/>
        <v>-13403.949595186139</v>
      </c>
      <c r="F100" s="9">
        <f t="shared" si="64"/>
        <v>-13404</v>
      </c>
      <c r="G100" s="9">
        <f t="shared" si="65"/>
        <v>7.8069999995932449E-2</v>
      </c>
      <c r="I100" s="9">
        <f t="shared" si="92"/>
        <v>7.8069999995932449E-2</v>
      </c>
      <c r="M100" s="15"/>
      <c r="P100" s="9">
        <f t="shared" si="66"/>
        <v>1.1026546173255845E-3</v>
      </c>
      <c r="Q100" s="40">
        <f t="shared" si="67"/>
        <v>20314.012999999999</v>
      </c>
      <c r="S100" s="35">
        <v>0.1</v>
      </c>
      <c r="T100"/>
      <c r="U100"/>
      <c r="V100"/>
      <c r="W100"/>
      <c r="X100"/>
      <c r="Y100"/>
      <c r="Z100">
        <f t="shared" si="68"/>
        <v>-13404</v>
      </c>
      <c r="AA100" s="15">
        <f t="shared" si="69"/>
        <v>1.0687078219292909E-2</v>
      </c>
      <c r="AB100" s="15">
        <f t="shared" si="70"/>
        <v>6.8485576393965131E-2</v>
      </c>
      <c r="AC100" s="15">
        <f t="shared" si="71"/>
        <v>7.6967345378606861E-2</v>
      </c>
      <c r="AD100" s="15">
        <f t="shared" si="72"/>
        <v>6.7382921776639543E-2</v>
      </c>
      <c r="AE100" s="15">
        <f t="shared" si="73"/>
        <v>4.5404581471567235E-4</v>
      </c>
      <c r="AF100">
        <f t="shared" si="74"/>
        <v>7.6967345378606861E-2</v>
      </c>
      <c r="AG100" s="68"/>
      <c r="AH100">
        <f t="shared" si="75"/>
        <v>9.5844236019673248E-3</v>
      </c>
      <c r="AI100">
        <f t="shared" si="76"/>
        <v>0.46220185503064504</v>
      </c>
      <c r="AJ100">
        <f t="shared" si="77"/>
        <v>0.21373837786255118</v>
      </c>
      <c r="AK100">
        <f t="shared" si="78"/>
        <v>0.15611904197605325</v>
      </c>
      <c r="AL100">
        <f t="shared" si="79"/>
        <v>2.8590649738171487</v>
      </c>
      <c r="AM100">
        <f t="shared" si="80"/>
        <v>7.0318017012796119</v>
      </c>
      <c r="AN100" s="15">
        <f t="shared" si="82"/>
        <v>2.6183197244591057</v>
      </c>
      <c r="AO100" s="15">
        <f t="shared" si="82"/>
        <v>2.613332232840718</v>
      </c>
      <c r="AP100" s="15">
        <f t="shared" si="82"/>
        <v>2.6236134705736203</v>
      </c>
      <c r="AQ100" s="15">
        <f t="shared" si="82"/>
        <v>2.6023517338772293</v>
      </c>
      <c r="AR100" s="15">
        <f t="shared" si="82"/>
        <v>2.646040579383206</v>
      </c>
      <c r="AS100" s="15">
        <f t="shared" si="82"/>
        <v>2.5549919714014981</v>
      </c>
      <c r="AT100" s="15">
        <f t="shared" si="82"/>
        <v>2.7399330706359679</v>
      </c>
      <c r="AU100" s="15">
        <f t="shared" si="81"/>
        <v>2.3360619972232546</v>
      </c>
      <c r="AV100"/>
      <c r="AW100">
        <v>5600</v>
      </c>
      <c r="AX100">
        <f t="shared" si="84"/>
        <v>1.7560241846989219E-2</v>
      </c>
      <c r="AY100">
        <f t="shared" si="85"/>
        <v>5.7976156887121341E-3</v>
      </c>
      <c r="AZ100">
        <f t="shared" si="86"/>
        <v>1.1762626158277084E-2</v>
      </c>
      <c r="BA100">
        <f t="shared" si="87"/>
        <v>0.47300061690748385</v>
      </c>
      <c r="BB100">
        <f t="shared" si="88"/>
        <v>0.27432495383426425</v>
      </c>
      <c r="BC100">
        <f t="shared" si="89"/>
        <v>2.7965774980668132</v>
      </c>
      <c r="BD100">
        <f t="shared" si="90"/>
        <v>5.7392298684217442</v>
      </c>
      <c r="BE100">
        <f t="shared" si="83"/>
        <v>8.7907441811149098</v>
      </c>
      <c r="BF100">
        <f t="shared" si="83"/>
        <v>8.7871674289542892</v>
      </c>
      <c r="BG100">
        <f t="shared" si="83"/>
        <v>8.7950930862942833</v>
      </c>
      <c r="BH100">
        <f t="shared" si="83"/>
        <v>8.7774675786374043</v>
      </c>
      <c r="BI100">
        <f t="shared" si="83"/>
        <v>8.8163613297125245</v>
      </c>
      <c r="BJ100">
        <f t="shared" si="83"/>
        <v>8.7289487935901739</v>
      </c>
      <c r="BK100">
        <f t="shared" si="83"/>
        <v>8.9184968370806335</v>
      </c>
      <c r="BL100">
        <f t="shared" si="91"/>
        <v>8.457388973737423</v>
      </c>
      <c r="BM100"/>
      <c r="BN100"/>
      <c r="BO100"/>
      <c r="BP100"/>
    </row>
    <row r="101" spans="1:68" s="9" customFormat="1" x14ac:dyDescent="0.2">
      <c r="A101" s="63" t="s">
        <v>753</v>
      </c>
      <c r="B101" s="28" t="s">
        <v>676</v>
      </c>
      <c r="C101" s="64">
        <v>36074.419000000002</v>
      </c>
      <c r="D101" s="64" t="s">
        <v>700</v>
      </c>
      <c r="E101" s="9">
        <f t="shared" si="63"/>
        <v>-12924.948265175677</v>
      </c>
      <c r="F101" s="9">
        <f t="shared" si="64"/>
        <v>-12925</v>
      </c>
      <c r="G101" s="9">
        <f t="shared" si="65"/>
        <v>8.0129999994824175E-2</v>
      </c>
      <c r="I101" s="9">
        <f t="shared" si="92"/>
        <v>8.0129999994824175E-2</v>
      </c>
      <c r="M101" s="15"/>
      <c r="P101" s="9">
        <f t="shared" si="66"/>
        <v>1.2464290060621522E-3</v>
      </c>
      <c r="Q101" s="40">
        <f t="shared" si="67"/>
        <v>21055.919000000002</v>
      </c>
      <c r="S101" s="35">
        <v>0.1</v>
      </c>
      <c r="X101"/>
      <c r="Y101"/>
      <c r="Z101">
        <f t="shared" si="68"/>
        <v>-12925</v>
      </c>
      <c r="AA101" s="15">
        <f t="shared" si="69"/>
        <v>8.6921050270931284E-3</v>
      </c>
      <c r="AB101" s="15">
        <f t="shared" si="70"/>
        <v>7.2684323973793194E-2</v>
      </c>
      <c r="AC101" s="15">
        <f t="shared" si="71"/>
        <v>7.8883570988762017E-2</v>
      </c>
      <c r="AD101" s="15">
        <f t="shared" si="72"/>
        <v>7.143789496773105E-2</v>
      </c>
      <c r="AE101" s="15">
        <f t="shared" si="73"/>
        <v>5.1033728374205733E-4</v>
      </c>
      <c r="AF101">
        <f t="shared" si="74"/>
        <v>7.8883570988762017E-2</v>
      </c>
      <c r="AG101" s="68"/>
      <c r="AH101">
        <f t="shared" si="75"/>
        <v>7.4456760210309765E-3</v>
      </c>
      <c r="AI101">
        <f t="shared" si="76"/>
        <v>0.45416495600380502</v>
      </c>
      <c r="AJ101">
        <f t="shared" si="77"/>
        <v>0.15760966677398353</v>
      </c>
      <c r="AK101">
        <f t="shared" si="78"/>
        <v>0.12515632123737075</v>
      </c>
      <c r="AL101">
        <f t="shared" si="79"/>
        <v>2.9161955581961352</v>
      </c>
      <c r="AM101">
        <f t="shared" si="80"/>
        <v>8.835630778080116</v>
      </c>
      <c r="AN101" s="15">
        <f t="shared" ref="AN101:AT110" si="93">$AU101+$AB$7*SIN(AO101)</f>
        <v>2.7216598181463101</v>
      </c>
      <c r="AO101" s="15">
        <f t="shared" si="93"/>
        <v>2.7157912440231273</v>
      </c>
      <c r="AP101" s="15">
        <f t="shared" si="93"/>
        <v>2.7272687102991631</v>
      </c>
      <c r="AQ101" s="15">
        <f t="shared" si="93"/>
        <v>2.7047655492253733</v>
      </c>
      <c r="AR101" s="15">
        <f t="shared" si="93"/>
        <v>2.7486781719803761</v>
      </c>
      <c r="AS101" s="15">
        <f t="shared" si="93"/>
        <v>2.6621352528135334</v>
      </c>
      <c r="AT101" s="15">
        <f t="shared" si="93"/>
        <v>2.8298088799374082</v>
      </c>
      <c r="AU101" s="15">
        <f t="shared" si="81"/>
        <v>2.4903513900747747</v>
      </c>
      <c r="AV101"/>
      <c r="AW101">
        <v>5800</v>
      </c>
      <c r="AX101">
        <f t="shared" si="84"/>
        <v>1.6741395085250632E-2</v>
      </c>
      <c r="AY101">
        <f t="shared" si="85"/>
        <v>5.8360158233877564E-3</v>
      </c>
      <c r="AZ101">
        <f t="shared" si="86"/>
        <v>1.0905379261862877E-2</v>
      </c>
      <c r="BA101">
        <f t="shared" si="87"/>
        <v>0.46839180489716403</v>
      </c>
      <c r="BB101">
        <f t="shared" si="88"/>
        <v>0.24998622086765609</v>
      </c>
      <c r="BC101">
        <f t="shared" si="89"/>
        <v>2.8217991299232685</v>
      </c>
      <c r="BD101">
        <f t="shared" si="90"/>
        <v>6.2006453561214201</v>
      </c>
      <c r="BE101">
        <f t="shared" si="83"/>
        <v>8.8351408595301262</v>
      </c>
      <c r="BF101">
        <f t="shared" si="83"/>
        <v>8.8309730774555373</v>
      </c>
      <c r="BG101">
        <f t="shared" si="83"/>
        <v>8.8399257623128857</v>
      </c>
      <c r="BH101">
        <f t="shared" si="83"/>
        <v>8.820627540936135</v>
      </c>
      <c r="BI101">
        <f t="shared" si="83"/>
        <v>8.8619240995560347</v>
      </c>
      <c r="BJ101">
        <f t="shared" si="83"/>
        <v>8.7720625899714921</v>
      </c>
      <c r="BK101">
        <f t="shared" si="83"/>
        <v>8.9615045699385938</v>
      </c>
      <c r="BL101">
        <f t="shared" si="91"/>
        <v>8.5218104321305415</v>
      </c>
      <c r="BM101"/>
      <c r="BN101"/>
      <c r="BO101"/>
      <c r="BP101"/>
    </row>
    <row r="102" spans="1:68" s="9" customFormat="1" x14ac:dyDescent="0.2">
      <c r="A102" s="63" t="s">
        <v>1465</v>
      </c>
      <c r="B102" s="28" t="s">
        <v>676</v>
      </c>
      <c r="C102" s="64">
        <v>37073.425000000003</v>
      </c>
      <c r="D102" s="64" t="s">
        <v>700</v>
      </c>
      <c r="E102" s="9">
        <f t="shared" si="63"/>
        <v>-12279.95388221014</v>
      </c>
      <c r="F102" s="9">
        <f t="shared" si="64"/>
        <v>-12280</v>
      </c>
      <c r="G102" s="9">
        <f t="shared" si="65"/>
        <v>7.1429999996325932E-2</v>
      </c>
      <c r="I102" s="9">
        <f t="shared" si="92"/>
        <v>7.1429999996325932E-2</v>
      </c>
      <c r="M102" s="15"/>
      <c r="P102" s="9">
        <f t="shared" si="66"/>
        <v>1.4379509339672281E-3</v>
      </c>
      <c r="Q102" s="40">
        <f t="shared" si="67"/>
        <v>22054.925000000003</v>
      </c>
      <c r="S102" s="35">
        <v>0.1</v>
      </c>
      <c r="T102"/>
      <c r="U102"/>
      <c r="V102"/>
      <c r="W102"/>
      <c r="Z102">
        <f t="shared" si="68"/>
        <v>-12280</v>
      </c>
      <c r="AA102" s="15">
        <f t="shared" si="69"/>
        <v>5.9460228887259128E-3</v>
      </c>
      <c r="AB102" s="15">
        <f t="shared" si="70"/>
        <v>6.6921928041567241E-2</v>
      </c>
      <c r="AC102" s="15">
        <f t="shared" si="71"/>
        <v>6.9992049062358702E-2</v>
      </c>
      <c r="AD102" s="15">
        <f t="shared" si="72"/>
        <v>6.5483977107600025E-2</v>
      </c>
      <c r="AE102" s="15">
        <f t="shared" si="73"/>
        <v>4.2881512578286842E-4</v>
      </c>
      <c r="AF102">
        <f t="shared" si="74"/>
        <v>6.9992049062358702E-2</v>
      </c>
      <c r="AG102" s="68"/>
      <c r="AH102">
        <f t="shared" si="75"/>
        <v>4.5080719547586851E-3</v>
      </c>
      <c r="AI102">
        <f t="shared" si="76"/>
        <v>0.44640462067068631</v>
      </c>
      <c r="AJ102">
        <f t="shared" si="77"/>
        <v>8.4157711580496564E-2</v>
      </c>
      <c r="AK102">
        <f t="shared" si="78"/>
        <v>8.4452092841049653E-2</v>
      </c>
      <c r="AL102">
        <f t="shared" si="79"/>
        <v>2.9902077830767468</v>
      </c>
      <c r="AM102">
        <f t="shared" si="80"/>
        <v>13.186119394640144</v>
      </c>
      <c r="AN102" s="15">
        <f t="shared" si="93"/>
        <v>2.8579165068029462</v>
      </c>
      <c r="AO102" s="15">
        <f t="shared" si="93"/>
        <v>2.8522025916722549</v>
      </c>
      <c r="AP102" s="15">
        <f t="shared" si="93"/>
        <v>2.8628320763274471</v>
      </c>
      <c r="AQ102" s="15">
        <f t="shared" si="93"/>
        <v>2.8430313048803431</v>
      </c>
      <c r="AR102" s="15">
        <f t="shared" si="93"/>
        <v>2.8798264569110379</v>
      </c>
      <c r="AS102" s="15">
        <f t="shared" si="93"/>
        <v>2.811117387711914</v>
      </c>
      <c r="AT102" s="15">
        <f t="shared" si="93"/>
        <v>2.9383994680947407</v>
      </c>
      <c r="AU102" s="15">
        <f t="shared" si="81"/>
        <v>2.6981105933925837</v>
      </c>
      <c r="AV102"/>
      <c r="AW102">
        <v>6000</v>
      </c>
      <c r="AX102">
        <f t="shared" si="84"/>
        <v>1.5909192161326913E-2</v>
      </c>
      <c r="AY102">
        <f t="shared" si="85"/>
        <v>5.8741866286314863E-3</v>
      </c>
      <c r="AZ102">
        <f t="shared" si="86"/>
        <v>1.0035005532695426E-2</v>
      </c>
      <c r="BA102">
        <f t="shared" si="87"/>
        <v>0.46419777291348285</v>
      </c>
      <c r="BB102">
        <f t="shared" si="88"/>
        <v>0.22594724969606808</v>
      </c>
      <c r="BC102">
        <f t="shared" si="89"/>
        <v>2.8465498310533861</v>
      </c>
      <c r="BD102">
        <f t="shared" si="90"/>
        <v>6.7294317213044117</v>
      </c>
      <c r="BE102">
        <f t="shared" ref="BE102:BK111" si="94">$BL102+$AB$7*SIN(BF102)</f>
        <v>8.87911971145164</v>
      </c>
      <c r="BF102">
        <f t="shared" si="94"/>
        <v>8.8743946575227604</v>
      </c>
      <c r="BG102">
        <f t="shared" si="94"/>
        <v>8.8842644463266041</v>
      </c>
      <c r="BH102">
        <f t="shared" si="94"/>
        <v>8.8635797666034328</v>
      </c>
      <c r="BI102">
        <f t="shared" si="94"/>
        <v>8.9066391937808476</v>
      </c>
      <c r="BJ102">
        <f t="shared" si="94"/>
        <v>8.8156458281473871</v>
      </c>
      <c r="BK102">
        <f t="shared" si="94"/>
        <v>9.0026881484732098</v>
      </c>
      <c r="BL102">
        <f t="shared" si="91"/>
        <v>8.5862318905236599</v>
      </c>
      <c r="BM102"/>
      <c r="BN102"/>
      <c r="BO102"/>
      <c r="BP102"/>
    </row>
    <row r="103" spans="1:68" s="9" customFormat="1" x14ac:dyDescent="0.2">
      <c r="A103" s="63" t="s">
        <v>753</v>
      </c>
      <c r="B103" s="28" t="s">
        <v>676</v>
      </c>
      <c r="C103" s="64">
        <v>37076.535000000003</v>
      </c>
      <c r="D103" s="64" t="s">
        <v>700</v>
      </c>
      <c r="E103" s="9">
        <f t="shared" si="63"/>
        <v>-12277.945953798277</v>
      </c>
      <c r="F103" s="9">
        <f t="shared" si="64"/>
        <v>-12278</v>
      </c>
      <c r="G103" s="9">
        <f t="shared" si="65"/>
        <v>8.3710000006249174E-2</v>
      </c>
      <c r="I103" s="9">
        <f t="shared" si="92"/>
        <v>8.3710000006249174E-2</v>
      </c>
      <c r="M103" s="15"/>
      <c r="P103" s="9">
        <f t="shared" si="66"/>
        <v>1.4385410910067837E-3</v>
      </c>
      <c r="Q103" s="40">
        <f t="shared" si="67"/>
        <v>22058.035000000003</v>
      </c>
      <c r="S103" s="35">
        <v>0.1</v>
      </c>
      <c r="U103" s="15"/>
      <c r="V103" s="15"/>
      <c r="W103" s="15"/>
      <c r="X103" s="15"/>
      <c r="Y103" s="15"/>
      <c r="Z103">
        <f t="shared" si="68"/>
        <v>-12278</v>
      </c>
      <c r="AA103" s="15">
        <f t="shared" si="69"/>
        <v>5.9374433383081356E-3</v>
      </c>
      <c r="AB103" s="15">
        <f t="shared" si="70"/>
        <v>7.9211097758947829E-2</v>
      </c>
      <c r="AC103" s="15">
        <f t="shared" si="71"/>
        <v>8.2271458915242388E-2</v>
      </c>
      <c r="AD103" s="15">
        <f t="shared" si="72"/>
        <v>7.7772556667941042E-2</v>
      </c>
      <c r="AE103" s="15">
        <f t="shared" si="73"/>
        <v>6.0485705706681014E-4</v>
      </c>
      <c r="AF103">
        <f t="shared" si="74"/>
        <v>8.2271458915242388E-2</v>
      </c>
      <c r="AG103" s="68"/>
      <c r="AH103">
        <f t="shared" si="75"/>
        <v>4.4989022473013521E-3</v>
      </c>
      <c r="AI103">
        <f t="shared" si="76"/>
        <v>0.44638561236254071</v>
      </c>
      <c r="AJ103">
        <f t="shared" si="77"/>
        <v>8.3933264224199E-2</v>
      </c>
      <c r="AK103">
        <f t="shared" si="78"/>
        <v>8.4327396501973351E-2</v>
      </c>
      <c r="AL103">
        <f t="shared" si="79"/>
        <v>2.9904330273660755</v>
      </c>
      <c r="AM103">
        <f t="shared" si="80"/>
        <v>13.205843341925078</v>
      </c>
      <c r="AN103" s="15">
        <f t="shared" si="93"/>
        <v>2.8583345517649086</v>
      </c>
      <c r="AO103" s="15">
        <f t="shared" si="93"/>
        <v>2.8526239620518035</v>
      </c>
      <c r="AP103" s="15">
        <f t="shared" si="93"/>
        <v>2.8632459661465846</v>
      </c>
      <c r="AQ103" s="15">
        <f t="shared" si="93"/>
        <v>2.8434616082235817</v>
      </c>
      <c r="AR103" s="15">
        <f t="shared" si="93"/>
        <v>2.8802218917654261</v>
      </c>
      <c r="AS103" s="15">
        <f t="shared" si="93"/>
        <v>2.8115870137586669</v>
      </c>
      <c r="AT103" s="15">
        <f t="shared" si="93"/>
        <v>2.9387177715166328</v>
      </c>
      <c r="AU103" s="15">
        <f t="shared" si="81"/>
        <v>2.6987548079765147</v>
      </c>
      <c r="AV103"/>
      <c r="AW103">
        <v>6200</v>
      </c>
      <c r="AX103">
        <f t="shared" si="84"/>
        <v>1.5065365141835934E-2</v>
      </c>
      <c r="AY103">
        <f t="shared" si="85"/>
        <v>5.9121281044433229E-3</v>
      </c>
      <c r="AZ103">
        <f t="shared" si="86"/>
        <v>9.1532370373926114E-3</v>
      </c>
      <c r="BA103">
        <f t="shared" si="87"/>
        <v>0.460396429132366</v>
      </c>
      <c r="BB103">
        <f t="shared" si="88"/>
        <v>0.20219184156138659</v>
      </c>
      <c r="BC103">
        <f t="shared" si="89"/>
        <v>2.870869681493724</v>
      </c>
      <c r="BD103">
        <f t="shared" si="90"/>
        <v>7.3424500437507172</v>
      </c>
      <c r="BE103">
        <f t="shared" si="94"/>
        <v>8.9227065845228317</v>
      </c>
      <c r="BF103">
        <f t="shared" si="94"/>
        <v>8.9174890708195385</v>
      </c>
      <c r="BG103">
        <f t="shared" si="94"/>
        <v>8.928117259682514</v>
      </c>
      <c r="BH103">
        <f t="shared" si="94"/>
        <v>8.9064006663796498</v>
      </c>
      <c r="BI103">
        <f t="shared" si="94"/>
        <v>8.9505051543817657</v>
      </c>
      <c r="BJ103">
        <f t="shared" si="94"/>
        <v>8.8597378974361245</v>
      </c>
      <c r="BK103">
        <f t="shared" si="94"/>
        <v>9.0421439794258127</v>
      </c>
      <c r="BL103">
        <f t="shared" si="91"/>
        <v>8.6506533489167801</v>
      </c>
      <c r="BM103"/>
      <c r="BN103"/>
      <c r="BO103"/>
      <c r="BP103"/>
    </row>
    <row r="104" spans="1:68" s="9" customFormat="1" x14ac:dyDescent="0.2">
      <c r="A104" s="63" t="s">
        <v>753</v>
      </c>
      <c r="B104" s="28" t="s">
        <v>676</v>
      </c>
      <c r="C104" s="64">
        <v>37107.478000000003</v>
      </c>
      <c r="D104" s="64" t="s">
        <v>700</v>
      </c>
      <c r="E104" s="9">
        <f t="shared" si="63"/>
        <v>-12257.968034554446</v>
      </c>
      <c r="F104" s="9">
        <f t="shared" si="64"/>
        <v>-12258</v>
      </c>
      <c r="G104" s="9">
        <f t="shared" si="65"/>
        <v>4.950999999709893E-2</v>
      </c>
      <c r="I104" s="9">
        <f t="shared" si="92"/>
        <v>4.950999999709893E-2</v>
      </c>
      <c r="M104" s="15"/>
      <c r="P104" s="9">
        <f t="shared" si="66"/>
        <v>1.444441400090465E-3</v>
      </c>
      <c r="Q104" s="40">
        <f t="shared" si="67"/>
        <v>22088.978000000003</v>
      </c>
      <c r="S104" s="35">
        <v>0.1</v>
      </c>
      <c r="T104" s="15"/>
      <c r="U104" s="15"/>
      <c r="V104" s="15"/>
      <c r="W104" s="15"/>
      <c r="X104"/>
      <c r="Y104"/>
      <c r="Z104">
        <f t="shared" si="68"/>
        <v>-12258</v>
      </c>
      <c r="AA104" s="15">
        <f t="shared" si="69"/>
        <v>5.851633384211654E-3</v>
      </c>
      <c r="AB104" s="15">
        <f t="shared" si="70"/>
        <v>4.5102808012977738E-2</v>
      </c>
      <c r="AC104" s="15">
        <f t="shared" si="71"/>
        <v>4.8065558597008465E-2</v>
      </c>
      <c r="AD104" s="15">
        <f t="shared" si="72"/>
        <v>4.3658366612887273E-2</v>
      </c>
      <c r="AE104" s="15">
        <f t="shared" si="73"/>
        <v>1.9060529753052701E-4</v>
      </c>
      <c r="AF104">
        <f t="shared" si="74"/>
        <v>4.8065558597008465E-2</v>
      </c>
      <c r="AG104" s="68"/>
      <c r="AH104">
        <f t="shared" si="75"/>
        <v>4.4071919841211895E-3</v>
      </c>
      <c r="AI104">
        <f t="shared" si="76"/>
        <v>0.44619717856597219</v>
      </c>
      <c r="AJ104">
        <f t="shared" si="77"/>
        <v>8.1689809631499397E-2</v>
      </c>
      <c r="AK104">
        <f t="shared" si="78"/>
        <v>8.3080894143661946E-2</v>
      </c>
      <c r="AL104">
        <f t="shared" si="79"/>
        <v>2.992684214762618</v>
      </c>
      <c r="AM104">
        <f t="shared" si="80"/>
        <v>13.406244996690347</v>
      </c>
      <c r="AN104" s="15">
        <f t="shared" si="93"/>
        <v>2.8625136444812784</v>
      </c>
      <c r="AO104" s="15">
        <f t="shared" si="93"/>
        <v>2.8568373033371963</v>
      </c>
      <c r="AP104" s="15">
        <f t="shared" si="93"/>
        <v>2.8673828592346355</v>
      </c>
      <c r="AQ104" s="15">
        <f t="shared" si="93"/>
        <v>2.8477652703673533</v>
      </c>
      <c r="AR104" s="15">
        <f t="shared" si="93"/>
        <v>2.8841727914764554</v>
      </c>
      <c r="AS104" s="15">
        <f t="shared" si="93"/>
        <v>2.8162856424768572</v>
      </c>
      <c r="AT104" s="15">
        <f t="shared" si="93"/>
        <v>2.9418953507548986</v>
      </c>
      <c r="AU104" s="15">
        <f t="shared" si="81"/>
        <v>2.7051969538158267</v>
      </c>
      <c r="AV104"/>
      <c r="AW104">
        <v>6400</v>
      </c>
      <c r="AX104">
        <f t="shared" si="84"/>
        <v>1.4211590889819894E-2</v>
      </c>
      <c r="AY104">
        <f t="shared" si="85"/>
        <v>5.949840250823268E-3</v>
      </c>
      <c r="AZ104">
        <f t="shared" si="86"/>
        <v>8.2617506389966264E-3</v>
      </c>
      <c r="BA104">
        <f t="shared" si="87"/>
        <v>0.45696809294107354</v>
      </c>
      <c r="BB104">
        <f t="shared" si="88"/>
        <v>0.1787046094630903</v>
      </c>
      <c r="BC104">
        <f t="shared" si="89"/>
        <v>2.8947954445425412</v>
      </c>
      <c r="BD104">
        <f t="shared" si="90"/>
        <v>8.062644672522211</v>
      </c>
      <c r="BE104">
        <f t="shared" si="94"/>
        <v>8.9659250123382073</v>
      </c>
      <c r="BF104">
        <f t="shared" si="94"/>
        <v>8.960310441994908</v>
      </c>
      <c r="BG104">
        <f t="shared" si="94"/>
        <v>8.9714933772212575</v>
      </c>
      <c r="BH104">
        <f t="shared" si="94"/>
        <v>8.9491573053399645</v>
      </c>
      <c r="BI104">
        <f t="shared" si="94"/>
        <v>8.9935304076687341</v>
      </c>
      <c r="BJ104">
        <f t="shared" si="94"/>
        <v>8.9043607668258087</v>
      </c>
      <c r="BK104">
        <f t="shared" si="94"/>
        <v>9.0799756374254788</v>
      </c>
      <c r="BL104">
        <f t="shared" si="91"/>
        <v>8.7150748073098985</v>
      </c>
      <c r="BM104"/>
      <c r="BN104"/>
      <c r="BO104"/>
      <c r="BP104"/>
    </row>
    <row r="105" spans="1:68" s="9" customFormat="1" x14ac:dyDescent="0.2">
      <c r="A105" s="63" t="s">
        <v>1465</v>
      </c>
      <c r="B105" s="28" t="s">
        <v>676</v>
      </c>
      <c r="C105" s="64">
        <v>37135.379000000001</v>
      </c>
      <c r="D105" s="64" t="s">
        <v>700</v>
      </c>
      <c r="E105" s="9">
        <f t="shared" si="63"/>
        <v>-12239.954140464601</v>
      </c>
      <c r="F105" s="9">
        <f t="shared" si="64"/>
        <v>-12240</v>
      </c>
      <c r="G105" s="9">
        <f t="shared" si="65"/>
        <v>7.1029999999154825E-2</v>
      </c>
      <c r="I105" s="9">
        <f t="shared" si="92"/>
        <v>7.1029999999154825E-2</v>
      </c>
      <c r="M105" s="15"/>
      <c r="P105" s="9">
        <f t="shared" si="66"/>
        <v>1.4497497174991352E-3</v>
      </c>
      <c r="Q105" s="40">
        <f t="shared" si="67"/>
        <v>22116.879000000001</v>
      </c>
      <c r="S105" s="35">
        <v>0.1</v>
      </c>
      <c r="T105"/>
      <c r="U105"/>
      <c r="V105"/>
      <c r="W105"/>
      <c r="X105"/>
      <c r="Y105"/>
      <c r="Z105">
        <f t="shared" si="68"/>
        <v>-12240</v>
      </c>
      <c r="AA105" s="15">
        <f t="shared" si="69"/>
        <v>5.7743826036865363E-3</v>
      </c>
      <c r="AB105" s="15">
        <f t="shared" si="70"/>
        <v>6.6705367112967429E-2</v>
      </c>
      <c r="AC105" s="15">
        <f t="shared" si="71"/>
        <v>6.9580250281655695E-2</v>
      </c>
      <c r="AD105" s="15">
        <f t="shared" si="72"/>
        <v>6.5255617395468285E-2</v>
      </c>
      <c r="AE105" s="15">
        <f t="shared" si="73"/>
        <v>4.258295601663743E-4</v>
      </c>
      <c r="AF105">
        <f t="shared" si="74"/>
        <v>6.9580250281655695E-2</v>
      </c>
      <c r="AG105" s="68"/>
      <c r="AH105">
        <f t="shared" si="75"/>
        <v>4.3246328861874014E-3</v>
      </c>
      <c r="AI105">
        <f t="shared" si="76"/>
        <v>0.44603014625433823</v>
      </c>
      <c r="AJ105">
        <f t="shared" si="77"/>
        <v>7.9672273972165211E-2</v>
      </c>
      <c r="AK105">
        <f t="shared" si="78"/>
        <v>8.1959753178070152E-2</v>
      </c>
      <c r="AL105">
        <f t="shared" si="79"/>
        <v>2.9947083495114235</v>
      </c>
      <c r="AM105">
        <f t="shared" si="80"/>
        <v>13.591669210196253</v>
      </c>
      <c r="AN105" s="15">
        <f t="shared" si="93"/>
        <v>2.8662727344776591</v>
      </c>
      <c r="AO105" s="15">
        <f t="shared" si="93"/>
        <v>2.860628761329385</v>
      </c>
      <c r="AP105" s="15">
        <f t="shared" si="93"/>
        <v>2.8711029669090555</v>
      </c>
      <c r="AQ105" s="15">
        <f t="shared" si="93"/>
        <v>2.8516395474916831</v>
      </c>
      <c r="AR105" s="15">
        <f t="shared" si="93"/>
        <v>2.8877232790400393</v>
      </c>
      <c r="AS105" s="15">
        <f t="shared" si="93"/>
        <v>2.8205180634679472</v>
      </c>
      <c r="AT105" s="15">
        <f t="shared" si="93"/>
        <v>2.9447467693262399</v>
      </c>
      <c r="AU105" s="15">
        <f t="shared" si="81"/>
        <v>2.7109948850712073</v>
      </c>
      <c r="AV105"/>
      <c r="AW105">
        <v>6600</v>
      </c>
      <c r="AX105">
        <f t="shared" si="84"/>
        <v>1.3349479640579604E-2</v>
      </c>
      <c r="AY105">
        <f t="shared" si="85"/>
        <v>5.9873230677713217E-3</v>
      </c>
      <c r="AZ105">
        <f t="shared" si="86"/>
        <v>7.3621565728082825E-3</v>
      </c>
      <c r="BA105">
        <f t="shared" si="87"/>
        <v>0.45389516795484686</v>
      </c>
      <c r="BB105">
        <f t="shared" si="88"/>
        <v>0.15547052925528174</v>
      </c>
      <c r="BC105">
        <f t="shared" si="89"/>
        <v>2.9183613974885132</v>
      </c>
      <c r="BD105">
        <f t="shared" si="90"/>
        <v>8.9220827005307939</v>
      </c>
      <c r="BE105">
        <f t="shared" si="94"/>
        <v>9.0087972485186274</v>
      </c>
      <c r="BF105">
        <f t="shared" si="94"/>
        <v>9.0029092483499742</v>
      </c>
      <c r="BG105">
        <f t="shared" si="94"/>
        <v>9.0144045589988053</v>
      </c>
      <c r="BH105">
        <f t="shared" si="94"/>
        <v>8.9919065490807313</v>
      </c>
      <c r="BI105">
        <f t="shared" si="94"/>
        <v>9.0357339078146772</v>
      </c>
      <c r="BJ105">
        <f t="shared" si="94"/>
        <v>8.94952069338221</v>
      </c>
      <c r="BK105">
        <f t="shared" si="94"/>
        <v>9.1162934352900837</v>
      </c>
      <c r="BL105">
        <f t="shared" si="91"/>
        <v>8.7794962657030169</v>
      </c>
      <c r="BM105"/>
      <c r="BN105"/>
      <c r="BO105"/>
      <c r="BP105"/>
    </row>
    <row r="106" spans="1:68" s="9" customFormat="1" x14ac:dyDescent="0.2">
      <c r="A106" s="63" t="s">
        <v>1475</v>
      </c>
      <c r="B106" s="28" t="s">
        <v>676</v>
      </c>
      <c r="C106" s="64">
        <v>37169.455999999998</v>
      </c>
      <c r="D106" s="64" t="s">
        <v>700</v>
      </c>
      <c r="E106" s="9">
        <f t="shared" si="63"/>
        <v>-12217.95279754142</v>
      </c>
      <c r="F106" s="9">
        <f t="shared" si="64"/>
        <v>-12218</v>
      </c>
      <c r="G106" s="9">
        <f t="shared" si="65"/>
        <v>7.3109999997541308E-2</v>
      </c>
      <c r="I106" s="9">
        <f t="shared" si="92"/>
        <v>7.3109999997541308E-2</v>
      </c>
      <c r="M106" s="15"/>
      <c r="P106" s="9">
        <f t="shared" si="66"/>
        <v>1.4562351383748703E-3</v>
      </c>
      <c r="Q106" s="40">
        <f t="shared" si="67"/>
        <v>22150.955999999998</v>
      </c>
      <c r="S106" s="35">
        <v>0.1</v>
      </c>
      <c r="X106"/>
      <c r="Y106"/>
      <c r="Z106">
        <f t="shared" si="68"/>
        <v>-12218</v>
      </c>
      <c r="AA106" s="15">
        <f t="shared" si="69"/>
        <v>5.6799381352053112E-3</v>
      </c>
      <c r="AB106" s="15">
        <f t="shared" si="70"/>
        <v>6.8886297000710861E-2</v>
      </c>
      <c r="AC106" s="15">
        <f t="shared" si="71"/>
        <v>7.1653764859166441E-2</v>
      </c>
      <c r="AD106" s="15">
        <f t="shared" si="72"/>
        <v>6.7430061862335994E-2</v>
      </c>
      <c r="AE106" s="15">
        <f t="shared" si="73"/>
        <v>4.5468132427584594E-4</v>
      </c>
      <c r="AF106">
        <f t="shared" si="74"/>
        <v>7.1653764859166441E-2</v>
      </c>
      <c r="AG106" s="68"/>
      <c r="AH106">
        <f t="shared" si="75"/>
        <v>4.2237029968304413E-3</v>
      </c>
      <c r="AI106">
        <f t="shared" si="76"/>
        <v>0.44582927574052755</v>
      </c>
      <c r="AJ106">
        <f t="shared" si="77"/>
        <v>7.7208400910292241E-2</v>
      </c>
      <c r="AK106">
        <f t="shared" si="78"/>
        <v>8.0590373952053457E-2</v>
      </c>
      <c r="AL106">
        <f t="shared" si="79"/>
        <v>2.9971798383390205</v>
      </c>
      <c r="AM106">
        <f t="shared" si="80"/>
        <v>13.825109248436263</v>
      </c>
      <c r="AN106" s="15">
        <f t="shared" si="93"/>
        <v>2.8708645154272761</v>
      </c>
      <c r="AO106" s="15">
        <f t="shared" si="93"/>
        <v>2.8652620862514873</v>
      </c>
      <c r="AP106" s="15">
        <f t="shared" si="93"/>
        <v>2.8756458227846862</v>
      </c>
      <c r="AQ106" s="15">
        <f t="shared" si="93"/>
        <v>2.8563760440260215</v>
      </c>
      <c r="AR106" s="15">
        <f t="shared" si="93"/>
        <v>2.8920559930268319</v>
      </c>
      <c r="AS106" s="15">
        <f t="shared" si="93"/>
        <v>2.8256956733710648</v>
      </c>
      <c r="AT106" s="15">
        <f t="shared" si="93"/>
        <v>2.9482211753910499</v>
      </c>
      <c r="AU106" s="15">
        <f t="shared" si="81"/>
        <v>2.7180812454944503</v>
      </c>
      <c r="AV106"/>
      <c r="AW106">
        <v>6800</v>
      </c>
      <c r="AX106">
        <f t="shared" si="84"/>
        <v>1.248056110235099E-2</v>
      </c>
      <c r="AY106">
        <f t="shared" si="85"/>
        <v>6.0245765552874829E-3</v>
      </c>
      <c r="AZ106">
        <f t="shared" si="86"/>
        <v>6.4559845470635079E-3</v>
      </c>
      <c r="BA106">
        <f t="shared" si="87"/>
        <v>0.45116188846275429</v>
      </c>
      <c r="BB106">
        <f t="shared" si="88"/>
        <v>0.13247448945953993</v>
      </c>
      <c r="BC106">
        <f t="shared" si="89"/>
        <v>2.9416000956162125</v>
      </c>
      <c r="BD106">
        <f t="shared" si="90"/>
        <v>9.9670177812489129</v>
      </c>
      <c r="BE106">
        <f t="shared" si="94"/>
        <v>9.0513452765335849</v>
      </c>
      <c r="BF106">
        <f t="shared" si="94"/>
        <v>9.0453315179432963</v>
      </c>
      <c r="BG106">
        <f t="shared" si="94"/>
        <v>9.0568664501098208</v>
      </c>
      <c r="BH106">
        <f t="shared" si="94"/>
        <v>9.0346945273045733</v>
      </c>
      <c r="BI106">
        <f t="shared" si="94"/>
        <v>9.0771454828745188</v>
      </c>
      <c r="BJ106">
        <f t="shared" si="94"/>
        <v>8.995209905401838</v>
      </c>
      <c r="BK106">
        <f t="shared" si="94"/>
        <v>9.151213966372703</v>
      </c>
      <c r="BL106">
        <f t="shared" si="91"/>
        <v>8.8439177240961371</v>
      </c>
      <c r="BM106"/>
      <c r="BN106"/>
      <c r="BO106"/>
      <c r="BP106"/>
    </row>
    <row r="107" spans="1:68" s="9" customFormat="1" x14ac:dyDescent="0.2">
      <c r="A107" s="63" t="s">
        <v>1475</v>
      </c>
      <c r="B107" s="28" t="s">
        <v>676</v>
      </c>
      <c r="C107" s="64">
        <v>37169.459000000003</v>
      </c>
      <c r="D107" s="64" t="s">
        <v>700</v>
      </c>
      <c r="E107" s="9">
        <f t="shared" si="63"/>
        <v>-12217.950860632982</v>
      </c>
      <c r="F107" s="9">
        <f t="shared" si="64"/>
        <v>-12218</v>
      </c>
      <c r="G107" s="9">
        <f t="shared" si="65"/>
        <v>7.6110000001790468E-2</v>
      </c>
      <c r="I107" s="9">
        <f t="shared" si="92"/>
        <v>7.6110000001790468E-2</v>
      </c>
      <c r="M107" s="15"/>
      <c r="P107" s="9">
        <f t="shared" si="66"/>
        <v>1.4562351383748703E-3</v>
      </c>
      <c r="Q107" s="40">
        <f t="shared" si="67"/>
        <v>22150.959000000003</v>
      </c>
      <c r="S107" s="35">
        <v>0.1</v>
      </c>
      <c r="X107"/>
      <c r="Y107"/>
      <c r="Z107">
        <f t="shared" si="68"/>
        <v>-12218</v>
      </c>
      <c r="AA107" s="15">
        <f t="shared" si="69"/>
        <v>5.6799381352053112E-3</v>
      </c>
      <c r="AB107" s="15">
        <f t="shared" si="70"/>
        <v>7.188629700496002E-2</v>
      </c>
      <c r="AC107" s="15">
        <f t="shared" si="71"/>
        <v>7.46537648634156E-2</v>
      </c>
      <c r="AD107" s="15">
        <f t="shared" si="72"/>
        <v>7.0430061866585153E-2</v>
      </c>
      <c r="AE107" s="15">
        <f t="shared" si="73"/>
        <v>4.9603936145310127E-4</v>
      </c>
      <c r="AF107">
        <f t="shared" si="74"/>
        <v>7.46537648634156E-2</v>
      </c>
      <c r="AG107" s="68"/>
      <c r="AH107">
        <f t="shared" si="75"/>
        <v>4.2237029968304413E-3</v>
      </c>
      <c r="AI107">
        <f t="shared" si="76"/>
        <v>0.44582927574052755</v>
      </c>
      <c r="AJ107">
        <f t="shared" si="77"/>
        <v>7.7208400910292241E-2</v>
      </c>
      <c r="AK107">
        <f t="shared" si="78"/>
        <v>8.0590373952053457E-2</v>
      </c>
      <c r="AL107">
        <f t="shared" si="79"/>
        <v>2.9971798383390205</v>
      </c>
      <c r="AM107">
        <f t="shared" si="80"/>
        <v>13.825109248436263</v>
      </c>
      <c r="AN107" s="15">
        <f t="shared" si="93"/>
        <v>2.8708645154272761</v>
      </c>
      <c r="AO107" s="15">
        <f t="shared" si="93"/>
        <v>2.8652620862514873</v>
      </c>
      <c r="AP107" s="15">
        <f t="shared" si="93"/>
        <v>2.8756458227846862</v>
      </c>
      <c r="AQ107" s="15">
        <f t="shared" si="93"/>
        <v>2.8563760440260215</v>
      </c>
      <c r="AR107" s="15">
        <f t="shared" si="93"/>
        <v>2.8920559930268319</v>
      </c>
      <c r="AS107" s="15">
        <f t="shared" si="93"/>
        <v>2.8256956733710648</v>
      </c>
      <c r="AT107" s="15">
        <f t="shared" si="93"/>
        <v>2.9482211753910499</v>
      </c>
      <c r="AU107" s="15">
        <f t="shared" si="81"/>
        <v>2.7180812454944503</v>
      </c>
      <c r="AV107"/>
      <c r="AW107">
        <v>7000</v>
      </c>
      <c r="AX107">
        <f t="shared" si="84"/>
        <v>1.1606270172925367E-2</v>
      </c>
      <c r="AY107">
        <f t="shared" si="85"/>
        <v>6.0616007133717517E-3</v>
      </c>
      <c r="AZ107">
        <f t="shared" si="86"/>
        <v>5.5446694595536151E-3</v>
      </c>
      <c r="BA107">
        <f t="shared" si="87"/>
        <v>0.44875413359413241</v>
      </c>
      <c r="BB107">
        <f t="shared" si="88"/>
        <v>0.10970087284338755</v>
      </c>
      <c r="BC107">
        <f t="shared" si="89"/>
        <v>2.9645430525363206</v>
      </c>
      <c r="BD107">
        <f t="shared" si="90"/>
        <v>11.266745758003701</v>
      </c>
      <c r="BE107">
        <f t="shared" si="94"/>
        <v>9.0935917405479412</v>
      </c>
      <c r="BF107">
        <f t="shared" si="94"/>
        <v>9.0876181602119264</v>
      </c>
      <c r="BG107">
        <f t="shared" si="94"/>
        <v>9.0988996107110491</v>
      </c>
      <c r="BH107">
        <f t="shared" si="94"/>
        <v>9.0775564194731384</v>
      </c>
      <c r="BI107">
        <f t="shared" si="94"/>
        <v>9.1178058965911575</v>
      </c>
      <c r="BJ107">
        <f t="shared" si="94"/>
        <v>9.0414082339026631</v>
      </c>
      <c r="BK107">
        <f t="shared" si="94"/>
        <v>9.1848596208520306</v>
      </c>
      <c r="BL107">
        <f t="shared" si="91"/>
        <v>8.9083391824892555</v>
      </c>
      <c r="BM107"/>
      <c r="BN107"/>
      <c r="BO107"/>
      <c r="BP107"/>
    </row>
    <row r="108" spans="1:68" s="9" customFormat="1" x14ac:dyDescent="0.2">
      <c r="A108" s="63" t="s">
        <v>1475</v>
      </c>
      <c r="B108" s="28" t="s">
        <v>676</v>
      </c>
      <c r="C108" s="64">
        <v>37172.553999999996</v>
      </c>
      <c r="D108" s="64" t="s">
        <v>700</v>
      </c>
      <c r="E108" s="9">
        <f t="shared" si="63"/>
        <v>-12215.952616763301</v>
      </c>
      <c r="F108" s="9">
        <f t="shared" si="64"/>
        <v>-12216</v>
      </c>
      <c r="G108" s="9">
        <f t="shared" si="65"/>
        <v>7.3389999997743871E-2</v>
      </c>
      <c r="I108" s="9">
        <f t="shared" si="92"/>
        <v>7.3389999997743871E-2</v>
      </c>
      <c r="M108" s="15"/>
      <c r="P108" s="9">
        <f t="shared" si="66"/>
        <v>1.4568245844931871E-3</v>
      </c>
      <c r="Q108" s="40">
        <f t="shared" si="67"/>
        <v>22154.053999999996</v>
      </c>
      <c r="S108" s="35">
        <v>0.1</v>
      </c>
      <c r="Z108">
        <f t="shared" si="68"/>
        <v>-12216</v>
      </c>
      <c r="AA108" s="15">
        <f t="shared" si="69"/>
        <v>5.6713508564604628E-3</v>
      </c>
      <c r="AB108" s="15">
        <f t="shared" si="70"/>
        <v>6.9175473725776593E-2</v>
      </c>
      <c r="AC108" s="15">
        <f t="shared" si="71"/>
        <v>7.1933175413250686E-2</v>
      </c>
      <c r="AD108" s="15">
        <f t="shared" si="72"/>
        <v>6.7718649141283407E-2</v>
      </c>
      <c r="AE108" s="15">
        <f t="shared" si="73"/>
        <v>4.5858154415202444E-4</v>
      </c>
      <c r="AF108">
        <f t="shared" si="74"/>
        <v>7.1933175413250686E-2</v>
      </c>
      <c r="AG108" s="68"/>
      <c r="AH108">
        <f t="shared" si="75"/>
        <v>4.2145262719672756E-3</v>
      </c>
      <c r="AI108">
        <f t="shared" si="76"/>
        <v>0.44581119328172947</v>
      </c>
      <c r="AJ108">
        <f t="shared" si="77"/>
        <v>7.6984520964240952E-2</v>
      </c>
      <c r="AK108">
        <f t="shared" si="78"/>
        <v>8.0465933836496389E-2</v>
      </c>
      <c r="AL108">
        <f t="shared" si="79"/>
        <v>2.997404386622418</v>
      </c>
      <c r="AM108">
        <f t="shared" si="80"/>
        <v>13.846714424296119</v>
      </c>
      <c r="AN108" s="15">
        <f t="shared" si="93"/>
        <v>2.8712818060285668</v>
      </c>
      <c r="AO108" s="15">
        <f t="shared" si="93"/>
        <v>2.8656832615766712</v>
      </c>
      <c r="AP108" s="15">
        <f t="shared" si="93"/>
        <v>2.8760585962246314</v>
      </c>
      <c r="AQ108" s="15">
        <f t="shared" si="93"/>
        <v>2.8568067040551059</v>
      </c>
      <c r="AR108" s="15">
        <f t="shared" si="93"/>
        <v>2.8924495097480807</v>
      </c>
      <c r="AS108" s="15">
        <f t="shared" si="93"/>
        <v>2.8261666168715989</v>
      </c>
      <c r="AT108" s="15">
        <f t="shared" si="93"/>
        <v>2.94853645469462</v>
      </c>
      <c r="AU108" s="15">
        <f t="shared" si="81"/>
        <v>2.7187254600783817</v>
      </c>
      <c r="AV108"/>
      <c r="AW108">
        <v>7200</v>
      </c>
      <c r="AX108">
        <f t="shared" si="84"/>
        <v>1.0727934313411912E-2</v>
      </c>
      <c r="AY108">
        <f t="shared" si="85"/>
        <v>6.0983955420241282E-3</v>
      </c>
      <c r="AZ108">
        <f t="shared" si="86"/>
        <v>4.6295387713877851E-3</v>
      </c>
      <c r="BA108">
        <f t="shared" si="87"/>
        <v>0.4466593019522348</v>
      </c>
      <c r="BB108">
        <f t="shared" si="88"/>
        <v>8.7133198601321862E-2</v>
      </c>
      <c r="BC108">
        <f t="shared" si="89"/>
        <v>2.9872213217039962</v>
      </c>
      <c r="BD108">
        <f t="shared" si="90"/>
        <v>12.930034650143581</v>
      </c>
      <c r="BE108">
        <f t="shared" si="94"/>
        <v>9.1355607469828097</v>
      </c>
      <c r="BF108">
        <f t="shared" si="94"/>
        <v>9.1298044812388994</v>
      </c>
      <c r="BG108">
        <f t="shared" si="94"/>
        <v>9.140530249447826</v>
      </c>
      <c r="BH108">
        <f t="shared" si="94"/>
        <v>9.1205165558228494</v>
      </c>
      <c r="BI108">
        <f t="shared" si="94"/>
        <v>9.1577666395427926</v>
      </c>
      <c r="BJ108">
        <f t="shared" si="94"/>
        <v>9.0880846745450654</v>
      </c>
      <c r="BK108">
        <f t="shared" si="94"/>
        <v>9.2173580779735573</v>
      </c>
      <c r="BL108">
        <f t="shared" si="91"/>
        <v>8.9727606408823739</v>
      </c>
      <c r="BM108"/>
      <c r="BN108"/>
      <c r="BO108"/>
      <c r="BP108"/>
    </row>
    <row r="109" spans="1:68" s="9" customFormat="1" x14ac:dyDescent="0.2">
      <c r="A109" s="63" t="s">
        <v>1484</v>
      </c>
      <c r="B109" s="28" t="s">
        <v>676</v>
      </c>
      <c r="C109" s="64">
        <v>37197.324000000001</v>
      </c>
      <c r="D109" s="64" t="s">
        <v>700</v>
      </c>
      <c r="E109" s="9">
        <f t="shared" si="63"/>
        <v>-12199.960209444367</v>
      </c>
      <c r="F109" s="9">
        <f t="shared" si="64"/>
        <v>-12200</v>
      </c>
      <c r="G109" s="9">
        <f t="shared" si="65"/>
        <v>6.1630000003788155E-2</v>
      </c>
      <c r="I109" s="9">
        <f t="shared" si="92"/>
        <v>6.1630000003788155E-2</v>
      </c>
      <c r="M109" s="15"/>
      <c r="P109" s="9">
        <f t="shared" si="66"/>
        <v>1.4615393278537669E-3</v>
      </c>
      <c r="Q109" s="40">
        <f t="shared" si="67"/>
        <v>22178.824000000001</v>
      </c>
      <c r="S109" s="35">
        <v>0.1</v>
      </c>
      <c r="Z109">
        <f t="shared" si="68"/>
        <v>-12200</v>
      </c>
      <c r="AA109" s="15">
        <f t="shared" si="69"/>
        <v>5.6026443819881437E-3</v>
      </c>
      <c r="AB109" s="15">
        <f t="shared" si="70"/>
        <v>5.7488894949653778E-2</v>
      </c>
      <c r="AC109" s="15">
        <f t="shared" si="71"/>
        <v>6.0168460675934385E-2</v>
      </c>
      <c r="AD109" s="15">
        <f t="shared" si="72"/>
        <v>5.6027355621800008E-2</v>
      </c>
      <c r="AE109" s="15">
        <f t="shared" si="73"/>
        <v>3.1390645779716452E-4</v>
      </c>
      <c r="AF109">
        <f t="shared" si="74"/>
        <v>6.0168460675934385E-2</v>
      </c>
      <c r="AG109" s="68"/>
      <c r="AH109">
        <f t="shared" si="75"/>
        <v>4.1411050541343766E-3</v>
      </c>
      <c r="AI109">
        <f t="shared" si="76"/>
        <v>0.44566760223521995</v>
      </c>
      <c r="AJ109">
        <f t="shared" si="77"/>
        <v>7.519412795919457E-2</v>
      </c>
      <c r="AK109">
        <f t="shared" si="78"/>
        <v>7.9470703962842282E-2</v>
      </c>
      <c r="AL109">
        <f t="shared" si="79"/>
        <v>2.9991999853033087</v>
      </c>
      <c r="AM109">
        <f t="shared" si="80"/>
        <v>14.021926851004153</v>
      </c>
      <c r="AN109" s="15">
        <f t="shared" si="93"/>
        <v>2.8746192735034528</v>
      </c>
      <c r="AO109" s="15">
        <f t="shared" si="93"/>
        <v>2.8690524537213729</v>
      </c>
      <c r="AP109" s="15">
        <f t="shared" si="93"/>
        <v>2.8793595121434707</v>
      </c>
      <c r="AQ109" s="15">
        <f t="shared" si="93"/>
        <v>2.8602524019919437</v>
      </c>
      <c r="AR109" s="15">
        <f t="shared" si="93"/>
        <v>2.8955954623175231</v>
      </c>
      <c r="AS109" s="15">
        <f t="shared" si="93"/>
        <v>2.8299356634936275</v>
      </c>
      <c r="AT109" s="15">
        <f t="shared" si="93"/>
        <v>2.9510552671195258</v>
      </c>
      <c r="AU109" s="15">
        <f t="shared" si="81"/>
        <v>2.7238791767498309</v>
      </c>
      <c r="AV109"/>
      <c r="AW109">
        <v>7400</v>
      </c>
      <c r="AX109">
        <f t="shared" si="84"/>
        <v>9.8467644049329145E-3</v>
      </c>
      <c r="AY109">
        <f t="shared" si="85"/>
        <v>6.1349610412446132E-3</v>
      </c>
      <c r="AZ109">
        <f t="shared" si="86"/>
        <v>3.7118033636883022E-3</v>
      </c>
      <c r="BA109">
        <f t="shared" si="87"/>
        <v>0.44486623808081516</v>
      </c>
      <c r="BB109">
        <f t="shared" si="88"/>
        <v>6.4753848396364472E-2</v>
      </c>
      <c r="BC109">
        <f t="shared" si="89"/>
        <v>3.0096659672634383</v>
      </c>
      <c r="BD109">
        <f t="shared" si="90"/>
        <v>15.137940917935468</v>
      </c>
      <c r="BE109">
        <f t="shared" si="94"/>
        <v>9.1772784945042432</v>
      </c>
      <c r="BF109">
        <f t="shared" si="94"/>
        <v>9.1719199219670582</v>
      </c>
      <c r="BG109">
        <f t="shared" si="94"/>
        <v>9.1817906449172746</v>
      </c>
      <c r="BH109">
        <f t="shared" si="94"/>
        <v>9.1635888177139151</v>
      </c>
      <c r="BI109">
        <f t="shared" si="94"/>
        <v>9.1970894645635237</v>
      </c>
      <c r="BJ109">
        <f t="shared" si="94"/>
        <v>9.1351988694869242</v>
      </c>
      <c r="BK109">
        <f t="shared" si="94"/>
        <v>9.2488417763480779</v>
      </c>
      <c r="BL109">
        <f t="shared" si="91"/>
        <v>9.0371820992754941</v>
      </c>
      <c r="BM109"/>
      <c r="BN109"/>
      <c r="BO109"/>
      <c r="BP109"/>
    </row>
    <row r="110" spans="1:68" s="9" customFormat="1" x14ac:dyDescent="0.2">
      <c r="A110" s="63" t="s">
        <v>1488</v>
      </c>
      <c r="B110" s="28" t="s">
        <v>676</v>
      </c>
      <c r="C110" s="64">
        <v>37197.326999999997</v>
      </c>
      <c r="D110" s="64" t="s">
        <v>700</v>
      </c>
      <c r="E110" s="9">
        <f t="shared" si="63"/>
        <v>-12199.958272535932</v>
      </c>
      <c r="F110" s="9">
        <f t="shared" si="64"/>
        <v>-12200</v>
      </c>
      <c r="G110" s="9">
        <f t="shared" si="65"/>
        <v>6.4630000000761356E-2</v>
      </c>
      <c r="I110" s="9">
        <f t="shared" si="92"/>
        <v>6.4630000000761356E-2</v>
      </c>
      <c r="M110" s="15"/>
      <c r="P110" s="9">
        <f t="shared" si="66"/>
        <v>1.4615393278537669E-3</v>
      </c>
      <c r="Q110" s="40">
        <f t="shared" si="67"/>
        <v>22178.826999999997</v>
      </c>
      <c r="S110" s="35">
        <v>0.1</v>
      </c>
      <c r="Z110">
        <f t="shared" si="68"/>
        <v>-12200</v>
      </c>
      <c r="AA110" s="15">
        <f t="shared" si="69"/>
        <v>5.6026443819881437E-3</v>
      </c>
      <c r="AB110" s="15">
        <f t="shared" si="70"/>
        <v>6.048889494662698E-2</v>
      </c>
      <c r="AC110" s="15">
        <f t="shared" si="71"/>
        <v>6.3168460672907586E-2</v>
      </c>
      <c r="AD110" s="15">
        <f t="shared" si="72"/>
        <v>5.902735561877321E-2</v>
      </c>
      <c r="AE110" s="15">
        <f t="shared" si="73"/>
        <v>3.4842287113451173E-4</v>
      </c>
      <c r="AF110">
        <f t="shared" si="74"/>
        <v>6.3168460672907586E-2</v>
      </c>
      <c r="AG110" s="68"/>
      <c r="AH110">
        <f t="shared" si="75"/>
        <v>4.1411050541343766E-3</v>
      </c>
      <c r="AI110">
        <f t="shared" si="76"/>
        <v>0.44566760223521995</v>
      </c>
      <c r="AJ110">
        <f t="shared" si="77"/>
        <v>7.519412795919457E-2</v>
      </c>
      <c r="AK110">
        <f t="shared" si="78"/>
        <v>7.9470703962842282E-2</v>
      </c>
      <c r="AL110">
        <f t="shared" si="79"/>
        <v>2.9991999853033087</v>
      </c>
      <c r="AM110">
        <f t="shared" si="80"/>
        <v>14.021926851004153</v>
      </c>
      <c r="AN110" s="15">
        <f t="shared" si="93"/>
        <v>2.8746192735034528</v>
      </c>
      <c r="AO110" s="15">
        <f t="shared" si="93"/>
        <v>2.8690524537213729</v>
      </c>
      <c r="AP110" s="15">
        <f t="shared" si="93"/>
        <v>2.8793595121434707</v>
      </c>
      <c r="AQ110" s="15">
        <f t="shared" si="93"/>
        <v>2.8602524019919437</v>
      </c>
      <c r="AR110" s="15">
        <f t="shared" si="93"/>
        <v>2.8955954623175231</v>
      </c>
      <c r="AS110" s="15">
        <f t="shared" si="93"/>
        <v>2.8299356634936275</v>
      </c>
      <c r="AT110" s="15">
        <f t="shared" si="93"/>
        <v>2.9510552671195258</v>
      </c>
      <c r="AU110" s="15">
        <f t="shared" si="81"/>
        <v>2.7238791767498309</v>
      </c>
      <c r="AV110"/>
      <c r="AW110">
        <v>7600</v>
      </c>
      <c r="AX110">
        <f t="shared" si="84"/>
        <v>8.9638505568106659E-3</v>
      </c>
      <c r="AY110">
        <f t="shared" si="85"/>
        <v>6.1712972110332057E-3</v>
      </c>
      <c r="AZ110">
        <f t="shared" si="86"/>
        <v>2.7925533457774602E-3</v>
      </c>
      <c r="BA110">
        <f t="shared" si="87"/>
        <v>0.44336520108657718</v>
      </c>
      <c r="BB110">
        <f t="shared" si="88"/>
        <v>4.2543892916419468E-2</v>
      </c>
      <c r="BC110">
        <f t="shared" si="89"/>
        <v>3.0319084167313726</v>
      </c>
      <c r="BD110">
        <f t="shared" si="90"/>
        <v>18.215876317000131</v>
      </c>
      <c r="BE110">
        <f t="shared" si="94"/>
        <v>9.2187737010549906</v>
      </c>
      <c r="BF110">
        <f t="shared" si="94"/>
        <v>9.2139880428196967</v>
      </c>
      <c r="BG110">
        <f t="shared" si="94"/>
        <v>9.2227192513805019</v>
      </c>
      <c r="BH110">
        <f t="shared" si="94"/>
        <v>9.2067773140003641</v>
      </c>
      <c r="BI110">
        <f t="shared" si="94"/>
        <v>9.2358456836180149</v>
      </c>
      <c r="BJ110">
        <f t="shared" si="94"/>
        <v>9.1827025049767457</v>
      </c>
      <c r="BK110">
        <f t="shared" si="94"/>
        <v>9.2794473645050388</v>
      </c>
      <c r="BL110">
        <f t="shared" si="91"/>
        <v>9.1016035576686125</v>
      </c>
      <c r="BM110"/>
      <c r="BN110"/>
      <c r="BO110"/>
      <c r="BP110"/>
    </row>
    <row r="111" spans="1:68" s="9" customFormat="1" x14ac:dyDescent="0.2">
      <c r="A111" s="63" t="s">
        <v>1488</v>
      </c>
      <c r="B111" s="28" t="s">
        <v>676</v>
      </c>
      <c r="C111" s="64">
        <v>37197.330999999998</v>
      </c>
      <c r="D111" s="64" t="s">
        <v>700</v>
      </c>
      <c r="E111" s="9">
        <f t="shared" si="63"/>
        <v>-12199.955689991351</v>
      </c>
      <c r="F111" s="9">
        <f t="shared" si="64"/>
        <v>-12200</v>
      </c>
      <c r="G111" s="9">
        <f t="shared" si="65"/>
        <v>6.8630000001576263E-2</v>
      </c>
      <c r="I111" s="9">
        <f t="shared" si="92"/>
        <v>6.8630000001576263E-2</v>
      </c>
      <c r="M111" s="15"/>
      <c r="P111" s="9">
        <f t="shared" si="66"/>
        <v>1.4615393278537669E-3</v>
      </c>
      <c r="Q111" s="40">
        <f t="shared" si="67"/>
        <v>22178.830999999998</v>
      </c>
      <c r="S111" s="35">
        <v>0.1</v>
      </c>
      <c r="X111"/>
      <c r="Y111"/>
      <c r="Z111">
        <f t="shared" si="68"/>
        <v>-12200</v>
      </c>
      <c r="AA111" s="15">
        <f t="shared" si="69"/>
        <v>5.6026443819881437E-3</v>
      </c>
      <c r="AB111" s="15">
        <f t="shared" si="70"/>
        <v>6.4488894947441894E-2</v>
      </c>
      <c r="AC111" s="15">
        <f t="shared" si="71"/>
        <v>6.7168460673722494E-2</v>
      </c>
      <c r="AD111" s="15">
        <f t="shared" si="72"/>
        <v>6.3027355619588124E-2</v>
      </c>
      <c r="AE111" s="15">
        <f t="shared" si="73"/>
        <v>3.9724475563980273E-4</v>
      </c>
      <c r="AF111">
        <f t="shared" si="74"/>
        <v>6.7168460673722494E-2</v>
      </c>
      <c r="AG111" s="68"/>
      <c r="AH111">
        <f t="shared" si="75"/>
        <v>4.1411050541343766E-3</v>
      </c>
      <c r="AI111">
        <f t="shared" si="76"/>
        <v>0.44566760223521995</v>
      </c>
      <c r="AJ111">
        <f t="shared" si="77"/>
        <v>7.519412795919457E-2</v>
      </c>
      <c r="AK111">
        <f t="shared" si="78"/>
        <v>7.9470703962842282E-2</v>
      </c>
      <c r="AL111">
        <f t="shared" si="79"/>
        <v>2.9991999853033087</v>
      </c>
      <c r="AM111">
        <f t="shared" si="80"/>
        <v>14.021926851004153</v>
      </c>
      <c r="AN111" s="15">
        <f t="shared" ref="AN111:AT120" si="95">$AU111+$AB$7*SIN(AO111)</f>
        <v>2.8746192735034528</v>
      </c>
      <c r="AO111" s="15">
        <f t="shared" si="95"/>
        <v>2.8690524537213729</v>
      </c>
      <c r="AP111" s="15">
        <f t="shared" si="95"/>
        <v>2.8793595121434707</v>
      </c>
      <c r="AQ111" s="15">
        <f t="shared" si="95"/>
        <v>2.8602524019919437</v>
      </c>
      <c r="AR111" s="15">
        <f t="shared" si="95"/>
        <v>2.8955954623175231</v>
      </c>
      <c r="AS111" s="15">
        <f t="shared" si="95"/>
        <v>2.8299356634936275</v>
      </c>
      <c r="AT111" s="15">
        <f t="shared" si="95"/>
        <v>2.9510552671195258</v>
      </c>
      <c r="AU111" s="15">
        <f t="shared" si="81"/>
        <v>2.7238791767498309</v>
      </c>
      <c r="AV111"/>
      <c r="AW111">
        <v>7800</v>
      </c>
      <c r="AX111">
        <f t="shared" si="84"/>
        <v>8.0801638699212839E-3</v>
      </c>
      <c r="AY111">
        <f t="shared" si="85"/>
        <v>6.2074040513899059E-3</v>
      </c>
      <c r="AZ111">
        <f t="shared" si="86"/>
        <v>1.872759818531378E-3</v>
      </c>
      <c r="BA111">
        <f t="shared" si="87"/>
        <v>0.44214786515160642</v>
      </c>
      <c r="BB111">
        <f t="shared" si="88"/>
        <v>2.0483028344517203E-2</v>
      </c>
      <c r="BC111">
        <f t="shared" si="89"/>
        <v>3.0539806931588509</v>
      </c>
      <c r="BD111">
        <f t="shared" si="90"/>
        <v>22.8133295637628</v>
      </c>
      <c r="BE111">
        <f t="shared" si="94"/>
        <v>9.2600778094960958</v>
      </c>
      <c r="BF111">
        <f t="shared" si="94"/>
        <v>9.2560267631662896</v>
      </c>
      <c r="BG111">
        <f t="shared" si="94"/>
        <v>9.263360496449641</v>
      </c>
      <c r="BH111">
        <f t="shared" si="94"/>
        <v>9.2500773047498264</v>
      </c>
      <c r="BI111">
        <f t="shared" si="94"/>
        <v>9.2741152461509841</v>
      </c>
      <c r="BJ111">
        <f t="shared" si="94"/>
        <v>9.230540625712937</v>
      </c>
      <c r="BK111">
        <f t="shared" si="94"/>
        <v>9.309315133980272</v>
      </c>
      <c r="BL111">
        <f t="shared" si="91"/>
        <v>9.1660250160617309</v>
      </c>
      <c r="BM111"/>
      <c r="BN111"/>
      <c r="BO111"/>
      <c r="BP111"/>
    </row>
    <row r="112" spans="1:68" s="9" customFormat="1" x14ac:dyDescent="0.2">
      <c r="A112" s="63" t="s">
        <v>1465</v>
      </c>
      <c r="B112" s="28" t="s">
        <v>676</v>
      </c>
      <c r="C112" s="64">
        <v>37197.332000000002</v>
      </c>
      <c r="D112" s="64" t="s">
        <v>700</v>
      </c>
      <c r="E112" s="9">
        <f t="shared" si="63"/>
        <v>-12199.955044355203</v>
      </c>
      <c r="F112" s="9">
        <f t="shared" si="64"/>
        <v>-12200</v>
      </c>
      <c r="G112" s="9">
        <f t="shared" si="65"/>
        <v>6.9630000005417969E-2</v>
      </c>
      <c r="I112" s="9">
        <f t="shared" si="92"/>
        <v>6.9630000005417969E-2</v>
      </c>
      <c r="M112" s="15"/>
      <c r="P112" s="9">
        <f t="shared" si="66"/>
        <v>1.4615393278537669E-3</v>
      </c>
      <c r="Q112" s="40">
        <f t="shared" si="67"/>
        <v>22178.832000000002</v>
      </c>
      <c r="S112" s="35">
        <v>0.1</v>
      </c>
      <c r="T112"/>
      <c r="U112"/>
      <c r="V112"/>
      <c r="W112"/>
      <c r="X112"/>
      <c r="Y112"/>
      <c r="Z112">
        <f t="shared" si="68"/>
        <v>-12200</v>
      </c>
      <c r="AA112" s="15">
        <f t="shared" si="69"/>
        <v>5.6026443819881437E-3</v>
      </c>
      <c r="AB112" s="15">
        <f t="shared" si="70"/>
        <v>6.5488894951283599E-2</v>
      </c>
      <c r="AC112" s="15">
        <f t="shared" si="71"/>
        <v>6.8168460677564199E-2</v>
      </c>
      <c r="AD112" s="15">
        <f t="shared" si="72"/>
        <v>6.402735562342983E-2</v>
      </c>
      <c r="AE112" s="15">
        <f t="shared" si="73"/>
        <v>4.0995022681291515E-4</v>
      </c>
      <c r="AF112">
        <f t="shared" si="74"/>
        <v>6.8168460677564199E-2</v>
      </c>
      <c r="AG112" s="68"/>
      <c r="AH112">
        <f t="shared" si="75"/>
        <v>4.1411050541343766E-3</v>
      </c>
      <c r="AI112">
        <f t="shared" si="76"/>
        <v>0.44566760223521995</v>
      </c>
      <c r="AJ112">
        <f t="shared" si="77"/>
        <v>7.519412795919457E-2</v>
      </c>
      <c r="AK112">
        <f t="shared" si="78"/>
        <v>7.9470703962842282E-2</v>
      </c>
      <c r="AL112">
        <f t="shared" si="79"/>
        <v>2.9991999853033087</v>
      </c>
      <c r="AM112">
        <f t="shared" si="80"/>
        <v>14.021926851004153</v>
      </c>
      <c r="AN112" s="15">
        <f t="shared" si="95"/>
        <v>2.8746192735034528</v>
      </c>
      <c r="AO112" s="15">
        <f t="shared" si="95"/>
        <v>2.8690524537213729</v>
      </c>
      <c r="AP112" s="15">
        <f t="shared" si="95"/>
        <v>2.8793595121434707</v>
      </c>
      <c r="AQ112" s="15">
        <f t="shared" si="95"/>
        <v>2.8602524019919437</v>
      </c>
      <c r="AR112" s="15">
        <f t="shared" si="95"/>
        <v>2.8955954623175231</v>
      </c>
      <c r="AS112" s="15">
        <f t="shared" si="95"/>
        <v>2.8299356634936275</v>
      </c>
      <c r="AT112" s="15">
        <f t="shared" si="95"/>
        <v>2.9510552671195258</v>
      </c>
      <c r="AU112" s="15">
        <f t="shared" si="81"/>
        <v>2.7238791767498309</v>
      </c>
      <c r="AV112"/>
      <c r="AW112">
        <v>8000</v>
      </c>
      <c r="AX112">
        <f t="shared" si="84"/>
        <v>7.1965646273589043E-3</v>
      </c>
      <c r="AY112">
        <f t="shared" si="85"/>
        <v>6.2432815623147137E-3</v>
      </c>
      <c r="AZ112">
        <f t="shared" si="86"/>
        <v>9.5328306504419071E-4</v>
      </c>
      <c r="BA112">
        <f t="shared" si="87"/>
        <v>0.44120734159852992</v>
      </c>
      <c r="BB112">
        <f t="shared" si="88"/>
        <v>-1.4503753738406091E-3</v>
      </c>
      <c r="BC112">
        <f t="shared" si="89"/>
        <v>3.0759155299471406</v>
      </c>
      <c r="BD112">
        <f t="shared" si="90"/>
        <v>30.441056540386608</v>
      </c>
      <c r="BE112">
        <f t="shared" ref="BE112:BK121" si="96">$BL112+$AB$7*SIN(BF112)</f>
        <v>9.3012249675386709</v>
      </c>
      <c r="BF112">
        <f t="shared" si="96"/>
        <v>9.2980488496000611</v>
      </c>
      <c r="BG112">
        <f t="shared" si="96"/>
        <v>9.3037642896589698</v>
      </c>
      <c r="BH112">
        <f t="shared" si="96"/>
        <v>9.2934763399886471</v>
      </c>
      <c r="BI112">
        <f t="shared" si="96"/>
        <v>9.3119856220890131</v>
      </c>
      <c r="BJ112">
        <f t="shared" si="96"/>
        <v>9.2786528712229828</v>
      </c>
      <c r="BK112">
        <f t="shared" si="96"/>
        <v>9.3385884372900101</v>
      </c>
      <c r="BL112">
        <f t="shared" si="91"/>
        <v>9.2304464744548511</v>
      </c>
      <c r="BM112"/>
      <c r="BN112"/>
      <c r="BO112"/>
      <c r="BP112"/>
    </row>
    <row r="113" spans="1:68" s="9" customFormat="1" x14ac:dyDescent="0.2">
      <c r="A113" s="63" t="s">
        <v>1465</v>
      </c>
      <c r="B113" s="28" t="s">
        <v>676</v>
      </c>
      <c r="C113" s="64">
        <v>37211.273999999998</v>
      </c>
      <c r="D113" s="64" t="s">
        <v>700</v>
      </c>
      <c r="E113" s="9">
        <f t="shared" si="63"/>
        <v>-12190.953585217518</v>
      </c>
      <c r="F113" s="9">
        <f t="shared" si="64"/>
        <v>-12191</v>
      </c>
      <c r="G113" s="9">
        <f t="shared" si="65"/>
        <v>7.188999999925727E-2</v>
      </c>
      <c r="I113" s="9">
        <f t="shared" si="92"/>
        <v>7.188999999925727E-2</v>
      </c>
      <c r="M113" s="15"/>
      <c r="P113" s="9">
        <f t="shared" si="66"/>
        <v>1.4641907260050657E-3</v>
      </c>
      <c r="Q113" s="40">
        <f t="shared" si="67"/>
        <v>22192.773999999998</v>
      </c>
      <c r="S113" s="35">
        <v>0.1</v>
      </c>
      <c r="T113"/>
      <c r="U113"/>
      <c r="V113"/>
      <c r="W113"/>
      <c r="X113"/>
      <c r="Y113"/>
      <c r="Z113">
        <f t="shared" si="68"/>
        <v>-12191</v>
      </c>
      <c r="AA113" s="15">
        <f t="shared" si="69"/>
        <v>5.5639906869925223E-3</v>
      </c>
      <c r="AB113" s="15">
        <f t="shared" si="70"/>
        <v>6.7790200038269813E-2</v>
      </c>
      <c r="AC113" s="15">
        <f t="shared" si="71"/>
        <v>7.0425809273252205E-2</v>
      </c>
      <c r="AD113" s="15">
        <f t="shared" si="72"/>
        <v>6.6326009312264747E-2</v>
      </c>
      <c r="AE113" s="15">
        <f t="shared" si="73"/>
        <v>4.3991395112906304E-4</v>
      </c>
      <c r="AF113">
        <f t="shared" si="74"/>
        <v>7.0425809273252205E-2</v>
      </c>
      <c r="AG113" s="68"/>
      <c r="AH113">
        <f t="shared" si="75"/>
        <v>4.0997999609874566E-3</v>
      </c>
      <c r="AI113">
        <f t="shared" si="76"/>
        <v>0.44558766590131693</v>
      </c>
      <c r="AJ113">
        <f t="shared" si="77"/>
        <v>7.4187534626535878E-2</v>
      </c>
      <c r="AK113">
        <f t="shared" si="78"/>
        <v>7.8911113281021669E-2</v>
      </c>
      <c r="AL113">
        <f t="shared" si="79"/>
        <v>3.0002093982334888</v>
      </c>
      <c r="AM113">
        <f t="shared" si="80"/>
        <v>14.122375008574391</v>
      </c>
      <c r="AN113" s="15">
        <f t="shared" si="95"/>
        <v>2.8764959327965456</v>
      </c>
      <c r="AO113" s="15">
        <f t="shared" si="95"/>
        <v>2.8709474628605736</v>
      </c>
      <c r="AP113" s="15">
        <f t="shared" si="95"/>
        <v>2.8812152887808304</v>
      </c>
      <c r="AQ113" s="15">
        <f t="shared" si="95"/>
        <v>2.8621909339166907</v>
      </c>
      <c r="AR113" s="15">
        <f t="shared" si="95"/>
        <v>2.8973633656163669</v>
      </c>
      <c r="AS113" s="15">
        <f t="shared" si="95"/>
        <v>2.8320569168770611</v>
      </c>
      <c r="AT113" s="15">
        <f t="shared" si="95"/>
        <v>2.9524694429723302</v>
      </c>
      <c r="AU113" s="15">
        <f t="shared" si="81"/>
        <v>2.7267781423775217</v>
      </c>
      <c r="AV113"/>
      <c r="AW113">
        <v>8200</v>
      </c>
      <c r="AX113">
        <f t="shared" si="84"/>
        <v>6.3138168304780976E-3</v>
      </c>
      <c r="AY113">
        <f t="shared" si="85"/>
        <v>6.27892974380763E-3</v>
      </c>
      <c r="AZ113">
        <f t="shared" si="86"/>
        <v>3.4887086670467894E-5</v>
      </c>
      <c r="BA113">
        <f t="shared" si="87"/>
        <v>0.44053821263511683</v>
      </c>
      <c r="BB113">
        <f t="shared" si="88"/>
        <v>-2.3279119961816527E-2</v>
      </c>
      <c r="BC113">
        <f t="shared" si="89"/>
        <v>3.0977463770996478</v>
      </c>
      <c r="BD113">
        <f t="shared" si="90"/>
        <v>45.606599552156979</v>
      </c>
      <c r="BE113">
        <f t="shared" si="96"/>
        <v>9.3422517920060315</v>
      </c>
      <c r="BF113">
        <f t="shared" si="96"/>
        <v>9.3400626336866974</v>
      </c>
      <c r="BG113">
        <f t="shared" si="96"/>
        <v>9.3439852713685312</v>
      </c>
      <c r="BH113">
        <f t="shared" si="96"/>
        <v>9.336955578908162</v>
      </c>
      <c r="BI113">
        <f t="shared" si="96"/>
        <v>9.349550515891373</v>
      </c>
      <c r="BJ113">
        <f t="shared" si="96"/>
        <v>9.3269746428456628</v>
      </c>
      <c r="BK113">
        <f t="shared" si="96"/>
        <v>9.3674130932058457</v>
      </c>
      <c r="BL113">
        <f t="shared" si="91"/>
        <v>9.2948679328479695</v>
      </c>
      <c r="BM113"/>
      <c r="BN113"/>
      <c r="BO113"/>
      <c r="BP113"/>
    </row>
    <row r="114" spans="1:68" s="9" customFormat="1" x14ac:dyDescent="0.2">
      <c r="A114" s="63" t="s">
        <v>1499</v>
      </c>
      <c r="B114" s="28" t="s">
        <v>676</v>
      </c>
      <c r="C114" s="64">
        <v>37378.544999999998</v>
      </c>
      <c r="D114" s="64" t="s">
        <v>700</v>
      </c>
      <c r="E114" s="9">
        <f t="shared" si="63"/>
        <v>-12082.957381558052</v>
      </c>
      <c r="F114" s="9">
        <f t="shared" si="64"/>
        <v>-12083</v>
      </c>
      <c r="G114" s="9">
        <f t="shared" si="65"/>
        <v>6.6009999995003454E-2</v>
      </c>
      <c r="I114" s="9">
        <f t="shared" si="92"/>
        <v>6.6009999995003454E-2</v>
      </c>
      <c r="M114" s="15"/>
      <c r="P114" s="9">
        <f t="shared" si="66"/>
        <v>1.4959712812368836E-3</v>
      </c>
      <c r="Q114" s="40">
        <f t="shared" si="67"/>
        <v>22360.044999999998</v>
      </c>
      <c r="S114" s="35">
        <v>0.1</v>
      </c>
      <c r="T114"/>
      <c r="U114"/>
      <c r="V114"/>
      <c r="W114"/>
      <c r="Z114">
        <f t="shared" si="68"/>
        <v>-12083</v>
      </c>
      <c r="AA114" s="15">
        <f t="shared" si="69"/>
        <v>5.0998298016464022E-3</v>
      </c>
      <c r="AB114" s="15">
        <f t="shared" si="70"/>
        <v>6.2406141474593939E-2</v>
      </c>
      <c r="AC114" s="15">
        <f t="shared" si="71"/>
        <v>6.4514028713766575E-2</v>
      </c>
      <c r="AD114" s="15">
        <f t="shared" si="72"/>
        <v>6.0910170193357052E-2</v>
      </c>
      <c r="AE114" s="15">
        <f t="shared" si="73"/>
        <v>3.7100488329837224E-4</v>
      </c>
      <c r="AF114">
        <f t="shared" si="74"/>
        <v>6.4514028713766575E-2</v>
      </c>
      <c r="AG114" s="68"/>
      <c r="AH114">
        <f t="shared" si="75"/>
        <v>3.6038585204095181E-3</v>
      </c>
      <c r="AI114">
        <f t="shared" si="76"/>
        <v>0.44467491386020752</v>
      </c>
      <c r="AJ114">
        <f t="shared" si="77"/>
        <v>6.2135977397060518E-2</v>
      </c>
      <c r="AK114">
        <f t="shared" si="78"/>
        <v>7.2208370039990255E-2</v>
      </c>
      <c r="AL114">
        <f t="shared" si="79"/>
        <v>3.0122891237854375</v>
      </c>
      <c r="AM114">
        <f t="shared" si="80"/>
        <v>15.445925251076938</v>
      </c>
      <c r="AN114" s="15">
        <f t="shared" si="95"/>
        <v>2.8989794533959907</v>
      </c>
      <c r="AO114" s="15">
        <f t="shared" si="95"/>
        <v>2.8936792952579098</v>
      </c>
      <c r="AP114" s="15">
        <f t="shared" si="95"/>
        <v>2.9034304742755097</v>
      </c>
      <c r="AQ114" s="15">
        <f t="shared" si="95"/>
        <v>2.8854717567733137</v>
      </c>
      <c r="AR114" s="15">
        <f t="shared" si="95"/>
        <v>2.9184855674424699</v>
      </c>
      <c r="AS114" s="15">
        <f t="shared" si="95"/>
        <v>2.857575625055591</v>
      </c>
      <c r="AT114" s="15">
        <f t="shared" si="95"/>
        <v>2.969295194424689</v>
      </c>
      <c r="AU114" s="15">
        <f t="shared" si="81"/>
        <v>2.7615657299098055</v>
      </c>
      <c r="AV114"/>
      <c r="AW114">
        <v>8400</v>
      </c>
      <c r="AX114">
        <f t="shared" si="84"/>
        <v>5.4326084654529611E-3</v>
      </c>
      <c r="AY114">
        <f t="shared" si="85"/>
        <v>6.3143485958686539E-3</v>
      </c>
      <c r="AZ114">
        <f t="shared" si="86"/>
        <v>-8.8174013041569257E-4</v>
      </c>
      <c r="BA114">
        <f t="shared" si="87"/>
        <v>0.44013656788372779</v>
      </c>
      <c r="BB114">
        <f t="shared" si="88"/>
        <v>-4.5026930285862493E-2</v>
      </c>
      <c r="BC114">
        <f t="shared" si="89"/>
        <v>3.1195073130317441</v>
      </c>
      <c r="BD114">
        <f t="shared" si="90"/>
        <v>90.554125727483765</v>
      </c>
      <c r="BE114">
        <f t="shared" si="96"/>
        <v>9.383196941164929</v>
      </c>
      <c r="BF114">
        <f t="shared" si="96"/>
        <v>9.3820729281818824</v>
      </c>
      <c r="BG114">
        <f t="shared" si="96"/>
        <v>9.3840818409949218</v>
      </c>
      <c r="BH114">
        <f t="shared" si="96"/>
        <v>9.3804912538076834</v>
      </c>
      <c r="BI114">
        <f t="shared" si="96"/>
        <v>9.3869084410998305</v>
      </c>
      <c r="BJ114">
        <f t="shared" si="96"/>
        <v>9.3754382124462605</v>
      </c>
      <c r="BK114">
        <f t="shared" si="96"/>
        <v>9.3959367817979782</v>
      </c>
      <c r="BL114">
        <f t="shared" si="91"/>
        <v>9.3592893912410879</v>
      </c>
      <c r="BM114"/>
      <c r="BN114"/>
      <c r="BO114"/>
      <c r="BP114"/>
    </row>
    <row r="115" spans="1:68" s="9" customFormat="1" x14ac:dyDescent="0.2">
      <c r="A115" s="63" t="s">
        <v>1499</v>
      </c>
      <c r="B115" s="28" t="s">
        <v>676</v>
      </c>
      <c r="C115" s="64">
        <v>37378.546000000002</v>
      </c>
      <c r="D115" s="64" t="s">
        <v>700</v>
      </c>
      <c r="E115" s="9">
        <f t="shared" si="63"/>
        <v>-12082.956735921904</v>
      </c>
      <c r="F115" s="9">
        <f t="shared" si="64"/>
        <v>-12083</v>
      </c>
      <c r="G115" s="9">
        <f t="shared" si="65"/>
        <v>6.700999999884516E-2</v>
      </c>
      <c r="I115" s="9">
        <f t="shared" si="92"/>
        <v>6.700999999884516E-2</v>
      </c>
      <c r="M115" s="15"/>
      <c r="P115" s="9">
        <f t="shared" si="66"/>
        <v>1.4959712812368836E-3</v>
      </c>
      <c r="Q115" s="40">
        <f t="shared" si="67"/>
        <v>22360.046000000002</v>
      </c>
      <c r="S115" s="35">
        <v>0.1</v>
      </c>
      <c r="T115"/>
      <c r="U115"/>
      <c r="V115"/>
      <c r="W115"/>
      <c r="X115"/>
      <c r="Y115"/>
      <c r="Z115">
        <f t="shared" si="68"/>
        <v>-12083</v>
      </c>
      <c r="AA115" s="15">
        <f t="shared" si="69"/>
        <v>5.0998298016464022E-3</v>
      </c>
      <c r="AB115" s="15">
        <f t="shared" si="70"/>
        <v>6.3406141478435638E-2</v>
      </c>
      <c r="AC115" s="15">
        <f t="shared" si="71"/>
        <v>6.551402871760828E-2</v>
      </c>
      <c r="AD115" s="15">
        <f t="shared" si="72"/>
        <v>6.1910170197198758E-2</v>
      </c>
      <c r="AE115" s="15">
        <f t="shared" si="73"/>
        <v>3.8328691738461173E-4</v>
      </c>
      <c r="AF115">
        <f t="shared" si="74"/>
        <v>6.551402871760828E-2</v>
      </c>
      <c r="AG115" s="68"/>
      <c r="AH115">
        <f t="shared" si="75"/>
        <v>3.6038585204095181E-3</v>
      </c>
      <c r="AI115">
        <f t="shared" si="76"/>
        <v>0.44467491386020752</v>
      </c>
      <c r="AJ115">
        <f t="shared" si="77"/>
        <v>6.2135977397060518E-2</v>
      </c>
      <c r="AK115">
        <f t="shared" si="78"/>
        <v>7.2208370039990255E-2</v>
      </c>
      <c r="AL115">
        <f t="shared" si="79"/>
        <v>3.0122891237854375</v>
      </c>
      <c r="AM115">
        <f t="shared" si="80"/>
        <v>15.445925251076938</v>
      </c>
      <c r="AN115" s="15">
        <f t="shared" si="95"/>
        <v>2.8989794533959907</v>
      </c>
      <c r="AO115" s="15">
        <f t="shared" si="95"/>
        <v>2.8936792952579098</v>
      </c>
      <c r="AP115" s="15">
        <f t="shared" si="95"/>
        <v>2.9034304742755097</v>
      </c>
      <c r="AQ115" s="15">
        <f t="shared" si="95"/>
        <v>2.8854717567733137</v>
      </c>
      <c r="AR115" s="15">
        <f t="shared" si="95"/>
        <v>2.9184855674424699</v>
      </c>
      <c r="AS115" s="15">
        <f t="shared" si="95"/>
        <v>2.857575625055591</v>
      </c>
      <c r="AT115" s="15">
        <f t="shared" si="95"/>
        <v>2.969295194424689</v>
      </c>
      <c r="AU115" s="15">
        <f t="shared" si="81"/>
        <v>2.7615657299098055</v>
      </c>
      <c r="AV115"/>
      <c r="AW115">
        <v>8600</v>
      </c>
      <c r="AX115">
        <f t="shared" si="84"/>
        <v>4.5535764139063416E-3</v>
      </c>
      <c r="AY115">
        <f t="shared" si="85"/>
        <v>6.3495381184977863E-3</v>
      </c>
      <c r="AZ115">
        <f t="shared" si="86"/>
        <v>-1.7959617045914446E-3</v>
      </c>
      <c r="BA115">
        <f t="shared" si="87"/>
        <v>0.44000003624220618</v>
      </c>
      <c r="BB115">
        <f t="shared" si="88"/>
        <v>-6.6718130167875603E-2</v>
      </c>
      <c r="BC115">
        <f t="shared" si="89"/>
        <v>3.1412328808110974</v>
      </c>
      <c r="BD115">
        <f t="shared" si="90"/>
        <v>5559.0642118005408</v>
      </c>
      <c r="BE115">
        <f t="shared" si="96"/>
        <v>9.4241005310439316</v>
      </c>
      <c r="BF115">
        <f t="shared" si="96"/>
        <v>9.4240821010530009</v>
      </c>
      <c r="BG115">
        <f t="shared" si="96"/>
        <v>9.4241150117586887</v>
      </c>
      <c r="BH115">
        <f t="shared" si="96"/>
        <v>9.4240562426272962</v>
      </c>
      <c r="BI115">
        <f t="shared" si="96"/>
        <v>9.4241611875283322</v>
      </c>
      <c r="BJ115">
        <f t="shared" si="96"/>
        <v>9.423973785871766</v>
      </c>
      <c r="BK115">
        <f t="shared" si="96"/>
        <v>9.42430843175649</v>
      </c>
      <c r="BL115">
        <f t="shared" si="91"/>
        <v>9.4237108496342081</v>
      </c>
      <c r="BM115"/>
      <c r="BN115"/>
      <c r="BO115"/>
      <c r="BP115"/>
    </row>
    <row r="116" spans="1:68" s="9" customFormat="1" x14ac:dyDescent="0.2">
      <c r="A116" s="63" t="s">
        <v>1475</v>
      </c>
      <c r="B116" s="28" t="s">
        <v>676</v>
      </c>
      <c r="C116" s="64">
        <v>37488.51</v>
      </c>
      <c r="D116" s="64" t="s">
        <v>700</v>
      </c>
      <c r="E116" s="9">
        <f t="shared" si="63"/>
        <v>-12011.960002840799</v>
      </c>
      <c r="F116" s="9">
        <f t="shared" si="64"/>
        <v>-12012</v>
      </c>
      <c r="G116" s="9">
        <f t="shared" si="65"/>
        <v>6.1949999995704275E-2</v>
      </c>
      <c r="I116" s="9">
        <f t="shared" si="92"/>
        <v>6.1949999995704275E-2</v>
      </c>
      <c r="M116" s="15"/>
      <c r="P116" s="9">
        <f t="shared" si="66"/>
        <v>1.5168276218109271E-3</v>
      </c>
      <c r="Q116" s="40">
        <f t="shared" si="67"/>
        <v>22470.010000000002</v>
      </c>
      <c r="S116" s="35">
        <v>0.1</v>
      </c>
      <c r="X116" s="15"/>
      <c r="Y116" s="15"/>
      <c r="Z116">
        <f t="shared" si="68"/>
        <v>-12012</v>
      </c>
      <c r="AA116" s="15">
        <f t="shared" si="69"/>
        <v>4.7944203147368249E-3</v>
      </c>
      <c r="AB116" s="15">
        <f t="shared" si="70"/>
        <v>5.8672407302778375E-2</v>
      </c>
      <c r="AC116" s="15">
        <f t="shared" si="71"/>
        <v>6.0433172373893347E-2</v>
      </c>
      <c r="AD116" s="15">
        <f t="shared" si="72"/>
        <v>5.7155579680967447E-2</v>
      </c>
      <c r="AE116" s="15">
        <f t="shared" si="73"/>
        <v>3.2667602886674192E-4</v>
      </c>
      <c r="AF116">
        <f t="shared" si="74"/>
        <v>6.0433172373893347E-2</v>
      </c>
      <c r="AG116" s="68"/>
      <c r="AH116">
        <f t="shared" si="75"/>
        <v>3.2775926929258978E-3</v>
      </c>
      <c r="AI116">
        <f t="shared" si="76"/>
        <v>0.44412116133676538</v>
      </c>
      <c r="AJ116">
        <f t="shared" si="77"/>
        <v>5.4239945227771105E-2</v>
      </c>
      <c r="AK116">
        <f t="shared" si="78"/>
        <v>6.7813838752968245E-2</v>
      </c>
      <c r="AL116">
        <f t="shared" si="79"/>
        <v>3.0201985781690066</v>
      </c>
      <c r="AM116">
        <f t="shared" si="80"/>
        <v>16.455031291299569</v>
      </c>
      <c r="AN116" s="15">
        <f t="shared" si="95"/>
        <v>2.9137251711712002</v>
      </c>
      <c r="AO116" s="15">
        <f t="shared" si="95"/>
        <v>2.9086160945072494</v>
      </c>
      <c r="AP116" s="15">
        <f t="shared" si="95"/>
        <v>2.9179824992827719</v>
      </c>
      <c r="AQ116" s="15">
        <f t="shared" si="95"/>
        <v>2.9007952939223571</v>
      </c>
      <c r="AR116" s="15">
        <f t="shared" si="95"/>
        <v>2.9322820305742612</v>
      </c>
      <c r="AS116" s="15">
        <f t="shared" si="95"/>
        <v>2.8744132880759277</v>
      </c>
      <c r="AT116" s="15">
        <f t="shared" si="95"/>
        <v>2.9802182609398504</v>
      </c>
      <c r="AU116" s="15">
        <f t="shared" si="81"/>
        <v>2.7844353476393628</v>
      </c>
      <c r="AV116"/>
      <c r="AW116">
        <v>8800</v>
      </c>
      <c r="AX116">
        <f t="shared" si="84"/>
        <v>3.6773345451500874E-3</v>
      </c>
      <c r="AY116">
        <f t="shared" si="85"/>
        <v>6.3844983116950254E-3</v>
      </c>
      <c r="AZ116">
        <f t="shared" si="86"/>
        <v>-2.707163766544938E-3</v>
      </c>
      <c r="BA116">
        <f t="shared" si="87"/>
        <v>0.44012780744916646</v>
      </c>
      <c r="BB116">
        <f t="shared" si="88"/>
        <v>-8.8377265546913872E-2</v>
      </c>
      <c r="BC116">
        <f t="shared" si="89"/>
        <v>-3.1202274356114539</v>
      </c>
      <c r="BD116">
        <f t="shared" si="90"/>
        <v>-93.606530141288999</v>
      </c>
      <c r="BE116">
        <f t="shared" si="96"/>
        <v>9.4650034415538542</v>
      </c>
      <c r="BF116">
        <f t="shared" si="96"/>
        <v>9.4660912592185564</v>
      </c>
      <c r="BG116">
        <f t="shared" si="96"/>
        <v>9.464147145642503</v>
      </c>
      <c r="BH116">
        <f t="shared" si="96"/>
        <v>9.4676217139229184</v>
      </c>
      <c r="BI116">
        <f t="shared" si="96"/>
        <v>9.4614122154008076</v>
      </c>
      <c r="BJ116">
        <f t="shared" si="96"/>
        <v>9.4725105354626553</v>
      </c>
      <c r="BK116">
        <f t="shared" si="96"/>
        <v>9.4526776025325017</v>
      </c>
      <c r="BL116">
        <f t="shared" si="91"/>
        <v>9.4881323080273265</v>
      </c>
      <c r="BM116"/>
      <c r="BN116"/>
      <c r="BO116"/>
      <c r="BP116"/>
    </row>
    <row r="117" spans="1:68" s="9" customFormat="1" x14ac:dyDescent="0.2">
      <c r="A117" s="63" t="s">
        <v>1488</v>
      </c>
      <c r="B117" s="28" t="s">
        <v>676</v>
      </c>
      <c r="C117" s="64">
        <v>37547.377999999997</v>
      </c>
      <c r="D117" s="64" t="s">
        <v>700</v>
      </c>
      <c r="E117" s="9">
        <f t="shared" si="63"/>
        <v>-11973.952694239637</v>
      </c>
      <c r="F117" s="9">
        <f t="shared" si="64"/>
        <v>-11974</v>
      </c>
      <c r="G117" s="9">
        <f t="shared" si="65"/>
        <v>7.3269999993499368E-2</v>
      </c>
      <c r="I117" s="9">
        <f t="shared" si="92"/>
        <v>7.3269999993499368E-2</v>
      </c>
      <c r="M117" s="15"/>
      <c r="P117" s="9">
        <f t="shared" si="66"/>
        <v>1.5279782967558399E-3</v>
      </c>
      <c r="Q117" s="40">
        <f t="shared" si="67"/>
        <v>22528.877999999997</v>
      </c>
      <c r="S117" s="35">
        <v>0.1</v>
      </c>
      <c r="Z117">
        <f t="shared" si="68"/>
        <v>-11974</v>
      </c>
      <c r="AA117" s="15">
        <f t="shared" si="69"/>
        <v>4.6308936141634081E-3</v>
      </c>
      <c r="AB117" s="15">
        <f t="shared" si="70"/>
        <v>7.0167084676091798E-2</v>
      </c>
      <c r="AC117" s="15">
        <f t="shared" si="71"/>
        <v>7.1742021696743527E-2</v>
      </c>
      <c r="AD117" s="15">
        <f t="shared" si="72"/>
        <v>6.8639106379335957E-2</v>
      </c>
      <c r="AE117" s="15">
        <f t="shared" si="73"/>
        <v>4.7113269245537985E-4</v>
      </c>
      <c r="AF117">
        <f t="shared" si="74"/>
        <v>7.1742021696743527E-2</v>
      </c>
      <c r="AG117" s="68"/>
      <c r="AH117">
        <f t="shared" si="75"/>
        <v>3.102915317407568E-3</v>
      </c>
      <c r="AI117">
        <f t="shared" si="76"/>
        <v>0.44383971185802584</v>
      </c>
      <c r="AJ117">
        <f t="shared" si="77"/>
        <v>5.0022245522078707E-2</v>
      </c>
      <c r="AK117">
        <f t="shared" si="78"/>
        <v>6.5465516830132242E-2</v>
      </c>
      <c r="AL117">
        <f t="shared" si="79"/>
        <v>3.0244220238653825</v>
      </c>
      <c r="AM117">
        <f t="shared" si="80"/>
        <v>17.049591024205146</v>
      </c>
      <c r="AN117" s="15">
        <f t="shared" si="95"/>
        <v>2.9216063746622982</v>
      </c>
      <c r="AO117" s="15">
        <f t="shared" si="95"/>
        <v>2.9166084313721425</v>
      </c>
      <c r="AP117" s="15">
        <f t="shared" si="95"/>
        <v>2.9257546292551999</v>
      </c>
      <c r="AQ117" s="15">
        <f t="shared" si="95"/>
        <v>2.909002625358823</v>
      </c>
      <c r="AR117" s="15">
        <f t="shared" si="95"/>
        <v>2.9396383612161507</v>
      </c>
      <c r="AS117" s="15">
        <f t="shared" si="95"/>
        <v>2.8834440328112372</v>
      </c>
      <c r="AT117" s="15">
        <f t="shared" si="95"/>
        <v>2.9860219427645589</v>
      </c>
      <c r="AU117" s="15">
        <f t="shared" si="81"/>
        <v>2.7966754247340555</v>
      </c>
      <c r="AV117"/>
      <c r="AW117">
        <v>9000</v>
      </c>
      <c r="AX117">
        <f t="shared" si="84"/>
        <v>2.8045032735491129E-3</v>
      </c>
      <c r="AY117">
        <f t="shared" si="85"/>
        <v>6.419229175460373E-3</v>
      </c>
      <c r="AZ117">
        <f t="shared" si="86"/>
        <v>-3.6147259019112601E-3</v>
      </c>
      <c r="BA117">
        <f t="shared" si="87"/>
        <v>0.44052063984188616</v>
      </c>
      <c r="BB117">
        <f t="shared" si="88"/>
        <v>-0.11002870122000018</v>
      </c>
      <c r="BC117">
        <f t="shared" si="89"/>
        <v>-3.0984682266266481</v>
      </c>
      <c r="BD117">
        <f t="shared" si="90"/>
        <v>-46.370240221425369</v>
      </c>
      <c r="BE117">
        <f t="shared" si="96"/>
        <v>9.5059465652158206</v>
      </c>
      <c r="BF117">
        <f t="shared" si="96"/>
        <v>9.5081014888884763</v>
      </c>
      <c r="BG117">
        <f t="shared" si="96"/>
        <v>9.5042406267806943</v>
      </c>
      <c r="BH117">
        <f t="shared" si="96"/>
        <v>9.5111588082945264</v>
      </c>
      <c r="BI117">
        <f t="shared" si="96"/>
        <v>9.4987650122647675</v>
      </c>
      <c r="BJ117">
        <f t="shared" si="96"/>
        <v>9.5209776167633802</v>
      </c>
      <c r="BK117">
        <f t="shared" si="96"/>
        <v>9.4811938638624902</v>
      </c>
      <c r="BL117">
        <f t="shared" si="91"/>
        <v>9.552553766420445</v>
      </c>
      <c r="BM117"/>
      <c r="BN117"/>
      <c r="BO117"/>
      <c r="BP117"/>
    </row>
    <row r="118" spans="1:68" s="9" customFormat="1" x14ac:dyDescent="0.2">
      <c r="A118" s="63" t="s">
        <v>1499</v>
      </c>
      <c r="B118" s="28" t="s">
        <v>676</v>
      </c>
      <c r="C118" s="64">
        <v>37818.427000000003</v>
      </c>
      <c r="D118" s="64" t="s">
        <v>700</v>
      </c>
      <c r="E118" s="9">
        <f t="shared" si="63"/>
        <v>-11798.953662693852</v>
      </c>
      <c r="F118" s="9">
        <f t="shared" si="64"/>
        <v>-11799</v>
      </c>
      <c r="G118" s="9">
        <f t="shared" si="65"/>
        <v>7.1770000002288725E-2</v>
      </c>
      <c r="I118" s="9">
        <f t="shared" si="92"/>
        <v>7.1770000002288725E-2</v>
      </c>
      <c r="M118" s="15"/>
      <c r="P118" s="9">
        <f t="shared" si="66"/>
        <v>1.5792232360831325E-3</v>
      </c>
      <c r="Q118" s="40">
        <f t="shared" si="67"/>
        <v>22799.927000000003</v>
      </c>
      <c r="S118" s="35">
        <v>0.1</v>
      </c>
      <c r="T118"/>
      <c r="U118"/>
      <c r="V118"/>
      <c r="W118"/>
      <c r="X118"/>
      <c r="Y118"/>
      <c r="Z118">
        <f t="shared" si="68"/>
        <v>-11799</v>
      </c>
      <c r="AA118" s="15">
        <f t="shared" si="69"/>
        <v>3.8774062086233485E-3</v>
      </c>
      <c r="AB118" s="15">
        <f t="shared" si="70"/>
        <v>6.9471817029748514E-2</v>
      </c>
      <c r="AC118" s="15">
        <f t="shared" si="71"/>
        <v>7.0190776766205595E-2</v>
      </c>
      <c r="AD118" s="15">
        <f t="shared" si="72"/>
        <v>6.7892593793665371E-2</v>
      </c>
      <c r="AE118" s="15">
        <f t="shared" si="73"/>
        <v>4.6094042920316499E-4</v>
      </c>
      <c r="AF118">
        <f t="shared" si="74"/>
        <v>7.0190776766205595E-2</v>
      </c>
      <c r="AG118" s="68"/>
      <c r="AH118">
        <f t="shared" si="75"/>
        <v>2.2981829725402161E-3</v>
      </c>
      <c r="AI118">
        <f t="shared" si="76"/>
        <v>0.44267610345719755</v>
      </c>
      <c r="AJ118">
        <f t="shared" si="77"/>
        <v>3.0669194779510481E-2</v>
      </c>
      <c r="AK118">
        <f t="shared" si="78"/>
        <v>5.4681572237342269E-2</v>
      </c>
      <c r="AL118">
        <f t="shared" si="79"/>
        <v>3.0437911493441869</v>
      </c>
      <c r="AM118">
        <f t="shared" si="80"/>
        <v>20.43328036899015</v>
      </c>
      <c r="AN118" s="15">
        <f t="shared" si="95"/>
        <v>2.957810616920213</v>
      </c>
      <c r="AO118" s="15">
        <f t="shared" si="95"/>
        <v>2.9534008955934561</v>
      </c>
      <c r="AP118" s="15">
        <f t="shared" si="95"/>
        <v>2.9614109041482086</v>
      </c>
      <c r="AQ118" s="15">
        <f t="shared" si="95"/>
        <v>2.946852129490559</v>
      </c>
      <c r="AR118" s="15">
        <f t="shared" si="95"/>
        <v>2.9732849984002567</v>
      </c>
      <c r="AS118" s="15">
        <f t="shared" si="95"/>
        <v>2.9251919120701118</v>
      </c>
      <c r="AT118" s="15">
        <f t="shared" si="95"/>
        <v>3.0123983541601835</v>
      </c>
      <c r="AU118" s="15">
        <f t="shared" si="81"/>
        <v>2.8530442008280348</v>
      </c>
      <c r="AV118"/>
      <c r="AW118">
        <v>9200</v>
      </c>
      <c r="AX118">
        <f t="shared" si="84"/>
        <v>1.9357387498279413E-3</v>
      </c>
      <c r="AY118">
        <f t="shared" si="85"/>
        <v>6.4537307097938292E-3</v>
      </c>
      <c r="AZ118">
        <f t="shared" si="86"/>
        <v>-4.5179919599658879E-3</v>
      </c>
      <c r="BA118">
        <f t="shared" si="87"/>
        <v>0.44118085308963151</v>
      </c>
      <c r="BB118">
        <f t="shared" si="88"/>
        <v>-0.13169621891998626</v>
      </c>
      <c r="BC118">
        <f t="shared" si="89"/>
        <v>-3.0766402444371899</v>
      </c>
      <c r="BD118">
        <f t="shared" si="90"/>
        <v>-30.780949324737449</v>
      </c>
      <c r="BE118">
        <f t="shared" si="96"/>
        <v>9.5469700549437899</v>
      </c>
      <c r="BF118">
        <f t="shared" si="96"/>
        <v>9.5501150968338759</v>
      </c>
      <c r="BG118">
        <f t="shared" si="96"/>
        <v>9.5444565338389271</v>
      </c>
      <c r="BH118">
        <f t="shared" si="96"/>
        <v>9.5546403204079162</v>
      </c>
      <c r="BI118">
        <f t="shared" si="96"/>
        <v>9.5363214492961372</v>
      </c>
      <c r="BJ118">
        <f t="shared" si="96"/>
        <v>9.5693051849742492</v>
      </c>
      <c r="BK118">
        <f t="shared" si="96"/>
        <v>9.510006175249945</v>
      </c>
      <c r="BL118">
        <f t="shared" si="91"/>
        <v>9.6169752248135651</v>
      </c>
      <c r="BM118"/>
      <c r="BN118"/>
      <c r="BO118"/>
      <c r="BP118"/>
    </row>
    <row r="119" spans="1:68" s="9" customFormat="1" x14ac:dyDescent="0.2">
      <c r="A119" s="63" t="s">
        <v>753</v>
      </c>
      <c r="B119" s="28" t="s">
        <v>676</v>
      </c>
      <c r="C119" s="64">
        <v>37869.519</v>
      </c>
      <c r="D119" s="64" t="s">
        <v>700</v>
      </c>
      <c r="E119" s="9">
        <f t="shared" si="63"/>
        <v>-11765.966820758495</v>
      </c>
      <c r="F119" s="9">
        <f t="shared" si="64"/>
        <v>-11766</v>
      </c>
      <c r="G119" s="9">
        <f t="shared" si="65"/>
        <v>5.1389999993261881E-2</v>
      </c>
      <c r="I119" s="9">
        <f t="shared" si="92"/>
        <v>5.1389999993261881E-2</v>
      </c>
      <c r="M119" s="15"/>
      <c r="P119" s="9">
        <f t="shared" si="66"/>
        <v>1.5888668910338801E-3</v>
      </c>
      <c r="Q119" s="40">
        <f t="shared" si="67"/>
        <v>22851.019</v>
      </c>
      <c r="S119" s="35">
        <v>0.1</v>
      </c>
      <c r="T119" s="15"/>
      <c r="U119" s="15"/>
      <c r="V119" s="15"/>
      <c r="W119" s="15"/>
      <c r="X119"/>
      <c r="Y119"/>
      <c r="Z119">
        <f t="shared" si="68"/>
        <v>-11766</v>
      </c>
      <c r="AA119" s="15">
        <f t="shared" si="69"/>
        <v>3.7352773895602239E-3</v>
      </c>
      <c r="AB119" s="15">
        <f t="shared" si="70"/>
        <v>4.9243589494735535E-2</v>
      </c>
      <c r="AC119" s="15">
        <f t="shared" si="71"/>
        <v>4.9801133102228001E-2</v>
      </c>
      <c r="AD119" s="15">
        <f t="shared" si="72"/>
        <v>4.7654722603701655E-2</v>
      </c>
      <c r="AE119" s="15">
        <f t="shared" si="73"/>
        <v>2.2709725864357533E-4</v>
      </c>
      <c r="AF119">
        <f t="shared" si="74"/>
        <v>4.9801133102228001E-2</v>
      </c>
      <c r="AG119" s="68"/>
      <c r="AH119">
        <f t="shared" si="75"/>
        <v>2.1464104985263435E-3</v>
      </c>
      <c r="AI119">
        <f t="shared" si="76"/>
        <v>0.44248082371153075</v>
      </c>
      <c r="AJ119">
        <f t="shared" si="77"/>
        <v>2.7032013993426994E-2</v>
      </c>
      <c r="AK119">
        <f t="shared" si="78"/>
        <v>5.26532816700616E-2</v>
      </c>
      <c r="AL119">
        <f t="shared" si="79"/>
        <v>3.0474298468053971</v>
      </c>
      <c r="AM119">
        <f t="shared" si="80"/>
        <v>21.224112549928439</v>
      </c>
      <c r="AN119" s="15">
        <f t="shared" si="95"/>
        <v>2.9646221507662651</v>
      </c>
      <c r="AO119" s="15">
        <f t="shared" si="95"/>
        <v>2.9603367785906869</v>
      </c>
      <c r="AP119" s="15">
        <f t="shared" si="95"/>
        <v>2.9681112184497485</v>
      </c>
      <c r="AQ119" s="15">
        <f t="shared" si="95"/>
        <v>2.9539988101471288</v>
      </c>
      <c r="AR119" s="15">
        <f t="shared" si="95"/>
        <v>2.9795901971471337</v>
      </c>
      <c r="AS119" s="15">
        <f t="shared" si="95"/>
        <v>2.9330915789579475</v>
      </c>
      <c r="AT119" s="15">
        <f t="shared" si="95"/>
        <v>3.0173125474839728</v>
      </c>
      <c r="AU119" s="15">
        <f t="shared" si="81"/>
        <v>2.8636737414628994</v>
      </c>
      <c r="AV119"/>
      <c r="AW119">
        <v>9400</v>
      </c>
      <c r="AX119">
        <f t="shared" si="84"/>
        <v>1.071759887324799E-3</v>
      </c>
      <c r="AY119">
        <f t="shared" si="85"/>
        <v>6.488002914695392E-3</v>
      </c>
      <c r="AZ119">
        <f t="shared" si="86"/>
        <v>-5.416243027370593E-3</v>
      </c>
      <c r="BA119">
        <f t="shared" si="87"/>
        <v>0.44211230704184645</v>
      </c>
      <c r="BB119">
        <f t="shared" si="88"/>
        <v>-0.15340264423586197</v>
      </c>
      <c r="BC119">
        <f t="shared" si="89"/>
        <v>-3.0547093922547441</v>
      </c>
      <c r="BD119">
        <f t="shared" si="90"/>
        <v>-23.004911350276458</v>
      </c>
      <c r="BE119">
        <f t="shared" si="96"/>
        <v>9.5881126273883552</v>
      </c>
      <c r="BF119">
        <f t="shared" si="96"/>
        <v>9.5921367968731968</v>
      </c>
      <c r="BG119">
        <f t="shared" si="96"/>
        <v>9.5848533719811932</v>
      </c>
      <c r="BH119">
        <f t="shared" si="96"/>
        <v>9.5980423457528818</v>
      </c>
      <c r="BI119">
        <f t="shared" si="96"/>
        <v>9.5741801736236276</v>
      </c>
      <c r="BJ119">
        <f t="shared" si="96"/>
        <v>9.6174254266939077</v>
      </c>
      <c r="BK119">
        <f t="shared" si="96"/>
        <v>9.5392622679786694</v>
      </c>
      <c r="BL119">
        <f t="shared" si="91"/>
        <v>9.6813966832066836</v>
      </c>
      <c r="BM119"/>
      <c r="BN119"/>
      <c r="BO119"/>
      <c r="BP119"/>
    </row>
    <row r="120" spans="1:68" s="9" customFormat="1" x14ac:dyDescent="0.2">
      <c r="A120" s="63" t="s">
        <v>1516</v>
      </c>
      <c r="B120" s="28" t="s">
        <v>676</v>
      </c>
      <c r="C120" s="64">
        <v>37880.364000000001</v>
      </c>
      <c r="D120" s="64" t="s">
        <v>700</v>
      </c>
      <c r="E120" s="9">
        <f t="shared" si="63"/>
        <v>-11758.96489676278</v>
      </c>
      <c r="F120" s="9">
        <f t="shared" si="64"/>
        <v>-11759</v>
      </c>
      <c r="G120" s="9">
        <f t="shared" si="65"/>
        <v>5.4369999998016283E-2</v>
      </c>
      <c r="I120" s="9">
        <f t="shared" si="92"/>
        <v>5.4369999998016283E-2</v>
      </c>
      <c r="M120" s="15"/>
      <c r="P120" s="9">
        <f t="shared" si="66"/>
        <v>1.5909117121583E-3</v>
      </c>
      <c r="Q120" s="40">
        <f t="shared" si="67"/>
        <v>22861.864000000001</v>
      </c>
      <c r="S120" s="35">
        <v>0.1</v>
      </c>
      <c r="X120"/>
      <c r="Y120"/>
      <c r="Z120">
        <f t="shared" si="68"/>
        <v>-11759</v>
      </c>
      <c r="AA120" s="15">
        <f t="shared" si="69"/>
        <v>3.7051282024414727E-3</v>
      </c>
      <c r="AB120" s="15">
        <f t="shared" si="70"/>
        <v>5.2255783507733113E-2</v>
      </c>
      <c r="AC120" s="15">
        <f t="shared" si="71"/>
        <v>5.2779088285857985E-2</v>
      </c>
      <c r="AD120" s="15">
        <f t="shared" si="72"/>
        <v>5.0664871795574808E-2</v>
      </c>
      <c r="AE120" s="15">
        <f t="shared" si="73"/>
        <v>2.5669292340620321E-4</v>
      </c>
      <c r="AF120">
        <f t="shared" si="74"/>
        <v>5.2779088285857985E-2</v>
      </c>
      <c r="AG120" s="68"/>
      <c r="AH120">
        <f t="shared" si="75"/>
        <v>2.1142164902831725E-3</v>
      </c>
      <c r="AI120">
        <f t="shared" si="76"/>
        <v>0.44244037680408199</v>
      </c>
      <c r="AJ120">
        <f t="shared" si="77"/>
        <v>2.6260963568214717E-2</v>
      </c>
      <c r="AK120">
        <f t="shared" si="78"/>
        <v>5.2223237946588681E-2</v>
      </c>
      <c r="AL120">
        <f t="shared" si="79"/>
        <v>3.0482011711321637</v>
      </c>
      <c r="AM120">
        <f t="shared" si="80"/>
        <v>21.399661666687628</v>
      </c>
      <c r="AN120" s="15">
        <f t="shared" si="95"/>
        <v>2.9660664297424923</v>
      </c>
      <c r="AO120" s="15">
        <f t="shared" si="95"/>
        <v>2.9618079563005222</v>
      </c>
      <c r="AP120" s="15">
        <f t="shared" si="95"/>
        <v>2.9695316031557111</v>
      </c>
      <c r="AQ120" s="15">
        <f t="shared" si="95"/>
        <v>2.9555151389583956</v>
      </c>
      <c r="AR120" s="15">
        <f t="shared" si="95"/>
        <v>2.9809261574246362</v>
      </c>
      <c r="AS120" s="15">
        <f t="shared" si="95"/>
        <v>2.93476830051616</v>
      </c>
      <c r="AT120" s="15">
        <f t="shared" si="95"/>
        <v>3.0183526986393394</v>
      </c>
      <c r="AU120" s="15">
        <f t="shared" si="81"/>
        <v>2.8659284925066584</v>
      </c>
      <c r="AV120"/>
      <c r="AW120">
        <v>9600</v>
      </c>
      <c r="AX120">
        <f t="shared" si="84"/>
        <v>2.1337160073983241E-4</v>
      </c>
      <c r="AY120">
        <f t="shared" si="85"/>
        <v>6.5220457901650625E-3</v>
      </c>
      <c r="AZ120">
        <f t="shared" si="86"/>
        <v>-6.3086741894252301E-3</v>
      </c>
      <c r="BA120">
        <f t="shared" si="87"/>
        <v>0.44332037012922276</v>
      </c>
      <c r="BB120">
        <f t="shared" si="88"/>
        <v>-0.175169527859907</v>
      </c>
      <c r="BC120">
        <f t="shared" si="89"/>
        <v>-3.032642197371977</v>
      </c>
      <c r="BD120">
        <f t="shared" si="90"/>
        <v>-18.338805644982862</v>
      </c>
      <c r="BE120">
        <f t="shared" si="96"/>
        <v>9.6294109748235979</v>
      </c>
      <c r="BF120">
        <f t="shared" si="96"/>
        <v>9.6341747883332438</v>
      </c>
      <c r="BG120">
        <f t="shared" si="96"/>
        <v>9.6254859227581573</v>
      </c>
      <c r="BH120">
        <f t="shared" si="96"/>
        <v>9.6413458561541905</v>
      </c>
      <c r="BI120">
        <f t="shared" si="96"/>
        <v>9.6124350725385792</v>
      </c>
      <c r="BJ120">
        <f t="shared" si="96"/>
        <v>9.6652736221143432</v>
      </c>
      <c r="BK120">
        <f t="shared" si="96"/>
        <v>9.569108032221612</v>
      </c>
      <c r="BL120">
        <f t="shared" si="91"/>
        <v>9.745818141599802</v>
      </c>
      <c r="BM120"/>
      <c r="BN120"/>
      <c r="BO120"/>
      <c r="BP120"/>
    </row>
    <row r="121" spans="1:68" s="9" customFormat="1" x14ac:dyDescent="0.2">
      <c r="A121" s="65" t="s">
        <v>1130</v>
      </c>
      <c r="B121" s="66" t="s">
        <v>676</v>
      </c>
      <c r="C121" s="67">
        <v>37883.489200000004</v>
      </c>
      <c r="D121" s="67" t="s">
        <v>700</v>
      </c>
      <c r="E121" s="9">
        <f t="shared" si="63"/>
        <v>-11756.947154681508</v>
      </c>
      <c r="F121" s="9">
        <f t="shared" si="64"/>
        <v>-11757</v>
      </c>
      <c r="G121" s="9">
        <f t="shared" si="65"/>
        <v>8.1850000002305023E-2</v>
      </c>
      <c r="J121" s="9">
        <f>G121</f>
        <v>8.1850000002305023E-2</v>
      </c>
      <c r="M121" s="15"/>
      <c r="P121" s="9">
        <f t="shared" si="66"/>
        <v>1.5914958951661548E-3</v>
      </c>
      <c r="Q121" s="40">
        <f t="shared" si="67"/>
        <v>22864.989200000004</v>
      </c>
      <c r="S121" s="35">
        <v>1</v>
      </c>
      <c r="T121"/>
      <c r="U121"/>
      <c r="V121"/>
      <c r="W121"/>
      <c r="X121"/>
      <c r="Y121"/>
      <c r="Z121">
        <f t="shared" si="68"/>
        <v>-11757</v>
      </c>
      <c r="AA121" s="15">
        <f t="shared" si="69"/>
        <v>3.6965141204338588E-3</v>
      </c>
      <c r="AB121" s="15">
        <f t="shared" si="70"/>
        <v>7.9744981777037316E-2</v>
      </c>
      <c r="AC121" s="15">
        <f t="shared" si="71"/>
        <v>8.0258504107138862E-2</v>
      </c>
      <c r="AD121" s="15">
        <f t="shared" si="72"/>
        <v>7.8153485881871168E-2</v>
      </c>
      <c r="AE121" s="15">
        <f t="shared" si="73"/>
        <v>6.107967355487836E-3</v>
      </c>
      <c r="AF121">
        <f t="shared" si="74"/>
        <v>8.0258504107138862E-2</v>
      </c>
      <c r="AG121" s="68"/>
      <c r="AH121">
        <f t="shared" si="75"/>
        <v>2.105018225267704E-3</v>
      </c>
      <c r="AI121">
        <f t="shared" si="76"/>
        <v>0.44242888318768636</v>
      </c>
      <c r="AJ121">
        <f t="shared" si="77"/>
        <v>2.604069349461351E-2</v>
      </c>
      <c r="AK121">
        <f t="shared" si="78"/>
        <v>5.2100380964723844E-2</v>
      </c>
      <c r="AL121">
        <f t="shared" si="79"/>
        <v>3.0484215165624526</v>
      </c>
      <c r="AM121">
        <f t="shared" si="80"/>
        <v>21.450344433546498</v>
      </c>
      <c r="AN121" s="15">
        <f t="shared" ref="AN121:AT130" si="97">$AU121+$AB$7*SIN(AO121)</f>
        <v>2.9664790433775119</v>
      </c>
      <c r="AO121" s="15">
        <f t="shared" si="97"/>
        <v>2.9622282884622608</v>
      </c>
      <c r="AP121" s="15">
        <f t="shared" si="97"/>
        <v>2.9699373706826395</v>
      </c>
      <c r="AQ121" s="15">
        <f t="shared" si="97"/>
        <v>2.9559483990875175</v>
      </c>
      <c r="AR121" s="15">
        <f t="shared" si="97"/>
        <v>2.9813077649384518</v>
      </c>
      <c r="AS121" s="15">
        <f t="shared" si="97"/>
        <v>2.9352474293648778</v>
      </c>
      <c r="AT121" s="15">
        <f t="shared" si="97"/>
        <v>3.0186497420832867</v>
      </c>
      <c r="AU121" s="15">
        <f t="shared" si="81"/>
        <v>2.8665727070905898</v>
      </c>
      <c r="AV121"/>
      <c r="AW121">
        <v>9800</v>
      </c>
      <c r="AX121">
        <f t="shared" si="84"/>
        <v>-6.3851705664769599E-4</v>
      </c>
      <c r="AY121">
        <f t="shared" si="85"/>
        <v>6.5558593362028414E-3</v>
      </c>
      <c r="AZ121">
        <f t="shared" si="86"/>
        <v>-7.1943763928505374E-3</v>
      </c>
      <c r="BA121">
        <f t="shared" si="87"/>
        <v>0.44481188287866802</v>
      </c>
      <c r="BB121">
        <f t="shared" si="88"/>
        <v>-0.19701690297338087</v>
      </c>
      <c r="BC121">
        <f t="shared" si="89"/>
        <v>-3.0104059021825753</v>
      </c>
      <c r="BD121">
        <f t="shared" si="90"/>
        <v>-15.223571193119048</v>
      </c>
      <c r="BE121">
        <f t="shared" si="96"/>
        <v>9.6708993316729277</v>
      </c>
      <c r="BF121">
        <f t="shared" si="96"/>
        <v>9.6762416781931204</v>
      </c>
      <c r="BG121">
        <f t="shared" si="96"/>
        <v>9.6664042657940072</v>
      </c>
      <c r="BH121">
        <f t="shared" si="96"/>
        <v>9.6845381678917821</v>
      </c>
      <c r="BI121">
        <f t="shared" si="96"/>
        <v>9.6511738439597181</v>
      </c>
      <c r="BJ121">
        <f t="shared" si="96"/>
        <v>9.7127892520196948</v>
      </c>
      <c r="BK121">
        <f t="shared" si="96"/>
        <v>9.5996869117878756</v>
      </c>
      <c r="BL121">
        <f t="shared" si="91"/>
        <v>9.8102395999929222</v>
      </c>
      <c r="BM121"/>
      <c r="BN121"/>
      <c r="BO121"/>
      <c r="BP121"/>
    </row>
    <row r="122" spans="1:68" s="9" customFormat="1" x14ac:dyDescent="0.2">
      <c r="A122" s="63" t="s">
        <v>1475</v>
      </c>
      <c r="B122" s="28" t="s">
        <v>676</v>
      </c>
      <c r="C122" s="64">
        <v>37883.491000000002</v>
      </c>
      <c r="D122" s="64" t="s">
        <v>700</v>
      </c>
      <c r="E122" s="9">
        <f t="shared" si="63"/>
        <v>-11756.945992536446</v>
      </c>
      <c r="F122" s="9">
        <f t="shared" si="64"/>
        <v>-11757</v>
      </c>
      <c r="G122" s="9">
        <f t="shared" si="65"/>
        <v>8.3650000000488944E-2</v>
      </c>
      <c r="I122" s="9">
        <f t="shared" ref="I122:I139" si="98">G122</f>
        <v>8.3650000000488944E-2</v>
      </c>
      <c r="M122" s="15"/>
      <c r="P122" s="9">
        <f t="shared" si="66"/>
        <v>1.5914958951661548E-3</v>
      </c>
      <c r="Q122" s="40">
        <f t="shared" si="67"/>
        <v>22864.991000000002</v>
      </c>
      <c r="S122" s="35">
        <v>0.1</v>
      </c>
      <c r="Z122">
        <f t="shared" si="68"/>
        <v>-11757</v>
      </c>
      <c r="AA122" s="15">
        <f t="shared" si="69"/>
        <v>3.6965141204338588E-3</v>
      </c>
      <c r="AB122" s="15">
        <f t="shared" si="70"/>
        <v>8.1544981775221237E-2</v>
      </c>
      <c r="AC122" s="15">
        <f t="shared" si="71"/>
        <v>8.2058504105322783E-2</v>
      </c>
      <c r="AD122" s="15">
        <f t="shared" si="72"/>
        <v>7.9953485880055089E-2</v>
      </c>
      <c r="AE122" s="15">
        <f t="shared" si="73"/>
        <v>6.3925599043721686E-4</v>
      </c>
      <c r="AF122">
        <f t="shared" si="74"/>
        <v>8.2058504105322783E-2</v>
      </c>
      <c r="AG122" s="68"/>
      <c r="AH122">
        <f t="shared" si="75"/>
        <v>2.105018225267704E-3</v>
      </c>
      <c r="AI122">
        <f t="shared" si="76"/>
        <v>0.44242888318768636</v>
      </c>
      <c r="AJ122">
        <f t="shared" si="77"/>
        <v>2.604069349461351E-2</v>
      </c>
      <c r="AK122">
        <f t="shared" si="78"/>
        <v>5.2100380964723844E-2</v>
      </c>
      <c r="AL122">
        <f t="shared" si="79"/>
        <v>3.0484215165624526</v>
      </c>
      <c r="AM122">
        <f t="shared" si="80"/>
        <v>21.450344433546498</v>
      </c>
      <c r="AN122" s="15">
        <f t="shared" si="97"/>
        <v>2.9664790433775119</v>
      </c>
      <c r="AO122" s="15">
        <f t="shared" si="97"/>
        <v>2.9622282884622608</v>
      </c>
      <c r="AP122" s="15">
        <f t="shared" si="97"/>
        <v>2.9699373706826395</v>
      </c>
      <c r="AQ122" s="15">
        <f t="shared" si="97"/>
        <v>2.9559483990875175</v>
      </c>
      <c r="AR122" s="15">
        <f t="shared" si="97"/>
        <v>2.9813077649384518</v>
      </c>
      <c r="AS122" s="15">
        <f t="shared" si="97"/>
        <v>2.9352474293648778</v>
      </c>
      <c r="AT122" s="15">
        <f t="shared" si="97"/>
        <v>3.0186497420832867</v>
      </c>
      <c r="AU122" s="15">
        <f t="shared" si="81"/>
        <v>2.8665727070905898</v>
      </c>
      <c r="AV122"/>
      <c r="AW122">
        <v>10000</v>
      </c>
      <c r="AX122">
        <f t="shared" si="84"/>
        <v>-1.4828807528949979E-3</v>
      </c>
      <c r="AY122">
        <f t="shared" si="85"/>
        <v>6.5894435528087289E-3</v>
      </c>
      <c r="AZ122">
        <f t="shared" si="86"/>
        <v>-8.0723243057037267E-3</v>
      </c>
      <c r="BA122">
        <f t="shared" si="87"/>
        <v>0.4465951239407604</v>
      </c>
      <c r="BB122">
        <f t="shared" si="88"/>
        <v>-0.21896313547011725</v>
      </c>
      <c r="BC122">
        <f t="shared" si="89"/>
        <v>-2.9879684613124082</v>
      </c>
      <c r="BD122">
        <f t="shared" si="90"/>
        <v>-12.99316874272831</v>
      </c>
      <c r="BE122">
        <f t="shared" ref="BE122:BK131" si="99">$BL122+$AB$7*SIN(BF122)</f>
        <v>9.7126092319603554</v>
      </c>
      <c r="BF122">
        <f t="shared" si="99"/>
        <v>9.7183552059635918</v>
      </c>
      <c r="BG122">
        <f t="shared" si="99"/>
        <v>9.7076530197056012</v>
      </c>
      <c r="BH122">
        <f t="shared" si="99"/>
        <v>9.7276142662781524</v>
      </c>
      <c r="BI122">
        <f t="shared" si="99"/>
        <v>9.6904767053747562</v>
      </c>
      <c r="BJ122">
        <f t="shared" si="99"/>
        <v>9.7599171626478238</v>
      </c>
      <c r="BK122">
        <f t="shared" si="99"/>
        <v>9.6311393090189323</v>
      </c>
      <c r="BL122">
        <f t="shared" si="91"/>
        <v>9.8746610583860406</v>
      </c>
      <c r="BM122"/>
      <c r="BN122"/>
      <c r="BO122"/>
      <c r="BP122"/>
    </row>
    <row r="123" spans="1:68" s="9" customFormat="1" x14ac:dyDescent="0.2">
      <c r="A123" s="63" t="s">
        <v>753</v>
      </c>
      <c r="B123" s="28" t="s">
        <v>676</v>
      </c>
      <c r="C123" s="64">
        <v>37956.271999999997</v>
      </c>
      <c r="D123" s="64" t="s">
        <v>700</v>
      </c>
      <c r="E123" s="9">
        <f t="shared" si="63"/>
        <v>-11709.95594824581</v>
      </c>
      <c r="F123" s="9">
        <f t="shared" si="64"/>
        <v>-11710</v>
      </c>
      <c r="G123" s="9">
        <f t="shared" si="65"/>
        <v>6.8229999989853241E-2</v>
      </c>
      <c r="I123" s="9">
        <f t="shared" si="98"/>
        <v>6.8229999989853241E-2</v>
      </c>
      <c r="M123" s="15"/>
      <c r="P123" s="9">
        <f t="shared" si="66"/>
        <v>1.6052175940297236E-3</v>
      </c>
      <c r="Q123" s="40">
        <f t="shared" si="67"/>
        <v>22937.771999999997</v>
      </c>
      <c r="S123" s="35">
        <v>0.1</v>
      </c>
      <c r="T123" s="15"/>
      <c r="U123" s="15"/>
      <c r="V123" s="15"/>
      <c r="W123" s="15"/>
      <c r="X123"/>
      <c r="Y123"/>
      <c r="Z123">
        <f t="shared" si="68"/>
        <v>-11710</v>
      </c>
      <c r="AA123" s="15">
        <f t="shared" si="69"/>
        <v>3.4940817666082092E-3</v>
      </c>
      <c r="AB123" s="15">
        <f t="shared" si="70"/>
        <v>6.6341135817274757E-2</v>
      </c>
      <c r="AC123" s="15">
        <f t="shared" si="71"/>
        <v>6.662478239582352E-2</v>
      </c>
      <c r="AD123" s="15">
        <f t="shared" si="72"/>
        <v>6.4735918223245037E-2</v>
      </c>
      <c r="AE123" s="15">
        <f t="shared" si="73"/>
        <v>4.1907391082066694E-4</v>
      </c>
      <c r="AF123">
        <f t="shared" si="74"/>
        <v>6.662478239582352E-2</v>
      </c>
      <c r="AG123" s="68"/>
      <c r="AH123">
        <f t="shared" si="75"/>
        <v>1.8888641725784857E-3</v>
      </c>
      <c r="AI123">
        <f t="shared" si="76"/>
        <v>0.4421667806351256</v>
      </c>
      <c r="AJ123">
        <f t="shared" si="77"/>
        <v>2.0868132071389149E-2</v>
      </c>
      <c r="AK123">
        <f t="shared" si="78"/>
        <v>4.9214828791940821E-2</v>
      </c>
      <c r="AL123">
        <f t="shared" si="79"/>
        <v>3.0535955070911984</v>
      </c>
      <c r="AM123">
        <f t="shared" si="80"/>
        <v>22.713341624952029</v>
      </c>
      <c r="AN123" s="15">
        <f t="shared" si="97"/>
        <v>2.9761707596292197</v>
      </c>
      <c r="AO123" s="15">
        <f t="shared" si="97"/>
        <v>2.9721055710051481</v>
      </c>
      <c r="AP123" s="15">
        <f t="shared" si="97"/>
        <v>2.9794657946714853</v>
      </c>
      <c r="AQ123" s="15">
        <f t="shared" si="97"/>
        <v>2.9661329572263928</v>
      </c>
      <c r="AR123" s="15">
        <f t="shared" si="97"/>
        <v>2.9902635734560881</v>
      </c>
      <c r="AS123" s="15">
        <f t="shared" si="97"/>
        <v>2.9465151773963218</v>
      </c>
      <c r="AT123" s="15">
        <f t="shared" si="97"/>
        <v>3.02561240554969</v>
      </c>
      <c r="AU123" s="15">
        <f t="shared" si="81"/>
        <v>2.8817117498129727</v>
      </c>
      <c r="AV123"/>
      <c r="AW123">
        <v>10200</v>
      </c>
      <c r="AX123">
        <f t="shared" si="84"/>
        <v>-2.3185721318891425E-3</v>
      </c>
      <c r="AY123">
        <f t="shared" si="85"/>
        <v>6.6227984399827222E-3</v>
      </c>
      <c r="AZ123">
        <f t="shared" si="86"/>
        <v>-8.9413705718718647E-3</v>
      </c>
      <c r="BA123">
        <f t="shared" si="87"/>
        <v>0.44867978748357562</v>
      </c>
      <c r="BB123">
        <f t="shared" si="88"/>
        <v>-0.2410248774554126</v>
      </c>
      <c r="BC123">
        <f t="shared" si="89"/>
        <v>-2.9652984305714511</v>
      </c>
      <c r="BD123">
        <f t="shared" si="90"/>
        <v>-11.315273628943629</v>
      </c>
      <c r="BE123">
        <f t="shared" si="99"/>
        <v>9.7545694818582014</v>
      </c>
      <c r="BF123">
        <f t="shared" si="99"/>
        <v>9.7605387399458152</v>
      </c>
      <c r="BG123">
        <f t="shared" si="99"/>
        <v>9.7492708415436837</v>
      </c>
      <c r="BH123">
        <f t="shared" si="99"/>
        <v>9.7705779509445012</v>
      </c>
      <c r="BI123">
        <f t="shared" si="99"/>
        <v>9.7304152708047411</v>
      </c>
      <c r="BJ123">
        <f t="shared" si="99"/>
        <v>9.8066087996169546</v>
      </c>
      <c r="BK123">
        <f t="shared" si="99"/>
        <v>9.6636020023029481</v>
      </c>
      <c r="BL123">
        <f t="shared" si="91"/>
        <v>9.939082516779159</v>
      </c>
      <c r="BM123"/>
      <c r="BN123"/>
      <c r="BO123"/>
      <c r="BP123"/>
    </row>
    <row r="124" spans="1:68" s="9" customFormat="1" x14ac:dyDescent="0.2">
      <c r="A124" s="63" t="s">
        <v>1475</v>
      </c>
      <c r="B124" s="28" t="s">
        <v>676</v>
      </c>
      <c r="C124" s="64">
        <v>38230.409</v>
      </c>
      <c r="D124" s="64" t="s">
        <v>700</v>
      </c>
      <c r="E124" s="9">
        <f t="shared" si="63"/>
        <v>-11532.963192283358</v>
      </c>
      <c r="F124" s="9">
        <f t="shared" si="64"/>
        <v>-11533</v>
      </c>
      <c r="G124" s="9">
        <f t="shared" si="65"/>
        <v>5.7009999996807892E-2</v>
      </c>
      <c r="I124" s="9">
        <f t="shared" si="98"/>
        <v>5.7009999996807892E-2</v>
      </c>
      <c r="M124" s="15"/>
      <c r="P124" s="9">
        <f t="shared" si="66"/>
        <v>1.6567792723813988E-3</v>
      </c>
      <c r="Q124" s="40">
        <f t="shared" si="67"/>
        <v>23211.909</v>
      </c>
      <c r="S124" s="35">
        <v>0.1</v>
      </c>
      <c r="X124"/>
      <c r="Y124"/>
      <c r="Z124">
        <f t="shared" si="68"/>
        <v>-11533</v>
      </c>
      <c r="AA124" s="15">
        <f t="shared" si="69"/>
        <v>2.7318549265931882E-3</v>
      </c>
      <c r="AB124" s="15">
        <f t="shared" si="70"/>
        <v>5.5934924342596101E-2</v>
      </c>
      <c r="AC124" s="15">
        <f t="shared" si="71"/>
        <v>5.5353220724426493E-2</v>
      </c>
      <c r="AD124" s="15">
        <f t="shared" si="72"/>
        <v>5.4278145070214702E-2</v>
      </c>
      <c r="AE124" s="15">
        <f t="shared" si="73"/>
        <v>2.9461170322632728E-4</v>
      </c>
      <c r="AF124">
        <f t="shared" si="74"/>
        <v>5.5353220724426493E-2</v>
      </c>
      <c r="AG124" s="68"/>
      <c r="AH124">
        <f t="shared" si="75"/>
        <v>1.0750756542117895E-3</v>
      </c>
      <c r="AI124">
        <f t="shared" si="76"/>
        <v>0.4413162685947194</v>
      </c>
      <c r="AJ124">
        <f t="shared" si="77"/>
        <v>1.4494786619008149E-3</v>
      </c>
      <c r="AK124">
        <f t="shared" si="78"/>
        <v>3.8373014776954123E-2</v>
      </c>
      <c r="AL124">
        <f t="shared" si="79"/>
        <v>3.073015674895343</v>
      </c>
      <c r="AM124">
        <f t="shared" si="80"/>
        <v>29.152875735922965</v>
      </c>
      <c r="AN124" s="15">
        <f t="shared" si="97"/>
        <v>3.0125950227577647</v>
      </c>
      <c r="AO124" s="15">
        <f t="shared" si="97"/>
        <v>3.009295853299665</v>
      </c>
      <c r="AP124" s="15">
        <f t="shared" si="97"/>
        <v>3.0152368492358801</v>
      </c>
      <c r="AQ124" s="15">
        <f t="shared" si="97"/>
        <v>3.0045351925156991</v>
      </c>
      <c r="AR124" s="15">
        <f t="shared" si="97"/>
        <v>3.0238017929427485</v>
      </c>
      <c r="AS124" s="15">
        <f t="shared" si="97"/>
        <v>2.9890787751573664</v>
      </c>
      <c r="AT124" s="15">
        <f t="shared" si="97"/>
        <v>3.0515531236821896</v>
      </c>
      <c r="AU124" s="15">
        <f t="shared" si="81"/>
        <v>2.9387247404908829</v>
      </c>
      <c r="AV124"/>
      <c r="AW124">
        <v>10400</v>
      </c>
      <c r="AX124">
        <f t="shared" si="84"/>
        <v>-3.1443223190880795E-3</v>
      </c>
      <c r="AY124">
        <f t="shared" si="85"/>
        <v>6.6559239977248249E-3</v>
      </c>
      <c r="AZ124">
        <f t="shared" si="86"/>
        <v>-9.8002463168129043E-3</v>
      </c>
      <c r="BA124">
        <f t="shared" si="87"/>
        <v>0.45107698180178502</v>
      </c>
      <c r="BB124">
        <f t="shared" si="88"/>
        <v>-0.26321712739390224</v>
      </c>
      <c r="BC124">
        <f t="shared" si="89"/>
        <v>-2.9423647387615208</v>
      </c>
      <c r="BD124">
        <f t="shared" si="90"/>
        <v>-10.005527225905597</v>
      </c>
      <c r="BE124">
        <f t="shared" si="99"/>
        <v>9.7968063578407598</v>
      </c>
      <c r="BF124">
        <f t="shared" si="99"/>
        <v>9.8028215251137496</v>
      </c>
      <c r="BG124">
        <f t="shared" si="99"/>
        <v>9.791290214538682</v>
      </c>
      <c r="BH124">
        <f t="shared" si="99"/>
        <v>9.8134427672176283</v>
      </c>
      <c r="BI124">
        <f t="shared" si="99"/>
        <v>9.7710516222927897</v>
      </c>
      <c r="BJ124">
        <f t="shared" si="99"/>
        <v>9.8528235195967007</v>
      </c>
      <c r="BK124">
        <f t="shared" si="99"/>
        <v>9.6972075786237593</v>
      </c>
      <c r="BL124">
        <f t="shared" si="91"/>
        <v>10.003503975172279</v>
      </c>
      <c r="BM124"/>
      <c r="BN124"/>
      <c r="BO124"/>
      <c r="BP124"/>
    </row>
    <row r="125" spans="1:68" s="9" customFormat="1" x14ac:dyDescent="0.2">
      <c r="A125" s="63" t="s">
        <v>1475</v>
      </c>
      <c r="B125" s="28" t="s">
        <v>676</v>
      </c>
      <c r="C125" s="64">
        <v>38230.413</v>
      </c>
      <c r="D125" s="64" t="s">
        <v>700</v>
      </c>
      <c r="E125" s="9">
        <f t="shared" si="63"/>
        <v>-11532.960609738777</v>
      </c>
      <c r="F125" s="9">
        <f t="shared" si="64"/>
        <v>-11533</v>
      </c>
      <c r="G125" s="9">
        <f t="shared" si="65"/>
        <v>6.1009999997622799E-2</v>
      </c>
      <c r="I125" s="9">
        <f t="shared" si="98"/>
        <v>6.1009999997622799E-2</v>
      </c>
      <c r="M125" s="15"/>
      <c r="P125" s="9">
        <f t="shared" si="66"/>
        <v>1.6567792723813988E-3</v>
      </c>
      <c r="Q125" s="40">
        <f t="shared" si="67"/>
        <v>23211.913</v>
      </c>
      <c r="S125" s="35">
        <v>0.1</v>
      </c>
      <c r="X125"/>
      <c r="Y125"/>
      <c r="Z125">
        <f t="shared" si="68"/>
        <v>-11533</v>
      </c>
      <c r="AA125" s="15">
        <f t="shared" si="69"/>
        <v>2.7318549265931882E-3</v>
      </c>
      <c r="AB125" s="15">
        <f t="shared" si="70"/>
        <v>5.9934924343411008E-2</v>
      </c>
      <c r="AC125" s="15">
        <f t="shared" si="71"/>
        <v>5.93532207252414E-2</v>
      </c>
      <c r="AD125" s="15">
        <f t="shared" si="72"/>
        <v>5.8278145071029609E-2</v>
      </c>
      <c r="AE125" s="15">
        <f t="shared" si="73"/>
        <v>3.3963421929199728E-4</v>
      </c>
      <c r="AF125">
        <f t="shared" si="74"/>
        <v>5.93532207252414E-2</v>
      </c>
      <c r="AG125" s="68"/>
      <c r="AH125">
        <f t="shared" si="75"/>
        <v>1.0750756542117895E-3</v>
      </c>
      <c r="AI125">
        <f t="shared" si="76"/>
        <v>0.4413162685947194</v>
      </c>
      <c r="AJ125">
        <f t="shared" si="77"/>
        <v>1.4494786619008149E-3</v>
      </c>
      <c r="AK125">
        <f t="shared" si="78"/>
        <v>3.8373014776954123E-2</v>
      </c>
      <c r="AL125">
        <f t="shared" si="79"/>
        <v>3.073015674895343</v>
      </c>
      <c r="AM125">
        <f t="shared" si="80"/>
        <v>29.152875735922965</v>
      </c>
      <c r="AN125" s="15">
        <f t="shared" si="97"/>
        <v>3.0125950227577647</v>
      </c>
      <c r="AO125" s="15">
        <f t="shared" si="97"/>
        <v>3.009295853299665</v>
      </c>
      <c r="AP125" s="15">
        <f t="shared" si="97"/>
        <v>3.0152368492358801</v>
      </c>
      <c r="AQ125" s="15">
        <f t="shared" si="97"/>
        <v>3.0045351925156991</v>
      </c>
      <c r="AR125" s="15">
        <f t="shared" si="97"/>
        <v>3.0238017929427485</v>
      </c>
      <c r="AS125" s="15">
        <f t="shared" si="97"/>
        <v>2.9890787751573664</v>
      </c>
      <c r="AT125" s="15">
        <f t="shared" si="97"/>
        <v>3.0515531236821896</v>
      </c>
      <c r="AU125" s="15">
        <f t="shared" si="81"/>
        <v>2.9387247404908829</v>
      </c>
      <c r="AV125"/>
      <c r="AW125">
        <v>10600</v>
      </c>
      <c r="AX125">
        <f t="shared" si="84"/>
        <v>-3.9587469935546821E-3</v>
      </c>
      <c r="AY125">
        <f t="shared" si="85"/>
        <v>6.688820226035036E-3</v>
      </c>
      <c r="AZ125">
        <f t="shared" si="86"/>
        <v>-1.0647567219589718E-2</v>
      </c>
      <c r="BA125">
        <f t="shared" si="87"/>
        <v>0.45379925947146416</v>
      </c>
      <c r="BB125">
        <f t="shared" si="88"/>
        <v>-0.28555339279729458</v>
      </c>
      <c r="BC125">
        <f t="shared" si="89"/>
        <v>-2.9191363389775469</v>
      </c>
      <c r="BD125">
        <f t="shared" si="90"/>
        <v>-8.9534225667527103</v>
      </c>
      <c r="BE125">
        <f t="shared" si="99"/>
        <v>9.8393440266011485</v>
      </c>
      <c r="BF125">
        <f t="shared" si="99"/>
        <v>9.8452386761244863</v>
      </c>
      <c r="BG125">
        <f t="shared" si="99"/>
        <v>9.8337375434216874</v>
      </c>
      <c r="BH125">
        <f t="shared" si="99"/>
        <v>9.8562326911681026</v>
      </c>
      <c r="BI125">
        <f t="shared" si="99"/>
        <v>9.8124375992017292</v>
      </c>
      <c r="BJ125">
        <f t="shared" si="99"/>
        <v>9.8985299851013639</v>
      </c>
      <c r="BK125">
        <f t="shared" si="99"/>
        <v>9.7320838834986851</v>
      </c>
      <c r="BL125">
        <f t="shared" si="91"/>
        <v>10.067925433565398</v>
      </c>
      <c r="BM125"/>
      <c r="BN125"/>
      <c r="BO125"/>
      <c r="BP125"/>
    </row>
    <row r="126" spans="1:68" s="9" customFormat="1" x14ac:dyDescent="0.2">
      <c r="A126" s="63" t="s">
        <v>1475</v>
      </c>
      <c r="B126" s="28" t="s">
        <v>676</v>
      </c>
      <c r="C126" s="64">
        <v>38532.445</v>
      </c>
      <c r="D126" s="64" t="s">
        <v>700</v>
      </c>
      <c r="E126" s="9">
        <f t="shared" si="63"/>
        <v>-11337.957833503353</v>
      </c>
      <c r="F126" s="9">
        <f t="shared" si="64"/>
        <v>-11338</v>
      </c>
      <c r="G126" s="9">
        <f t="shared" si="65"/>
        <v>6.5309999998135027E-2</v>
      </c>
      <c r="I126" s="9">
        <f t="shared" si="98"/>
        <v>6.5309999998135027E-2</v>
      </c>
      <c r="M126" s="15"/>
      <c r="P126" s="9">
        <f t="shared" si="66"/>
        <v>1.7133765667810455E-3</v>
      </c>
      <c r="Q126" s="40">
        <f t="shared" si="67"/>
        <v>23513.945</v>
      </c>
      <c r="S126" s="35">
        <v>0.1</v>
      </c>
      <c r="X126"/>
      <c r="Y126"/>
      <c r="Z126">
        <f t="shared" si="68"/>
        <v>-11338</v>
      </c>
      <c r="AA126" s="15">
        <f t="shared" si="69"/>
        <v>1.8928188556596275E-3</v>
      </c>
      <c r="AB126" s="15">
        <f t="shared" si="70"/>
        <v>6.5130557709256451E-2</v>
      </c>
      <c r="AC126" s="15">
        <f t="shared" si="71"/>
        <v>6.3596623431353985E-2</v>
      </c>
      <c r="AD126" s="15">
        <f t="shared" si="72"/>
        <v>6.3417181142475396E-2</v>
      </c>
      <c r="AE126" s="15">
        <f t="shared" si="73"/>
        <v>4.0217388640575373E-4</v>
      </c>
      <c r="AF126">
        <f t="shared" si="74"/>
        <v>6.3596623431353985E-2</v>
      </c>
      <c r="AG126" s="68"/>
      <c r="AH126">
        <f t="shared" si="75"/>
        <v>1.7944228887858195E-4</v>
      </c>
      <c r="AI126">
        <f t="shared" si="76"/>
        <v>0.44062577683884341</v>
      </c>
      <c r="AJ126">
        <f t="shared" si="77"/>
        <v>-1.984688117361956E-2</v>
      </c>
      <c r="AK126">
        <f t="shared" si="78"/>
        <v>2.6466553664061879E-2</v>
      </c>
      <c r="AL126">
        <f t="shared" si="79"/>
        <v>3.0943133384128503</v>
      </c>
      <c r="AM126">
        <f t="shared" si="80"/>
        <v>42.293916970425975</v>
      </c>
      <c r="AN126" s="15">
        <f t="shared" si="97"/>
        <v>3.0526108176359044</v>
      </c>
      <c r="AO126" s="15">
        <f t="shared" si="97"/>
        <v>3.0502600950690484</v>
      </c>
      <c r="AP126" s="15">
        <f t="shared" si="97"/>
        <v>3.0544745820140684</v>
      </c>
      <c r="AQ126" s="15">
        <f t="shared" si="97"/>
        <v>3.0469174969970272</v>
      </c>
      <c r="AR126" s="15">
        <f t="shared" si="97"/>
        <v>3.0604646986436679</v>
      </c>
      <c r="AS126" s="15">
        <f t="shared" si="97"/>
        <v>3.03616704709186</v>
      </c>
      <c r="AT126" s="15">
        <f t="shared" si="97"/>
        <v>3.0797114092937736</v>
      </c>
      <c r="AU126" s="15">
        <f t="shared" si="81"/>
        <v>3.0015356624241742</v>
      </c>
      <c r="AV126"/>
      <c r="AW126">
        <v>10800</v>
      </c>
      <c r="AX126">
        <f t="shared" si="84"/>
        <v>-4.7603568425376615E-3</v>
      </c>
      <c r="AY126">
        <f t="shared" si="85"/>
        <v>6.7214871249133539E-3</v>
      </c>
      <c r="AZ126">
        <f t="shared" si="86"/>
        <v>-1.1481843967451015E-2</v>
      </c>
      <c r="BA126">
        <f t="shared" si="87"/>
        <v>0.45686068932736579</v>
      </c>
      <c r="BB126">
        <f t="shared" si="88"/>
        <v>-0.30804594383797479</v>
      </c>
      <c r="BC126">
        <f t="shared" si="89"/>
        <v>-2.8955817415842682</v>
      </c>
      <c r="BD126">
        <f t="shared" si="90"/>
        <v>-8.0886774482700474</v>
      </c>
      <c r="BE126">
        <f t="shared" si="99"/>
        <v>9.8822051687520585</v>
      </c>
      <c r="BF126">
        <f t="shared" si="99"/>
        <v>9.8878309234028006</v>
      </c>
      <c r="BG126">
        <f t="shared" si="99"/>
        <v>9.87663356542385</v>
      </c>
      <c r="BH126">
        <f t="shared" si="99"/>
        <v>9.8989825395115538</v>
      </c>
      <c r="BI126">
        <f t="shared" si="99"/>
        <v>9.8546143254423626</v>
      </c>
      <c r="BJ126">
        <f t="shared" si="99"/>
        <v>9.9437076435890503</v>
      </c>
      <c r="BK126">
        <f t="shared" si="99"/>
        <v>9.7683534905872058</v>
      </c>
      <c r="BL126">
        <f t="shared" si="91"/>
        <v>10.132346891958516</v>
      </c>
      <c r="BM126"/>
      <c r="BN126"/>
      <c r="BO126"/>
      <c r="BP126"/>
    </row>
    <row r="127" spans="1:68" s="9" customFormat="1" x14ac:dyDescent="0.2">
      <c r="A127" s="63" t="s">
        <v>1475</v>
      </c>
      <c r="B127" s="28" t="s">
        <v>676</v>
      </c>
      <c r="C127" s="64">
        <v>38535.517</v>
      </c>
      <c r="D127" s="64" t="s">
        <v>700</v>
      </c>
      <c r="E127" s="9">
        <f t="shared" si="63"/>
        <v>-11335.97443926501</v>
      </c>
      <c r="F127" s="9">
        <f t="shared" si="64"/>
        <v>-11336</v>
      </c>
      <c r="G127" s="9">
        <f t="shared" si="65"/>
        <v>3.9589999993040692E-2</v>
      </c>
      <c r="I127" s="9">
        <f t="shared" si="98"/>
        <v>3.9589999993040692E-2</v>
      </c>
      <c r="M127" s="15"/>
      <c r="P127" s="9">
        <f t="shared" si="66"/>
        <v>1.7139559224043589E-3</v>
      </c>
      <c r="Q127" s="40">
        <f t="shared" si="67"/>
        <v>23517.017</v>
      </c>
      <c r="S127" s="35">
        <v>0.1</v>
      </c>
      <c r="X127"/>
      <c r="Y127"/>
      <c r="Z127">
        <f t="shared" si="68"/>
        <v>-11336</v>
      </c>
      <c r="AA127" s="15">
        <f t="shared" si="69"/>
        <v>1.8842193727232354E-3</v>
      </c>
      <c r="AB127" s="15">
        <f t="shared" si="70"/>
        <v>3.9419736542721816E-2</v>
      </c>
      <c r="AC127" s="15">
        <f t="shared" si="71"/>
        <v>3.7876044070636335E-2</v>
      </c>
      <c r="AD127" s="15">
        <f t="shared" si="72"/>
        <v>3.7705780620317458E-2</v>
      </c>
      <c r="AE127" s="15">
        <f t="shared" si="73"/>
        <v>1.4217258921875078E-4</v>
      </c>
      <c r="AF127">
        <f t="shared" si="74"/>
        <v>3.7876044070636335E-2</v>
      </c>
      <c r="AG127" s="68"/>
      <c r="AH127">
        <f t="shared" si="75"/>
        <v>1.7026345031887654E-4</v>
      </c>
      <c r="AI127">
        <f t="shared" si="76"/>
        <v>0.44062002009692003</v>
      </c>
      <c r="AJ127">
        <f t="shared" si="77"/>
        <v>-2.0064850099690137E-2</v>
      </c>
      <c r="AK127">
        <f t="shared" si="78"/>
        <v>2.6344602552133264E-2</v>
      </c>
      <c r="AL127">
        <f t="shared" si="79"/>
        <v>3.0945313507539196</v>
      </c>
      <c r="AM127">
        <f t="shared" si="80"/>
        <v>42.489917154299199</v>
      </c>
      <c r="AN127" s="15">
        <f t="shared" si="97"/>
        <v>3.0530207409838939</v>
      </c>
      <c r="AO127" s="15">
        <f t="shared" si="97"/>
        <v>3.0506802152666759</v>
      </c>
      <c r="AP127" s="15">
        <f t="shared" si="97"/>
        <v>3.0548762668940079</v>
      </c>
      <c r="AQ127" s="15">
        <f t="shared" si="97"/>
        <v>3.0473525250286482</v>
      </c>
      <c r="AR127" s="15">
        <f t="shared" si="97"/>
        <v>3.0608394730344921</v>
      </c>
      <c r="AS127" s="15">
        <f t="shared" si="97"/>
        <v>3.0366508642139518</v>
      </c>
      <c r="AT127" s="15">
        <f t="shared" si="97"/>
        <v>3.0799983800619062</v>
      </c>
      <c r="AU127" s="15">
        <f t="shared" si="81"/>
        <v>3.0021798770081052</v>
      </c>
      <c r="AV127"/>
      <c r="AW127">
        <v>11000</v>
      </c>
      <c r="AX127">
        <f t="shared" si="84"/>
        <v>-5.547570801206372E-3</v>
      </c>
      <c r="AY127">
        <f t="shared" si="85"/>
        <v>6.7539246943597794E-3</v>
      </c>
      <c r="AZ127">
        <f t="shared" si="86"/>
        <v>-1.2301495495566151E-2</v>
      </c>
      <c r="BA127">
        <f t="shared" si="87"/>
        <v>0.46027697996698158</v>
      </c>
      <c r="BB127">
        <f t="shared" si="88"/>
        <v>-0.33070613914142727</v>
      </c>
      <c r="BC127">
        <f t="shared" si="89"/>
        <v>-2.8716684361959537</v>
      </c>
      <c r="BD127">
        <f t="shared" si="90"/>
        <v>-7.3644449814854926</v>
      </c>
      <c r="BE127">
        <f t="shared" si="99"/>
        <v>9.9254117753266371</v>
      </c>
      <c r="BF127">
        <f t="shared" si="99"/>
        <v>9.9306441352612911</v>
      </c>
      <c r="BG127">
        <f t="shared" si="99"/>
        <v>9.9199940735502619</v>
      </c>
      <c r="BH127">
        <f t="shared" si="99"/>
        <v>9.9417380808433986</v>
      </c>
      <c r="BI127">
        <f t="shared" si="99"/>
        <v>9.8976119918993195</v>
      </c>
      <c r="BJ127">
        <f t="shared" si="99"/>
        <v>9.9883482868604627</v>
      </c>
      <c r="BK127">
        <f t="shared" si="99"/>
        <v>9.8061331931709539</v>
      </c>
      <c r="BL127">
        <f t="shared" si="91"/>
        <v>10.196768350351636</v>
      </c>
      <c r="BM127"/>
      <c r="BN127"/>
      <c r="BO127"/>
      <c r="BP127"/>
    </row>
    <row r="128" spans="1:68" s="9" customFormat="1" x14ac:dyDescent="0.2">
      <c r="A128" s="63" t="s">
        <v>1475</v>
      </c>
      <c r="B128" s="28" t="s">
        <v>676</v>
      </c>
      <c r="C128" s="64">
        <v>38535.517999999996</v>
      </c>
      <c r="D128" s="64" t="s">
        <v>700</v>
      </c>
      <c r="E128" s="9">
        <f t="shared" si="63"/>
        <v>-11335.973793628866</v>
      </c>
      <c r="F128" s="9">
        <f t="shared" si="64"/>
        <v>-11336</v>
      </c>
      <c r="G128" s="9">
        <f t="shared" si="65"/>
        <v>4.058999998960644E-2</v>
      </c>
      <c r="I128" s="9">
        <f t="shared" si="98"/>
        <v>4.058999998960644E-2</v>
      </c>
      <c r="M128" s="15"/>
      <c r="P128" s="9">
        <f t="shared" si="66"/>
        <v>1.7139559224043589E-3</v>
      </c>
      <c r="Q128" s="40">
        <f t="shared" si="67"/>
        <v>23517.017999999996</v>
      </c>
      <c r="S128" s="35">
        <v>0.1</v>
      </c>
      <c r="X128"/>
      <c r="Y128"/>
      <c r="Z128">
        <f t="shared" si="68"/>
        <v>-11336</v>
      </c>
      <c r="AA128" s="15">
        <f t="shared" si="69"/>
        <v>1.8842193727232354E-3</v>
      </c>
      <c r="AB128" s="15">
        <f t="shared" si="70"/>
        <v>4.0419736539287564E-2</v>
      </c>
      <c r="AC128" s="15">
        <f t="shared" si="71"/>
        <v>3.8876044067202083E-2</v>
      </c>
      <c r="AD128" s="15">
        <f t="shared" si="72"/>
        <v>3.8705780616883206E-2</v>
      </c>
      <c r="AE128" s="15">
        <f t="shared" si="73"/>
        <v>1.4981374531622917E-4</v>
      </c>
      <c r="AF128">
        <f t="shared" si="74"/>
        <v>3.8876044067202083E-2</v>
      </c>
      <c r="AG128" s="68"/>
      <c r="AH128">
        <f t="shared" si="75"/>
        <v>1.7026345031887654E-4</v>
      </c>
      <c r="AI128">
        <f t="shared" si="76"/>
        <v>0.44062002009692003</v>
      </c>
      <c r="AJ128">
        <f t="shared" si="77"/>
        <v>-2.0064850099690137E-2</v>
      </c>
      <c r="AK128">
        <f t="shared" si="78"/>
        <v>2.6344602552133264E-2</v>
      </c>
      <c r="AL128">
        <f t="shared" si="79"/>
        <v>3.0945313507539196</v>
      </c>
      <c r="AM128">
        <f t="shared" si="80"/>
        <v>42.489917154299199</v>
      </c>
      <c r="AN128" s="15">
        <f t="shared" si="97"/>
        <v>3.0530207409838939</v>
      </c>
      <c r="AO128" s="15">
        <f t="shared" si="97"/>
        <v>3.0506802152666759</v>
      </c>
      <c r="AP128" s="15">
        <f t="shared" si="97"/>
        <v>3.0548762668940079</v>
      </c>
      <c r="AQ128" s="15">
        <f t="shared" si="97"/>
        <v>3.0473525250286482</v>
      </c>
      <c r="AR128" s="15">
        <f t="shared" si="97"/>
        <v>3.0608394730344921</v>
      </c>
      <c r="AS128" s="15">
        <f t="shared" si="97"/>
        <v>3.0366508642139518</v>
      </c>
      <c r="AT128" s="15">
        <f t="shared" si="97"/>
        <v>3.0799983800619062</v>
      </c>
      <c r="AU128" s="15">
        <f t="shared" si="81"/>
        <v>3.0021798770081052</v>
      </c>
      <c r="AV128"/>
      <c r="AW128">
        <v>11200</v>
      </c>
      <c r="AX128">
        <f t="shared" si="84"/>
        <v>-6.3187301889940086E-3</v>
      </c>
      <c r="AY128">
        <f t="shared" si="85"/>
        <v>6.7861329343743134E-3</v>
      </c>
      <c r="AZ128">
        <f t="shared" si="86"/>
        <v>-1.3104863123368322E-2</v>
      </c>
      <c r="BA128">
        <f t="shared" si="87"/>
        <v>0.46406566345642486</v>
      </c>
      <c r="BB128">
        <f t="shared" si="88"/>
        <v>-0.35354479862571853</v>
      </c>
      <c r="BC128">
        <f t="shared" si="89"/>
        <v>-2.8473622143918114</v>
      </c>
      <c r="BD128">
        <f t="shared" si="90"/>
        <v>-6.7482839372074697</v>
      </c>
      <c r="BE128">
        <f t="shared" si="99"/>
        <v>9.9689860751126762</v>
      </c>
      <c r="BF128">
        <f t="shared" si="99"/>
        <v>9.9737286538758241</v>
      </c>
      <c r="BG128">
        <f t="shared" si="99"/>
        <v>9.9638309371441984</v>
      </c>
      <c r="BH128">
        <f t="shared" si="99"/>
        <v>9.9845558319037053</v>
      </c>
      <c r="BI128">
        <f t="shared" si="99"/>
        <v>9.9414499090484743</v>
      </c>
      <c r="BJ128">
        <f t="shared" si="99"/>
        <v>10.032457680487735</v>
      </c>
      <c r="BK128">
        <f t="shared" si="99"/>
        <v>9.8455335196146727</v>
      </c>
      <c r="BL128">
        <f t="shared" si="91"/>
        <v>10.261189808744755</v>
      </c>
      <c r="BM128"/>
      <c r="BN128"/>
      <c r="BO128"/>
      <c r="BP128"/>
    </row>
    <row r="129" spans="1:68" s="9" customFormat="1" x14ac:dyDescent="0.2">
      <c r="A129" s="63" t="s">
        <v>1475</v>
      </c>
      <c r="B129" s="28" t="s">
        <v>676</v>
      </c>
      <c r="C129" s="64">
        <v>38642.392</v>
      </c>
      <c r="D129" s="64" t="s">
        <v>700</v>
      </c>
      <c r="E129" s="9">
        <f t="shared" si="63"/>
        <v>-11266.972076236718</v>
      </c>
      <c r="F129" s="9">
        <f t="shared" si="64"/>
        <v>-11267</v>
      </c>
      <c r="G129" s="9">
        <f t="shared" si="65"/>
        <v>4.3249999995168764E-2</v>
      </c>
      <c r="I129" s="9">
        <f t="shared" si="98"/>
        <v>4.3249999995168764E-2</v>
      </c>
      <c r="M129" s="15"/>
      <c r="P129" s="9">
        <f t="shared" si="66"/>
        <v>1.7339296478475906E-3</v>
      </c>
      <c r="Q129" s="40">
        <f t="shared" si="67"/>
        <v>23623.892</v>
      </c>
      <c r="S129" s="35">
        <v>0.1</v>
      </c>
      <c r="X129" s="15"/>
      <c r="Y129" s="15"/>
      <c r="Z129">
        <f t="shared" si="68"/>
        <v>-11267</v>
      </c>
      <c r="AA129" s="15">
        <f t="shared" si="69"/>
        <v>1.5876302932105214E-3</v>
      </c>
      <c r="AB129" s="15">
        <f t="shared" si="70"/>
        <v>4.3396299349805836E-2</v>
      </c>
      <c r="AC129" s="15">
        <f t="shared" si="71"/>
        <v>4.1516070347321174E-2</v>
      </c>
      <c r="AD129" s="15">
        <f t="shared" si="72"/>
        <v>4.1662369701958246E-2</v>
      </c>
      <c r="AE129" s="15">
        <f t="shared" si="73"/>
        <v>1.7357530491826485E-4</v>
      </c>
      <c r="AF129">
        <f t="shared" si="74"/>
        <v>4.1516070347321174E-2</v>
      </c>
      <c r="AG129" s="68"/>
      <c r="AH129">
        <f t="shared" si="75"/>
        <v>-1.4629935463706908E-4</v>
      </c>
      <c r="AI129">
        <f t="shared" si="76"/>
        <v>0.44043779199329558</v>
      </c>
      <c r="AJ129">
        <f t="shared" si="77"/>
        <v>-2.7579765970204499E-2</v>
      </c>
      <c r="AK129">
        <f t="shared" si="78"/>
        <v>2.2139001121587697E-2</v>
      </c>
      <c r="AL129">
        <f t="shared" si="79"/>
        <v>3.102048417627238</v>
      </c>
      <c r="AM129">
        <f t="shared" si="80"/>
        <v>50.569680260552616</v>
      </c>
      <c r="AN129" s="15">
        <f t="shared" si="97"/>
        <v>3.0671580009441768</v>
      </c>
      <c r="AO129" s="15">
        <f t="shared" si="97"/>
        <v>3.0651741530718946</v>
      </c>
      <c r="AP129" s="15">
        <f t="shared" si="97"/>
        <v>3.0687266320870976</v>
      </c>
      <c r="AQ129" s="15">
        <f t="shared" si="97"/>
        <v>3.0623645211792581</v>
      </c>
      <c r="AR129" s="15">
        <f t="shared" si="97"/>
        <v>3.073756278643601</v>
      </c>
      <c r="AS129" s="15">
        <f t="shared" si="97"/>
        <v>3.05335139978301</v>
      </c>
      <c r="AT129" s="15">
        <f t="shared" si="97"/>
        <v>3.0898801091621828</v>
      </c>
      <c r="AU129" s="15">
        <f t="shared" si="81"/>
        <v>3.0244052801537311</v>
      </c>
      <c r="AV129"/>
      <c r="AW129">
        <v>11400</v>
      </c>
      <c r="AX129">
        <f t="shared" si="84"/>
        <v>-7.0721117140964953E-3</v>
      </c>
      <c r="AY129">
        <f t="shared" si="85"/>
        <v>6.8181118449569559E-3</v>
      </c>
      <c r="AZ129">
        <f t="shared" si="86"/>
        <v>-1.3890223559053451E-2</v>
      </c>
      <c r="BA129">
        <f t="shared" si="87"/>
        <v>0.46824634654102093</v>
      </c>
      <c r="BB129">
        <f t="shared" si="88"/>
        <v>-0.37657259296630191</v>
      </c>
      <c r="BC129">
        <f t="shared" si="89"/>
        <v>-2.8226264082165451</v>
      </c>
      <c r="BD129">
        <f t="shared" si="90"/>
        <v>-6.2170045538380156</v>
      </c>
      <c r="BE129">
        <f t="shared" si="99"/>
        <v>10.012951542721446</v>
      </c>
      <c r="BF129">
        <f t="shared" si="99"/>
        <v>10.017138496814148</v>
      </c>
      <c r="BG129">
        <f t="shared" si="99"/>
        <v>10.008153393319196</v>
      </c>
      <c r="BH129">
        <f t="shared" si="99"/>
        <v>10.027502531825487</v>
      </c>
      <c r="BI129">
        <f t="shared" si="99"/>
        <v>9.9861368433491844</v>
      </c>
      <c r="BJ129">
        <f t="shared" si="99"/>
        <v>10.076057245629221</v>
      </c>
      <c r="BK129">
        <f t="shared" si="99"/>
        <v>9.886658274818398</v>
      </c>
      <c r="BL129">
        <f t="shared" si="91"/>
        <v>10.325611267137873</v>
      </c>
      <c r="BM129"/>
      <c r="BN129"/>
      <c r="BO129"/>
      <c r="BP129"/>
    </row>
    <row r="130" spans="1:68" s="9" customFormat="1" x14ac:dyDescent="0.2">
      <c r="A130" s="63" t="s">
        <v>1475</v>
      </c>
      <c r="B130" s="28" t="s">
        <v>676</v>
      </c>
      <c r="C130" s="64">
        <v>38642.396000000001</v>
      </c>
      <c r="D130" s="64" t="s">
        <v>700</v>
      </c>
      <c r="E130" s="9">
        <f t="shared" si="63"/>
        <v>-11266.969493692135</v>
      </c>
      <c r="F130" s="9">
        <f t="shared" si="64"/>
        <v>-11267</v>
      </c>
      <c r="G130" s="9">
        <f t="shared" si="65"/>
        <v>4.7249999995983671E-2</v>
      </c>
      <c r="I130" s="9">
        <f t="shared" si="98"/>
        <v>4.7249999995983671E-2</v>
      </c>
      <c r="M130" s="15"/>
      <c r="P130" s="9">
        <f t="shared" si="66"/>
        <v>1.7339296478475906E-3</v>
      </c>
      <c r="Q130" s="40">
        <f t="shared" si="67"/>
        <v>23623.896000000001</v>
      </c>
      <c r="S130" s="35">
        <v>0.1</v>
      </c>
      <c r="X130" s="15"/>
      <c r="Y130" s="15"/>
      <c r="Z130">
        <f t="shared" si="68"/>
        <v>-11267</v>
      </c>
      <c r="AA130" s="15">
        <f t="shared" si="69"/>
        <v>1.5876302932105214E-3</v>
      </c>
      <c r="AB130" s="15">
        <f t="shared" si="70"/>
        <v>4.7396299350620744E-2</v>
      </c>
      <c r="AC130" s="15">
        <f t="shared" si="71"/>
        <v>4.5516070348136081E-2</v>
      </c>
      <c r="AD130" s="15">
        <f t="shared" si="72"/>
        <v>4.5662369702773153E-2</v>
      </c>
      <c r="AE130" s="15">
        <f t="shared" si="73"/>
        <v>2.0850520068727355E-4</v>
      </c>
      <c r="AF130">
        <f t="shared" si="74"/>
        <v>4.5516070348136081E-2</v>
      </c>
      <c r="AG130" s="68"/>
      <c r="AH130">
        <f t="shared" si="75"/>
        <v>-1.4629935463706908E-4</v>
      </c>
      <c r="AI130">
        <f t="shared" si="76"/>
        <v>0.44043779199329558</v>
      </c>
      <c r="AJ130">
        <f t="shared" si="77"/>
        <v>-2.7579765970204499E-2</v>
      </c>
      <c r="AK130">
        <f t="shared" si="78"/>
        <v>2.2139001121587697E-2</v>
      </c>
      <c r="AL130">
        <f t="shared" si="79"/>
        <v>3.102048417627238</v>
      </c>
      <c r="AM130">
        <f t="shared" si="80"/>
        <v>50.569680260552616</v>
      </c>
      <c r="AN130" s="15">
        <f t="shared" si="97"/>
        <v>3.0671580009441768</v>
      </c>
      <c r="AO130" s="15">
        <f t="shared" si="97"/>
        <v>3.0651741530718946</v>
      </c>
      <c r="AP130" s="15">
        <f t="shared" si="97"/>
        <v>3.0687266320870976</v>
      </c>
      <c r="AQ130" s="15">
        <f t="shared" si="97"/>
        <v>3.0623645211792581</v>
      </c>
      <c r="AR130" s="15">
        <f t="shared" si="97"/>
        <v>3.073756278643601</v>
      </c>
      <c r="AS130" s="15">
        <f t="shared" si="97"/>
        <v>3.05335139978301</v>
      </c>
      <c r="AT130" s="15">
        <f t="shared" si="97"/>
        <v>3.0898801091621828</v>
      </c>
      <c r="AU130" s="15">
        <f t="shared" si="81"/>
        <v>3.0244052801537311</v>
      </c>
      <c r="AV130"/>
      <c r="AW130">
        <v>11600</v>
      </c>
      <c r="AX130">
        <f>AB$3+AB$4*AW130+AB$5*AW130^2+AZ130</f>
        <v>-7.8059373458374791E-3</v>
      </c>
      <c r="AY130">
        <f t="shared" si="85"/>
        <v>6.8498614261077052E-3</v>
      </c>
      <c r="AZ130">
        <f>$AB$6*($AB$11/BA130*BB130+$AB$12)</f>
        <v>-1.4655798771945184E-2</v>
      </c>
      <c r="BA130">
        <f t="shared" si="87"/>
        <v>0.47284103512069331</v>
      </c>
      <c r="BB130">
        <f>SIN(BC130+RADIANS($AB$9))</f>
        <v>-0.39980041537090072</v>
      </c>
      <c r="BC130">
        <f>2*ATAN(BD130)</f>
        <v>-2.7974210613852195</v>
      </c>
      <c r="BD130">
        <f>SQRT((1+$AB$7)/(1-$AB$7))*TAN(BE130/2)</f>
        <v>-5.7535793513791411</v>
      </c>
      <c r="BE130">
        <f t="shared" si="99"/>
        <v>10.057333932750158</v>
      </c>
      <c r="BF130">
        <f t="shared" si="99"/>
        <v>10.060930487838256</v>
      </c>
      <c r="BG130">
        <f t="shared" si="99"/>
        <v>10.05296957171829</v>
      </c>
      <c r="BH130">
        <f t="shared" si="99"/>
        <v>10.070654298626549</v>
      </c>
      <c r="BI130">
        <f t="shared" si="99"/>
        <v>10.031671650714177</v>
      </c>
      <c r="BJ130">
        <f t="shared" si="99"/>
        <v>10.119185767120793</v>
      </c>
      <c r="BK130">
        <f t="shared" si="99"/>
        <v>9.9296041095631811</v>
      </c>
      <c r="BL130">
        <f t="shared" si="91"/>
        <v>10.390032725530993</v>
      </c>
      <c r="BM130"/>
      <c r="BN130"/>
      <c r="BO130"/>
      <c r="BP130"/>
    </row>
    <row r="131" spans="1:68" s="9" customFormat="1" x14ac:dyDescent="0.2">
      <c r="A131" s="63" t="s">
        <v>1546</v>
      </c>
      <c r="B131" s="28" t="s">
        <v>676</v>
      </c>
      <c r="C131" s="64">
        <v>38975.404000000002</v>
      </c>
      <c r="D131" s="64" t="s">
        <v>700</v>
      </c>
      <c r="E131" s="9">
        <f t="shared" si="63"/>
        <v>-11051.967492220085</v>
      </c>
      <c r="F131" s="9">
        <f t="shared" si="64"/>
        <v>-11052</v>
      </c>
      <c r="G131" s="9">
        <f t="shared" si="65"/>
        <v>5.0349999997706618E-2</v>
      </c>
      <c r="I131" s="9">
        <f t="shared" si="98"/>
        <v>5.0349999997706618E-2</v>
      </c>
      <c r="M131" s="15"/>
      <c r="P131" s="9">
        <f t="shared" si="66"/>
        <v>1.7959915827426814E-3</v>
      </c>
      <c r="Q131" s="40">
        <f t="shared" si="67"/>
        <v>23956.904000000002</v>
      </c>
      <c r="S131" s="35">
        <v>0.1</v>
      </c>
      <c r="Z131">
        <f t="shared" si="68"/>
        <v>-11052</v>
      </c>
      <c r="AA131" s="15">
        <f t="shared" si="69"/>
        <v>6.6486992259161379E-4</v>
      </c>
      <c r="AB131" s="15">
        <f t="shared" si="70"/>
        <v>5.1481121657857683E-2</v>
      </c>
      <c r="AC131" s="15">
        <f t="shared" si="71"/>
        <v>4.8554008414963934E-2</v>
      </c>
      <c r="AD131" s="15">
        <f t="shared" si="72"/>
        <v>4.9685130075115005E-2</v>
      </c>
      <c r="AE131" s="15">
        <f t="shared" si="73"/>
        <v>2.468612150581098E-4</v>
      </c>
      <c r="AF131">
        <f t="shared" si="74"/>
        <v>4.8554008414963934E-2</v>
      </c>
      <c r="AG131" s="68"/>
      <c r="AH131">
        <f t="shared" si="75"/>
        <v>-1.1311216601510676E-3</v>
      </c>
      <c r="AI131">
        <f t="shared" si="76"/>
        <v>0.44007314881252468</v>
      </c>
      <c r="AJ131">
        <f t="shared" si="77"/>
        <v>-5.0942165756071814E-2</v>
      </c>
      <c r="AK131">
        <f t="shared" si="78"/>
        <v>9.0510396794467301E-3</v>
      </c>
      <c r="AL131">
        <f t="shared" si="79"/>
        <v>3.1254293789630183</v>
      </c>
      <c r="AM131">
        <f t="shared" si="80"/>
        <v>123.73460849261591</v>
      </c>
      <c r="AN131" s="15">
        <f t="shared" ref="AN131:AT140" si="100">$AU131+$AB$7*SIN(AO131)</f>
        <v>3.1111599001326855</v>
      </c>
      <c r="AO131" s="15">
        <f t="shared" si="100"/>
        <v>3.1103347919387132</v>
      </c>
      <c r="AP131" s="15">
        <f t="shared" si="100"/>
        <v>3.1118088860822346</v>
      </c>
      <c r="AQ131" s="15">
        <f t="shared" si="100"/>
        <v>3.109175300792713</v>
      </c>
      <c r="AR131" s="15">
        <f t="shared" si="100"/>
        <v>3.1138802622435748</v>
      </c>
      <c r="AS131" s="15">
        <f t="shared" si="100"/>
        <v>3.1054742398364352</v>
      </c>
      <c r="AT131" s="15">
        <f t="shared" si="100"/>
        <v>3.1204912806815299</v>
      </c>
      <c r="AU131" s="15">
        <f t="shared" si="81"/>
        <v>3.093658347926334</v>
      </c>
      <c r="AV131"/>
      <c r="AW131">
        <v>11800</v>
      </c>
      <c r="AX131">
        <f>AB$3+AB$4*AW131+AB$5*AW131^2+AZ131</f>
        <v>-8.5183792530330385E-3</v>
      </c>
      <c r="AY131">
        <f t="shared" si="85"/>
        <v>6.881381677826562E-3</v>
      </c>
      <c r="AZ131">
        <f>$AB$6*($AB$11/BA131*BB131+$AB$12)</f>
        <v>-1.53997609308596E-2</v>
      </c>
      <c r="BA131">
        <f t="shared" si="87"/>
        <v>0.47787453627120557</v>
      </c>
      <c r="BB131">
        <f>SIN(BC131+RADIANS($AB$9))</f>
        <v>-0.42323969908765641</v>
      </c>
      <c r="BC131">
        <f>2*ATAN(BD131)</f>
        <v>-2.7717020501617227</v>
      </c>
      <c r="BD131">
        <f>SQRT((1+$AB$7)/(1-$AB$7))*TAN(BE131/2)</f>
        <v>-5.3452146034580608</v>
      </c>
      <c r="BE131">
        <f t="shared" si="99"/>
        <v>10.102162285053293</v>
      </c>
      <c r="BF131">
        <f t="shared" si="99"/>
        <v>10.1051633899931</v>
      </c>
      <c r="BG131">
        <f t="shared" si="99"/>
        <v>10.098288204433981</v>
      </c>
      <c r="BH131">
        <f t="shared" si="99"/>
        <v>10.114095485462048</v>
      </c>
      <c r="BI131">
        <f t="shared" si="99"/>
        <v>10.078044221435832</v>
      </c>
      <c r="BJ131">
        <f t="shared" si="99"/>
        <v>10.161901092274384</v>
      </c>
      <c r="BK131">
        <f t="shared" si="99"/>
        <v>9.9744601195370368</v>
      </c>
      <c r="BL131">
        <f t="shared" si="91"/>
        <v>10.454454183924112</v>
      </c>
      <c r="BM131"/>
      <c r="BN131"/>
      <c r="BO131"/>
      <c r="BP131"/>
    </row>
    <row r="132" spans="1:68" s="9" customFormat="1" x14ac:dyDescent="0.2">
      <c r="A132" s="63" t="s">
        <v>1546</v>
      </c>
      <c r="B132" s="28" t="s">
        <v>676</v>
      </c>
      <c r="C132" s="64">
        <v>38975.404000000002</v>
      </c>
      <c r="D132" s="64" t="s">
        <v>700</v>
      </c>
      <c r="E132" s="9">
        <f t="shared" si="63"/>
        <v>-11051.967492220085</v>
      </c>
      <c r="F132" s="9">
        <f t="shared" si="64"/>
        <v>-11052</v>
      </c>
      <c r="G132" s="9">
        <f t="shared" si="65"/>
        <v>5.0349999997706618E-2</v>
      </c>
      <c r="I132" s="9">
        <f t="shared" si="98"/>
        <v>5.0349999997706618E-2</v>
      </c>
      <c r="M132" s="15"/>
      <c r="P132" s="9">
        <f t="shared" si="66"/>
        <v>1.7959915827426814E-3</v>
      </c>
      <c r="Q132" s="40">
        <f t="shared" si="67"/>
        <v>23956.904000000002</v>
      </c>
      <c r="S132" s="35">
        <v>0.1</v>
      </c>
      <c r="X132" s="15"/>
      <c r="Y132" s="15"/>
      <c r="Z132">
        <f t="shared" si="68"/>
        <v>-11052</v>
      </c>
      <c r="AA132" s="15">
        <f t="shared" si="69"/>
        <v>6.6486992259161379E-4</v>
      </c>
      <c r="AB132" s="15">
        <f t="shared" si="70"/>
        <v>5.1481121657857683E-2</v>
      </c>
      <c r="AC132" s="15">
        <f t="shared" si="71"/>
        <v>4.8554008414963934E-2</v>
      </c>
      <c r="AD132" s="15">
        <f t="shared" si="72"/>
        <v>4.9685130075115005E-2</v>
      </c>
      <c r="AE132" s="15">
        <f t="shared" si="73"/>
        <v>2.468612150581098E-4</v>
      </c>
      <c r="AF132">
        <f t="shared" si="74"/>
        <v>4.8554008414963934E-2</v>
      </c>
      <c r="AG132" s="68"/>
      <c r="AH132">
        <f t="shared" si="75"/>
        <v>-1.1311216601510676E-3</v>
      </c>
      <c r="AI132">
        <f t="shared" si="76"/>
        <v>0.44007314881252468</v>
      </c>
      <c r="AJ132">
        <f t="shared" si="77"/>
        <v>-5.0942165756071814E-2</v>
      </c>
      <c r="AK132">
        <f t="shared" si="78"/>
        <v>9.0510396794467301E-3</v>
      </c>
      <c r="AL132">
        <f t="shared" si="79"/>
        <v>3.1254293789630183</v>
      </c>
      <c r="AM132">
        <f t="shared" si="80"/>
        <v>123.73460849261591</v>
      </c>
      <c r="AN132" s="15">
        <f t="shared" si="100"/>
        <v>3.1111599001326855</v>
      </c>
      <c r="AO132" s="15">
        <f t="shared" si="100"/>
        <v>3.1103347919387132</v>
      </c>
      <c r="AP132" s="15">
        <f t="shared" si="100"/>
        <v>3.1118088860822346</v>
      </c>
      <c r="AQ132" s="15">
        <f t="shared" si="100"/>
        <v>3.109175300792713</v>
      </c>
      <c r="AR132" s="15">
        <f t="shared" si="100"/>
        <v>3.1138802622435748</v>
      </c>
      <c r="AS132" s="15">
        <f t="shared" si="100"/>
        <v>3.1054742398364352</v>
      </c>
      <c r="AT132" s="15">
        <f t="shared" si="100"/>
        <v>3.1204912806815299</v>
      </c>
      <c r="AU132" s="15">
        <f t="shared" si="81"/>
        <v>3.093658347926334</v>
      </c>
      <c r="AV132"/>
      <c r="AW132">
        <v>12000</v>
      </c>
      <c r="AX132">
        <f>AB$3+AB$4*AW132+AB$5*AW132^2+AZ132</f>
        <v>-9.2075583609836347E-3</v>
      </c>
      <c r="AY132">
        <f t="shared" si="85"/>
        <v>6.9126726001135282E-3</v>
      </c>
      <c r="AZ132">
        <f>$AB$6*($AB$11/BA132*BB132+$AB$12)</f>
        <v>-1.6120230961097163E-2</v>
      </c>
      <c r="BA132">
        <f t="shared" si="87"/>
        <v>0.48337494097465594</v>
      </c>
      <c r="BB132">
        <f>SIN(BC132+RADIANS($AB$9))</f>
        <v>-0.44690264357716175</v>
      </c>
      <c r="BC132">
        <f>2*ATAN(BD132)</f>
        <v>-2.7454201687288164</v>
      </c>
      <c r="BD132">
        <f>SQRT((1+$AB$7)/(1-$AB$7))*TAN(BE132/2)</f>
        <v>-4.9821040521556901</v>
      </c>
      <c r="BE132">
        <f t="shared" ref="BE132:BK132" si="101">$BL132+$AB$7*SIN(BF132)</f>
        <v>10.147469850428413</v>
      </c>
      <c r="BF132">
        <f t="shared" si="101"/>
        <v>10.149897119735993</v>
      </c>
      <c r="BG132">
        <f t="shared" si="101"/>
        <v>10.144120463006622</v>
      </c>
      <c r="BH132">
        <f t="shared" si="101"/>
        <v>10.157917269171499</v>
      </c>
      <c r="BI132">
        <f t="shared" si="101"/>
        <v>10.125236753518939</v>
      </c>
      <c r="BJ132">
        <f t="shared" si="101"/>
        <v>10.204281774549459</v>
      </c>
      <c r="BK132">
        <f t="shared" si="101"/>
        <v>10.02130747570463</v>
      </c>
      <c r="BL132">
        <f t="shared" si="91"/>
        <v>10.51887564231723</v>
      </c>
      <c r="BM132"/>
      <c r="BN132"/>
      <c r="BO132"/>
      <c r="BP132"/>
    </row>
    <row r="133" spans="1:68" s="9" customFormat="1" x14ac:dyDescent="0.2">
      <c r="A133" s="63" t="s">
        <v>1546</v>
      </c>
      <c r="B133" s="28" t="s">
        <v>676</v>
      </c>
      <c r="C133" s="64">
        <v>38978.508999999998</v>
      </c>
      <c r="D133" s="64" t="s">
        <v>700</v>
      </c>
      <c r="E133" s="9">
        <f t="shared" si="63"/>
        <v>-11049.96279198895</v>
      </c>
      <c r="F133" s="9">
        <f t="shared" si="64"/>
        <v>-11050</v>
      </c>
      <c r="G133" s="9">
        <f t="shared" si="65"/>
        <v>5.762999999569729E-2</v>
      </c>
      <c r="I133" s="9">
        <f t="shared" si="98"/>
        <v>5.762999999569729E-2</v>
      </c>
      <c r="M133" s="15"/>
      <c r="P133" s="9">
        <f t="shared" si="66"/>
        <v>1.796567658955119E-3</v>
      </c>
      <c r="Q133" s="40">
        <f t="shared" si="67"/>
        <v>23960.008999999998</v>
      </c>
      <c r="S133" s="35">
        <v>0.1</v>
      </c>
      <c r="X133"/>
      <c r="Y133"/>
      <c r="Z133">
        <f t="shared" si="68"/>
        <v>-11050</v>
      </c>
      <c r="AA133" s="15">
        <f t="shared" si="69"/>
        <v>6.562976403293641E-4</v>
      </c>
      <c r="AB133" s="15">
        <f t="shared" si="70"/>
        <v>5.8770270014323042E-2</v>
      </c>
      <c r="AC133" s="15">
        <f t="shared" si="71"/>
        <v>5.5833432336742171E-2</v>
      </c>
      <c r="AD133" s="15">
        <f t="shared" si="72"/>
        <v>5.6973702355367924E-2</v>
      </c>
      <c r="AE133" s="15">
        <f t="shared" si="73"/>
        <v>3.2460027600780567E-4</v>
      </c>
      <c r="AF133">
        <f t="shared" si="74"/>
        <v>5.5833432336742171E-2</v>
      </c>
      <c r="AG133" s="68"/>
      <c r="AH133">
        <f t="shared" si="75"/>
        <v>-1.1402700186257549E-3</v>
      </c>
      <c r="AI133">
        <f t="shared" si="76"/>
        <v>0.44007119533201944</v>
      </c>
      <c r="AJ133">
        <f t="shared" si="77"/>
        <v>-5.11591722631346E-2</v>
      </c>
      <c r="AK133">
        <f t="shared" si="78"/>
        <v>8.9293730511427766E-3</v>
      </c>
      <c r="AL133">
        <f t="shared" si="79"/>
        <v>3.1256466688024527</v>
      </c>
      <c r="AM133">
        <f t="shared" si="80"/>
        <v>125.4207656297489</v>
      </c>
      <c r="AN133" s="15">
        <f t="shared" si="100"/>
        <v>3.1115689762749477</v>
      </c>
      <c r="AO133" s="15">
        <f t="shared" si="100"/>
        <v>3.1107548844775836</v>
      </c>
      <c r="AP133" s="15">
        <f t="shared" si="100"/>
        <v>3.1122092792193072</v>
      </c>
      <c r="AQ133" s="15">
        <f t="shared" si="100"/>
        <v>3.1096109220458117</v>
      </c>
      <c r="AR133" s="15">
        <f t="shared" si="100"/>
        <v>3.1142528914953673</v>
      </c>
      <c r="AS133" s="15">
        <f t="shared" si="100"/>
        <v>3.1059595259138901</v>
      </c>
      <c r="AT133" s="15">
        <f t="shared" si="100"/>
        <v>3.1207751439349276</v>
      </c>
      <c r="AU133" s="15">
        <f t="shared" si="81"/>
        <v>3.0943025625102654</v>
      </c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</row>
    <row r="134" spans="1:68" s="9" customFormat="1" x14ac:dyDescent="0.2">
      <c r="A134" s="63" t="s">
        <v>1546</v>
      </c>
      <c r="B134" s="28" t="s">
        <v>676</v>
      </c>
      <c r="C134" s="64">
        <v>38989.349000000002</v>
      </c>
      <c r="D134" s="64" t="s">
        <v>700</v>
      </c>
      <c r="E134" s="9">
        <f t="shared" si="63"/>
        <v>-11042.964096173961</v>
      </c>
      <c r="F134" s="9">
        <f t="shared" si="64"/>
        <v>-11043</v>
      </c>
      <c r="G134" s="9">
        <f t="shared" si="65"/>
        <v>5.5609999995795079E-2</v>
      </c>
      <c r="I134" s="9">
        <f t="shared" si="98"/>
        <v>5.5609999995795079E-2</v>
      </c>
      <c r="M134" s="15"/>
      <c r="P134" s="9">
        <f t="shared" si="66"/>
        <v>1.7985837451017226E-3</v>
      </c>
      <c r="Q134" s="40">
        <f t="shared" si="67"/>
        <v>23970.849000000002</v>
      </c>
      <c r="S134" s="35">
        <v>0.1</v>
      </c>
      <c r="Z134">
        <f t="shared" si="68"/>
        <v>-11043</v>
      </c>
      <c r="AA134" s="15">
        <f t="shared" si="69"/>
        <v>6.2629650865321821E-4</v>
      </c>
      <c r="AB134" s="15">
        <f t="shared" si="70"/>
        <v>5.6782287232243586E-2</v>
      </c>
      <c r="AC134" s="15">
        <f t="shared" si="71"/>
        <v>5.3811416250693356E-2</v>
      </c>
      <c r="AD134" s="15">
        <f t="shared" si="72"/>
        <v>5.4983703487141863E-2</v>
      </c>
      <c r="AE134" s="15">
        <f t="shared" si="73"/>
        <v>3.0232076491619366E-4</v>
      </c>
      <c r="AF134">
        <f t="shared" si="74"/>
        <v>5.3811416250693356E-2</v>
      </c>
      <c r="AG134" s="68"/>
      <c r="AH134">
        <f t="shared" si="75"/>
        <v>-1.1722872364485044E-3</v>
      </c>
      <c r="AI134">
        <f t="shared" si="76"/>
        <v>0.44006456651125803</v>
      </c>
      <c r="AJ134">
        <f t="shared" si="77"/>
        <v>-5.1918656067451663E-2</v>
      </c>
      <c r="AK134">
        <f t="shared" si="78"/>
        <v>8.5035477169662955E-3</v>
      </c>
      <c r="AL134">
        <f t="shared" si="79"/>
        <v>3.1264071633323152</v>
      </c>
      <c r="AM134">
        <f t="shared" si="80"/>
        <v>131.70214018488468</v>
      </c>
      <c r="AN134" s="15">
        <f t="shared" si="100"/>
        <v>3.1130007193347966</v>
      </c>
      <c r="AO134" s="15">
        <f t="shared" si="100"/>
        <v>3.1122252078530295</v>
      </c>
      <c r="AP134" s="15">
        <f t="shared" si="100"/>
        <v>3.1136106194273805</v>
      </c>
      <c r="AQ134" s="15">
        <f t="shared" si="100"/>
        <v>3.1111356130740497</v>
      </c>
      <c r="AR134" s="15">
        <f t="shared" si="100"/>
        <v>3.1155570345860952</v>
      </c>
      <c r="AS134" s="15">
        <f t="shared" si="100"/>
        <v>3.1076580677632575</v>
      </c>
      <c r="AT134" s="15">
        <f t="shared" si="100"/>
        <v>3.1217685797849906</v>
      </c>
      <c r="AU134" s="15">
        <f t="shared" si="81"/>
        <v>3.0965573135540247</v>
      </c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</row>
    <row r="135" spans="1:68" s="9" customFormat="1" x14ac:dyDescent="0.2">
      <c r="A135" s="63" t="s">
        <v>1555</v>
      </c>
      <c r="B135" s="28" t="s">
        <v>676</v>
      </c>
      <c r="C135" s="64">
        <v>39325.457999999999</v>
      </c>
      <c r="D135" s="64" t="s">
        <v>700</v>
      </c>
      <c r="E135" s="9">
        <f t="shared" si="63"/>
        <v>-10825.959977015355</v>
      </c>
      <c r="F135" s="9">
        <f t="shared" si="64"/>
        <v>-10826</v>
      </c>
      <c r="G135" s="9">
        <f t="shared" si="65"/>
        <v>6.1990000001969747E-2</v>
      </c>
      <c r="I135" s="9">
        <f t="shared" si="98"/>
        <v>6.1990000001969747E-2</v>
      </c>
      <c r="M135" s="15"/>
      <c r="P135" s="9">
        <f t="shared" si="66"/>
        <v>1.8609430750836156E-3</v>
      </c>
      <c r="Q135" s="40">
        <f t="shared" si="67"/>
        <v>24306.957999999999</v>
      </c>
      <c r="S135" s="35">
        <v>0.1</v>
      </c>
      <c r="Z135">
        <f t="shared" si="68"/>
        <v>-10826</v>
      </c>
      <c r="AA135" s="15">
        <f t="shared" si="69"/>
        <v>-3.0216669839014192E-4</v>
      </c>
      <c r="AB135" s="15">
        <f t="shared" si="70"/>
        <v>6.4153109775443501E-2</v>
      </c>
      <c r="AC135" s="15">
        <f t="shared" si="71"/>
        <v>6.0129056926886131E-2</v>
      </c>
      <c r="AD135" s="15">
        <f t="shared" si="72"/>
        <v>6.2292166700359891E-2</v>
      </c>
      <c r="AE135" s="15">
        <f t="shared" si="73"/>
        <v>3.8803140322254259E-4</v>
      </c>
      <c r="AF135">
        <f t="shared" si="74"/>
        <v>6.0129056926886131E-2</v>
      </c>
      <c r="AG135" s="68"/>
      <c r="AH135">
        <f t="shared" si="75"/>
        <v>-2.1631097734737576E-3</v>
      </c>
      <c r="AI135">
        <f t="shared" si="76"/>
        <v>0.44001967421578558</v>
      </c>
      <c r="AJ135">
        <f t="shared" si="77"/>
        <v>-7.543821346084402E-2</v>
      </c>
      <c r="AK135">
        <f t="shared" si="78"/>
        <v>-4.6941170208133131E-3</v>
      </c>
      <c r="AL135">
        <f t="shared" si="79"/>
        <v>-3.1332102036011289</v>
      </c>
      <c r="AM135">
        <f t="shared" si="80"/>
        <v>-238.59233180986726</v>
      </c>
      <c r="AN135" s="15">
        <f t="shared" si="100"/>
        <v>3.157376049810793</v>
      </c>
      <c r="AO135" s="15">
        <f t="shared" si="100"/>
        <v>3.1578050532606574</v>
      </c>
      <c r="AP135" s="15">
        <f t="shared" si="100"/>
        <v>3.1570388796659143</v>
      </c>
      <c r="AQ135" s="15">
        <f t="shared" si="100"/>
        <v>3.1584072249169757</v>
      </c>
      <c r="AR135" s="15">
        <f t="shared" si="100"/>
        <v>3.1559634535730461</v>
      </c>
      <c r="AS135" s="15">
        <f t="shared" si="100"/>
        <v>3.1603279323632436</v>
      </c>
      <c r="AT135" s="15">
        <f t="shared" si="100"/>
        <v>3.1525333424730158</v>
      </c>
      <c r="AU135" s="15">
        <f t="shared" si="81"/>
        <v>3.1664545959105586</v>
      </c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</row>
    <row r="136" spans="1:68" s="9" customFormat="1" x14ac:dyDescent="0.2">
      <c r="A136" s="63" t="s">
        <v>1558</v>
      </c>
      <c r="B136" s="28" t="s">
        <v>676</v>
      </c>
      <c r="C136" s="64">
        <v>39356.419000000002</v>
      </c>
      <c r="D136" s="64" t="s">
        <v>700</v>
      </c>
      <c r="E136" s="9">
        <f t="shared" si="63"/>
        <v>-10805.970436320908</v>
      </c>
      <c r="F136" s="9">
        <f t="shared" si="64"/>
        <v>-10806</v>
      </c>
      <c r="G136" s="9">
        <f t="shared" si="65"/>
        <v>4.5789999996486586E-2</v>
      </c>
      <c r="I136" s="9">
        <f t="shared" si="98"/>
        <v>4.5789999996486586E-2</v>
      </c>
      <c r="M136" s="15"/>
      <c r="P136" s="9">
        <f t="shared" si="66"/>
        <v>1.8666768909997428E-3</v>
      </c>
      <c r="Q136" s="40">
        <f t="shared" si="67"/>
        <v>24337.919000000002</v>
      </c>
      <c r="S136" s="35">
        <v>0.1</v>
      </c>
      <c r="Z136">
        <f t="shared" si="68"/>
        <v>-10806</v>
      </c>
      <c r="AA136" s="15">
        <f t="shared" si="69"/>
        <v>-3.8757136268236241E-4</v>
      </c>
      <c r="AB136" s="15">
        <f t="shared" si="70"/>
        <v>4.8044248250168689E-2</v>
      </c>
      <c r="AC136" s="15">
        <f t="shared" si="71"/>
        <v>4.3923323105486842E-2</v>
      </c>
      <c r="AD136" s="15">
        <f t="shared" si="72"/>
        <v>4.6177571359168945E-2</v>
      </c>
      <c r="AE136" s="15">
        <f t="shared" si="73"/>
        <v>2.1323680966311401E-4</v>
      </c>
      <c r="AF136">
        <f t="shared" si="74"/>
        <v>4.3923323105486842E-2</v>
      </c>
      <c r="AG136" s="68"/>
      <c r="AH136">
        <f t="shared" si="75"/>
        <v>-2.2542482536821052E-3</v>
      </c>
      <c r="AI136">
        <f t="shared" si="76"/>
        <v>0.44003119235748955</v>
      </c>
      <c r="AJ136">
        <f t="shared" si="77"/>
        <v>-7.760412313912611E-2</v>
      </c>
      <c r="AK136">
        <f t="shared" si="78"/>
        <v>-5.9105386747059863E-3</v>
      </c>
      <c r="AL136">
        <f t="shared" si="79"/>
        <v>-3.1310379242729893</v>
      </c>
      <c r="AM136">
        <f t="shared" si="80"/>
        <v>-189.4867573467381</v>
      </c>
      <c r="AN136" s="15">
        <f t="shared" si="100"/>
        <v>3.161466082178201</v>
      </c>
      <c r="AO136" s="15">
        <f t="shared" si="100"/>
        <v>3.1620059633678284</v>
      </c>
      <c r="AP136" s="15">
        <f t="shared" si="100"/>
        <v>3.1610416982558749</v>
      </c>
      <c r="AQ136" s="15">
        <f t="shared" si="100"/>
        <v>3.1627639556604015</v>
      </c>
      <c r="AR136" s="15">
        <f t="shared" si="100"/>
        <v>3.1596879019597077</v>
      </c>
      <c r="AS136" s="15">
        <f t="shared" si="100"/>
        <v>3.1651820551991476</v>
      </c>
      <c r="AT136" s="15">
        <f t="shared" si="100"/>
        <v>3.1553693153625813</v>
      </c>
      <c r="AU136" s="15">
        <f t="shared" si="81"/>
        <v>3.1728967417498706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</row>
    <row r="137" spans="1:68" s="9" customFormat="1" x14ac:dyDescent="0.2">
      <c r="A137" s="8" t="s">
        <v>677</v>
      </c>
      <c r="B137" s="37"/>
      <c r="C137" s="12">
        <v>39591.843999999997</v>
      </c>
      <c r="D137" s="12"/>
      <c r="E137" s="9">
        <f t="shared" si="63"/>
        <v>-10653.971546815081</v>
      </c>
      <c r="F137" s="9">
        <f t="shared" si="64"/>
        <v>-10654</v>
      </c>
      <c r="G137" s="9">
        <f t="shared" si="65"/>
        <v>4.4069999996281695E-2</v>
      </c>
      <c r="H137"/>
      <c r="I137" s="9">
        <f t="shared" si="98"/>
        <v>4.4069999996281695E-2</v>
      </c>
      <c r="P137" s="9">
        <f t="shared" si="66"/>
        <v>1.9101789471039697E-3</v>
      </c>
      <c r="Q137" s="40">
        <f t="shared" si="67"/>
        <v>24573.343999999997</v>
      </c>
      <c r="S137" s="35">
        <v>0.1</v>
      </c>
      <c r="T137"/>
      <c r="U137"/>
      <c r="V137"/>
      <c r="W137"/>
      <c r="X137"/>
      <c r="Y137"/>
      <c r="Z137">
        <f t="shared" si="68"/>
        <v>-10654</v>
      </c>
      <c r="AA137" s="15">
        <f t="shared" si="69"/>
        <v>-1.0355898528909232E-3</v>
      </c>
      <c r="AB137" s="15">
        <f t="shared" si="70"/>
        <v>4.7015768796276586E-2</v>
      </c>
      <c r="AC137" s="15">
        <f t="shared" si="71"/>
        <v>4.2159821049177724E-2</v>
      </c>
      <c r="AD137" s="15">
        <f t="shared" si="72"/>
        <v>4.5105589849172616E-2</v>
      </c>
      <c r="AE137" s="15">
        <f t="shared" si="73"/>
        <v>2.0345142356417839E-4</v>
      </c>
      <c r="AF137">
        <f t="shared" si="74"/>
        <v>4.2159821049177724E-2</v>
      </c>
      <c r="AG137" s="68"/>
      <c r="AH137">
        <f t="shared" si="75"/>
        <v>-2.9457687999948929E-3</v>
      </c>
      <c r="AI137">
        <f t="shared" si="76"/>
        <v>0.4402051988833815</v>
      </c>
      <c r="AJ137">
        <f t="shared" si="77"/>
        <v>-9.406033439377913E-2</v>
      </c>
      <c r="AK137">
        <f t="shared" si="78"/>
        <v>-1.5158517170411008E-2</v>
      </c>
      <c r="AL137">
        <f t="shared" si="79"/>
        <v>-3.1145205662034532</v>
      </c>
      <c r="AM137">
        <f t="shared" si="80"/>
        <v>-73.87231801949757</v>
      </c>
      <c r="AN137" s="15">
        <f t="shared" si="100"/>
        <v>3.1925597864838644</v>
      </c>
      <c r="AO137" s="15">
        <f t="shared" si="100"/>
        <v>3.1939330904966448</v>
      </c>
      <c r="AP137" s="15">
        <f t="shared" si="100"/>
        <v>3.1914775544345111</v>
      </c>
      <c r="AQ137" s="15">
        <f t="shared" si="100"/>
        <v>3.1958683972094244</v>
      </c>
      <c r="AR137" s="15">
        <f t="shared" si="100"/>
        <v>3.1880176370430839</v>
      </c>
      <c r="AS137" s="15">
        <f t="shared" si="100"/>
        <v>3.2020570125544827</v>
      </c>
      <c r="AT137" s="15">
        <f t="shared" si="100"/>
        <v>3.1769572345560424</v>
      </c>
      <c r="AU137" s="15">
        <f t="shared" si="81"/>
        <v>3.2218570501286412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</row>
    <row r="138" spans="1:68" s="9" customFormat="1" x14ac:dyDescent="0.2">
      <c r="A138" s="8" t="s">
        <v>678</v>
      </c>
      <c r="B138" s="37"/>
      <c r="C138" s="12">
        <v>39650.673000000003</v>
      </c>
      <c r="D138" s="12"/>
      <c r="E138" s="9">
        <f t="shared" si="63"/>
        <v>-10615.989418023579</v>
      </c>
      <c r="F138" s="9">
        <f t="shared" si="64"/>
        <v>-10616</v>
      </c>
      <c r="G138" s="9">
        <f t="shared" si="65"/>
        <v>1.6389999997045379E-2</v>
      </c>
      <c r="I138" s="9">
        <f t="shared" si="98"/>
        <v>1.6389999997045379E-2</v>
      </c>
      <c r="P138" s="9">
        <f t="shared" si="66"/>
        <v>1.921033764148798E-3</v>
      </c>
      <c r="Q138" s="40">
        <f t="shared" si="67"/>
        <v>24632.173000000003</v>
      </c>
      <c r="S138" s="35">
        <v>0.1</v>
      </c>
      <c r="T138"/>
      <c r="U138"/>
      <c r="V138"/>
      <c r="W138"/>
      <c r="X138"/>
      <c r="Y138"/>
      <c r="Z138">
        <f t="shared" si="68"/>
        <v>-10616</v>
      </c>
      <c r="AA138" s="15">
        <f t="shared" si="69"/>
        <v>-1.1972827313377092E-3</v>
      </c>
      <c r="AB138" s="15">
        <f t="shared" si="70"/>
        <v>1.9508316492531888E-2</v>
      </c>
      <c r="AC138" s="15">
        <f t="shared" si="71"/>
        <v>1.446896623289658E-2</v>
      </c>
      <c r="AD138" s="15">
        <f t="shared" si="72"/>
        <v>1.7587282728383089E-2</v>
      </c>
      <c r="AE138" s="15">
        <f t="shared" si="73"/>
        <v>3.0931251376808216E-5</v>
      </c>
      <c r="AF138">
        <f t="shared" si="74"/>
        <v>1.446896623289658E-2</v>
      </c>
      <c r="AG138" s="68"/>
      <c r="AH138">
        <f t="shared" si="75"/>
        <v>-3.1183164954865072E-3</v>
      </c>
      <c r="AI138">
        <f t="shared" si="76"/>
        <v>0.44027262396401201</v>
      </c>
      <c r="AJ138">
        <f t="shared" si="77"/>
        <v>-9.8173853573473455E-2</v>
      </c>
      <c r="AK138">
        <f t="shared" si="78"/>
        <v>-1.7471820622583425E-2</v>
      </c>
      <c r="AL138">
        <f t="shared" si="79"/>
        <v>-3.1103879099559899</v>
      </c>
      <c r="AM138">
        <f t="shared" si="80"/>
        <v>-64.087618584446162</v>
      </c>
      <c r="AN138" s="15">
        <f t="shared" si="100"/>
        <v>3.2003371120734583</v>
      </c>
      <c r="AO138" s="15">
        <f t="shared" si="100"/>
        <v>3.2019149715681094</v>
      </c>
      <c r="AP138" s="15">
        <f t="shared" si="100"/>
        <v>3.1990924680400923</v>
      </c>
      <c r="AQ138" s="15">
        <f t="shared" si="100"/>
        <v>3.204141751656238</v>
      </c>
      <c r="AR138" s="15">
        <f t="shared" si="100"/>
        <v>3.1951099384897708</v>
      </c>
      <c r="AS138" s="15">
        <f t="shared" si="100"/>
        <v>3.2112689971568416</v>
      </c>
      <c r="AT138" s="15">
        <f t="shared" si="100"/>
        <v>3.1823684700618431</v>
      </c>
      <c r="AU138" s="15">
        <f t="shared" si="81"/>
        <v>3.2340971272233334</v>
      </c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</row>
    <row r="139" spans="1:68" s="9" customFormat="1" x14ac:dyDescent="0.2">
      <c r="A139" s="8" t="s">
        <v>678</v>
      </c>
      <c r="B139" s="37"/>
      <c r="C139" s="12">
        <v>39667.716</v>
      </c>
      <c r="D139" s="12"/>
      <c r="E139" s="9">
        <f t="shared" si="63"/>
        <v>-10604.985841199335</v>
      </c>
      <c r="F139" s="9">
        <f t="shared" si="64"/>
        <v>-10605</v>
      </c>
      <c r="G139" s="9">
        <f t="shared" si="65"/>
        <v>2.193000000261236E-2</v>
      </c>
      <c r="I139" s="9">
        <f t="shared" si="98"/>
        <v>2.193000000261236E-2</v>
      </c>
      <c r="P139" s="9">
        <f t="shared" si="66"/>
        <v>1.9241744029231483E-3</v>
      </c>
      <c r="Q139" s="40">
        <f t="shared" si="67"/>
        <v>24649.216</v>
      </c>
      <c r="S139" s="35">
        <v>0.1</v>
      </c>
      <c r="T139"/>
      <c r="U139"/>
      <c r="V139"/>
      <c r="W139"/>
      <c r="X139"/>
      <c r="Y139"/>
      <c r="Z139">
        <f t="shared" si="68"/>
        <v>-10605</v>
      </c>
      <c r="AA139" s="15">
        <f t="shared" si="69"/>
        <v>-1.2440638502929403E-3</v>
      </c>
      <c r="AB139" s="15">
        <f t="shared" si="70"/>
        <v>2.5098238255828447E-2</v>
      </c>
      <c r="AC139" s="15">
        <f t="shared" si="71"/>
        <v>2.0005825599689213E-2</v>
      </c>
      <c r="AD139" s="15">
        <f t="shared" si="72"/>
        <v>2.31740638529053E-2</v>
      </c>
      <c r="AE139" s="15">
        <f t="shared" si="73"/>
        <v>5.3703723545853214E-5</v>
      </c>
      <c r="AF139">
        <f t="shared" si="74"/>
        <v>2.0005825599689213E-2</v>
      </c>
      <c r="AG139" s="68"/>
      <c r="AH139">
        <f t="shared" si="75"/>
        <v>-3.1682382532160886E-3</v>
      </c>
      <c r="AI139">
        <f t="shared" si="76"/>
        <v>0.44029393184586962</v>
      </c>
      <c r="AJ139">
        <f t="shared" si="77"/>
        <v>-9.936462357532265E-2</v>
      </c>
      <c r="AK139">
        <f t="shared" si="78"/>
        <v>-1.8141589551195252E-2</v>
      </c>
      <c r="AL139">
        <f t="shared" si="79"/>
        <v>-3.1091912888398929</v>
      </c>
      <c r="AM139">
        <f t="shared" si="80"/>
        <v>-61.720394731362362</v>
      </c>
      <c r="AN139" s="15">
        <f t="shared" si="100"/>
        <v>3.2025888257962034</v>
      </c>
      <c r="AO139" s="15">
        <f t="shared" si="100"/>
        <v>3.2042255272313098</v>
      </c>
      <c r="AP139" s="15">
        <f t="shared" si="100"/>
        <v>3.2012973687306312</v>
      </c>
      <c r="AQ139" s="15">
        <f t="shared" si="100"/>
        <v>3.2065364008949158</v>
      </c>
      <c r="AR139" s="15">
        <f t="shared" si="100"/>
        <v>3.1971639416699009</v>
      </c>
      <c r="AS139" s="15">
        <f t="shared" si="100"/>
        <v>3.2139349611471864</v>
      </c>
      <c r="AT139" s="15">
        <f t="shared" si="100"/>
        <v>3.1839362815356274</v>
      </c>
      <c r="AU139" s="15">
        <f t="shared" si="81"/>
        <v>3.2376403074349551</v>
      </c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</row>
    <row r="140" spans="1:68" s="9" customFormat="1" x14ac:dyDescent="0.2">
      <c r="A140" s="9" t="s">
        <v>616</v>
      </c>
      <c r="B140" s="35"/>
      <c r="C140" s="12">
        <v>39672.378530000002</v>
      </c>
      <c r="D140" s="12" t="s">
        <v>618</v>
      </c>
      <c r="E140" s="9">
        <f t="shared" si="63"/>
        <v>-10601.975543302817</v>
      </c>
      <c r="F140" s="9">
        <f t="shared" si="64"/>
        <v>-10602</v>
      </c>
      <c r="G140" s="9">
        <f t="shared" si="65"/>
        <v>3.7880000003497116E-2</v>
      </c>
      <c r="I140"/>
      <c r="J140" s="9">
        <f>G140</f>
        <v>3.7880000003497116E-2</v>
      </c>
      <c r="P140" s="9">
        <f t="shared" si="66"/>
        <v>1.9250308203727468E-3</v>
      </c>
      <c r="Q140" s="40">
        <f t="shared" si="67"/>
        <v>24653.878530000002</v>
      </c>
      <c r="S140" s="35">
        <v>1</v>
      </c>
      <c r="T140"/>
      <c r="U140"/>
      <c r="V140"/>
      <c r="W140"/>
      <c r="Z140">
        <f t="shared" si="68"/>
        <v>-10602</v>
      </c>
      <c r="AA140" s="15">
        <f t="shared" si="69"/>
        <v>-1.2568203819345823E-3</v>
      </c>
      <c r="AB140" s="15">
        <f t="shared" si="70"/>
        <v>4.1061851205804446E-2</v>
      </c>
      <c r="AC140" s="15">
        <f t="shared" si="71"/>
        <v>3.5954969183124366E-2</v>
      </c>
      <c r="AD140" s="15">
        <f t="shared" si="72"/>
        <v>3.9136820385431696E-2</v>
      </c>
      <c r="AE140" s="15">
        <f t="shared" si="73"/>
        <v>1.5316907098815421E-3</v>
      </c>
      <c r="AF140">
        <f t="shared" si="74"/>
        <v>3.5954969183124366E-2</v>
      </c>
      <c r="AG140" s="68"/>
      <c r="AH140">
        <f t="shared" si="75"/>
        <v>-3.1818512023073292E-3</v>
      </c>
      <c r="AI140">
        <f t="shared" si="76"/>
        <v>0.44029988267548203</v>
      </c>
      <c r="AJ140">
        <f t="shared" si="77"/>
        <v>-9.9689381242761402E-2</v>
      </c>
      <c r="AK140">
        <f t="shared" si="78"/>
        <v>-1.8324264430554998E-2</v>
      </c>
      <c r="AL140">
        <f t="shared" si="79"/>
        <v>-3.108864910658125</v>
      </c>
      <c r="AM140">
        <f t="shared" si="80"/>
        <v>-61.104778397405241</v>
      </c>
      <c r="AN140" s="15">
        <f t="shared" si="100"/>
        <v>3.2032029611882673</v>
      </c>
      <c r="AO140" s="15">
        <f t="shared" si="100"/>
        <v>3.2048556797370678</v>
      </c>
      <c r="AP140" s="15">
        <f t="shared" si="100"/>
        <v>3.2018987535493313</v>
      </c>
      <c r="AQ140" s="15">
        <f t="shared" si="100"/>
        <v>3.2071894648236556</v>
      </c>
      <c r="AR140" s="15">
        <f t="shared" si="100"/>
        <v>3.1977242044780358</v>
      </c>
      <c r="AS140" s="15">
        <f t="shared" si="100"/>
        <v>3.2146619873748614</v>
      </c>
      <c r="AT140" s="15">
        <f t="shared" si="100"/>
        <v>3.1843639824508672</v>
      </c>
      <c r="AU140" s="15">
        <f t="shared" si="81"/>
        <v>3.2386066293108517</v>
      </c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</row>
    <row r="141" spans="1:68" s="9" customFormat="1" x14ac:dyDescent="0.2">
      <c r="A141" s="41" t="s">
        <v>713</v>
      </c>
      <c r="B141" s="35"/>
      <c r="C141" s="12">
        <v>39701.807000000001</v>
      </c>
      <c r="D141" s="12"/>
      <c r="E141" s="9">
        <f t="shared" si="63"/>
        <v>-10582.975459370118</v>
      </c>
      <c r="F141" s="9">
        <f t="shared" si="64"/>
        <v>-10583</v>
      </c>
      <c r="G141" s="9">
        <f t="shared" si="65"/>
        <v>3.8010000003851019E-2</v>
      </c>
      <c r="I141" s="9">
        <f>G141</f>
        <v>3.8010000003851019E-2</v>
      </c>
      <c r="P141" s="9">
        <f t="shared" si="66"/>
        <v>1.9304535993072546E-3</v>
      </c>
      <c r="Q141" s="40">
        <f t="shared" si="67"/>
        <v>24683.307000000001</v>
      </c>
      <c r="S141" s="35">
        <v>0.1</v>
      </c>
      <c r="T141"/>
      <c r="U141"/>
      <c r="V141"/>
      <c r="W141"/>
      <c r="X141" s="15"/>
      <c r="Z141">
        <f t="shared" si="68"/>
        <v>-10583</v>
      </c>
      <c r="AA141" s="15">
        <f t="shared" si="69"/>
        <v>-1.3375921007019451E-3</v>
      </c>
      <c r="AB141" s="15">
        <f t="shared" si="70"/>
        <v>4.1278045703860219E-2</v>
      </c>
      <c r="AC141" s="15">
        <f t="shared" si="71"/>
        <v>3.6079546404543764E-2</v>
      </c>
      <c r="AD141" s="15">
        <f t="shared" si="72"/>
        <v>3.9347592104552964E-2</v>
      </c>
      <c r="AE141" s="15">
        <f t="shared" si="73"/>
        <v>1.5482330044262789E-4</v>
      </c>
      <c r="AF141">
        <f t="shared" si="74"/>
        <v>3.6079546404543764E-2</v>
      </c>
      <c r="AG141" s="68"/>
      <c r="AH141">
        <f t="shared" si="75"/>
        <v>-3.2680457000091997E-3</v>
      </c>
      <c r="AI141">
        <f t="shared" si="76"/>
        <v>0.4403389611855385</v>
      </c>
      <c r="AJ141">
        <f t="shared" si="77"/>
        <v>-0.10174620866387768</v>
      </c>
      <c r="AK141">
        <f t="shared" si="78"/>
        <v>-1.9481314974043148E-2</v>
      </c>
      <c r="AL141">
        <f t="shared" si="79"/>
        <v>-3.1067975705060218</v>
      </c>
      <c r="AM141">
        <f t="shared" si="80"/>
        <v>-57.473586372700829</v>
      </c>
      <c r="AN141" s="15">
        <f t="shared" ref="AN141:AT150" si="102">$AU141+$AB$7*SIN(AO141)</f>
        <v>3.2070928118820019</v>
      </c>
      <c r="AO141" s="15">
        <f t="shared" si="102"/>
        <v>3.2088466558070001</v>
      </c>
      <c r="AP141" s="15">
        <f t="shared" si="102"/>
        <v>3.205708022020699</v>
      </c>
      <c r="AQ141" s="15">
        <f t="shared" si="102"/>
        <v>3.2113253072988819</v>
      </c>
      <c r="AR141" s="15">
        <f t="shared" si="102"/>
        <v>3.2012733623226861</v>
      </c>
      <c r="AS141" s="15">
        <f t="shared" si="102"/>
        <v>3.21926592072561</v>
      </c>
      <c r="AT141" s="15">
        <f t="shared" si="102"/>
        <v>3.187073951892943</v>
      </c>
      <c r="AU141" s="15">
        <f t="shared" si="81"/>
        <v>3.2447266678581981</v>
      </c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</row>
    <row r="142" spans="1:68" s="9" customFormat="1" x14ac:dyDescent="0.2">
      <c r="A142" s="41" t="s">
        <v>713</v>
      </c>
      <c r="B142" s="35"/>
      <c r="C142" s="12">
        <v>39983.707000000002</v>
      </c>
      <c r="D142" s="12"/>
      <c r="E142" s="9">
        <f t="shared" si="63"/>
        <v>-10400.97063001175</v>
      </c>
      <c r="F142" s="9">
        <f t="shared" si="64"/>
        <v>-10401</v>
      </c>
      <c r="G142" s="9">
        <f t="shared" si="65"/>
        <v>4.5489999996789265E-2</v>
      </c>
      <c r="I142" s="9">
        <f>G142</f>
        <v>4.5489999996789265E-2</v>
      </c>
      <c r="P142" s="9">
        <f t="shared" si="66"/>
        <v>1.982293246695519E-3</v>
      </c>
      <c r="Q142" s="40">
        <f t="shared" si="67"/>
        <v>24965.207000000002</v>
      </c>
      <c r="S142" s="35">
        <v>0.1</v>
      </c>
      <c r="T142"/>
      <c r="U142"/>
      <c r="V142"/>
      <c r="W142"/>
      <c r="X142"/>
      <c r="Y142"/>
      <c r="Z142">
        <f t="shared" si="68"/>
        <v>-10401</v>
      </c>
      <c r="AA142" s="15">
        <f t="shared" si="69"/>
        <v>-2.1094765598311965E-3</v>
      </c>
      <c r="AB142" s="15">
        <f t="shared" si="70"/>
        <v>4.9581769803315981E-2</v>
      </c>
      <c r="AC142" s="15">
        <f t="shared" si="71"/>
        <v>4.3507706750093744E-2</v>
      </c>
      <c r="AD142" s="15">
        <f t="shared" si="72"/>
        <v>4.759947655662046E-2</v>
      </c>
      <c r="AE142" s="15">
        <f t="shared" si="73"/>
        <v>2.2657101684642607E-4</v>
      </c>
      <c r="AF142">
        <f t="shared" si="74"/>
        <v>4.3507706750093744E-2</v>
      </c>
      <c r="AG142" s="68"/>
      <c r="AH142">
        <f t="shared" si="75"/>
        <v>-4.0917698065267155E-3</v>
      </c>
      <c r="AI142">
        <f t="shared" si="76"/>
        <v>0.44083536550332736</v>
      </c>
      <c r="AJ142">
        <f t="shared" si="77"/>
        <v>-0.12145464158597545</v>
      </c>
      <c r="AK142">
        <f t="shared" si="78"/>
        <v>-3.0576323000035481E-2</v>
      </c>
      <c r="AL142">
        <f t="shared" si="79"/>
        <v>-3.0869649109280677</v>
      </c>
      <c r="AM142">
        <f t="shared" si="80"/>
        <v>-36.602329014360947</v>
      </c>
      <c r="AN142" s="15">
        <f t="shared" si="102"/>
        <v>3.2443882640421355</v>
      </c>
      <c r="AO142" s="15">
        <f t="shared" si="102"/>
        <v>3.2470773288258648</v>
      </c>
      <c r="AP142" s="15">
        <f t="shared" si="102"/>
        <v>3.2422498025719841</v>
      </c>
      <c r="AQ142" s="15">
        <f t="shared" si="102"/>
        <v>3.2509181446223514</v>
      </c>
      <c r="AR142" s="15">
        <f t="shared" si="102"/>
        <v>3.2353586540105308</v>
      </c>
      <c r="AS142" s="15">
        <f t="shared" si="102"/>
        <v>3.2633064132444884</v>
      </c>
      <c r="AT142" s="15">
        <f t="shared" si="102"/>
        <v>3.2131604856039351</v>
      </c>
      <c r="AU142" s="15">
        <f t="shared" si="81"/>
        <v>3.3033501949959367</v>
      </c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</row>
    <row r="143" spans="1:68" s="9" customFormat="1" x14ac:dyDescent="0.2">
      <c r="A143" s="63" t="s">
        <v>599</v>
      </c>
      <c r="B143" s="28" t="s">
        <v>676</v>
      </c>
      <c r="C143" s="64">
        <v>40022.419199999997</v>
      </c>
      <c r="D143" s="64" t="s">
        <v>700</v>
      </c>
      <c r="E143" s="9">
        <f t="shared" si="63"/>
        <v>-10375.976634427905</v>
      </c>
      <c r="F143" s="9">
        <f t="shared" si="64"/>
        <v>-10376</v>
      </c>
      <c r="G143" s="9">
        <f t="shared" si="65"/>
        <v>3.6189999991620425E-2</v>
      </c>
      <c r="J143" s="9">
        <f>G143</f>
        <v>3.6189999991620425E-2</v>
      </c>
      <c r="M143" s="15"/>
      <c r="P143" s="9">
        <f t="shared" si="66"/>
        <v>1.9893992426330948E-3</v>
      </c>
      <c r="Q143" s="40">
        <f t="shared" si="67"/>
        <v>25003.919199999997</v>
      </c>
      <c r="S143" s="35">
        <v>1</v>
      </c>
      <c r="T143"/>
      <c r="U143"/>
      <c r="V143"/>
      <c r="W143"/>
      <c r="X143"/>
      <c r="Y143"/>
      <c r="Z143">
        <f t="shared" si="68"/>
        <v>-10376</v>
      </c>
      <c r="AA143" s="15">
        <f t="shared" si="69"/>
        <v>-2.2152299364969793E-3</v>
      </c>
      <c r="AB143" s="15">
        <f t="shared" si="70"/>
        <v>4.0394629170750498E-2</v>
      </c>
      <c r="AC143" s="15">
        <f t="shared" si="71"/>
        <v>3.4200600748987328E-2</v>
      </c>
      <c r="AD143" s="15">
        <f t="shared" si="72"/>
        <v>3.8405229928117401E-2</v>
      </c>
      <c r="AE143" s="15">
        <f t="shared" si="73"/>
        <v>1.4749616858315646E-3</v>
      </c>
      <c r="AF143">
        <f t="shared" si="74"/>
        <v>3.4200600748987328E-2</v>
      </c>
      <c r="AG143" s="68"/>
      <c r="AH143">
        <f t="shared" si="75"/>
        <v>-4.2046291791300741E-3</v>
      </c>
      <c r="AI143">
        <f t="shared" si="76"/>
        <v>0.44092090020622765</v>
      </c>
      <c r="AJ143">
        <f t="shared" si="77"/>
        <v>-0.12416328756842362</v>
      </c>
      <c r="AK143">
        <f t="shared" si="78"/>
        <v>-3.210233907031064E-2</v>
      </c>
      <c r="AL143">
        <f t="shared" si="79"/>
        <v>-3.0842356041120467</v>
      </c>
      <c r="AM143">
        <f t="shared" si="80"/>
        <v>-34.859737084664133</v>
      </c>
      <c r="AN143" s="15">
        <f t="shared" si="102"/>
        <v>3.2495171469198953</v>
      </c>
      <c r="AO143" s="15">
        <f t="shared" si="102"/>
        <v>3.2523290662038815</v>
      </c>
      <c r="AP143" s="15">
        <f t="shared" si="102"/>
        <v>3.2472782336111332</v>
      </c>
      <c r="AQ143" s="15">
        <f t="shared" si="102"/>
        <v>3.2563526756848713</v>
      </c>
      <c r="AR143" s="15">
        <f t="shared" si="102"/>
        <v>3.240055606885099</v>
      </c>
      <c r="AS143" s="15">
        <f t="shared" si="102"/>
        <v>3.2693457164624018</v>
      </c>
      <c r="AT143" s="15">
        <f t="shared" si="102"/>
        <v>3.2167655062731089</v>
      </c>
      <c r="AU143" s="15">
        <f t="shared" si="81"/>
        <v>3.3114028772950763</v>
      </c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</row>
    <row r="144" spans="1:68" s="9" customFormat="1" x14ac:dyDescent="0.2">
      <c r="A144" s="8" t="s">
        <v>679</v>
      </c>
      <c r="B144" s="37"/>
      <c r="C144" s="12">
        <v>40022.420100000003</v>
      </c>
      <c r="D144" s="12"/>
      <c r="E144" s="9">
        <f t="shared" si="63"/>
        <v>-10375.976053355371</v>
      </c>
      <c r="F144" s="9">
        <f t="shared" si="64"/>
        <v>-10376</v>
      </c>
      <c r="G144" s="9">
        <f t="shared" si="65"/>
        <v>3.7089999997988343E-2</v>
      </c>
      <c r="J144" s="9">
        <f>G144</f>
        <v>3.7089999997988343E-2</v>
      </c>
      <c r="K144"/>
      <c r="P144" s="9">
        <f t="shared" si="66"/>
        <v>1.9893992426330948E-3</v>
      </c>
      <c r="Q144" s="40">
        <f t="shared" si="67"/>
        <v>25003.920100000003</v>
      </c>
      <c r="S144" s="35">
        <v>1</v>
      </c>
      <c r="T144"/>
      <c r="U144"/>
      <c r="V144"/>
      <c r="W144"/>
      <c r="X144"/>
      <c r="Y144"/>
      <c r="Z144">
        <f t="shared" si="68"/>
        <v>-10376</v>
      </c>
      <c r="AA144" s="15">
        <f t="shared" si="69"/>
        <v>-2.2152299364969793E-3</v>
      </c>
      <c r="AB144" s="15">
        <f t="shared" si="70"/>
        <v>4.1294629177118417E-2</v>
      </c>
      <c r="AC144" s="15">
        <f t="shared" si="71"/>
        <v>3.5100600755355246E-2</v>
      </c>
      <c r="AD144" s="15">
        <f t="shared" si="72"/>
        <v>3.930522993448532E-2</v>
      </c>
      <c r="AE144" s="15">
        <f t="shared" si="73"/>
        <v>1.5449011002027608E-3</v>
      </c>
      <c r="AF144">
        <f t="shared" si="74"/>
        <v>3.5100600755355246E-2</v>
      </c>
      <c r="AG144" s="68"/>
      <c r="AH144">
        <f t="shared" si="75"/>
        <v>-4.2046291791300741E-3</v>
      </c>
      <c r="AI144">
        <f t="shared" si="76"/>
        <v>0.44092090020622765</v>
      </c>
      <c r="AJ144">
        <f t="shared" si="77"/>
        <v>-0.12416328756842362</v>
      </c>
      <c r="AK144">
        <f t="shared" si="78"/>
        <v>-3.210233907031064E-2</v>
      </c>
      <c r="AL144">
        <f t="shared" si="79"/>
        <v>-3.0842356041120467</v>
      </c>
      <c r="AM144">
        <f t="shared" si="80"/>
        <v>-34.859737084664133</v>
      </c>
      <c r="AN144" s="15">
        <f t="shared" si="102"/>
        <v>3.2495171469198953</v>
      </c>
      <c r="AO144" s="15">
        <f t="shared" si="102"/>
        <v>3.2523290662038815</v>
      </c>
      <c r="AP144" s="15">
        <f t="shared" si="102"/>
        <v>3.2472782336111332</v>
      </c>
      <c r="AQ144" s="15">
        <f t="shared" si="102"/>
        <v>3.2563526756848713</v>
      </c>
      <c r="AR144" s="15">
        <f t="shared" si="102"/>
        <v>3.240055606885099</v>
      </c>
      <c r="AS144" s="15">
        <f t="shared" si="102"/>
        <v>3.2693457164624018</v>
      </c>
      <c r="AT144" s="15">
        <f t="shared" si="102"/>
        <v>3.2167655062731089</v>
      </c>
      <c r="AU144" s="15">
        <f t="shared" si="81"/>
        <v>3.3114028772950763</v>
      </c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</row>
    <row r="145" spans="1:68" s="9" customFormat="1" x14ac:dyDescent="0.2">
      <c r="A145" s="8" t="s">
        <v>679</v>
      </c>
      <c r="B145" s="37"/>
      <c r="C145" s="12">
        <v>40039.456400000003</v>
      </c>
      <c r="D145" s="12"/>
      <c r="E145" s="9">
        <f t="shared" si="63"/>
        <v>-10364.976802293299</v>
      </c>
      <c r="F145" s="9">
        <f t="shared" si="64"/>
        <v>-10365</v>
      </c>
      <c r="G145" s="9">
        <f t="shared" si="65"/>
        <v>3.5929999998188578E-2</v>
      </c>
      <c r="J145" s="9">
        <f>G145</f>
        <v>3.5929999998188578E-2</v>
      </c>
      <c r="K145"/>
      <c r="P145" s="9">
        <f t="shared" si="66"/>
        <v>1.9925247456649402E-3</v>
      </c>
      <c r="Q145" s="40">
        <f t="shared" si="67"/>
        <v>25020.956400000003</v>
      </c>
      <c r="S145" s="35">
        <v>1</v>
      </c>
      <c r="T145"/>
      <c r="U145"/>
      <c r="V145"/>
      <c r="W145"/>
      <c r="Z145">
        <f t="shared" si="68"/>
        <v>-10365</v>
      </c>
      <c r="AA145" s="15">
        <f t="shared" si="69"/>
        <v>-2.261739129038918E-3</v>
      </c>
      <c r="AB145" s="15">
        <f t="shared" si="70"/>
        <v>4.0184263872892437E-2</v>
      </c>
      <c r="AC145" s="15">
        <f t="shared" si="71"/>
        <v>3.3937475252523636E-2</v>
      </c>
      <c r="AD145" s="15">
        <f t="shared" si="72"/>
        <v>3.8191739127227495E-2</v>
      </c>
      <c r="AE145" s="15">
        <f t="shared" si="73"/>
        <v>1.4586089375621997E-3</v>
      </c>
      <c r="AF145">
        <f t="shared" si="74"/>
        <v>3.3937475252523636E-2</v>
      </c>
      <c r="AG145" s="68"/>
      <c r="AH145">
        <f t="shared" si="75"/>
        <v>-4.2542638747038583E-3</v>
      </c>
      <c r="AI145">
        <f t="shared" si="76"/>
        <v>0.44095986952867372</v>
      </c>
      <c r="AJ145">
        <f t="shared" si="77"/>
        <v>-0.12535524363247044</v>
      </c>
      <c r="AK145">
        <f t="shared" si="78"/>
        <v>-3.2773961045356466E-2</v>
      </c>
      <c r="AL145">
        <f t="shared" si="79"/>
        <v>-3.0830342619365587</v>
      </c>
      <c r="AM145">
        <f t="shared" si="80"/>
        <v>-34.144183210648983</v>
      </c>
      <c r="AN145" s="15">
        <f t="shared" si="102"/>
        <v>3.2517743755556716</v>
      </c>
      <c r="AO145" s="15">
        <f t="shared" si="102"/>
        <v>3.2546398590343308</v>
      </c>
      <c r="AP145" s="15">
        <f t="shared" si="102"/>
        <v>3.2494915347075892</v>
      </c>
      <c r="AQ145" s="15">
        <f t="shared" si="102"/>
        <v>3.2587435155989106</v>
      </c>
      <c r="AR145" s="15">
        <f t="shared" si="102"/>
        <v>3.2421235854648258</v>
      </c>
      <c r="AS145" s="15">
        <f t="shared" si="102"/>
        <v>3.2720021054929584</v>
      </c>
      <c r="AT145" s="15">
        <f t="shared" si="102"/>
        <v>3.2183536424621861</v>
      </c>
      <c r="AU145" s="15">
        <f t="shared" si="81"/>
        <v>3.314946057506698</v>
      </c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</row>
    <row r="146" spans="1:68" s="9" customFormat="1" x14ac:dyDescent="0.2">
      <c r="A146" s="8" t="s">
        <v>679</v>
      </c>
      <c r="B146" s="37"/>
      <c r="C146" s="12">
        <v>40053.396999999997</v>
      </c>
      <c r="D146" s="12"/>
      <c r="E146" s="9">
        <f t="shared" si="63"/>
        <v>-10355.976247046217</v>
      </c>
      <c r="F146" s="9">
        <f t="shared" si="64"/>
        <v>-10356</v>
      </c>
      <c r="G146" s="9">
        <f t="shared" si="65"/>
        <v>3.6789999998291023E-2</v>
      </c>
      <c r="J146" s="9">
        <f>G146</f>
        <v>3.6789999998291023E-2</v>
      </c>
      <c r="P146" s="9">
        <f t="shared" si="66"/>
        <v>1.9950814594270464E-3</v>
      </c>
      <c r="Q146" s="40">
        <f t="shared" si="67"/>
        <v>25034.896999999997</v>
      </c>
      <c r="S146" s="35">
        <v>1</v>
      </c>
      <c r="T146"/>
      <c r="U146"/>
      <c r="V146"/>
      <c r="W146"/>
      <c r="Z146">
        <f t="shared" si="68"/>
        <v>-10356</v>
      </c>
      <c r="AA146" s="15">
        <f t="shared" si="69"/>
        <v>-2.2997818485674015E-3</v>
      </c>
      <c r="AB146" s="15">
        <f t="shared" si="70"/>
        <v>4.1084863306285468E-2</v>
      </c>
      <c r="AC146" s="15">
        <f t="shared" si="71"/>
        <v>3.4794918538863975E-2</v>
      </c>
      <c r="AD146" s="15">
        <f t="shared" si="72"/>
        <v>3.9089781846858428E-2</v>
      </c>
      <c r="AE146" s="15">
        <f t="shared" si="73"/>
        <v>1.5280110448349826E-3</v>
      </c>
      <c r="AF146">
        <f t="shared" si="74"/>
        <v>3.4794918538863975E-2</v>
      </c>
      <c r="AG146" s="68"/>
      <c r="AH146">
        <f t="shared" si="75"/>
        <v>-4.294863307994448E-3</v>
      </c>
      <c r="AI146">
        <f t="shared" si="76"/>
        <v>0.44099236060074942</v>
      </c>
      <c r="AJ146">
        <f t="shared" si="77"/>
        <v>-0.12633055325383172</v>
      </c>
      <c r="AK146">
        <f t="shared" si="78"/>
        <v>-3.3323551630602244E-2</v>
      </c>
      <c r="AL146">
        <f t="shared" si="79"/>
        <v>-3.0820511366072307</v>
      </c>
      <c r="AM146">
        <f t="shared" si="80"/>
        <v>-33.580083293751521</v>
      </c>
      <c r="AN146" s="15">
        <f t="shared" si="102"/>
        <v>3.2536214419225313</v>
      </c>
      <c r="AO146" s="15">
        <f t="shared" si="102"/>
        <v>3.2565305214712743</v>
      </c>
      <c r="AP146" s="15">
        <f t="shared" si="102"/>
        <v>3.2513027869763733</v>
      </c>
      <c r="AQ146" s="15">
        <f t="shared" si="102"/>
        <v>3.2606994925971775</v>
      </c>
      <c r="AR146" s="15">
        <f t="shared" si="102"/>
        <v>3.2438161841949698</v>
      </c>
      <c r="AS146" s="15">
        <f t="shared" si="102"/>
        <v>3.2741750922209731</v>
      </c>
      <c r="AT146" s="15">
        <f t="shared" si="102"/>
        <v>3.2196539274687042</v>
      </c>
      <c r="AU146" s="15">
        <f t="shared" si="81"/>
        <v>3.3178450231343883</v>
      </c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</row>
    <row r="147" spans="1:68" s="9" customFormat="1" x14ac:dyDescent="0.2">
      <c r="A147" s="41" t="s">
        <v>713</v>
      </c>
      <c r="B147" s="35"/>
      <c r="C147" s="12">
        <v>40107.606</v>
      </c>
      <c r="D147" s="12"/>
      <c r="E147" s="9">
        <f t="shared" si="63"/>
        <v>-10320.976957245975</v>
      </c>
      <c r="F147" s="9">
        <f t="shared" si="64"/>
        <v>-10321</v>
      </c>
      <c r="G147" s="9">
        <f t="shared" si="65"/>
        <v>3.568999999697553E-2</v>
      </c>
      <c r="I147" s="9">
        <f>G147</f>
        <v>3.568999999697553E-2</v>
      </c>
      <c r="P147" s="9">
        <f t="shared" si="66"/>
        <v>2.0050198205770072E-3</v>
      </c>
      <c r="Q147" s="40">
        <f t="shared" si="67"/>
        <v>25089.106</v>
      </c>
      <c r="S147" s="35">
        <v>0.1</v>
      </c>
      <c r="T147"/>
      <c r="U147"/>
      <c r="V147"/>
      <c r="W147"/>
      <c r="X147"/>
      <c r="Y147"/>
      <c r="Z147">
        <f t="shared" si="68"/>
        <v>-10321</v>
      </c>
      <c r="AA147" s="15">
        <f t="shared" si="69"/>
        <v>-2.4476367108983376E-3</v>
      </c>
      <c r="AB147" s="15">
        <f t="shared" si="70"/>
        <v>4.0142656528450872E-2</v>
      </c>
      <c r="AC147" s="15">
        <f t="shared" si="71"/>
        <v>3.3684980176398524E-2</v>
      </c>
      <c r="AD147" s="15">
        <f t="shared" si="72"/>
        <v>3.8137636707873866E-2</v>
      </c>
      <c r="AE147" s="15">
        <f t="shared" si="73"/>
        <v>1.4544793336617682E-4</v>
      </c>
      <c r="AF147">
        <f t="shared" si="74"/>
        <v>3.3684980176398524E-2</v>
      </c>
      <c r="AG147" s="68"/>
      <c r="AH147">
        <f t="shared" si="75"/>
        <v>-4.4526565314753448E-3</v>
      </c>
      <c r="AI147">
        <f t="shared" si="76"/>
        <v>0.44112391620158031</v>
      </c>
      <c r="AJ147">
        <f t="shared" si="77"/>
        <v>-0.13012408701322228</v>
      </c>
      <c r="AK147">
        <f t="shared" si="78"/>
        <v>-3.5461570159002254E-2</v>
      </c>
      <c r="AL147">
        <f t="shared" si="79"/>
        <v>-3.0782260233558865</v>
      </c>
      <c r="AM147">
        <f t="shared" si="80"/>
        <v>-31.551791947779243</v>
      </c>
      <c r="AN147" s="15">
        <f t="shared" si="102"/>
        <v>3.2608066238620359</v>
      </c>
      <c r="AO147" s="15">
        <f t="shared" si="102"/>
        <v>3.263883224832012</v>
      </c>
      <c r="AP147" s="15">
        <f t="shared" si="102"/>
        <v>3.2583498094930716</v>
      </c>
      <c r="AQ147" s="15">
        <f t="shared" si="102"/>
        <v>3.2683046197427394</v>
      </c>
      <c r="AR147" s="15">
        <f t="shared" si="102"/>
        <v>3.2504039574741324</v>
      </c>
      <c r="AS147" s="15">
        <f t="shared" si="102"/>
        <v>3.2826218629620874</v>
      </c>
      <c r="AT147" s="15">
        <f t="shared" si="102"/>
        <v>3.2247185587475449</v>
      </c>
      <c r="AU147" s="15">
        <f t="shared" si="81"/>
        <v>3.3291187783531844</v>
      </c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</row>
    <row r="148" spans="1:68" s="9" customFormat="1" x14ac:dyDescent="0.2">
      <c r="A148" s="63" t="s">
        <v>763</v>
      </c>
      <c r="B148" s="28" t="s">
        <v>676</v>
      </c>
      <c r="C148" s="64">
        <v>40344.574999999997</v>
      </c>
      <c r="D148" s="64" t="s">
        <v>700</v>
      </c>
      <c r="E148" s="9">
        <f t="shared" si="63"/>
        <v>-10167.981205531814</v>
      </c>
      <c r="F148" s="9">
        <f t="shared" si="64"/>
        <v>-10168</v>
      </c>
      <c r="G148" s="9">
        <f t="shared" si="65"/>
        <v>2.9109999995853286E-2</v>
      </c>
      <c r="I148" s="9">
        <f>G148</f>
        <v>2.9109999995853286E-2</v>
      </c>
      <c r="M148" s="15"/>
      <c r="P148" s="9">
        <f t="shared" si="66"/>
        <v>2.0483822010638844E-3</v>
      </c>
      <c r="Q148" s="40">
        <f t="shared" si="67"/>
        <v>25326.074999999997</v>
      </c>
      <c r="S148" s="35">
        <v>0.1</v>
      </c>
      <c r="T148" s="15"/>
      <c r="U148" s="15"/>
      <c r="V148" s="15"/>
      <c r="W148" s="15"/>
      <c r="X148"/>
      <c r="Y148"/>
      <c r="Z148">
        <f t="shared" si="68"/>
        <v>-10168</v>
      </c>
      <c r="AA148" s="15">
        <f t="shared" si="69"/>
        <v>-3.0922208972379308E-3</v>
      </c>
      <c r="AB148" s="15">
        <f t="shared" si="70"/>
        <v>3.4250603094155105E-2</v>
      </c>
      <c r="AC148" s="15">
        <f t="shared" si="71"/>
        <v>2.7061617794789401E-2</v>
      </c>
      <c r="AD148" s="15">
        <f t="shared" si="72"/>
        <v>3.2202220893091216E-2</v>
      </c>
      <c r="AE148" s="15">
        <f t="shared" si="73"/>
        <v>1.0369830304474404E-4</v>
      </c>
      <c r="AF148">
        <f t="shared" si="74"/>
        <v>2.7061617794789401E-2</v>
      </c>
      <c r="AG148" s="68"/>
      <c r="AH148">
        <f t="shared" si="75"/>
        <v>-5.1406030983018151E-3</v>
      </c>
      <c r="AI148">
        <f t="shared" si="76"/>
        <v>0.44179670330176879</v>
      </c>
      <c r="AJ148">
        <f t="shared" si="77"/>
        <v>-0.14672225672659508</v>
      </c>
      <c r="AK148">
        <f t="shared" si="78"/>
        <v>-4.4822757113173559E-2</v>
      </c>
      <c r="AL148">
        <f t="shared" si="79"/>
        <v>-3.0614663051191413</v>
      </c>
      <c r="AM148">
        <f t="shared" si="80"/>
        <v>-24.947222543112755</v>
      </c>
      <c r="AN148" s="15">
        <f t="shared" si="102"/>
        <v>3.2922606782334598</v>
      </c>
      <c r="AO148" s="15">
        <f t="shared" si="102"/>
        <v>3.2960281610906441</v>
      </c>
      <c r="AP148" s="15">
        <f t="shared" si="102"/>
        <v>3.2892230318475533</v>
      </c>
      <c r="AQ148" s="15">
        <f t="shared" si="102"/>
        <v>3.301520240655381</v>
      </c>
      <c r="AR148" s="15">
        <f t="shared" si="102"/>
        <v>3.2793150314052402</v>
      </c>
      <c r="AS148" s="15">
        <f t="shared" si="102"/>
        <v>3.3194687439616328</v>
      </c>
      <c r="AT148" s="15">
        <f t="shared" si="102"/>
        <v>3.2470243902731606</v>
      </c>
      <c r="AU148" s="15">
        <f t="shared" si="81"/>
        <v>3.3784011940239203</v>
      </c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</row>
    <row r="149" spans="1:68" s="9" customFormat="1" x14ac:dyDescent="0.2">
      <c r="A149" s="63" t="s">
        <v>763</v>
      </c>
      <c r="B149" s="28" t="s">
        <v>676</v>
      </c>
      <c r="C149" s="64">
        <v>40344.576999999997</v>
      </c>
      <c r="D149" s="64" t="s">
        <v>700</v>
      </c>
      <c r="E149" s="9">
        <f t="shared" ref="E149:E212" si="103">+(C149-C$7)/C$8</f>
        <v>-10167.979914259522</v>
      </c>
      <c r="F149" s="9">
        <f t="shared" ref="F149:F212" si="104">ROUND(2*E149,0)/2</f>
        <v>-10168</v>
      </c>
      <c r="G149" s="9">
        <f t="shared" ref="G149:G212" si="105">+C149-(C$7+F149*C$8)</f>
        <v>3.110999999626074E-2</v>
      </c>
      <c r="I149" s="9">
        <f>G149</f>
        <v>3.110999999626074E-2</v>
      </c>
      <c r="M149" s="15"/>
      <c r="P149" s="9">
        <f t="shared" ref="P149:P212" si="106">+D$11+D$12*F149+D$13*F149^2</f>
        <v>2.0483822010638844E-3</v>
      </c>
      <c r="Q149" s="40">
        <f t="shared" ref="Q149:Q212" si="107">+C149-15018.5</f>
        <v>25326.076999999997</v>
      </c>
      <c r="S149" s="35">
        <v>0.1</v>
      </c>
      <c r="T149" s="15"/>
      <c r="U149" s="15"/>
      <c r="V149" s="15"/>
      <c r="W149" s="15"/>
      <c r="Z149">
        <f t="shared" ref="Z149:Z212" si="108">F149</f>
        <v>-10168</v>
      </c>
      <c r="AA149" s="15">
        <f t="shared" ref="AA149:AA212" si="109">AB$3+AB$4*Z149+AB$5*Z149^2+AH149</f>
        <v>-3.0922208972379308E-3</v>
      </c>
      <c r="AB149" s="15">
        <f t="shared" ref="AB149:AB212" si="110">G149-AH149</f>
        <v>3.6250603094562558E-2</v>
      </c>
      <c r="AC149" s="15">
        <f t="shared" ref="AC149:AC212" si="111">+G149-P149</f>
        <v>2.9061617795196854E-2</v>
      </c>
      <c r="AD149" s="15">
        <f t="shared" ref="AD149:AD212" si="112">IF(S149&lt;&gt;0,G149-AA149, -9999)</f>
        <v>3.4202220893498669E-2</v>
      </c>
      <c r="AE149" s="15">
        <f t="shared" ref="AE149:AE212" si="113">+(G149-AA149)^2*S149</f>
        <v>1.1697919140476769E-4</v>
      </c>
      <c r="AF149">
        <f t="shared" ref="AF149:AF212" si="114">IF(S149&lt;&gt;0,G149-P149, -9999)</f>
        <v>2.9061617795196854E-2</v>
      </c>
      <c r="AG149" s="68"/>
      <c r="AH149">
        <f t="shared" ref="AH149:AH212" si="115">$AB$6*($AB$11/AI149*AJ149+$AB$12)</f>
        <v>-5.1406030983018151E-3</v>
      </c>
      <c r="AI149">
        <f t="shared" ref="AI149:AI212" si="116">1+$AB$7*COS(AL149)</f>
        <v>0.44179670330176879</v>
      </c>
      <c r="AJ149">
        <f t="shared" ref="AJ149:AJ212" si="117">SIN(AL149+RADIANS($AB$9))</f>
        <v>-0.14672225672659508</v>
      </c>
      <c r="AK149">
        <f t="shared" ref="AK149:AK212" si="118">$AB$7*SIN(AL149)</f>
        <v>-4.4822757113173559E-2</v>
      </c>
      <c r="AL149">
        <f t="shared" ref="AL149:AL212" si="119">2*ATAN(AM149)</f>
        <v>-3.0614663051191413</v>
      </c>
      <c r="AM149">
        <f t="shared" ref="AM149:AM212" si="120">SQRT((1+$AB$7)/(1-$AB$7))*TAN(AN149/2)</f>
        <v>-24.947222543112755</v>
      </c>
      <c r="AN149" s="15">
        <f t="shared" si="102"/>
        <v>3.2922606782334598</v>
      </c>
      <c r="AO149" s="15">
        <f t="shared" si="102"/>
        <v>3.2960281610906441</v>
      </c>
      <c r="AP149" s="15">
        <f t="shared" si="102"/>
        <v>3.2892230318475533</v>
      </c>
      <c r="AQ149" s="15">
        <f t="shared" si="102"/>
        <v>3.301520240655381</v>
      </c>
      <c r="AR149" s="15">
        <f t="shared" si="102"/>
        <v>3.2793150314052402</v>
      </c>
      <c r="AS149" s="15">
        <f t="shared" si="102"/>
        <v>3.3194687439616328</v>
      </c>
      <c r="AT149" s="15">
        <f t="shared" si="102"/>
        <v>3.2470243902731606</v>
      </c>
      <c r="AU149" s="15">
        <f t="shared" ref="AU149:AU212" si="121">RADIANS($AB$9)+$AB$18*(F149-AB$15)</f>
        <v>3.3784011940239203</v>
      </c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</row>
    <row r="150" spans="1:68" s="9" customFormat="1" x14ac:dyDescent="0.2">
      <c r="A150" s="63" t="s">
        <v>763</v>
      </c>
      <c r="B150" s="28" t="s">
        <v>676</v>
      </c>
      <c r="C150" s="64">
        <v>40358.519</v>
      </c>
      <c r="D150" s="64" t="s">
        <v>700</v>
      </c>
      <c r="E150" s="9">
        <f t="shared" si="103"/>
        <v>-10158.978455121833</v>
      </c>
      <c r="F150" s="9">
        <f t="shared" si="104"/>
        <v>-10159</v>
      </c>
      <c r="G150" s="9">
        <f t="shared" si="105"/>
        <v>3.3369999997375999E-2</v>
      </c>
      <c r="I150" s="9">
        <f>G150</f>
        <v>3.3369999997375999E-2</v>
      </c>
      <c r="M150" s="15"/>
      <c r="P150" s="9">
        <f t="shared" si="106"/>
        <v>2.0509287497989218E-3</v>
      </c>
      <c r="Q150" s="40">
        <f t="shared" si="107"/>
        <v>25340.019</v>
      </c>
      <c r="S150" s="35">
        <v>0.1</v>
      </c>
      <c r="T150" s="15"/>
      <c r="U150" s="15"/>
      <c r="V150" s="15"/>
      <c r="W150" s="15"/>
      <c r="X150"/>
      <c r="Y150"/>
      <c r="Z150">
        <f t="shared" si="108"/>
        <v>-10159</v>
      </c>
      <c r="AA150" s="15">
        <f t="shared" si="109"/>
        <v>-3.1300440892481477E-3</v>
      </c>
      <c r="AB150" s="15">
        <f t="shared" si="110"/>
        <v>3.8550972836423066E-2</v>
      </c>
      <c r="AC150" s="15">
        <f t="shared" si="111"/>
        <v>3.1319071247577074E-2</v>
      </c>
      <c r="AD150" s="15">
        <f t="shared" si="112"/>
        <v>3.6500044086624148E-2</v>
      </c>
      <c r="AE150" s="15">
        <f t="shared" si="113"/>
        <v>1.3322532183255065E-4</v>
      </c>
      <c r="AF150">
        <f t="shared" si="114"/>
        <v>3.1319071247577074E-2</v>
      </c>
      <c r="AG150" s="68"/>
      <c r="AH150">
        <f t="shared" si="115"/>
        <v>-5.1809728390470695E-3</v>
      </c>
      <c r="AI150">
        <f t="shared" si="116"/>
        <v>0.44184126148380187</v>
      </c>
      <c r="AJ150">
        <f t="shared" si="117"/>
        <v>-0.1476995113382979</v>
      </c>
      <c r="AK150">
        <f t="shared" si="118"/>
        <v>-4.5374250605451819E-2</v>
      </c>
      <c r="AL150">
        <f t="shared" si="119"/>
        <v>-3.0604782861252686</v>
      </c>
      <c r="AM150">
        <f t="shared" si="120"/>
        <v>-24.643023820692033</v>
      </c>
      <c r="AN150" s="15">
        <f t="shared" si="102"/>
        <v>3.2941133974454631</v>
      </c>
      <c r="AO150" s="15">
        <f t="shared" si="102"/>
        <v>3.2979192410746925</v>
      </c>
      <c r="AP150" s="15">
        <f t="shared" si="102"/>
        <v>3.2910428676288115</v>
      </c>
      <c r="AQ150" s="15">
        <f t="shared" si="102"/>
        <v>3.3034724757531206</v>
      </c>
      <c r="AR150" s="15">
        <f t="shared" si="102"/>
        <v>3.2810219851765332</v>
      </c>
      <c r="AS150" s="15">
        <f t="shared" si="102"/>
        <v>3.3216318828065083</v>
      </c>
      <c r="AT150" s="15">
        <f t="shared" si="102"/>
        <v>3.2483457964072149</v>
      </c>
      <c r="AU150" s="15">
        <f t="shared" si="121"/>
        <v>3.3813001596516106</v>
      </c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</row>
    <row r="151" spans="1:68" s="9" customFormat="1" x14ac:dyDescent="0.2">
      <c r="A151" s="63" t="s">
        <v>1603</v>
      </c>
      <c r="B151" s="28" t="s">
        <v>676</v>
      </c>
      <c r="C151" s="64">
        <v>40403.430999999997</v>
      </c>
      <c r="D151" s="64" t="s">
        <v>700</v>
      </c>
      <c r="E151" s="9">
        <f t="shared" si="103"/>
        <v>-10129.981644564392</v>
      </c>
      <c r="F151" s="9">
        <f t="shared" si="104"/>
        <v>-10130</v>
      </c>
      <c r="G151" s="9">
        <f t="shared" si="105"/>
        <v>2.8429999991203658E-2</v>
      </c>
      <c r="I151" s="9">
        <f>G151</f>
        <v>2.8429999991203658E-2</v>
      </c>
      <c r="M151" s="15"/>
      <c r="P151" s="9">
        <f t="shared" si="106"/>
        <v>2.059131136710008E-3</v>
      </c>
      <c r="Q151" s="40">
        <f t="shared" si="107"/>
        <v>25384.930999999997</v>
      </c>
      <c r="S151" s="35">
        <v>0.1</v>
      </c>
      <c r="T151" s="15"/>
      <c r="U151" s="15"/>
      <c r="V151" s="15"/>
      <c r="W151" s="15"/>
      <c r="X151"/>
      <c r="Y151"/>
      <c r="Z151">
        <f t="shared" si="108"/>
        <v>-10130</v>
      </c>
      <c r="AA151" s="15">
        <f t="shared" si="109"/>
        <v>-3.2518445839342584E-3</v>
      </c>
      <c r="AB151" s="15">
        <f t="shared" si="110"/>
        <v>3.3740975711847927E-2</v>
      </c>
      <c r="AC151" s="15">
        <f t="shared" si="111"/>
        <v>2.6370868854493652E-2</v>
      </c>
      <c r="AD151" s="15">
        <f t="shared" si="112"/>
        <v>3.1681844575137917E-2</v>
      </c>
      <c r="AE151" s="15">
        <f t="shared" si="113"/>
        <v>1.0037392756831959E-4</v>
      </c>
      <c r="AF151">
        <f t="shared" si="114"/>
        <v>2.6370868854493652E-2</v>
      </c>
      <c r="AG151" s="68"/>
      <c r="AH151">
        <f t="shared" si="115"/>
        <v>-5.3109757206442664E-3</v>
      </c>
      <c r="AI151">
        <f t="shared" si="116"/>
        <v>0.44198862769913771</v>
      </c>
      <c r="AJ151">
        <f t="shared" si="117"/>
        <v>-0.15084921107334504</v>
      </c>
      <c r="AK151">
        <f t="shared" si="118"/>
        <v>-4.7151971145525377E-2</v>
      </c>
      <c r="AL151">
        <f t="shared" si="119"/>
        <v>-3.0572928952611407</v>
      </c>
      <c r="AM151">
        <f t="shared" si="120"/>
        <v>-23.710808798434673</v>
      </c>
      <c r="AN151" s="15">
        <f t="shared" ref="AN151:AT160" si="122">$AU151+$AB$7*SIN(AO151)</f>
        <v>3.3000853059687763</v>
      </c>
      <c r="AO151" s="15">
        <f t="shared" si="122"/>
        <v>3.3040129097936868</v>
      </c>
      <c r="AP151" s="15">
        <f t="shared" si="122"/>
        <v>3.2969098673443957</v>
      </c>
      <c r="AQ151" s="15">
        <f t="shared" si="122"/>
        <v>3.3097617002171114</v>
      </c>
      <c r="AR151" s="15">
        <f t="shared" si="122"/>
        <v>3.2865273440036846</v>
      </c>
      <c r="AS151" s="15">
        <f t="shared" si="122"/>
        <v>3.3285984447183434</v>
      </c>
      <c r="AT151" s="15">
        <f t="shared" si="122"/>
        <v>3.2526113280839843</v>
      </c>
      <c r="AU151" s="15">
        <f t="shared" si="121"/>
        <v>3.3906412711186129</v>
      </c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</row>
    <row r="152" spans="1:68" s="9" customFormat="1" x14ac:dyDescent="0.2">
      <c r="A152" s="8" t="s">
        <v>679</v>
      </c>
      <c r="B152" s="37"/>
      <c r="C152" s="12">
        <v>40403.4372</v>
      </c>
      <c r="D152" s="12"/>
      <c r="E152" s="9">
        <f t="shared" si="103"/>
        <v>-10129.977641620289</v>
      </c>
      <c r="F152" s="9">
        <f t="shared" si="104"/>
        <v>-10130</v>
      </c>
      <c r="G152" s="9">
        <f t="shared" si="105"/>
        <v>3.4629999994649552E-2</v>
      </c>
      <c r="J152" s="9">
        <f>G152</f>
        <v>3.4629999994649552E-2</v>
      </c>
      <c r="P152" s="9">
        <f t="shared" si="106"/>
        <v>2.059131136710008E-3</v>
      </c>
      <c r="Q152" s="40">
        <f t="shared" si="107"/>
        <v>25384.9372</v>
      </c>
      <c r="S152" s="35">
        <v>1</v>
      </c>
      <c r="T152"/>
      <c r="U152"/>
      <c r="V152"/>
      <c r="W152"/>
      <c r="X152" s="15"/>
      <c r="Y152"/>
      <c r="Z152">
        <f t="shared" si="108"/>
        <v>-10130</v>
      </c>
      <c r="AA152" s="15">
        <f t="shared" si="109"/>
        <v>-3.2518445839342584E-3</v>
      </c>
      <c r="AB152" s="15">
        <f t="shared" si="110"/>
        <v>3.9940975715293821E-2</v>
      </c>
      <c r="AC152" s="15">
        <f t="shared" si="111"/>
        <v>3.2570868857939542E-2</v>
      </c>
      <c r="AD152" s="15">
        <f t="shared" si="112"/>
        <v>3.7881844578583811E-2</v>
      </c>
      <c r="AE152" s="15">
        <f t="shared" si="113"/>
        <v>1.4350341486759797E-3</v>
      </c>
      <c r="AF152">
        <f t="shared" si="114"/>
        <v>3.2570868857939542E-2</v>
      </c>
      <c r="AG152" s="68"/>
      <c r="AH152">
        <f t="shared" si="115"/>
        <v>-5.3109757206442664E-3</v>
      </c>
      <c r="AI152">
        <f t="shared" si="116"/>
        <v>0.44198862769913771</v>
      </c>
      <c r="AJ152">
        <f t="shared" si="117"/>
        <v>-0.15084921107334504</v>
      </c>
      <c r="AK152">
        <f t="shared" si="118"/>
        <v>-4.7151971145525377E-2</v>
      </c>
      <c r="AL152">
        <f t="shared" si="119"/>
        <v>-3.0572928952611407</v>
      </c>
      <c r="AM152">
        <f t="shared" si="120"/>
        <v>-23.710808798434673</v>
      </c>
      <c r="AN152" s="15">
        <f t="shared" si="122"/>
        <v>3.3000853059687763</v>
      </c>
      <c r="AO152" s="15">
        <f t="shared" si="122"/>
        <v>3.3040129097936868</v>
      </c>
      <c r="AP152" s="15">
        <f t="shared" si="122"/>
        <v>3.2969098673443957</v>
      </c>
      <c r="AQ152" s="15">
        <f t="shared" si="122"/>
        <v>3.3097617002171114</v>
      </c>
      <c r="AR152" s="15">
        <f t="shared" si="122"/>
        <v>3.2865273440036846</v>
      </c>
      <c r="AS152" s="15">
        <f t="shared" si="122"/>
        <v>3.3285984447183434</v>
      </c>
      <c r="AT152" s="15">
        <f t="shared" si="122"/>
        <v>3.2526113280839843</v>
      </c>
      <c r="AU152" s="15">
        <f t="shared" si="121"/>
        <v>3.3906412711186129</v>
      </c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</row>
    <row r="153" spans="1:68" s="9" customFormat="1" x14ac:dyDescent="0.2">
      <c r="A153" s="63" t="s">
        <v>1603</v>
      </c>
      <c r="B153" s="28" t="s">
        <v>676</v>
      </c>
      <c r="C153" s="64">
        <v>40417.377999999997</v>
      </c>
      <c r="D153" s="64" t="s">
        <v>700</v>
      </c>
      <c r="E153" s="9">
        <f t="shared" si="103"/>
        <v>-10120.976957245977</v>
      </c>
      <c r="F153" s="9">
        <f t="shared" si="104"/>
        <v>-10121</v>
      </c>
      <c r="G153" s="9">
        <f t="shared" si="105"/>
        <v>3.568999999697553E-2</v>
      </c>
      <c r="I153" s="9">
        <f>G153</f>
        <v>3.568999999697553E-2</v>
      </c>
      <c r="M153" s="15"/>
      <c r="P153" s="9">
        <f t="shared" si="106"/>
        <v>2.061675724678403E-3</v>
      </c>
      <c r="Q153" s="40">
        <f t="shared" si="107"/>
        <v>25398.877999999997</v>
      </c>
      <c r="S153" s="35">
        <v>0.1</v>
      </c>
      <c r="T153" s="15"/>
      <c r="U153" s="15"/>
      <c r="V153" s="15"/>
      <c r="W153" s="15"/>
      <c r="X153"/>
      <c r="Y153"/>
      <c r="Z153">
        <f t="shared" si="108"/>
        <v>-10121</v>
      </c>
      <c r="AA153" s="15">
        <f t="shared" si="109"/>
        <v>-3.2896214198587376E-3</v>
      </c>
      <c r="AB153" s="15">
        <f t="shared" si="110"/>
        <v>4.1041297141512667E-2</v>
      </c>
      <c r="AC153" s="15">
        <f t="shared" si="111"/>
        <v>3.362832427229713E-2</v>
      </c>
      <c r="AD153" s="15">
        <f t="shared" si="112"/>
        <v>3.8979621416834268E-2</v>
      </c>
      <c r="AE153" s="15">
        <f t="shared" si="113"/>
        <v>1.5194108857997249E-4</v>
      </c>
      <c r="AF153">
        <f t="shared" si="114"/>
        <v>3.362832427229713E-2</v>
      </c>
      <c r="AG153" s="68"/>
      <c r="AH153">
        <f t="shared" si="115"/>
        <v>-5.3512971445371406E-3</v>
      </c>
      <c r="AI153">
        <f t="shared" si="116"/>
        <v>0.44203554015594593</v>
      </c>
      <c r="AJ153">
        <f t="shared" si="117"/>
        <v>-0.15182694957971499</v>
      </c>
      <c r="AK153">
        <f t="shared" si="118"/>
        <v>-4.7703894504883347E-2</v>
      </c>
      <c r="AL153">
        <f t="shared" si="119"/>
        <v>-3.0563037639583635</v>
      </c>
      <c r="AM153">
        <f t="shared" si="120"/>
        <v>-23.435496649641674</v>
      </c>
      <c r="AN153" s="15">
        <f t="shared" si="122"/>
        <v>3.3019393006596527</v>
      </c>
      <c r="AO153" s="15">
        <f t="shared" si="122"/>
        <v>3.305904110082504</v>
      </c>
      <c r="AP153" s="15">
        <f t="shared" si="122"/>
        <v>3.298731635520574</v>
      </c>
      <c r="AQ153" s="15">
        <f t="shared" si="122"/>
        <v>3.3117131158596727</v>
      </c>
      <c r="AR153" s="15">
        <f t="shared" si="122"/>
        <v>3.2882375404095927</v>
      </c>
      <c r="AS153" s="15">
        <f t="shared" si="122"/>
        <v>3.3307593574602081</v>
      </c>
      <c r="AT153" s="15">
        <f t="shared" si="122"/>
        <v>3.2539375419831029</v>
      </c>
      <c r="AU153" s="15">
        <f t="shared" si="121"/>
        <v>3.3935402367463032</v>
      </c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</row>
    <row r="154" spans="1:68" s="9" customFormat="1" x14ac:dyDescent="0.2">
      <c r="A154" s="8" t="s">
        <v>679</v>
      </c>
      <c r="B154" s="37"/>
      <c r="C154" s="12">
        <v>40431.316099999996</v>
      </c>
      <c r="D154" s="12"/>
      <c r="E154" s="9">
        <f t="shared" si="103"/>
        <v>-10111.978016089257</v>
      </c>
      <c r="F154" s="9">
        <f t="shared" si="104"/>
        <v>-10112</v>
      </c>
      <c r="G154" s="9">
        <f t="shared" si="105"/>
        <v>3.4049999994749669E-2</v>
      </c>
      <c r="J154" s="9">
        <f>G154</f>
        <v>3.4049999994749669E-2</v>
      </c>
      <c r="P154" s="9">
        <f t="shared" si="106"/>
        <v>2.0642198482546986E-3</v>
      </c>
      <c r="Q154" s="40">
        <f t="shared" si="107"/>
        <v>25412.816099999996</v>
      </c>
      <c r="S154" s="35">
        <v>1</v>
      </c>
      <c r="T154"/>
      <c r="U154"/>
      <c r="V154"/>
      <c r="W154"/>
      <c r="X154"/>
      <c r="Y154"/>
      <c r="Z154">
        <f t="shared" si="108"/>
        <v>-10112</v>
      </c>
      <c r="AA154" s="15">
        <f t="shared" si="109"/>
        <v>-3.3273870772541083E-3</v>
      </c>
      <c r="AB154" s="15">
        <f t="shared" si="110"/>
        <v>3.9441606920258478E-2</v>
      </c>
      <c r="AC154" s="15">
        <f t="shared" si="111"/>
        <v>3.1985780146494967E-2</v>
      </c>
      <c r="AD154" s="15">
        <f t="shared" si="112"/>
        <v>3.7377387072003776E-2</v>
      </c>
      <c r="AE154" s="15">
        <f t="shared" si="113"/>
        <v>1.3970690643303951E-3</v>
      </c>
      <c r="AF154">
        <f t="shared" si="114"/>
        <v>3.1985780146494967E-2</v>
      </c>
      <c r="AG154" s="68"/>
      <c r="AH154">
        <f t="shared" si="115"/>
        <v>-5.3916069255088069E-3</v>
      </c>
      <c r="AI154">
        <f t="shared" si="116"/>
        <v>0.44208301160854158</v>
      </c>
      <c r="AJ154">
        <f t="shared" si="117"/>
        <v>-0.15280480770347835</v>
      </c>
      <c r="AK154">
        <f t="shared" si="118"/>
        <v>-4.8255922581641297E-2</v>
      </c>
      <c r="AL154">
        <f t="shared" si="119"/>
        <v>-3.0553143613070364</v>
      </c>
      <c r="AM154">
        <f t="shared" si="120"/>
        <v>-23.166420380837586</v>
      </c>
      <c r="AN154" s="15">
        <f t="shared" si="122"/>
        <v>3.3037936059801516</v>
      </c>
      <c r="AO154" s="15">
        <f t="shared" si="122"/>
        <v>3.3077953411412513</v>
      </c>
      <c r="AP154" s="15">
        <f t="shared" si="122"/>
        <v>3.3005538740558524</v>
      </c>
      <c r="AQ154" s="15">
        <f t="shared" si="122"/>
        <v>3.3136643333511833</v>
      </c>
      <c r="AR154" s="15">
        <f t="shared" si="122"/>
        <v>3.2899485267002859</v>
      </c>
      <c r="AS154" s="15">
        <f t="shared" si="122"/>
        <v>3.3329197278604115</v>
      </c>
      <c r="AT154" s="15">
        <f t="shared" si="122"/>
        <v>3.2552649291026858</v>
      </c>
      <c r="AU154" s="15">
        <f t="shared" si="121"/>
        <v>3.3964392023739935</v>
      </c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</row>
    <row r="155" spans="1:68" s="9" customFormat="1" x14ac:dyDescent="0.2">
      <c r="A155" s="63" t="s">
        <v>1614</v>
      </c>
      <c r="B155" s="28" t="s">
        <v>676</v>
      </c>
      <c r="C155" s="64">
        <v>40465.368000000002</v>
      </c>
      <c r="D155" s="64" t="s">
        <v>700</v>
      </c>
      <c r="E155" s="9">
        <f t="shared" si="103"/>
        <v>-10089.992878633317</v>
      </c>
      <c r="F155" s="9">
        <f t="shared" si="104"/>
        <v>-10090</v>
      </c>
      <c r="G155" s="9">
        <f t="shared" si="105"/>
        <v>1.1030000001483131E-2</v>
      </c>
      <c r="I155" s="9">
        <f>G155</f>
        <v>1.1030000001483131E-2</v>
      </c>
      <c r="M155" s="15"/>
      <c r="P155" s="9">
        <f t="shared" si="106"/>
        <v>2.0704368619633472E-3</v>
      </c>
      <c r="Q155" s="40">
        <f t="shared" si="107"/>
        <v>25446.868000000002</v>
      </c>
      <c r="S155" s="35">
        <v>0.1</v>
      </c>
      <c r="T155" s="15"/>
      <c r="U155" s="15"/>
      <c r="V155" s="15"/>
      <c r="W155" s="15"/>
      <c r="X155"/>
      <c r="Y155"/>
      <c r="Z155">
        <f t="shared" si="108"/>
        <v>-10090</v>
      </c>
      <c r="AA155" s="15">
        <f t="shared" si="109"/>
        <v>-3.4196555855655966E-3</v>
      </c>
      <c r="AB155" s="15">
        <f t="shared" si="110"/>
        <v>1.6520092449012074E-2</v>
      </c>
      <c r="AC155" s="15">
        <f t="shared" si="111"/>
        <v>8.9595631395197849E-3</v>
      </c>
      <c r="AD155" s="15">
        <f t="shared" si="112"/>
        <v>1.4449655587048728E-2</v>
      </c>
      <c r="AE155" s="15">
        <f t="shared" si="113"/>
        <v>2.0879254658432851E-5</v>
      </c>
      <c r="AF155">
        <f t="shared" si="114"/>
        <v>8.9595631395197849E-3</v>
      </c>
      <c r="AG155" s="68"/>
      <c r="AH155">
        <f t="shared" si="115"/>
        <v>-5.4900924475289438E-3</v>
      </c>
      <c r="AI155">
        <f t="shared" si="116"/>
        <v>0.44220140968675781</v>
      </c>
      <c r="AJ155">
        <f t="shared" si="117"/>
        <v>-0.15519564301039884</v>
      </c>
      <c r="AK155">
        <f t="shared" si="118"/>
        <v>-4.9605772290730904E-2</v>
      </c>
      <c r="AL155">
        <f t="shared" si="119"/>
        <v>-3.0528946603075258</v>
      </c>
      <c r="AM155">
        <f t="shared" si="120"/>
        <v>-22.53363950795924</v>
      </c>
      <c r="AN155" s="15">
        <f t="shared" si="122"/>
        <v>3.3083276802831083</v>
      </c>
      <c r="AO155" s="15">
        <f t="shared" si="122"/>
        <v>3.3124184856431427</v>
      </c>
      <c r="AP155" s="15">
        <f t="shared" si="122"/>
        <v>3.3050102450868857</v>
      </c>
      <c r="AQ155" s="15">
        <f t="shared" si="122"/>
        <v>3.3184331325844063</v>
      </c>
      <c r="AR155" s="15">
        <f t="shared" si="122"/>
        <v>3.2941343148636064</v>
      </c>
      <c r="AS155" s="15">
        <f t="shared" si="122"/>
        <v>3.3381983142622595</v>
      </c>
      <c r="AT155" s="15">
        <f t="shared" si="122"/>
        <v>3.2585146746371056</v>
      </c>
      <c r="AU155" s="15">
        <f t="shared" si="121"/>
        <v>3.4035255627972365</v>
      </c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</row>
    <row r="156" spans="1:68" s="9" customFormat="1" x14ac:dyDescent="0.2">
      <c r="A156" s="63" t="s">
        <v>1614</v>
      </c>
      <c r="B156" s="28" t="s">
        <v>676</v>
      </c>
      <c r="C156" s="64">
        <v>40482.42</v>
      </c>
      <c r="D156" s="64" t="s">
        <v>700</v>
      </c>
      <c r="E156" s="9">
        <f t="shared" si="103"/>
        <v>-10078.983491083767</v>
      </c>
      <c r="F156" s="9">
        <f t="shared" si="104"/>
        <v>-10079</v>
      </c>
      <c r="G156" s="9">
        <f t="shared" si="105"/>
        <v>2.5569999997969717E-2</v>
      </c>
      <c r="I156" s="9">
        <f>G156</f>
        <v>2.5569999997969717E-2</v>
      </c>
      <c r="M156" s="15"/>
      <c r="P156" s="9">
        <f t="shared" si="106"/>
        <v>2.0735443282353743E-3</v>
      </c>
      <c r="Q156" s="40">
        <f t="shared" si="107"/>
        <v>25463.919999999998</v>
      </c>
      <c r="S156" s="35">
        <v>0.1</v>
      </c>
      <c r="T156" s="15"/>
      <c r="U156" s="15"/>
      <c r="V156" s="15"/>
      <c r="W156" s="15"/>
      <c r="X156" s="15"/>
      <c r="Y156" s="15"/>
      <c r="Z156">
        <f t="shared" si="108"/>
        <v>-10079</v>
      </c>
      <c r="AA156" s="15">
        <f t="shared" si="109"/>
        <v>-3.4657642625307958E-3</v>
      </c>
      <c r="AB156" s="15">
        <f t="shared" si="110"/>
        <v>3.1109308588735889E-2</v>
      </c>
      <c r="AC156" s="15">
        <f t="shared" si="111"/>
        <v>2.3496455669734344E-2</v>
      </c>
      <c r="AD156" s="15">
        <f t="shared" si="112"/>
        <v>2.9035764260500512E-2</v>
      </c>
      <c r="AE156" s="15">
        <f t="shared" si="113"/>
        <v>8.430756061913589E-5</v>
      </c>
      <c r="AF156">
        <f t="shared" si="114"/>
        <v>2.3496455669734344E-2</v>
      </c>
      <c r="AG156" s="68"/>
      <c r="AH156">
        <f t="shared" si="115"/>
        <v>-5.5393085907661701E-3</v>
      </c>
      <c r="AI156">
        <f t="shared" si="116"/>
        <v>0.44226186508076293</v>
      </c>
      <c r="AJ156">
        <f t="shared" si="117"/>
        <v>-0.15639134162085236</v>
      </c>
      <c r="AK156">
        <f t="shared" si="118"/>
        <v>-5.0280939299211458E-2</v>
      </c>
      <c r="AL156">
        <f t="shared" si="119"/>
        <v>-3.0516841812425741</v>
      </c>
      <c r="AM156">
        <f t="shared" si="120"/>
        <v>-22.229857884472011</v>
      </c>
      <c r="AN156" s="15">
        <f t="shared" si="122"/>
        <v>3.3105954355217229</v>
      </c>
      <c r="AO156" s="15">
        <f t="shared" si="122"/>
        <v>3.314730133161325</v>
      </c>
      <c r="AP156" s="15">
        <f t="shared" si="122"/>
        <v>3.3072395172076039</v>
      </c>
      <c r="AQ156" s="15">
        <f t="shared" si="122"/>
        <v>3.3208170781420572</v>
      </c>
      <c r="AR156" s="15">
        <f t="shared" si="122"/>
        <v>3.2962290353903554</v>
      </c>
      <c r="AS156" s="15">
        <f t="shared" si="122"/>
        <v>3.3408363532064644</v>
      </c>
      <c r="AT156" s="15">
        <f t="shared" si="122"/>
        <v>3.2601422660932173</v>
      </c>
      <c r="AU156" s="15">
        <f t="shared" si="121"/>
        <v>3.4070687430088582</v>
      </c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</row>
    <row r="157" spans="1:68" s="9" customFormat="1" x14ac:dyDescent="0.2">
      <c r="A157" s="63" t="s">
        <v>1619</v>
      </c>
      <c r="B157" s="28" t="s">
        <v>676</v>
      </c>
      <c r="C157" s="64">
        <v>40541.277000000002</v>
      </c>
      <c r="D157" s="64" t="s">
        <v>700</v>
      </c>
      <c r="E157" s="9">
        <f t="shared" si="103"/>
        <v>-10040.983284480199</v>
      </c>
      <c r="F157" s="9">
        <f t="shared" si="104"/>
        <v>-10041</v>
      </c>
      <c r="G157" s="9">
        <f t="shared" si="105"/>
        <v>2.5890000004437752E-2</v>
      </c>
      <c r="I157" s="9">
        <f>G157</f>
        <v>2.5890000004437752E-2</v>
      </c>
      <c r="M157" s="15"/>
      <c r="P157" s="9">
        <f t="shared" si="106"/>
        <v>2.0842738740780319E-3</v>
      </c>
      <c r="Q157" s="40">
        <f t="shared" si="107"/>
        <v>25522.777000000002</v>
      </c>
      <c r="S157" s="35">
        <v>0.1</v>
      </c>
      <c r="T157" s="15"/>
      <c r="U157"/>
      <c r="V157"/>
      <c r="W157"/>
      <c r="X157"/>
      <c r="Y157"/>
      <c r="Z157">
        <f t="shared" si="108"/>
        <v>-10041</v>
      </c>
      <c r="AA157" s="15">
        <f t="shared" si="109"/>
        <v>-3.6249151975092536E-3</v>
      </c>
      <c r="AB157" s="15">
        <f t="shared" si="110"/>
        <v>3.159918907602504E-2</v>
      </c>
      <c r="AC157" s="15">
        <f t="shared" si="111"/>
        <v>2.3805726130359719E-2</v>
      </c>
      <c r="AD157" s="15">
        <f t="shared" si="112"/>
        <v>2.9514915201947007E-2</v>
      </c>
      <c r="AE157" s="15">
        <f t="shared" si="113"/>
        <v>8.7113021937812262E-5</v>
      </c>
      <c r="AF157">
        <f t="shared" si="114"/>
        <v>2.3805726130359719E-2</v>
      </c>
      <c r="AG157" s="68"/>
      <c r="AH157">
        <f t="shared" si="115"/>
        <v>-5.7091890715872855E-3</v>
      </c>
      <c r="AI157">
        <f t="shared" si="116"/>
        <v>0.44247717279479271</v>
      </c>
      <c r="AJ157">
        <f t="shared" si="117"/>
        <v>-0.16052343483121329</v>
      </c>
      <c r="AK157">
        <f t="shared" si="118"/>
        <v>-5.2614609616651375E-2</v>
      </c>
      <c r="AL157">
        <f t="shared" si="119"/>
        <v>-3.0474992111042729</v>
      </c>
      <c r="AM157">
        <f t="shared" si="120"/>
        <v>-21.239781789648362</v>
      </c>
      <c r="AN157" s="15">
        <f t="shared" si="122"/>
        <v>3.3184332794947089</v>
      </c>
      <c r="AO157" s="15">
        <f t="shared" si="122"/>
        <v>3.3227162403616703</v>
      </c>
      <c r="AP157" s="15">
        <f t="shared" si="122"/>
        <v>3.3149463560842634</v>
      </c>
      <c r="AQ157" s="15">
        <f t="shared" si="122"/>
        <v>3.3290501550284515</v>
      </c>
      <c r="AR157" s="15">
        <f t="shared" si="122"/>
        <v>3.3034749601131259</v>
      </c>
      <c r="AS157" s="15">
        <f t="shared" si="122"/>
        <v>3.3499429732542745</v>
      </c>
      <c r="AT157" s="15">
        <f t="shared" si="122"/>
        <v>3.2657791981743691</v>
      </c>
      <c r="AU157" s="15">
        <f t="shared" si="121"/>
        <v>3.4193088201035509</v>
      </c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</row>
    <row r="158" spans="1:68" s="9" customFormat="1" x14ac:dyDescent="0.2">
      <c r="A158" s="63" t="s">
        <v>765</v>
      </c>
      <c r="B158" s="28" t="s">
        <v>676</v>
      </c>
      <c r="C158" s="64">
        <v>40725.591</v>
      </c>
      <c r="D158" s="64" t="s">
        <v>700</v>
      </c>
      <c r="E158" s="9">
        <f t="shared" si="103"/>
        <v>-9921.9835039964892</v>
      </c>
      <c r="F158" s="9">
        <f t="shared" si="104"/>
        <v>-9922</v>
      </c>
      <c r="G158" s="9">
        <f t="shared" si="105"/>
        <v>2.5549999998474959E-2</v>
      </c>
      <c r="I158" s="9">
        <f>G158</f>
        <v>2.5549999998474959E-2</v>
      </c>
      <c r="M158" s="15"/>
      <c r="P158" s="9">
        <f t="shared" si="106"/>
        <v>2.1178207369315209E-3</v>
      </c>
      <c r="Q158" s="40">
        <f t="shared" si="107"/>
        <v>25707.091</v>
      </c>
      <c r="S158" s="35">
        <v>0.1</v>
      </c>
      <c r="T158" s="15"/>
      <c r="U158"/>
      <c r="V158"/>
      <c r="W158"/>
      <c r="X158"/>
      <c r="Y158"/>
      <c r="Z158">
        <f t="shared" si="108"/>
        <v>-9922</v>
      </c>
      <c r="AA158" s="15">
        <f t="shared" si="109"/>
        <v>-4.1219101513905957E-3</v>
      </c>
      <c r="AB158" s="15">
        <f t="shared" si="110"/>
        <v>3.1789730886797075E-2</v>
      </c>
      <c r="AC158" s="15">
        <f t="shared" si="111"/>
        <v>2.3432179261543437E-2</v>
      </c>
      <c r="AD158" s="15">
        <f t="shared" si="112"/>
        <v>2.9671910149865553E-2</v>
      </c>
      <c r="AE158" s="15">
        <f t="shared" si="113"/>
        <v>8.8042225194169446E-5</v>
      </c>
      <c r="AF158">
        <f t="shared" si="114"/>
        <v>2.3432179261543437E-2</v>
      </c>
      <c r="AG158" s="68"/>
      <c r="AH158">
        <f t="shared" si="115"/>
        <v>-6.2397308883221161E-3</v>
      </c>
      <c r="AI158">
        <f t="shared" si="116"/>
        <v>0.44321669756225723</v>
      </c>
      <c r="AJ158">
        <f t="shared" si="117"/>
        <v>-0.17347976678816585</v>
      </c>
      <c r="AK158">
        <f t="shared" si="118"/>
        <v>-5.9936250521042497E-2</v>
      </c>
      <c r="AL158">
        <f t="shared" si="119"/>
        <v>-3.034358234226036</v>
      </c>
      <c r="AM158">
        <f t="shared" si="120"/>
        <v>-18.63285228437271</v>
      </c>
      <c r="AN158" s="15">
        <f t="shared" si="122"/>
        <v>3.3430183019430921</v>
      </c>
      <c r="AO158" s="15">
        <f t="shared" si="122"/>
        <v>3.3477303148542168</v>
      </c>
      <c r="AP158" s="15">
        <f t="shared" si="122"/>
        <v>3.339141618549776</v>
      </c>
      <c r="AQ158" s="15">
        <f t="shared" si="122"/>
        <v>3.354807991364658</v>
      </c>
      <c r="AR158" s="15">
        <f t="shared" si="122"/>
        <v>3.3262684484299339</v>
      </c>
      <c r="AS158" s="15">
        <f t="shared" si="122"/>
        <v>3.3783907887621005</v>
      </c>
      <c r="AT158" s="15">
        <f t="shared" si="122"/>
        <v>3.2835850232158466</v>
      </c>
      <c r="AU158" s="15">
        <f t="shared" si="121"/>
        <v>3.4576395878474564</v>
      </c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</row>
    <row r="159" spans="1:68" s="9" customFormat="1" x14ac:dyDescent="0.2">
      <c r="A159" s="63" t="s">
        <v>767</v>
      </c>
      <c r="B159" s="28" t="s">
        <v>676</v>
      </c>
      <c r="C159" s="64">
        <v>40753.472000000002</v>
      </c>
      <c r="D159" s="64" t="s">
        <v>700</v>
      </c>
      <c r="E159" s="9">
        <f t="shared" si="103"/>
        <v>-9903.982522629547</v>
      </c>
      <c r="F159" s="9">
        <f t="shared" si="104"/>
        <v>-9904</v>
      </c>
      <c r="G159" s="9">
        <f t="shared" si="105"/>
        <v>2.7070000003732275E-2</v>
      </c>
      <c r="I159" s="9">
        <f>G159</f>
        <v>2.7070000003732275E-2</v>
      </c>
      <c r="M159" s="15"/>
      <c r="P159" s="9">
        <f t="shared" si="106"/>
        <v>2.1228879832413863E-3</v>
      </c>
      <c r="Q159" s="40">
        <f t="shared" si="107"/>
        <v>25734.972000000002</v>
      </c>
      <c r="S159" s="35">
        <v>0.1</v>
      </c>
      <c r="T159" s="15"/>
      <c r="U159"/>
      <c r="V159"/>
      <c r="W159"/>
      <c r="X159"/>
      <c r="Y159"/>
      <c r="Z159">
        <f t="shared" si="108"/>
        <v>-9904</v>
      </c>
      <c r="AA159" s="15">
        <f t="shared" si="109"/>
        <v>-4.1968929716064028E-3</v>
      </c>
      <c r="AB159" s="15">
        <f t="shared" si="110"/>
        <v>3.3389780958580063E-2</v>
      </c>
      <c r="AC159" s="15">
        <f t="shared" si="111"/>
        <v>2.4947112020490887E-2</v>
      </c>
      <c r="AD159" s="15">
        <f t="shared" si="112"/>
        <v>3.1266892975338675E-2</v>
      </c>
      <c r="AE159" s="15">
        <f t="shared" si="113"/>
        <v>9.77618596331283E-5</v>
      </c>
      <c r="AF159">
        <f t="shared" si="114"/>
        <v>2.4947112020490887E-2</v>
      </c>
      <c r="AG159" s="68"/>
      <c r="AH159">
        <f t="shared" si="115"/>
        <v>-6.319780954847789E-3</v>
      </c>
      <c r="AI159">
        <f t="shared" si="116"/>
        <v>0.44333723660664115</v>
      </c>
      <c r="AJ159">
        <f t="shared" si="117"/>
        <v>-0.17544188572695782</v>
      </c>
      <c r="AK159">
        <f t="shared" si="118"/>
        <v>-6.1045621065474433E-2</v>
      </c>
      <c r="AL159">
        <f t="shared" si="119"/>
        <v>-3.0323655554400797</v>
      </c>
      <c r="AM159">
        <f t="shared" si="120"/>
        <v>-18.292266405082231</v>
      </c>
      <c r="AN159" s="15">
        <f t="shared" si="122"/>
        <v>3.3467426559278981</v>
      </c>
      <c r="AO159" s="15">
        <f t="shared" si="122"/>
        <v>3.3515147266335816</v>
      </c>
      <c r="AP159" s="15">
        <f t="shared" si="122"/>
        <v>3.3428098628181537</v>
      </c>
      <c r="AQ159" s="15">
        <f t="shared" si="122"/>
        <v>3.3587007663235289</v>
      </c>
      <c r="AR159" s="15">
        <f t="shared" si="122"/>
        <v>3.3297304896173721</v>
      </c>
      <c r="AS159" s="15">
        <f t="shared" si="122"/>
        <v>3.3826840018332778</v>
      </c>
      <c r="AT159" s="15">
        <f t="shared" si="122"/>
        <v>3.2862998669477101</v>
      </c>
      <c r="AU159" s="15">
        <f t="shared" si="121"/>
        <v>3.4634375191028375</v>
      </c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</row>
    <row r="160" spans="1:68" s="9" customFormat="1" x14ac:dyDescent="0.2">
      <c r="A160" s="10" t="s">
        <v>680</v>
      </c>
      <c r="B160" s="37"/>
      <c r="C160" s="12">
        <v>40781.357600000003</v>
      </c>
      <c r="D160" s="12"/>
      <c r="E160" s="9">
        <f t="shared" si="103"/>
        <v>-9885.9785713363362</v>
      </c>
      <c r="F160" s="9">
        <f t="shared" si="104"/>
        <v>-9886</v>
      </c>
      <c r="G160" s="9">
        <f t="shared" si="105"/>
        <v>3.3190000001923181E-2</v>
      </c>
      <c r="J160" s="9">
        <f>G160</f>
        <v>3.3190000001923181E-2</v>
      </c>
      <c r="P160" s="9">
        <f t="shared" si="106"/>
        <v>2.1279533719828531E-3</v>
      </c>
      <c r="Q160" s="40">
        <f t="shared" si="107"/>
        <v>25762.857600000003</v>
      </c>
      <c r="S160" s="35">
        <v>1</v>
      </c>
      <c r="T160"/>
      <c r="U160"/>
      <c r="V160"/>
      <c r="W160"/>
      <c r="X160" s="15"/>
      <c r="Y160" s="15"/>
      <c r="Z160">
        <f t="shared" si="108"/>
        <v>-9886</v>
      </c>
      <c r="AA160" s="15">
        <f t="shared" si="109"/>
        <v>-4.2718231255504894E-3</v>
      </c>
      <c r="AB160" s="15">
        <f t="shared" si="110"/>
        <v>3.9589776499456525E-2</v>
      </c>
      <c r="AC160" s="15">
        <f t="shared" si="111"/>
        <v>3.1062046629940328E-2</v>
      </c>
      <c r="AD160" s="15">
        <f t="shared" si="112"/>
        <v>3.7461823127473669E-2</v>
      </c>
      <c r="AE160" s="15">
        <f t="shared" si="113"/>
        <v>1.403388192034121E-3</v>
      </c>
      <c r="AF160">
        <f t="shared" si="114"/>
        <v>3.1062046629940328E-2</v>
      </c>
      <c r="AG160" s="68"/>
      <c r="AH160">
        <f t="shared" si="115"/>
        <v>-6.3997764975333429E-3</v>
      </c>
      <c r="AI160">
        <f t="shared" si="116"/>
        <v>0.44346007139794608</v>
      </c>
      <c r="AJ160">
        <f t="shared" si="117"/>
        <v>-0.17740465971641683</v>
      </c>
      <c r="AK160">
        <f t="shared" si="118"/>
        <v>-6.2155513605960784E-2</v>
      </c>
      <c r="AL160">
        <f t="shared" si="119"/>
        <v>-3.030371503178618</v>
      </c>
      <c r="AM160">
        <f t="shared" si="120"/>
        <v>-17.963650589076259</v>
      </c>
      <c r="AN160" s="15">
        <f t="shared" si="122"/>
        <v>3.3504685541452179</v>
      </c>
      <c r="AO160" s="15">
        <f t="shared" si="122"/>
        <v>3.3552993705559446</v>
      </c>
      <c r="AP160" s="15">
        <f t="shared" si="122"/>
        <v>3.3464804304865563</v>
      </c>
      <c r="AQ160" s="15">
        <f t="shared" si="122"/>
        <v>3.3625926345007433</v>
      </c>
      <c r="AR160" s="15">
        <f t="shared" si="122"/>
        <v>3.3331964637159386</v>
      </c>
      <c r="AS160" s="15">
        <f t="shared" si="122"/>
        <v>3.3869745116591146</v>
      </c>
      <c r="AT160" s="15">
        <f t="shared" si="122"/>
        <v>3.2890206653234193</v>
      </c>
      <c r="AU160" s="15">
        <f t="shared" si="121"/>
        <v>3.4692354503582181</v>
      </c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</row>
    <row r="161" spans="1:68" s="9" customFormat="1" x14ac:dyDescent="0.2">
      <c r="A161" s="63" t="s">
        <v>767</v>
      </c>
      <c r="B161" s="28" t="s">
        <v>676</v>
      </c>
      <c r="C161" s="64">
        <v>40798.389000000003</v>
      </c>
      <c r="D161" s="64" t="s">
        <v>700</v>
      </c>
      <c r="E161" s="9">
        <f t="shared" si="103"/>
        <v>-9874.9824838913773</v>
      </c>
      <c r="F161" s="9">
        <f t="shared" si="104"/>
        <v>-9875</v>
      </c>
      <c r="G161" s="9">
        <f t="shared" si="105"/>
        <v>2.7130000002216548E-2</v>
      </c>
      <c r="I161" s="9">
        <f t="shared" ref="I161:I166" si="123">G161</f>
        <v>2.7130000002216548E-2</v>
      </c>
      <c r="M161" s="15"/>
      <c r="P161" s="9">
        <f t="shared" si="106"/>
        <v>2.1310479728737512E-3</v>
      </c>
      <c r="Q161" s="40">
        <f t="shared" si="107"/>
        <v>25779.889000000003</v>
      </c>
      <c r="S161" s="35">
        <v>0.1</v>
      </c>
      <c r="T161" s="15"/>
      <c r="U161"/>
      <c r="V161"/>
      <c r="W161"/>
      <c r="X161"/>
      <c r="Y161"/>
      <c r="Z161">
        <f t="shared" si="108"/>
        <v>-9875</v>
      </c>
      <c r="AA161" s="15">
        <f t="shared" si="109"/>
        <v>-4.3175875452245646E-3</v>
      </c>
      <c r="AB161" s="15">
        <f t="shared" si="110"/>
        <v>3.3578635520314863E-2</v>
      </c>
      <c r="AC161" s="15">
        <f t="shared" si="111"/>
        <v>2.4998952029342797E-2</v>
      </c>
      <c r="AD161" s="15">
        <f t="shared" si="112"/>
        <v>3.1447587547441112E-2</v>
      </c>
      <c r="AE161" s="15">
        <f t="shared" si="113"/>
        <v>9.8895076255397336E-5</v>
      </c>
      <c r="AF161">
        <f t="shared" si="114"/>
        <v>2.4998952029342797E-2</v>
      </c>
      <c r="AG161" s="68"/>
      <c r="AH161">
        <f t="shared" si="115"/>
        <v>-6.4486355180983154E-3</v>
      </c>
      <c r="AI161">
        <f t="shared" si="116"/>
        <v>0.44353626964860482</v>
      </c>
      <c r="AJ161">
        <f t="shared" si="117"/>
        <v>-0.17860446116004347</v>
      </c>
      <c r="AK161">
        <f t="shared" si="118"/>
        <v>-6.283404175612009E-2</v>
      </c>
      <c r="AL161">
        <f t="shared" si="119"/>
        <v>-3.0291522294401338</v>
      </c>
      <c r="AM161">
        <f t="shared" si="120"/>
        <v>-17.76845320065139</v>
      </c>
      <c r="AN161" s="15">
        <f t="shared" ref="AN161:AT170" si="124">$AU161+$AB$7*SIN(AO161)</f>
        <v>3.3527462623862134</v>
      </c>
      <c r="AO161" s="15">
        <f t="shared" si="124"/>
        <v>3.3576123275591523</v>
      </c>
      <c r="AP161" s="15">
        <f t="shared" si="124"/>
        <v>3.3487247137006615</v>
      </c>
      <c r="AQ161" s="15">
        <f t="shared" si="124"/>
        <v>3.3649705492495809</v>
      </c>
      <c r="AR161" s="15">
        <f t="shared" si="124"/>
        <v>3.3353165213116651</v>
      </c>
      <c r="AS161" s="15">
        <f t="shared" si="124"/>
        <v>3.3895951410450293</v>
      </c>
      <c r="AT161" s="15">
        <f t="shared" si="124"/>
        <v>3.2906863511470892</v>
      </c>
      <c r="AU161" s="15">
        <f t="shared" si="121"/>
        <v>3.4727786305698394</v>
      </c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</row>
    <row r="162" spans="1:68" s="9" customFormat="1" x14ac:dyDescent="0.2">
      <c r="A162" s="63" t="s">
        <v>767</v>
      </c>
      <c r="B162" s="28" t="s">
        <v>676</v>
      </c>
      <c r="C162" s="64">
        <v>40798.404000000002</v>
      </c>
      <c r="D162" s="64" t="s">
        <v>700</v>
      </c>
      <c r="E162" s="9">
        <f t="shared" si="103"/>
        <v>-9874.9727993491979</v>
      </c>
      <c r="F162" s="9">
        <f t="shared" si="104"/>
        <v>-9875</v>
      </c>
      <c r="G162" s="9">
        <f t="shared" si="105"/>
        <v>4.2130000001634471E-2</v>
      </c>
      <c r="I162" s="9">
        <f t="shared" si="123"/>
        <v>4.2130000001634471E-2</v>
      </c>
      <c r="M162" s="15"/>
      <c r="P162" s="9">
        <f t="shared" si="106"/>
        <v>2.1310479728737512E-3</v>
      </c>
      <c r="Q162" s="40">
        <f t="shared" si="107"/>
        <v>25779.904000000002</v>
      </c>
      <c r="S162" s="35">
        <v>0.1</v>
      </c>
      <c r="T162" s="15"/>
      <c r="U162"/>
      <c r="V162"/>
      <c r="W162"/>
      <c r="X162"/>
      <c r="Y162"/>
      <c r="Z162">
        <f t="shared" si="108"/>
        <v>-9875</v>
      </c>
      <c r="AA162" s="15">
        <f t="shared" si="109"/>
        <v>-4.3175875452245646E-3</v>
      </c>
      <c r="AB162" s="15">
        <f t="shared" si="110"/>
        <v>4.8578635519732787E-2</v>
      </c>
      <c r="AC162" s="15">
        <f t="shared" si="111"/>
        <v>3.999895202876072E-2</v>
      </c>
      <c r="AD162" s="15">
        <f t="shared" si="112"/>
        <v>4.6447587546859036E-2</v>
      </c>
      <c r="AE162" s="15">
        <f t="shared" si="113"/>
        <v>2.157378388923135E-4</v>
      </c>
      <c r="AF162">
        <f t="shared" si="114"/>
        <v>3.999895202876072E-2</v>
      </c>
      <c r="AG162" s="68"/>
      <c r="AH162">
        <f t="shared" si="115"/>
        <v>-6.4486355180983154E-3</v>
      </c>
      <c r="AI162">
        <f t="shared" si="116"/>
        <v>0.44353626964860482</v>
      </c>
      <c r="AJ162">
        <f t="shared" si="117"/>
        <v>-0.17860446116004347</v>
      </c>
      <c r="AK162">
        <f t="shared" si="118"/>
        <v>-6.283404175612009E-2</v>
      </c>
      <c r="AL162">
        <f t="shared" si="119"/>
        <v>-3.0291522294401338</v>
      </c>
      <c r="AM162">
        <f t="shared" si="120"/>
        <v>-17.76845320065139</v>
      </c>
      <c r="AN162" s="15">
        <f t="shared" si="124"/>
        <v>3.3527462623862134</v>
      </c>
      <c r="AO162" s="15">
        <f t="shared" si="124"/>
        <v>3.3576123275591523</v>
      </c>
      <c r="AP162" s="15">
        <f t="shared" si="124"/>
        <v>3.3487247137006615</v>
      </c>
      <c r="AQ162" s="15">
        <f t="shared" si="124"/>
        <v>3.3649705492495809</v>
      </c>
      <c r="AR162" s="15">
        <f t="shared" si="124"/>
        <v>3.3353165213116651</v>
      </c>
      <c r="AS162" s="15">
        <f t="shared" si="124"/>
        <v>3.3895951410450293</v>
      </c>
      <c r="AT162" s="15">
        <f t="shared" si="124"/>
        <v>3.2906863511470892</v>
      </c>
      <c r="AU162" s="15">
        <f t="shared" si="121"/>
        <v>3.4727786305698394</v>
      </c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</row>
    <row r="163" spans="1:68" s="9" customFormat="1" x14ac:dyDescent="0.2">
      <c r="A163" s="63" t="s">
        <v>1635</v>
      </c>
      <c r="B163" s="28" t="s">
        <v>676</v>
      </c>
      <c r="C163" s="64">
        <v>40801.497000000003</v>
      </c>
      <c r="D163" s="64" t="s">
        <v>700</v>
      </c>
      <c r="E163" s="9">
        <f t="shared" si="103"/>
        <v>-9872.9758467518041</v>
      </c>
      <c r="F163" s="9">
        <f t="shared" si="104"/>
        <v>-9873</v>
      </c>
      <c r="G163" s="9">
        <f t="shared" si="105"/>
        <v>3.7410000004456379E-2</v>
      </c>
      <c r="I163" s="9">
        <f t="shared" si="123"/>
        <v>3.7410000004456379E-2</v>
      </c>
      <c r="M163" s="15"/>
      <c r="P163" s="9">
        <f t="shared" si="106"/>
        <v>2.1316105530491221E-3</v>
      </c>
      <c r="Q163" s="40">
        <f t="shared" si="107"/>
        <v>25782.997000000003</v>
      </c>
      <c r="S163" s="35">
        <v>0.1</v>
      </c>
      <c r="T163"/>
      <c r="U163"/>
      <c r="V163"/>
      <c r="W163"/>
      <c r="X163"/>
      <c r="Y163"/>
      <c r="Z163">
        <f t="shared" si="108"/>
        <v>-9873</v>
      </c>
      <c r="AA163" s="15">
        <f t="shared" si="109"/>
        <v>-4.3259061945159208E-3</v>
      </c>
      <c r="AB163" s="15">
        <f t="shared" si="110"/>
        <v>4.386751675202142E-2</v>
      </c>
      <c r="AC163" s="15">
        <f t="shared" si="111"/>
        <v>3.5278389451407259E-2</v>
      </c>
      <c r="AD163" s="15">
        <f t="shared" si="112"/>
        <v>4.17359061989723E-2</v>
      </c>
      <c r="AE163" s="15">
        <f t="shared" si="113"/>
        <v>1.7418858662494147E-4</v>
      </c>
      <c r="AF163">
        <f t="shared" si="114"/>
        <v>3.5278389451407259E-2</v>
      </c>
      <c r="AG163" s="68"/>
      <c r="AH163">
        <f t="shared" si="115"/>
        <v>-6.4575167475650428E-3</v>
      </c>
      <c r="AI163">
        <f t="shared" si="116"/>
        <v>0.44355021631344449</v>
      </c>
      <c r="AJ163">
        <f t="shared" si="117"/>
        <v>-0.17882263396698084</v>
      </c>
      <c r="AK163">
        <f t="shared" si="118"/>
        <v>-6.2957431929722182E-2</v>
      </c>
      <c r="AL163">
        <f t="shared" si="119"/>
        <v>-3.0289304868311349</v>
      </c>
      <c r="AM163">
        <f t="shared" si="120"/>
        <v>-17.733407311353186</v>
      </c>
      <c r="AN163" s="15">
        <f t="shared" si="124"/>
        <v>3.3531604544996068</v>
      </c>
      <c r="AO163" s="15">
        <f t="shared" si="124"/>
        <v>3.3580328751610988</v>
      </c>
      <c r="AP163" s="15">
        <f t="shared" si="124"/>
        <v>3.349132860407118</v>
      </c>
      <c r="AQ163" s="15">
        <f t="shared" si="124"/>
        <v>3.3654028606394779</v>
      </c>
      <c r="AR163" s="15">
        <f t="shared" si="124"/>
        <v>3.3357021476677149</v>
      </c>
      <c r="AS163" s="15">
        <f t="shared" si="124"/>
        <v>3.3900715082121344</v>
      </c>
      <c r="AT163" s="15">
        <f t="shared" si="124"/>
        <v>3.2909894480289084</v>
      </c>
      <c r="AU163" s="15">
        <f t="shared" si="121"/>
        <v>3.4734228451537708</v>
      </c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</row>
    <row r="164" spans="1:68" s="9" customFormat="1" x14ac:dyDescent="0.2">
      <c r="A164" s="63" t="s">
        <v>1635</v>
      </c>
      <c r="B164" s="28" t="s">
        <v>676</v>
      </c>
      <c r="C164" s="64">
        <v>40835.565000000002</v>
      </c>
      <c r="D164" s="64" t="s">
        <v>700</v>
      </c>
      <c r="E164" s="9">
        <f t="shared" si="103"/>
        <v>-9850.9803145539299</v>
      </c>
      <c r="F164" s="9">
        <f t="shared" si="104"/>
        <v>-9851</v>
      </c>
      <c r="G164" s="9">
        <f t="shared" si="105"/>
        <v>3.04900000046473E-2</v>
      </c>
      <c r="I164" s="9">
        <f t="shared" si="123"/>
        <v>3.04900000046473E-2</v>
      </c>
      <c r="M164" s="15"/>
      <c r="P164" s="9">
        <f t="shared" si="106"/>
        <v>2.1377974214039485E-3</v>
      </c>
      <c r="Q164" s="40">
        <f t="shared" si="107"/>
        <v>25817.065000000002</v>
      </c>
      <c r="S164" s="35">
        <v>0.1</v>
      </c>
      <c r="T164"/>
      <c r="U164"/>
      <c r="V164"/>
      <c r="W164"/>
      <c r="X164" s="15"/>
      <c r="Y164" s="15"/>
      <c r="Z164">
        <f t="shared" si="108"/>
        <v>-9851</v>
      </c>
      <c r="AA164" s="15">
        <f t="shared" si="109"/>
        <v>-4.4173672086272797E-3</v>
      </c>
      <c r="AB164" s="15">
        <f t="shared" si="110"/>
        <v>3.704516463467853E-2</v>
      </c>
      <c r="AC164" s="15">
        <f t="shared" si="111"/>
        <v>2.8352202583243349E-2</v>
      </c>
      <c r="AD164" s="15">
        <f t="shared" si="112"/>
        <v>3.490736721327458E-2</v>
      </c>
      <c r="AE164" s="15">
        <f t="shared" si="113"/>
        <v>1.2185242857623972E-4</v>
      </c>
      <c r="AF164">
        <f t="shared" si="114"/>
        <v>2.8352202583243349E-2</v>
      </c>
      <c r="AG164" s="68"/>
      <c r="AH164">
        <f t="shared" si="115"/>
        <v>-6.5551646300312282E-3</v>
      </c>
      <c r="AI164">
        <f t="shared" si="116"/>
        <v>0.44370550982855617</v>
      </c>
      <c r="AJ164">
        <f t="shared" si="117"/>
        <v>-0.18122309226347058</v>
      </c>
      <c r="AK164">
        <f t="shared" si="118"/>
        <v>-6.4315163102439302E-2</v>
      </c>
      <c r="AL164">
        <f t="shared" si="119"/>
        <v>-3.0264901588405664</v>
      </c>
      <c r="AM164">
        <f t="shared" si="120"/>
        <v>-17.356630012637051</v>
      </c>
      <c r="AN164" s="15">
        <f t="shared" si="124"/>
        <v>3.3577178665702769</v>
      </c>
      <c r="AO164" s="15">
        <f t="shared" si="124"/>
        <v>3.3626591072855834</v>
      </c>
      <c r="AP164" s="15">
        <f t="shared" si="124"/>
        <v>3.353624425647582</v>
      </c>
      <c r="AQ164" s="15">
        <f t="shared" si="124"/>
        <v>3.3701575367000727</v>
      </c>
      <c r="AR164" s="15">
        <f t="shared" si="124"/>
        <v>3.3399473459234685</v>
      </c>
      <c r="AS164" s="15">
        <f t="shared" si="124"/>
        <v>3.3953092728534204</v>
      </c>
      <c r="AT164" s="15">
        <f t="shared" si="124"/>
        <v>3.2943285418515926</v>
      </c>
      <c r="AU164" s="15">
        <f t="shared" si="121"/>
        <v>3.4805092055770137</v>
      </c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</row>
    <row r="165" spans="1:68" s="9" customFormat="1" x14ac:dyDescent="0.2">
      <c r="A165" s="63" t="s">
        <v>1641</v>
      </c>
      <c r="B165" s="28" t="s">
        <v>676</v>
      </c>
      <c r="C165" s="64">
        <v>41041.561999999998</v>
      </c>
      <c r="D165" s="64" t="s">
        <v>700</v>
      </c>
      <c r="E165" s="9">
        <f t="shared" si="103"/>
        <v>-9717.9812055318125</v>
      </c>
      <c r="F165" s="9">
        <f t="shared" si="104"/>
        <v>-9718</v>
      </c>
      <c r="G165" s="9">
        <f t="shared" si="105"/>
        <v>2.9109999995853286E-2</v>
      </c>
      <c r="I165" s="9">
        <f t="shared" si="123"/>
        <v>2.9109999995853286E-2</v>
      </c>
      <c r="M165" s="15"/>
      <c r="P165" s="9">
        <f t="shared" si="106"/>
        <v>2.175140757493782E-3</v>
      </c>
      <c r="Q165" s="40">
        <f t="shared" si="107"/>
        <v>26023.061999999998</v>
      </c>
      <c r="S165" s="35">
        <v>0.1</v>
      </c>
      <c r="T165"/>
      <c r="U165"/>
      <c r="V165"/>
      <c r="W165"/>
      <c r="Z165">
        <f t="shared" si="108"/>
        <v>-9718</v>
      </c>
      <c r="AA165" s="15">
        <f t="shared" si="109"/>
        <v>-4.9684995275550087E-3</v>
      </c>
      <c r="AB165" s="15">
        <f t="shared" si="110"/>
        <v>3.6253640280902076E-2</v>
      </c>
      <c r="AC165" s="15">
        <f t="shared" si="111"/>
        <v>2.6934859238359504E-2</v>
      </c>
      <c r="AD165" s="15">
        <f t="shared" si="112"/>
        <v>3.4078499523408294E-2</v>
      </c>
      <c r="AE165" s="15">
        <f t="shared" si="113"/>
        <v>1.1613441297669394E-4</v>
      </c>
      <c r="AF165">
        <f t="shared" si="114"/>
        <v>2.6934859238359504E-2</v>
      </c>
      <c r="AG165" s="68"/>
      <c r="AH165">
        <f t="shared" si="115"/>
        <v>-7.1436402850487907E-3</v>
      </c>
      <c r="AI165">
        <f t="shared" si="116"/>
        <v>0.44471828697160487</v>
      </c>
      <c r="AJ165">
        <f t="shared" si="117"/>
        <v>-0.19575796937260273</v>
      </c>
      <c r="AK165">
        <f t="shared" si="118"/>
        <v>-7.2541155051812273E-2</v>
      </c>
      <c r="AL165">
        <f t="shared" si="119"/>
        <v>-3.0116898387781577</v>
      </c>
      <c r="AM165">
        <f t="shared" si="120"/>
        <v>-15.374468634140287</v>
      </c>
      <c r="AN165" s="15">
        <f t="shared" si="124"/>
        <v>3.3853223525752552</v>
      </c>
      <c r="AO165" s="15">
        <f t="shared" si="124"/>
        <v>3.390636074725478</v>
      </c>
      <c r="AP165" s="15">
        <f t="shared" si="124"/>
        <v>3.3808572281004903</v>
      </c>
      <c r="AQ165" s="15">
        <f t="shared" si="124"/>
        <v>3.3988720520095055</v>
      </c>
      <c r="AR165" s="15">
        <f t="shared" si="124"/>
        <v>3.3657461475676493</v>
      </c>
      <c r="AS165" s="15">
        <f t="shared" si="124"/>
        <v>3.4268813745445272</v>
      </c>
      <c r="AT165" s="15">
        <f t="shared" si="124"/>
        <v>3.3147206945113141</v>
      </c>
      <c r="AU165" s="15">
        <f t="shared" si="121"/>
        <v>3.523349475408438</v>
      </c>
      <c r="AV165" s="1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</row>
    <row r="166" spans="1:68" s="9" customFormat="1" x14ac:dyDescent="0.2">
      <c r="A166" s="63" t="s">
        <v>1644</v>
      </c>
      <c r="B166" s="28" t="s">
        <v>676</v>
      </c>
      <c r="C166" s="64">
        <v>41055.506999999998</v>
      </c>
      <c r="D166" s="64" t="s">
        <v>700</v>
      </c>
      <c r="E166" s="9">
        <f t="shared" si="103"/>
        <v>-9708.9778094856883</v>
      </c>
      <c r="F166" s="9">
        <f t="shared" si="104"/>
        <v>-9709</v>
      </c>
      <c r="G166" s="9">
        <f t="shared" si="105"/>
        <v>3.4369999993941747E-2</v>
      </c>
      <c r="I166" s="9">
        <f t="shared" si="123"/>
        <v>3.4369999993941747E-2</v>
      </c>
      <c r="M166" s="15"/>
      <c r="P166" s="9">
        <f t="shared" si="106"/>
        <v>2.1776640866238406E-3</v>
      </c>
      <c r="Q166" s="40">
        <f t="shared" si="107"/>
        <v>26037.006999999998</v>
      </c>
      <c r="S166" s="35">
        <v>0.1</v>
      </c>
      <c r="T166"/>
      <c r="U166"/>
      <c r="V166"/>
      <c r="W166"/>
      <c r="Z166">
        <f t="shared" si="108"/>
        <v>-9709</v>
      </c>
      <c r="AA166" s="15">
        <f t="shared" si="109"/>
        <v>-5.0056786358570731E-3</v>
      </c>
      <c r="AB166" s="15">
        <f t="shared" si="110"/>
        <v>4.1553342716422664E-2</v>
      </c>
      <c r="AC166" s="15">
        <f t="shared" si="111"/>
        <v>3.2192335907317904E-2</v>
      </c>
      <c r="AD166" s="15">
        <f t="shared" si="112"/>
        <v>3.9375678629798821E-2</v>
      </c>
      <c r="AE166" s="15">
        <f t="shared" si="113"/>
        <v>1.5504440675571956E-4</v>
      </c>
      <c r="AF166">
        <f t="shared" si="114"/>
        <v>3.2192335907317904E-2</v>
      </c>
      <c r="AG166" s="68"/>
      <c r="AH166">
        <f t="shared" si="115"/>
        <v>-7.1833427224809142E-3</v>
      </c>
      <c r="AI166">
        <f t="shared" si="116"/>
        <v>0.44479144238887991</v>
      </c>
      <c r="AJ166">
        <f t="shared" si="117"/>
        <v>-0.19674303881917174</v>
      </c>
      <c r="AK166">
        <f t="shared" si="118"/>
        <v>-7.3098957279701712E-2</v>
      </c>
      <c r="AL166">
        <f t="shared" si="119"/>
        <v>-3.010685233522759</v>
      </c>
      <c r="AM166">
        <f t="shared" si="120"/>
        <v>-15.256148638946378</v>
      </c>
      <c r="AN166" s="15">
        <f t="shared" si="124"/>
        <v>3.38719373877584</v>
      </c>
      <c r="AO166" s="15">
        <f t="shared" si="124"/>
        <v>3.3925299084392613</v>
      </c>
      <c r="AP166" s="15">
        <f t="shared" si="124"/>
        <v>3.3827051549478573</v>
      </c>
      <c r="AQ166" s="15">
        <f t="shared" si="124"/>
        <v>3.4008132815751591</v>
      </c>
      <c r="AR166" s="15">
        <f t="shared" si="124"/>
        <v>3.367500625980818</v>
      </c>
      <c r="AS166" s="15">
        <f t="shared" si="124"/>
        <v>3.4290118550600677</v>
      </c>
      <c r="AT166" s="15">
        <f t="shared" si="124"/>
        <v>3.3161139856801247</v>
      </c>
      <c r="AU166" s="15">
        <f t="shared" si="121"/>
        <v>3.5262484410361283</v>
      </c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</row>
    <row r="167" spans="1:68" s="9" customFormat="1" x14ac:dyDescent="0.2">
      <c r="A167" s="10" t="s">
        <v>681</v>
      </c>
      <c r="B167" s="37" t="s">
        <v>618</v>
      </c>
      <c r="C167" s="10">
        <v>41097.320999999996</v>
      </c>
      <c r="D167" s="10" t="s">
        <v>709</v>
      </c>
      <c r="E167" s="9">
        <f t="shared" si="103"/>
        <v>-9681.9811797063685</v>
      </c>
      <c r="F167" s="9">
        <f t="shared" si="104"/>
        <v>-9682</v>
      </c>
      <c r="G167" s="9">
        <f t="shared" si="105"/>
        <v>2.9149999994842801E-2</v>
      </c>
      <c r="J167" s="9">
        <f>G167</f>
        <v>2.9149999994842801E-2</v>
      </c>
      <c r="P167" s="9">
        <f t="shared" si="106"/>
        <v>2.1852312876614191E-3</v>
      </c>
      <c r="Q167" s="40">
        <f t="shared" si="107"/>
        <v>26078.820999999996</v>
      </c>
      <c r="S167" s="35">
        <v>1</v>
      </c>
      <c r="T167"/>
      <c r="U167"/>
      <c r="V167"/>
      <c r="W167"/>
      <c r="Z167">
        <f t="shared" si="108"/>
        <v>-9682</v>
      </c>
      <c r="AA167" s="15">
        <f t="shared" si="109"/>
        <v>-5.117124424837553E-3</v>
      </c>
      <c r="AB167" s="15">
        <f t="shared" si="110"/>
        <v>3.6452355707341774E-2</v>
      </c>
      <c r="AC167" s="15">
        <f t="shared" si="111"/>
        <v>2.6964768707181383E-2</v>
      </c>
      <c r="AD167" s="15">
        <f t="shared" si="112"/>
        <v>3.4267124419680356E-2</v>
      </c>
      <c r="AE167" s="15">
        <f t="shared" si="113"/>
        <v>1.1742358159938537E-3</v>
      </c>
      <c r="AF167">
        <f t="shared" si="114"/>
        <v>2.6964768707181383E-2</v>
      </c>
      <c r="AG167" s="68"/>
      <c r="AH167">
        <f t="shared" si="115"/>
        <v>-7.3023557124989721E-3</v>
      </c>
      <c r="AI167">
        <f t="shared" si="116"/>
        <v>0.44501445363502246</v>
      </c>
      <c r="AJ167">
        <f t="shared" si="117"/>
        <v>-0.19969945372781164</v>
      </c>
      <c r="AK167">
        <f t="shared" si="118"/>
        <v>-7.4773279491857622E-2</v>
      </c>
      <c r="AL167">
        <f t="shared" si="119"/>
        <v>-3.0076689664812344</v>
      </c>
      <c r="AM167">
        <f t="shared" si="120"/>
        <v>-14.911550676152856</v>
      </c>
      <c r="AN167" s="15">
        <f t="shared" si="124"/>
        <v>3.392810598300497</v>
      </c>
      <c r="AO167" s="15">
        <f t="shared" si="124"/>
        <v>3.3982119749073316</v>
      </c>
      <c r="AP167" s="15">
        <f t="shared" si="124"/>
        <v>3.3882529648605972</v>
      </c>
      <c r="AQ167" s="15">
        <f t="shared" si="124"/>
        <v>3.4066355492370883</v>
      </c>
      <c r="AR167" s="15">
        <f t="shared" si="124"/>
        <v>3.3727709397461321</v>
      </c>
      <c r="AS167" s="15">
        <f t="shared" si="124"/>
        <v>3.4353985681298971</v>
      </c>
      <c r="AT167" s="15">
        <f t="shared" si="124"/>
        <v>3.3203045055414853</v>
      </c>
      <c r="AU167" s="15">
        <f t="shared" si="121"/>
        <v>3.5349453379191993</v>
      </c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</row>
    <row r="168" spans="1:68" s="9" customFormat="1" x14ac:dyDescent="0.2">
      <c r="A168" s="63" t="s">
        <v>600</v>
      </c>
      <c r="B168" s="28" t="s">
        <v>676</v>
      </c>
      <c r="C168" s="64">
        <v>41097.321000000004</v>
      </c>
      <c r="D168" s="64" t="s">
        <v>709</v>
      </c>
      <c r="E168" s="9">
        <f t="shared" si="103"/>
        <v>-9681.981179706363</v>
      </c>
      <c r="F168" s="9">
        <f t="shared" si="104"/>
        <v>-9682</v>
      </c>
      <c r="G168" s="9">
        <f t="shared" si="105"/>
        <v>2.9150000002118759E-2</v>
      </c>
      <c r="J168" s="9">
        <f>G168</f>
        <v>2.9150000002118759E-2</v>
      </c>
      <c r="M168" s="15"/>
      <c r="P168" s="9">
        <f t="shared" si="106"/>
        <v>2.1852312876614191E-3</v>
      </c>
      <c r="Q168" s="40">
        <f t="shared" si="107"/>
        <v>26078.821000000004</v>
      </c>
      <c r="S168" s="35">
        <v>1</v>
      </c>
      <c r="T168"/>
      <c r="U168"/>
      <c r="V168"/>
      <c r="W168"/>
      <c r="X168"/>
      <c r="Y168"/>
      <c r="Z168">
        <f t="shared" si="108"/>
        <v>-9682</v>
      </c>
      <c r="AA168" s="15">
        <f t="shared" si="109"/>
        <v>-5.117124424837553E-3</v>
      </c>
      <c r="AB168" s="15">
        <f t="shared" si="110"/>
        <v>3.6452355714617732E-2</v>
      </c>
      <c r="AC168" s="15">
        <f t="shared" si="111"/>
        <v>2.6964768714457341E-2</v>
      </c>
      <c r="AD168" s="15">
        <f t="shared" si="112"/>
        <v>3.4267124426956314E-2</v>
      </c>
      <c r="AE168" s="15">
        <f t="shared" si="113"/>
        <v>1.174235816492506E-3</v>
      </c>
      <c r="AF168">
        <f t="shared" si="114"/>
        <v>2.6964768714457341E-2</v>
      </c>
      <c r="AG168" s="68"/>
      <c r="AH168">
        <f t="shared" si="115"/>
        <v>-7.3023557124989721E-3</v>
      </c>
      <c r="AI168">
        <f t="shared" si="116"/>
        <v>0.44501445363502246</v>
      </c>
      <c r="AJ168">
        <f t="shared" si="117"/>
        <v>-0.19969945372781164</v>
      </c>
      <c r="AK168">
        <f t="shared" si="118"/>
        <v>-7.4773279491857622E-2</v>
      </c>
      <c r="AL168">
        <f t="shared" si="119"/>
        <v>-3.0076689664812344</v>
      </c>
      <c r="AM168">
        <f t="shared" si="120"/>
        <v>-14.911550676152856</v>
      </c>
      <c r="AN168" s="15">
        <f t="shared" si="124"/>
        <v>3.392810598300497</v>
      </c>
      <c r="AO168" s="15">
        <f t="shared" si="124"/>
        <v>3.3982119749073316</v>
      </c>
      <c r="AP168" s="15">
        <f t="shared" si="124"/>
        <v>3.3882529648605972</v>
      </c>
      <c r="AQ168" s="15">
        <f t="shared" si="124"/>
        <v>3.4066355492370883</v>
      </c>
      <c r="AR168" s="15">
        <f t="shared" si="124"/>
        <v>3.3727709397461321</v>
      </c>
      <c r="AS168" s="15">
        <f t="shared" si="124"/>
        <v>3.4353985681298971</v>
      </c>
      <c r="AT168" s="15">
        <f t="shared" si="124"/>
        <v>3.3203045055414853</v>
      </c>
      <c r="AU168" s="15">
        <f t="shared" si="121"/>
        <v>3.5349453379191993</v>
      </c>
      <c r="AV168" s="15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</row>
    <row r="169" spans="1:68" s="9" customFormat="1" x14ac:dyDescent="0.2">
      <c r="A169" s="63" t="s">
        <v>1644</v>
      </c>
      <c r="B169" s="28" t="s">
        <v>676</v>
      </c>
      <c r="C169" s="64">
        <v>41106.618000000002</v>
      </c>
      <c r="D169" s="64" t="s">
        <v>700</v>
      </c>
      <c r="E169" s="9">
        <f t="shared" si="103"/>
        <v>-9675.9787004635673</v>
      </c>
      <c r="F169" s="9">
        <f t="shared" si="104"/>
        <v>-9676</v>
      </c>
      <c r="G169" s="9">
        <f t="shared" si="105"/>
        <v>3.2989999999699648E-2</v>
      </c>
      <c r="I169" s="9">
        <f t="shared" ref="I169:I175" si="125">G169</f>
        <v>3.2989999999699648E-2</v>
      </c>
      <c r="M169" s="15"/>
      <c r="P169" s="9">
        <f t="shared" si="106"/>
        <v>2.1869123203016481E-3</v>
      </c>
      <c r="Q169" s="40">
        <f t="shared" si="107"/>
        <v>26088.118000000002</v>
      </c>
      <c r="S169" s="35">
        <v>0.1</v>
      </c>
      <c r="T169"/>
      <c r="U169"/>
      <c r="V169"/>
      <c r="W169"/>
      <c r="X169"/>
      <c r="Y169"/>
      <c r="Z169">
        <f t="shared" si="108"/>
        <v>-9676</v>
      </c>
      <c r="AA169" s="15">
        <f t="shared" si="109"/>
        <v>-5.1418713203216738E-3</v>
      </c>
      <c r="AB169" s="15">
        <f t="shared" si="110"/>
        <v>4.0318783640322972E-2</v>
      </c>
      <c r="AC169" s="15">
        <f t="shared" si="111"/>
        <v>3.0803087679397999E-2</v>
      </c>
      <c r="AD169" s="15">
        <f t="shared" si="112"/>
        <v>3.813187132002132E-2</v>
      </c>
      <c r="AE169" s="15">
        <f t="shared" si="113"/>
        <v>1.4540396103666646E-4</v>
      </c>
      <c r="AF169">
        <f t="shared" si="114"/>
        <v>3.0803087679397999E-2</v>
      </c>
      <c r="AG169" s="68"/>
      <c r="AH169">
        <f t="shared" si="115"/>
        <v>-7.3287836406233219E-3</v>
      </c>
      <c r="AI169">
        <f t="shared" si="116"/>
        <v>0.44506473538824087</v>
      </c>
      <c r="AJ169">
        <f t="shared" si="117"/>
        <v>-0.20035668361894654</v>
      </c>
      <c r="AK169">
        <f t="shared" si="118"/>
        <v>-7.5145539390418167E-2</v>
      </c>
      <c r="AL169">
        <f t="shared" si="119"/>
        <v>-3.0069981800955379</v>
      </c>
      <c r="AM169">
        <f t="shared" si="120"/>
        <v>-14.837011932526288</v>
      </c>
      <c r="AN169" s="15">
        <f t="shared" si="124"/>
        <v>3.3940593446927614</v>
      </c>
      <c r="AO169" s="15">
        <f t="shared" si="124"/>
        <v>3.3994747750990144</v>
      </c>
      <c r="AP169" s="15">
        <f t="shared" si="124"/>
        <v>3.3894866394815546</v>
      </c>
      <c r="AQ169" s="15">
        <f t="shared" si="124"/>
        <v>3.4079290969535716</v>
      </c>
      <c r="AR169" s="15">
        <f t="shared" si="124"/>
        <v>3.373943534884098</v>
      </c>
      <c r="AS169" s="15">
        <f t="shared" si="124"/>
        <v>3.4368168655128941</v>
      </c>
      <c r="AT169" s="15">
        <f t="shared" si="124"/>
        <v>3.3212379248825785</v>
      </c>
      <c r="AU169" s="15">
        <f t="shared" si="121"/>
        <v>3.536877981670993</v>
      </c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</row>
    <row r="170" spans="1:68" s="9" customFormat="1" x14ac:dyDescent="0.2">
      <c r="A170" s="63" t="s">
        <v>770</v>
      </c>
      <c r="B170" s="28" t="s">
        <v>676</v>
      </c>
      <c r="C170" s="64">
        <v>41148.43</v>
      </c>
      <c r="D170" s="64" t="s">
        <v>700</v>
      </c>
      <c r="E170" s="9">
        <f t="shared" si="103"/>
        <v>-9648.9833619565361</v>
      </c>
      <c r="F170" s="9">
        <f t="shared" si="104"/>
        <v>-9649</v>
      </c>
      <c r="G170" s="9">
        <f t="shared" si="105"/>
        <v>2.5770000000193249E-2</v>
      </c>
      <c r="I170" s="9">
        <f t="shared" si="125"/>
        <v>2.5770000000193249E-2</v>
      </c>
      <c r="M170" s="15"/>
      <c r="P170" s="9">
        <f t="shared" si="106"/>
        <v>2.1944744130261312E-3</v>
      </c>
      <c r="Q170" s="40">
        <f t="shared" si="107"/>
        <v>26129.93</v>
      </c>
      <c r="S170" s="35">
        <v>0.1</v>
      </c>
      <c r="T170"/>
      <c r="U170"/>
      <c r="V170"/>
      <c r="W170"/>
      <c r="Z170">
        <f t="shared" si="108"/>
        <v>-9649</v>
      </c>
      <c r="AA170" s="15">
        <f t="shared" si="109"/>
        <v>-5.253146362612128E-3</v>
      </c>
      <c r="AB170" s="15">
        <f t="shared" si="110"/>
        <v>3.3217620775831506E-2</v>
      </c>
      <c r="AC170" s="15">
        <f t="shared" si="111"/>
        <v>2.3575525587167117E-2</v>
      </c>
      <c r="AD170" s="15">
        <f t="shared" si="112"/>
        <v>3.1023146362805377E-2</v>
      </c>
      <c r="AE170" s="15">
        <f t="shared" si="113"/>
        <v>9.624356102480446E-5</v>
      </c>
      <c r="AF170">
        <f t="shared" si="114"/>
        <v>2.3575525587167117E-2</v>
      </c>
      <c r="AG170" s="68"/>
      <c r="AH170">
        <f t="shared" si="115"/>
        <v>-7.4476207756382596E-3</v>
      </c>
      <c r="AI170">
        <f t="shared" si="116"/>
        <v>0.44529427014973311</v>
      </c>
      <c r="AJ170">
        <f t="shared" si="117"/>
        <v>-0.20331535696421069</v>
      </c>
      <c r="AK170">
        <f t="shared" si="118"/>
        <v>-7.6821567748144581E-2</v>
      </c>
      <c r="AL170">
        <f t="shared" si="119"/>
        <v>-3.0039773344498921</v>
      </c>
      <c r="AM170">
        <f t="shared" si="120"/>
        <v>-14.510322589416187</v>
      </c>
      <c r="AN170" s="15">
        <f t="shared" si="124"/>
        <v>3.3996812358544872</v>
      </c>
      <c r="AO170" s="15">
        <f t="shared" si="124"/>
        <v>3.4051579340161435</v>
      </c>
      <c r="AP170" s="15">
        <f t="shared" si="124"/>
        <v>3.3950419467079977</v>
      </c>
      <c r="AQ170" s="15">
        <f t="shared" si="124"/>
        <v>3.4137487591394984</v>
      </c>
      <c r="AR170" s="15">
        <f t="shared" si="124"/>
        <v>3.3792266608643806</v>
      </c>
      <c r="AS170" s="15">
        <f t="shared" si="124"/>
        <v>3.443194771807236</v>
      </c>
      <c r="AT170" s="15">
        <f t="shared" si="124"/>
        <v>3.325448333044223</v>
      </c>
      <c r="AU170" s="15">
        <f t="shared" si="121"/>
        <v>3.5455748785540639</v>
      </c>
      <c r="AV170" s="15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</row>
    <row r="171" spans="1:68" s="9" customFormat="1" x14ac:dyDescent="0.2">
      <c r="A171" s="63" t="s">
        <v>770</v>
      </c>
      <c r="B171" s="28" t="s">
        <v>676</v>
      </c>
      <c r="C171" s="64">
        <v>41148.438999999998</v>
      </c>
      <c r="D171" s="64" t="s">
        <v>700</v>
      </c>
      <c r="E171" s="9">
        <f t="shared" si="103"/>
        <v>-9648.9775512312299</v>
      </c>
      <c r="F171" s="9">
        <f t="shared" si="104"/>
        <v>-9649</v>
      </c>
      <c r="G171" s="9">
        <f t="shared" si="105"/>
        <v>3.4769999998388812E-2</v>
      </c>
      <c r="I171" s="9">
        <f t="shared" si="125"/>
        <v>3.4769999998388812E-2</v>
      </c>
      <c r="M171" s="15"/>
      <c r="P171" s="9">
        <f t="shared" si="106"/>
        <v>2.1944744130261312E-3</v>
      </c>
      <c r="Q171" s="40">
        <f t="shared" si="107"/>
        <v>26129.938999999998</v>
      </c>
      <c r="S171" s="35">
        <v>0.1</v>
      </c>
      <c r="T171"/>
      <c r="U171"/>
      <c r="V171"/>
      <c r="W171"/>
      <c r="X171"/>
      <c r="Y171"/>
      <c r="Z171">
        <f t="shared" si="108"/>
        <v>-9649</v>
      </c>
      <c r="AA171" s="15">
        <f t="shared" si="109"/>
        <v>-5.253146362612128E-3</v>
      </c>
      <c r="AB171" s="15">
        <f t="shared" si="110"/>
        <v>4.2217620774027069E-2</v>
      </c>
      <c r="AC171" s="15">
        <f t="shared" si="111"/>
        <v>3.2575525585362683E-2</v>
      </c>
      <c r="AD171" s="15">
        <f t="shared" si="112"/>
        <v>4.002314636100094E-2</v>
      </c>
      <c r="AE171" s="15">
        <f t="shared" si="113"/>
        <v>1.6018522446341029E-4</v>
      </c>
      <c r="AF171">
        <f t="shared" si="114"/>
        <v>3.2575525585362683E-2</v>
      </c>
      <c r="AG171" s="68"/>
      <c r="AH171">
        <f t="shared" si="115"/>
        <v>-7.4476207756382596E-3</v>
      </c>
      <c r="AI171">
        <f t="shared" si="116"/>
        <v>0.44529427014973311</v>
      </c>
      <c r="AJ171">
        <f t="shared" si="117"/>
        <v>-0.20331535696421069</v>
      </c>
      <c r="AK171">
        <f t="shared" si="118"/>
        <v>-7.6821567748144581E-2</v>
      </c>
      <c r="AL171">
        <f t="shared" si="119"/>
        <v>-3.0039773344498921</v>
      </c>
      <c r="AM171">
        <f t="shared" si="120"/>
        <v>-14.510322589416187</v>
      </c>
      <c r="AN171" s="15">
        <f t="shared" ref="AN171:AT180" si="126">$AU171+$AB$7*SIN(AO171)</f>
        <v>3.3996812358544872</v>
      </c>
      <c r="AO171" s="15">
        <f t="shared" si="126"/>
        <v>3.4051579340161435</v>
      </c>
      <c r="AP171" s="15">
        <f t="shared" si="126"/>
        <v>3.3950419467079977</v>
      </c>
      <c r="AQ171" s="15">
        <f t="shared" si="126"/>
        <v>3.4137487591394984</v>
      </c>
      <c r="AR171" s="15">
        <f t="shared" si="126"/>
        <v>3.3792266608643806</v>
      </c>
      <c r="AS171" s="15">
        <f t="shared" si="126"/>
        <v>3.443194771807236</v>
      </c>
      <c r="AT171" s="15">
        <f t="shared" si="126"/>
        <v>3.325448333044223</v>
      </c>
      <c r="AU171" s="15">
        <f t="shared" si="121"/>
        <v>3.5455748785540639</v>
      </c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</row>
    <row r="172" spans="1:68" s="9" customFormat="1" x14ac:dyDescent="0.2">
      <c r="A172" s="63" t="s">
        <v>770</v>
      </c>
      <c r="B172" s="28" t="s">
        <v>676</v>
      </c>
      <c r="C172" s="64">
        <v>41154.629000000001</v>
      </c>
      <c r="D172" s="64" t="s">
        <v>700</v>
      </c>
      <c r="E172" s="9">
        <f t="shared" si="103"/>
        <v>-9644.9810634918595</v>
      </c>
      <c r="F172" s="9">
        <f t="shared" si="104"/>
        <v>-9645</v>
      </c>
      <c r="G172" s="9">
        <f t="shared" si="105"/>
        <v>2.9329999997571576E-2</v>
      </c>
      <c r="I172" s="9">
        <f t="shared" si="125"/>
        <v>2.9329999997571576E-2</v>
      </c>
      <c r="M172" s="15"/>
      <c r="P172" s="9">
        <f t="shared" si="106"/>
        <v>2.1955943675987682E-3</v>
      </c>
      <c r="Q172" s="40">
        <f t="shared" si="107"/>
        <v>26136.129000000001</v>
      </c>
      <c r="S172" s="35">
        <v>0.1</v>
      </c>
      <c r="T172"/>
      <c r="U172"/>
      <c r="V172"/>
      <c r="W172"/>
      <c r="X172"/>
      <c r="Y172"/>
      <c r="Z172">
        <f t="shared" si="108"/>
        <v>-9645</v>
      </c>
      <c r="AA172" s="15">
        <f t="shared" si="109"/>
        <v>-5.2696194809036742E-3</v>
      </c>
      <c r="AB172" s="15">
        <f t="shared" si="110"/>
        <v>3.6795213846074017E-2</v>
      </c>
      <c r="AC172" s="15">
        <f t="shared" si="111"/>
        <v>2.7134405629972807E-2</v>
      </c>
      <c r="AD172" s="15">
        <f t="shared" si="112"/>
        <v>3.4599619478475251E-2</v>
      </c>
      <c r="AE172" s="15">
        <f t="shared" si="113"/>
        <v>1.1971336680552841E-4</v>
      </c>
      <c r="AF172">
        <f t="shared" si="114"/>
        <v>2.7134405629972807E-2</v>
      </c>
      <c r="AG172" s="68"/>
      <c r="AH172">
        <f t="shared" si="115"/>
        <v>-7.465213848502442E-3</v>
      </c>
      <c r="AI172">
        <f t="shared" si="116"/>
        <v>0.44532873083705404</v>
      </c>
      <c r="AJ172">
        <f t="shared" si="117"/>
        <v>-0.20375383906981259</v>
      </c>
      <c r="AK172">
        <f t="shared" si="118"/>
        <v>-7.7069988745080545E-2</v>
      </c>
      <c r="AL172">
        <f t="shared" si="119"/>
        <v>-3.0035294776924424</v>
      </c>
      <c r="AM172">
        <f t="shared" si="120"/>
        <v>-14.463104086467089</v>
      </c>
      <c r="AN172" s="15">
        <f t="shared" si="126"/>
        <v>3.400514463875953</v>
      </c>
      <c r="AO172" s="15">
        <f t="shared" si="126"/>
        <v>3.4059999632238642</v>
      </c>
      <c r="AP172" s="15">
        <f t="shared" si="126"/>
        <v>3.3958654839170146</v>
      </c>
      <c r="AQ172" s="15">
        <f t="shared" si="126"/>
        <v>3.4146107501449396</v>
      </c>
      <c r="AR172" s="15">
        <f t="shared" si="126"/>
        <v>3.3800102506390237</v>
      </c>
      <c r="AS172" s="15">
        <f t="shared" si="126"/>
        <v>3.4441390251776904</v>
      </c>
      <c r="AT172" s="15">
        <f t="shared" si="126"/>
        <v>3.3260735050351964</v>
      </c>
      <c r="AU172" s="15">
        <f t="shared" si="121"/>
        <v>3.5468633077219263</v>
      </c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</row>
    <row r="173" spans="1:68" s="9" customFormat="1" x14ac:dyDescent="0.2">
      <c r="A173" s="63" t="s">
        <v>770</v>
      </c>
      <c r="B173" s="28" t="s">
        <v>676</v>
      </c>
      <c r="C173" s="64">
        <v>41165.46</v>
      </c>
      <c r="D173" s="64" t="s">
        <v>700</v>
      </c>
      <c r="E173" s="9">
        <f t="shared" si="103"/>
        <v>-9637.9881784021818</v>
      </c>
      <c r="F173" s="9">
        <f t="shared" si="104"/>
        <v>-9638</v>
      </c>
      <c r="G173" s="9">
        <f t="shared" si="105"/>
        <v>1.8309999999473803E-2</v>
      </c>
      <c r="I173" s="9">
        <f t="shared" si="125"/>
        <v>1.8309999999473803E-2</v>
      </c>
      <c r="M173" s="15"/>
      <c r="P173" s="9">
        <f t="shared" si="106"/>
        <v>2.1975540673713056E-3</v>
      </c>
      <c r="Q173" s="40">
        <f t="shared" si="107"/>
        <v>26146.959999999999</v>
      </c>
      <c r="S173" s="35">
        <v>0.1</v>
      </c>
      <c r="T173"/>
      <c r="U173"/>
      <c r="V173"/>
      <c r="W173"/>
      <c r="X173"/>
      <c r="Y173"/>
      <c r="Z173">
        <f t="shared" si="108"/>
        <v>-9638</v>
      </c>
      <c r="AA173" s="15">
        <f t="shared" si="109"/>
        <v>-5.2984398726396041E-3</v>
      </c>
      <c r="AB173" s="15">
        <f t="shared" si="110"/>
        <v>2.5805993939484712E-2</v>
      </c>
      <c r="AC173" s="15">
        <f t="shared" si="111"/>
        <v>1.6112445932102495E-2</v>
      </c>
      <c r="AD173" s="15">
        <f t="shared" si="112"/>
        <v>2.3608439872113408E-2</v>
      </c>
      <c r="AE173" s="15">
        <f t="shared" si="113"/>
        <v>5.5735843319519415E-5</v>
      </c>
      <c r="AF173">
        <f t="shared" si="114"/>
        <v>1.6112445932102495E-2</v>
      </c>
      <c r="AG173" s="68"/>
      <c r="AH173">
        <f t="shared" si="115"/>
        <v>-7.4959939400109097E-3</v>
      </c>
      <c r="AI173">
        <f t="shared" si="116"/>
        <v>0.44538932048537916</v>
      </c>
      <c r="AJ173">
        <f t="shared" si="117"/>
        <v>-0.20452128322775309</v>
      </c>
      <c r="AK173">
        <f t="shared" si="118"/>
        <v>-7.7504800937300902E-2</v>
      </c>
      <c r="AL173">
        <f t="shared" si="119"/>
        <v>-3.0027455252077386</v>
      </c>
      <c r="AM173">
        <f t="shared" si="120"/>
        <v>-14.381182404639764</v>
      </c>
      <c r="AN173" s="15">
        <f t="shared" si="126"/>
        <v>3.4019728353086411</v>
      </c>
      <c r="AO173" s="15">
        <f t="shared" si="126"/>
        <v>3.407473565194636</v>
      </c>
      <c r="AP173" s="15">
        <f t="shared" si="126"/>
        <v>3.3973070048007963</v>
      </c>
      <c r="AQ173" s="15">
        <f t="shared" si="126"/>
        <v>3.416119121999968</v>
      </c>
      <c r="AR173" s="15">
        <f t="shared" si="126"/>
        <v>3.3813820988729812</v>
      </c>
      <c r="AS173" s="15">
        <f t="shared" si="126"/>
        <v>3.4457910794920372</v>
      </c>
      <c r="AT173" s="15">
        <f t="shared" si="126"/>
        <v>3.3271684386249629</v>
      </c>
      <c r="AU173" s="15">
        <f t="shared" si="121"/>
        <v>3.5491180587656856</v>
      </c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</row>
    <row r="174" spans="1:68" s="9" customFormat="1" x14ac:dyDescent="0.2">
      <c r="A174" s="63" t="s">
        <v>1661</v>
      </c>
      <c r="B174" s="28" t="s">
        <v>676</v>
      </c>
      <c r="C174" s="64">
        <v>41165.466</v>
      </c>
      <c r="D174" s="64" t="s">
        <v>700</v>
      </c>
      <c r="E174" s="9">
        <f t="shared" si="103"/>
        <v>-9637.9843045853086</v>
      </c>
      <c r="F174" s="9">
        <f t="shared" si="104"/>
        <v>-9638</v>
      </c>
      <c r="G174" s="9">
        <f t="shared" si="105"/>
        <v>2.4310000000696164E-2</v>
      </c>
      <c r="I174" s="9">
        <f t="shared" si="125"/>
        <v>2.4310000000696164E-2</v>
      </c>
      <c r="M174" s="15"/>
      <c r="P174" s="9">
        <f t="shared" si="106"/>
        <v>2.1975540673713056E-3</v>
      </c>
      <c r="Q174" s="40">
        <f t="shared" si="107"/>
        <v>26146.966</v>
      </c>
      <c r="S174" s="35">
        <v>0.1</v>
      </c>
      <c r="T174"/>
      <c r="U174"/>
      <c r="V174"/>
      <c r="W174"/>
      <c r="Z174">
        <f t="shared" si="108"/>
        <v>-9638</v>
      </c>
      <c r="AA174" s="15">
        <f t="shared" si="109"/>
        <v>-5.2984398726396041E-3</v>
      </c>
      <c r="AB174" s="15">
        <f t="shared" si="110"/>
        <v>3.1805993940707072E-2</v>
      </c>
      <c r="AC174" s="15">
        <f t="shared" si="111"/>
        <v>2.2112445933324856E-2</v>
      </c>
      <c r="AD174" s="15">
        <f t="shared" si="112"/>
        <v>2.9608439873335769E-2</v>
      </c>
      <c r="AE174" s="15">
        <f t="shared" si="113"/>
        <v>8.7665971173293947E-5</v>
      </c>
      <c r="AF174">
        <f t="shared" si="114"/>
        <v>2.2112445933324856E-2</v>
      </c>
      <c r="AG174" s="68"/>
      <c r="AH174">
        <f t="shared" si="115"/>
        <v>-7.4959939400109097E-3</v>
      </c>
      <c r="AI174">
        <f t="shared" si="116"/>
        <v>0.44538932048537916</v>
      </c>
      <c r="AJ174">
        <f t="shared" si="117"/>
        <v>-0.20452128322775309</v>
      </c>
      <c r="AK174">
        <f t="shared" si="118"/>
        <v>-7.7504800937300902E-2</v>
      </c>
      <c r="AL174">
        <f t="shared" si="119"/>
        <v>-3.0027455252077386</v>
      </c>
      <c r="AM174">
        <f t="shared" si="120"/>
        <v>-14.381182404639764</v>
      </c>
      <c r="AN174" s="15">
        <f t="shared" si="126"/>
        <v>3.4019728353086411</v>
      </c>
      <c r="AO174" s="15">
        <f t="shared" si="126"/>
        <v>3.407473565194636</v>
      </c>
      <c r="AP174" s="15">
        <f t="shared" si="126"/>
        <v>3.3973070048007963</v>
      </c>
      <c r="AQ174" s="15">
        <f t="shared" si="126"/>
        <v>3.416119121999968</v>
      </c>
      <c r="AR174" s="15">
        <f t="shared" si="126"/>
        <v>3.3813820988729812</v>
      </c>
      <c r="AS174" s="15">
        <f t="shared" si="126"/>
        <v>3.4457910794920372</v>
      </c>
      <c r="AT174" s="15">
        <f t="shared" si="126"/>
        <v>3.3271684386249629</v>
      </c>
      <c r="AU174" s="15">
        <f t="shared" si="121"/>
        <v>3.5491180587656856</v>
      </c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</row>
    <row r="175" spans="1:68" s="9" customFormat="1" x14ac:dyDescent="0.2">
      <c r="A175" s="63" t="s">
        <v>770</v>
      </c>
      <c r="B175" s="28" t="s">
        <v>676</v>
      </c>
      <c r="C175" s="64">
        <v>41168.574999999997</v>
      </c>
      <c r="D175" s="64" t="s">
        <v>700</v>
      </c>
      <c r="E175" s="9">
        <f t="shared" si="103"/>
        <v>-9635.9770218095928</v>
      </c>
      <c r="F175" s="9">
        <f t="shared" si="104"/>
        <v>-9636</v>
      </c>
      <c r="G175" s="9">
        <f t="shared" si="105"/>
        <v>3.5589999999501742E-2</v>
      </c>
      <c r="I175" s="9">
        <f t="shared" si="125"/>
        <v>3.5589999999501742E-2</v>
      </c>
      <c r="M175" s="15"/>
      <c r="P175" s="9">
        <f t="shared" si="106"/>
        <v>2.198113929992908E-3</v>
      </c>
      <c r="Q175" s="40">
        <f t="shared" si="107"/>
        <v>26150.074999999997</v>
      </c>
      <c r="S175" s="35">
        <v>0.1</v>
      </c>
      <c r="T175"/>
      <c r="U175"/>
      <c r="V175"/>
      <c r="W175"/>
      <c r="Z175">
        <f t="shared" si="108"/>
        <v>-9636</v>
      </c>
      <c r="AA175" s="15">
        <f t="shared" si="109"/>
        <v>-5.3066724962859595E-3</v>
      </c>
      <c r="AB175" s="15">
        <f t="shared" si="110"/>
        <v>4.3094786425780608E-2</v>
      </c>
      <c r="AC175" s="15">
        <f t="shared" si="111"/>
        <v>3.3391886069508832E-2</v>
      </c>
      <c r="AD175" s="15">
        <f t="shared" si="112"/>
        <v>4.0896672495787705E-2</v>
      </c>
      <c r="AE175" s="15">
        <f t="shared" si="113"/>
        <v>1.6725378212277184E-4</v>
      </c>
      <c r="AF175">
        <f t="shared" si="114"/>
        <v>3.3391886069508832E-2</v>
      </c>
      <c r="AG175" s="68"/>
      <c r="AH175">
        <f t="shared" si="115"/>
        <v>-7.5047864262788675E-3</v>
      </c>
      <c r="AI175">
        <f t="shared" si="116"/>
        <v>0.44540669811950506</v>
      </c>
      <c r="AJ175">
        <f t="shared" si="117"/>
        <v>-0.20474057655702171</v>
      </c>
      <c r="AK175">
        <f t="shared" si="118"/>
        <v>-7.7629050678790931E-2</v>
      </c>
      <c r="AL175">
        <f t="shared" si="119"/>
        <v>-3.0025214911381637</v>
      </c>
      <c r="AM175">
        <f t="shared" si="120"/>
        <v>-14.357940643798369</v>
      </c>
      <c r="AN175" s="15">
        <f t="shared" si="126"/>
        <v>3.4023895649919629</v>
      </c>
      <c r="AO175" s="15">
        <f t="shared" si="126"/>
        <v>3.4078946063265998</v>
      </c>
      <c r="AP175" s="15">
        <f t="shared" si="126"/>
        <v>3.39771894542673</v>
      </c>
      <c r="AQ175" s="15">
        <f t="shared" si="126"/>
        <v>3.4165500591206812</v>
      </c>
      <c r="AR175" s="15">
        <f t="shared" si="126"/>
        <v>3.3817741882104553</v>
      </c>
      <c r="AS175" s="15">
        <f t="shared" si="126"/>
        <v>3.4462630038120738</v>
      </c>
      <c r="AT175" s="15">
        <f t="shared" si="126"/>
        <v>3.3274814837873281</v>
      </c>
      <c r="AU175" s="15">
        <f t="shared" si="121"/>
        <v>3.5497622733496166</v>
      </c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</row>
    <row r="176" spans="1:68" s="15" customFormat="1" x14ac:dyDescent="0.2">
      <c r="A176" s="10" t="s">
        <v>682</v>
      </c>
      <c r="B176" s="37"/>
      <c r="C176" s="12">
        <v>41543.388400000003</v>
      </c>
      <c r="D176" s="12"/>
      <c r="E176" s="9">
        <f t="shared" si="103"/>
        <v>-9393.9839430290649</v>
      </c>
      <c r="F176" s="9">
        <f t="shared" si="104"/>
        <v>-9394</v>
      </c>
      <c r="G176" s="9">
        <f t="shared" si="105"/>
        <v>2.4870000001101289E-2</v>
      </c>
      <c r="H176" s="9"/>
      <c r="I176" s="9"/>
      <c r="J176" s="9">
        <f>G176</f>
        <v>2.4870000001101289E-2</v>
      </c>
      <c r="K176" s="9"/>
      <c r="L176" s="9"/>
      <c r="M176" s="9"/>
      <c r="N176" s="9"/>
      <c r="O176" s="9"/>
      <c r="P176" s="9">
        <f t="shared" si="106"/>
        <v>2.2656880391531565E-3</v>
      </c>
      <c r="Q176" s="40">
        <f t="shared" si="107"/>
        <v>26524.888400000003</v>
      </c>
      <c r="S176" s="35">
        <v>1</v>
      </c>
      <c r="T176"/>
      <c r="U176"/>
      <c r="V176"/>
      <c r="W176"/>
      <c r="X176"/>
      <c r="Y176"/>
      <c r="Z176">
        <f t="shared" si="108"/>
        <v>-9394</v>
      </c>
      <c r="AA176" s="15">
        <f t="shared" si="109"/>
        <v>-6.2966408108602184E-3</v>
      </c>
      <c r="AB176" s="15">
        <f t="shared" si="110"/>
        <v>3.3432328851114662E-2</v>
      </c>
      <c r="AC176" s="15">
        <f t="shared" si="111"/>
        <v>2.2604311961948134E-2</v>
      </c>
      <c r="AD176" s="15">
        <f t="shared" si="112"/>
        <v>3.1166640811961507E-2</v>
      </c>
      <c r="AE176" s="15">
        <f t="shared" si="113"/>
        <v>9.7135949950182465E-4</v>
      </c>
      <c r="AF176">
        <f t="shared" si="114"/>
        <v>2.2604311961948134E-2</v>
      </c>
      <c r="AG176" s="68"/>
      <c r="AH176">
        <f t="shared" si="115"/>
        <v>-8.5623288500133749E-3</v>
      </c>
      <c r="AI176">
        <f t="shared" si="116"/>
        <v>0.44772995988821318</v>
      </c>
      <c r="AJ176">
        <f t="shared" si="117"/>
        <v>-0.23135745450795195</v>
      </c>
      <c r="AK176">
        <f t="shared" si="118"/>
        <v>-9.2724337662371092E-2</v>
      </c>
      <c r="AL176">
        <f t="shared" si="119"/>
        <v>-2.9752473902680889</v>
      </c>
      <c r="AM176">
        <f t="shared" si="120"/>
        <v>-11.995448747898283</v>
      </c>
      <c r="AN176" s="15">
        <f t="shared" si="126"/>
        <v>3.4529936420659166</v>
      </c>
      <c r="AO176" s="15">
        <f t="shared" si="126"/>
        <v>3.4588874027194416</v>
      </c>
      <c r="AP176" s="15">
        <f t="shared" si="126"/>
        <v>3.4478297231398773</v>
      </c>
      <c r="AQ176" s="15">
        <f t="shared" si="126"/>
        <v>3.4686088404886228</v>
      </c>
      <c r="AR176" s="15">
        <f t="shared" si="126"/>
        <v>3.4296740500609908</v>
      </c>
      <c r="AS176" s="15">
        <f t="shared" si="126"/>
        <v>3.5030519636368558</v>
      </c>
      <c r="AT176" s="15">
        <f t="shared" si="126"/>
        <v>3.3660810582156402</v>
      </c>
      <c r="AU176" s="15">
        <f t="shared" si="121"/>
        <v>3.6277122380052909</v>
      </c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</row>
    <row r="177" spans="1:68" s="15" customFormat="1" x14ac:dyDescent="0.2">
      <c r="A177" s="10" t="s">
        <v>683</v>
      </c>
      <c r="B177" s="37" t="s">
        <v>684</v>
      </c>
      <c r="C177" s="12">
        <v>41543.396000000001</v>
      </c>
      <c r="D177" s="12">
        <v>6.0000000000000001E-3</v>
      </c>
      <c r="E177" s="9">
        <f t="shared" si="103"/>
        <v>-9393.9790361943633</v>
      </c>
      <c r="F177" s="9">
        <f t="shared" si="104"/>
        <v>-9394</v>
      </c>
      <c r="G177" s="9">
        <f t="shared" si="105"/>
        <v>3.2469999998284038E-2</v>
      </c>
      <c r="H177" s="9"/>
      <c r="I177" s="9">
        <f t="shared" ref="I177:I205" si="127">G177</f>
        <v>3.2469999998284038E-2</v>
      </c>
      <c r="J177" s="9"/>
      <c r="K177" s="9"/>
      <c r="L177" s="9"/>
      <c r="M177" s="9"/>
      <c r="N177" s="9"/>
      <c r="O177" s="9"/>
      <c r="P177" s="9">
        <f t="shared" si="106"/>
        <v>2.2656880391531565E-3</v>
      </c>
      <c r="Q177" s="40">
        <f t="shared" si="107"/>
        <v>26524.896000000001</v>
      </c>
      <c r="S177" s="35">
        <v>0.1</v>
      </c>
      <c r="T177"/>
      <c r="U177"/>
      <c r="V177"/>
      <c r="W177"/>
      <c r="X177" s="9"/>
      <c r="Y177" s="9"/>
      <c r="Z177">
        <f t="shared" si="108"/>
        <v>-9394</v>
      </c>
      <c r="AA177" s="15">
        <f t="shared" si="109"/>
        <v>-6.2966408108602184E-3</v>
      </c>
      <c r="AB177" s="15">
        <f t="shared" si="110"/>
        <v>4.1032328848297411E-2</v>
      </c>
      <c r="AC177" s="15">
        <f t="shared" si="111"/>
        <v>3.0204311959130883E-2</v>
      </c>
      <c r="AD177" s="15">
        <f t="shared" si="112"/>
        <v>3.8766640809144257E-2</v>
      </c>
      <c r="AE177" s="15">
        <f t="shared" si="113"/>
        <v>1.502852439625209E-4</v>
      </c>
      <c r="AF177">
        <f t="shared" si="114"/>
        <v>3.0204311959130883E-2</v>
      </c>
      <c r="AG177" s="68"/>
      <c r="AH177">
        <f t="shared" si="115"/>
        <v>-8.5623288500133749E-3</v>
      </c>
      <c r="AI177">
        <f t="shared" si="116"/>
        <v>0.44772995988821318</v>
      </c>
      <c r="AJ177">
        <f t="shared" si="117"/>
        <v>-0.23135745450795195</v>
      </c>
      <c r="AK177">
        <f t="shared" si="118"/>
        <v>-9.2724337662371092E-2</v>
      </c>
      <c r="AL177">
        <f t="shared" si="119"/>
        <v>-2.9752473902680889</v>
      </c>
      <c r="AM177">
        <f t="shared" si="120"/>
        <v>-11.995448747898283</v>
      </c>
      <c r="AN177" s="15">
        <f t="shared" si="126"/>
        <v>3.4529936420659166</v>
      </c>
      <c r="AO177" s="15">
        <f t="shared" si="126"/>
        <v>3.4588874027194416</v>
      </c>
      <c r="AP177" s="15">
        <f t="shared" si="126"/>
        <v>3.4478297231398773</v>
      </c>
      <c r="AQ177" s="15">
        <f t="shared" si="126"/>
        <v>3.4686088404886228</v>
      </c>
      <c r="AR177" s="15">
        <f t="shared" si="126"/>
        <v>3.4296740500609908</v>
      </c>
      <c r="AS177" s="15">
        <f t="shared" si="126"/>
        <v>3.5030519636368558</v>
      </c>
      <c r="AT177" s="15">
        <f t="shared" si="126"/>
        <v>3.3660810582156402</v>
      </c>
      <c r="AU177" s="15">
        <f t="shared" si="121"/>
        <v>3.6277122380052909</v>
      </c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</row>
    <row r="178" spans="1:68" s="15" customFormat="1" x14ac:dyDescent="0.2">
      <c r="A178" s="10" t="s">
        <v>683</v>
      </c>
      <c r="B178" s="37" t="s">
        <v>684</v>
      </c>
      <c r="C178" s="12">
        <v>41543.398000000001</v>
      </c>
      <c r="D178" s="12">
        <v>7.0000000000000001E-3</v>
      </c>
      <c r="E178" s="9">
        <f t="shared" si="103"/>
        <v>-9393.9777449220728</v>
      </c>
      <c r="F178" s="9">
        <f t="shared" si="104"/>
        <v>-9394</v>
      </c>
      <c r="G178" s="9">
        <f t="shared" si="105"/>
        <v>3.4469999998691492E-2</v>
      </c>
      <c r="H178" s="9"/>
      <c r="I178" s="9">
        <f t="shared" si="127"/>
        <v>3.4469999998691492E-2</v>
      </c>
      <c r="J178" s="9"/>
      <c r="K178" s="9"/>
      <c r="L178" s="9"/>
      <c r="M178" s="9"/>
      <c r="N178" s="9"/>
      <c r="O178" s="9"/>
      <c r="P178" s="9">
        <f t="shared" si="106"/>
        <v>2.2656880391531565E-3</v>
      </c>
      <c r="Q178" s="40">
        <f t="shared" si="107"/>
        <v>26524.898000000001</v>
      </c>
      <c r="S178" s="35">
        <v>0.1</v>
      </c>
      <c r="T178"/>
      <c r="U178"/>
      <c r="V178"/>
      <c r="W178"/>
      <c r="X178"/>
      <c r="Y178"/>
      <c r="Z178">
        <f t="shared" si="108"/>
        <v>-9394</v>
      </c>
      <c r="AA178" s="15">
        <f t="shared" si="109"/>
        <v>-6.2966408108602184E-3</v>
      </c>
      <c r="AB178" s="15">
        <f t="shared" si="110"/>
        <v>4.3032328848704865E-2</v>
      </c>
      <c r="AC178" s="15">
        <f t="shared" si="111"/>
        <v>3.2204311959538337E-2</v>
      </c>
      <c r="AD178" s="15">
        <f t="shared" si="112"/>
        <v>4.076664080955171E-2</v>
      </c>
      <c r="AE178" s="15">
        <f t="shared" si="113"/>
        <v>1.6619190028950071E-4</v>
      </c>
      <c r="AF178">
        <f t="shared" si="114"/>
        <v>3.2204311959538337E-2</v>
      </c>
      <c r="AG178" s="68"/>
      <c r="AH178">
        <f t="shared" si="115"/>
        <v>-8.5623288500133749E-3</v>
      </c>
      <c r="AI178">
        <f t="shared" si="116"/>
        <v>0.44772995988821318</v>
      </c>
      <c r="AJ178">
        <f t="shared" si="117"/>
        <v>-0.23135745450795195</v>
      </c>
      <c r="AK178">
        <f t="shared" si="118"/>
        <v>-9.2724337662371092E-2</v>
      </c>
      <c r="AL178">
        <f t="shared" si="119"/>
        <v>-2.9752473902680889</v>
      </c>
      <c r="AM178">
        <f t="shared" si="120"/>
        <v>-11.995448747898283</v>
      </c>
      <c r="AN178" s="15">
        <f t="shared" si="126"/>
        <v>3.4529936420659166</v>
      </c>
      <c r="AO178" s="15">
        <f t="shared" si="126"/>
        <v>3.4588874027194416</v>
      </c>
      <c r="AP178" s="15">
        <f t="shared" si="126"/>
        <v>3.4478297231398773</v>
      </c>
      <c r="AQ178" s="15">
        <f t="shared" si="126"/>
        <v>3.4686088404886228</v>
      </c>
      <c r="AR178" s="15">
        <f t="shared" si="126"/>
        <v>3.4296740500609908</v>
      </c>
      <c r="AS178" s="15">
        <f t="shared" si="126"/>
        <v>3.5030519636368558</v>
      </c>
      <c r="AT178" s="15">
        <f t="shared" si="126"/>
        <v>3.3660810582156402</v>
      </c>
      <c r="AU178" s="15">
        <f t="shared" si="121"/>
        <v>3.6277122380052909</v>
      </c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</row>
    <row r="179" spans="1:68" s="9" customFormat="1" x14ac:dyDescent="0.2">
      <c r="A179" s="63" t="s">
        <v>777</v>
      </c>
      <c r="B179" s="28" t="s">
        <v>676</v>
      </c>
      <c r="C179" s="64">
        <v>41560.425000000003</v>
      </c>
      <c r="D179" s="64" t="s">
        <v>700</v>
      </c>
      <c r="E179" s="9">
        <f t="shared" si="103"/>
        <v>-9382.9844982761515</v>
      </c>
      <c r="F179" s="9">
        <f t="shared" si="104"/>
        <v>-9383</v>
      </c>
      <c r="G179" s="9">
        <f t="shared" si="105"/>
        <v>2.4010000000998843E-2</v>
      </c>
      <c r="I179" s="9">
        <f t="shared" si="127"/>
        <v>2.4010000000998843E-2</v>
      </c>
      <c r="M179" s="15"/>
      <c r="P179" s="9">
        <f t="shared" si="106"/>
        <v>2.268751611771919E-3</v>
      </c>
      <c r="Q179" s="40">
        <f t="shared" si="107"/>
        <v>26541.925000000003</v>
      </c>
      <c r="S179" s="35">
        <v>0.1</v>
      </c>
      <c r="X179" s="15"/>
      <c r="Y179" s="15"/>
      <c r="Z179">
        <f t="shared" si="108"/>
        <v>-9383</v>
      </c>
      <c r="AA179" s="15">
        <f t="shared" si="109"/>
        <v>-6.3413303243319511E-3</v>
      </c>
      <c r="AB179" s="15">
        <f t="shared" si="110"/>
        <v>3.262008193710271E-2</v>
      </c>
      <c r="AC179" s="15">
        <f t="shared" si="111"/>
        <v>2.1741248389226926E-2</v>
      </c>
      <c r="AD179" s="15">
        <f t="shared" si="112"/>
        <v>3.0351330325330793E-2</v>
      </c>
      <c r="AE179" s="15">
        <f t="shared" si="113"/>
        <v>9.212032525173446E-5</v>
      </c>
      <c r="AF179">
        <f t="shared" si="114"/>
        <v>2.1741248389226926E-2</v>
      </c>
      <c r="AG179" s="68"/>
      <c r="AH179">
        <f t="shared" si="115"/>
        <v>-8.6100819361038701E-3</v>
      </c>
      <c r="AI179">
        <f t="shared" si="116"/>
        <v>0.44784611141019637</v>
      </c>
      <c r="AJ179">
        <f t="shared" si="117"/>
        <v>-0.2325714298909238</v>
      </c>
      <c r="AK179">
        <f t="shared" si="118"/>
        <v>-9.3413507134454843E-2</v>
      </c>
      <c r="AL179">
        <f t="shared" si="119"/>
        <v>-2.9739993742396007</v>
      </c>
      <c r="AM179">
        <f t="shared" si="120"/>
        <v>-11.905707458226832</v>
      </c>
      <c r="AN179" s="15">
        <f t="shared" si="126"/>
        <v>3.455302708280537</v>
      </c>
      <c r="AO179" s="15">
        <f t="shared" si="126"/>
        <v>3.4612078495832597</v>
      </c>
      <c r="AP179" s="15">
        <f t="shared" si="126"/>
        <v>3.4501205498129179</v>
      </c>
      <c r="AQ179" s="15">
        <f t="shared" si="126"/>
        <v>3.470971282115443</v>
      </c>
      <c r="AR179" s="15">
        <f t="shared" si="126"/>
        <v>3.4318738532102135</v>
      </c>
      <c r="AS179" s="15">
        <f t="shared" si="126"/>
        <v>3.5056178190832687</v>
      </c>
      <c r="AT179" s="15">
        <f t="shared" si="126"/>
        <v>3.3678715659807246</v>
      </c>
      <c r="AU179" s="15">
        <f t="shared" si="121"/>
        <v>3.6312554182169121</v>
      </c>
      <c r="AV179" s="15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</row>
    <row r="180" spans="1:68" s="15" customFormat="1" x14ac:dyDescent="0.2">
      <c r="A180" s="63" t="s">
        <v>777</v>
      </c>
      <c r="B180" s="28" t="s">
        <v>676</v>
      </c>
      <c r="C180" s="64">
        <v>41574.368999999999</v>
      </c>
      <c r="D180" s="64" t="s">
        <v>700</v>
      </c>
      <c r="E180" s="9">
        <f t="shared" si="103"/>
        <v>-9373.9817478661753</v>
      </c>
      <c r="F180" s="9">
        <f t="shared" si="104"/>
        <v>-9374</v>
      </c>
      <c r="G180" s="9">
        <f t="shared" si="105"/>
        <v>2.8269999995245598E-2</v>
      </c>
      <c r="H180" s="9"/>
      <c r="I180" s="9">
        <f t="shared" si="127"/>
        <v>2.8269999995245598E-2</v>
      </c>
      <c r="J180" s="9"/>
      <c r="K180" s="9"/>
      <c r="L180" s="9"/>
      <c r="N180" s="9"/>
      <c r="O180" s="9"/>
      <c r="P180" s="9">
        <f t="shared" si="106"/>
        <v>2.2712576551960489E-3</v>
      </c>
      <c r="Q180" s="40">
        <f t="shared" si="107"/>
        <v>26555.868999999999</v>
      </c>
      <c r="S180" s="35">
        <v>0.1</v>
      </c>
      <c r="T180" s="9"/>
      <c r="U180" s="9"/>
      <c r="V180" s="9"/>
      <c r="W180" s="9"/>
      <c r="X180" s="9"/>
      <c r="Y180" s="9"/>
      <c r="Z180">
        <f t="shared" si="108"/>
        <v>-9374</v>
      </c>
      <c r="AA180" s="15">
        <f t="shared" si="109"/>
        <v>-6.37787325964413E-3</v>
      </c>
      <c r="AB180" s="15">
        <f t="shared" si="110"/>
        <v>3.6919130910085779E-2</v>
      </c>
      <c r="AC180" s="15">
        <f t="shared" si="111"/>
        <v>2.5998742340049549E-2</v>
      </c>
      <c r="AD180" s="15">
        <f t="shared" si="112"/>
        <v>3.464787325488973E-2</v>
      </c>
      <c r="AE180" s="15">
        <f t="shared" si="113"/>
        <v>1.200475121086903E-4</v>
      </c>
      <c r="AF180">
        <f t="shared" si="114"/>
        <v>2.5998742340049549E-2</v>
      </c>
      <c r="AG180" s="68"/>
      <c r="AH180">
        <f t="shared" si="115"/>
        <v>-8.649130914840179E-3</v>
      </c>
      <c r="AI180">
        <f t="shared" si="116"/>
        <v>0.44794183737861082</v>
      </c>
      <c r="AJ180">
        <f t="shared" si="117"/>
        <v>-0.23356496381660147</v>
      </c>
      <c r="AK180">
        <f t="shared" si="118"/>
        <v>-9.3977577554945915E-2</v>
      </c>
      <c r="AL180">
        <f t="shared" si="119"/>
        <v>-2.972977703862417</v>
      </c>
      <c r="AM180">
        <f t="shared" si="120"/>
        <v>-11.833228644047574</v>
      </c>
      <c r="AN180" s="15">
        <f t="shared" si="126"/>
        <v>3.457192544931059</v>
      </c>
      <c r="AO180" s="15">
        <f t="shared" si="126"/>
        <v>3.4631065922550461</v>
      </c>
      <c r="AP180" s="15">
        <f t="shared" si="126"/>
        <v>3.4519957406417232</v>
      </c>
      <c r="AQ180" s="15">
        <f t="shared" si="126"/>
        <v>3.4729039500645764</v>
      </c>
      <c r="AR180" s="15">
        <f t="shared" si="126"/>
        <v>3.4336752128025552</v>
      </c>
      <c r="AS180" s="15">
        <f t="shared" si="126"/>
        <v>3.5077161136380255</v>
      </c>
      <c r="AT180" s="15">
        <f t="shared" si="126"/>
        <v>3.3693389853066744</v>
      </c>
      <c r="AU180" s="15">
        <f t="shared" si="121"/>
        <v>3.6341543838446024</v>
      </c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</row>
    <row r="181" spans="1:68" s="15" customFormat="1" x14ac:dyDescent="0.2">
      <c r="A181" s="63" t="s">
        <v>1684</v>
      </c>
      <c r="B181" s="28" t="s">
        <v>676</v>
      </c>
      <c r="C181" s="64">
        <v>41803.593000000001</v>
      </c>
      <c r="D181" s="64" t="s">
        <v>700</v>
      </c>
      <c r="E181" s="9">
        <f t="shared" si="103"/>
        <v>-9225.9864480973101</v>
      </c>
      <c r="F181" s="9">
        <f t="shared" si="104"/>
        <v>-9226</v>
      </c>
      <c r="G181" s="9">
        <f t="shared" si="105"/>
        <v>2.0989999997254927E-2</v>
      </c>
      <c r="H181" s="9"/>
      <c r="I181" s="9">
        <f t="shared" si="127"/>
        <v>2.0989999997254927E-2</v>
      </c>
      <c r="J181" s="9"/>
      <c r="K181" s="9"/>
      <c r="L181" s="9"/>
      <c r="N181" s="9"/>
      <c r="O181" s="9"/>
      <c r="P181" s="9">
        <f t="shared" si="106"/>
        <v>2.3124015383260226E-3</v>
      </c>
      <c r="Q181" s="40">
        <f t="shared" si="107"/>
        <v>26785.093000000001</v>
      </c>
      <c r="S181" s="35">
        <v>0.1</v>
      </c>
      <c r="T181" s="9"/>
      <c r="U181" s="9"/>
      <c r="V181" s="9"/>
      <c r="W181" s="9"/>
      <c r="X181" s="9"/>
      <c r="Y181" s="9"/>
      <c r="Z181">
        <f t="shared" si="108"/>
        <v>-9226</v>
      </c>
      <c r="AA181" s="15">
        <f t="shared" si="109"/>
        <v>-6.9759570281644669E-3</v>
      </c>
      <c r="AB181" s="15">
        <f t="shared" si="110"/>
        <v>3.0278358563745417E-2</v>
      </c>
      <c r="AC181" s="15">
        <f t="shared" si="111"/>
        <v>1.8677598458928905E-2</v>
      </c>
      <c r="AD181" s="15">
        <f t="shared" si="112"/>
        <v>2.7965957025419395E-2</v>
      </c>
      <c r="AE181" s="15">
        <f t="shared" si="113"/>
        <v>7.8209475234760449E-5</v>
      </c>
      <c r="AF181">
        <f t="shared" si="114"/>
        <v>1.8677598458928905E-2</v>
      </c>
      <c r="AG181" s="68"/>
      <c r="AH181">
        <f t="shared" si="115"/>
        <v>-9.28835856649049E-3</v>
      </c>
      <c r="AI181">
        <f t="shared" si="116"/>
        <v>0.44960638325426616</v>
      </c>
      <c r="AJ181">
        <f t="shared" si="117"/>
        <v>-0.24994057352764987</v>
      </c>
      <c r="AK181">
        <f t="shared" si="118"/>
        <v>-0.1032805240379342</v>
      </c>
      <c r="AL181">
        <f t="shared" si="119"/>
        <v>-2.9561012728831733</v>
      </c>
      <c r="AM181">
        <f t="shared" si="120"/>
        <v>-10.751239181725053</v>
      </c>
      <c r="AN181" s="15">
        <f t="shared" ref="AN181:AT190" si="128">$AU181+$AB$7*SIN(AO181)</f>
        <v>3.4883494714365568</v>
      </c>
      <c r="AO181" s="15">
        <f t="shared" si="128"/>
        <v>3.4943580924289375</v>
      </c>
      <c r="AP181" s="15">
        <f t="shared" si="128"/>
        <v>3.4829480486098801</v>
      </c>
      <c r="AQ181" s="15">
        <f t="shared" si="128"/>
        <v>3.5046561247010053</v>
      </c>
      <c r="AR181" s="15">
        <f t="shared" si="128"/>
        <v>3.4634986706862376</v>
      </c>
      <c r="AS181" s="15">
        <f t="shared" si="128"/>
        <v>3.5420838320749497</v>
      </c>
      <c r="AT181" s="15">
        <f t="shared" si="128"/>
        <v>3.3937979090216621</v>
      </c>
      <c r="AU181" s="15">
        <f t="shared" si="121"/>
        <v>3.6818262630555108</v>
      </c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</row>
    <row r="182" spans="1:68" s="15" customFormat="1" x14ac:dyDescent="0.2">
      <c r="A182" s="63" t="s">
        <v>1684</v>
      </c>
      <c r="B182" s="28" t="s">
        <v>676</v>
      </c>
      <c r="C182" s="64">
        <v>41814.434999999998</v>
      </c>
      <c r="D182" s="64" t="s">
        <v>700</v>
      </c>
      <c r="E182" s="9">
        <f t="shared" si="103"/>
        <v>-9218.9864610100358</v>
      </c>
      <c r="F182" s="9">
        <f t="shared" si="104"/>
        <v>-9219</v>
      </c>
      <c r="G182" s="9">
        <f t="shared" si="105"/>
        <v>2.0969999997760169E-2</v>
      </c>
      <c r="H182" s="9"/>
      <c r="I182" s="9">
        <f t="shared" si="127"/>
        <v>2.0969999997760169E-2</v>
      </c>
      <c r="J182" s="9"/>
      <c r="K182" s="9"/>
      <c r="L182" s="9"/>
      <c r="N182" s="9"/>
      <c r="O182" s="9"/>
      <c r="P182" s="9">
        <f t="shared" si="106"/>
        <v>2.3143444225179662E-3</v>
      </c>
      <c r="Q182" s="40">
        <f t="shared" si="107"/>
        <v>26795.934999999998</v>
      </c>
      <c r="S182" s="35">
        <v>0.1</v>
      </c>
      <c r="T182" s="9"/>
      <c r="U182" s="9"/>
      <c r="V182" s="9"/>
      <c r="W182" s="9"/>
      <c r="X182"/>
      <c r="Y182"/>
      <c r="Z182">
        <f t="shared" si="108"/>
        <v>-9219</v>
      </c>
      <c r="AA182" s="15">
        <f t="shared" si="109"/>
        <v>-7.0041070124358101E-3</v>
      </c>
      <c r="AB182" s="15">
        <f t="shared" si="110"/>
        <v>3.0288451432713945E-2</v>
      </c>
      <c r="AC182" s="15">
        <f t="shared" si="111"/>
        <v>1.8655655575242201E-2</v>
      </c>
      <c r="AD182" s="15">
        <f t="shared" si="112"/>
        <v>2.7974107010195981E-2</v>
      </c>
      <c r="AE182" s="15">
        <f t="shared" si="113"/>
        <v>7.8255066301789595E-5</v>
      </c>
      <c r="AF182">
        <f t="shared" si="114"/>
        <v>1.8655655575242201E-2</v>
      </c>
      <c r="AG182" s="68"/>
      <c r="AH182">
        <f t="shared" si="115"/>
        <v>-9.3184514349537763E-3</v>
      </c>
      <c r="AI182">
        <f t="shared" si="116"/>
        <v>0.44968937628101191</v>
      </c>
      <c r="AJ182">
        <f t="shared" si="117"/>
        <v>-0.25071689897453481</v>
      </c>
      <c r="AK182">
        <f t="shared" si="118"/>
        <v>-0.10372182712437318</v>
      </c>
      <c r="AL182">
        <f t="shared" si="119"/>
        <v>-2.9552994170411222</v>
      </c>
      <c r="AM182">
        <f t="shared" si="120"/>
        <v>-10.704695959391561</v>
      </c>
      <c r="AN182" s="15">
        <f t="shared" si="128"/>
        <v>3.4898269201523986</v>
      </c>
      <c r="AO182" s="15">
        <f t="shared" si="128"/>
        <v>3.4958376189201328</v>
      </c>
      <c r="AP182" s="15">
        <f t="shared" si="128"/>
        <v>3.4844175263358155</v>
      </c>
      <c r="AQ182" s="15">
        <f t="shared" si="128"/>
        <v>3.5061566105963426</v>
      </c>
      <c r="AR182" s="15">
        <f t="shared" si="128"/>
        <v>3.4649188405008462</v>
      </c>
      <c r="AS182" s="15">
        <f t="shared" si="128"/>
        <v>3.5437027748447694</v>
      </c>
      <c r="AT182" s="15">
        <f t="shared" si="128"/>
        <v>3.3949705498756457</v>
      </c>
      <c r="AU182" s="15">
        <f t="shared" si="121"/>
        <v>3.6840810140992697</v>
      </c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</row>
    <row r="183" spans="1:68" s="15" customFormat="1" x14ac:dyDescent="0.2">
      <c r="A183" s="63" t="s">
        <v>1689</v>
      </c>
      <c r="B183" s="28" t="s">
        <v>676</v>
      </c>
      <c r="C183" s="64">
        <v>41814.442000000003</v>
      </c>
      <c r="D183" s="64" t="s">
        <v>700</v>
      </c>
      <c r="E183" s="9">
        <f t="shared" si="103"/>
        <v>-9218.9819415570164</v>
      </c>
      <c r="F183" s="9">
        <f t="shared" si="104"/>
        <v>-9219</v>
      </c>
      <c r="G183" s="9">
        <f t="shared" si="105"/>
        <v>2.7970000002824236E-2</v>
      </c>
      <c r="H183" s="9"/>
      <c r="I183" s="9">
        <f t="shared" si="127"/>
        <v>2.7970000002824236E-2</v>
      </c>
      <c r="J183" s="9"/>
      <c r="K183" s="9"/>
      <c r="L183" s="9"/>
      <c r="N183" s="9"/>
      <c r="O183" s="9"/>
      <c r="P183" s="9">
        <f t="shared" si="106"/>
        <v>2.3143444225179662E-3</v>
      </c>
      <c r="Q183" s="40">
        <f t="shared" si="107"/>
        <v>26795.942000000003</v>
      </c>
      <c r="S183" s="35">
        <v>0.1</v>
      </c>
      <c r="T183"/>
      <c r="U183"/>
      <c r="V183"/>
      <c r="W183"/>
      <c r="X183"/>
      <c r="Y183"/>
      <c r="Z183">
        <f t="shared" si="108"/>
        <v>-9219</v>
      </c>
      <c r="AA183" s="15">
        <f t="shared" si="109"/>
        <v>-7.0041070124358101E-3</v>
      </c>
      <c r="AB183" s="15">
        <f t="shared" si="110"/>
        <v>3.7288451437778009E-2</v>
      </c>
      <c r="AC183" s="15">
        <f t="shared" si="111"/>
        <v>2.5655655580306268E-2</v>
      </c>
      <c r="AD183" s="15">
        <f t="shared" si="112"/>
        <v>3.4974107015260048E-2</v>
      </c>
      <c r="AE183" s="15">
        <f t="shared" si="113"/>
        <v>1.2231881615148621E-4</v>
      </c>
      <c r="AF183">
        <f t="shared" si="114"/>
        <v>2.5655655580306268E-2</v>
      </c>
      <c r="AG183" s="68"/>
      <c r="AH183">
        <f t="shared" si="115"/>
        <v>-9.3184514349537763E-3</v>
      </c>
      <c r="AI183">
        <f t="shared" si="116"/>
        <v>0.44968937628101191</v>
      </c>
      <c r="AJ183">
        <f t="shared" si="117"/>
        <v>-0.25071689897453481</v>
      </c>
      <c r="AK183">
        <f t="shared" si="118"/>
        <v>-0.10372182712437318</v>
      </c>
      <c r="AL183">
        <f t="shared" si="119"/>
        <v>-2.9552994170411222</v>
      </c>
      <c r="AM183">
        <f t="shared" si="120"/>
        <v>-10.704695959391561</v>
      </c>
      <c r="AN183" s="15">
        <f t="shared" si="128"/>
        <v>3.4898269201523986</v>
      </c>
      <c r="AO183" s="15">
        <f t="shared" si="128"/>
        <v>3.4958376189201328</v>
      </c>
      <c r="AP183" s="15">
        <f t="shared" si="128"/>
        <v>3.4844175263358155</v>
      </c>
      <c r="AQ183" s="15">
        <f t="shared" si="128"/>
        <v>3.5061566105963426</v>
      </c>
      <c r="AR183" s="15">
        <f t="shared" si="128"/>
        <v>3.4649188405008462</v>
      </c>
      <c r="AS183" s="15">
        <f t="shared" si="128"/>
        <v>3.5437027748447694</v>
      </c>
      <c r="AT183" s="15">
        <f t="shared" si="128"/>
        <v>3.3949705498756457</v>
      </c>
      <c r="AU183" s="15">
        <f t="shared" si="121"/>
        <v>3.6840810140992697</v>
      </c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</row>
    <row r="184" spans="1:68" s="15" customFormat="1" x14ac:dyDescent="0.2">
      <c r="A184" s="63" t="s">
        <v>1693</v>
      </c>
      <c r="B184" s="28" t="s">
        <v>676</v>
      </c>
      <c r="C184" s="64">
        <v>41831.478999999999</v>
      </c>
      <c r="D184" s="64" t="s">
        <v>700</v>
      </c>
      <c r="E184" s="9">
        <f t="shared" si="103"/>
        <v>-9207.9822385496445</v>
      </c>
      <c r="F184" s="9">
        <f t="shared" si="104"/>
        <v>-9208</v>
      </c>
      <c r="G184" s="9">
        <f t="shared" si="105"/>
        <v>2.7509999999892898E-2</v>
      </c>
      <c r="H184" s="9"/>
      <c r="I184" s="9">
        <f t="shared" si="127"/>
        <v>2.7509999999892898E-2</v>
      </c>
      <c r="J184" s="9"/>
      <c r="K184" s="9"/>
      <c r="L184" s="9"/>
      <c r="N184" s="9"/>
      <c r="O184" s="9"/>
      <c r="P184" s="9">
        <f t="shared" si="106"/>
        <v>2.3173969586578196E-3</v>
      </c>
      <c r="Q184" s="40">
        <f t="shared" si="107"/>
        <v>26812.978999999999</v>
      </c>
      <c r="S184" s="35">
        <v>0.1</v>
      </c>
      <c r="X184"/>
      <c r="Y184"/>
      <c r="Z184">
        <f t="shared" si="108"/>
        <v>-9208</v>
      </c>
      <c r="AA184" s="15">
        <f t="shared" si="109"/>
        <v>-7.0483166327317808E-3</v>
      </c>
      <c r="AB184" s="15">
        <f t="shared" si="110"/>
        <v>3.68757135912825E-2</v>
      </c>
      <c r="AC184" s="15">
        <f t="shared" si="111"/>
        <v>2.5192603041235079E-2</v>
      </c>
      <c r="AD184" s="15">
        <f t="shared" si="112"/>
        <v>3.455831663262468E-2</v>
      </c>
      <c r="AE184" s="15">
        <f t="shared" si="113"/>
        <v>1.1942772484807438E-4</v>
      </c>
      <c r="AF184">
        <f t="shared" si="114"/>
        <v>2.5192603041235079E-2</v>
      </c>
      <c r="AG184" s="68"/>
      <c r="AH184">
        <f t="shared" si="115"/>
        <v>-9.3657135913896E-3</v>
      </c>
      <c r="AI184">
        <f t="shared" si="116"/>
        <v>0.44982058045650453</v>
      </c>
      <c r="AJ184">
        <f t="shared" si="117"/>
        <v>-0.251937177529448</v>
      </c>
      <c r="AK184">
        <f t="shared" si="118"/>
        <v>-0.10441554630792509</v>
      </c>
      <c r="AL184">
        <f t="shared" si="119"/>
        <v>-2.9540386712562579</v>
      </c>
      <c r="AM184">
        <f t="shared" si="120"/>
        <v>-10.632319216810268</v>
      </c>
      <c r="AN184" s="15">
        <f t="shared" si="128"/>
        <v>3.4921493374442321</v>
      </c>
      <c r="AO184" s="15">
        <f t="shared" si="128"/>
        <v>3.4981628704012673</v>
      </c>
      <c r="AP184" s="15">
        <f t="shared" si="128"/>
        <v>3.4867277315300131</v>
      </c>
      <c r="AQ184" s="15">
        <f t="shared" si="128"/>
        <v>3.5085142931975954</v>
      </c>
      <c r="AR184" s="15">
        <f t="shared" si="128"/>
        <v>3.4671523253082035</v>
      </c>
      <c r="AS184" s="15">
        <f t="shared" si="128"/>
        <v>3.5462456078482285</v>
      </c>
      <c r="AT184" s="15">
        <f t="shared" si="128"/>
        <v>3.3968162429457287</v>
      </c>
      <c r="AU184" s="15">
        <f t="shared" si="121"/>
        <v>3.6876241943108914</v>
      </c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</row>
    <row r="185" spans="1:68" s="15" customFormat="1" x14ac:dyDescent="0.2">
      <c r="A185" s="63" t="s">
        <v>1696</v>
      </c>
      <c r="B185" s="28" t="s">
        <v>676</v>
      </c>
      <c r="C185" s="64">
        <v>41845.415999999997</v>
      </c>
      <c r="D185" s="64" t="s">
        <v>700</v>
      </c>
      <c r="E185" s="9">
        <f t="shared" si="103"/>
        <v>-9198.9840075926841</v>
      </c>
      <c r="F185" s="9">
        <f t="shared" si="104"/>
        <v>-9199</v>
      </c>
      <c r="G185" s="9">
        <f t="shared" si="105"/>
        <v>2.4769999996351544E-2</v>
      </c>
      <c r="H185" s="9"/>
      <c r="I185" s="9">
        <f t="shared" si="127"/>
        <v>2.4769999996351544E-2</v>
      </c>
      <c r="J185" s="9"/>
      <c r="K185" s="9"/>
      <c r="L185" s="9"/>
      <c r="N185" s="9"/>
      <c r="O185" s="9"/>
      <c r="P185" s="9">
        <f t="shared" si="106"/>
        <v>2.3198939722355689E-3</v>
      </c>
      <c r="Q185" s="40">
        <f t="shared" si="107"/>
        <v>26826.915999999997</v>
      </c>
      <c r="S185" s="35">
        <v>0.1</v>
      </c>
      <c r="T185" s="9"/>
      <c r="U185" s="9"/>
      <c r="V185" s="9"/>
      <c r="W185" s="9"/>
      <c r="X185" s="9"/>
      <c r="Y185" s="9"/>
      <c r="Z185">
        <f t="shared" si="108"/>
        <v>-9199</v>
      </c>
      <c r="AA185" s="15">
        <f t="shared" si="109"/>
        <v>-7.084464300976547E-3</v>
      </c>
      <c r="AB185" s="15">
        <f t="shared" si="110"/>
        <v>3.4174358269563658E-2</v>
      </c>
      <c r="AC185" s="15">
        <f t="shared" si="111"/>
        <v>2.2450106024115974E-2</v>
      </c>
      <c r="AD185" s="15">
        <f t="shared" si="112"/>
        <v>3.1854464297328092E-2</v>
      </c>
      <c r="AE185" s="15">
        <f t="shared" si="113"/>
        <v>1.0147068956697502E-4</v>
      </c>
      <c r="AF185">
        <f t="shared" si="114"/>
        <v>2.2450106024115974E-2</v>
      </c>
      <c r="AG185" s="68"/>
      <c r="AH185">
        <f t="shared" si="115"/>
        <v>-9.4043582732121159E-3</v>
      </c>
      <c r="AI185">
        <f t="shared" si="116"/>
        <v>0.44992864564899226</v>
      </c>
      <c r="AJ185">
        <f t="shared" si="117"/>
        <v>-0.2529358964133126</v>
      </c>
      <c r="AK185">
        <f t="shared" si="118"/>
        <v>-0.1049833564068522</v>
      </c>
      <c r="AL185">
        <f t="shared" si="119"/>
        <v>-2.9530065246547905</v>
      </c>
      <c r="AM185">
        <f t="shared" si="120"/>
        <v>-10.573784191553576</v>
      </c>
      <c r="AN185" s="15">
        <f t="shared" si="128"/>
        <v>3.4940501469162064</v>
      </c>
      <c r="AO185" s="15">
        <f t="shared" si="128"/>
        <v>3.5000656081350083</v>
      </c>
      <c r="AP185" s="15">
        <f t="shared" si="128"/>
        <v>3.4886188347501004</v>
      </c>
      <c r="AQ185" s="15">
        <f t="shared" si="128"/>
        <v>3.5104431051623428</v>
      </c>
      <c r="AR185" s="15">
        <f t="shared" si="128"/>
        <v>3.4689813539713032</v>
      </c>
      <c r="AS185" s="15">
        <f t="shared" si="128"/>
        <v>3.5483249953351423</v>
      </c>
      <c r="AT185" s="15">
        <f t="shared" si="128"/>
        <v>3.398329069996155</v>
      </c>
      <c r="AU185" s="15">
        <f t="shared" si="121"/>
        <v>3.6905231599385817</v>
      </c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</row>
    <row r="186" spans="1:68" s="15" customFormat="1" x14ac:dyDescent="0.2">
      <c r="A186" s="63" t="s">
        <v>1699</v>
      </c>
      <c r="B186" s="28" t="s">
        <v>676</v>
      </c>
      <c r="C186" s="64">
        <v>41907.366999999998</v>
      </c>
      <c r="D186" s="64" t="s">
        <v>700</v>
      </c>
      <c r="E186" s="9">
        <f t="shared" si="103"/>
        <v>-9158.9862027555773</v>
      </c>
      <c r="F186" s="9">
        <f t="shared" si="104"/>
        <v>-9159</v>
      </c>
      <c r="G186" s="9">
        <f t="shared" si="105"/>
        <v>2.1369999994931277E-2</v>
      </c>
      <c r="H186" s="9"/>
      <c r="I186" s="9">
        <f t="shared" si="127"/>
        <v>2.1369999994931277E-2</v>
      </c>
      <c r="J186" s="9"/>
      <c r="K186" s="9"/>
      <c r="L186" s="9"/>
      <c r="N186" s="9"/>
      <c r="O186" s="9"/>
      <c r="P186" s="9">
        <f t="shared" si="106"/>
        <v>2.3309861917878163E-3</v>
      </c>
      <c r="Q186" s="40">
        <f t="shared" si="107"/>
        <v>26888.866999999998</v>
      </c>
      <c r="S186" s="35">
        <v>0.1</v>
      </c>
      <c r="T186" s="9"/>
      <c r="U186" s="9"/>
      <c r="V186" s="9"/>
      <c r="W186" s="9"/>
      <c r="X186"/>
      <c r="Y186"/>
      <c r="Z186">
        <f t="shared" si="108"/>
        <v>-9159</v>
      </c>
      <c r="AA186" s="15">
        <f t="shared" si="109"/>
        <v>-7.2448576123563986E-3</v>
      </c>
      <c r="AB186" s="15">
        <f t="shared" si="110"/>
        <v>3.0945843799075494E-2</v>
      </c>
      <c r="AC186" s="15">
        <f t="shared" si="111"/>
        <v>1.9039013803143462E-2</v>
      </c>
      <c r="AD186" s="15">
        <f t="shared" si="112"/>
        <v>2.8614857607287675E-2</v>
      </c>
      <c r="AE186" s="15">
        <f t="shared" si="113"/>
        <v>8.1881007588534941E-5</v>
      </c>
      <c r="AF186">
        <f t="shared" si="114"/>
        <v>1.9039013803143462E-2</v>
      </c>
      <c r="AG186" s="68"/>
      <c r="AH186">
        <f t="shared" si="115"/>
        <v>-9.5758438041442153E-3</v>
      </c>
      <c r="AI186">
        <f t="shared" si="116"/>
        <v>0.45041676625682459</v>
      </c>
      <c r="AJ186">
        <f t="shared" si="117"/>
        <v>-0.25737804622795696</v>
      </c>
      <c r="AK186">
        <f t="shared" si="118"/>
        <v>-0.10750939116372221</v>
      </c>
      <c r="AL186">
        <f t="shared" si="119"/>
        <v>-2.9484122996296724</v>
      </c>
      <c r="AM186">
        <f t="shared" si="120"/>
        <v>-10.320802878080022</v>
      </c>
      <c r="AN186" s="15">
        <f t="shared" si="128"/>
        <v>3.5025053241586011</v>
      </c>
      <c r="AO186" s="15">
        <f t="shared" si="128"/>
        <v>3.5085251300582097</v>
      </c>
      <c r="AP186" s="15">
        <f t="shared" si="128"/>
        <v>3.497033986517033</v>
      </c>
      <c r="AQ186" s="15">
        <f t="shared" si="128"/>
        <v>3.5190134732888421</v>
      </c>
      <c r="AR186" s="15">
        <f t="shared" si="128"/>
        <v>3.4771282667704884</v>
      </c>
      <c r="AS186" s="15">
        <f t="shared" si="128"/>
        <v>3.5575545304441714</v>
      </c>
      <c r="AT186" s="15">
        <f t="shared" si="128"/>
        <v>3.4050826168357604</v>
      </c>
      <c r="AU186" s="15">
        <f t="shared" si="121"/>
        <v>3.7034074516172057</v>
      </c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</row>
    <row r="187" spans="1:68" s="15" customFormat="1" x14ac:dyDescent="0.2">
      <c r="A187" s="63" t="s">
        <v>1699</v>
      </c>
      <c r="B187" s="28" t="s">
        <v>676</v>
      </c>
      <c r="C187" s="64">
        <v>41938.343000000001</v>
      </c>
      <c r="D187" s="64" t="s">
        <v>700</v>
      </c>
      <c r="E187" s="9">
        <f t="shared" si="103"/>
        <v>-9138.9869775189509</v>
      </c>
      <c r="F187" s="9">
        <f t="shared" si="104"/>
        <v>-9139</v>
      </c>
      <c r="G187" s="9">
        <f t="shared" si="105"/>
        <v>2.0169999996141996E-2</v>
      </c>
      <c r="H187" s="9"/>
      <c r="I187" s="9">
        <f t="shared" si="127"/>
        <v>2.0169999996141996E-2</v>
      </c>
      <c r="J187" s="9"/>
      <c r="K187" s="9"/>
      <c r="L187" s="9"/>
      <c r="N187" s="9"/>
      <c r="O187" s="9"/>
      <c r="P187" s="9">
        <f t="shared" si="106"/>
        <v>2.3365288616224618E-3</v>
      </c>
      <c r="Q187" s="40">
        <f t="shared" si="107"/>
        <v>26919.843000000001</v>
      </c>
      <c r="S187" s="35">
        <v>0.1</v>
      </c>
      <c r="T187" s="9"/>
      <c r="U187" s="9"/>
      <c r="V187" s="9"/>
      <c r="W187" s="9"/>
      <c r="X187"/>
      <c r="Y187"/>
      <c r="Z187">
        <f t="shared" si="108"/>
        <v>-9139</v>
      </c>
      <c r="AA187" s="15">
        <f t="shared" si="109"/>
        <v>-7.3248908335382702E-3</v>
      </c>
      <c r="AB187" s="15">
        <f t="shared" si="110"/>
        <v>2.9831419691302728E-2</v>
      </c>
      <c r="AC187" s="15">
        <f t="shared" si="111"/>
        <v>1.7833471134519534E-2</v>
      </c>
      <c r="AD187" s="15">
        <f t="shared" si="112"/>
        <v>2.7494890829680266E-2</v>
      </c>
      <c r="AE187" s="15">
        <f t="shared" si="113"/>
        <v>7.5596902173603604E-5</v>
      </c>
      <c r="AF187">
        <f t="shared" si="114"/>
        <v>1.7833471134519534E-2</v>
      </c>
      <c r="AG187" s="68"/>
      <c r="AH187">
        <f t="shared" si="115"/>
        <v>-9.661419695160732E-3</v>
      </c>
      <c r="AI187">
        <f t="shared" si="116"/>
        <v>0.45066564298924439</v>
      </c>
      <c r="AJ187">
        <f t="shared" si="117"/>
        <v>-0.25960122517920758</v>
      </c>
      <c r="AK187">
        <f t="shared" si="118"/>
        <v>-0.10877391326774909</v>
      </c>
      <c r="AL187">
        <f t="shared" si="119"/>
        <v>-2.9461109049545002</v>
      </c>
      <c r="AM187">
        <f t="shared" si="120"/>
        <v>-10.198533119610284</v>
      </c>
      <c r="AN187" s="15">
        <f t="shared" si="128"/>
        <v>3.506737322319057</v>
      </c>
      <c r="AO187" s="15">
        <f t="shared" si="128"/>
        <v>3.5127567346519917</v>
      </c>
      <c r="AP187" s="15">
        <f t="shared" si="128"/>
        <v>3.5012478809462126</v>
      </c>
      <c r="AQ187" s="15">
        <f t="shared" si="128"/>
        <v>3.5232973976553135</v>
      </c>
      <c r="AR187" s="15">
        <f t="shared" si="128"/>
        <v>3.481212766984414</v>
      </c>
      <c r="AS187" s="15">
        <f t="shared" si="128"/>
        <v>3.5621617848090246</v>
      </c>
      <c r="AT187" s="15">
        <f t="shared" si="128"/>
        <v>3.4084778979875083</v>
      </c>
      <c r="AU187" s="15">
        <f t="shared" si="121"/>
        <v>3.7098495974565173</v>
      </c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</row>
    <row r="188" spans="1:68" s="15" customFormat="1" x14ac:dyDescent="0.2">
      <c r="A188" s="63" t="s">
        <v>1699</v>
      </c>
      <c r="B188" s="28" t="s">
        <v>676</v>
      </c>
      <c r="C188" s="64">
        <v>41938.347999999998</v>
      </c>
      <c r="D188" s="64" t="s">
        <v>700</v>
      </c>
      <c r="E188" s="9">
        <f t="shared" si="103"/>
        <v>-9138.9837493382256</v>
      </c>
      <c r="F188" s="9">
        <f t="shared" si="104"/>
        <v>-9139</v>
      </c>
      <c r="G188" s="9">
        <f t="shared" si="105"/>
        <v>2.5169999993522651E-2</v>
      </c>
      <c r="H188" s="9"/>
      <c r="I188" s="9">
        <f t="shared" si="127"/>
        <v>2.5169999993522651E-2</v>
      </c>
      <c r="J188" s="9"/>
      <c r="K188" s="9"/>
      <c r="L188" s="9"/>
      <c r="N188" s="9"/>
      <c r="O188" s="9"/>
      <c r="P188" s="9">
        <f t="shared" si="106"/>
        <v>2.3365288616224618E-3</v>
      </c>
      <c r="Q188" s="40">
        <f t="shared" si="107"/>
        <v>26919.847999999998</v>
      </c>
      <c r="S188" s="35">
        <v>0.1</v>
      </c>
      <c r="T188" s="9"/>
      <c r="U188" s="9"/>
      <c r="V188" s="9"/>
      <c r="W188" s="9"/>
      <c r="X188"/>
      <c r="Y188"/>
      <c r="Z188">
        <f t="shared" si="108"/>
        <v>-9139</v>
      </c>
      <c r="AA188" s="15">
        <f t="shared" si="109"/>
        <v>-7.3248908335382702E-3</v>
      </c>
      <c r="AB188" s="15">
        <f t="shared" si="110"/>
        <v>3.4831419688683384E-2</v>
      </c>
      <c r="AC188" s="15">
        <f t="shared" si="111"/>
        <v>2.283347113190019E-2</v>
      </c>
      <c r="AD188" s="15">
        <f t="shared" si="112"/>
        <v>3.2494890827060918E-2</v>
      </c>
      <c r="AE188" s="15">
        <f t="shared" si="113"/>
        <v>1.0559179298626079E-4</v>
      </c>
      <c r="AF188">
        <f t="shared" si="114"/>
        <v>2.283347113190019E-2</v>
      </c>
      <c r="AG188" s="68"/>
      <c r="AH188">
        <f t="shared" si="115"/>
        <v>-9.661419695160732E-3</v>
      </c>
      <c r="AI188">
        <f t="shared" si="116"/>
        <v>0.45066564298924439</v>
      </c>
      <c r="AJ188">
        <f t="shared" si="117"/>
        <v>-0.25960122517920758</v>
      </c>
      <c r="AK188">
        <f t="shared" si="118"/>
        <v>-0.10877391326774909</v>
      </c>
      <c r="AL188">
        <f t="shared" si="119"/>
        <v>-2.9461109049545002</v>
      </c>
      <c r="AM188">
        <f t="shared" si="120"/>
        <v>-10.198533119610284</v>
      </c>
      <c r="AN188" s="15">
        <f t="shared" si="128"/>
        <v>3.506737322319057</v>
      </c>
      <c r="AO188" s="15">
        <f t="shared" si="128"/>
        <v>3.5127567346519917</v>
      </c>
      <c r="AP188" s="15">
        <f t="shared" si="128"/>
        <v>3.5012478809462126</v>
      </c>
      <c r="AQ188" s="15">
        <f t="shared" si="128"/>
        <v>3.5232973976553135</v>
      </c>
      <c r="AR188" s="15">
        <f t="shared" si="128"/>
        <v>3.481212766984414</v>
      </c>
      <c r="AS188" s="15">
        <f t="shared" si="128"/>
        <v>3.5621617848090246</v>
      </c>
      <c r="AT188" s="15">
        <f t="shared" si="128"/>
        <v>3.4084778979875083</v>
      </c>
      <c r="AU188" s="15">
        <f t="shared" si="121"/>
        <v>3.7098495974565173</v>
      </c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</row>
    <row r="189" spans="1:68" s="15" customFormat="1" x14ac:dyDescent="0.2">
      <c r="A189" s="63" t="s">
        <v>1699</v>
      </c>
      <c r="B189" s="28" t="s">
        <v>676</v>
      </c>
      <c r="C189" s="64">
        <v>41938.35</v>
      </c>
      <c r="D189" s="64" t="s">
        <v>700</v>
      </c>
      <c r="E189" s="9">
        <f t="shared" si="103"/>
        <v>-9138.9824580659351</v>
      </c>
      <c r="F189" s="9">
        <f t="shared" si="104"/>
        <v>-9139</v>
      </c>
      <c r="G189" s="9">
        <f t="shared" si="105"/>
        <v>2.7169999993930105E-2</v>
      </c>
      <c r="H189" s="9"/>
      <c r="I189" s="9">
        <f t="shared" si="127"/>
        <v>2.7169999993930105E-2</v>
      </c>
      <c r="J189" s="9"/>
      <c r="K189" s="9"/>
      <c r="L189" s="9"/>
      <c r="N189" s="9"/>
      <c r="O189" s="9"/>
      <c r="P189" s="9">
        <f t="shared" si="106"/>
        <v>2.3365288616224618E-3</v>
      </c>
      <c r="Q189" s="40">
        <f t="shared" si="107"/>
        <v>26919.85</v>
      </c>
      <c r="S189" s="35">
        <v>0.1</v>
      </c>
      <c r="T189" s="9"/>
      <c r="U189" s="9"/>
      <c r="V189" s="9"/>
      <c r="W189" s="9"/>
      <c r="X189"/>
      <c r="Y189"/>
      <c r="Z189">
        <f t="shared" si="108"/>
        <v>-9139</v>
      </c>
      <c r="AA189" s="15">
        <f t="shared" si="109"/>
        <v>-7.3248908335382702E-3</v>
      </c>
      <c r="AB189" s="15">
        <f t="shared" si="110"/>
        <v>3.6831419689090837E-2</v>
      </c>
      <c r="AC189" s="15">
        <f t="shared" si="111"/>
        <v>2.4833471132307643E-2</v>
      </c>
      <c r="AD189" s="15">
        <f t="shared" si="112"/>
        <v>3.4494890827468372E-2</v>
      </c>
      <c r="AE189" s="15">
        <f t="shared" si="113"/>
        <v>1.1898974931989617E-4</v>
      </c>
      <c r="AF189">
        <f t="shared" si="114"/>
        <v>2.4833471132307643E-2</v>
      </c>
      <c r="AG189" s="68"/>
      <c r="AH189">
        <f t="shared" si="115"/>
        <v>-9.661419695160732E-3</v>
      </c>
      <c r="AI189">
        <f t="shared" si="116"/>
        <v>0.45066564298924439</v>
      </c>
      <c r="AJ189">
        <f t="shared" si="117"/>
        <v>-0.25960122517920758</v>
      </c>
      <c r="AK189">
        <f t="shared" si="118"/>
        <v>-0.10877391326774909</v>
      </c>
      <c r="AL189">
        <f t="shared" si="119"/>
        <v>-2.9461109049545002</v>
      </c>
      <c r="AM189">
        <f t="shared" si="120"/>
        <v>-10.198533119610284</v>
      </c>
      <c r="AN189" s="15">
        <f t="shared" si="128"/>
        <v>3.506737322319057</v>
      </c>
      <c r="AO189" s="15">
        <f t="shared" si="128"/>
        <v>3.5127567346519917</v>
      </c>
      <c r="AP189" s="15">
        <f t="shared" si="128"/>
        <v>3.5012478809462126</v>
      </c>
      <c r="AQ189" s="15">
        <f t="shared" si="128"/>
        <v>3.5232973976553135</v>
      </c>
      <c r="AR189" s="15">
        <f t="shared" si="128"/>
        <v>3.481212766984414</v>
      </c>
      <c r="AS189" s="15">
        <f t="shared" si="128"/>
        <v>3.5621617848090246</v>
      </c>
      <c r="AT189" s="15">
        <f t="shared" si="128"/>
        <v>3.4084778979875083</v>
      </c>
      <c r="AU189" s="15">
        <f t="shared" si="121"/>
        <v>3.7098495974565173</v>
      </c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</row>
    <row r="190" spans="1:68" s="15" customFormat="1" x14ac:dyDescent="0.2">
      <c r="A190" s="63" t="s">
        <v>1708</v>
      </c>
      <c r="B190" s="28" t="s">
        <v>676</v>
      </c>
      <c r="C190" s="64">
        <v>41983.245999999999</v>
      </c>
      <c r="D190" s="64" t="s">
        <v>700</v>
      </c>
      <c r="E190" s="9">
        <f t="shared" si="103"/>
        <v>-9109.9959776868163</v>
      </c>
      <c r="F190" s="9">
        <f t="shared" si="104"/>
        <v>-9110</v>
      </c>
      <c r="G190" s="9">
        <f t="shared" si="105"/>
        <v>6.229999999050051E-3</v>
      </c>
      <c r="H190" s="9"/>
      <c r="I190" s="9">
        <f t="shared" si="127"/>
        <v>6.229999999050051E-3</v>
      </c>
      <c r="J190" s="9"/>
      <c r="K190" s="9"/>
      <c r="L190" s="9"/>
      <c r="N190" s="9"/>
      <c r="O190" s="9"/>
      <c r="P190" s="9">
        <f t="shared" si="106"/>
        <v>2.3445616594186636E-3</v>
      </c>
      <c r="Q190" s="40">
        <f t="shared" si="107"/>
        <v>26964.745999999999</v>
      </c>
      <c r="S190" s="35">
        <v>0.1</v>
      </c>
      <c r="T190" s="9"/>
      <c r="U190" s="9"/>
      <c r="V190" s="9"/>
      <c r="W190" s="9"/>
      <c r="X190"/>
      <c r="Y190"/>
      <c r="Z190">
        <f t="shared" si="108"/>
        <v>-9110</v>
      </c>
      <c r="AA190" s="15">
        <f t="shared" si="109"/>
        <v>-7.4407417405724669E-3</v>
      </c>
      <c r="AB190" s="15">
        <f t="shared" si="110"/>
        <v>1.6015303399041184E-2</v>
      </c>
      <c r="AC190" s="15">
        <f t="shared" si="111"/>
        <v>3.8854383396313874E-3</v>
      </c>
      <c r="AD190" s="15">
        <f t="shared" si="112"/>
        <v>1.3670741739622518E-2</v>
      </c>
      <c r="AE190" s="15">
        <f t="shared" si="113"/>
        <v>1.8688917971145734E-5</v>
      </c>
      <c r="AF190">
        <f t="shared" si="114"/>
        <v>3.8854383396313874E-3</v>
      </c>
      <c r="AG190" s="68"/>
      <c r="AH190">
        <f t="shared" si="115"/>
        <v>-9.7853033999911309E-3</v>
      </c>
      <c r="AI190">
        <f t="shared" si="116"/>
        <v>0.45103225182097306</v>
      </c>
      <c r="AJ190">
        <f t="shared" si="117"/>
        <v>-0.26282736072861701</v>
      </c>
      <c r="AK190">
        <f t="shared" si="118"/>
        <v>-0.1106092738392602</v>
      </c>
      <c r="AL190">
        <f t="shared" si="119"/>
        <v>-2.9427687300567138</v>
      </c>
      <c r="AM190">
        <f t="shared" si="120"/>
        <v>-10.025992484053406</v>
      </c>
      <c r="AN190" s="15">
        <f t="shared" si="128"/>
        <v>3.5128790034794464</v>
      </c>
      <c r="AO190" s="15">
        <f t="shared" si="128"/>
        <v>3.5188948412469356</v>
      </c>
      <c r="AP190" s="15">
        <f t="shared" si="128"/>
        <v>3.5073655752590285</v>
      </c>
      <c r="AQ190" s="15">
        <f t="shared" si="128"/>
        <v>3.5295076671032781</v>
      </c>
      <c r="AR190" s="15">
        <f t="shared" si="128"/>
        <v>3.487148499095249</v>
      </c>
      <c r="AS190" s="15">
        <f t="shared" si="128"/>
        <v>3.5688333310996696</v>
      </c>
      <c r="AT190" s="15">
        <f t="shared" si="128"/>
        <v>3.4134233052439806</v>
      </c>
      <c r="AU190" s="15">
        <f t="shared" si="121"/>
        <v>3.7191907089235197</v>
      </c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</row>
    <row r="191" spans="1:68" s="15" customFormat="1" x14ac:dyDescent="0.2">
      <c r="A191" s="63" t="s">
        <v>781</v>
      </c>
      <c r="B191" s="28" t="s">
        <v>676</v>
      </c>
      <c r="C191" s="64">
        <v>42212.487000000001</v>
      </c>
      <c r="D191" s="64" t="s">
        <v>700</v>
      </c>
      <c r="E191" s="9">
        <f t="shared" si="103"/>
        <v>-8961.9897021034831</v>
      </c>
      <c r="F191" s="9">
        <f t="shared" si="104"/>
        <v>-8962</v>
      </c>
      <c r="G191" s="9">
        <f t="shared" si="105"/>
        <v>1.5950000000884756E-2</v>
      </c>
      <c r="H191" s="9"/>
      <c r="I191" s="9">
        <f t="shared" si="127"/>
        <v>1.5950000000884756E-2</v>
      </c>
      <c r="J191" s="9"/>
      <c r="K191" s="9"/>
      <c r="L191" s="9"/>
      <c r="N191" s="9"/>
      <c r="O191" s="9"/>
      <c r="P191" s="9">
        <f t="shared" si="106"/>
        <v>2.3854815335595655E-3</v>
      </c>
      <c r="Q191" s="40">
        <f t="shared" si="107"/>
        <v>27193.987000000001</v>
      </c>
      <c r="S191" s="35">
        <v>0.1</v>
      </c>
      <c r="T191" s="9"/>
      <c r="U191" s="9"/>
      <c r="V191" s="9"/>
      <c r="W191" s="9"/>
      <c r="X191"/>
      <c r="Y191"/>
      <c r="Z191">
        <f t="shared" si="108"/>
        <v>-8962</v>
      </c>
      <c r="AA191" s="15">
        <f t="shared" si="109"/>
        <v>-8.0281887396032557E-3</v>
      </c>
      <c r="AB191" s="15">
        <f t="shared" si="110"/>
        <v>2.6363670274047575E-2</v>
      </c>
      <c r="AC191" s="15">
        <f t="shared" si="111"/>
        <v>1.356451846732519E-2</v>
      </c>
      <c r="AD191" s="15">
        <f t="shared" si="112"/>
        <v>2.3978188740488012E-2</v>
      </c>
      <c r="AE191" s="15">
        <f t="shared" si="113"/>
        <v>5.7495353527446606E-5</v>
      </c>
      <c r="AF191">
        <f t="shared" si="114"/>
        <v>1.356451846732519E-2</v>
      </c>
      <c r="AG191" s="68"/>
      <c r="AH191">
        <f t="shared" si="115"/>
        <v>-1.041367027316282E-2</v>
      </c>
      <c r="AI191">
        <f t="shared" si="116"/>
        <v>0.45301043261733032</v>
      </c>
      <c r="AJ191">
        <f t="shared" si="117"/>
        <v>-0.2793397134536596</v>
      </c>
      <c r="AK191">
        <f t="shared" si="118"/>
        <v>-0.12001005447261479</v>
      </c>
      <c r="AL191">
        <f t="shared" si="119"/>
        <v>-2.9256137734713681</v>
      </c>
      <c r="AM191">
        <f t="shared" si="120"/>
        <v>-9.2241401959806257</v>
      </c>
      <c r="AN191" s="15">
        <f t="shared" ref="AN191:AT200" si="129">$AU191+$AB$7*SIN(AO191)</f>
        <v>3.5443226514750288</v>
      </c>
      <c r="AO191" s="15">
        <f t="shared" si="129"/>
        <v>3.5502665101116202</v>
      </c>
      <c r="AP191" s="15">
        <f t="shared" si="129"/>
        <v>3.5387285241422624</v>
      </c>
      <c r="AQ191" s="15">
        <f t="shared" si="129"/>
        <v>3.5611784979097956</v>
      </c>
      <c r="AR191" s="15">
        <f t="shared" si="129"/>
        <v>3.517689592202685</v>
      </c>
      <c r="AS191" s="15">
        <f t="shared" si="129"/>
        <v>3.6027130682387969</v>
      </c>
      <c r="AT191" s="15">
        <f t="shared" si="129"/>
        <v>3.4390855393286612</v>
      </c>
      <c r="AU191" s="15">
        <f t="shared" si="121"/>
        <v>3.766862588134428</v>
      </c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</row>
    <row r="192" spans="1:68" s="15" customFormat="1" x14ac:dyDescent="0.2">
      <c r="A192" s="63" t="s">
        <v>781</v>
      </c>
      <c r="B192" s="28" t="s">
        <v>676</v>
      </c>
      <c r="C192" s="64">
        <v>42257.368000000002</v>
      </c>
      <c r="D192" s="64" t="s">
        <v>700</v>
      </c>
      <c r="E192" s="9">
        <f t="shared" si="103"/>
        <v>-8933.0129062665437</v>
      </c>
      <c r="F192" s="9">
        <f t="shared" si="104"/>
        <v>-8933</v>
      </c>
      <c r="G192" s="9">
        <f t="shared" si="105"/>
        <v>-1.9990000000689179E-2</v>
      </c>
      <c r="H192" s="9"/>
      <c r="I192" s="9">
        <f t="shared" si="127"/>
        <v>-1.9990000000689179E-2</v>
      </c>
      <c r="J192" s="9"/>
      <c r="K192" s="9"/>
      <c r="L192" s="9"/>
      <c r="N192" s="9"/>
      <c r="O192" s="9"/>
      <c r="P192" s="9">
        <f t="shared" si="106"/>
        <v>2.3934849026564192E-3</v>
      </c>
      <c r="Q192" s="40">
        <f t="shared" si="107"/>
        <v>27238.868000000002</v>
      </c>
      <c r="S192" s="35">
        <v>0.1</v>
      </c>
      <c r="T192" s="9"/>
      <c r="U192" s="9"/>
      <c r="V192" s="9"/>
      <c r="W192" s="9"/>
      <c r="X192"/>
      <c r="Y192"/>
      <c r="Z192">
        <f t="shared" si="108"/>
        <v>-8933</v>
      </c>
      <c r="AA192" s="15">
        <f t="shared" si="109"/>
        <v>-8.1425210334803034E-3</v>
      </c>
      <c r="AB192" s="15">
        <f t="shared" si="110"/>
        <v>-9.4539940645524557E-3</v>
      </c>
      <c r="AC192" s="15">
        <f t="shared" si="111"/>
        <v>-2.2383484903345598E-2</v>
      </c>
      <c r="AD192" s="15">
        <f t="shared" si="112"/>
        <v>-1.1847478967208875E-2</v>
      </c>
      <c r="AE192" s="15">
        <f t="shared" si="113"/>
        <v>1.4036275787845669E-5</v>
      </c>
      <c r="AF192">
        <f t="shared" si="114"/>
        <v>-2.2383484903345598E-2</v>
      </c>
      <c r="AG192" s="68"/>
      <c r="AH192">
        <f t="shared" si="115"/>
        <v>-1.0536005936136723E-2</v>
      </c>
      <c r="AI192">
        <f t="shared" si="116"/>
        <v>0.453419361392426</v>
      </c>
      <c r="AJ192">
        <f t="shared" si="117"/>
        <v>-0.28258490821686322</v>
      </c>
      <c r="AK192">
        <f t="shared" si="118"/>
        <v>-0.12185895740296081</v>
      </c>
      <c r="AL192">
        <f t="shared" si="119"/>
        <v>-2.922232369774489</v>
      </c>
      <c r="AM192">
        <f t="shared" si="120"/>
        <v>-9.0808313331317443</v>
      </c>
      <c r="AN192" s="15">
        <f t="shared" si="129"/>
        <v>3.5505039826568523</v>
      </c>
      <c r="AO192" s="15">
        <f t="shared" si="129"/>
        <v>3.5564235867826679</v>
      </c>
      <c r="AP192" s="15">
        <f t="shared" si="129"/>
        <v>3.5449021880325273</v>
      </c>
      <c r="AQ192" s="15">
        <f t="shared" si="129"/>
        <v>3.5673805013347346</v>
      </c>
      <c r="AR192" s="15">
        <f t="shared" si="129"/>
        <v>3.5237236086313004</v>
      </c>
      <c r="AS192" s="15">
        <f t="shared" si="129"/>
        <v>3.609318222732981</v>
      </c>
      <c r="AT192" s="15">
        <f t="shared" si="129"/>
        <v>3.4441996727591344</v>
      </c>
      <c r="AU192" s="15">
        <f t="shared" si="121"/>
        <v>3.7762036996014299</v>
      </c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</row>
    <row r="193" spans="1:48" x14ac:dyDescent="0.2">
      <c r="A193" s="63" t="s">
        <v>781</v>
      </c>
      <c r="B193" s="28" t="s">
        <v>676</v>
      </c>
      <c r="C193" s="64">
        <v>42257.394</v>
      </c>
      <c r="D193" s="64" t="s">
        <v>700</v>
      </c>
      <c r="E193" s="9">
        <f t="shared" si="103"/>
        <v>-8932.9961197267676</v>
      </c>
      <c r="F193" s="9">
        <f t="shared" si="104"/>
        <v>-8933</v>
      </c>
      <c r="G193" s="9">
        <f t="shared" si="105"/>
        <v>6.0099999973317608E-3</v>
      </c>
      <c r="H193" s="9"/>
      <c r="I193" s="9">
        <f t="shared" si="127"/>
        <v>6.0099999973317608E-3</v>
      </c>
      <c r="J193" s="9"/>
      <c r="K193" s="9"/>
      <c r="L193" s="9"/>
      <c r="M193" s="15"/>
      <c r="N193" s="9"/>
      <c r="O193" s="9"/>
      <c r="P193" s="9">
        <f t="shared" si="106"/>
        <v>2.3934849026564192E-3</v>
      </c>
      <c r="Q193" s="40">
        <f t="shared" si="107"/>
        <v>27238.894</v>
      </c>
      <c r="S193" s="35">
        <v>0.1</v>
      </c>
      <c r="T193" s="9"/>
      <c r="U193" s="9"/>
      <c r="V193" s="9"/>
      <c r="W193" s="9"/>
      <c r="X193" s="9"/>
      <c r="Y193" s="9"/>
      <c r="Z193">
        <f t="shared" si="108"/>
        <v>-8933</v>
      </c>
      <c r="AA193" s="15">
        <f t="shared" si="109"/>
        <v>-8.1425210334803034E-3</v>
      </c>
      <c r="AB193" s="15">
        <f t="shared" si="110"/>
        <v>1.6546005933468486E-2</v>
      </c>
      <c r="AC193" s="15">
        <f t="shared" si="111"/>
        <v>3.6165150946753416E-3</v>
      </c>
      <c r="AD193" s="15">
        <f t="shared" si="112"/>
        <v>1.4152521030812064E-2</v>
      </c>
      <c r="AE193" s="15">
        <f t="shared" si="113"/>
        <v>2.0029385152757778E-5</v>
      </c>
      <c r="AF193">
        <f t="shared" si="114"/>
        <v>3.6165150946753416E-3</v>
      </c>
      <c r="AG193" s="68"/>
      <c r="AH193">
        <f t="shared" si="115"/>
        <v>-1.0536005936136723E-2</v>
      </c>
      <c r="AI193">
        <f t="shared" si="116"/>
        <v>0.453419361392426</v>
      </c>
      <c r="AJ193">
        <f t="shared" si="117"/>
        <v>-0.28258490821686322</v>
      </c>
      <c r="AK193">
        <f t="shared" si="118"/>
        <v>-0.12185895740296081</v>
      </c>
      <c r="AL193">
        <f t="shared" si="119"/>
        <v>-2.922232369774489</v>
      </c>
      <c r="AM193">
        <f t="shared" si="120"/>
        <v>-9.0808313331317443</v>
      </c>
      <c r="AN193" s="15">
        <f t="shared" si="129"/>
        <v>3.5505039826568523</v>
      </c>
      <c r="AO193" s="15">
        <f t="shared" si="129"/>
        <v>3.5564235867826679</v>
      </c>
      <c r="AP193" s="15">
        <f t="shared" si="129"/>
        <v>3.5449021880325273</v>
      </c>
      <c r="AQ193" s="15">
        <f t="shared" si="129"/>
        <v>3.5673805013347346</v>
      </c>
      <c r="AR193" s="15">
        <f t="shared" si="129"/>
        <v>3.5237236086313004</v>
      </c>
      <c r="AS193" s="15">
        <f t="shared" si="129"/>
        <v>3.609318222732981</v>
      </c>
      <c r="AT193" s="15">
        <f t="shared" si="129"/>
        <v>3.4441996727591344</v>
      </c>
      <c r="AU193" s="15">
        <f t="shared" si="121"/>
        <v>3.7762036996014299</v>
      </c>
    </row>
    <row r="194" spans="1:48" x14ac:dyDescent="0.2">
      <c r="A194" s="63" t="s">
        <v>783</v>
      </c>
      <c r="B194" s="28" t="s">
        <v>676</v>
      </c>
      <c r="C194" s="64">
        <v>42288.383000000002</v>
      </c>
      <c r="D194" s="64" t="s">
        <v>700</v>
      </c>
      <c r="E194" s="9">
        <f t="shared" si="103"/>
        <v>-8912.9885012202521</v>
      </c>
      <c r="F194" s="9">
        <f t="shared" si="104"/>
        <v>-8913</v>
      </c>
      <c r="G194" s="9">
        <f t="shared" si="105"/>
        <v>1.780999999755295E-2</v>
      </c>
      <c r="H194" s="9"/>
      <c r="I194" s="9">
        <f t="shared" si="127"/>
        <v>1.780999999755295E-2</v>
      </c>
      <c r="J194" s="9"/>
      <c r="K194" s="9"/>
      <c r="L194" s="9"/>
      <c r="M194" s="15"/>
      <c r="N194" s="9"/>
      <c r="O194" s="9"/>
      <c r="P194" s="9">
        <f t="shared" si="106"/>
        <v>2.3990016582652613E-3</v>
      </c>
      <c r="Q194" s="40">
        <f t="shared" si="107"/>
        <v>27269.883000000002</v>
      </c>
      <c r="S194" s="35">
        <v>0.1</v>
      </c>
      <c r="T194" s="9"/>
      <c r="U194" s="9"/>
      <c r="V194" s="9"/>
      <c r="W194" s="9"/>
      <c r="Z194">
        <f t="shared" si="108"/>
        <v>-8913</v>
      </c>
      <c r="AA194" s="15">
        <f t="shared" si="109"/>
        <v>-8.2212167701623019E-3</v>
      </c>
      <c r="AB194" s="15">
        <f t="shared" si="110"/>
        <v>2.8430218425980515E-2</v>
      </c>
      <c r="AC194" s="15">
        <f t="shared" si="111"/>
        <v>1.5410998339287689E-2</v>
      </c>
      <c r="AD194" s="15">
        <f t="shared" si="112"/>
        <v>2.6031216767715252E-2</v>
      </c>
      <c r="AE194" s="15">
        <f t="shared" si="113"/>
        <v>6.7762424640777964E-5</v>
      </c>
      <c r="AF194">
        <f t="shared" si="114"/>
        <v>1.5410998339287689E-2</v>
      </c>
      <c r="AG194" s="68"/>
      <c r="AH194">
        <f t="shared" si="115"/>
        <v>-1.0620218428427563E-2</v>
      </c>
      <c r="AI194">
        <f t="shared" si="116"/>
        <v>0.45370550759186656</v>
      </c>
      <c r="AJ194">
        <f t="shared" si="117"/>
        <v>-0.28482486767925946</v>
      </c>
      <c r="AK194">
        <f t="shared" si="118"/>
        <v>-0.12313540337587701</v>
      </c>
      <c r="AL194">
        <f t="shared" si="119"/>
        <v>-2.919896429727419</v>
      </c>
      <c r="AM194">
        <f t="shared" si="120"/>
        <v>-8.9843738037801764</v>
      </c>
      <c r="AN194" s="15">
        <f t="shared" si="129"/>
        <v>3.5547708928699464</v>
      </c>
      <c r="AO194" s="15">
        <f t="shared" si="129"/>
        <v>3.5606719084846183</v>
      </c>
      <c r="AP194" s="15">
        <f t="shared" si="129"/>
        <v>3.5491653554864855</v>
      </c>
      <c r="AQ194" s="15">
        <f t="shared" si="129"/>
        <v>3.5716571717362342</v>
      </c>
      <c r="AR194" s="15">
        <f t="shared" si="129"/>
        <v>3.5278946310452231</v>
      </c>
      <c r="AS194" s="15">
        <f t="shared" si="129"/>
        <v>3.6138670397440062</v>
      </c>
      <c r="AT194" s="15">
        <f t="shared" si="129"/>
        <v>3.4477435178411029</v>
      </c>
      <c r="AU194" s="15">
        <f t="shared" si="121"/>
        <v>3.7826458454407419</v>
      </c>
    </row>
    <row r="195" spans="1:48" x14ac:dyDescent="0.2">
      <c r="A195" s="63" t="s">
        <v>783</v>
      </c>
      <c r="B195" s="28" t="s">
        <v>676</v>
      </c>
      <c r="C195" s="64">
        <v>42291.478999999999</v>
      </c>
      <c r="D195" s="64" t="s">
        <v>700</v>
      </c>
      <c r="E195" s="9">
        <f t="shared" si="103"/>
        <v>-8910.9896117144235</v>
      </c>
      <c r="F195" s="9">
        <f t="shared" si="104"/>
        <v>-8911</v>
      </c>
      <c r="G195" s="9">
        <f t="shared" si="105"/>
        <v>1.6089999997348059E-2</v>
      </c>
      <c r="H195" s="9"/>
      <c r="I195" s="9">
        <f t="shared" si="127"/>
        <v>1.6089999997348059E-2</v>
      </c>
      <c r="J195" s="9"/>
      <c r="K195" s="9"/>
      <c r="L195" s="9"/>
      <c r="M195" s="15"/>
      <c r="N195" s="9"/>
      <c r="O195" s="9"/>
      <c r="P195" s="9">
        <f t="shared" si="106"/>
        <v>2.3995532076949576E-3</v>
      </c>
      <c r="Q195" s="40">
        <f t="shared" si="107"/>
        <v>27272.978999999999</v>
      </c>
      <c r="S195" s="35">
        <v>0.1</v>
      </c>
      <c r="T195" s="9"/>
      <c r="U195" s="9"/>
      <c r="V195" s="9"/>
      <c r="W195" s="9"/>
      <c r="Z195">
        <f t="shared" si="108"/>
        <v>-8911</v>
      </c>
      <c r="AA195" s="15">
        <f t="shared" si="109"/>
        <v>-8.2290793526739753E-3</v>
      </c>
      <c r="AB195" s="15">
        <f t="shared" si="110"/>
        <v>2.671863255771699E-2</v>
      </c>
      <c r="AC195" s="15">
        <f t="shared" si="111"/>
        <v>1.3690446789653102E-2</v>
      </c>
      <c r="AD195" s="15">
        <f t="shared" si="112"/>
        <v>2.4319079350022033E-2</v>
      </c>
      <c r="AE195" s="15">
        <f t="shared" si="113"/>
        <v>5.9141762043266808E-5</v>
      </c>
      <c r="AF195">
        <f t="shared" si="114"/>
        <v>1.3690446789653102E-2</v>
      </c>
      <c r="AG195" s="68"/>
      <c r="AH195">
        <f t="shared" si="115"/>
        <v>-1.0628632560368933E-2</v>
      </c>
      <c r="AI195">
        <f t="shared" si="116"/>
        <v>0.4537343081621793</v>
      </c>
      <c r="AJ195">
        <f t="shared" si="117"/>
        <v>-0.28504894922039475</v>
      </c>
      <c r="AK195">
        <f t="shared" si="118"/>
        <v>-0.12326310851567525</v>
      </c>
      <c r="AL195">
        <f t="shared" si="119"/>
        <v>-2.9196626574537117</v>
      </c>
      <c r="AM195">
        <f t="shared" si="120"/>
        <v>-8.9748320090202593</v>
      </c>
      <c r="AN195" s="15">
        <f t="shared" si="129"/>
        <v>3.5551977610727157</v>
      </c>
      <c r="AO195" s="15">
        <f t="shared" si="129"/>
        <v>3.5610968352339443</v>
      </c>
      <c r="AP195" s="15">
        <f t="shared" si="129"/>
        <v>3.5495919186148743</v>
      </c>
      <c r="AQ195" s="15">
        <f t="shared" si="129"/>
        <v>3.5720848148589637</v>
      </c>
      <c r="AR195" s="15">
        <f t="shared" si="129"/>
        <v>3.528312167461205</v>
      </c>
      <c r="AS195" s="15">
        <f t="shared" si="129"/>
        <v>3.6143216305593198</v>
      </c>
      <c r="AT195" s="15">
        <f t="shared" si="129"/>
        <v>3.4480986648044309</v>
      </c>
      <c r="AU195" s="15">
        <f t="shared" si="121"/>
        <v>3.7832900600246733</v>
      </c>
    </row>
    <row r="196" spans="1:48" x14ac:dyDescent="0.2">
      <c r="A196" s="63" t="s">
        <v>783</v>
      </c>
      <c r="B196" s="28" t="s">
        <v>676</v>
      </c>
      <c r="C196" s="64">
        <v>42302.319000000003</v>
      </c>
      <c r="D196" s="64" t="s">
        <v>700</v>
      </c>
      <c r="E196" s="9">
        <f t="shared" si="103"/>
        <v>-8903.9909158994342</v>
      </c>
      <c r="F196" s="9">
        <f t="shared" si="104"/>
        <v>-8904</v>
      </c>
      <c r="G196" s="9">
        <f t="shared" si="105"/>
        <v>1.4070000004721805E-2</v>
      </c>
      <c r="H196" s="9"/>
      <c r="I196" s="9">
        <f t="shared" si="127"/>
        <v>1.4070000004721805E-2</v>
      </c>
      <c r="J196" s="9"/>
      <c r="K196" s="9"/>
      <c r="L196" s="9"/>
      <c r="M196" s="15"/>
      <c r="N196" s="9"/>
      <c r="O196" s="9"/>
      <c r="P196" s="9">
        <f t="shared" si="106"/>
        <v>2.4014834501019681E-3</v>
      </c>
      <c r="Q196" s="40">
        <f t="shared" si="107"/>
        <v>27283.819000000003</v>
      </c>
      <c r="S196" s="35">
        <v>0.1</v>
      </c>
      <c r="T196" s="9"/>
      <c r="U196" s="9"/>
      <c r="V196" s="9"/>
      <c r="W196" s="9"/>
      <c r="Z196">
        <f t="shared" si="108"/>
        <v>-8904</v>
      </c>
      <c r="AA196" s="15">
        <f t="shared" si="109"/>
        <v>-8.2565883229858694E-3</v>
      </c>
      <c r="AB196" s="15">
        <f t="shared" si="110"/>
        <v>2.472807177780964E-2</v>
      </c>
      <c r="AC196" s="15">
        <f t="shared" si="111"/>
        <v>1.1668516554619836E-2</v>
      </c>
      <c r="AD196" s="15">
        <f t="shared" si="112"/>
        <v>2.2326588327707675E-2</v>
      </c>
      <c r="AE196" s="15">
        <f t="shared" si="113"/>
        <v>4.9847654635493267E-5</v>
      </c>
      <c r="AF196">
        <f t="shared" si="114"/>
        <v>1.1668516554619836E-2</v>
      </c>
      <c r="AG196" s="68"/>
      <c r="AH196">
        <f t="shared" si="115"/>
        <v>-1.0658071773087837E-2</v>
      </c>
      <c r="AI196">
        <f t="shared" si="116"/>
        <v>0.45383537696794329</v>
      </c>
      <c r="AJ196">
        <f t="shared" si="117"/>
        <v>-0.28583335761854672</v>
      </c>
      <c r="AK196">
        <f t="shared" si="118"/>
        <v>-0.12371016348001265</v>
      </c>
      <c r="AL196">
        <f t="shared" si="119"/>
        <v>-2.9188441980365822</v>
      </c>
      <c r="AM196">
        <f t="shared" si="120"/>
        <v>-8.9415824206777916</v>
      </c>
      <c r="AN196" s="15">
        <f t="shared" si="129"/>
        <v>3.5566920543171232</v>
      </c>
      <c r="AO196" s="15">
        <f t="shared" si="129"/>
        <v>3.5625842159216821</v>
      </c>
      <c r="AP196" s="15">
        <f t="shared" si="129"/>
        <v>3.5510852430351143</v>
      </c>
      <c r="AQ196" s="15">
        <f t="shared" si="129"/>
        <v>3.5735815330588405</v>
      </c>
      <c r="AR196" s="15">
        <f t="shared" si="129"/>
        <v>3.5297741679525179</v>
      </c>
      <c r="AS196" s="15">
        <f t="shared" si="129"/>
        <v>3.6159122813343352</v>
      </c>
      <c r="AT196" s="15">
        <f t="shared" si="129"/>
        <v>3.4493427754429904</v>
      </c>
      <c r="AU196" s="15">
        <f t="shared" si="121"/>
        <v>3.7855448110684322</v>
      </c>
    </row>
    <row r="197" spans="1:48" x14ac:dyDescent="0.2">
      <c r="A197" s="63" t="s">
        <v>783</v>
      </c>
      <c r="B197" s="28" t="s">
        <v>676</v>
      </c>
      <c r="C197" s="64">
        <v>42302.319000000003</v>
      </c>
      <c r="D197" s="64" t="s">
        <v>700</v>
      </c>
      <c r="E197" s="9">
        <f t="shared" si="103"/>
        <v>-8903.9909158994342</v>
      </c>
      <c r="F197" s="9">
        <f t="shared" si="104"/>
        <v>-8904</v>
      </c>
      <c r="G197" s="9">
        <f t="shared" si="105"/>
        <v>1.4070000004721805E-2</v>
      </c>
      <c r="H197" s="9"/>
      <c r="I197" s="9">
        <f t="shared" si="127"/>
        <v>1.4070000004721805E-2</v>
      </c>
      <c r="J197" s="9"/>
      <c r="K197" s="9"/>
      <c r="L197" s="9"/>
      <c r="M197" s="15"/>
      <c r="N197" s="9"/>
      <c r="O197" s="9"/>
      <c r="P197" s="9">
        <f t="shared" si="106"/>
        <v>2.4014834501019681E-3</v>
      </c>
      <c r="Q197" s="40">
        <f t="shared" si="107"/>
        <v>27283.819000000003</v>
      </c>
      <c r="S197" s="35">
        <v>0.1</v>
      </c>
      <c r="T197" s="9"/>
      <c r="U197" s="9"/>
      <c r="V197" s="9"/>
      <c r="W197" s="9"/>
      <c r="Z197">
        <f t="shared" si="108"/>
        <v>-8904</v>
      </c>
      <c r="AA197" s="15">
        <f t="shared" si="109"/>
        <v>-8.2565883229858694E-3</v>
      </c>
      <c r="AB197" s="15">
        <f t="shared" si="110"/>
        <v>2.472807177780964E-2</v>
      </c>
      <c r="AC197" s="15">
        <f t="shared" si="111"/>
        <v>1.1668516554619836E-2</v>
      </c>
      <c r="AD197" s="15">
        <f t="shared" si="112"/>
        <v>2.2326588327707675E-2</v>
      </c>
      <c r="AE197" s="15">
        <f t="shared" si="113"/>
        <v>4.9847654635493267E-5</v>
      </c>
      <c r="AF197">
        <f t="shared" si="114"/>
        <v>1.1668516554619836E-2</v>
      </c>
      <c r="AG197" s="68"/>
      <c r="AH197">
        <f t="shared" si="115"/>
        <v>-1.0658071773087837E-2</v>
      </c>
      <c r="AI197">
        <f t="shared" si="116"/>
        <v>0.45383537696794329</v>
      </c>
      <c r="AJ197">
        <f t="shared" si="117"/>
        <v>-0.28583335761854672</v>
      </c>
      <c r="AK197">
        <f t="shared" si="118"/>
        <v>-0.12371016348001265</v>
      </c>
      <c r="AL197">
        <f t="shared" si="119"/>
        <v>-2.9188441980365822</v>
      </c>
      <c r="AM197">
        <f t="shared" si="120"/>
        <v>-8.9415824206777916</v>
      </c>
      <c r="AN197" s="15">
        <f t="shared" si="129"/>
        <v>3.5566920543171232</v>
      </c>
      <c r="AO197" s="15">
        <f t="shared" si="129"/>
        <v>3.5625842159216821</v>
      </c>
      <c r="AP197" s="15">
        <f t="shared" si="129"/>
        <v>3.5510852430351143</v>
      </c>
      <c r="AQ197" s="15">
        <f t="shared" si="129"/>
        <v>3.5735815330588405</v>
      </c>
      <c r="AR197" s="15">
        <f t="shared" si="129"/>
        <v>3.5297741679525179</v>
      </c>
      <c r="AS197" s="15">
        <f t="shared" si="129"/>
        <v>3.6159122813343352</v>
      </c>
      <c r="AT197" s="15">
        <f t="shared" si="129"/>
        <v>3.4493427754429904</v>
      </c>
      <c r="AU197" s="15">
        <f t="shared" si="121"/>
        <v>3.7855448110684322</v>
      </c>
    </row>
    <row r="198" spans="1:48" x14ac:dyDescent="0.2">
      <c r="A198" s="63" t="s">
        <v>1723</v>
      </c>
      <c r="B198" s="28" t="s">
        <v>676</v>
      </c>
      <c r="C198" s="64">
        <v>42455.661999999997</v>
      </c>
      <c r="D198" s="64" t="s">
        <v>700</v>
      </c>
      <c r="E198" s="9">
        <f t="shared" si="103"/>
        <v>-8804.9871324716278</v>
      </c>
      <c r="F198" s="9">
        <f t="shared" si="104"/>
        <v>-8805</v>
      </c>
      <c r="G198" s="9">
        <f t="shared" si="105"/>
        <v>1.9929999994928949E-2</v>
      </c>
      <c r="H198" s="9"/>
      <c r="I198" s="9">
        <f t="shared" si="127"/>
        <v>1.9929999994928949E-2</v>
      </c>
      <c r="J198" s="9"/>
      <c r="K198" s="9"/>
      <c r="L198" s="9"/>
      <c r="M198" s="15"/>
      <c r="N198" s="9"/>
      <c r="O198" s="9"/>
      <c r="P198" s="9">
        <f t="shared" si="106"/>
        <v>2.4287525104271747E-3</v>
      </c>
      <c r="Q198" s="40">
        <f t="shared" si="107"/>
        <v>27437.161999999997</v>
      </c>
      <c r="S198" s="35">
        <v>0.1</v>
      </c>
      <c r="T198" s="9"/>
      <c r="U198" s="9"/>
      <c r="V198" s="9"/>
      <c r="W198" s="9"/>
      <c r="X198" s="9"/>
      <c r="Y198" s="9"/>
      <c r="Z198">
        <f t="shared" si="108"/>
        <v>-8805</v>
      </c>
      <c r="AA198" s="15">
        <f t="shared" si="109"/>
        <v>-8.643930059459206E-3</v>
      </c>
      <c r="AB198" s="15">
        <f t="shared" si="110"/>
        <v>3.100268256481533E-2</v>
      </c>
      <c r="AC198" s="15">
        <f t="shared" si="111"/>
        <v>1.7501247484501773E-2</v>
      </c>
      <c r="AD198" s="15">
        <f t="shared" si="112"/>
        <v>2.8573930054388155E-2</v>
      </c>
      <c r="AE198" s="15">
        <f t="shared" si="113"/>
        <v>8.1646947875306671E-5</v>
      </c>
      <c r="AF198">
        <f t="shared" si="114"/>
        <v>1.7501247484501773E-2</v>
      </c>
      <c r="AG198" s="68"/>
      <c r="AH198">
        <f t="shared" si="115"/>
        <v>-1.107268256988638E-2</v>
      </c>
      <c r="AI198">
        <f t="shared" si="116"/>
        <v>0.45530957668325289</v>
      </c>
      <c r="AJ198">
        <f t="shared" si="117"/>
        <v>-0.29694789694969126</v>
      </c>
      <c r="AK198">
        <f t="shared" si="118"/>
        <v>-0.1300474634394031</v>
      </c>
      <c r="AL198">
        <f t="shared" si="119"/>
        <v>-2.907225369875476</v>
      </c>
      <c r="AM198">
        <f t="shared" si="120"/>
        <v>-8.4945172639333215</v>
      </c>
      <c r="AN198" s="15">
        <f t="shared" si="129"/>
        <v>3.5778685489396129</v>
      </c>
      <c r="AO198" s="15">
        <f t="shared" si="129"/>
        <v>3.5836438994487727</v>
      </c>
      <c r="AP198" s="15">
        <f t="shared" si="129"/>
        <v>3.5722644077663452</v>
      </c>
      <c r="AQ198" s="15">
        <f t="shared" si="129"/>
        <v>3.5947449347244107</v>
      </c>
      <c r="AR198" s="15">
        <f t="shared" si="129"/>
        <v>3.5505556242189193</v>
      </c>
      <c r="AS198" s="15">
        <f t="shared" si="129"/>
        <v>3.6383388399601593</v>
      </c>
      <c r="AT198" s="15">
        <f t="shared" si="129"/>
        <v>3.4671234740447745</v>
      </c>
      <c r="AU198" s="15">
        <f t="shared" si="121"/>
        <v>3.8174334329730262</v>
      </c>
    </row>
    <row r="199" spans="1:48" x14ac:dyDescent="0.2">
      <c r="A199" s="63" t="s">
        <v>785</v>
      </c>
      <c r="B199" s="28" t="s">
        <v>676</v>
      </c>
      <c r="C199" s="64">
        <v>42528.462</v>
      </c>
      <c r="D199" s="64" t="s">
        <v>700</v>
      </c>
      <c r="E199" s="9">
        <f t="shared" si="103"/>
        <v>-8757.9848210942255</v>
      </c>
      <c r="F199" s="9">
        <f t="shared" si="104"/>
        <v>-8758</v>
      </c>
      <c r="G199" s="9">
        <f t="shared" si="105"/>
        <v>2.3509999999077991E-2</v>
      </c>
      <c r="H199" s="9"/>
      <c r="I199" s="9">
        <f t="shared" si="127"/>
        <v>2.3509999999077991E-2</v>
      </c>
      <c r="J199" s="9"/>
      <c r="K199" s="9"/>
      <c r="L199" s="9"/>
      <c r="M199" s="15"/>
      <c r="N199" s="9"/>
      <c r="O199" s="9"/>
      <c r="P199" s="9">
        <f t="shared" si="106"/>
        <v>2.4416787572232824E-3</v>
      </c>
      <c r="Q199" s="40">
        <f t="shared" si="107"/>
        <v>27509.962</v>
      </c>
      <c r="S199" s="35">
        <v>0.1</v>
      </c>
      <c r="T199" s="9"/>
      <c r="U199" s="9"/>
      <c r="V199" s="9"/>
      <c r="W199" s="9"/>
      <c r="Z199">
        <f t="shared" si="108"/>
        <v>-8758</v>
      </c>
      <c r="AA199" s="15">
        <f t="shared" si="109"/>
        <v>-8.8266647255053447E-3</v>
      </c>
      <c r="AB199" s="15">
        <f t="shared" si="110"/>
        <v>3.4778343481806619E-2</v>
      </c>
      <c r="AC199" s="15">
        <f t="shared" si="111"/>
        <v>2.1068321241854707E-2</v>
      </c>
      <c r="AD199" s="15">
        <f t="shared" si="112"/>
        <v>3.2336664724583339E-2</v>
      </c>
      <c r="AE199" s="15">
        <f t="shared" si="113"/>
        <v>1.0456598855101126E-4</v>
      </c>
      <c r="AF199">
        <f t="shared" si="114"/>
        <v>2.1068321241854707E-2</v>
      </c>
      <c r="AG199" s="68"/>
      <c r="AH199">
        <f t="shared" si="115"/>
        <v>-1.1268343482728626E-2</v>
      </c>
      <c r="AI199">
        <f t="shared" si="116"/>
        <v>0.456039078676439</v>
      </c>
      <c r="AJ199">
        <f t="shared" si="117"/>
        <v>-0.3022383242739321</v>
      </c>
      <c r="AK199">
        <f t="shared" si="118"/>
        <v>-0.13306583360435811</v>
      </c>
      <c r="AL199">
        <f t="shared" si="119"/>
        <v>-2.9016802291918338</v>
      </c>
      <c r="AM199">
        <f t="shared" si="120"/>
        <v>-8.2963514481556917</v>
      </c>
      <c r="AN199" s="15">
        <f t="shared" si="129"/>
        <v>3.5879505808338457</v>
      </c>
      <c r="AO199" s="15">
        <f t="shared" si="129"/>
        <v>3.5936585246860333</v>
      </c>
      <c r="AP199" s="15">
        <f t="shared" si="129"/>
        <v>3.5823582948679191</v>
      </c>
      <c r="AQ199" s="15">
        <f t="shared" si="129"/>
        <v>3.604790239334831</v>
      </c>
      <c r="AR199" s="15">
        <f t="shared" si="129"/>
        <v>3.56049066655364</v>
      </c>
      <c r="AS199" s="15">
        <f t="shared" si="129"/>
        <v>3.6489399202168342</v>
      </c>
      <c r="AT199" s="15">
        <f t="shared" si="129"/>
        <v>3.4756886418483117</v>
      </c>
      <c r="AU199" s="15">
        <f t="shared" si="121"/>
        <v>3.8325724756954092</v>
      </c>
    </row>
    <row r="200" spans="1:48" x14ac:dyDescent="0.2">
      <c r="A200" s="63" t="s">
        <v>1728</v>
      </c>
      <c r="B200" s="28" t="s">
        <v>676</v>
      </c>
      <c r="C200" s="64">
        <v>42576.464999999997</v>
      </c>
      <c r="D200" s="64" t="s">
        <v>700</v>
      </c>
      <c r="E200" s="9">
        <f t="shared" si="103"/>
        <v>-8726.9923492116814</v>
      </c>
      <c r="F200" s="9">
        <f t="shared" si="104"/>
        <v>-8727</v>
      </c>
      <c r="G200" s="9">
        <f t="shared" si="105"/>
        <v>1.1849999995320104E-2</v>
      </c>
      <c r="H200" s="9"/>
      <c r="I200" s="9">
        <f t="shared" si="127"/>
        <v>1.1849999995320104E-2</v>
      </c>
      <c r="J200" s="9"/>
      <c r="K200" s="9"/>
      <c r="L200" s="9"/>
      <c r="M200" s="15"/>
      <c r="N200" s="9"/>
      <c r="O200" s="9"/>
      <c r="P200" s="9">
        <f t="shared" si="106"/>
        <v>2.4501976480960828E-3</v>
      </c>
      <c r="Q200" s="40">
        <f t="shared" si="107"/>
        <v>27557.964999999997</v>
      </c>
      <c r="S200" s="35">
        <v>0.1</v>
      </c>
      <c r="T200" s="9"/>
      <c r="U200" s="9"/>
      <c r="V200" s="9"/>
      <c r="W200" s="9"/>
      <c r="Z200">
        <f t="shared" si="108"/>
        <v>-8727</v>
      </c>
      <c r="AA200" s="15">
        <f t="shared" si="109"/>
        <v>-8.946770764516207E-3</v>
      </c>
      <c r="AB200" s="15">
        <f t="shared" si="110"/>
        <v>2.3246968407932396E-2</v>
      </c>
      <c r="AC200" s="15">
        <f t="shared" si="111"/>
        <v>9.3998023472240209E-3</v>
      </c>
      <c r="AD200" s="15">
        <f t="shared" si="112"/>
        <v>2.0796770759836311E-2</v>
      </c>
      <c r="AE200" s="15">
        <f t="shared" si="113"/>
        <v>4.3250567403718263E-5</v>
      </c>
      <c r="AF200">
        <f t="shared" si="114"/>
        <v>9.3998023472240209E-3</v>
      </c>
      <c r="AG200" s="68"/>
      <c r="AH200">
        <f t="shared" si="115"/>
        <v>-1.139696841261229E-2</v>
      </c>
      <c r="AI200">
        <f t="shared" si="116"/>
        <v>0.45653082072828033</v>
      </c>
      <c r="AJ200">
        <f t="shared" si="117"/>
        <v>-0.30573272828984521</v>
      </c>
      <c r="AK200">
        <f t="shared" si="118"/>
        <v>-0.13506017615020169</v>
      </c>
      <c r="AL200">
        <f t="shared" si="119"/>
        <v>-2.898012241136807</v>
      </c>
      <c r="AM200">
        <f t="shared" si="120"/>
        <v>-8.1702039100300041</v>
      </c>
      <c r="AN200" s="15">
        <f t="shared" si="129"/>
        <v>3.594610685101157</v>
      </c>
      <c r="AO200" s="15">
        <f t="shared" si="129"/>
        <v>3.600270174385173</v>
      </c>
      <c r="AP200" s="15">
        <f t="shared" si="129"/>
        <v>3.5890298924569777</v>
      </c>
      <c r="AQ200" s="15">
        <f t="shared" si="129"/>
        <v>3.6114155848930434</v>
      </c>
      <c r="AR200" s="15">
        <f t="shared" si="129"/>
        <v>3.5670681806360705</v>
      </c>
      <c r="AS200" s="15">
        <f t="shared" si="129"/>
        <v>3.6559158878419611</v>
      </c>
      <c r="AT200" s="15">
        <f t="shared" si="129"/>
        <v>3.4813826808090549</v>
      </c>
      <c r="AU200" s="15">
        <f t="shared" si="121"/>
        <v>3.8425578017463424</v>
      </c>
    </row>
    <row r="201" spans="1:48" x14ac:dyDescent="0.2">
      <c r="A201" s="63" t="s">
        <v>1728</v>
      </c>
      <c r="B201" s="28" t="s">
        <v>676</v>
      </c>
      <c r="C201" s="64">
        <v>42596.58</v>
      </c>
      <c r="D201" s="64" t="s">
        <v>700</v>
      </c>
      <c r="E201" s="9">
        <f t="shared" si="103"/>
        <v>-8714.0053781490897</v>
      </c>
      <c r="F201" s="9">
        <f t="shared" si="104"/>
        <v>-8714</v>
      </c>
      <c r="G201" s="9">
        <f t="shared" si="105"/>
        <v>-8.3299999969312921E-3</v>
      </c>
      <c r="H201" s="9"/>
      <c r="I201" s="9">
        <f t="shared" si="127"/>
        <v>-8.3299999969312921E-3</v>
      </c>
      <c r="J201" s="9"/>
      <c r="K201" s="9"/>
      <c r="L201" s="9"/>
      <c r="M201" s="15"/>
      <c r="N201" s="9"/>
      <c r="O201" s="9"/>
      <c r="P201" s="9">
        <f t="shared" si="106"/>
        <v>2.4537684464985936E-3</v>
      </c>
      <c r="Q201" s="40">
        <f t="shared" si="107"/>
        <v>27578.080000000002</v>
      </c>
      <c r="S201" s="35">
        <v>0.1</v>
      </c>
      <c r="T201" s="9"/>
      <c r="U201" s="9"/>
      <c r="V201" s="9"/>
      <c r="W201" s="9"/>
      <c r="Z201">
        <f t="shared" si="108"/>
        <v>-8714</v>
      </c>
      <c r="AA201" s="15">
        <f t="shared" si="109"/>
        <v>-8.9970364612290896E-3</v>
      </c>
      <c r="AB201" s="15">
        <f t="shared" si="110"/>
        <v>3.120804910796391E-3</v>
      </c>
      <c r="AC201" s="15">
        <f t="shared" si="111"/>
        <v>-1.0783768443429886E-2</v>
      </c>
      <c r="AD201" s="15">
        <f t="shared" si="112"/>
        <v>6.6703646429779745E-4</v>
      </c>
      <c r="AE201" s="15">
        <f t="shared" si="113"/>
        <v>4.4493764470290684E-8</v>
      </c>
      <c r="AF201">
        <f t="shared" si="114"/>
        <v>-1.0783768443429886E-2</v>
      </c>
      <c r="AG201" s="68"/>
      <c r="AH201">
        <f t="shared" si="115"/>
        <v>-1.1450804907727683E-2</v>
      </c>
      <c r="AI201">
        <f t="shared" si="116"/>
        <v>0.4567395557417383</v>
      </c>
      <c r="AJ201">
        <f t="shared" si="117"/>
        <v>-0.30719931204721057</v>
      </c>
      <c r="AK201">
        <f t="shared" si="118"/>
        <v>-0.13589734987966551</v>
      </c>
      <c r="AL201">
        <f t="shared" si="119"/>
        <v>-2.8964715201594289</v>
      </c>
      <c r="AM201">
        <f t="shared" si="120"/>
        <v>-8.1183367095471546</v>
      </c>
      <c r="AN201" s="15">
        <f t="shared" ref="AN201:AT210" si="130">$AU201+$AB$7*SIN(AO201)</f>
        <v>3.5974060812837747</v>
      </c>
      <c r="AO201" s="15">
        <f t="shared" si="130"/>
        <v>3.6030443334646893</v>
      </c>
      <c r="AP201" s="15">
        <f t="shared" si="130"/>
        <v>3.5918309695107715</v>
      </c>
      <c r="AQ201" s="15">
        <f t="shared" si="130"/>
        <v>3.6141939421067888</v>
      </c>
      <c r="AR201" s="15">
        <f t="shared" si="130"/>
        <v>3.5698323450469736</v>
      </c>
      <c r="AS201" s="15">
        <f t="shared" si="130"/>
        <v>3.6588374481666905</v>
      </c>
      <c r="AT201" s="15">
        <f t="shared" si="130"/>
        <v>3.4837811962787213</v>
      </c>
      <c r="AU201" s="15">
        <f t="shared" si="121"/>
        <v>3.8467451965418955</v>
      </c>
    </row>
    <row r="202" spans="1:48" x14ac:dyDescent="0.2">
      <c r="A202" s="63" t="s">
        <v>1728</v>
      </c>
      <c r="B202" s="28" t="s">
        <v>676</v>
      </c>
      <c r="C202" s="64">
        <v>42607.445</v>
      </c>
      <c r="D202" s="64" t="s">
        <v>700</v>
      </c>
      <c r="E202" s="9">
        <f t="shared" si="103"/>
        <v>-8706.9905414304721</v>
      </c>
      <c r="F202" s="9">
        <f t="shared" si="104"/>
        <v>-8707</v>
      </c>
      <c r="G202" s="9">
        <f t="shared" si="105"/>
        <v>1.4649999997345731E-2</v>
      </c>
      <c r="H202" s="9"/>
      <c r="I202" s="9">
        <f t="shared" si="127"/>
        <v>1.4649999997345731E-2</v>
      </c>
      <c r="J202" s="9"/>
      <c r="K202" s="9"/>
      <c r="L202" s="9"/>
      <c r="M202" s="15"/>
      <c r="N202" s="9"/>
      <c r="O202" s="9"/>
      <c r="P202" s="9">
        <f t="shared" si="106"/>
        <v>2.4556907827734398E-3</v>
      </c>
      <c r="Q202" s="40">
        <f t="shared" si="107"/>
        <v>27588.945</v>
      </c>
      <c r="S202" s="35">
        <v>0.1</v>
      </c>
      <c r="T202" s="9"/>
      <c r="U202" s="9"/>
      <c r="V202" s="9"/>
      <c r="W202" s="9"/>
      <c r="Z202">
        <f t="shared" si="108"/>
        <v>-8707</v>
      </c>
      <c r="AA202" s="15">
        <f t="shared" si="109"/>
        <v>-9.024077558888682E-3</v>
      </c>
      <c r="AB202" s="15">
        <f t="shared" si="110"/>
        <v>2.6129768339007854E-2</v>
      </c>
      <c r="AC202" s="15">
        <f t="shared" si="111"/>
        <v>1.2194309214572291E-2</v>
      </c>
      <c r="AD202" s="15">
        <f t="shared" si="112"/>
        <v>2.3674077556234414E-2</v>
      </c>
      <c r="AE202" s="15">
        <f t="shared" si="113"/>
        <v>5.6046194813860199E-5</v>
      </c>
      <c r="AF202">
        <f t="shared" si="114"/>
        <v>1.2194309214572291E-2</v>
      </c>
      <c r="AG202" s="68"/>
      <c r="AH202">
        <f t="shared" si="115"/>
        <v>-1.1479768341662122E-2</v>
      </c>
      <c r="AI202">
        <f t="shared" si="116"/>
        <v>0.45685257088689069</v>
      </c>
      <c r="AJ202">
        <f t="shared" si="117"/>
        <v>-0.30798930353465809</v>
      </c>
      <c r="AK202">
        <f t="shared" si="118"/>
        <v>-0.13634834156607825</v>
      </c>
      <c r="AL202">
        <f t="shared" si="119"/>
        <v>-2.8956412764331803</v>
      </c>
      <c r="AM202">
        <f t="shared" si="120"/>
        <v>-8.090655276349608</v>
      </c>
      <c r="AN202" s="15">
        <f t="shared" si="130"/>
        <v>3.5989118973251433</v>
      </c>
      <c r="AO202" s="15">
        <f t="shared" si="130"/>
        <v>3.6045384934591209</v>
      </c>
      <c r="AP202" s="15">
        <f t="shared" si="130"/>
        <v>3.5933400540635865</v>
      </c>
      <c r="AQ202" s="15">
        <f t="shared" si="130"/>
        <v>3.6156899847612838</v>
      </c>
      <c r="AR202" s="15">
        <f t="shared" si="130"/>
        <v>3.5713221774263446</v>
      </c>
      <c r="AS202" s="15">
        <f t="shared" si="130"/>
        <v>3.6604096543892268</v>
      </c>
      <c r="AT202" s="15">
        <f t="shared" si="130"/>
        <v>3.4850753387154167</v>
      </c>
      <c r="AU202" s="15">
        <f t="shared" si="121"/>
        <v>3.8489999475856544</v>
      </c>
    </row>
    <row r="203" spans="1:48" x14ac:dyDescent="0.2">
      <c r="A203" s="63" t="s">
        <v>1728</v>
      </c>
      <c r="B203" s="28" t="s">
        <v>676</v>
      </c>
      <c r="C203" s="64">
        <v>42621.383000000002</v>
      </c>
      <c r="D203" s="64" t="s">
        <v>700</v>
      </c>
      <c r="E203" s="9">
        <f t="shared" si="103"/>
        <v>-8697.9916648373637</v>
      </c>
      <c r="F203" s="9">
        <f t="shared" si="104"/>
        <v>-8698</v>
      </c>
      <c r="G203" s="9">
        <f t="shared" si="105"/>
        <v>1.2909999997646082E-2</v>
      </c>
      <c r="H203" s="9"/>
      <c r="I203" s="9">
        <f t="shared" si="127"/>
        <v>1.2909999997646082E-2</v>
      </c>
      <c r="J203" s="9"/>
      <c r="K203" s="9"/>
      <c r="L203" s="9"/>
      <c r="M203" s="15"/>
      <c r="N203" s="9"/>
      <c r="O203" s="9"/>
      <c r="P203" s="9">
        <f t="shared" si="106"/>
        <v>2.4581619451909788E-3</v>
      </c>
      <c r="Q203" s="40">
        <f t="shared" si="107"/>
        <v>27602.883000000002</v>
      </c>
      <c r="S203" s="35">
        <v>0.1</v>
      </c>
      <c r="T203" s="9"/>
      <c r="U203" s="9"/>
      <c r="V203" s="9"/>
      <c r="W203" s="9"/>
      <c r="Z203">
        <f t="shared" si="108"/>
        <v>-8698</v>
      </c>
      <c r="AA203" s="15">
        <f t="shared" si="109"/>
        <v>-9.0588187810407457E-3</v>
      </c>
      <c r="AB203" s="15">
        <f t="shared" si="110"/>
        <v>2.4426980723877806E-2</v>
      </c>
      <c r="AC203" s="15">
        <f t="shared" si="111"/>
        <v>1.0451838052455104E-2</v>
      </c>
      <c r="AD203" s="15">
        <f t="shared" si="112"/>
        <v>2.1968818778686828E-2</v>
      </c>
      <c r="AE203" s="15">
        <f t="shared" si="113"/>
        <v>4.8262899853078302E-5</v>
      </c>
      <c r="AF203">
        <f t="shared" si="114"/>
        <v>1.0451838052455104E-2</v>
      </c>
      <c r="AG203" s="68"/>
      <c r="AH203">
        <f t="shared" si="115"/>
        <v>-1.1516980726231725E-2</v>
      </c>
      <c r="AI203">
        <f t="shared" si="116"/>
        <v>0.45699851457577845</v>
      </c>
      <c r="AJ203">
        <f t="shared" si="117"/>
        <v>-0.30900530873266402</v>
      </c>
      <c r="AK203">
        <f t="shared" si="118"/>
        <v>-0.1369284003670859</v>
      </c>
      <c r="AL203">
        <f t="shared" si="119"/>
        <v>-2.8945731747427073</v>
      </c>
      <c r="AM203">
        <f t="shared" si="120"/>
        <v>-8.0553156428266863</v>
      </c>
      <c r="AN203" s="15">
        <f t="shared" si="130"/>
        <v>3.6008485683556124</v>
      </c>
      <c r="AO203" s="15">
        <f t="shared" si="130"/>
        <v>3.6064599534442787</v>
      </c>
      <c r="AP203" s="15">
        <f t="shared" si="130"/>
        <v>3.595281142319648</v>
      </c>
      <c r="AQ203" s="15">
        <f t="shared" si="130"/>
        <v>3.6176134768815142</v>
      </c>
      <c r="AR203" s="15">
        <f t="shared" si="130"/>
        <v>3.5732391555639573</v>
      </c>
      <c r="AS203" s="15">
        <f t="shared" si="130"/>
        <v>3.6624300936682008</v>
      </c>
      <c r="AT203" s="15">
        <f t="shared" si="130"/>
        <v>3.4867419554134713</v>
      </c>
      <c r="AU203" s="15">
        <f t="shared" si="121"/>
        <v>3.8518989132133448</v>
      </c>
      <c r="AV203" s="15"/>
    </row>
    <row r="204" spans="1:48" x14ac:dyDescent="0.2">
      <c r="A204" s="63" t="s">
        <v>1728</v>
      </c>
      <c r="B204" s="28" t="s">
        <v>676</v>
      </c>
      <c r="C204" s="64">
        <v>42621.391000000003</v>
      </c>
      <c r="D204" s="64" t="s">
        <v>700</v>
      </c>
      <c r="E204" s="9">
        <f t="shared" si="103"/>
        <v>-8697.9864997482018</v>
      </c>
      <c r="F204" s="9">
        <f t="shared" si="104"/>
        <v>-8698</v>
      </c>
      <c r="G204" s="9">
        <f t="shared" si="105"/>
        <v>2.0909999999275897E-2</v>
      </c>
      <c r="H204" s="9"/>
      <c r="I204" s="9">
        <f t="shared" si="127"/>
        <v>2.0909999999275897E-2</v>
      </c>
      <c r="J204" s="9"/>
      <c r="K204" s="9"/>
      <c r="L204" s="9"/>
      <c r="M204" s="15"/>
      <c r="N204" s="9"/>
      <c r="O204" s="9"/>
      <c r="P204" s="9">
        <f t="shared" si="106"/>
        <v>2.4581619451909788E-3</v>
      </c>
      <c r="Q204" s="40">
        <f t="shared" si="107"/>
        <v>27602.891000000003</v>
      </c>
      <c r="S204" s="35">
        <v>0.1</v>
      </c>
      <c r="T204" s="9"/>
      <c r="U204" s="9"/>
      <c r="V204" s="9"/>
      <c r="W204" s="9"/>
      <c r="Z204">
        <f t="shared" si="108"/>
        <v>-8698</v>
      </c>
      <c r="AA204" s="15">
        <f t="shared" si="109"/>
        <v>-9.0588187810407457E-3</v>
      </c>
      <c r="AB204" s="15">
        <f t="shared" si="110"/>
        <v>3.242698072550762E-2</v>
      </c>
      <c r="AC204" s="15">
        <f t="shared" si="111"/>
        <v>1.8451838054084919E-2</v>
      </c>
      <c r="AD204" s="15">
        <f t="shared" si="112"/>
        <v>2.9968818780316642E-2</v>
      </c>
      <c r="AE204" s="15">
        <f t="shared" si="113"/>
        <v>8.9813009908745959E-5</v>
      </c>
      <c r="AF204">
        <f t="shared" si="114"/>
        <v>1.8451838054084919E-2</v>
      </c>
      <c r="AG204" s="68"/>
      <c r="AH204">
        <f t="shared" si="115"/>
        <v>-1.1516980726231725E-2</v>
      </c>
      <c r="AI204">
        <f t="shared" si="116"/>
        <v>0.45699851457577845</v>
      </c>
      <c r="AJ204">
        <f t="shared" si="117"/>
        <v>-0.30900530873266402</v>
      </c>
      <c r="AK204">
        <f t="shared" si="118"/>
        <v>-0.1369284003670859</v>
      </c>
      <c r="AL204">
        <f t="shared" si="119"/>
        <v>-2.8945731747427073</v>
      </c>
      <c r="AM204">
        <f t="shared" si="120"/>
        <v>-8.0553156428266863</v>
      </c>
      <c r="AN204" s="15">
        <f t="shared" si="130"/>
        <v>3.6008485683556124</v>
      </c>
      <c r="AO204" s="15">
        <f t="shared" si="130"/>
        <v>3.6064599534442787</v>
      </c>
      <c r="AP204" s="15">
        <f t="shared" si="130"/>
        <v>3.595281142319648</v>
      </c>
      <c r="AQ204" s="15">
        <f t="shared" si="130"/>
        <v>3.6176134768815142</v>
      </c>
      <c r="AR204" s="15">
        <f t="shared" si="130"/>
        <v>3.5732391555639573</v>
      </c>
      <c r="AS204" s="15">
        <f t="shared" si="130"/>
        <v>3.6624300936682008</v>
      </c>
      <c r="AT204" s="15">
        <f t="shared" si="130"/>
        <v>3.4867419554134713</v>
      </c>
      <c r="AU204" s="15">
        <f t="shared" si="121"/>
        <v>3.8518989132133448</v>
      </c>
      <c r="AV204" s="15"/>
    </row>
    <row r="205" spans="1:48" x14ac:dyDescent="0.2">
      <c r="A205" s="63" t="s">
        <v>1728</v>
      </c>
      <c r="B205" s="28" t="s">
        <v>676</v>
      </c>
      <c r="C205" s="64">
        <v>42638.423000000003</v>
      </c>
      <c r="D205" s="64" t="s">
        <v>700</v>
      </c>
      <c r="E205" s="9">
        <f t="shared" si="103"/>
        <v>-8686.9900249215552</v>
      </c>
      <c r="F205" s="9">
        <f t="shared" si="104"/>
        <v>-8687</v>
      </c>
      <c r="G205" s="9">
        <f t="shared" si="105"/>
        <v>1.5449999998963904E-2</v>
      </c>
      <c r="H205" s="9"/>
      <c r="I205" s="9">
        <f t="shared" si="127"/>
        <v>1.5449999998963904E-2</v>
      </c>
      <c r="J205" s="9"/>
      <c r="K205" s="9"/>
      <c r="L205" s="9"/>
      <c r="M205" s="15"/>
      <c r="N205" s="9"/>
      <c r="O205" s="9"/>
      <c r="P205" s="9">
        <f t="shared" si="106"/>
        <v>2.4611816241564776E-3</v>
      </c>
      <c r="Q205" s="40">
        <f t="shared" si="107"/>
        <v>27619.923000000003</v>
      </c>
      <c r="S205" s="35">
        <v>0.1</v>
      </c>
      <c r="T205" s="9"/>
      <c r="U205" s="9"/>
      <c r="V205" s="9"/>
      <c r="W205" s="9"/>
      <c r="Z205">
        <f t="shared" si="108"/>
        <v>-8687</v>
      </c>
      <c r="AA205" s="15">
        <f t="shared" si="109"/>
        <v>-9.1012404989952462E-3</v>
      </c>
      <c r="AB205" s="15">
        <f t="shared" si="110"/>
        <v>2.7012422122115628E-2</v>
      </c>
      <c r="AC205" s="15">
        <f t="shared" si="111"/>
        <v>1.2988818374807426E-2</v>
      </c>
      <c r="AD205" s="15">
        <f t="shared" si="112"/>
        <v>2.4551240497959148E-2</v>
      </c>
      <c r="AE205" s="15">
        <f t="shared" si="113"/>
        <v>6.0276340998862939E-5</v>
      </c>
      <c r="AF205">
        <f t="shared" si="114"/>
        <v>1.2988818374807426E-2</v>
      </c>
      <c r="AG205" s="68"/>
      <c r="AH205">
        <f t="shared" si="115"/>
        <v>-1.1562422123151724E-2</v>
      </c>
      <c r="AI205">
        <f t="shared" si="116"/>
        <v>0.45717786774080449</v>
      </c>
      <c r="AJ205">
        <f t="shared" si="117"/>
        <v>-0.31024755539260257</v>
      </c>
      <c r="AK205">
        <f t="shared" si="118"/>
        <v>-0.13763768644372279</v>
      </c>
      <c r="AL205">
        <f t="shared" si="119"/>
        <v>-2.8932667268736405</v>
      </c>
      <c r="AM205">
        <f t="shared" si="120"/>
        <v>-8.012501232430381</v>
      </c>
      <c r="AN205" s="15">
        <f t="shared" si="130"/>
        <v>3.603216563457543</v>
      </c>
      <c r="AO205" s="15">
        <f t="shared" si="130"/>
        <v>3.6088090172614633</v>
      </c>
      <c r="AP205" s="15">
        <f t="shared" si="130"/>
        <v>3.5976548634584926</v>
      </c>
      <c r="AQ205" s="15">
        <f t="shared" si="130"/>
        <v>3.6199644313715194</v>
      </c>
      <c r="AR205" s="15">
        <f t="shared" si="130"/>
        <v>3.5755843920061054</v>
      </c>
      <c r="AS205" s="15">
        <f t="shared" si="130"/>
        <v>3.6648980393033312</v>
      </c>
      <c r="AT205" s="15">
        <f t="shared" si="130"/>
        <v>3.4887830998931766</v>
      </c>
      <c r="AU205" s="15">
        <f t="shared" si="121"/>
        <v>3.8554420934249665</v>
      </c>
      <c r="AV205" s="15"/>
    </row>
    <row r="206" spans="1:48" x14ac:dyDescent="0.2">
      <c r="A206" s="10" t="s">
        <v>685</v>
      </c>
      <c r="B206" s="37"/>
      <c r="C206" s="12">
        <v>42652.363599999997</v>
      </c>
      <c r="D206" s="12">
        <v>4.0000000000000002E-4</v>
      </c>
      <c r="E206" s="9">
        <f t="shared" si="103"/>
        <v>-8677.9894696744741</v>
      </c>
      <c r="F206" s="9">
        <f t="shared" si="104"/>
        <v>-8678</v>
      </c>
      <c r="G206" s="9">
        <f t="shared" si="105"/>
        <v>1.6309999991790392E-2</v>
      </c>
      <c r="H206" s="9"/>
      <c r="I206" s="9"/>
      <c r="J206" s="9">
        <f>G206</f>
        <v>1.6309999991790392E-2</v>
      </c>
      <c r="K206" s="9"/>
      <c r="L206" s="9"/>
      <c r="M206" s="9"/>
      <c r="N206" s="9"/>
      <c r="O206" s="9"/>
      <c r="P206" s="9">
        <f t="shared" si="106"/>
        <v>2.4636517545915727E-3</v>
      </c>
      <c r="Q206" s="40">
        <f t="shared" si="107"/>
        <v>27633.863599999997</v>
      </c>
      <c r="S206" s="35">
        <v>1</v>
      </c>
      <c r="X206" s="15"/>
      <c r="Y206" s="15"/>
      <c r="Z206">
        <f t="shared" si="108"/>
        <v>-8678</v>
      </c>
      <c r="AA206" s="15">
        <f t="shared" si="109"/>
        <v>-9.1359164563677743E-3</v>
      </c>
      <c r="AB206" s="15">
        <f t="shared" si="110"/>
        <v>2.7909568202749736E-2</v>
      </c>
      <c r="AC206" s="15">
        <f t="shared" si="111"/>
        <v>1.3846348237198819E-2</v>
      </c>
      <c r="AD206" s="15">
        <f t="shared" si="112"/>
        <v>2.5445916448158166E-2</v>
      </c>
      <c r="AE206" s="15">
        <f t="shared" si="113"/>
        <v>6.4749466388664626E-4</v>
      </c>
      <c r="AF206">
        <f t="shared" si="114"/>
        <v>1.3846348237198819E-2</v>
      </c>
      <c r="AG206" s="68"/>
      <c r="AH206">
        <f t="shared" si="115"/>
        <v>-1.1599568210959347E-2</v>
      </c>
      <c r="AI206">
        <f t="shared" si="116"/>
        <v>0.45732541286468087</v>
      </c>
      <c r="AJ206">
        <f t="shared" si="117"/>
        <v>-0.31126431864769721</v>
      </c>
      <c r="AK206">
        <f t="shared" si="118"/>
        <v>-0.13821827837703318</v>
      </c>
      <c r="AL206">
        <f t="shared" si="119"/>
        <v>-2.8921970011571605</v>
      </c>
      <c r="AM206">
        <f t="shared" si="120"/>
        <v>-7.9777768908930611</v>
      </c>
      <c r="AN206" s="15">
        <f t="shared" si="130"/>
        <v>3.6051547958827661</v>
      </c>
      <c r="AO206" s="15">
        <f t="shared" si="130"/>
        <v>3.6107314851719403</v>
      </c>
      <c r="AP206" s="15">
        <f t="shared" si="130"/>
        <v>3.5995980475995526</v>
      </c>
      <c r="AQ206" s="15">
        <f t="shared" si="130"/>
        <v>3.6218879613432566</v>
      </c>
      <c r="AR206" s="15">
        <f t="shared" si="130"/>
        <v>3.5775050761044147</v>
      </c>
      <c r="AS206" s="15">
        <f t="shared" si="130"/>
        <v>3.6669160564470293</v>
      </c>
      <c r="AT206" s="15">
        <f t="shared" si="130"/>
        <v>3.4904565501238638</v>
      </c>
      <c r="AU206" s="15">
        <f t="shared" si="121"/>
        <v>3.8583410590526568</v>
      </c>
    </row>
    <row r="207" spans="1:48" x14ac:dyDescent="0.2">
      <c r="A207" s="63" t="s">
        <v>787</v>
      </c>
      <c r="B207" s="28" t="s">
        <v>676</v>
      </c>
      <c r="C207" s="64">
        <v>42669.417999999998</v>
      </c>
      <c r="D207" s="64" t="s">
        <v>700</v>
      </c>
      <c r="E207" s="9">
        <f t="shared" si="103"/>
        <v>-8666.978532598172</v>
      </c>
      <c r="F207" s="9">
        <f t="shared" si="104"/>
        <v>-8667</v>
      </c>
      <c r="G207" s="9">
        <f t="shared" si="105"/>
        <v>3.3250000000407454E-2</v>
      </c>
      <c r="H207" s="9"/>
      <c r="I207" s="9">
        <f t="shared" ref="I207:I238" si="131">G207</f>
        <v>3.3250000000407454E-2</v>
      </c>
      <c r="J207" s="9"/>
      <c r="K207" s="9"/>
      <c r="L207" s="9"/>
      <c r="M207" s="15"/>
      <c r="N207" s="9"/>
      <c r="O207" s="9"/>
      <c r="P207" s="9">
        <f t="shared" si="106"/>
        <v>2.4666701722451962E-3</v>
      </c>
      <c r="Q207" s="40">
        <f t="shared" si="107"/>
        <v>27650.917999999998</v>
      </c>
      <c r="S207" s="35">
        <v>0.1</v>
      </c>
      <c r="T207" s="9"/>
      <c r="U207" s="9"/>
      <c r="V207" s="9"/>
      <c r="W207" s="9"/>
      <c r="Z207">
        <f t="shared" si="108"/>
        <v>-8667</v>
      </c>
      <c r="AA207" s="15">
        <f t="shared" si="109"/>
        <v>-9.1782579578075282E-3</v>
      </c>
      <c r="AB207" s="15">
        <f t="shared" si="110"/>
        <v>4.4894928130460178E-2</v>
      </c>
      <c r="AC207" s="15">
        <f t="shared" si="111"/>
        <v>3.0783329828162259E-2</v>
      </c>
      <c r="AD207" s="15">
        <f t="shared" si="112"/>
        <v>4.2428257958214984E-2</v>
      </c>
      <c r="AE207" s="15">
        <f t="shared" si="113"/>
        <v>1.8001570733688332E-4</v>
      </c>
      <c r="AF207">
        <f t="shared" si="114"/>
        <v>3.0783329828162259E-2</v>
      </c>
      <c r="AG207" s="68"/>
      <c r="AH207">
        <f t="shared" si="115"/>
        <v>-1.1644928130052724E-2</v>
      </c>
      <c r="AI207">
        <f t="shared" si="116"/>
        <v>0.45750672794295</v>
      </c>
      <c r="AJ207">
        <f t="shared" si="117"/>
        <v>-0.31250749483096696</v>
      </c>
      <c r="AK207">
        <f t="shared" si="118"/>
        <v>-0.13892821805823172</v>
      </c>
      <c r="AL207">
        <f t="shared" si="119"/>
        <v>-2.8908885591978843</v>
      </c>
      <c r="AM207">
        <f t="shared" si="120"/>
        <v>-7.9357044052414247</v>
      </c>
      <c r="AN207" s="15">
        <f t="shared" si="130"/>
        <v>3.6075247053762283</v>
      </c>
      <c r="AO207" s="15">
        <f t="shared" si="130"/>
        <v>3.6130817942954074</v>
      </c>
      <c r="AP207" s="15">
        <f t="shared" si="130"/>
        <v>3.6019743339962971</v>
      </c>
      <c r="AQ207" s="15">
        <f t="shared" si="130"/>
        <v>3.6242389764696079</v>
      </c>
      <c r="AR207" s="15">
        <f t="shared" si="130"/>
        <v>3.5798548485596817</v>
      </c>
      <c r="AS207" s="15">
        <f t="shared" si="130"/>
        <v>3.6693810416149519</v>
      </c>
      <c r="AT207" s="15">
        <f t="shared" si="130"/>
        <v>3.4925060778223043</v>
      </c>
      <c r="AU207" s="15">
        <f t="shared" si="121"/>
        <v>3.8618842392642785</v>
      </c>
    </row>
    <row r="208" spans="1:48" x14ac:dyDescent="0.2">
      <c r="A208" s="63" t="s">
        <v>1748</v>
      </c>
      <c r="B208" s="28" t="s">
        <v>676</v>
      </c>
      <c r="C208" s="64">
        <v>42833.574999999997</v>
      </c>
      <c r="D208" s="64" t="s">
        <v>700</v>
      </c>
      <c r="E208" s="9">
        <f t="shared" si="103"/>
        <v>-8560.9928398951524</v>
      </c>
      <c r="F208" s="9">
        <f t="shared" si="104"/>
        <v>-8561</v>
      </c>
      <c r="G208" s="9">
        <f t="shared" si="105"/>
        <v>1.1089999992691446E-2</v>
      </c>
      <c r="H208" s="9"/>
      <c r="I208" s="9">
        <f t="shared" si="131"/>
        <v>1.1089999992691446E-2</v>
      </c>
      <c r="J208" s="9"/>
      <c r="K208" s="9"/>
      <c r="L208" s="9"/>
      <c r="M208" s="15"/>
      <c r="N208" s="9"/>
      <c r="O208" s="9"/>
      <c r="P208" s="9">
        <f t="shared" si="106"/>
        <v>2.4957211905667518E-3</v>
      </c>
      <c r="Q208" s="40">
        <f t="shared" si="107"/>
        <v>27815.074999999997</v>
      </c>
      <c r="S208" s="35">
        <v>0.1</v>
      </c>
      <c r="T208" s="9"/>
      <c r="U208" s="9"/>
      <c r="V208" s="9"/>
      <c r="W208" s="9"/>
      <c r="Z208">
        <f t="shared" si="108"/>
        <v>-8561</v>
      </c>
      <c r="AA208" s="15">
        <f t="shared" si="109"/>
        <v>-9.5839549511979524E-3</v>
      </c>
      <c r="AB208" s="15">
        <f t="shared" si="110"/>
        <v>2.3169676134456148E-2</v>
      </c>
      <c r="AC208" s="15">
        <f t="shared" si="111"/>
        <v>8.5942788021246934E-3</v>
      </c>
      <c r="AD208" s="15">
        <f t="shared" si="112"/>
        <v>2.0673954943889399E-2</v>
      </c>
      <c r="AE208" s="15">
        <f t="shared" si="113"/>
        <v>4.2741241302196895E-5</v>
      </c>
      <c r="AF208">
        <f t="shared" si="114"/>
        <v>8.5942788021246934E-3</v>
      </c>
      <c r="AG208" s="68"/>
      <c r="AH208">
        <f t="shared" si="115"/>
        <v>-1.2079676141764703E-2</v>
      </c>
      <c r="AI208">
        <f t="shared" si="116"/>
        <v>0.45930986925252892</v>
      </c>
      <c r="AJ208">
        <f t="shared" si="117"/>
        <v>-0.32451378959385224</v>
      </c>
      <c r="AK208">
        <f t="shared" si="118"/>
        <v>-0.14578814256407388</v>
      </c>
      <c r="AL208">
        <f t="shared" si="119"/>
        <v>-2.8782224995501919</v>
      </c>
      <c r="AM208">
        <f t="shared" si="120"/>
        <v>-7.5499290366753842</v>
      </c>
      <c r="AN208" s="15">
        <f t="shared" si="130"/>
        <v>3.6304167780041592</v>
      </c>
      <c r="AO208" s="15">
        <f t="shared" si="130"/>
        <v>3.6357671374126528</v>
      </c>
      <c r="AP208" s="15">
        <f t="shared" si="130"/>
        <v>3.6249458565520647</v>
      </c>
      <c r="AQ208" s="15">
        <f t="shared" si="130"/>
        <v>3.6468979023229204</v>
      </c>
      <c r="AR208" s="15">
        <f t="shared" si="130"/>
        <v>3.6026267587580172</v>
      </c>
      <c r="AS208" s="15">
        <f t="shared" si="130"/>
        <v>3.6930511722397048</v>
      </c>
      <c r="AT208" s="15">
        <f t="shared" si="130"/>
        <v>3.5124964610055178</v>
      </c>
      <c r="AU208" s="15">
        <f t="shared" si="121"/>
        <v>3.8960276122126314</v>
      </c>
    </row>
    <row r="209" spans="1:47" x14ac:dyDescent="0.2">
      <c r="A209" s="63" t="s">
        <v>1751</v>
      </c>
      <c r="B209" s="28" t="s">
        <v>676</v>
      </c>
      <c r="C209" s="64">
        <v>42878.485999999997</v>
      </c>
      <c r="D209" s="64" t="s">
        <v>700</v>
      </c>
      <c r="E209" s="9">
        <f t="shared" si="103"/>
        <v>-8531.9966749738542</v>
      </c>
      <c r="F209" s="9">
        <f t="shared" si="104"/>
        <v>-8532</v>
      </c>
      <c r="G209" s="9">
        <f t="shared" si="105"/>
        <v>5.1499999972293153E-3</v>
      </c>
      <c r="H209" s="9"/>
      <c r="I209" s="9">
        <f t="shared" si="131"/>
        <v>5.1499999972293153E-3</v>
      </c>
      <c r="J209" s="9"/>
      <c r="K209" s="9"/>
      <c r="L209" s="9"/>
      <c r="M209" s="15"/>
      <c r="N209" s="9"/>
      <c r="O209" s="9"/>
      <c r="P209" s="9">
        <f t="shared" si="106"/>
        <v>2.5036578878645187E-3</v>
      </c>
      <c r="Q209" s="40">
        <f t="shared" si="107"/>
        <v>27859.985999999997</v>
      </c>
      <c r="S209" s="35">
        <v>0.1</v>
      </c>
      <c r="T209" s="9"/>
      <c r="U209" s="9"/>
      <c r="V209" s="9"/>
      <c r="W209" s="9"/>
      <c r="Z209">
        <f t="shared" si="108"/>
        <v>-8532</v>
      </c>
      <c r="AA209" s="15">
        <f t="shared" si="109"/>
        <v>-9.6941950509289079E-3</v>
      </c>
      <c r="AB209" s="15">
        <f t="shared" si="110"/>
        <v>1.7347852936022742E-2</v>
      </c>
      <c r="AC209" s="15">
        <f t="shared" si="111"/>
        <v>2.6463421093647966E-3</v>
      </c>
      <c r="AD209" s="15">
        <f t="shared" si="112"/>
        <v>1.4844195048158223E-2</v>
      </c>
      <c r="AE209" s="15">
        <f t="shared" si="113"/>
        <v>2.2035012662776513E-5</v>
      </c>
      <c r="AF209">
        <f t="shared" si="114"/>
        <v>2.6463421093647966E-3</v>
      </c>
      <c r="AG209" s="68"/>
      <c r="AH209">
        <f t="shared" si="115"/>
        <v>-1.2197852938793427E-2</v>
      </c>
      <c r="AI209">
        <f t="shared" si="116"/>
        <v>0.45982104316117678</v>
      </c>
      <c r="AJ209">
        <f t="shared" si="117"/>
        <v>-0.32780705498553625</v>
      </c>
      <c r="AK209">
        <f t="shared" si="118"/>
        <v>-0.14767089959948373</v>
      </c>
      <c r="AL209">
        <f t="shared" si="119"/>
        <v>-2.8747387194091476</v>
      </c>
      <c r="AM209">
        <f t="shared" si="120"/>
        <v>-7.4502082659667757</v>
      </c>
      <c r="AN209" s="15">
        <f t="shared" si="130"/>
        <v>3.6366972540126064</v>
      </c>
      <c r="AO209" s="15">
        <f t="shared" si="130"/>
        <v>3.6419857561999165</v>
      </c>
      <c r="AP209" s="15">
        <f t="shared" si="130"/>
        <v>3.6312536279203727</v>
      </c>
      <c r="AQ209" s="15">
        <f t="shared" si="130"/>
        <v>3.6530988788334642</v>
      </c>
      <c r="AR209" s="15">
        <f t="shared" si="130"/>
        <v>3.6088976521415068</v>
      </c>
      <c r="AS209" s="15">
        <f t="shared" si="130"/>
        <v>3.6995007108568951</v>
      </c>
      <c r="AT209" s="15">
        <f t="shared" si="130"/>
        <v>3.5180427308478244</v>
      </c>
      <c r="AU209" s="15">
        <f t="shared" si="121"/>
        <v>3.9053687236796337</v>
      </c>
    </row>
    <row r="210" spans="1:47" x14ac:dyDescent="0.2">
      <c r="A210" s="63" t="s">
        <v>1754</v>
      </c>
      <c r="B210" s="28" t="s">
        <v>676</v>
      </c>
      <c r="C210" s="64">
        <v>42923.409</v>
      </c>
      <c r="D210" s="64" t="s">
        <v>700</v>
      </c>
      <c r="E210" s="9">
        <f t="shared" si="103"/>
        <v>-8502.9927624188131</v>
      </c>
      <c r="F210" s="9">
        <f t="shared" si="104"/>
        <v>-8503</v>
      </c>
      <c r="G210" s="9">
        <f t="shared" si="105"/>
        <v>1.1209999996935949E-2</v>
      </c>
      <c r="H210" s="9"/>
      <c r="I210" s="9">
        <f t="shared" si="131"/>
        <v>1.1209999996935949E-2</v>
      </c>
      <c r="J210" s="9"/>
      <c r="K210" s="9"/>
      <c r="L210" s="9"/>
      <c r="M210" s="15"/>
      <c r="N210" s="9"/>
      <c r="O210" s="9"/>
      <c r="P210" s="9">
        <f t="shared" si="106"/>
        <v>2.5115897635109808E-3</v>
      </c>
      <c r="Q210" s="40">
        <f t="shared" si="107"/>
        <v>27904.909</v>
      </c>
      <c r="S210" s="35">
        <v>0.1</v>
      </c>
      <c r="T210" s="9"/>
      <c r="U210" s="9"/>
      <c r="V210" s="9"/>
      <c r="W210" s="9"/>
      <c r="X210" s="9"/>
      <c r="Y210" s="9"/>
      <c r="Z210">
        <f t="shared" si="108"/>
        <v>-8503</v>
      </c>
      <c r="AA210" s="15">
        <f t="shared" si="109"/>
        <v>-9.8041022436093431E-3</v>
      </c>
      <c r="AB210" s="15">
        <f t="shared" si="110"/>
        <v>2.3525692004056274E-2</v>
      </c>
      <c r="AC210" s="15">
        <f t="shared" si="111"/>
        <v>8.698410233424967E-3</v>
      </c>
      <c r="AD210" s="15">
        <f t="shared" si="112"/>
        <v>2.1014102240545292E-2</v>
      </c>
      <c r="AE210" s="15">
        <f t="shared" si="113"/>
        <v>4.4159249297609068E-5</v>
      </c>
      <c r="AF210">
        <f t="shared" si="114"/>
        <v>8.698410233424967E-3</v>
      </c>
      <c r="AG210" s="68"/>
      <c r="AH210">
        <f t="shared" si="115"/>
        <v>-1.2315692007120325E-2</v>
      </c>
      <c r="AI210">
        <f t="shared" si="116"/>
        <v>0.46033999384658186</v>
      </c>
      <c r="AJ210">
        <f t="shared" si="117"/>
        <v>-0.33110404426282491</v>
      </c>
      <c r="AK210">
        <f t="shared" si="118"/>
        <v>-0.14955626953923651</v>
      </c>
      <c r="AL210">
        <f t="shared" si="119"/>
        <v>-2.8712467764647469</v>
      </c>
      <c r="AM210">
        <f t="shared" si="120"/>
        <v>-7.3528178359979695</v>
      </c>
      <c r="AN210" s="15">
        <f t="shared" si="130"/>
        <v>3.6429853982701372</v>
      </c>
      <c r="AO210" s="15">
        <f t="shared" si="130"/>
        <v>3.648209933074027</v>
      </c>
      <c r="AP210" s="15">
        <f t="shared" si="130"/>
        <v>3.6375713914158321</v>
      </c>
      <c r="AQ210" s="15">
        <f t="shared" si="130"/>
        <v>3.6593009817837654</v>
      </c>
      <c r="AR210" s="15">
        <f t="shared" si="130"/>
        <v>3.6151861908201957</v>
      </c>
      <c r="AS210" s="15">
        <f t="shared" si="130"/>
        <v>3.7059390204567366</v>
      </c>
      <c r="AT210" s="15">
        <f t="shared" si="130"/>
        <v>3.523622797101984</v>
      </c>
      <c r="AU210" s="15">
        <f t="shared" si="121"/>
        <v>3.9147098351466361</v>
      </c>
    </row>
    <row r="211" spans="1:47" x14ac:dyDescent="0.2">
      <c r="A211" s="63" t="s">
        <v>788</v>
      </c>
      <c r="B211" s="28" t="s">
        <v>676</v>
      </c>
      <c r="C211" s="64">
        <v>42926.51</v>
      </c>
      <c r="D211" s="64" t="s">
        <v>700</v>
      </c>
      <c r="E211" s="9">
        <f t="shared" si="103"/>
        <v>-8500.9906447322537</v>
      </c>
      <c r="F211" s="9">
        <f t="shared" si="104"/>
        <v>-8501</v>
      </c>
      <c r="G211" s="9">
        <f t="shared" si="105"/>
        <v>1.4490000001387671E-2</v>
      </c>
      <c r="H211" s="9"/>
      <c r="I211" s="9">
        <f t="shared" si="131"/>
        <v>1.4490000001387671E-2</v>
      </c>
      <c r="J211" s="9"/>
      <c r="K211" s="9"/>
      <c r="L211" s="9"/>
      <c r="M211" s="15"/>
      <c r="N211" s="9"/>
      <c r="O211" s="9"/>
      <c r="P211" s="9">
        <f t="shared" si="106"/>
        <v>2.5121366116873239E-3</v>
      </c>
      <c r="Q211" s="40">
        <f t="shared" si="107"/>
        <v>27908.010000000002</v>
      </c>
      <c r="S211" s="35">
        <v>0.1</v>
      </c>
      <c r="T211" s="9"/>
      <c r="U211" s="9"/>
      <c r="V211" s="9"/>
      <c r="W211" s="9"/>
      <c r="X211" s="9"/>
      <c r="Y211" s="9"/>
      <c r="Z211">
        <f t="shared" si="108"/>
        <v>-8501</v>
      </c>
      <c r="AA211" s="15">
        <f t="shared" si="109"/>
        <v>-9.8116696479184501E-3</v>
      </c>
      <c r="AB211" s="15">
        <f t="shared" si="110"/>
        <v>2.6813806260993445E-2</v>
      </c>
      <c r="AC211" s="15">
        <f t="shared" si="111"/>
        <v>1.1977863389700347E-2</v>
      </c>
      <c r="AD211" s="15">
        <f t="shared" si="112"/>
        <v>2.4301669649306121E-2</v>
      </c>
      <c r="AE211" s="15">
        <f t="shared" si="113"/>
        <v>5.905711477440063E-5</v>
      </c>
      <c r="AF211">
        <f t="shared" si="114"/>
        <v>1.1977863389700347E-2</v>
      </c>
      <c r="AG211" s="68"/>
      <c r="AH211">
        <f t="shared" si="115"/>
        <v>-1.2323806259605774E-2</v>
      </c>
      <c r="AI211">
        <f t="shared" si="116"/>
        <v>0.46037607162736438</v>
      </c>
      <c r="AJ211">
        <f t="shared" si="117"/>
        <v>-0.33133156092576915</v>
      </c>
      <c r="AK211">
        <f t="shared" si="118"/>
        <v>-0.14968639192553418</v>
      </c>
      <c r="AL211">
        <f t="shared" si="119"/>
        <v>-2.8710056492108249</v>
      </c>
      <c r="AM211">
        <f t="shared" si="120"/>
        <v>-7.346185008719269</v>
      </c>
      <c r="AN211" s="15">
        <f t="shared" ref="AN211:AT220" si="132">$AU211+$AB$7*SIN(AO211)</f>
        <v>3.6434193477926229</v>
      </c>
      <c r="AO211" s="15">
        <f t="shared" si="132"/>
        <v>3.6486393955622063</v>
      </c>
      <c r="AP211" s="15">
        <f t="shared" si="132"/>
        <v>3.6380074683710739</v>
      </c>
      <c r="AQ211" s="15">
        <f t="shared" si="132"/>
        <v>3.6597287592617862</v>
      </c>
      <c r="AR211" s="15">
        <f t="shared" si="132"/>
        <v>3.6156205347156849</v>
      </c>
      <c r="AS211" s="15">
        <f t="shared" si="132"/>
        <v>3.7063826288105557</v>
      </c>
      <c r="AT211" s="15">
        <f t="shared" si="132"/>
        <v>3.5240088833830514</v>
      </c>
      <c r="AU211" s="15">
        <f t="shared" si="121"/>
        <v>3.915354049730567</v>
      </c>
    </row>
    <row r="212" spans="1:47" x14ac:dyDescent="0.2">
      <c r="A212" s="9" t="s">
        <v>632</v>
      </c>
      <c r="B212" s="35"/>
      <c r="C212" s="12">
        <v>42932.705999999998</v>
      </c>
      <c r="D212" s="12"/>
      <c r="E212" s="9">
        <f t="shared" si="103"/>
        <v>-8496.9902831760155</v>
      </c>
      <c r="F212" s="9">
        <f t="shared" si="104"/>
        <v>-8497</v>
      </c>
      <c r="G212" s="9">
        <f t="shared" si="105"/>
        <v>1.5049999994516838E-2</v>
      </c>
      <c r="H212" s="9"/>
      <c r="I212" s="9">
        <f t="shared" si="131"/>
        <v>1.5049999994516838E-2</v>
      </c>
      <c r="J212" s="9"/>
      <c r="K212" s="9"/>
      <c r="L212" s="9"/>
      <c r="M212" s="9"/>
      <c r="N212" s="9"/>
      <c r="O212" s="9"/>
      <c r="P212" s="9">
        <f t="shared" si="106"/>
        <v>2.5132302392411802E-3</v>
      </c>
      <c r="Q212" s="40">
        <f t="shared" si="107"/>
        <v>27914.205999999998</v>
      </c>
      <c r="S212" s="35">
        <v>0.1</v>
      </c>
      <c r="Z212">
        <f t="shared" si="108"/>
        <v>-8497</v>
      </c>
      <c r="AA212" s="15">
        <f t="shared" si="109"/>
        <v>-9.8267996260961131E-3</v>
      </c>
      <c r="AB212" s="15">
        <f t="shared" si="110"/>
        <v>2.7390029859854132E-2</v>
      </c>
      <c r="AC212" s="15">
        <f t="shared" si="111"/>
        <v>1.2536769755275658E-2</v>
      </c>
      <c r="AD212" s="15">
        <f t="shared" si="112"/>
        <v>2.4876799620612951E-2</v>
      </c>
      <c r="AE212" s="15">
        <f t="shared" si="113"/>
        <v>6.1885515936412863E-5</v>
      </c>
      <c r="AF212">
        <f t="shared" si="114"/>
        <v>1.2536769755275658E-2</v>
      </c>
      <c r="AG212" s="68"/>
      <c r="AH212">
        <f t="shared" si="115"/>
        <v>-1.2340029865337294E-2</v>
      </c>
      <c r="AI212">
        <f t="shared" si="116"/>
        <v>0.46044833902652238</v>
      </c>
      <c r="AJ212">
        <f t="shared" si="117"/>
        <v>-0.33178664789302914</v>
      </c>
      <c r="AK212">
        <f t="shared" si="118"/>
        <v>-0.14994667432377934</v>
      </c>
      <c r="AL212">
        <f t="shared" si="119"/>
        <v>-2.8705232765630968</v>
      </c>
      <c r="AM212">
        <f t="shared" si="120"/>
        <v>-7.332951303736281</v>
      </c>
      <c r="AN212" s="15">
        <f t="shared" si="132"/>
        <v>3.6442873573236105</v>
      </c>
      <c r="AO212" s="15">
        <f t="shared" si="132"/>
        <v>3.6494984023234993</v>
      </c>
      <c r="AP212" s="15">
        <f t="shared" si="132"/>
        <v>3.6388797653487037</v>
      </c>
      <c r="AQ212" s="15">
        <f t="shared" si="132"/>
        <v>3.6605843331971228</v>
      </c>
      <c r="AR212" s="15">
        <f t="shared" si="132"/>
        <v>3.6164894749735952</v>
      </c>
      <c r="AS212" s="15">
        <f t="shared" si="132"/>
        <v>3.7072696858760956</v>
      </c>
      <c r="AT212" s="15">
        <f t="shared" si="132"/>
        <v>3.5247815432915539</v>
      </c>
      <c r="AU212" s="15">
        <f t="shared" si="121"/>
        <v>3.9166424788984293</v>
      </c>
    </row>
    <row r="213" spans="1:47" x14ac:dyDescent="0.2">
      <c r="A213" s="9" t="s">
        <v>632</v>
      </c>
      <c r="B213" s="35"/>
      <c r="C213" s="12">
        <v>42932.707000000002</v>
      </c>
      <c r="D213" s="12"/>
      <c r="E213" s="9">
        <f t="shared" ref="E213:E276" si="133">+(C213-C$7)/C$8</f>
        <v>-8496.9896375398675</v>
      </c>
      <c r="F213" s="9">
        <f t="shared" ref="F213:F276" si="134">ROUND(2*E213,0)/2</f>
        <v>-8497</v>
      </c>
      <c r="G213" s="9">
        <f t="shared" ref="G213:G276" si="135">+C213-(C$7+F213*C$8)</f>
        <v>1.6049999998358544E-2</v>
      </c>
      <c r="H213" s="9"/>
      <c r="I213" s="9">
        <f t="shared" si="131"/>
        <v>1.6049999998358544E-2</v>
      </c>
      <c r="J213" s="9"/>
      <c r="K213" s="9"/>
      <c r="L213" s="9"/>
      <c r="M213" s="9"/>
      <c r="N213" s="9"/>
      <c r="O213" s="9"/>
      <c r="P213" s="9">
        <f t="shared" ref="P213:P276" si="136">+D$11+D$12*F213+D$13*F213^2</f>
        <v>2.5132302392411802E-3</v>
      </c>
      <c r="Q213" s="40">
        <f t="shared" ref="Q213:Q276" si="137">+C213-15018.5</f>
        <v>27914.207000000002</v>
      </c>
      <c r="S213" s="35">
        <v>0.1</v>
      </c>
      <c r="Z213">
        <f t="shared" ref="Z213:Z276" si="138">F213</f>
        <v>-8497</v>
      </c>
      <c r="AA213" s="15">
        <f t="shared" ref="AA213:AA276" si="139">AB$3+AB$4*Z213+AB$5*Z213^2+AH213</f>
        <v>-9.8267996260961131E-3</v>
      </c>
      <c r="AB213" s="15">
        <f t="shared" ref="AB213:AB276" si="140">G213-AH213</f>
        <v>2.8390029863695838E-2</v>
      </c>
      <c r="AC213" s="15">
        <f t="shared" ref="AC213:AC276" si="141">+G213-P213</f>
        <v>1.3536769759117363E-2</v>
      </c>
      <c r="AD213" s="15">
        <f t="shared" ref="AD213:AD276" si="142">IF(S213&lt;&gt;0,G213-AA213, -9999)</f>
        <v>2.5876799624454657E-2</v>
      </c>
      <c r="AE213" s="15">
        <f t="shared" ref="AE213:AE276" si="143">+(G213-AA213)^2*S213</f>
        <v>6.696087588041767E-5</v>
      </c>
      <c r="AF213">
        <f t="shared" ref="AF213:AF276" si="144">IF(S213&lt;&gt;0,G213-P213, -9999)</f>
        <v>1.3536769759117363E-2</v>
      </c>
      <c r="AG213" s="68"/>
      <c r="AH213">
        <f t="shared" ref="AH213:AH276" si="145">$AB$6*($AB$11/AI213*AJ213+$AB$12)</f>
        <v>-1.2340029865337294E-2</v>
      </c>
      <c r="AI213">
        <f t="shared" ref="AI213:AI276" si="146">1+$AB$7*COS(AL213)</f>
        <v>0.46044833902652238</v>
      </c>
      <c r="AJ213">
        <f t="shared" ref="AJ213:AJ276" si="147">SIN(AL213+RADIANS($AB$9))</f>
        <v>-0.33178664789302914</v>
      </c>
      <c r="AK213">
        <f t="shared" ref="AK213:AK276" si="148">$AB$7*SIN(AL213)</f>
        <v>-0.14994667432377934</v>
      </c>
      <c r="AL213">
        <f t="shared" ref="AL213:AL276" si="149">2*ATAN(AM213)</f>
        <v>-2.8705232765630968</v>
      </c>
      <c r="AM213">
        <f t="shared" ref="AM213:AM276" si="150">SQRT((1+$AB$7)/(1-$AB$7))*TAN(AN213/2)</f>
        <v>-7.332951303736281</v>
      </c>
      <c r="AN213" s="15">
        <f t="shared" si="132"/>
        <v>3.6442873573236105</v>
      </c>
      <c r="AO213" s="15">
        <f t="shared" si="132"/>
        <v>3.6494984023234993</v>
      </c>
      <c r="AP213" s="15">
        <f t="shared" si="132"/>
        <v>3.6388797653487037</v>
      </c>
      <c r="AQ213" s="15">
        <f t="shared" si="132"/>
        <v>3.6605843331971228</v>
      </c>
      <c r="AR213" s="15">
        <f t="shared" si="132"/>
        <v>3.6164894749735952</v>
      </c>
      <c r="AS213" s="15">
        <f t="shared" si="132"/>
        <v>3.7072696858760956</v>
      </c>
      <c r="AT213" s="15">
        <f t="shared" si="132"/>
        <v>3.5247815432915539</v>
      </c>
      <c r="AU213" s="15">
        <f t="shared" ref="AU213:AU276" si="151">RADIANS($AB$9)+$AB$18*(F213-AB$15)</f>
        <v>3.9166424788984293</v>
      </c>
    </row>
    <row r="214" spans="1:47" x14ac:dyDescent="0.2">
      <c r="A214" s="9" t="s">
        <v>632</v>
      </c>
      <c r="B214" s="35"/>
      <c r="C214" s="12">
        <v>42935.798000000003</v>
      </c>
      <c r="D214" s="12"/>
      <c r="E214" s="9">
        <f t="shared" si="133"/>
        <v>-8494.9939762147642</v>
      </c>
      <c r="F214" s="9">
        <f t="shared" si="134"/>
        <v>-8495</v>
      </c>
      <c r="G214" s="9">
        <f t="shared" si="135"/>
        <v>9.3300000007729977E-3</v>
      </c>
      <c r="H214" s="9"/>
      <c r="I214" s="9">
        <f t="shared" si="131"/>
        <v>9.3300000007729977E-3</v>
      </c>
      <c r="J214" s="9"/>
      <c r="K214" s="9"/>
      <c r="L214" s="9"/>
      <c r="M214" s="9"/>
      <c r="N214" s="9"/>
      <c r="O214" s="9"/>
      <c r="P214" s="9">
        <f t="shared" si="136"/>
        <v>2.513777018618693E-3</v>
      </c>
      <c r="Q214" s="40">
        <f t="shared" si="137"/>
        <v>27917.298000000003</v>
      </c>
      <c r="S214" s="35">
        <v>0.1</v>
      </c>
      <c r="Z214">
        <f t="shared" si="138"/>
        <v>-8495</v>
      </c>
      <c r="AA214" s="15">
        <f t="shared" si="139"/>
        <v>-9.8343621965719837E-3</v>
      </c>
      <c r="AB214" s="15">
        <f t="shared" si="140"/>
        <v>2.1678139215963677E-2</v>
      </c>
      <c r="AC214" s="15">
        <f t="shared" si="141"/>
        <v>6.8162229821543043E-3</v>
      </c>
      <c r="AD214" s="15">
        <f t="shared" si="142"/>
        <v>1.9164362197344981E-2</v>
      </c>
      <c r="AE214" s="15">
        <f t="shared" si="143"/>
        <v>3.6727277843102538E-5</v>
      </c>
      <c r="AF214">
        <f t="shared" si="144"/>
        <v>6.8162229821543043E-3</v>
      </c>
      <c r="AG214" s="68"/>
      <c r="AH214">
        <f t="shared" si="145"/>
        <v>-1.2348139215190677E-2</v>
      </c>
      <c r="AI214">
        <f t="shared" si="146"/>
        <v>0.46048452868204859</v>
      </c>
      <c r="AJ214">
        <f t="shared" si="147"/>
        <v>-0.3320142182186312</v>
      </c>
      <c r="AK214">
        <f t="shared" si="148"/>
        <v>-0.15007683435017166</v>
      </c>
      <c r="AL214">
        <f t="shared" si="149"/>
        <v>-2.8702820310986286</v>
      </c>
      <c r="AM214">
        <f t="shared" si="150"/>
        <v>-7.3263503729860888</v>
      </c>
      <c r="AN214" s="15">
        <f t="shared" si="132"/>
        <v>3.6447214173773936</v>
      </c>
      <c r="AO214" s="15">
        <f t="shared" si="132"/>
        <v>3.6499279467016725</v>
      </c>
      <c r="AP214" s="15">
        <f t="shared" si="132"/>
        <v>3.6393159853912911</v>
      </c>
      <c r="AQ214" s="15">
        <f t="shared" si="132"/>
        <v>3.6610121297788076</v>
      </c>
      <c r="AR214" s="15">
        <f t="shared" si="132"/>
        <v>3.6169240713630582</v>
      </c>
      <c r="AS214" s="15">
        <f t="shared" si="132"/>
        <v>3.7077131346153278</v>
      </c>
      <c r="AT214" s="15">
        <f t="shared" si="132"/>
        <v>3.52516811713304</v>
      </c>
      <c r="AU214" s="15">
        <f t="shared" si="151"/>
        <v>3.9172866934823607</v>
      </c>
    </row>
    <row r="215" spans="1:47" x14ac:dyDescent="0.2">
      <c r="A215" s="9" t="s">
        <v>632</v>
      </c>
      <c r="B215" s="35"/>
      <c r="C215" s="12">
        <v>42949.743000000002</v>
      </c>
      <c r="D215" s="12"/>
      <c r="E215" s="9">
        <f t="shared" si="133"/>
        <v>-8485.99058016864</v>
      </c>
      <c r="F215" s="9">
        <f t="shared" si="134"/>
        <v>-8486</v>
      </c>
      <c r="G215" s="9">
        <f t="shared" si="135"/>
        <v>1.4589999998861458E-2</v>
      </c>
      <c r="H215" s="9"/>
      <c r="I215" s="9">
        <f t="shared" si="131"/>
        <v>1.4589999998861458E-2</v>
      </c>
      <c r="J215" s="9"/>
      <c r="K215" s="9"/>
      <c r="L215" s="9"/>
      <c r="M215" s="9"/>
      <c r="N215" s="9"/>
      <c r="O215" s="9"/>
      <c r="P215" s="9">
        <f t="shared" si="136"/>
        <v>2.5162372420223312E-3</v>
      </c>
      <c r="Q215" s="40">
        <f t="shared" si="137"/>
        <v>27931.243000000002</v>
      </c>
      <c r="S215" s="35">
        <v>0.1</v>
      </c>
      <c r="X215" s="9"/>
      <c r="Y215" s="9"/>
      <c r="Z215">
        <f t="shared" si="138"/>
        <v>-8486</v>
      </c>
      <c r="AA215" s="15">
        <f t="shared" si="139"/>
        <v>-9.8683737576336882E-3</v>
      </c>
      <c r="AB215" s="15">
        <f t="shared" si="140"/>
        <v>2.697461099851748E-2</v>
      </c>
      <c r="AC215" s="15">
        <f t="shared" si="141"/>
        <v>1.2073762756839128E-2</v>
      </c>
      <c r="AD215" s="15">
        <f t="shared" si="142"/>
        <v>2.4458373756495146E-2</v>
      </c>
      <c r="AE215" s="15">
        <f t="shared" si="143"/>
        <v>5.9821204681241054E-5</v>
      </c>
      <c r="AF215">
        <f t="shared" si="144"/>
        <v>1.2073762756839128E-2</v>
      </c>
      <c r="AG215" s="68"/>
      <c r="AH215">
        <f t="shared" si="145"/>
        <v>-1.238461099965602E-2</v>
      </c>
      <c r="AI215">
        <f t="shared" si="146"/>
        <v>0.46064784434451822</v>
      </c>
      <c r="AJ215">
        <f t="shared" si="147"/>
        <v>-0.33303850645928612</v>
      </c>
      <c r="AK215">
        <f t="shared" si="148"/>
        <v>-0.15066271001739304</v>
      </c>
      <c r="AL215">
        <f t="shared" si="149"/>
        <v>-2.8691959375038594</v>
      </c>
      <c r="AM215">
        <f t="shared" si="150"/>
        <v>-7.2967767241712869</v>
      </c>
      <c r="AN215" s="15">
        <f t="shared" si="132"/>
        <v>3.6466751444490919</v>
      </c>
      <c r="AO215" s="15">
        <f t="shared" si="132"/>
        <v>3.6518612362605909</v>
      </c>
      <c r="AP215" s="15">
        <f t="shared" si="132"/>
        <v>3.6412795662122992</v>
      </c>
      <c r="AQ215" s="15">
        <f t="shared" si="132"/>
        <v>3.6629372956425876</v>
      </c>
      <c r="AR215" s="15">
        <f t="shared" si="132"/>
        <v>3.6188807971761956</v>
      </c>
      <c r="AS215" s="15">
        <f t="shared" si="132"/>
        <v>3.7097079960811041</v>
      </c>
      <c r="AT215" s="15">
        <f t="shared" si="132"/>
        <v>3.5269097147960697</v>
      </c>
      <c r="AU215" s="15">
        <f t="shared" si="151"/>
        <v>3.920185659110051</v>
      </c>
    </row>
    <row r="216" spans="1:47" x14ac:dyDescent="0.2">
      <c r="A216" s="9" t="s">
        <v>632</v>
      </c>
      <c r="B216" s="35"/>
      <c r="C216" s="12">
        <v>42949.743999999999</v>
      </c>
      <c r="D216" s="12"/>
      <c r="E216" s="9">
        <f t="shared" si="133"/>
        <v>-8485.9899345324975</v>
      </c>
      <c r="F216" s="9">
        <f t="shared" si="134"/>
        <v>-8486</v>
      </c>
      <c r="G216" s="9">
        <f t="shared" si="135"/>
        <v>1.5589999995427206E-2</v>
      </c>
      <c r="H216" s="9"/>
      <c r="I216" s="9">
        <f t="shared" si="131"/>
        <v>1.5589999995427206E-2</v>
      </c>
      <c r="J216" s="9"/>
      <c r="K216" s="9"/>
      <c r="L216" s="9"/>
      <c r="M216" s="9"/>
      <c r="N216" s="9"/>
      <c r="O216" s="9"/>
      <c r="P216" s="9">
        <f t="shared" si="136"/>
        <v>2.5162372420223312E-3</v>
      </c>
      <c r="Q216" s="40">
        <f t="shared" si="137"/>
        <v>27931.243999999999</v>
      </c>
      <c r="S216" s="35">
        <v>0.1</v>
      </c>
      <c r="Z216">
        <f t="shared" si="138"/>
        <v>-8486</v>
      </c>
      <c r="AA216" s="15">
        <f t="shared" si="139"/>
        <v>-9.8683737576336882E-3</v>
      </c>
      <c r="AB216" s="15">
        <f t="shared" si="140"/>
        <v>2.7974610995083228E-2</v>
      </c>
      <c r="AC216" s="15">
        <f t="shared" si="141"/>
        <v>1.3073762753404876E-2</v>
      </c>
      <c r="AD216" s="15">
        <f t="shared" si="142"/>
        <v>2.5458373753060894E-2</v>
      </c>
      <c r="AE216" s="15">
        <f t="shared" si="143"/>
        <v>6.4812879415053978E-5</v>
      </c>
      <c r="AF216">
        <f t="shared" si="144"/>
        <v>1.3073762753404876E-2</v>
      </c>
      <c r="AG216" s="68"/>
      <c r="AH216">
        <f t="shared" si="145"/>
        <v>-1.238461099965602E-2</v>
      </c>
      <c r="AI216">
        <f t="shared" si="146"/>
        <v>0.46064784434451822</v>
      </c>
      <c r="AJ216">
        <f t="shared" si="147"/>
        <v>-0.33303850645928612</v>
      </c>
      <c r="AK216">
        <f t="shared" si="148"/>
        <v>-0.15066271001739304</v>
      </c>
      <c r="AL216">
        <f t="shared" si="149"/>
        <v>-2.8691959375038594</v>
      </c>
      <c r="AM216">
        <f t="shared" si="150"/>
        <v>-7.2967767241712869</v>
      </c>
      <c r="AN216" s="15">
        <f t="shared" si="132"/>
        <v>3.6466751444490919</v>
      </c>
      <c r="AO216" s="15">
        <f t="shared" si="132"/>
        <v>3.6518612362605909</v>
      </c>
      <c r="AP216" s="15">
        <f t="shared" si="132"/>
        <v>3.6412795662122992</v>
      </c>
      <c r="AQ216" s="15">
        <f t="shared" si="132"/>
        <v>3.6629372956425876</v>
      </c>
      <c r="AR216" s="15">
        <f t="shared" si="132"/>
        <v>3.6188807971761956</v>
      </c>
      <c r="AS216" s="15">
        <f t="shared" si="132"/>
        <v>3.7097079960811041</v>
      </c>
      <c r="AT216" s="15">
        <f t="shared" si="132"/>
        <v>3.5269097147960697</v>
      </c>
      <c r="AU216" s="15">
        <f t="shared" si="151"/>
        <v>3.920185659110051</v>
      </c>
    </row>
    <row r="217" spans="1:47" x14ac:dyDescent="0.2">
      <c r="A217" s="63" t="s">
        <v>1754</v>
      </c>
      <c r="B217" s="28" t="s">
        <v>676</v>
      </c>
      <c r="C217" s="64">
        <v>42971.421000000002</v>
      </c>
      <c r="D217" s="64" t="s">
        <v>700</v>
      </c>
      <c r="E217" s="9">
        <f t="shared" si="133"/>
        <v>-8471.9944798109573</v>
      </c>
      <c r="F217" s="9">
        <f t="shared" si="134"/>
        <v>-8472</v>
      </c>
      <c r="G217" s="9">
        <f t="shared" si="135"/>
        <v>8.5499999986495823E-3</v>
      </c>
      <c r="H217" s="9"/>
      <c r="I217" s="9">
        <f t="shared" si="131"/>
        <v>8.5499999986495823E-3</v>
      </c>
      <c r="J217" s="9"/>
      <c r="K217" s="9"/>
      <c r="L217" s="9"/>
      <c r="M217" s="15"/>
      <c r="N217" s="9"/>
      <c r="O217" s="9"/>
      <c r="P217" s="9">
        <f t="shared" si="136"/>
        <v>2.5200633331548036E-3</v>
      </c>
      <c r="Q217" s="40">
        <f t="shared" si="137"/>
        <v>27952.921000000002</v>
      </c>
      <c r="S217" s="35">
        <v>0.1</v>
      </c>
      <c r="T217" s="9"/>
      <c r="U217" s="9"/>
      <c r="V217" s="9"/>
      <c r="W217" s="9"/>
      <c r="X217" s="9"/>
      <c r="Y217" s="9"/>
      <c r="Z217">
        <f t="shared" si="138"/>
        <v>-8472</v>
      </c>
      <c r="AA217" s="15">
        <f t="shared" si="139"/>
        <v>-9.9212152750146228E-3</v>
      </c>
      <c r="AB217" s="15">
        <f t="shared" si="140"/>
        <v>2.0991278606819007E-2</v>
      </c>
      <c r="AC217" s="15">
        <f t="shared" si="141"/>
        <v>6.0299366654947787E-3</v>
      </c>
      <c r="AD217" s="15">
        <f t="shared" si="142"/>
        <v>1.8471215273664205E-2</v>
      </c>
      <c r="AE217" s="15">
        <f t="shared" si="143"/>
        <v>3.4118579368604579E-5</v>
      </c>
      <c r="AF217">
        <f t="shared" si="144"/>
        <v>6.0299366654947787E-3</v>
      </c>
      <c r="AG217" s="68"/>
      <c r="AH217">
        <f t="shared" si="145"/>
        <v>-1.2441278608169426E-2</v>
      </c>
      <c r="AI217">
        <f t="shared" si="146"/>
        <v>0.46090339742405184</v>
      </c>
      <c r="AJ217">
        <f t="shared" si="147"/>
        <v>-0.33463256683651554</v>
      </c>
      <c r="AK217">
        <f t="shared" si="148"/>
        <v>-0.151574579303623</v>
      </c>
      <c r="AL217">
        <f t="shared" si="149"/>
        <v>-2.8675048621292323</v>
      </c>
      <c r="AM217">
        <f t="shared" si="150"/>
        <v>-7.2511934892084975</v>
      </c>
      <c r="AN217" s="15">
        <f t="shared" si="132"/>
        <v>3.6497157651092342</v>
      </c>
      <c r="AO217" s="15">
        <f t="shared" si="132"/>
        <v>3.6548696898130846</v>
      </c>
      <c r="AP217" s="15">
        <f t="shared" si="132"/>
        <v>3.6443359479731186</v>
      </c>
      <c r="AQ217" s="15">
        <f t="shared" si="132"/>
        <v>3.6659322728801396</v>
      </c>
      <c r="AR217" s="15">
        <f t="shared" si="132"/>
        <v>3.6219279843795853</v>
      </c>
      <c r="AS217" s="15">
        <f t="shared" si="132"/>
        <v>3.7128089766670422</v>
      </c>
      <c r="AT217" s="15">
        <f t="shared" si="132"/>
        <v>3.5296254396626434</v>
      </c>
      <c r="AU217" s="15">
        <f t="shared" si="151"/>
        <v>3.9246951611975693</v>
      </c>
    </row>
    <row r="218" spans="1:47" x14ac:dyDescent="0.2">
      <c r="A218" s="63" t="s">
        <v>1754</v>
      </c>
      <c r="B218" s="28" t="s">
        <v>676</v>
      </c>
      <c r="C218" s="64">
        <v>42971.425000000003</v>
      </c>
      <c r="D218" s="64" t="s">
        <v>700</v>
      </c>
      <c r="E218" s="9">
        <f t="shared" si="133"/>
        <v>-8471.9918972663763</v>
      </c>
      <c r="F218" s="9">
        <f t="shared" si="134"/>
        <v>-8472</v>
      </c>
      <c r="G218" s="9">
        <f t="shared" si="135"/>
        <v>1.254999999946449E-2</v>
      </c>
      <c r="H218" s="9"/>
      <c r="I218" s="9">
        <f t="shared" si="131"/>
        <v>1.254999999946449E-2</v>
      </c>
      <c r="J218" s="9"/>
      <c r="K218" s="9"/>
      <c r="L218" s="9"/>
      <c r="M218" s="15"/>
      <c r="N218" s="9"/>
      <c r="O218" s="9"/>
      <c r="P218" s="9">
        <f t="shared" si="136"/>
        <v>2.5200633331548036E-3</v>
      </c>
      <c r="Q218" s="40">
        <f t="shared" si="137"/>
        <v>27952.925000000003</v>
      </c>
      <c r="S218" s="35">
        <v>0.1</v>
      </c>
      <c r="T218" s="9"/>
      <c r="U218" s="9"/>
      <c r="V218" s="9"/>
      <c r="W218" s="9"/>
      <c r="X218" s="9"/>
      <c r="Y218" s="9"/>
      <c r="Z218">
        <f t="shared" si="138"/>
        <v>-8472</v>
      </c>
      <c r="AA218" s="15">
        <f t="shared" si="139"/>
        <v>-9.9212152750146228E-3</v>
      </c>
      <c r="AB218" s="15">
        <f t="shared" si="140"/>
        <v>2.4991278607633914E-2</v>
      </c>
      <c r="AC218" s="15">
        <f t="shared" si="141"/>
        <v>1.0029936666309686E-2</v>
      </c>
      <c r="AD218" s="15">
        <f t="shared" si="142"/>
        <v>2.2471215274479112E-2</v>
      </c>
      <c r="AE218" s="15">
        <f t="shared" si="143"/>
        <v>5.0495551591198339E-5</v>
      </c>
      <c r="AF218">
        <f t="shared" si="144"/>
        <v>1.0029936666309686E-2</v>
      </c>
      <c r="AG218" s="68"/>
      <c r="AH218">
        <f t="shared" si="145"/>
        <v>-1.2441278608169426E-2</v>
      </c>
      <c r="AI218">
        <f t="shared" si="146"/>
        <v>0.46090339742405184</v>
      </c>
      <c r="AJ218">
        <f t="shared" si="147"/>
        <v>-0.33463256683651554</v>
      </c>
      <c r="AK218">
        <f t="shared" si="148"/>
        <v>-0.151574579303623</v>
      </c>
      <c r="AL218">
        <f t="shared" si="149"/>
        <v>-2.8675048621292323</v>
      </c>
      <c r="AM218">
        <f t="shared" si="150"/>
        <v>-7.2511934892084975</v>
      </c>
      <c r="AN218" s="15">
        <f t="shared" si="132"/>
        <v>3.6497157651092342</v>
      </c>
      <c r="AO218" s="15">
        <f t="shared" si="132"/>
        <v>3.6548696898130846</v>
      </c>
      <c r="AP218" s="15">
        <f t="shared" si="132"/>
        <v>3.6443359479731186</v>
      </c>
      <c r="AQ218" s="15">
        <f t="shared" si="132"/>
        <v>3.6659322728801396</v>
      </c>
      <c r="AR218" s="15">
        <f t="shared" si="132"/>
        <v>3.6219279843795853</v>
      </c>
      <c r="AS218" s="15">
        <f t="shared" si="132"/>
        <v>3.7128089766670422</v>
      </c>
      <c r="AT218" s="15">
        <f t="shared" si="132"/>
        <v>3.5296254396626434</v>
      </c>
      <c r="AU218" s="15">
        <f t="shared" si="151"/>
        <v>3.9246951611975693</v>
      </c>
    </row>
    <row r="219" spans="1:47" x14ac:dyDescent="0.2">
      <c r="A219" s="9" t="s">
        <v>632</v>
      </c>
      <c r="B219" s="35"/>
      <c r="C219" s="12">
        <v>42983.807000000001</v>
      </c>
      <c r="D219" s="12"/>
      <c r="E219" s="9">
        <f t="shared" si="133"/>
        <v>-8463.9976305153468</v>
      </c>
      <c r="F219" s="9">
        <f t="shared" si="134"/>
        <v>-8464</v>
      </c>
      <c r="G219" s="9">
        <f t="shared" si="135"/>
        <v>3.669999998237472E-3</v>
      </c>
      <c r="H219" s="9"/>
      <c r="I219" s="9">
        <f t="shared" si="131"/>
        <v>3.669999998237472E-3</v>
      </c>
      <c r="J219" s="9"/>
      <c r="K219" s="9"/>
      <c r="L219" s="9"/>
      <c r="M219" s="9"/>
      <c r="N219" s="9"/>
      <c r="O219" s="9"/>
      <c r="P219" s="9">
        <f t="shared" si="136"/>
        <v>2.5222491664200386E-3</v>
      </c>
      <c r="Q219" s="40">
        <f t="shared" si="137"/>
        <v>27965.307000000001</v>
      </c>
      <c r="S219" s="35">
        <v>0.1</v>
      </c>
      <c r="Z219">
        <f t="shared" si="138"/>
        <v>-8464</v>
      </c>
      <c r="AA219" s="15">
        <f t="shared" si="139"/>
        <v>-9.951374512081515E-3</v>
      </c>
      <c r="AB219" s="15">
        <f t="shared" si="140"/>
        <v>1.6143623676739025E-2</v>
      </c>
      <c r="AC219" s="15">
        <f t="shared" si="141"/>
        <v>1.1477508318174334E-3</v>
      </c>
      <c r="AD219" s="15">
        <f t="shared" si="142"/>
        <v>1.3621374510318987E-2</v>
      </c>
      <c r="AE219" s="15">
        <f t="shared" si="143"/>
        <v>1.8554184355036783E-5</v>
      </c>
      <c r="AF219">
        <f t="shared" si="144"/>
        <v>1.1477508318174334E-3</v>
      </c>
      <c r="AG219" s="68"/>
      <c r="AH219">
        <f t="shared" si="145"/>
        <v>-1.2473623678501553E-2</v>
      </c>
      <c r="AI219">
        <f t="shared" si="146"/>
        <v>0.46105025331504834</v>
      </c>
      <c r="AJ219">
        <f t="shared" si="147"/>
        <v>-0.3355438549315663</v>
      </c>
      <c r="AK219">
        <f t="shared" si="148"/>
        <v>-0.15209592548200135</v>
      </c>
      <c r="AL219">
        <f t="shared" si="149"/>
        <v>-2.8665376567060274</v>
      </c>
      <c r="AM219">
        <f t="shared" si="150"/>
        <v>-7.2253726929390965</v>
      </c>
      <c r="AN219" s="15">
        <f t="shared" si="132"/>
        <v>3.6514540794417192</v>
      </c>
      <c r="AO219" s="15">
        <f t="shared" si="132"/>
        <v>3.6565894211650569</v>
      </c>
      <c r="AP219" s="15">
        <f t="shared" si="132"/>
        <v>3.6460835038759019</v>
      </c>
      <c r="AQ219" s="15">
        <f t="shared" si="132"/>
        <v>3.6676438458192115</v>
      </c>
      <c r="AR219" s="15">
        <f t="shared" si="132"/>
        <v>3.6236710893644859</v>
      </c>
      <c r="AS219" s="15">
        <f t="shared" si="132"/>
        <v>3.7145797991280998</v>
      </c>
      <c r="AT219" s="15">
        <f t="shared" si="132"/>
        <v>3.5311808871990884</v>
      </c>
      <c r="AU219" s="15">
        <f t="shared" si="151"/>
        <v>3.927272019533294</v>
      </c>
    </row>
    <row r="220" spans="1:47" x14ac:dyDescent="0.2">
      <c r="A220" s="9" t="s">
        <v>632</v>
      </c>
      <c r="B220" s="35"/>
      <c r="C220" s="12">
        <v>42983.81</v>
      </c>
      <c r="D220" s="12"/>
      <c r="E220" s="9">
        <f t="shared" si="133"/>
        <v>-8463.9956936069138</v>
      </c>
      <c r="F220" s="9">
        <f t="shared" si="134"/>
        <v>-8464</v>
      </c>
      <c r="G220" s="9">
        <f t="shared" si="135"/>
        <v>6.6699999952106737E-3</v>
      </c>
      <c r="H220" s="9"/>
      <c r="I220" s="9">
        <f t="shared" si="131"/>
        <v>6.6699999952106737E-3</v>
      </c>
      <c r="J220" s="9"/>
      <c r="K220" s="9"/>
      <c r="L220" s="9"/>
      <c r="M220" s="9"/>
      <c r="N220" s="9"/>
      <c r="O220" s="9"/>
      <c r="P220" s="9">
        <f t="shared" si="136"/>
        <v>2.5222491664200386E-3</v>
      </c>
      <c r="Q220" s="40">
        <f t="shared" si="137"/>
        <v>27965.309999999998</v>
      </c>
      <c r="S220" s="35">
        <v>0.1</v>
      </c>
      <c r="X220" s="9"/>
      <c r="Y220" s="9"/>
      <c r="Z220">
        <f t="shared" si="138"/>
        <v>-8464</v>
      </c>
      <c r="AA220" s="15">
        <f t="shared" si="139"/>
        <v>-9.951374512081515E-3</v>
      </c>
      <c r="AB220" s="15">
        <f t="shared" si="140"/>
        <v>1.9143623673712227E-2</v>
      </c>
      <c r="AC220" s="15">
        <f t="shared" si="141"/>
        <v>4.1477508287906355E-3</v>
      </c>
      <c r="AD220" s="15">
        <f t="shared" si="142"/>
        <v>1.6621374507292189E-2</v>
      </c>
      <c r="AE220" s="15">
        <f t="shared" si="143"/>
        <v>2.7627009051166265E-5</v>
      </c>
      <c r="AF220">
        <f t="shared" si="144"/>
        <v>4.1477508287906355E-3</v>
      </c>
      <c r="AG220" s="68"/>
      <c r="AH220">
        <f t="shared" si="145"/>
        <v>-1.2473623678501553E-2</v>
      </c>
      <c r="AI220">
        <f t="shared" si="146"/>
        <v>0.46105025331504834</v>
      </c>
      <c r="AJ220">
        <f t="shared" si="147"/>
        <v>-0.3355438549315663</v>
      </c>
      <c r="AK220">
        <f t="shared" si="148"/>
        <v>-0.15209592548200135</v>
      </c>
      <c r="AL220">
        <f t="shared" si="149"/>
        <v>-2.8665376567060274</v>
      </c>
      <c r="AM220">
        <f t="shared" si="150"/>
        <v>-7.2253726929390965</v>
      </c>
      <c r="AN220" s="15">
        <f t="shared" si="132"/>
        <v>3.6514540794417192</v>
      </c>
      <c r="AO220" s="15">
        <f t="shared" si="132"/>
        <v>3.6565894211650569</v>
      </c>
      <c r="AP220" s="15">
        <f t="shared" si="132"/>
        <v>3.6460835038759019</v>
      </c>
      <c r="AQ220" s="15">
        <f t="shared" si="132"/>
        <v>3.6676438458192115</v>
      </c>
      <c r="AR220" s="15">
        <f t="shared" si="132"/>
        <v>3.6236710893644859</v>
      </c>
      <c r="AS220" s="15">
        <f t="shared" si="132"/>
        <v>3.7145797991280998</v>
      </c>
      <c r="AT220" s="15">
        <f t="shared" si="132"/>
        <v>3.5311808871990884</v>
      </c>
      <c r="AU220" s="15">
        <f t="shared" si="151"/>
        <v>3.927272019533294</v>
      </c>
    </row>
    <row r="221" spans="1:47" x14ac:dyDescent="0.2">
      <c r="A221" s="9" t="s">
        <v>632</v>
      </c>
      <c r="B221" s="35"/>
      <c r="C221" s="12">
        <v>42983.824000000001</v>
      </c>
      <c r="D221" s="12"/>
      <c r="E221" s="9">
        <f t="shared" si="133"/>
        <v>-8463.9866547008769</v>
      </c>
      <c r="F221" s="9">
        <f t="shared" si="134"/>
        <v>-8464</v>
      </c>
      <c r="G221" s="9">
        <f t="shared" si="135"/>
        <v>2.0669999998062849E-2</v>
      </c>
      <c r="H221" s="9"/>
      <c r="I221" s="9">
        <f t="shared" si="131"/>
        <v>2.0669999998062849E-2</v>
      </c>
      <c r="J221" s="9"/>
      <c r="K221" s="9"/>
      <c r="L221" s="9"/>
      <c r="M221" s="9"/>
      <c r="N221" s="9"/>
      <c r="O221" s="9"/>
      <c r="P221" s="9">
        <f t="shared" si="136"/>
        <v>2.5222491664200386E-3</v>
      </c>
      <c r="Q221" s="40">
        <f t="shared" si="137"/>
        <v>27965.324000000001</v>
      </c>
      <c r="S221" s="35">
        <v>0.1</v>
      </c>
      <c r="Z221">
        <f t="shared" si="138"/>
        <v>-8464</v>
      </c>
      <c r="AA221" s="15">
        <f t="shared" si="139"/>
        <v>-9.951374512081515E-3</v>
      </c>
      <c r="AB221" s="15">
        <f t="shared" si="140"/>
        <v>3.3143623676564399E-2</v>
      </c>
      <c r="AC221" s="15">
        <f t="shared" si="141"/>
        <v>1.8147750831642811E-2</v>
      </c>
      <c r="AD221" s="15">
        <f t="shared" si="142"/>
        <v>3.0621374510144364E-2</v>
      </c>
      <c r="AE221" s="15">
        <f t="shared" si="143"/>
        <v>9.3766857689051898E-5</v>
      </c>
      <c r="AF221">
        <f t="shared" si="144"/>
        <v>1.8147750831642811E-2</v>
      </c>
      <c r="AG221" s="68"/>
      <c r="AH221">
        <f t="shared" si="145"/>
        <v>-1.2473623678501553E-2</v>
      </c>
      <c r="AI221">
        <f t="shared" si="146"/>
        <v>0.46105025331504834</v>
      </c>
      <c r="AJ221">
        <f t="shared" si="147"/>
        <v>-0.3355438549315663</v>
      </c>
      <c r="AK221">
        <f t="shared" si="148"/>
        <v>-0.15209592548200135</v>
      </c>
      <c r="AL221">
        <f t="shared" si="149"/>
        <v>-2.8665376567060274</v>
      </c>
      <c r="AM221">
        <f t="shared" si="150"/>
        <v>-7.2253726929390965</v>
      </c>
      <c r="AN221" s="15">
        <f t="shared" ref="AN221:AT230" si="152">$AU221+$AB$7*SIN(AO221)</f>
        <v>3.6514540794417192</v>
      </c>
      <c r="AO221" s="15">
        <f t="shared" si="152"/>
        <v>3.6565894211650569</v>
      </c>
      <c r="AP221" s="15">
        <f t="shared" si="152"/>
        <v>3.6460835038759019</v>
      </c>
      <c r="AQ221" s="15">
        <f t="shared" si="152"/>
        <v>3.6676438458192115</v>
      </c>
      <c r="AR221" s="15">
        <f t="shared" si="152"/>
        <v>3.6236710893644859</v>
      </c>
      <c r="AS221" s="15">
        <f t="shared" si="152"/>
        <v>3.7145797991280998</v>
      </c>
      <c r="AT221" s="15">
        <f t="shared" si="152"/>
        <v>3.5311808871990884</v>
      </c>
      <c r="AU221" s="15">
        <f t="shared" si="151"/>
        <v>3.927272019533294</v>
      </c>
    </row>
    <row r="222" spans="1:47" x14ac:dyDescent="0.2">
      <c r="A222" s="63" t="s">
        <v>1754</v>
      </c>
      <c r="B222" s="28" t="s">
        <v>676</v>
      </c>
      <c r="C222" s="64">
        <v>43016.345999999998</v>
      </c>
      <c r="D222" s="64" t="s">
        <v>700</v>
      </c>
      <c r="E222" s="9">
        <f t="shared" si="133"/>
        <v>-8442.9892759836293</v>
      </c>
      <c r="F222" s="9">
        <f t="shared" si="134"/>
        <v>-8443</v>
      </c>
      <c r="G222" s="9">
        <f t="shared" si="135"/>
        <v>1.6609999998763669E-2</v>
      </c>
      <c r="H222" s="9"/>
      <c r="I222" s="9">
        <f t="shared" si="131"/>
        <v>1.6609999998763669E-2</v>
      </c>
      <c r="J222" s="9"/>
      <c r="K222" s="9"/>
      <c r="L222" s="9"/>
      <c r="M222" s="15"/>
      <c r="N222" s="9"/>
      <c r="O222" s="9"/>
      <c r="P222" s="9">
        <f t="shared" si="136"/>
        <v>2.5279852329709784E-3</v>
      </c>
      <c r="Q222" s="40">
        <f t="shared" si="137"/>
        <v>27997.845999999998</v>
      </c>
      <c r="S222" s="35">
        <v>0.1</v>
      </c>
      <c r="T222" s="9"/>
      <c r="U222" s="9"/>
      <c r="V222" s="9"/>
      <c r="W222" s="9"/>
      <c r="Z222">
        <f t="shared" si="138"/>
        <v>-8443</v>
      </c>
      <c r="AA222" s="15">
        <f t="shared" si="139"/>
        <v>-1.0030417301759274E-2</v>
      </c>
      <c r="AB222" s="15">
        <f t="shared" si="140"/>
        <v>2.9168402533493922E-2</v>
      </c>
      <c r="AC222" s="15">
        <f t="shared" si="141"/>
        <v>1.408201476579269E-2</v>
      </c>
      <c r="AD222" s="15">
        <f t="shared" si="142"/>
        <v>2.6640417300522943E-2</v>
      </c>
      <c r="AE222" s="15">
        <f t="shared" si="143"/>
        <v>7.0971183394600215E-5</v>
      </c>
      <c r="AF222">
        <f t="shared" si="144"/>
        <v>1.408201476579269E-2</v>
      </c>
      <c r="AG222" s="68"/>
      <c r="AH222">
        <f t="shared" si="145"/>
        <v>-1.2558402534730253E-2</v>
      </c>
      <c r="AI222">
        <f t="shared" si="146"/>
        <v>0.46143861697498723</v>
      </c>
      <c r="AJ222">
        <f t="shared" si="147"/>
        <v>-0.33793736378891792</v>
      </c>
      <c r="AK222">
        <f t="shared" si="148"/>
        <v>-0.15346542514255643</v>
      </c>
      <c r="AL222">
        <f t="shared" si="149"/>
        <v>-2.8639956896017171</v>
      </c>
      <c r="AM222">
        <f t="shared" si="150"/>
        <v>-7.1583640549950731</v>
      </c>
      <c r="AN222" s="15">
        <f t="shared" si="152"/>
        <v>3.6560199933951787</v>
      </c>
      <c r="AO222" s="15">
        <f t="shared" si="152"/>
        <v>3.6611058731075796</v>
      </c>
      <c r="AP222" s="15">
        <f t="shared" si="152"/>
        <v>3.6506744837034377</v>
      </c>
      <c r="AQ222" s="15">
        <f t="shared" si="152"/>
        <v>3.6721373041723844</v>
      </c>
      <c r="AR222" s="15">
        <f t="shared" si="152"/>
        <v>3.6282531656414774</v>
      </c>
      <c r="AS222" s="15">
        <f t="shared" si="152"/>
        <v>3.7192241808445172</v>
      </c>
      <c r="AT222" s="15">
        <f t="shared" si="152"/>
        <v>3.5352764680387812</v>
      </c>
      <c r="AU222" s="15">
        <f t="shared" si="151"/>
        <v>3.9340362726645717</v>
      </c>
    </row>
    <row r="223" spans="1:47" x14ac:dyDescent="0.2">
      <c r="A223" s="63" t="s">
        <v>1784</v>
      </c>
      <c r="B223" s="28" t="s">
        <v>676</v>
      </c>
      <c r="C223" s="64">
        <v>43047.313000000002</v>
      </c>
      <c r="D223" s="64" t="s">
        <v>700</v>
      </c>
      <c r="E223" s="9">
        <f t="shared" si="133"/>
        <v>-8422.9958614723091</v>
      </c>
      <c r="F223" s="9">
        <f t="shared" si="134"/>
        <v>-8423</v>
      </c>
      <c r="G223" s="9">
        <f t="shared" si="135"/>
        <v>6.4100000017788261E-3</v>
      </c>
      <c r="H223" s="9"/>
      <c r="I223" s="9">
        <f t="shared" si="131"/>
        <v>6.4100000017788261E-3</v>
      </c>
      <c r="J223" s="9"/>
      <c r="K223" s="9"/>
      <c r="L223" s="9"/>
      <c r="M223" s="15"/>
      <c r="N223" s="9"/>
      <c r="O223" s="9"/>
      <c r="P223" s="9">
        <f t="shared" si="136"/>
        <v>2.5334458028690066E-3</v>
      </c>
      <c r="Q223" s="40">
        <f t="shared" si="137"/>
        <v>28028.813000000002</v>
      </c>
      <c r="S223" s="35">
        <v>0.1</v>
      </c>
      <c r="T223" s="9"/>
      <c r="U223" s="9"/>
      <c r="V223" s="9"/>
      <c r="W223" s="9"/>
      <c r="Z223">
        <f t="shared" si="138"/>
        <v>-8423</v>
      </c>
      <c r="AA223" s="15">
        <f t="shared" si="139"/>
        <v>-1.0105526128201302E-2</v>
      </c>
      <c r="AB223" s="15">
        <f t="shared" si="140"/>
        <v>1.9048971932849136E-2</v>
      </c>
      <c r="AC223" s="15">
        <f t="shared" si="141"/>
        <v>3.8765541989098195E-3</v>
      </c>
      <c r="AD223" s="15">
        <f t="shared" si="142"/>
        <v>1.6515526129980126E-2</v>
      </c>
      <c r="AE223" s="15">
        <f t="shared" si="143"/>
        <v>2.7276260335005636E-5</v>
      </c>
      <c r="AF223">
        <f t="shared" si="144"/>
        <v>3.8765541989098195E-3</v>
      </c>
      <c r="AG223" s="68"/>
      <c r="AH223">
        <f t="shared" si="145"/>
        <v>-1.2638971931070308E-2</v>
      </c>
      <c r="AI223">
        <f t="shared" si="146"/>
        <v>0.46181236336048537</v>
      </c>
      <c r="AJ223">
        <f t="shared" si="147"/>
        <v>-0.34021875983324534</v>
      </c>
      <c r="AK223">
        <f t="shared" si="148"/>
        <v>-0.15477101721050307</v>
      </c>
      <c r="AL223">
        <f t="shared" si="149"/>
        <v>-2.8615706278570356</v>
      </c>
      <c r="AM223">
        <f t="shared" si="150"/>
        <v>-7.095563862230593</v>
      </c>
      <c r="AN223" s="15">
        <f t="shared" si="152"/>
        <v>3.6603723245122559</v>
      </c>
      <c r="AO223" s="15">
        <f t="shared" si="152"/>
        <v>3.6654102051303332</v>
      </c>
      <c r="AP223" s="15">
        <f t="shared" si="152"/>
        <v>3.6550517620699092</v>
      </c>
      <c r="AQ223" s="15">
        <f t="shared" si="152"/>
        <v>3.6764176225624845</v>
      </c>
      <c r="AR223" s="15">
        <f t="shared" si="152"/>
        <v>3.6326257089934111</v>
      </c>
      <c r="AS223" s="15">
        <f t="shared" si="152"/>
        <v>3.7236419937134149</v>
      </c>
      <c r="AT223" s="15">
        <f t="shared" si="152"/>
        <v>3.5391939821151586</v>
      </c>
      <c r="AU223" s="15">
        <f t="shared" si="151"/>
        <v>3.9404784185038837</v>
      </c>
    </row>
    <row r="224" spans="1:47" x14ac:dyDescent="0.2">
      <c r="A224" s="63" t="s">
        <v>1784</v>
      </c>
      <c r="B224" s="28" t="s">
        <v>676</v>
      </c>
      <c r="C224" s="64">
        <v>43061.252</v>
      </c>
      <c r="D224" s="64" t="s">
        <v>700</v>
      </c>
      <c r="E224" s="9">
        <f t="shared" si="133"/>
        <v>-8413.9963392430564</v>
      </c>
      <c r="F224" s="9">
        <f t="shared" si="134"/>
        <v>-8414</v>
      </c>
      <c r="G224" s="9">
        <f t="shared" si="135"/>
        <v>5.6699999986449257E-3</v>
      </c>
      <c r="H224" s="9"/>
      <c r="I224" s="9">
        <f t="shared" si="131"/>
        <v>5.6699999986449257E-3</v>
      </c>
      <c r="J224" s="9"/>
      <c r="K224" s="9"/>
      <c r="L224" s="9"/>
      <c r="M224" s="15"/>
      <c r="N224" s="9"/>
      <c r="O224" s="9"/>
      <c r="P224" s="9">
        <f t="shared" si="136"/>
        <v>2.5359023111358476E-3</v>
      </c>
      <c r="Q224" s="40">
        <f t="shared" si="137"/>
        <v>28042.752</v>
      </c>
      <c r="S224" s="35">
        <v>0.1</v>
      </c>
      <c r="T224" s="9"/>
      <c r="U224" s="9"/>
      <c r="V224" s="9"/>
      <c r="W224" s="9"/>
      <c r="Z224">
        <f t="shared" si="138"/>
        <v>-8414</v>
      </c>
      <c r="AA224" s="15">
        <f t="shared" si="139"/>
        <v>-1.0139270517215136E-2</v>
      </c>
      <c r="AB224" s="15">
        <f t="shared" si="140"/>
        <v>1.8345172826995909E-2</v>
      </c>
      <c r="AC224" s="15">
        <f t="shared" si="141"/>
        <v>3.1340976875090781E-3</v>
      </c>
      <c r="AD224" s="15">
        <f t="shared" si="142"/>
        <v>1.5809270515860063E-2</v>
      </c>
      <c r="AE224" s="15">
        <f t="shared" si="143"/>
        <v>2.499330342436423E-5</v>
      </c>
      <c r="AF224">
        <f t="shared" si="144"/>
        <v>3.1340976875090781E-3</v>
      </c>
      <c r="AG224" s="68"/>
      <c r="AH224">
        <f t="shared" si="145"/>
        <v>-1.2675172828350983E-2</v>
      </c>
      <c r="AI224">
        <f t="shared" si="146"/>
        <v>0.46198178824239711</v>
      </c>
      <c r="AJ224">
        <f t="shared" si="147"/>
        <v>-0.34124598417445062</v>
      </c>
      <c r="AK224">
        <f t="shared" si="148"/>
        <v>-0.15535895151921977</v>
      </c>
      <c r="AL224">
        <f t="shared" si="149"/>
        <v>-2.8604780222907245</v>
      </c>
      <c r="AM224">
        <f t="shared" si="150"/>
        <v>-7.0676211510204814</v>
      </c>
      <c r="AN224" s="15">
        <f t="shared" si="152"/>
        <v>3.6623321025594349</v>
      </c>
      <c r="AO224" s="15">
        <f t="shared" si="152"/>
        <v>3.6673481078385572</v>
      </c>
      <c r="AP224" s="15">
        <f t="shared" si="152"/>
        <v>3.657023104802513</v>
      </c>
      <c r="AQ224" s="15">
        <f t="shared" si="152"/>
        <v>3.6783440491459558</v>
      </c>
      <c r="AR224" s="15">
        <f t="shared" si="152"/>
        <v>3.6345961130706783</v>
      </c>
      <c r="AS224" s="15">
        <f t="shared" si="152"/>
        <v>3.7256282933461553</v>
      </c>
      <c r="AT224" s="15">
        <f t="shared" si="152"/>
        <v>3.540962290492355</v>
      </c>
      <c r="AU224" s="15">
        <f t="shared" si="151"/>
        <v>3.943377384131574</v>
      </c>
    </row>
    <row r="225" spans="1:48" x14ac:dyDescent="0.2">
      <c r="A225" s="9" t="s">
        <v>633</v>
      </c>
      <c r="B225" s="35"/>
      <c r="C225" s="12">
        <v>43109.271999999997</v>
      </c>
      <c r="D225" s="12"/>
      <c r="E225" s="9">
        <f t="shared" si="133"/>
        <v>-8382.9928915460441</v>
      </c>
      <c r="F225" s="9">
        <f t="shared" si="134"/>
        <v>-8383</v>
      </c>
      <c r="G225" s="9">
        <f t="shared" si="135"/>
        <v>1.1009999994712416E-2</v>
      </c>
      <c r="H225" s="9"/>
      <c r="I225" s="9">
        <f t="shared" si="131"/>
        <v>1.1009999994712416E-2</v>
      </c>
      <c r="J225" s="9"/>
      <c r="K225" s="9"/>
      <c r="L225" s="9"/>
      <c r="M225" s="9"/>
      <c r="N225" s="9"/>
      <c r="O225" s="9"/>
      <c r="P225" s="9">
        <f t="shared" si="136"/>
        <v>2.5443600627821058E-3</v>
      </c>
      <c r="Q225" s="40">
        <f t="shared" si="137"/>
        <v>28090.771999999997</v>
      </c>
      <c r="S225" s="35">
        <v>0.1</v>
      </c>
      <c r="X225" s="9"/>
      <c r="Y225" s="9"/>
      <c r="Z225">
        <f t="shared" si="138"/>
        <v>-8383</v>
      </c>
      <c r="AA225" s="15">
        <f t="shared" si="139"/>
        <v>-1.025523920065765E-2</v>
      </c>
      <c r="AB225" s="15">
        <f t="shared" si="140"/>
        <v>2.3809599258152174E-2</v>
      </c>
      <c r="AC225" s="15">
        <f t="shared" si="141"/>
        <v>8.4656399319303112E-3</v>
      </c>
      <c r="AD225" s="15">
        <f t="shared" si="142"/>
        <v>2.1265239195370066E-2</v>
      </c>
      <c r="AE225" s="15">
        <f t="shared" si="143"/>
        <v>4.5221039803630335E-5</v>
      </c>
      <c r="AF225">
        <f t="shared" si="144"/>
        <v>8.4656399319303112E-3</v>
      </c>
      <c r="AG225" s="68"/>
      <c r="AH225">
        <f t="shared" si="145"/>
        <v>-1.2799599263439756E-2</v>
      </c>
      <c r="AI225">
        <f t="shared" si="146"/>
        <v>0.46257127948254051</v>
      </c>
      <c r="AJ225">
        <f t="shared" si="147"/>
        <v>-0.34478704996104692</v>
      </c>
      <c r="AK225">
        <f t="shared" si="148"/>
        <v>-0.15738605517315221</v>
      </c>
      <c r="AL225">
        <f t="shared" si="149"/>
        <v>-2.8567082384130571</v>
      </c>
      <c r="AM225">
        <f t="shared" si="150"/>
        <v>-6.97284596980397</v>
      </c>
      <c r="AN225" s="15">
        <f t="shared" si="152"/>
        <v>3.6690883243657773</v>
      </c>
      <c r="AO225" s="15">
        <f t="shared" si="152"/>
        <v>3.6740277187959673</v>
      </c>
      <c r="AP225" s="15">
        <f t="shared" si="152"/>
        <v>3.6638207464633359</v>
      </c>
      <c r="AQ225" s="15">
        <f t="shared" si="152"/>
        <v>3.6849809673704783</v>
      </c>
      <c r="AR225" s="15">
        <f t="shared" si="152"/>
        <v>3.6413961852509775</v>
      </c>
      <c r="AS225" s="15">
        <f t="shared" si="152"/>
        <v>3.7324618703787809</v>
      </c>
      <c r="AT225" s="15">
        <f t="shared" si="152"/>
        <v>3.5470790755877086</v>
      </c>
      <c r="AU225" s="15">
        <f t="shared" si="151"/>
        <v>3.9533627101825073</v>
      </c>
    </row>
    <row r="226" spans="1:48" x14ac:dyDescent="0.2">
      <c r="A226" s="9" t="s">
        <v>632</v>
      </c>
      <c r="B226" s="35"/>
      <c r="C226" s="12">
        <v>43330.745999999999</v>
      </c>
      <c r="D226" s="12"/>
      <c r="E226" s="9">
        <f t="shared" si="133"/>
        <v>-8240.0012719032075</v>
      </c>
      <c r="F226" s="9">
        <f t="shared" si="134"/>
        <v>-8240</v>
      </c>
      <c r="G226" s="9">
        <f t="shared" si="135"/>
        <v>-1.9700000048032962E-3</v>
      </c>
      <c r="H226" s="9"/>
      <c r="I226" s="9">
        <f t="shared" si="131"/>
        <v>-1.9700000048032962E-3</v>
      </c>
      <c r="J226" s="9"/>
      <c r="K226" s="9"/>
      <c r="L226" s="9"/>
      <c r="M226" s="9"/>
      <c r="N226" s="9"/>
      <c r="O226" s="9"/>
      <c r="P226" s="9">
        <f t="shared" si="136"/>
        <v>2.5833035254476458E-3</v>
      </c>
      <c r="Q226" s="40">
        <f t="shared" si="137"/>
        <v>28312.245999999999</v>
      </c>
      <c r="S226" s="35">
        <v>0.1</v>
      </c>
      <c r="Z226">
        <f t="shared" si="138"/>
        <v>-8240</v>
      </c>
      <c r="AA226" s="15">
        <f t="shared" si="139"/>
        <v>-1.0784769677624907E-2</v>
      </c>
      <c r="AB226" s="15">
        <f t="shared" si="140"/>
        <v>1.1398073198269257E-2</v>
      </c>
      <c r="AC226" s="15">
        <f t="shared" si="141"/>
        <v>-4.553303530250942E-3</v>
      </c>
      <c r="AD226" s="15">
        <f t="shared" si="142"/>
        <v>8.814769672821611E-3</v>
      </c>
      <c r="AE226" s="15">
        <f t="shared" si="143"/>
        <v>7.7700164384895603E-6</v>
      </c>
      <c r="AF226">
        <f t="shared" si="144"/>
        <v>-4.553303530250942E-3</v>
      </c>
      <c r="AG226" s="68"/>
      <c r="AH226">
        <f t="shared" si="145"/>
        <v>-1.3368073203072553E-2</v>
      </c>
      <c r="AI226">
        <f t="shared" si="146"/>
        <v>0.46541117054058756</v>
      </c>
      <c r="AJ226">
        <f t="shared" si="147"/>
        <v>-0.36117981429662327</v>
      </c>
      <c r="AK226">
        <f t="shared" si="148"/>
        <v>-0.16677764663531885</v>
      </c>
      <c r="AL226">
        <f t="shared" si="149"/>
        <v>-2.8391873476266802</v>
      </c>
      <c r="AM226">
        <f t="shared" si="150"/>
        <v>-6.5631626992127705</v>
      </c>
      <c r="AN226" s="15">
        <f t="shared" si="152"/>
        <v>3.7003742669261026</v>
      </c>
      <c r="AO226" s="15">
        <f t="shared" si="152"/>
        <v>3.7049378732965845</v>
      </c>
      <c r="AP226" s="15">
        <f t="shared" si="152"/>
        <v>3.6953281510278266</v>
      </c>
      <c r="AQ226" s="15">
        <f t="shared" si="152"/>
        <v>3.7156320351201457</v>
      </c>
      <c r="AR226" s="15">
        <f t="shared" si="152"/>
        <v>3.6730282474535261</v>
      </c>
      <c r="AS226" s="15">
        <f t="shared" si="152"/>
        <v>3.7638238711503877</v>
      </c>
      <c r="AT226" s="15">
        <f t="shared" si="152"/>
        <v>3.5758255457519752</v>
      </c>
      <c r="AU226" s="15">
        <f t="shared" si="151"/>
        <v>3.9994240529335872</v>
      </c>
    </row>
    <row r="227" spans="1:48" x14ac:dyDescent="0.2">
      <c r="A227" s="9" t="s">
        <v>632</v>
      </c>
      <c r="B227" s="35"/>
      <c r="C227" s="12">
        <v>43330.754999999997</v>
      </c>
      <c r="D227" s="12"/>
      <c r="E227" s="9">
        <f t="shared" si="133"/>
        <v>-8239.9954611779012</v>
      </c>
      <c r="F227" s="9">
        <f t="shared" si="134"/>
        <v>-8240</v>
      </c>
      <c r="G227" s="9">
        <f t="shared" si="135"/>
        <v>7.0299999933922663E-3</v>
      </c>
      <c r="H227" s="9"/>
      <c r="I227" s="9">
        <f t="shared" si="131"/>
        <v>7.0299999933922663E-3</v>
      </c>
      <c r="J227" s="9"/>
      <c r="K227" s="9"/>
      <c r="L227" s="9"/>
      <c r="M227" s="9"/>
      <c r="N227" s="9"/>
      <c r="O227" s="9"/>
      <c r="P227" s="9">
        <f t="shared" si="136"/>
        <v>2.5833035254476458E-3</v>
      </c>
      <c r="Q227" s="40">
        <f t="shared" si="137"/>
        <v>28312.254999999997</v>
      </c>
      <c r="S227" s="35">
        <v>0.1</v>
      </c>
      <c r="Z227">
        <f t="shared" si="138"/>
        <v>-8240</v>
      </c>
      <c r="AA227" s="15">
        <f t="shared" si="139"/>
        <v>-1.0784769677624907E-2</v>
      </c>
      <c r="AB227" s="15">
        <f t="shared" si="140"/>
        <v>2.0398073196464819E-2</v>
      </c>
      <c r="AC227" s="15">
        <f t="shared" si="141"/>
        <v>4.4466964679446205E-3</v>
      </c>
      <c r="AD227" s="15">
        <f t="shared" si="142"/>
        <v>1.7814769671017174E-2</v>
      </c>
      <c r="AE227" s="15">
        <f t="shared" si="143"/>
        <v>3.1736601843139333E-5</v>
      </c>
      <c r="AF227">
        <f t="shared" si="144"/>
        <v>4.4466964679446205E-3</v>
      </c>
      <c r="AG227" s="68"/>
      <c r="AH227">
        <f t="shared" si="145"/>
        <v>-1.3368073203072553E-2</v>
      </c>
      <c r="AI227">
        <f t="shared" si="146"/>
        <v>0.46541117054058756</v>
      </c>
      <c r="AJ227">
        <f t="shared" si="147"/>
        <v>-0.36117981429662327</v>
      </c>
      <c r="AK227">
        <f t="shared" si="148"/>
        <v>-0.16677764663531885</v>
      </c>
      <c r="AL227">
        <f t="shared" si="149"/>
        <v>-2.8391873476266802</v>
      </c>
      <c r="AM227">
        <f t="shared" si="150"/>
        <v>-6.5631626992127705</v>
      </c>
      <c r="AN227" s="15">
        <f t="shared" si="152"/>
        <v>3.7003742669261026</v>
      </c>
      <c r="AO227" s="15">
        <f t="shared" si="152"/>
        <v>3.7049378732965845</v>
      </c>
      <c r="AP227" s="15">
        <f t="shared" si="152"/>
        <v>3.6953281510278266</v>
      </c>
      <c r="AQ227" s="15">
        <f t="shared" si="152"/>
        <v>3.7156320351201457</v>
      </c>
      <c r="AR227" s="15">
        <f t="shared" si="152"/>
        <v>3.6730282474535261</v>
      </c>
      <c r="AS227" s="15">
        <f t="shared" si="152"/>
        <v>3.7638238711503877</v>
      </c>
      <c r="AT227" s="15">
        <f t="shared" si="152"/>
        <v>3.5758255457519752</v>
      </c>
      <c r="AU227" s="15">
        <f t="shared" si="151"/>
        <v>3.9994240529335872</v>
      </c>
      <c r="AV227" s="15"/>
    </row>
    <row r="228" spans="1:48" x14ac:dyDescent="0.2">
      <c r="A228" s="9" t="s">
        <v>634</v>
      </c>
      <c r="B228" s="35"/>
      <c r="C228" s="12">
        <v>43397.362000000001</v>
      </c>
      <c r="D228" s="12"/>
      <c r="E228" s="9">
        <f t="shared" si="133"/>
        <v>-8196.9915744483042</v>
      </c>
      <c r="F228" s="9">
        <f t="shared" si="134"/>
        <v>-8197</v>
      </c>
      <c r="G228" s="9">
        <f t="shared" si="135"/>
        <v>1.3050000001385342E-2</v>
      </c>
      <c r="H228" s="9"/>
      <c r="I228" s="9">
        <f t="shared" si="131"/>
        <v>1.3050000001385342E-2</v>
      </c>
      <c r="J228" s="9"/>
      <c r="K228" s="9"/>
      <c r="L228" s="9"/>
      <c r="M228" s="9"/>
      <c r="N228" s="9"/>
      <c r="O228" s="9"/>
      <c r="P228" s="9">
        <f t="shared" si="136"/>
        <v>2.5949908702280295E-3</v>
      </c>
      <c r="Q228" s="40">
        <f t="shared" si="137"/>
        <v>28378.862000000001</v>
      </c>
      <c r="S228" s="35">
        <v>0.1</v>
      </c>
      <c r="X228" s="9"/>
      <c r="Y228" s="9"/>
      <c r="Z228">
        <f t="shared" si="138"/>
        <v>-8197</v>
      </c>
      <c r="AA228" s="15">
        <f t="shared" si="139"/>
        <v>-1.0942192997175141E-2</v>
      </c>
      <c r="AB228" s="15">
        <f t="shared" si="140"/>
        <v>2.6587183868788514E-2</v>
      </c>
      <c r="AC228" s="15">
        <f t="shared" si="141"/>
        <v>1.0455009131157312E-2</v>
      </c>
      <c r="AD228" s="15">
        <f t="shared" si="142"/>
        <v>2.3992192998560483E-2</v>
      </c>
      <c r="AE228" s="15">
        <f t="shared" si="143"/>
        <v>5.7562532488017474E-5</v>
      </c>
      <c r="AF228">
        <f t="shared" si="144"/>
        <v>1.0455009131157312E-2</v>
      </c>
      <c r="AG228" s="68"/>
      <c r="AH228">
        <f t="shared" si="145"/>
        <v>-1.353718386740317E-2</v>
      </c>
      <c r="AI228">
        <f t="shared" si="146"/>
        <v>0.46630464560529317</v>
      </c>
      <c r="AJ228">
        <f t="shared" si="147"/>
        <v>-0.3661281920904918</v>
      </c>
      <c r="AK228">
        <f t="shared" si="148"/>
        <v>-0.16961506034992371</v>
      </c>
      <c r="AL228">
        <f t="shared" si="149"/>
        <v>-2.8338752647834546</v>
      </c>
      <c r="AM228">
        <f t="shared" si="150"/>
        <v>-6.4481028520602059</v>
      </c>
      <c r="AN228" s="15">
        <f t="shared" si="152"/>
        <v>3.7098214277507839</v>
      </c>
      <c r="AO228" s="15">
        <f t="shared" si="152"/>
        <v>3.7142659676028029</v>
      </c>
      <c r="AP228" s="15">
        <f t="shared" si="152"/>
        <v>3.7048510960578533</v>
      </c>
      <c r="AQ228" s="15">
        <f t="shared" si="152"/>
        <v>3.7248628224786162</v>
      </c>
      <c r="AR228" s="15">
        <f t="shared" si="152"/>
        <v>3.6826249766796222</v>
      </c>
      <c r="AS228" s="15">
        <f t="shared" si="152"/>
        <v>3.7732038387921731</v>
      </c>
      <c r="AT228" s="15">
        <f t="shared" si="152"/>
        <v>3.5846436878371453</v>
      </c>
      <c r="AU228" s="15">
        <f t="shared" si="151"/>
        <v>4.0132746664881083</v>
      </c>
    </row>
    <row r="229" spans="1:48" x14ac:dyDescent="0.2">
      <c r="A229" s="9" t="s">
        <v>635</v>
      </c>
      <c r="B229" s="35"/>
      <c r="C229" s="12">
        <v>43702.493999999999</v>
      </c>
      <c r="D229" s="12"/>
      <c r="E229" s="9">
        <f t="shared" si="133"/>
        <v>-7999.9873261624698</v>
      </c>
      <c r="F229" s="9">
        <f t="shared" si="134"/>
        <v>-8000</v>
      </c>
      <c r="G229" s="9">
        <f t="shared" si="135"/>
        <v>1.9629999995231628E-2</v>
      </c>
      <c r="H229" s="9"/>
      <c r="I229" s="9">
        <f t="shared" si="131"/>
        <v>1.9629999995231628E-2</v>
      </c>
      <c r="J229" s="9"/>
      <c r="K229" s="9"/>
      <c r="L229" s="9"/>
      <c r="M229" s="9"/>
      <c r="N229" s="9"/>
      <c r="O229" s="9"/>
      <c r="P229" s="9">
        <f t="shared" si="136"/>
        <v>2.6483996835508883E-3</v>
      </c>
      <c r="Q229" s="40">
        <f t="shared" si="137"/>
        <v>28683.993999999999</v>
      </c>
      <c r="S229" s="35">
        <v>0.1</v>
      </c>
      <c r="Z229">
        <f t="shared" si="138"/>
        <v>-8000</v>
      </c>
      <c r="AA229" s="15">
        <f t="shared" si="139"/>
        <v>-1.1652063527454707E-2</v>
      </c>
      <c r="AB229" s="15">
        <f t="shared" si="140"/>
        <v>3.3930463206237223E-2</v>
      </c>
      <c r="AC229" s="15">
        <f t="shared" si="141"/>
        <v>1.698160031168074E-2</v>
      </c>
      <c r="AD229" s="15">
        <f t="shared" si="142"/>
        <v>3.1282063522686337E-2</v>
      </c>
      <c r="AE229" s="15">
        <f t="shared" si="143"/>
        <v>9.7856749823738317E-5</v>
      </c>
      <c r="AF229">
        <f t="shared" si="144"/>
        <v>1.698160031168074E-2</v>
      </c>
      <c r="AG229" s="68"/>
      <c r="AH229">
        <f t="shared" si="145"/>
        <v>-1.4300463211005596E-2</v>
      </c>
      <c r="AI229">
        <f t="shared" si="146"/>
        <v>0.47063993774006396</v>
      </c>
      <c r="AJ229">
        <f t="shared" si="147"/>
        <v>-0.38891558889623762</v>
      </c>
      <c r="AK229">
        <f t="shared" si="148"/>
        <v>-0.18269626291787344</v>
      </c>
      <c r="AL229">
        <f t="shared" si="149"/>
        <v>-2.8092659317784969</v>
      </c>
      <c r="AM229">
        <f t="shared" si="150"/>
        <v>-5.9626838823169086</v>
      </c>
      <c r="AN229" s="15">
        <f t="shared" si="152"/>
        <v>3.7533458025668889</v>
      </c>
      <c r="AO229" s="15">
        <f t="shared" si="152"/>
        <v>3.7572207603370504</v>
      </c>
      <c r="AP229" s="15">
        <f t="shared" si="152"/>
        <v>3.7487703205772922</v>
      </c>
      <c r="AQ229" s="15">
        <f t="shared" si="152"/>
        <v>3.7672644375710624</v>
      </c>
      <c r="AR229" s="15">
        <f t="shared" si="152"/>
        <v>3.7270933190987048</v>
      </c>
      <c r="AS229" s="15">
        <f t="shared" si="152"/>
        <v>3.8158929036233933</v>
      </c>
      <c r="AT229" s="15">
        <f t="shared" si="152"/>
        <v>3.6261087160643619</v>
      </c>
      <c r="AU229" s="15">
        <f t="shared" si="151"/>
        <v>4.0767298030053309</v>
      </c>
    </row>
    <row r="230" spans="1:48" x14ac:dyDescent="0.2">
      <c r="A230" s="9" t="s">
        <v>636</v>
      </c>
      <c r="B230" s="35"/>
      <c r="C230" s="12">
        <v>43747.400999999998</v>
      </c>
      <c r="D230" s="12"/>
      <c r="E230" s="9">
        <f t="shared" si="133"/>
        <v>-7970.9937437857543</v>
      </c>
      <c r="F230" s="9">
        <f t="shared" si="134"/>
        <v>-7971</v>
      </c>
      <c r="G230" s="9">
        <f t="shared" si="135"/>
        <v>9.6899999989545904E-3</v>
      </c>
      <c r="H230" s="9"/>
      <c r="I230" s="9">
        <f t="shared" si="131"/>
        <v>9.6899999989545904E-3</v>
      </c>
      <c r="J230" s="9"/>
      <c r="K230" s="9"/>
      <c r="L230" s="9"/>
      <c r="M230" s="9"/>
      <c r="N230" s="9"/>
      <c r="O230" s="9"/>
      <c r="P230" s="9">
        <f t="shared" si="136"/>
        <v>2.6562431068354693E-3</v>
      </c>
      <c r="Q230" s="40">
        <f t="shared" si="137"/>
        <v>28728.900999999998</v>
      </c>
      <c r="S230" s="35">
        <v>0.1</v>
      </c>
      <c r="Z230">
        <f t="shared" si="138"/>
        <v>-7971</v>
      </c>
      <c r="AA230" s="15">
        <f t="shared" si="139"/>
        <v>-1.1754922895771715E-2</v>
      </c>
      <c r="AB230" s="15">
        <f t="shared" si="140"/>
        <v>2.4101166001561772E-2</v>
      </c>
      <c r="AC230" s="15">
        <f t="shared" si="141"/>
        <v>7.0337568921191211E-3</v>
      </c>
      <c r="AD230" s="15">
        <f t="shared" si="142"/>
        <v>2.1444922894726305E-2</v>
      </c>
      <c r="AE230" s="15">
        <f t="shared" si="143"/>
        <v>4.5988471796075651E-5</v>
      </c>
      <c r="AF230">
        <f t="shared" si="144"/>
        <v>7.0337568921191211E-3</v>
      </c>
      <c r="AG230" s="68"/>
      <c r="AH230">
        <f t="shared" si="145"/>
        <v>-1.4411166002607183E-2</v>
      </c>
      <c r="AI230">
        <f t="shared" si="146"/>
        <v>0.47131252300567872</v>
      </c>
      <c r="AJ230">
        <f t="shared" si="147"/>
        <v>-0.39228669486378021</v>
      </c>
      <c r="AK230">
        <f t="shared" si="148"/>
        <v>-0.18463356051752622</v>
      </c>
      <c r="AL230">
        <f t="shared" si="149"/>
        <v>-2.8056039121380087</v>
      </c>
      <c r="AM230">
        <f t="shared" si="150"/>
        <v>-5.8964766423977304</v>
      </c>
      <c r="AN230" s="15">
        <f t="shared" si="152"/>
        <v>3.7597876574367364</v>
      </c>
      <c r="AO230" s="15">
        <f t="shared" si="152"/>
        <v>3.7635765582229355</v>
      </c>
      <c r="AP230" s="15">
        <f t="shared" si="152"/>
        <v>3.7552762008635208</v>
      </c>
      <c r="AQ230" s="15">
        <f t="shared" si="152"/>
        <v>3.7735247516709141</v>
      </c>
      <c r="AR230" s="15">
        <f t="shared" si="152"/>
        <v>3.733708775700237</v>
      </c>
      <c r="AS230" s="15">
        <f t="shared" si="152"/>
        <v>3.8221394512632751</v>
      </c>
      <c r="AT230" s="15">
        <f t="shared" si="152"/>
        <v>3.6323638321036289</v>
      </c>
      <c r="AU230" s="15">
        <f t="shared" si="151"/>
        <v>4.0860709144723328</v>
      </c>
    </row>
    <row r="231" spans="1:48" x14ac:dyDescent="0.2">
      <c r="A231" s="9" t="s">
        <v>637</v>
      </c>
      <c r="B231" s="35"/>
      <c r="C231" s="12">
        <v>43764.44</v>
      </c>
      <c r="D231" s="12"/>
      <c r="E231" s="9">
        <f t="shared" si="133"/>
        <v>-7959.9927495060883</v>
      </c>
      <c r="F231" s="9">
        <f t="shared" si="134"/>
        <v>-7960</v>
      </c>
      <c r="G231" s="9">
        <f t="shared" si="135"/>
        <v>1.1230000003706664E-2</v>
      </c>
      <c r="H231" s="9"/>
      <c r="I231" s="9">
        <f t="shared" si="131"/>
        <v>1.1230000003706664E-2</v>
      </c>
      <c r="J231" s="9"/>
      <c r="K231" s="9"/>
      <c r="L231" s="9"/>
      <c r="M231" s="9"/>
      <c r="N231" s="9"/>
      <c r="O231" s="9"/>
      <c r="P231" s="9">
        <f t="shared" si="136"/>
        <v>2.659216937114297E-3</v>
      </c>
      <c r="Q231" s="40">
        <f t="shared" si="137"/>
        <v>28745.940000000002</v>
      </c>
      <c r="S231" s="35">
        <v>0.1</v>
      </c>
      <c r="Z231">
        <f t="shared" si="138"/>
        <v>-7960</v>
      </c>
      <c r="AA231" s="15">
        <f t="shared" si="139"/>
        <v>-1.1793824504701195E-2</v>
      </c>
      <c r="AB231" s="15">
        <f t="shared" si="140"/>
        <v>2.5683041445522158E-2</v>
      </c>
      <c r="AC231" s="15">
        <f t="shared" si="141"/>
        <v>8.5707830665923673E-3</v>
      </c>
      <c r="AD231" s="15">
        <f t="shared" si="142"/>
        <v>2.3023824508407859E-2</v>
      </c>
      <c r="AE231" s="15">
        <f t="shared" si="143"/>
        <v>5.3009649499396235E-5</v>
      </c>
      <c r="AF231">
        <f t="shared" si="144"/>
        <v>8.5707830665923673E-3</v>
      </c>
      <c r="AG231" s="68"/>
      <c r="AH231">
        <f t="shared" si="145"/>
        <v>-1.4453041441815492E-2</v>
      </c>
      <c r="AI231">
        <f t="shared" si="146"/>
        <v>0.47157000361015045</v>
      </c>
      <c r="AJ231">
        <f t="shared" si="147"/>
        <v>-0.39356653034738381</v>
      </c>
      <c r="AK231">
        <f t="shared" si="148"/>
        <v>-0.18536919624204987</v>
      </c>
      <c r="AL231">
        <f t="shared" si="149"/>
        <v>-2.8042121356811838</v>
      </c>
      <c r="AM231">
        <f t="shared" si="150"/>
        <v>-5.8716875212028663</v>
      </c>
      <c r="AN231" s="15">
        <f t="shared" ref="AN231:AT240" si="153">$AU231+$AB$7*SIN(AO231)</f>
        <v>3.762233511951997</v>
      </c>
      <c r="AO231" s="15">
        <f t="shared" si="153"/>
        <v>3.7659896876261119</v>
      </c>
      <c r="AP231" s="15">
        <f t="shared" si="153"/>
        <v>3.7577466933241519</v>
      </c>
      <c r="AQ231" s="15">
        <f t="shared" si="153"/>
        <v>3.7759007737792429</v>
      </c>
      <c r="AR231" s="15">
        <f t="shared" si="153"/>
        <v>3.7362227230817568</v>
      </c>
      <c r="AS231" s="15">
        <f t="shared" si="153"/>
        <v>3.8245064249909753</v>
      </c>
      <c r="AT231" s="15">
        <f t="shared" si="153"/>
        <v>3.6347468039617383</v>
      </c>
      <c r="AU231" s="15">
        <f t="shared" si="151"/>
        <v>4.0896140946839541</v>
      </c>
    </row>
    <row r="232" spans="1:48" x14ac:dyDescent="0.2">
      <c r="A232" s="9" t="s">
        <v>638</v>
      </c>
      <c r="B232" s="35"/>
      <c r="C232" s="12">
        <v>43792.324999999997</v>
      </c>
      <c r="D232" s="12"/>
      <c r="E232" s="9">
        <f t="shared" si="133"/>
        <v>-7941.9891855945689</v>
      </c>
      <c r="F232" s="9">
        <f t="shared" si="134"/>
        <v>-7942</v>
      </c>
      <c r="G232" s="9">
        <f t="shared" si="135"/>
        <v>1.6749999995226972E-2</v>
      </c>
      <c r="H232" s="9"/>
      <c r="I232" s="9">
        <f t="shared" si="131"/>
        <v>1.6749999995226972E-2</v>
      </c>
      <c r="J232" s="9"/>
      <c r="K232" s="9"/>
      <c r="L232" s="9"/>
      <c r="M232" s="9"/>
      <c r="N232" s="9"/>
      <c r="O232" s="9"/>
      <c r="P232" s="9">
        <f t="shared" si="136"/>
        <v>2.664081708468745E-3</v>
      </c>
      <c r="Q232" s="40">
        <f t="shared" si="137"/>
        <v>28773.824999999997</v>
      </c>
      <c r="S232" s="35">
        <v>0.1</v>
      </c>
      <c r="Z232">
        <f t="shared" si="138"/>
        <v>-7942</v>
      </c>
      <c r="AA232" s="15">
        <f t="shared" si="139"/>
        <v>-1.1857345262764798E-2</v>
      </c>
      <c r="AB232" s="15">
        <f t="shared" si="140"/>
        <v>3.1271426966460514E-2</v>
      </c>
      <c r="AC232" s="15">
        <f t="shared" si="141"/>
        <v>1.4085918286758228E-2</v>
      </c>
      <c r="AD232" s="15">
        <f t="shared" si="142"/>
        <v>2.860734525799177E-2</v>
      </c>
      <c r="AE232" s="15">
        <f t="shared" si="143"/>
        <v>8.1838020270994422E-5</v>
      </c>
      <c r="AF232">
        <f t="shared" si="144"/>
        <v>1.4085918286758228E-2</v>
      </c>
      <c r="AG232" s="68"/>
      <c r="AH232">
        <f t="shared" si="145"/>
        <v>-1.4521426971233544E-2</v>
      </c>
      <c r="AI232">
        <f t="shared" si="146"/>
        <v>0.47199415374418796</v>
      </c>
      <c r="AJ232">
        <f t="shared" si="147"/>
        <v>-0.39566216646481972</v>
      </c>
      <c r="AK232">
        <f t="shared" si="148"/>
        <v>-0.18657391650411342</v>
      </c>
      <c r="AL232">
        <f t="shared" si="149"/>
        <v>-2.8019314108302931</v>
      </c>
      <c r="AM232">
        <f t="shared" si="150"/>
        <v>-5.831500279578604</v>
      </c>
      <c r="AN232" s="15">
        <f t="shared" si="153"/>
        <v>3.7662386762163917</v>
      </c>
      <c r="AO232" s="15">
        <f t="shared" si="153"/>
        <v>3.7699412220567146</v>
      </c>
      <c r="AP232" s="15">
        <f t="shared" si="153"/>
        <v>3.7617925792059768</v>
      </c>
      <c r="AQ232" s="15">
        <f t="shared" si="153"/>
        <v>3.7797905490570631</v>
      </c>
      <c r="AR232" s="15">
        <f t="shared" si="153"/>
        <v>3.7403419479694988</v>
      </c>
      <c r="AS232" s="15">
        <f t="shared" si="153"/>
        <v>3.8283768386265149</v>
      </c>
      <c r="AT232" s="15">
        <f t="shared" si="153"/>
        <v>3.6386585366851061</v>
      </c>
      <c r="AU232" s="15">
        <f t="shared" si="151"/>
        <v>4.0954120259393347</v>
      </c>
    </row>
    <row r="233" spans="1:48" x14ac:dyDescent="0.2">
      <c r="A233" s="9" t="s">
        <v>637</v>
      </c>
      <c r="B233" s="35"/>
      <c r="C233" s="12">
        <v>43806.258999999998</v>
      </c>
      <c r="D233" s="12"/>
      <c r="E233" s="9">
        <f t="shared" si="133"/>
        <v>-7932.9928915460423</v>
      </c>
      <c r="F233" s="9">
        <f t="shared" si="134"/>
        <v>-7933</v>
      </c>
      <c r="G233" s="9">
        <f t="shared" si="135"/>
        <v>1.1009999994712416E-2</v>
      </c>
      <c r="H233" s="9"/>
      <c r="I233" s="9">
        <f t="shared" si="131"/>
        <v>1.1009999994712416E-2</v>
      </c>
      <c r="J233" s="9"/>
      <c r="K233" s="9"/>
      <c r="L233" s="9"/>
      <c r="M233" s="9"/>
      <c r="N233" s="9"/>
      <c r="O233" s="9"/>
      <c r="P233" s="9">
        <f t="shared" si="136"/>
        <v>2.6665133975578197E-3</v>
      </c>
      <c r="Q233" s="40">
        <f t="shared" si="137"/>
        <v>28787.758999999998</v>
      </c>
      <c r="S233" s="35">
        <v>0.1</v>
      </c>
      <c r="Z233">
        <f t="shared" si="138"/>
        <v>-7933</v>
      </c>
      <c r="AA233" s="15">
        <f t="shared" si="139"/>
        <v>-1.18890417816718E-2</v>
      </c>
      <c r="AB233" s="15">
        <f t="shared" si="140"/>
        <v>2.5565555173942038E-2</v>
      </c>
      <c r="AC233" s="15">
        <f t="shared" si="141"/>
        <v>8.3434865971545973E-3</v>
      </c>
      <c r="AD233" s="15">
        <f t="shared" si="142"/>
        <v>2.2899041776384216E-2</v>
      </c>
      <c r="AE233" s="15">
        <f t="shared" si="143"/>
        <v>5.2436611427658962E-5</v>
      </c>
      <c r="AF233">
        <f t="shared" si="144"/>
        <v>8.3434865971545973E-3</v>
      </c>
      <c r="AG233" s="68"/>
      <c r="AH233">
        <f t="shared" si="145"/>
        <v>-1.455555517922962E-2</v>
      </c>
      <c r="AI233">
        <f t="shared" si="146"/>
        <v>0.47220754567253376</v>
      </c>
      <c r="AJ233">
        <f t="shared" si="147"/>
        <v>-0.39671061979897471</v>
      </c>
      <c r="AK233">
        <f t="shared" si="148"/>
        <v>-0.18717672172305397</v>
      </c>
      <c r="AL233">
        <f t="shared" si="149"/>
        <v>-2.8007895162977738</v>
      </c>
      <c r="AM233">
        <f t="shared" si="150"/>
        <v>-5.8115797964287434</v>
      </c>
      <c r="AN233" s="15">
        <f t="shared" si="153"/>
        <v>3.7682425940443447</v>
      </c>
      <c r="AO233" s="15">
        <f t="shared" si="153"/>
        <v>3.7719182935161601</v>
      </c>
      <c r="AP233" s="15">
        <f t="shared" si="153"/>
        <v>3.7638170423249093</v>
      </c>
      <c r="AQ233" s="15">
        <f t="shared" si="153"/>
        <v>3.7817362629302989</v>
      </c>
      <c r="AR233" s="15">
        <f t="shared" si="153"/>
        <v>3.7424041149989922</v>
      </c>
      <c r="AS233" s="15">
        <f t="shared" si="153"/>
        <v>3.8303107466548107</v>
      </c>
      <c r="AT233" s="15">
        <f t="shared" si="153"/>
        <v>3.6406201569235623</v>
      </c>
      <c r="AU233" s="15">
        <f t="shared" si="151"/>
        <v>4.0983109915670255</v>
      </c>
    </row>
    <row r="234" spans="1:48" x14ac:dyDescent="0.2">
      <c r="A234" s="9" t="s">
        <v>639</v>
      </c>
      <c r="B234" s="35"/>
      <c r="C234" s="12">
        <v>44001.398000000001</v>
      </c>
      <c r="D234" s="12"/>
      <c r="E234" s="9">
        <f t="shared" si="133"/>
        <v>-7807.004099789523</v>
      </c>
      <c r="F234" s="9">
        <f t="shared" si="134"/>
        <v>-7807</v>
      </c>
      <c r="G234" s="9">
        <f t="shared" si="135"/>
        <v>-6.3500000032945536E-3</v>
      </c>
      <c r="H234" s="9"/>
      <c r="I234" s="9">
        <f t="shared" si="131"/>
        <v>-6.3500000032945536E-3</v>
      </c>
      <c r="J234" s="9"/>
      <c r="K234" s="9"/>
      <c r="L234" s="9"/>
      <c r="M234" s="9"/>
      <c r="N234" s="9"/>
      <c r="O234" s="9"/>
      <c r="P234" s="9">
        <f t="shared" si="136"/>
        <v>2.7005082836344067E-3</v>
      </c>
      <c r="Q234" s="40">
        <f t="shared" si="137"/>
        <v>28982.898000000001</v>
      </c>
      <c r="S234" s="35">
        <v>0.1</v>
      </c>
      <c r="Z234">
        <f t="shared" si="138"/>
        <v>-7807</v>
      </c>
      <c r="AA234" s="15">
        <f t="shared" si="139"/>
        <v>-1.2328222463434476E-2</v>
      </c>
      <c r="AB234" s="15">
        <f t="shared" si="140"/>
        <v>8.6787307437743294E-3</v>
      </c>
      <c r="AC234" s="15">
        <f t="shared" si="141"/>
        <v>-9.0505082869289603E-3</v>
      </c>
      <c r="AD234" s="15">
        <f t="shared" si="142"/>
        <v>5.9782224601399227E-3</v>
      </c>
      <c r="AE234" s="15">
        <f t="shared" si="143"/>
        <v>3.5739143782921434E-6</v>
      </c>
      <c r="AF234">
        <f t="shared" si="144"/>
        <v>-9.0505082869289603E-3</v>
      </c>
      <c r="AG234" s="68"/>
      <c r="AH234">
        <f t="shared" si="145"/>
        <v>-1.5028730747068883E-2</v>
      </c>
      <c r="AI234">
        <f t="shared" si="146"/>
        <v>0.47528863663080001</v>
      </c>
      <c r="AJ234">
        <f t="shared" si="147"/>
        <v>-0.41143407335229931</v>
      </c>
      <c r="AK234">
        <f t="shared" si="148"/>
        <v>-0.19564760451187599</v>
      </c>
      <c r="AL234">
        <f t="shared" si="149"/>
        <v>-2.7846932328412244</v>
      </c>
      <c r="AM234">
        <f t="shared" si="150"/>
        <v>-5.5442097851157559</v>
      </c>
      <c r="AN234" s="15">
        <f t="shared" si="153"/>
        <v>3.7963926150328438</v>
      </c>
      <c r="AO234" s="15">
        <f t="shared" si="153"/>
        <v>3.7996918166219915</v>
      </c>
      <c r="AP234" s="15">
        <f t="shared" si="153"/>
        <v>3.7922664508250543</v>
      </c>
      <c r="AQ234" s="15">
        <f t="shared" si="153"/>
        <v>3.8090388646916096</v>
      </c>
      <c r="AR234" s="15">
        <f t="shared" si="153"/>
        <v>3.7714525073161322</v>
      </c>
      <c r="AS234" s="15">
        <f t="shared" si="153"/>
        <v>3.8572981981833756</v>
      </c>
      <c r="AT234" s="15">
        <f t="shared" si="153"/>
        <v>3.6684902407278521</v>
      </c>
      <c r="AU234" s="15">
        <f t="shared" si="151"/>
        <v>4.1388965103546909</v>
      </c>
    </row>
    <row r="235" spans="1:48" x14ac:dyDescent="0.2">
      <c r="A235" s="9" t="s">
        <v>632</v>
      </c>
      <c r="B235" s="35"/>
      <c r="C235" s="12">
        <v>44010.696000000004</v>
      </c>
      <c r="D235" s="12"/>
      <c r="E235" s="9">
        <f t="shared" si="133"/>
        <v>-7801.0009749105784</v>
      </c>
      <c r="F235" s="9">
        <f t="shared" si="134"/>
        <v>-7801</v>
      </c>
      <c r="G235" s="9">
        <f t="shared" si="135"/>
        <v>-1.5099999945960008E-3</v>
      </c>
      <c r="H235" s="9"/>
      <c r="I235" s="9">
        <f t="shared" si="131"/>
        <v>-1.5099999945960008E-3</v>
      </c>
      <c r="J235" s="9"/>
      <c r="K235" s="9"/>
      <c r="L235" s="9"/>
      <c r="M235" s="9"/>
      <c r="N235" s="9"/>
      <c r="O235" s="9"/>
      <c r="P235" s="9">
        <f t="shared" si="136"/>
        <v>2.7021248173719164E-3</v>
      </c>
      <c r="Q235" s="40">
        <f t="shared" si="137"/>
        <v>28992.196000000004</v>
      </c>
      <c r="S235" s="35">
        <v>0.1</v>
      </c>
      <c r="X235" s="15"/>
      <c r="Y235" s="15"/>
      <c r="Z235">
        <f t="shared" si="138"/>
        <v>-7801</v>
      </c>
      <c r="AA235" s="15">
        <f t="shared" si="139"/>
        <v>-1.2348918688691956E-2</v>
      </c>
      <c r="AB235" s="15">
        <f t="shared" si="140"/>
        <v>1.3541043511467872E-2</v>
      </c>
      <c r="AC235" s="15">
        <f t="shared" si="141"/>
        <v>-4.2121248119679176E-3</v>
      </c>
      <c r="AD235" s="15">
        <f t="shared" si="142"/>
        <v>1.0838918694095956E-2</v>
      </c>
      <c r="AE235" s="15">
        <f t="shared" si="143"/>
        <v>1.1748215845722279E-5</v>
      </c>
      <c r="AF235">
        <f t="shared" si="144"/>
        <v>-4.2121248119679176E-3</v>
      </c>
      <c r="AG235" s="68"/>
      <c r="AH235">
        <f t="shared" si="145"/>
        <v>-1.5051043506063873E-2</v>
      </c>
      <c r="AI235">
        <f t="shared" si="146"/>
        <v>0.475439776149997</v>
      </c>
      <c r="AJ235">
        <f t="shared" si="147"/>
        <v>-0.41213731813150073</v>
      </c>
      <c r="AK235">
        <f t="shared" si="148"/>
        <v>-0.19605247143159113</v>
      </c>
      <c r="AL235">
        <f t="shared" si="149"/>
        <v>-2.7839215224384004</v>
      </c>
      <c r="AM235">
        <f t="shared" si="150"/>
        <v>-5.5319895532581427</v>
      </c>
      <c r="AN235" s="15">
        <f t="shared" si="153"/>
        <v>3.7977375972493483</v>
      </c>
      <c r="AO235" s="15">
        <f t="shared" si="153"/>
        <v>3.8010189052953045</v>
      </c>
      <c r="AP235" s="15">
        <f t="shared" si="153"/>
        <v>3.7936261862612999</v>
      </c>
      <c r="AQ235" s="15">
        <f t="shared" si="153"/>
        <v>3.81034211147667</v>
      </c>
      <c r="AR235" s="15">
        <f t="shared" si="153"/>
        <v>3.7728440179967815</v>
      </c>
      <c r="AS235" s="15">
        <f t="shared" si="153"/>
        <v>3.858579418438115</v>
      </c>
      <c r="AT235" s="15">
        <f t="shared" si="153"/>
        <v>3.6698365514347486</v>
      </c>
      <c r="AU235" s="15">
        <f t="shared" si="151"/>
        <v>4.1408291541064841</v>
      </c>
    </row>
    <row r="236" spans="1:48" x14ac:dyDescent="0.2">
      <c r="A236" s="9" t="s">
        <v>640</v>
      </c>
      <c r="B236" s="35"/>
      <c r="C236" s="12">
        <v>44083.519</v>
      </c>
      <c r="D236" s="12"/>
      <c r="E236" s="9">
        <f t="shared" si="133"/>
        <v>-7753.9838139018384</v>
      </c>
      <c r="F236" s="9">
        <f t="shared" si="134"/>
        <v>-7754</v>
      </c>
      <c r="G236" s="9">
        <f t="shared" si="135"/>
        <v>2.5069999996048864E-2</v>
      </c>
      <c r="H236" s="9"/>
      <c r="I236" s="9">
        <f t="shared" si="131"/>
        <v>2.5069999996048864E-2</v>
      </c>
      <c r="J236" s="9"/>
      <c r="K236" s="9"/>
      <c r="L236" s="9"/>
      <c r="M236" s="9"/>
      <c r="N236" s="9"/>
      <c r="O236" s="9"/>
      <c r="P236" s="9">
        <f t="shared" si="136"/>
        <v>2.7147805242372209E-3</v>
      </c>
      <c r="Q236" s="40">
        <f t="shared" si="137"/>
        <v>29065.019</v>
      </c>
      <c r="S236" s="35">
        <v>0.1</v>
      </c>
      <c r="Z236">
        <f t="shared" si="138"/>
        <v>-7754</v>
      </c>
      <c r="AA236" s="15">
        <f t="shared" si="139"/>
        <v>-1.2510338765445939E-2</v>
      </c>
      <c r="AB236" s="15">
        <f t="shared" si="140"/>
        <v>4.0295119285732026E-2</v>
      </c>
      <c r="AC236" s="15">
        <f t="shared" si="141"/>
        <v>2.2355219471811644E-2</v>
      </c>
      <c r="AD236" s="15">
        <f t="shared" si="142"/>
        <v>3.7580338761494803E-2</v>
      </c>
      <c r="AE236" s="15">
        <f t="shared" si="143"/>
        <v>1.4122818614287089E-4</v>
      </c>
      <c r="AF236">
        <f t="shared" si="144"/>
        <v>2.2355219471811644E-2</v>
      </c>
      <c r="AG236" s="68"/>
      <c r="AH236">
        <f t="shared" si="145"/>
        <v>-1.522511928968316E-2</v>
      </c>
      <c r="AI236">
        <f t="shared" si="146"/>
        <v>0.47663786454210466</v>
      </c>
      <c r="AJ236">
        <f t="shared" si="147"/>
        <v>-0.4176528742466486</v>
      </c>
      <c r="AK236">
        <f t="shared" si="148"/>
        <v>-0.19922870066572146</v>
      </c>
      <c r="AL236">
        <f t="shared" si="149"/>
        <v>-2.7778595857319561</v>
      </c>
      <c r="AM236">
        <f t="shared" si="150"/>
        <v>-5.4377814634028505</v>
      </c>
      <c r="AN236" s="15">
        <f t="shared" si="153"/>
        <v>3.8082877648200411</v>
      </c>
      <c r="AO236" s="15">
        <f t="shared" si="153"/>
        <v>3.8114292689160103</v>
      </c>
      <c r="AP236" s="15">
        <f t="shared" si="153"/>
        <v>3.8042932776418952</v>
      </c>
      <c r="AQ236" s="15">
        <f t="shared" si="153"/>
        <v>3.8205615438822558</v>
      </c>
      <c r="AR236" s="15">
        <f t="shared" si="153"/>
        <v>3.7837699837555183</v>
      </c>
      <c r="AS236" s="15">
        <f t="shared" si="153"/>
        <v>3.8686040994296444</v>
      </c>
      <c r="AT236" s="15">
        <f t="shared" si="153"/>
        <v>3.6804436870437578</v>
      </c>
      <c r="AU236" s="15">
        <f t="shared" si="151"/>
        <v>4.1559681968288666</v>
      </c>
    </row>
    <row r="237" spans="1:48" x14ac:dyDescent="0.2">
      <c r="A237" s="9" t="s">
        <v>641</v>
      </c>
      <c r="B237" s="35"/>
      <c r="C237" s="12">
        <v>44125.321000000004</v>
      </c>
      <c r="D237" s="12"/>
      <c r="E237" s="9">
        <f t="shared" si="133"/>
        <v>-7726.9949317562587</v>
      </c>
      <c r="F237" s="9">
        <f t="shared" si="134"/>
        <v>-7727</v>
      </c>
      <c r="G237" s="9">
        <f t="shared" si="135"/>
        <v>7.8500000017811544E-3</v>
      </c>
      <c r="H237" s="9"/>
      <c r="I237" s="9">
        <f t="shared" si="131"/>
        <v>7.8500000017811544E-3</v>
      </c>
      <c r="J237" s="9"/>
      <c r="K237" s="9"/>
      <c r="L237" s="9"/>
      <c r="M237" s="9"/>
      <c r="N237" s="9"/>
      <c r="O237" s="9"/>
      <c r="P237" s="9">
        <f t="shared" si="136"/>
        <v>2.7220450964232385E-3</v>
      </c>
      <c r="Q237" s="40">
        <f t="shared" si="137"/>
        <v>29106.821000000004</v>
      </c>
      <c r="S237" s="35">
        <v>0.1</v>
      </c>
      <c r="X237" s="9"/>
      <c r="Y237" s="9"/>
      <c r="Z237">
        <f t="shared" si="138"/>
        <v>-7727</v>
      </c>
      <c r="AA237" s="15">
        <f t="shared" si="139"/>
        <v>-1.260250141762078E-2</v>
      </c>
      <c r="AB237" s="15">
        <f t="shared" si="140"/>
        <v>2.3174546515825171E-2</v>
      </c>
      <c r="AC237" s="15">
        <f t="shared" si="141"/>
        <v>5.1279549053579159E-3</v>
      </c>
      <c r="AD237" s="15">
        <f t="shared" si="142"/>
        <v>2.0452501419401935E-2</v>
      </c>
      <c r="AE237" s="15">
        <f t="shared" si="143"/>
        <v>4.1830481431063822E-5</v>
      </c>
      <c r="AF237">
        <f t="shared" si="144"/>
        <v>5.1279549053579159E-3</v>
      </c>
      <c r="AG237" s="68"/>
      <c r="AH237">
        <f t="shared" si="145"/>
        <v>-1.5324546514044019E-2</v>
      </c>
      <c r="AI237">
        <f t="shared" si="146"/>
        <v>0.47733758273752791</v>
      </c>
      <c r="AJ237">
        <f t="shared" si="147"/>
        <v>-0.42082688476400226</v>
      </c>
      <c r="AK237">
        <f t="shared" si="148"/>
        <v>-0.20105719977496336</v>
      </c>
      <c r="AL237">
        <f t="shared" si="149"/>
        <v>-2.7743634971515054</v>
      </c>
      <c r="AM237">
        <f t="shared" si="150"/>
        <v>-5.3848477869693836</v>
      </c>
      <c r="AN237" s="15">
        <f t="shared" si="153"/>
        <v>3.8143602215173513</v>
      </c>
      <c r="AO237" s="15">
        <f t="shared" si="153"/>
        <v>3.8174217902806511</v>
      </c>
      <c r="AP237" s="15">
        <f t="shared" si="153"/>
        <v>3.8104339170636363</v>
      </c>
      <c r="AQ237" s="15">
        <f t="shared" si="153"/>
        <v>3.8264411443139057</v>
      </c>
      <c r="AR237" s="15">
        <f t="shared" si="153"/>
        <v>3.7900672314036372</v>
      </c>
      <c r="AS237" s="15">
        <f t="shared" si="153"/>
        <v>3.8743539724517602</v>
      </c>
      <c r="AT237" s="15">
        <f t="shared" si="153"/>
        <v>3.6865863691941176</v>
      </c>
      <c r="AU237" s="15">
        <f t="shared" si="151"/>
        <v>4.164665093711938</v>
      </c>
    </row>
    <row r="238" spans="1:48" x14ac:dyDescent="0.2">
      <c r="A238" s="9" t="s">
        <v>641</v>
      </c>
      <c r="B238" s="35"/>
      <c r="C238" s="12">
        <v>44156.292000000001</v>
      </c>
      <c r="D238" s="12"/>
      <c r="E238" s="9">
        <f t="shared" si="133"/>
        <v>-7706.9989347003602</v>
      </c>
      <c r="F238" s="9">
        <f t="shared" si="134"/>
        <v>-7707</v>
      </c>
      <c r="G238" s="9">
        <f t="shared" si="135"/>
        <v>1.6499999983352609E-3</v>
      </c>
      <c r="H238" s="9"/>
      <c r="I238" s="9">
        <f t="shared" si="131"/>
        <v>1.6499999983352609E-3</v>
      </c>
      <c r="J238" s="9"/>
      <c r="K238" s="9"/>
      <c r="L238" s="9"/>
      <c r="M238" s="9"/>
      <c r="N238" s="9"/>
      <c r="O238" s="9"/>
      <c r="P238" s="9">
        <f t="shared" si="136"/>
        <v>2.7274235663846493E-3</v>
      </c>
      <c r="Q238" s="40">
        <f t="shared" si="137"/>
        <v>29137.792000000001</v>
      </c>
      <c r="S238" s="35">
        <v>0.1</v>
      </c>
      <c r="X238" s="9"/>
      <c r="Y238" s="9"/>
      <c r="Z238">
        <f t="shared" si="138"/>
        <v>-7707</v>
      </c>
      <c r="AA238" s="15">
        <f t="shared" si="139"/>
        <v>-1.2670499320418577E-2</v>
      </c>
      <c r="AB238" s="15">
        <f t="shared" si="140"/>
        <v>1.7047922885138487E-2</v>
      </c>
      <c r="AC238" s="15">
        <f t="shared" si="141"/>
        <v>-1.0774235680493884E-3</v>
      </c>
      <c r="AD238" s="15">
        <f t="shared" si="142"/>
        <v>1.4320499318753838E-2</v>
      </c>
      <c r="AE238" s="15">
        <f t="shared" si="143"/>
        <v>2.0507670073842914E-5</v>
      </c>
      <c r="AF238">
        <f t="shared" si="144"/>
        <v>-1.0774235680493884E-3</v>
      </c>
      <c r="AG238" s="68"/>
      <c r="AH238">
        <f t="shared" si="145"/>
        <v>-1.5397922886803226E-2</v>
      </c>
      <c r="AI238">
        <f t="shared" si="146"/>
        <v>0.47786133514904261</v>
      </c>
      <c r="AJ238">
        <f t="shared" si="147"/>
        <v>-0.423180613953969</v>
      </c>
      <c r="AK238">
        <f t="shared" si="148"/>
        <v>-0.20241347452099037</v>
      </c>
      <c r="AL238">
        <f t="shared" si="149"/>
        <v>-2.7717672632703909</v>
      </c>
      <c r="AM238">
        <f t="shared" si="150"/>
        <v>-5.3461789903652823</v>
      </c>
      <c r="AN238" s="15">
        <f t="shared" si="153"/>
        <v>3.8188639161375999</v>
      </c>
      <c r="AO238" s="15">
        <f t="shared" si="153"/>
        <v>3.8218664983675064</v>
      </c>
      <c r="AP238" s="15">
        <f t="shared" si="153"/>
        <v>3.8149885528398584</v>
      </c>
      <c r="AQ238" s="15">
        <f t="shared" si="153"/>
        <v>3.8308007448976307</v>
      </c>
      <c r="AR238" s="15">
        <f t="shared" si="153"/>
        <v>3.7947415278268126</v>
      </c>
      <c r="AS238" s="15">
        <f t="shared" si="153"/>
        <v>3.8786090659915504</v>
      </c>
      <c r="AT238" s="15">
        <f t="shared" si="153"/>
        <v>3.6911598063258722</v>
      </c>
      <c r="AU238" s="15">
        <f t="shared" si="151"/>
        <v>4.1711072395512501</v>
      </c>
    </row>
    <row r="239" spans="1:48" x14ac:dyDescent="0.2">
      <c r="A239" s="9" t="s">
        <v>642</v>
      </c>
      <c r="B239" s="35"/>
      <c r="C239" s="12">
        <v>44295.686000000002</v>
      </c>
      <c r="D239" s="12"/>
      <c r="E239" s="9">
        <f t="shared" si="133"/>
        <v>-7617.0011298632544</v>
      </c>
      <c r="F239" s="9">
        <f t="shared" si="134"/>
        <v>-7617</v>
      </c>
      <c r="G239" s="9">
        <f t="shared" si="135"/>
        <v>-1.7499999958090484E-3</v>
      </c>
      <c r="H239" s="9"/>
      <c r="I239" s="9">
        <f t="shared" ref="I239:I270" si="154">G239</f>
        <v>-1.7499999958090484E-3</v>
      </c>
      <c r="J239" s="9"/>
      <c r="K239" s="9"/>
      <c r="L239" s="9"/>
      <c r="M239" s="9"/>
      <c r="N239" s="9"/>
      <c r="O239" s="9"/>
      <c r="P239" s="9">
        <f t="shared" si="136"/>
        <v>2.7515983016938002E-3</v>
      </c>
      <c r="Q239" s="40">
        <f t="shared" si="137"/>
        <v>29277.186000000002</v>
      </c>
      <c r="S239" s="35">
        <v>0.1</v>
      </c>
      <c r="X239" s="9"/>
      <c r="Y239" s="9"/>
      <c r="Z239">
        <f t="shared" si="138"/>
        <v>-7617</v>
      </c>
      <c r="AA239" s="15">
        <f t="shared" si="139"/>
        <v>-1.2973584693513254E-2</v>
      </c>
      <c r="AB239" s="15">
        <f t="shared" si="140"/>
        <v>1.3975182999398005E-2</v>
      </c>
      <c r="AC239" s="15">
        <f t="shared" si="141"/>
        <v>-4.5015982975028486E-3</v>
      </c>
      <c r="AD239" s="15">
        <f t="shared" si="142"/>
        <v>1.1223584697704205E-2</v>
      </c>
      <c r="AE239" s="15">
        <f t="shared" si="143"/>
        <v>1.2596885346654001E-5</v>
      </c>
      <c r="AF239">
        <f t="shared" si="144"/>
        <v>-4.5015982975028486E-3</v>
      </c>
      <c r="AG239" s="68"/>
      <c r="AH239">
        <f t="shared" si="145"/>
        <v>-1.5725182995207053E-2</v>
      </c>
      <c r="AI239">
        <f t="shared" si="146"/>
        <v>0.4802763891970151</v>
      </c>
      <c r="AJ239">
        <f t="shared" si="147"/>
        <v>-0.43380024405777312</v>
      </c>
      <c r="AK239">
        <f t="shared" si="148"/>
        <v>-0.20853625194173689</v>
      </c>
      <c r="AL239">
        <f t="shared" si="149"/>
        <v>-2.760013873059088</v>
      </c>
      <c r="AM239">
        <f t="shared" si="150"/>
        <v>-5.1776302717124176</v>
      </c>
      <c r="AN239" s="15">
        <f t="shared" si="153"/>
        <v>3.8391903038165811</v>
      </c>
      <c r="AO239" s="15">
        <f t="shared" si="153"/>
        <v>3.8419305098204592</v>
      </c>
      <c r="AP239" s="15">
        <f t="shared" si="153"/>
        <v>3.8355481196308441</v>
      </c>
      <c r="AQ239" s="15">
        <f t="shared" si="153"/>
        <v>3.8504673320129679</v>
      </c>
      <c r="AR239" s="15">
        <f t="shared" si="153"/>
        <v>3.8158770842257947</v>
      </c>
      <c r="AS239" s="15">
        <f t="shared" si="153"/>
        <v>3.8977166448224287</v>
      </c>
      <c r="AT239" s="15">
        <f t="shared" si="153"/>
        <v>3.7119878631999947</v>
      </c>
      <c r="AU239" s="15">
        <f t="shared" si="151"/>
        <v>4.2000968958281533</v>
      </c>
    </row>
    <row r="240" spans="1:48" x14ac:dyDescent="0.2">
      <c r="A240" s="9" t="s">
        <v>643</v>
      </c>
      <c r="B240" s="35"/>
      <c r="C240" s="12">
        <v>44461.404000000002</v>
      </c>
      <c r="D240" s="12"/>
      <c r="E240" s="9">
        <f t="shared" si="133"/>
        <v>-7510.0075991374297</v>
      </c>
      <c r="F240" s="9">
        <f t="shared" si="134"/>
        <v>-7510</v>
      </c>
      <c r="G240" s="9">
        <f t="shared" si="135"/>
        <v>-1.1769999997341074E-2</v>
      </c>
      <c r="H240" s="9"/>
      <c r="I240" s="9">
        <f t="shared" si="154"/>
        <v>-1.1769999997341074E-2</v>
      </c>
      <c r="J240" s="9"/>
      <c r="K240" s="9"/>
      <c r="L240" s="9"/>
      <c r="M240" s="9"/>
      <c r="N240" s="9"/>
      <c r="O240" s="9"/>
      <c r="P240" s="9">
        <f t="shared" si="136"/>
        <v>2.7802789504559945E-3</v>
      </c>
      <c r="Q240" s="40">
        <f t="shared" si="137"/>
        <v>29442.904000000002</v>
      </c>
      <c r="S240" s="35">
        <v>0.1</v>
      </c>
      <c r="X240" s="9"/>
      <c r="Y240" s="9"/>
      <c r="Z240">
        <f t="shared" si="138"/>
        <v>-7510</v>
      </c>
      <c r="AA240" s="15">
        <f t="shared" si="139"/>
        <v>-1.3327550243476849E-2</v>
      </c>
      <c r="AB240" s="15">
        <f t="shared" si="140"/>
        <v>4.3378291965917685E-3</v>
      </c>
      <c r="AC240" s="15">
        <f t="shared" si="141"/>
        <v>-1.4550278947797068E-2</v>
      </c>
      <c r="AD240" s="15">
        <f t="shared" si="142"/>
        <v>1.5575502461357745E-3</v>
      </c>
      <c r="AE240" s="15">
        <f t="shared" si="143"/>
        <v>2.4259627692376122E-7</v>
      </c>
      <c r="AF240">
        <f t="shared" si="144"/>
        <v>-1.4550278947797068E-2</v>
      </c>
      <c r="AG240" s="68"/>
      <c r="AH240">
        <f t="shared" si="145"/>
        <v>-1.6107829193932843E-2</v>
      </c>
      <c r="AI240">
        <f t="shared" si="146"/>
        <v>0.48327444266815978</v>
      </c>
      <c r="AJ240">
        <f t="shared" si="147"/>
        <v>-0.44648633093242873</v>
      </c>
      <c r="AK240">
        <f t="shared" si="148"/>
        <v>-0.21585805150630644</v>
      </c>
      <c r="AL240">
        <f t="shared" si="149"/>
        <v>-2.7458854854904216</v>
      </c>
      <c r="AM240">
        <f t="shared" si="150"/>
        <v>-4.9881185798639649</v>
      </c>
      <c r="AN240" s="15">
        <f t="shared" si="153"/>
        <v>3.8634869189761747</v>
      </c>
      <c r="AO240" s="15">
        <f t="shared" si="153"/>
        <v>3.865923916115904</v>
      </c>
      <c r="AP240" s="15">
        <f t="shared" si="153"/>
        <v>3.8601281780822325</v>
      </c>
      <c r="AQ240" s="15">
        <f t="shared" si="153"/>
        <v>3.873960868457563</v>
      </c>
      <c r="AR240" s="15">
        <f t="shared" si="153"/>
        <v>3.8412182253747873</v>
      </c>
      <c r="AS240" s="15">
        <f t="shared" si="153"/>
        <v>3.9203567603685499</v>
      </c>
      <c r="AT240" s="15">
        <f t="shared" si="153"/>
        <v>3.7372843607472745</v>
      </c>
      <c r="AU240" s="15">
        <f t="shared" si="151"/>
        <v>4.2345623760684719</v>
      </c>
    </row>
    <row r="241" spans="1:48" x14ac:dyDescent="0.2">
      <c r="A241" s="9" t="s">
        <v>632</v>
      </c>
      <c r="B241" s="35"/>
      <c r="C241" s="12">
        <v>44470.713000000003</v>
      </c>
      <c r="D241" s="12"/>
      <c r="E241" s="9">
        <f t="shared" si="133"/>
        <v>-7503.9973722608875</v>
      </c>
      <c r="F241" s="9">
        <f t="shared" si="134"/>
        <v>-7504</v>
      </c>
      <c r="G241" s="9">
        <f t="shared" si="135"/>
        <v>4.0700000026845373E-3</v>
      </c>
      <c r="H241" s="9"/>
      <c r="I241" s="9">
        <f t="shared" si="154"/>
        <v>4.0700000026845373E-3</v>
      </c>
      <c r="J241" s="9"/>
      <c r="K241" s="9"/>
      <c r="L241" s="9"/>
      <c r="M241" s="9"/>
      <c r="N241" s="9"/>
      <c r="O241" s="9"/>
      <c r="P241" s="9">
        <f t="shared" si="136"/>
        <v>2.7818852675673125E-3</v>
      </c>
      <c r="Q241" s="40">
        <f t="shared" si="137"/>
        <v>29452.213000000003</v>
      </c>
      <c r="S241" s="35">
        <v>0.1</v>
      </c>
      <c r="Z241">
        <f t="shared" si="138"/>
        <v>-7504</v>
      </c>
      <c r="AA241" s="15">
        <f t="shared" si="139"/>
        <v>-1.3347188336636839E-2</v>
      </c>
      <c r="AB241" s="15">
        <f t="shared" si="140"/>
        <v>2.019907360688869E-2</v>
      </c>
      <c r="AC241" s="15">
        <f t="shared" si="141"/>
        <v>1.2881147351172248E-3</v>
      </c>
      <c r="AD241" s="15">
        <f t="shared" si="142"/>
        <v>1.7417188339321377E-2</v>
      </c>
      <c r="AE241" s="15">
        <f t="shared" si="143"/>
        <v>3.0335844964739257E-5</v>
      </c>
      <c r="AF241">
        <f t="shared" si="144"/>
        <v>1.2881147351172248E-3</v>
      </c>
      <c r="AG241" s="68"/>
      <c r="AH241">
        <f t="shared" si="145"/>
        <v>-1.6129073604204153E-2</v>
      </c>
      <c r="AI241">
        <f t="shared" si="146"/>
        <v>0.48344672973396541</v>
      </c>
      <c r="AJ241">
        <f t="shared" si="147"/>
        <v>-0.4471996848683924</v>
      </c>
      <c r="AK241">
        <f t="shared" si="148"/>
        <v>-0.21627001405064253</v>
      </c>
      <c r="AL241">
        <f t="shared" si="149"/>
        <v>-2.7450880966124056</v>
      </c>
      <c r="AM241">
        <f t="shared" si="150"/>
        <v>-4.9778203186963568</v>
      </c>
      <c r="AN241" s="15">
        <f t="shared" ref="AN241:AT250" si="155">$AU241+$AB$7*SIN(AO241)</f>
        <v>3.8648536643287712</v>
      </c>
      <c r="AO241" s="15">
        <f t="shared" si="155"/>
        <v>3.8672740020987213</v>
      </c>
      <c r="AP241" s="15">
        <f t="shared" si="155"/>
        <v>3.8615109518454771</v>
      </c>
      <c r="AQ241" s="15">
        <f t="shared" si="155"/>
        <v>3.8752821485010478</v>
      </c>
      <c r="AR241" s="15">
        <f t="shared" si="155"/>
        <v>3.8426460144337309</v>
      </c>
      <c r="AS241" s="15">
        <f t="shared" si="155"/>
        <v>3.9216241292614056</v>
      </c>
      <c r="AT241" s="15">
        <f t="shared" si="155"/>
        <v>3.7387202464949274</v>
      </c>
      <c r="AU241" s="15">
        <f t="shared" si="151"/>
        <v>4.236495019820266</v>
      </c>
    </row>
    <row r="242" spans="1:48" x14ac:dyDescent="0.2">
      <c r="A242" s="9" t="s">
        <v>644</v>
      </c>
      <c r="B242" s="35"/>
      <c r="C242" s="12">
        <v>44492.389000000003</v>
      </c>
      <c r="D242" s="12"/>
      <c r="E242" s="9">
        <f t="shared" si="133"/>
        <v>-7490.0025631754961</v>
      </c>
      <c r="F242" s="9">
        <f t="shared" si="134"/>
        <v>-7490</v>
      </c>
      <c r="G242" s="9">
        <f t="shared" si="135"/>
        <v>-3.9699999979347922E-3</v>
      </c>
      <c r="H242" s="9"/>
      <c r="I242" s="9">
        <f t="shared" si="154"/>
        <v>-3.9699999979347922E-3</v>
      </c>
      <c r="J242" s="9"/>
      <c r="K242" s="9"/>
      <c r="L242" s="9"/>
      <c r="M242" s="9"/>
      <c r="N242" s="9"/>
      <c r="O242" s="9"/>
      <c r="P242" s="9">
        <f t="shared" si="136"/>
        <v>2.7856325381740445E-3</v>
      </c>
      <c r="Q242" s="40">
        <f t="shared" si="137"/>
        <v>29473.889000000003</v>
      </c>
      <c r="S242" s="35">
        <v>0.1</v>
      </c>
      <c r="Z242">
        <f t="shared" si="138"/>
        <v>-7490</v>
      </c>
      <c r="AA242" s="15">
        <f t="shared" si="139"/>
        <v>-1.3392922190953472E-2</v>
      </c>
      <c r="AB242" s="15">
        <f t="shared" si="140"/>
        <v>1.2208554731192724E-2</v>
      </c>
      <c r="AC242" s="15">
        <f t="shared" si="141"/>
        <v>-6.7556325361088371E-3</v>
      </c>
      <c r="AD242" s="15">
        <f t="shared" si="142"/>
        <v>9.4229221930186794E-3</v>
      </c>
      <c r="AE242" s="15">
        <f t="shared" si="143"/>
        <v>8.8791462655683954E-6</v>
      </c>
      <c r="AF242">
        <f t="shared" si="144"/>
        <v>-6.7556325361088371E-3</v>
      </c>
      <c r="AG242" s="68"/>
      <c r="AH242">
        <f t="shared" si="145"/>
        <v>-1.6178554729127517E-2</v>
      </c>
      <c r="AI242">
        <f t="shared" si="146"/>
        <v>0.48385048061734248</v>
      </c>
      <c r="AJ242">
        <f t="shared" si="147"/>
        <v>-0.44886500690507214</v>
      </c>
      <c r="AK242">
        <f t="shared" si="148"/>
        <v>-0.21723184306415974</v>
      </c>
      <c r="AL242">
        <f t="shared" si="149"/>
        <v>-2.7432253559574078</v>
      </c>
      <c r="AM242">
        <f t="shared" si="150"/>
        <v>-4.9539215991682006</v>
      </c>
      <c r="AN242" s="15">
        <f t="shared" si="155"/>
        <v>3.8680445500485017</v>
      </c>
      <c r="AO242" s="15">
        <f t="shared" si="155"/>
        <v>3.8704261726263391</v>
      </c>
      <c r="AP242" s="15">
        <f t="shared" si="155"/>
        <v>3.8647392757639119</v>
      </c>
      <c r="AQ242" s="15">
        <f t="shared" si="155"/>
        <v>3.8783668125696575</v>
      </c>
      <c r="AR242" s="15">
        <f t="shared" si="155"/>
        <v>3.8459803073564203</v>
      </c>
      <c r="AS242" s="15">
        <f t="shared" si="155"/>
        <v>3.9245805081683161</v>
      </c>
      <c r="AT242" s="15">
        <f t="shared" si="155"/>
        <v>3.7420778801596137</v>
      </c>
      <c r="AU242" s="15">
        <f t="shared" si="151"/>
        <v>4.2410045219077839</v>
      </c>
    </row>
    <row r="243" spans="1:48" x14ac:dyDescent="0.2">
      <c r="A243" s="9" t="s">
        <v>645</v>
      </c>
      <c r="B243" s="35"/>
      <c r="C243" s="12">
        <v>44732.46</v>
      </c>
      <c r="D243" s="12"/>
      <c r="E243" s="9">
        <f t="shared" si="133"/>
        <v>-7335.0040481386322</v>
      </c>
      <c r="F243" s="9">
        <f t="shared" si="134"/>
        <v>-7335</v>
      </c>
      <c r="G243" s="9">
        <f t="shared" si="135"/>
        <v>-6.2700000053155236E-3</v>
      </c>
      <c r="H243" s="9"/>
      <c r="I243" s="9">
        <f t="shared" si="154"/>
        <v>-6.2700000053155236E-3</v>
      </c>
      <c r="J243" s="9"/>
      <c r="K243" s="9"/>
      <c r="L243" s="9"/>
      <c r="M243" s="9"/>
      <c r="N243" s="9"/>
      <c r="O243" s="9"/>
      <c r="P243" s="9">
        <f t="shared" si="136"/>
        <v>2.8270450859784338E-3</v>
      </c>
      <c r="Q243" s="40">
        <f t="shared" si="137"/>
        <v>29713.96</v>
      </c>
      <c r="S243" s="35">
        <v>0.1</v>
      </c>
      <c r="Z243">
        <f t="shared" si="138"/>
        <v>-7335</v>
      </c>
      <c r="AA243" s="15">
        <f t="shared" si="139"/>
        <v>-1.3890804489427339E-2</v>
      </c>
      <c r="AB243" s="15">
        <f t="shared" si="140"/>
        <v>1.0447849570090248E-2</v>
      </c>
      <c r="AC243" s="15">
        <f t="shared" si="141"/>
        <v>-9.0970450912939566E-3</v>
      </c>
      <c r="AD243" s="15">
        <f t="shared" si="142"/>
        <v>7.620804484111815E-3</v>
      </c>
      <c r="AE243" s="15">
        <f t="shared" si="143"/>
        <v>5.8076660985058751E-6</v>
      </c>
      <c r="AF243">
        <f t="shared" si="144"/>
        <v>-9.0970450912939566E-3</v>
      </c>
      <c r="AG243" s="68"/>
      <c r="AH243">
        <f t="shared" si="145"/>
        <v>-1.6717849575405772E-2</v>
      </c>
      <c r="AI243">
        <f t="shared" si="146"/>
        <v>0.48848743781090076</v>
      </c>
      <c r="AJ243">
        <f t="shared" si="147"/>
        <v>-0.46738141305323672</v>
      </c>
      <c r="AK243">
        <f t="shared" si="148"/>
        <v>-0.22793617247541684</v>
      </c>
      <c r="AL243">
        <f t="shared" si="149"/>
        <v>-2.7223937178173725</v>
      </c>
      <c r="AM243">
        <f t="shared" si="150"/>
        <v>-4.7009325047109964</v>
      </c>
      <c r="AN243" s="15">
        <f t="shared" si="155"/>
        <v>3.9035458884563536</v>
      </c>
      <c r="AO243" s="15">
        <f t="shared" si="155"/>
        <v>3.9055152813667862</v>
      </c>
      <c r="AP243" s="15">
        <f t="shared" si="155"/>
        <v>3.9006565564099427</v>
      </c>
      <c r="AQ243" s="15">
        <f t="shared" si="155"/>
        <v>3.9126848475825735</v>
      </c>
      <c r="AR243" s="15">
        <f t="shared" si="155"/>
        <v>3.8831536407779423</v>
      </c>
      <c r="AS243" s="15">
        <f t="shared" si="155"/>
        <v>3.9572468383093868</v>
      </c>
      <c r="AT243" s="15">
        <f t="shared" si="155"/>
        <v>3.7799347778547157</v>
      </c>
      <c r="AU243" s="15">
        <f t="shared" si="151"/>
        <v>4.2909311521624511</v>
      </c>
    </row>
    <row r="244" spans="1:48" x14ac:dyDescent="0.2">
      <c r="A244" s="9" t="s">
        <v>646</v>
      </c>
      <c r="B244" s="35"/>
      <c r="C244" s="12">
        <v>44746.400999999998</v>
      </c>
      <c r="D244" s="12"/>
      <c r="E244" s="9">
        <f t="shared" si="133"/>
        <v>-7326.0032346370899</v>
      </c>
      <c r="F244" s="9">
        <f t="shared" si="134"/>
        <v>-7326</v>
      </c>
      <c r="G244" s="9">
        <f t="shared" si="135"/>
        <v>-5.0100000080419704E-3</v>
      </c>
      <c r="H244" s="9"/>
      <c r="I244" s="9">
        <f t="shared" si="154"/>
        <v>-5.0100000080419704E-3</v>
      </c>
      <c r="J244" s="9"/>
      <c r="K244" s="9"/>
      <c r="L244" s="9"/>
      <c r="M244" s="9"/>
      <c r="N244" s="9"/>
      <c r="O244" s="9"/>
      <c r="P244" s="9">
        <f t="shared" si="136"/>
        <v>2.8294454544003475E-3</v>
      </c>
      <c r="Q244" s="40">
        <f t="shared" si="137"/>
        <v>29727.900999999998</v>
      </c>
      <c r="S244" s="35">
        <v>0.1</v>
      </c>
      <c r="X244" s="9"/>
      <c r="Y244" s="9"/>
      <c r="Z244">
        <f t="shared" si="138"/>
        <v>-7326</v>
      </c>
      <c r="AA244" s="15">
        <f t="shared" si="139"/>
        <v>-1.3919226270287258E-2</v>
      </c>
      <c r="AB244" s="15">
        <f t="shared" si="140"/>
        <v>1.1738671716645634E-2</v>
      </c>
      <c r="AC244" s="15">
        <f t="shared" si="141"/>
        <v>-7.8394454624423175E-3</v>
      </c>
      <c r="AD244" s="15">
        <f t="shared" si="142"/>
        <v>8.9092262622452872E-3</v>
      </c>
      <c r="AE244" s="15">
        <f t="shared" si="143"/>
        <v>7.9374312591881137E-6</v>
      </c>
      <c r="AF244">
        <f t="shared" si="144"/>
        <v>-7.8394454624423175E-3</v>
      </c>
      <c r="AG244" s="68"/>
      <c r="AH244">
        <f t="shared" si="145"/>
        <v>-1.6748671724687605E-2</v>
      </c>
      <c r="AI244">
        <f t="shared" si="146"/>
        <v>0.48876628046002346</v>
      </c>
      <c r="AJ244">
        <f t="shared" si="147"/>
        <v>-0.46846108156147576</v>
      </c>
      <c r="AK244">
        <f t="shared" si="148"/>
        <v>-0.22856089780476596</v>
      </c>
      <c r="AL244">
        <f t="shared" si="149"/>
        <v>-2.7211720555873327</v>
      </c>
      <c r="AM244">
        <f t="shared" si="150"/>
        <v>-4.6868634566487035</v>
      </c>
      <c r="AN244" s="15">
        <f t="shared" si="155"/>
        <v>3.9056172815167898</v>
      </c>
      <c r="AO244" s="15">
        <f t="shared" si="155"/>
        <v>3.9075637554126414</v>
      </c>
      <c r="AP244" s="15">
        <f t="shared" si="155"/>
        <v>3.9027520599737144</v>
      </c>
      <c r="AQ244" s="15">
        <f t="shared" si="155"/>
        <v>3.9146874303499728</v>
      </c>
      <c r="AR244" s="15">
        <f t="shared" si="155"/>
        <v>3.8853264731114532</v>
      </c>
      <c r="AS244" s="15">
        <f t="shared" si="155"/>
        <v>3.959140605345929</v>
      </c>
      <c r="AT244" s="15">
        <f t="shared" si="155"/>
        <v>3.7821717645624631</v>
      </c>
      <c r="AU244" s="15">
        <f t="shared" si="151"/>
        <v>4.2938301177901419</v>
      </c>
    </row>
    <row r="245" spans="1:48" x14ac:dyDescent="0.2">
      <c r="A245" s="9" t="s">
        <v>632</v>
      </c>
      <c r="B245" s="35"/>
      <c r="C245" s="12">
        <v>44786.667999999998</v>
      </c>
      <c r="D245" s="12"/>
      <c r="E245" s="9">
        <f t="shared" si="133"/>
        <v>-7300.0054039745382</v>
      </c>
      <c r="F245" s="9">
        <f t="shared" si="134"/>
        <v>-7300</v>
      </c>
      <c r="G245" s="9">
        <f t="shared" si="135"/>
        <v>-8.3700000031967647E-3</v>
      </c>
      <c r="H245" s="9"/>
      <c r="I245" s="9">
        <f t="shared" si="154"/>
        <v>-8.3700000031967647E-3</v>
      </c>
      <c r="J245" s="9"/>
      <c r="K245" s="9"/>
      <c r="L245" s="9"/>
      <c r="M245" s="9"/>
      <c r="N245" s="9"/>
      <c r="O245" s="9"/>
      <c r="P245" s="9">
        <f t="shared" si="136"/>
        <v>2.8363772434413666E-3</v>
      </c>
      <c r="Q245" s="40">
        <f t="shared" si="137"/>
        <v>29768.167999999998</v>
      </c>
      <c r="S245" s="35">
        <v>0.1</v>
      </c>
      <c r="X245" s="9"/>
      <c r="Y245" s="9"/>
      <c r="Z245">
        <f t="shared" si="138"/>
        <v>-7300</v>
      </c>
      <c r="AA245" s="15">
        <f t="shared" si="139"/>
        <v>-1.4001025748328925E-2</v>
      </c>
      <c r="AB245" s="15">
        <f t="shared" si="140"/>
        <v>8.4674029885735275E-3</v>
      </c>
      <c r="AC245" s="15">
        <f t="shared" si="141"/>
        <v>-1.1206377246638132E-2</v>
      </c>
      <c r="AD245" s="15">
        <f t="shared" si="142"/>
        <v>5.6310257451321604E-3</v>
      </c>
      <c r="AE245" s="15">
        <f t="shared" si="143"/>
        <v>3.1708450942341204E-6</v>
      </c>
      <c r="AF245">
        <f t="shared" si="144"/>
        <v>-1.1206377246638132E-2</v>
      </c>
      <c r="AG245" s="68"/>
      <c r="AH245">
        <f t="shared" si="145"/>
        <v>-1.6837402991770292E-2</v>
      </c>
      <c r="AI245">
        <f t="shared" si="146"/>
        <v>0.48957787943684083</v>
      </c>
      <c r="AJ245">
        <f t="shared" si="147"/>
        <v>-0.47158296269798289</v>
      </c>
      <c r="AK245">
        <f t="shared" si="148"/>
        <v>-0.23036766014310237</v>
      </c>
      <c r="AL245">
        <f t="shared" si="149"/>
        <v>-2.7176351297775074</v>
      </c>
      <c r="AM245">
        <f t="shared" si="150"/>
        <v>-4.6465815553199699</v>
      </c>
      <c r="AN245" s="15">
        <f t="shared" si="155"/>
        <v>3.9116076494622085</v>
      </c>
      <c r="AO245" s="15">
        <f t="shared" si="155"/>
        <v>3.9134885952915748</v>
      </c>
      <c r="AP245" s="15">
        <f t="shared" si="155"/>
        <v>3.9088119757426343</v>
      </c>
      <c r="AQ245" s="15">
        <f t="shared" si="155"/>
        <v>3.9204791490632376</v>
      </c>
      <c r="AR245" s="15">
        <f t="shared" si="155"/>
        <v>3.891612306699888</v>
      </c>
      <c r="AS245" s="15">
        <f t="shared" si="155"/>
        <v>3.9646101127085247</v>
      </c>
      <c r="AT245" s="15">
        <f t="shared" si="155"/>
        <v>3.7886583443057016</v>
      </c>
      <c r="AU245" s="15">
        <f t="shared" si="151"/>
        <v>4.3022049073812472</v>
      </c>
    </row>
    <row r="246" spans="1:48" x14ac:dyDescent="0.2">
      <c r="A246" s="9" t="s">
        <v>632</v>
      </c>
      <c r="B246" s="35"/>
      <c r="C246" s="12">
        <v>44803.7</v>
      </c>
      <c r="D246" s="12"/>
      <c r="E246" s="9">
        <f t="shared" si="133"/>
        <v>-7289.0089291478926</v>
      </c>
      <c r="F246" s="9">
        <f t="shared" si="134"/>
        <v>-7289</v>
      </c>
      <c r="G246" s="9">
        <f t="shared" si="135"/>
        <v>-1.3830000003508758E-2</v>
      </c>
      <c r="H246" s="9"/>
      <c r="I246" s="9">
        <f t="shared" si="154"/>
        <v>-1.3830000003508758E-2</v>
      </c>
      <c r="J246" s="9"/>
      <c r="K246" s="9"/>
      <c r="L246" s="9"/>
      <c r="M246" s="9"/>
      <c r="N246" s="9"/>
      <c r="O246" s="9"/>
      <c r="P246" s="9">
        <f t="shared" si="136"/>
        <v>2.8393087567067745E-3</v>
      </c>
      <c r="Q246" s="40">
        <f t="shared" si="137"/>
        <v>29785.199999999997</v>
      </c>
      <c r="S246" s="35">
        <v>0.1</v>
      </c>
      <c r="X246" s="9"/>
      <c r="Y246" s="9"/>
      <c r="Z246">
        <f t="shared" si="138"/>
        <v>-7289</v>
      </c>
      <c r="AA246" s="15">
        <f t="shared" si="139"/>
        <v>-1.4035494713668833E-2</v>
      </c>
      <c r="AB246" s="15">
        <f t="shared" si="140"/>
        <v>3.0448034668668494E-3</v>
      </c>
      <c r="AC246" s="15">
        <f t="shared" si="141"/>
        <v>-1.6669308760215534E-2</v>
      </c>
      <c r="AD246" s="15">
        <f t="shared" si="142"/>
        <v>2.0549471016007535E-4</v>
      </c>
      <c r="AE246" s="15">
        <f t="shared" si="143"/>
        <v>4.2228075903773375E-9</v>
      </c>
      <c r="AF246">
        <f t="shared" si="144"/>
        <v>-1.6669308760215534E-2</v>
      </c>
      <c r="AG246" s="68"/>
      <c r="AH246">
        <f t="shared" si="145"/>
        <v>-1.6874803470375607E-2</v>
      </c>
      <c r="AI246">
        <f t="shared" si="146"/>
        <v>0.48992397080004912</v>
      </c>
      <c r="AJ246">
        <f t="shared" si="147"/>
        <v>-0.47290503375999299</v>
      </c>
      <c r="AK246">
        <f t="shared" si="148"/>
        <v>-0.23113295834997413</v>
      </c>
      <c r="AL246">
        <f t="shared" si="149"/>
        <v>-2.7161352778403249</v>
      </c>
      <c r="AM246">
        <f t="shared" si="150"/>
        <v>-4.6296990132392786</v>
      </c>
      <c r="AN246" s="15">
        <f t="shared" si="155"/>
        <v>3.9141448912975112</v>
      </c>
      <c r="AO246" s="15">
        <f t="shared" si="155"/>
        <v>3.9159984243362502</v>
      </c>
      <c r="AP246" s="15">
        <f t="shared" si="155"/>
        <v>3.9113785863593722</v>
      </c>
      <c r="AQ246" s="15">
        <f t="shared" si="155"/>
        <v>3.9229324290038434</v>
      </c>
      <c r="AR246" s="15">
        <f t="shared" si="155"/>
        <v>3.894275605384979</v>
      </c>
      <c r="AS246" s="15">
        <f t="shared" si="155"/>
        <v>3.9669235729453223</v>
      </c>
      <c r="AT246" s="15">
        <f t="shared" si="155"/>
        <v>3.7914135017606929</v>
      </c>
      <c r="AU246" s="15">
        <f t="shared" si="151"/>
        <v>4.3057480875928684</v>
      </c>
    </row>
    <row r="247" spans="1:48" x14ac:dyDescent="0.2">
      <c r="A247" s="9" t="s">
        <v>647</v>
      </c>
      <c r="B247" s="35"/>
      <c r="C247" s="12">
        <v>45085.603999999999</v>
      </c>
      <c r="D247" s="12"/>
      <c r="E247" s="9">
        <f t="shared" si="133"/>
        <v>-7107.001517244943</v>
      </c>
      <c r="F247" s="9">
        <f t="shared" si="134"/>
        <v>-7107</v>
      </c>
      <c r="G247" s="9">
        <f t="shared" si="135"/>
        <v>-2.3500000024796464E-3</v>
      </c>
      <c r="H247" s="9"/>
      <c r="I247" s="9">
        <f t="shared" si="154"/>
        <v>-2.3500000024796464E-3</v>
      </c>
      <c r="J247" s="9"/>
      <c r="K247" s="9"/>
      <c r="L247" s="9"/>
      <c r="M247" s="9"/>
      <c r="N247" s="9"/>
      <c r="O247" s="9"/>
      <c r="P247" s="9">
        <f t="shared" si="136"/>
        <v>2.8877112833686691E-3</v>
      </c>
      <c r="Q247" s="40">
        <f t="shared" si="137"/>
        <v>30067.103999999999</v>
      </c>
      <c r="S247" s="35">
        <v>0.1</v>
      </c>
      <c r="Z247">
        <f t="shared" si="138"/>
        <v>-7107</v>
      </c>
      <c r="AA247" s="15">
        <f t="shared" si="139"/>
        <v>-1.4593511379931492E-2</v>
      </c>
      <c r="AB247" s="15">
        <f t="shared" si="140"/>
        <v>1.5131222660820516E-2</v>
      </c>
      <c r="AC247" s="15">
        <f t="shared" si="141"/>
        <v>-5.2377112858483154E-3</v>
      </c>
      <c r="AD247" s="15">
        <f t="shared" si="142"/>
        <v>1.2243511377451846E-2</v>
      </c>
      <c r="AE247" s="15">
        <f t="shared" si="143"/>
        <v>1.4990357084979282E-5</v>
      </c>
      <c r="AF247">
        <f t="shared" si="144"/>
        <v>-5.2377112858483154E-3</v>
      </c>
      <c r="AG247" s="68"/>
      <c r="AH247">
        <f t="shared" si="145"/>
        <v>-1.7481222663300162E-2</v>
      </c>
      <c r="AI247">
        <f t="shared" si="146"/>
        <v>0.49589162976123247</v>
      </c>
      <c r="AJ247">
        <f t="shared" si="147"/>
        <v>-0.49489165789771522</v>
      </c>
      <c r="AK247">
        <f t="shared" si="148"/>
        <v>-0.24387445757031162</v>
      </c>
      <c r="AL247">
        <f t="shared" si="149"/>
        <v>-2.6910100068672369</v>
      </c>
      <c r="AM247">
        <f t="shared" si="150"/>
        <v>-4.3633448981920289</v>
      </c>
      <c r="AN247" s="15">
        <f t="shared" si="155"/>
        <v>3.956378920191514</v>
      </c>
      <c r="AO247" s="15">
        <f t="shared" si="155"/>
        <v>3.9578076415548322</v>
      </c>
      <c r="AP247" s="15">
        <f t="shared" si="155"/>
        <v>3.9540903846718622</v>
      </c>
      <c r="AQ247" s="15">
        <f t="shared" si="155"/>
        <v>3.9637928120890149</v>
      </c>
      <c r="AR247" s="15">
        <f t="shared" si="155"/>
        <v>3.9386735672478519</v>
      </c>
      <c r="AS247" s="15">
        <f t="shared" si="155"/>
        <v>4.0051752041531712</v>
      </c>
      <c r="AT247" s="15">
        <f t="shared" si="155"/>
        <v>3.8379432187482401</v>
      </c>
      <c r="AU247" s="15">
        <f t="shared" si="151"/>
        <v>4.3643716147306071</v>
      </c>
    </row>
    <row r="248" spans="1:48" x14ac:dyDescent="0.2">
      <c r="A248" s="9" t="s">
        <v>632</v>
      </c>
      <c r="B248" s="35"/>
      <c r="C248" s="12">
        <v>45122.767999999996</v>
      </c>
      <c r="D248" s="12"/>
      <c r="E248" s="9">
        <f t="shared" si="133"/>
        <v>-7083.0070955412402</v>
      </c>
      <c r="F248" s="9">
        <f t="shared" si="134"/>
        <v>-7083</v>
      </c>
      <c r="G248" s="9">
        <f t="shared" si="135"/>
        <v>-1.0990000002493616E-2</v>
      </c>
      <c r="H248" s="9"/>
      <c r="I248" s="9">
        <f t="shared" si="154"/>
        <v>-1.0990000002493616E-2</v>
      </c>
      <c r="J248" s="9"/>
      <c r="K248" s="9"/>
      <c r="L248" s="9"/>
      <c r="M248" s="9"/>
      <c r="N248" s="9"/>
      <c r="O248" s="9"/>
      <c r="P248" s="9">
        <f t="shared" si="136"/>
        <v>2.8940798615783797E-3</v>
      </c>
      <c r="Q248" s="40">
        <f t="shared" si="137"/>
        <v>30104.267999999996</v>
      </c>
      <c r="S248" s="35">
        <v>0.1</v>
      </c>
      <c r="Z248">
        <f t="shared" si="138"/>
        <v>-7083</v>
      </c>
      <c r="AA248" s="15">
        <f t="shared" si="139"/>
        <v>-1.4665319062800178E-2</v>
      </c>
      <c r="AB248" s="15">
        <f t="shared" si="140"/>
        <v>6.5693989218849405E-3</v>
      </c>
      <c r="AC248" s="15">
        <f t="shared" si="141"/>
        <v>-1.3884079864071995E-2</v>
      </c>
      <c r="AD248" s="15">
        <f t="shared" si="142"/>
        <v>3.6753190603065616E-3</v>
      </c>
      <c r="AE248" s="15">
        <f t="shared" si="143"/>
        <v>1.3507970195052708E-6</v>
      </c>
      <c r="AF248">
        <f t="shared" si="144"/>
        <v>-1.3884079864071995E-2</v>
      </c>
      <c r="AG248" s="68"/>
      <c r="AH248">
        <f t="shared" si="145"/>
        <v>-1.7559398924378557E-2</v>
      </c>
      <c r="AI248">
        <f t="shared" si="146"/>
        <v>0.49671349122407193</v>
      </c>
      <c r="AJ248">
        <f t="shared" si="147"/>
        <v>-0.49780713118761366</v>
      </c>
      <c r="AK248">
        <f t="shared" si="148"/>
        <v>-0.24556606052982513</v>
      </c>
      <c r="AL248">
        <f t="shared" si="149"/>
        <v>-2.6876516388531901</v>
      </c>
      <c r="AM248">
        <f t="shared" si="150"/>
        <v>-4.3299408170730782</v>
      </c>
      <c r="AN248" s="15">
        <f t="shared" si="155"/>
        <v>3.961985150307842</v>
      </c>
      <c r="AO248" s="15">
        <f t="shared" si="155"/>
        <v>3.9633621260652201</v>
      </c>
      <c r="AP248" s="15">
        <f t="shared" si="155"/>
        <v>3.9597580153650869</v>
      </c>
      <c r="AQ248" s="15">
        <f t="shared" si="155"/>
        <v>3.9692212321117335</v>
      </c>
      <c r="AR248" s="15">
        <f t="shared" si="155"/>
        <v>3.9445743710046877</v>
      </c>
      <c r="AS248" s="15">
        <f t="shared" si="155"/>
        <v>4.0102191324783467</v>
      </c>
      <c r="AT248" s="15">
        <f t="shared" si="155"/>
        <v>3.8442131577006946</v>
      </c>
      <c r="AU248" s="15">
        <f t="shared" si="151"/>
        <v>4.372102189737781</v>
      </c>
      <c r="AV248" s="15"/>
    </row>
    <row r="249" spans="1:48" x14ac:dyDescent="0.2">
      <c r="A249" s="9" t="s">
        <v>648</v>
      </c>
      <c r="B249" s="35"/>
      <c r="C249" s="12">
        <v>45141.358</v>
      </c>
      <c r="D249" s="12"/>
      <c r="E249" s="9">
        <f t="shared" si="133"/>
        <v>-7071.0047196002233</v>
      </c>
      <c r="F249" s="9">
        <f t="shared" si="134"/>
        <v>-7071</v>
      </c>
      <c r="G249" s="9">
        <f t="shared" si="135"/>
        <v>-7.3100000008707866E-3</v>
      </c>
      <c r="H249" s="9"/>
      <c r="I249" s="9">
        <f t="shared" si="154"/>
        <v>-7.3100000008707866E-3</v>
      </c>
      <c r="J249" s="9"/>
      <c r="K249" s="9"/>
      <c r="L249" s="9"/>
      <c r="M249" s="9"/>
      <c r="N249" s="9"/>
      <c r="O249" s="9"/>
      <c r="P249" s="9">
        <f t="shared" si="136"/>
        <v>2.8972629123043027E-3</v>
      </c>
      <c r="Q249" s="40">
        <f t="shared" si="137"/>
        <v>30122.858</v>
      </c>
      <c r="S249" s="35">
        <v>0.1</v>
      </c>
      <c r="Z249">
        <f t="shared" si="138"/>
        <v>-7071</v>
      </c>
      <c r="AA249" s="15">
        <f t="shared" si="139"/>
        <v>-1.4701063411062483E-2</v>
      </c>
      <c r="AB249" s="15">
        <f t="shared" si="140"/>
        <v>1.0288326322495999E-2</v>
      </c>
      <c r="AC249" s="15">
        <f t="shared" si="141"/>
        <v>-1.0207262913175089E-2</v>
      </c>
      <c r="AD249" s="15">
        <f t="shared" si="142"/>
        <v>7.3910634101916964E-3</v>
      </c>
      <c r="AE249" s="15">
        <f t="shared" si="143"/>
        <v>5.4627818333474513E-6</v>
      </c>
      <c r="AF249">
        <f t="shared" si="144"/>
        <v>-1.0207262913175089E-2</v>
      </c>
      <c r="AG249" s="68"/>
      <c r="AH249">
        <f t="shared" si="145"/>
        <v>-1.7598326323366786E-2</v>
      </c>
      <c r="AI249">
        <f t="shared" si="146"/>
        <v>0.49712755854036661</v>
      </c>
      <c r="AJ249">
        <f t="shared" si="147"/>
        <v>-0.49926630656547438</v>
      </c>
      <c r="AK249">
        <f t="shared" si="148"/>
        <v>-0.24641288038661374</v>
      </c>
      <c r="AL249">
        <f t="shared" si="149"/>
        <v>-2.6859683667287575</v>
      </c>
      <c r="AM249">
        <f t="shared" si="150"/>
        <v>-4.3133802088268354</v>
      </c>
      <c r="AN249" s="15">
        <f t="shared" si="155"/>
        <v>3.9647915928978272</v>
      </c>
      <c r="AO249" s="15">
        <f t="shared" si="155"/>
        <v>3.966143085714656</v>
      </c>
      <c r="AP249" s="15">
        <f t="shared" si="155"/>
        <v>3.9625949798725699</v>
      </c>
      <c r="AQ249" s="15">
        <f t="shared" si="155"/>
        <v>3.9719391574668741</v>
      </c>
      <c r="AR249" s="15">
        <f t="shared" si="155"/>
        <v>3.9475287448509104</v>
      </c>
      <c r="AS249" s="15">
        <f t="shared" si="155"/>
        <v>4.0127413848593392</v>
      </c>
      <c r="AT249" s="15">
        <f t="shared" si="155"/>
        <v>3.8473599520835204</v>
      </c>
      <c r="AU249" s="15">
        <f t="shared" si="151"/>
        <v>4.3759674772413684</v>
      </c>
    </row>
    <row r="250" spans="1:48" x14ac:dyDescent="0.2">
      <c r="A250" s="9" t="s">
        <v>648</v>
      </c>
      <c r="B250" s="35"/>
      <c r="C250" s="12">
        <v>45141.358999999997</v>
      </c>
      <c r="D250" s="12"/>
      <c r="E250" s="9">
        <f t="shared" si="133"/>
        <v>-7071.0040739640799</v>
      </c>
      <c r="F250" s="9">
        <f t="shared" si="134"/>
        <v>-7071</v>
      </c>
      <c r="G250" s="9">
        <f t="shared" si="135"/>
        <v>-6.3100000043050386E-3</v>
      </c>
      <c r="H250" s="9"/>
      <c r="I250" s="9">
        <f t="shared" si="154"/>
        <v>-6.3100000043050386E-3</v>
      </c>
      <c r="J250" s="9"/>
      <c r="K250" s="9"/>
      <c r="L250" s="9"/>
      <c r="M250" s="9"/>
      <c r="N250" s="9"/>
      <c r="O250" s="9"/>
      <c r="P250" s="9">
        <f t="shared" si="136"/>
        <v>2.8972629123043027E-3</v>
      </c>
      <c r="Q250" s="40">
        <f t="shared" si="137"/>
        <v>30122.858999999997</v>
      </c>
      <c r="S250" s="35">
        <v>0.1</v>
      </c>
      <c r="Z250">
        <f t="shared" si="138"/>
        <v>-7071</v>
      </c>
      <c r="AA250" s="15">
        <f t="shared" si="139"/>
        <v>-1.4701063411062483E-2</v>
      </c>
      <c r="AB250" s="15">
        <f t="shared" si="140"/>
        <v>1.1288326319061747E-2</v>
      </c>
      <c r="AC250" s="15">
        <f t="shared" si="141"/>
        <v>-9.2072629166093413E-3</v>
      </c>
      <c r="AD250" s="15">
        <f t="shared" si="142"/>
        <v>8.3910634067574444E-3</v>
      </c>
      <c r="AE250" s="15">
        <f t="shared" si="143"/>
        <v>7.0409945096223857E-6</v>
      </c>
      <c r="AF250">
        <f t="shared" si="144"/>
        <v>-9.2072629166093413E-3</v>
      </c>
      <c r="AG250" s="68"/>
      <c r="AH250">
        <f t="shared" si="145"/>
        <v>-1.7598326323366786E-2</v>
      </c>
      <c r="AI250">
        <f t="shared" si="146"/>
        <v>0.49712755854036661</v>
      </c>
      <c r="AJ250">
        <f t="shared" si="147"/>
        <v>-0.49926630656547438</v>
      </c>
      <c r="AK250">
        <f t="shared" si="148"/>
        <v>-0.24641288038661374</v>
      </c>
      <c r="AL250">
        <f t="shared" si="149"/>
        <v>-2.6859683667287575</v>
      </c>
      <c r="AM250">
        <f t="shared" si="150"/>
        <v>-4.3133802088268354</v>
      </c>
      <c r="AN250" s="15">
        <f t="shared" si="155"/>
        <v>3.9647915928978272</v>
      </c>
      <c r="AO250" s="15">
        <f t="shared" si="155"/>
        <v>3.966143085714656</v>
      </c>
      <c r="AP250" s="15">
        <f t="shared" si="155"/>
        <v>3.9625949798725699</v>
      </c>
      <c r="AQ250" s="15">
        <f t="shared" si="155"/>
        <v>3.9719391574668741</v>
      </c>
      <c r="AR250" s="15">
        <f t="shared" si="155"/>
        <v>3.9475287448509104</v>
      </c>
      <c r="AS250" s="15">
        <f t="shared" si="155"/>
        <v>4.0127413848593392</v>
      </c>
      <c r="AT250" s="15">
        <f t="shared" si="155"/>
        <v>3.8473599520835204</v>
      </c>
      <c r="AU250" s="15">
        <f t="shared" si="151"/>
        <v>4.3759674772413684</v>
      </c>
      <c r="AV250" s="15"/>
    </row>
    <row r="251" spans="1:48" x14ac:dyDescent="0.2">
      <c r="A251" s="9" t="s">
        <v>648</v>
      </c>
      <c r="B251" s="35"/>
      <c r="C251" s="12">
        <v>45158.396999999997</v>
      </c>
      <c r="D251" s="12"/>
      <c r="E251" s="9">
        <f t="shared" si="133"/>
        <v>-7060.003725320561</v>
      </c>
      <c r="F251" s="9">
        <f t="shared" si="134"/>
        <v>-7060</v>
      </c>
      <c r="G251" s="9">
        <f t="shared" si="135"/>
        <v>-5.7700000033946708E-3</v>
      </c>
      <c r="H251" s="9"/>
      <c r="I251" s="9">
        <f t="shared" si="154"/>
        <v>-5.7700000033946708E-3</v>
      </c>
      <c r="J251" s="9"/>
      <c r="K251" s="9"/>
      <c r="L251" s="9"/>
      <c r="M251" s="9"/>
      <c r="N251" s="9"/>
      <c r="O251" s="9"/>
      <c r="P251" s="9">
        <f t="shared" si="136"/>
        <v>2.9001799835487374E-3</v>
      </c>
      <c r="Q251" s="40">
        <f t="shared" si="137"/>
        <v>30139.896999999997</v>
      </c>
      <c r="S251" s="35">
        <v>0.1</v>
      </c>
      <c r="Z251">
        <f t="shared" si="138"/>
        <v>-7060</v>
      </c>
      <c r="AA251" s="15">
        <f t="shared" si="139"/>
        <v>-1.4733735113914414E-2</v>
      </c>
      <c r="AB251" s="15">
        <f t="shared" si="140"/>
        <v>1.1863915094068481E-2</v>
      </c>
      <c r="AC251" s="15">
        <f t="shared" si="141"/>
        <v>-8.670179986943409E-3</v>
      </c>
      <c r="AD251" s="15">
        <f t="shared" si="142"/>
        <v>8.9637351105197431E-3</v>
      </c>
      <c r="AE251" s="15">
        <f t="shared" si="143"/>
        <v>8.0348547131564397E-6</v>
      </c>
      <c r="AF251">
        <f t="shared" si="144"/>
        <v>-8.670179986943409E-3</v>
      </c>
      <c r="AG251" s="68"/>
      <c r="AH251">
        <f t="shared" si="145"/>
        <v>-1.7633915097463152E-2</v>
      </c>
      <c r="AI251">
        <f t="shared" si="146"/>
        <v>0.49750896840988801</v>
      </c>
      <c r="AJ251">
        <f t="shared" si="147"/>
        <v>-0.50060473020899676</v>
      </c>
      <c r="AK251">
        <f t="shared" si="148"/>
        <v>-0.247189731120662</v>
      </c>
      <c r="AL251">
        <f t="shared" si="149"/>
        <v>-2.6844229543475437</v>
      </c>
      <c r="AM251">
        <f t="shared" si="150"/>
        <v>-4.2982814325384435</v>
      </c>
      <c r="AN251" s="15">
        <f t="shared" ref="AN251:AT260" si="156">$AU251+$AB$7*SIN(AO251)</f>
        <v>3.9673661274506546</v>
      </c>
      <c r="AO251" s="15">
        <f t="shared" si="156"/>
        <v>3.9686944908599591</v>
      </c>
      <c r="AP251" s="15">
        <f t="shared" si="156"/>
        <v>3.9651973837545444</v>
      </c>
      <c r="AQ251" s="15">
        <f t="shared" si="156"/>
        <v>3.9744327900984464</v>
      </c>
      <c r="AR251" s="15">
        <f t="shared" si="156"/>
        <v>3.9502392397168977</v>
      </c>
      <c r="AS251" s="15">
        <f t="shared" si="156"/>
        <v>4.0150536592123842</v>
      </c>
      <c r="AT251" s="15">
        <f t="shared" si="156"/>
        <v>3.8502514511838113</v>
      </c>
      <c r="AU251" s="15">
        <f t="shared" si="151"/>
        <v>4.3795106574529896</v>
      </c>
    </row>
    <row r="252" spans="1:48" x14ac:dyDescent="0.2">
      <c r="A252" s="9" t="s">
        <v>649</v>
      </c>
      <c r="B252" s="35"/>
      <c r="C252" s="12">
        <v>45449.582000000002</v>
      </c>
      <c r="D252" s="12"/>
      <c r="E252" s="9">
        <f t="shared" si="133"/>
        <v>-6872.0041643531367</v>
      </c>
      <c r="F252" s="9">
        <f t="shared" si="134"/>
        <v>-6872</v>
      </c>
      <c r="G252" s="9">
        <f t="shared" si="135"/>
        <v>-6.4500000007683411E-3</v>
      </c>
      <c r="H252" s="9"/>
      <c r="I252" s="9">
        <f t="shared" si="154"/>
        <v>-6.4500000007683411E-3</v>
      </c>
      <c r="J252" s="9"/>
      <c r="K252" s="9"/>
      <c r="L252" s="9"/>
      <c r="M252" s="9"/>
      <c r="N252" s="9"/>
      <c r="O252" s="9"/>
      <c r="P252" s="9">
        <f t="shared" si="136"/>
        <v>2.9499281370902472E-3</v>
      </c>
      <c r="Q252" s="40">
        <f t="shared" si="137"/>
        <v>30431.082000000002</v>
      </c>
      <c r="S252" s="35">
        <v>0.1</v>
      </c>
      <c r="Z252">
        <f t="shared" si="138"/>
        <v>-6872</v>
      </c>
      <c r="AA252" s="15">
        <f t="shared" si="139"/>
        <v>-1.5277864267892231E-2</v>
      </c>
      <c r="AB252" s="15">
        <f t="shared" si="140"/>
        <v>1.1777792404214137E-2</v>
      </c>
      <c r="AC252" s="15">
        <f t="shared" si="141"/>
        <v>-9.3999281378585875E-3</v>
      </c>
      <c r="AD252" s="15">
        <f t="shared" si="142"/>
        <v>8.8278642671238902E-3</v>
      </c>
      <c r="AE252" s="15">
        <f t="shared" si="143"/>
        <v>7.7931187518762826E-6</v>
      </c>
      <c r="AF252">
        <f t="shared" si="144"/>
        <v>-9.3999281378585875E-3</v>
      </c>
      <c r="AG252" s="68"/>
      <c r="AH252">
        <f t="shared" si="145"/>
        <v>-1.8227792404982478E-2</v>
      </c>
      <c r="AI252">
        <f t="shared" si="146"/>
        <v>0.50430866667780783</v>
      </c>
      <c r="AJ252">
        <f t="shared" si="147"/>
        <v>-0.52360714041450762</v>
      </c>
      <c r="AK252">
        <f t="shared" si="148"/>
        <v>-0.26055729133775452</v>
      </c>
      <c r="AL252">
        <f t="shared" si="149"/>
        <v>-2.6576407517227207</v>
      </c>
      <c r="AM252">
        <f t="shared" si="150"/>
        <v>-4.0516668249890717</v>
      </c>
      <c r="AN252" s="15">
        <f t="shared" si="156"/>
        <v>4.0116666439867004</v>
      </c>
      <c r="AO252" s="15">
        <f t="shared" si="156"/>
        <v>4.01263449518264</v>
      </c>
      <c r="AP252" s="15">
        <f t="shared" si="156"/>
        <v>4.0099551755863425</v>
      </c>
      <c r="AQ252" s="15">
        <f t="shared" si="156"/>
        <v>4.0173933855352448</v>
      </c>
      <c r="AR252" s="15">
        <f t="shared" si="156"/>
        <v>3.9969021922997587</v>
      </c>
      <c r="AS252" s="15">
        <f t="shared" si="156"/>
        <v>4.054631910547843</v>
      </c>
      <c r="AT252" s="15">
        <f t="shared" si="156"/>
        <v>3.9007034401654908</v>
      </c>
      <c r="AU252" s="15">
        <f t="shared" si="151"/>
        <v>4.4400668283425215</v>
      </c>
      <c r="AV252" s="15"/>
    </row>
    <row r="253" spans="1:48" x14ac:dyDescent="0.2">
      <c r="A253" s="9" t="s">
        <v>650</v>
      </c>
      <c r="B253" s="35"/>
      <c r="C253" s="12">
        <v>45539.413</v>
      </c>
      <c r="D253" s="12"/>
      <c r="E253" s="9">
        <f t="shared" si="133"/>
        <v>-6814.0060237852367</v>
      </c>
      <c r="F253" s="9">
        <f t="shared" si="134"/>
        <v>-6814</v>
      </c>
      <c r="G253" s="9">
        <f t="shared" si="135"/>
        <v>-9.3300000007729977E-3</v>
      </c>
      <c r="H253" s="9"/>
      <c r="I253" s="9">
        <f t="shared" si="154"/>
        <v>-9.3300000007729977E-3</v>
      </c>
      <c r="J253" s="9"/>
      <c r="K253" s="9"/>
      <c r="L253" s="9"/>
      <c r="M253" s="9"/>
      <c r="N253" s="9"/>
      <c r="O253" s="9"/>
      <c r="P253" s="9">
        <f t="shared" si="136"/>
        <v>2.9652350707893012E-3</v>
      </c>
      <c r="Q253" s="40">
        <f t="shared" si="137"/>
        <v>30520.913</v>
      </c>
      <c r="S253" s="35">
        <v>0.1</v>
      </c>
      <c r="X253" s="9"/>
      <c r="Y253" s="9"/>
      <c r="Z253">
        <f t="shared" si="138"/>
        <v>-6814</v>
      </c>
      <c r="AA253" s="15">
        <f t="shared" si="139"/>
        <v>-1.5440120955754234E-2</v>
      </c>
      <c r="AB253" s="15">
        <f t="shared" si="140"/>
        <v>9.0753560257705382E-3</v>
      </c>
      <c r="AC253" s="15">
        <f t="shared" si="141"/>
        <v>-1.2295235071562299E-2</v>
      </c>
      <c r="AD253" s="15">
        <f t="shared" si="142"/>
        <v>6.1101209549812366E-3</v>
      </c>
      <c r="AE253" s="15">
        <f t="shared" si="143"/>
        <v>3.7333578084500819E-6</v>
      </c>
      <c r="AF253">
        <f t="shared" si="144"/>
        <v>-1.2295235071562299E-2</v>
      </c>
      <c r="AG253" s="68"/>
      <c r="AH253">
        <f t="shared" si="145"/>
        <v>-1.8405356026543536E-2</v>
      </c>
      <c r="AI253">
        <f t="shared" si="146"/>
        <v>0.50651741131107841</v>
      </c>
      <c r="AJ253">
        <f t="shared" si="147"/>
        <v>-0.53075337444274451</v>
      </c>
      <c r="AK253">
        <f t="shared" si="148"/>
        <v>-0.26471670642571987</v>
      </c>
      <c r="AL253">
        <f t="shared" si="149"/>
        <v>-2.6492309251375965</v>
      </c>
      <c r="AM253">
        <f t="shared" si="150"/>
        <v>-3.9796603807645647</v>
      </c>
      <c r="AN253" s="15">
        <f t="shared" si="156"/>
        <v>4.0254524585381866</v>
      </c>
      <c r="AO253" s="15">
        <f t="shared" si="156"/>
        <v>4.0263225665282114</v>
      </c>
      <c r="AP253" s="15">
        <f t="shared" si="156"/>
        <v>4.0238735544366904</v>
      </c>
      <c r="AQ253" s="15">
        <f t="shared" si="156"/>
        <v>4.0307853808623477</v>
      </c>
      <c r="AR253" s="15">
        <f t="shared" si="156"/>
        <v>4.0114250329116459</v>
      </c>
      <c r="AS253" s="15">
        <f t="shared" si="156"/>
        <v>4.0668787112843336</v>
      </c>
      <c r="AT253" s="15">
        <f t="shared" si="156"/>
        <v>3.9166659868263181</v>
      </c>
      <c r="AU253" s="15">
        <f t="shared" si="151"/>
        <v>4.4587490512765262</v>
      </c>
      <c r="AV253" s="15"/>
    </row>
    <row r="254" spans="1:48" x14ac:dyDescent="0.2">
      <c r="A254" s="9" t="s">
        <v>645</v>
      </c>
      <c r="B254" s="35"/>
      <c r="C254" s="12">
        <v>45556.445</v>
      </c>
      <c r="D254" s="12"/>
      <c r="E254" s="9">
        <f t="shared" si="133"/>
        <v>-6803.0095489585901</v>
      </c>
      <c r="F254" s="9">
        <f t="shared" si="134"/>
        <v>-6803</v>
      </c>
      <c r="G254" s="9">
        <f t="shared" si="135"/>
        <v>-1.4790000001084991E-2</v>
      </c>
      <c r="H254" s="9"/>
      <c r="I254" s="9">
        <f t="shared" si="154"/>
        <v>-1.4790000001084991E-2</v>
      </c>
      <c r="J254" s="9"/>
      <c r="K254" s="9"/>
      <c r="L254" s="9"/>
      <c r="M254" s="9"/>
      <c r="N254" s="9"/>
      <c r="O254" s="9"/>
      <c r="P254" s="9">
        <f t="shared" si="136"/>
        <v>2.9681359341761368E-3</v>
      </c>
      <c r="Q254" s="40">
        <f t="shared" si="137"/>
        <v>30537.945</v>
      </c>
      <c r="S254" s="35">
        <v>0.1</v>
      </c>
      <c r="X254" s="9"/>
      <c r="Y254" s="9"/>
      <c r="Z254">
        <f t="shared" si="138"/>
        <v>-6803</v>
      </c>
      <c r="AA254" s="15">
        <f t="shared" si="139"/>
        <v>-1.5470585679981431E-2</v>
      </c>
      <c r="AB254" s="15">
        <f t="shared" si="140"/>
        <v>3.6487216130725759E-3</v>
      </c>
      <c r="AC254" s="15">
        <f t="shared" si="141"/>
        <v>-1.7758135935261127E-2</v>
      </c>
      <c r="AD254" s="15">
        <f t="shared" si="142"/>
        <v>6.8058567889643998E-4</v>
      </c>
      <c r="AE254" s="15">
        <f t="shared" si="143"/>
        <v>4.6319686631892812E-8</v>
      </c>
      <c r="AF254">
        <f t="shared" si="144"/>
        <v>-1.7758135935261127E-2</v>
      </c>
      <c r="AG254" s="68"/>
      <c r="AH254">
        <f t="shared" si="145"/>
        <v>-1.8438721614157567E-2</v>
      </c>
      <c r="AI254">
        <f t="shared" si="146"/>
        <v>0.5069424244752927</v>
      </c>
      <c r="AJ254">
        <f t="shared" si="147"/>
        <v>-0.53211139920203421</v>
      </c>
      <c r="AK254">
        <f t="shared" si="148"/>
        <v>-0.26550748994651296</v>
      </c>
      <c r="AL254">
        <f t="shared" si="149"/>
        <v>-2.6476277803694175</v>
      </c>
      <c r="AM254">
        <f t="shared" si="150"/>
        <v>-3.9662066623312509</v>
      </c>
      <c r="AN254" s="15">
        <f t="shared" si="156"/>
        <v>4.0280735667388257</v>
      </c>
      <c r="AO254" s="15">
        <f t="shared" si="156"/>
        <v>4.0289258574524034</v>
      </c>
      <c r="AP254" s="15">
        <f t="shared" si="156"/>
        <v>4.0265192906435692</v>
      </c>
      <c r="AQ254" s="15">
        <f t="shared" si="156"/>
        <v>4.0333330010482733</v>
      </c>
      <c r="AR254" s="15">
        <f t="shared" si="156"/>
        <v>4.0141860034967269</v>
      </c>
      <c r="AS254" s="15">
        <f t="shared" si="156"/>
        <v>4.0692040929970306</v>
      </c>
      <c r="AT254" s="15">
        <f t="shared" si="156"/>
        <v>3.9197146820632183</v>
      </c>
      <c r="AU254" s="15">
        <f t="shared" si="151"/>
        <v>4.4622922314881475</v>
      </c>
    </row>
    <row r="255" spans="1:48" x14ac:dyDescent="0.2">
      <c r="A255" s="9" t="s">
        <v>645</v>
      </c>
      <c r="B255" s="35"/>
      <c r="C255" s="12">
        <v>45556.447</v>
      </c>
      <c r="D255" s="12"/>
      <c r="E255" s="9">
        <f t="shared" si="133"/>
        <v>-6803.0082576862997</v>
      </c>
      <c r="F255" s="9">
        <f t="shared" si="134"/>
        <v>-6803</v>
      </c>
      <c r="G255" s="9">
        <f t="shared" si="135"/>
        <v>-1.2790000000677537E-2</v>
      </c>
      <c r="H255" s="9"/>
      <c r="I255" s="9">
        <f t="shared" si="154"/>
        <v>-1.2790000000677537E-2</v>
      </c>
      <c r="J255" s="9"/>
      <c r="K255" s="9"/>
      <c r="L255" s="9"/>
      <c r="M255" s="9"/>
      <c r="N255" s="9"/>
      <c r="O255" s="9"/>
      <c r="P255" s="9">
        <f t="shared" si="136"/>
        <v>2.9681359341761368E-3</v>
      </c>
      <c r="Q255" s="40">
        <f t="shared" si="137"/>
        <v>30537.947</v>
      </c>
      <c r="S255" s="35">
        <v>0.1</v>
      </c>
      <c r="Z255">
        <f t="shared" si="138"/>
        <v>-6803</v>
      </c>
      <c r="AA255" s="15">
        <f t="shared" si="139"/>
        <v>-1.5470585679981431E-2</v>
      </c>
      <c r="AB255" s="15">
        <f t="shared" si="140"/>
        <v>5.6487216134800296E-3</v>
      </c>
      <c r="AC255" s="15">
        <f t="shared" si="141"/>
        <v>-1.5758135934853673E-2</v>
      </c>
      <c r="AD255" s="15">
        <f t="shared" si="142"/>
        <v>2.6805856793038936E-3</v>
      </c>
      <c r="AE255" s="15">
        <f t="shared" si="143"/>
        <v>7.1855395840891177E-7</v>
      </c>
      <c r="AF255">
        <f t="shared" si="144"/>
        <v>-1.5758135934853673E-2</v>
      </c>
      <c r="AG255" s="68"/>
      <c r="AH255">
        <f t="shared" si="145"/>
        <v>-1.8438721614157567E-2</v>
      </c>
      <c r="AI255">
        <f t="shared" si="146"/>
        <v>0.5069424244752927</v>
      </c>
      <c r="AJ255">
        <f t="shared" si="147"/>
        <v>-0.53211139920203421</v>
      </c>
      <c r="AK255">
        <f t="shared" si="148"/>
        <v>-0.26550748994651296</v>
      </c>
      <c r="AL255">
        <f t="shared" si="149"/>
        <v>-2.6476277803694175</v>
      </c>
      <c r="AM255">
        <f t="shared" si="150"/>
        <v>-3.9662066623312509</v>
      </c>
      <c r="AN255" s="15">
        <f t="shared" si="156"/>
        <v>4.0280735667388257</v>
      </c>
      <c r="AO255" s="15">
        <f t="shared" si="156"/>
        <v>4.0289258574524034</v>
      </c>
      <c r="AP255" s="15">
        <f t="shared" si="156"/>
        <v>4.0265192906435692</v>
      </c>
      <c r="AQ255" s="15">
        <f t="shared" si="156"/>
        <v>4.0333330010482733</v>
      </c>
      <c r="AR255" s="15">
        <f t="shared" si="156"/>
        <v>4.0141860034967269</v>
      </c>
      <c r="AS255" s="15">
        <f t="shared" si="156"/>
        <v>4.0692040929970306</v>
      </c>
      <c r="AT255" s="15">
        <f t="shared" si="156"/>
        <v>3.9197146820632183</v>
      </c>
      <c r="AU255" s="15">
        <f t="shared" si="151"/>
        <v>4.4622922314881475</v>
      </c>
      <c r="AV255" s="15"/>
    </row>
    <row r="256" spans="1:48" x14ac:dyDescent="0.2">
      <c r="A256" s="9" t="s">
        <v>645</v>
      </c>
      <c r="B256" s="35"/>
      <c r="C256" s="12">
        <v>45556.45</v>
      </c>
      <c r="D256" s="12"/>
      <c r="E256" s="9">
        <f t="shared" si="133"/>
        <v>-6803.0063207778658</v>
      </c>
      <c r="F256" s="9">
        <f t="shared" si="134"/>
        <v>-6803</v>
      </c>
      <c r="G256" s="9">
        <f t="shared" si="135"/>
        <v>-9.7900000037043355E-3</v>
      </c>
      <c r="H256" s="9"/>
      <c r="I256" s="9">
        <f t="shared" si="154"/>
        <v>-9.7900000037043355E-3</v>
      </c>
      <c r="J256" s="9"/>
      <c r="K256" s="9"/>
      <c r="L256" s="9"/>
      <c r="M256" s="9"/>
      <c r="N256" s="9"/>
      <c r="O256" s="9"/>
      <c r="P256" s="9">
        <f t="shared" si="136"/>
        <v>2.9681359341761368E-3</v>
      </c>
      <c r="Q256" s="40">
        <f t="shared" si="137"/>
        <v>30537.949999999997</v>
      </c>
      <c r="S256" s="35">
        <v>0.1</v>
      </c>
      <c r="Z256">
        <f t="shared" si="138"/>
        <v>-6803</v>
      </c>
      <c r="AA256" s="15">
        <f t="shared" si="139"/>
        <v>-1.5470585679981431E-2</v>
      </c>
      <c r="AB256" s="15">
        <f t="shared" si="140"/>
        <v>8.6487216104532312E-3</v>
      </c>
      <c r="AC256" s="15">
        <f t="shared" si="141"/>
        <v>-1.2758135937880472E-2</v>
      </c>
      <c r="AD256" s="15">
        <f t="shared" si="142"/>
        <v>5.6805856762770952E-3</v>
      </c>
      <c r="AE256" s="15">
        <f t="shared" si="143"/>
        <v>3.2269053625524507E-6</v>
      </c>
      <c r="AF256">
        <f t="shared" si="144"/>
        <v>-1.2758135937880472E-2</v>
      </c>
      <c r="AG256" s="68"/>
      <c r="AH256">
        <f t="shared" si="145"/>
        <v>-1.8438721614157567E-2</v>
      </c>
      <c r="AI256">
        <f t="shared" si="146"/>
        <v>0.5069424244752927</v>
      </c>
      <c r="AJ256">
        <f t="shared" si="147"/>
        <v>-0.53211139920203421</v>
      </c>
      <c r="AK256">
        <f t="shared" si="148"/>
        <v>-0.26550748994651296</v>
      </c>
      <c r="AL256">
        <f t="shared" si="149"/>
        <v>-2.6476277803694175</v>
      </c>
      <c r="AM256">
        <f t="shared" si="150"/>
        <v>-3.9662066623312509</v>
      </c>
      <c r="AN256" s="15">
        <f t="shared" si="156"/>
        <v>4.0280735667388257</v>
      </c>
      <c r="AO256" s="15">
        <f t="shared" si="156"/>
        <v>4.0289258574524034</v>
      </c>
      <c r="AP256" s="15">
        <f t="shared" si="156"/>
        <v>4.0265192906435692</v>
      </c>
      <c r="AQ256" s="15">
        <f t="shared" si="156"/>
        <v>4.0333330010482733</v>
      </c>
      <c r="AR256" s="15">
        <f t="shared" si="156"/>
        <v>4.0141860034967269</v>
      </c>
      <c r="AS256" s="15">
        <f t="shared" si="156"/>
        <v>4.0692040929970306</v>
      </c>
      <c r="AT256" s="15">
        <f t="shared" si="156"/>
        <v>3.9197146820632183</v>
      </c>
      <c r="AU256" s="15">
        <f t="shared" si="151"/>
        <v>4.4622922314881475</v>
      </c>
      <c r="AV256" s="15"/>
    </row>
    <row r="257" spans="1:48" x14ac:dyDescent="0.2">
      <c r="A257" s="9" t="s">
        <v>645</v>
      </c>
      <c r="B257" s="35"/>
      <c r="C257" s="12">
        <v>45556.451000000001</v>
      </c>
      <c r="D257" s="12"/>
      <c r="E257" s="9">
        <f t="shared" si="133"/>
        <v>-6803.0056751417178</v>
      </c>
      <c r="F257" s="9">
        <f t="shared" si="134"/>
        <v>-6803</v>
      </c>
      <c r="G257" s="9">
        <f t="shared" si="135"/>
        <v>-8.7899999998626299E-3</v>
      </c>
      <c r="H257" s="9"/>
      <c r="I257" s="9">
        <f t="shared" si="154"/>
        <v>-8.7899999998626299E-3</v>
      </c>
      <c r="J257" s="9"/>
      <c r="K257" s="9"/>
      <c r="L257" s="9"/>
      <c r="M257" s="9"/>
      <c r="N257" s="9"/>
      <c r="O257" s="9"/>
      <c r="P257" s="9">
        <f t="shared" si="136"/>
        <v>2.9681359341761368E-3</v>
      </c>
      <c r="Q257" s="40">
        <f t="shared" si="137"/>
        <v>30537.951000000001</v>
      </c>
      <c r="S257" s="35">
        <v>0.1</v>
      </c>
      <c r="Z257">
        <f t="shared" si="138"/>
        <v>-6803</v>
      </c>
      <c r="AA257" s="15">
        <f t="shared" si="139"/>
        <v>-1.5470585679981431E-2</v>
      </c>
      <c r="AB257" s="15">
        <f t="shared" si="140"/>
        <v>9.6487216142949368E-3</v>
      </c>
      <c r="AC257" s="15">
        <f t="shared" si="141"/>
        <v>-1.1758135934038766E-2</v>
      </c>
      <c r="AD257" s="15">
        <f t="shared" si="142"/>
        <v>6.6805856801188009E-3</v>
      </c>
      <c r="AE257" s="15">
        <f t="shared" si="143"/>
        <v>4.4630225029408384E-6</v>
      </c>
      <c r="AF257">
        <f t="shared" si="144"/>
        <v>-1.1758135934038766E-2</v>
      </c>
      <c r="AG257" s="68"/>
      <c r="AH257">
        <f t="shared" si="145"/>
        <v>-1.8438721614157567E-2</v>
      </c>
      <c r="AI257">
        <f t="shared" si="146"/>
        <v>0.5069424244752927</v>
      </c>
      <c r="AJ257">
        <f t="shared" si="147"/>
        <v>-0.53211139920203421</v>
      </c>
      <c r="AK257">
        <f t="shared" si="148"/>
        <v>-0.26550748994651296</v>
      </c>
      <c r="AL257">
        <f t="shared" si="149"/>
        <v>-2.6476277803694175</v>
      </c>
      <c r="AM257">
        <f t="shared" si="150"/>
        <v>-3.9662066623312509</v>
      </c>
      <c r="AN257" s="15">
        <f t="shared" si="156"/>
        <v>4.0280735667388257</v>
      </c>
      <c r="AO257" s="15">
        <f t="shared" si="156"/>
        <v>4.0289258574524034</v>
      </c>
      <c r="AP257" s="15">
        <f t="shared" si="156"/>
        <v>4.0265192906435692</v>
      </c>
      <c r="AQ257" s="15">
        <f t="shared" si="156"/>
        <v>4.0333330010482733</v>
      </c>
      <c r="AR257" s="15">
        <f t="shared" si="156"/>
        <v>4.0141860034967269</v>
      </c>
      <c r="AS257" s="15">
        <f t="shared" si="156"/>
        <v>4.0692040929970306</v>
      </c>
      <c r="AT257" s="15">
        <f t="shared" si="156"/>
        <v>3.9197146820632183</v>
      </c>
      <c r="AU257" s="15">
        <f t="shared" si="151"/>
        <v>4.4622922314881475</v>
      </c>
    </row>
    <row r="258" spans="1:48" x14ac:dyDescent="0.2">
      <c r="A258" s="9" t="s">
        <v>645</v>
      </c>
      <c r="B258" s="35"/>
      <c r="C258" s="12">
        <v>45556.451999999997</v>
      </c>
      <c r="D258" s="12"/>
      <c r="E258" s="9">
        <f t="shared" si="133"/>
        <v>-6803.0050295055744</v>
      </c>
      <c r="F258" s="9">
        <f t="shared" si="134"/>
        <v>-6803</v>
      </c>
      <c r="G258" s="9">
        <f t="shared" si="135"/>
        <v>-7.7900000032968819E-3</v>
      </c>
      <c r="H258" s="9"/>
      <c r="I258" s="9">
        <f t="shared" si="154"/>
        <v>-7.7900000032968819E-3</v>
      </c>
      <c r="J258" s="9"/>
      <c r="K258" s="9"/>
      <c r="L258" s="9"/>
      <c r="M258" s="9"/>
      <c r="N258" s="9"/>
      <c r="O258" s="9"/>
      <c r="P258" s="9">
        <f t="shared" si="136"/>
        <v>2.9681359341761368E-3</v>
      </c>
      <c r="Q258" s="40">
        <f t="shared" si="137"/>
        <v>30537.951999999997</v>
      </c>
      <c r="S258" s="35">
        <v>0.1</v>
      </c>
      <c r="Z258">
        <f t="shared" si="138"/>
        <v>-6803</v>
      </c>
      <c r="AA258" s="15">
        <f t="shared" si="139"/>
        <v>-1.5470585679981431E-2</v>
      </c>
      <c r="AB258" s="15">
        <f t="shared" si="140"/>
        <v>1.0648721610860685E-2</v>
      </c>
      <c r="AC258" s="15">
        <f t="shared" si="141"/>
        <v>-1.0758135937473018E-2</v>
      </c>
      <c r="AD258" s="15">
        <f t="shared" si="142"/>
        <v>7.6805856766845489E-3</v>
      </c>
      <c r="AE258" s="15">
        <f t="shared" si="143"/>
        <v>5.8991396336891859E-6</v>
      </c>
      <c r="AF258">
        <f t="shared" si="144"/>
        <v>-1.0758135937473018E-2</v>
      </c>
      <c r="AG258" s="68"/>
      <c r="AH258">
        <f t="shared" si="145"/>
        <v>-1.8438721614157567E-2</v>
      </c>
      <c r="AI258">
        <f t="shared" si="146"/>
        <v>0.5069424244752927</v>
      </c>
      <c r="AJ258">
        <f t="shared" si="147"/>
        <v>-0.53211139920203421</v>
      </c>
      <c r="AK258">
        <f t="shared" si="148"/>
        <v>-0.26550748994651296</v>
      </c>
      <c r="AL258">
        <f t="shared" si="149"/>
        <v>-2.6476277803694175</v>
      </c>
      <c r="AM258">
        <f t="shared" si="150"/>
        <v>-3.9662066623312509</v>
      </c>
      <c r="AN258" s="15">
        <f t="shared" si="156"/>
        <v>4.0280735667388257</v>
      </c>
      <c r="AO258" s="15">
        <f t="shared" si="156"/>
        <v>4.0289258574524034</v>
      </c>
      <c r="AP258" s="15">
        <f t="shared" si="156"/>
        <v>4.0265192906435692</v>
      </c>
      <c r="AQ258" s="15">
        <f t="shared" si="156"/>
        <v>4.0333330010482733</v>
      </c>
      <c r="AR258" s="15">
        <f t="shared" si="156"/>
        <v>4.0141860034967269</v>
      </c>
      <c r="AS258" s="15">
        <f t="shared" si="156"/>
        <v>4.0692040929970306</v>
      </c>
      <c r="AT258" s="15">
        <f t="shared" si="156"/>
        <v>3.9197146820632183</v>
      </c>
      <c r="AU258" s="15">
        <f t="shared" si="151"/>
        <v>4.4622922314881475</v>
      </c>
      <c r="AV258" s="15"/>
    </row>
    <row r="259" spans="1:48" x14ac:dyDescent="0.2">
      <c r="A259" s="9" t="s">
        <v>645</v>
      </c>
      <c r="B259" s="35"/>
      <c r="C259" s="12">
        <v>45556.453999999998</v>
      </c>
      <c r="D259" s="12"/>
      <c r="E259" s="9">
        <f t="shared" si="133"/>
        <v>-6803.0037382332839</v>
      </c>
      <c r="F259" s="9">
        <f t="shared" si="134"/>
        <v>-6803</v>
      </c>
      <c r="G259" s="9">
        <f t="shared" si="135"/>
        <v>-5.7900000028894283E-3</v>
      </c>
      <c r="H259" s="9"/>
      <c r="I259" s="9">
        <f t="shared" si="154"/>
        <v>-5.7900000028894283E-3</v>
      </c>
      <c r="J259" s="9"/>
      <c r="K259" s="9"/>
      <c r="L259" s="9"/>
      <c r="M259" s="9"/>
      <c r="N259" s="9"/>
      <c r="O259" s="9"/>
      <c r="P259" s="9">
        <f t="shared" si="136"/>
        <v>2.9681359341761368E-3</v>
      </c>
      <c r="Q259" s="40">
        <f t="shared" si="137"/>
        <v>30537.953999999998</v>
      </c>
      <c r="S259" s="35">
        <v>0.1</v>
      </c>
      <c r="Z259">
        <f t="shared" si="138"/>
        <v>-6803</v>
      </c>
      <c r="AA259" s="15">
        <f t="shared" si="139"/>
        <v>-1.5470585679981431E-2</v>
      </c>
      <c r="AB259" s="15">
        <f t="shared" si="140"/>
        <v>1.2648721611268138E-2</v>
      </c>
      <c r="AC259" s="15">
        <f t="shared" si="141"/>
        <v>-8.7581359370655643E-3</v>
      </c>
      <c r="AD259" s="15">
        <f t="shared" si="142"/>
        <v>9.6805856770920025E-3</v>
      </c>
      <c r="AE259" s="15">
        <f t="shared" si="143"/>
        <v>9.3713739051518835E-6</v>
      </c>
      <c r="AF259">
        <f t="shared" si="144"/>
        <v>-8.7581359370655643E-3</v>
      </c>
      <c r="AG259" s="68"/>
      <c r="AH259">
        <f t="shared" si="145"/>
        <v>-1.8438721614157567E-2</v>
      </c>
      <c r="AI259">
        <f t="shared" si="146"/>
        <v>0.5069424244752927</v>
      </c>
      <c r="AJ259">
        <f t="shared" si="147"/>
        <v>-0.53211139920203421</v>
      </c>
      <c r="AK259">
        <f t="shared" si="148"/>
        <v>-0.26550748994651296</v>
      </c>
      <c r="AL259">
        <f t="shared" si="149"/>
        <v>-2.6476277803694175</v>
      </c>
      <c r="AM259">
        <f t="shared" si="150"/>
        <v>-3.9662066623312509</v>
      </c>
      <c r="AN259" s="15">
        <f t="shared" si="156"/>
        <v>4.0280735667388257</v>
      </c>
      <c r="AO259" s="15">
        <f t="shared" si="156"/>
        <v>4.0289258574524034</v>
      </c>
      <c r="AP259" s="15">
        <f t="shared" si="156"/>
        <v>4.0265192906435692</v>
      </c>
      <c r="AQ259" s="15">
        <f t="shared" si="156"/>
        <v>4.0333330010482733</v>
      </c>
      <c r="AR259" s="15">
        <f t="shared" si="156"/>
        <v>4.0141860034967269</v>
      </c>
      <c r="AS259" s="15">
        <f t="shared" si="156"/>
        <v>4.0692040929970306</v>
      </c>
      <c r="AT259" s="15">
        <f t="shared" si="156"/>
        <v>3.9197146820632183</v>
      </c>
      <c r="AU259" s="15">
        <f t="shared" si="151"/>
        <v>4.4622922314881475</v>
      </c>
      <c r="AV259" s="15"/>
    </row>
    <row r="260" spans="1:48" x14ac:dyDescent="0.2">
      <c r="A260" s="9" t="s">
        <v>645</v>
      </c>
      <c r="B260" s="35"/>
      <c r="C260" s="12">
        <v>45556.457000000002</v>
      </c>
      <c r="D260" s="12"/>
      <c r="E260" s="9">
        <f t="shared" si="133"/>
        <v>-6803.0018013248446</v>
      </c>
      <c r="F260" s="9">
        <f t="shared" si="134"/>
        <v>-6803</v>
      </c>
      <c r="G260" s="9">
        <f t="shared" si="135"/>
        <v>-2.789999998640269E-3</v>
      </c>
      <c r="H260" s="9"/>
      <c r="I260" s="9">
        <f t="shared" si="154"/>
        <v>-2.789999998640269E-3</v>
      </c>
      <c r="J260" s="9"/>
      <c r="K260" s="9"/>
      <c r="L260" s="9"/>
      <c r="M260" s="9"/>
      <c r="N260" s="9"/>
      <c r="O260" s="9"/>
      <c r="P260" s="9">
        <f t="shared" si="136"/>
        <v>2.9681359341761368E-3</v>
      </c>
      <c r="Q260" s="40">
        <f t="shared" si="137"/>
        <v>30537.957000000002</v>
      </c>
      <c r="S260" s="35">
        <v>0.1</v>
      </c>
      <c r="Z260">
        <f t="shared" si="138"/>
        <v>-6803</v>
      </c>
      <c r="AA260" s="15">
        <f t="shared" si="139"/>
        <v>-1.5470585679981431E-2</v>
      </c>
      <c r="AB260" s="15">
        <f t="shared" si="140"/>
        <v>1.5648721615517298E-2</v>
      </c>
      <c r="AC260" s="15">
        <f t="shared" si="141"/>
        <v>-5.7581359328164059E-3</v>
      </c>
      <c r="AD260" s="15">
        <f t="shared" si="142"/>
        <v>1.2680585681341162E-2</v>
      </c>
      <c r="AE260" s="15">
        <f t="shared" si="143"/>
        <v>1.6079725322183448E-5</v>
      </c>
      <c r="AF260">
        <f t="shared" si="144"/>
        <v>-5.7581359328164059E-3</v>
      </c>
      <c r="AG260" s="68"/>
      <c r="AH260">
        <f t="shared" si="145"/>
        <v>-1.8438721614157567E-2</v>
      </c>
      <c r="AI260">
        <f t="shared" si="146"/>
        <v>0.5069424244752927</v>
      </c>
      <c r="AJ260">
        <f t="shared" si="147"/>
        <v>-0.53211139920203421</v>
      </c>
      <c r="AK260">
        <f t="shared" si="148"/>
        <v>-0.26550748994651296</v>
      </c>
      <c r="AL260">
        <f t="shared" si="149"/>
        <v>-2.6476277803694175</v>
      </c>
      <c r="AM260">
        <f t="shared" si="150"/>
        <v>-3.9662066623312509</v>
      </c>
      <c r="AN260" s="15">
        <f t="shared" si="156"/>
        <v>4.0280735667388257</v>
      </c>
      <c r="AO260" s="15">
        <f t="shared" si="156"/>
        <v>4.0289258574524034</v>
      </c>
      <c r="AP260" s="15">
        <f t="shared" si="156"/>
        <v>4.0265192906435692</v>
      </c>
      <c r="AQ260" s="15">
        <f t="shared" si="156"/>
        <v>4.0333330010482733</v>
      </c>
      <c r="AR260" s="15">
        <f t="shared" si="156"/>
        <v>4.0141860034967269</v>
      </c>
      <c r="AS260" s="15">
        <f t="shared" si="156"/>
        <v>4.0692040929970306</v>
      </c>
      <c r="AT260" s="15">
        <f t="shared" si="156"/>
        <v>3.9197146820632183</v>
      </c>
      <c r="AU260" s="15">
        <f t="shared" si="151"/>
        <v>4.4622922314881475</v>
      </c>
      <c r="AV260" s="15"/>
    </row>
    <row r="261" spans="1:48" x14ac:dyDescent="0.2">
      <c r="A261" s="9" t="s">
        <v>645</v>
      </c>
      <c r="B261" s="35"/>
      <c r="C261" s="12">
        <v>45556.457999999999</v>
      </c>
      <c r="D261" s="12"/>
      <c r="E261" s="9">
        <f t="shared" si="133"/>
        <v>-6803.0011556887021</v>
      </c>
      <c r="F261" s="9">
        <f t="shared" si="134"/>
        <v>-6803</v>
      </c>
      <c r="G261" s="9">
        <f t="shared" si="135"/>
        <v>-1.790000002074521E-3</v>
      </c>
      <c r="H261" s="9"/>
      <c r="I261" s="9">
        <f t="shared" si="154"/>
        <v>-1.790000002074521E-3</v>
      </c>
      <c r="J261" s="9"/>
      <c r="K261" s="9"/>
      <c r="L261" s="9"/>
      <c r="M261" s="9"/>
      <c r="N261" s="9"/>
      <c r="O261" s="9"/>
      <c r="P261" s="9">
        <f t="shared" si="136"/>
        <v>2.9681359341761368E-3</v>
      </c>
      <c r="Q261" s="40">
        <f t="shared" si="137"/>
        <v>30537.957999999999</v>
      </c>
      <c r="S261" s="35">
        <v>0.1</v>
      </c>
      <c r="Z261">
        <f t="shared" si="138"/>
        <v>-6803</v>
      </c>
      <c r="AA261" s="15">
        <f t="shared" si="139"/>
        <v>-1.5470585679981431E-2</v>
      </c>
      <c r="AB261" s="15">
        <f t="shared" si="140"/>
        <v>1.6648721612083046E-2</v>
      </c>
      <c r="AC261" s="15">
        <f t="shared" si="141"/>
        <v>-4.7581359362506579E-3</v>
      </c>
      <c r="AD261" s="15">
        <f t="shared" si="142"/>
        <v>1.368058567790691E-2</v>
      </c>
      <c r="AE261" s="15">
        <f t="shared" si="143"/>
        <v>1.8715842449055167E-5</v>
      </c>
      <c r="AF261">
        <f t="shared" si="144"/>
        <v>-4.7581359362506579E-3</v>
      </c>
      <c r="AG261" s="68"/>
      <c r="AH261">
        <f t="shared" si="145"/>
        <v>-1.8438721614157567E-2</v>
      </c>
      <c r="AI261">
        <f t="shared" si="146"/>
        <v>0.5069424244752927</v>
      </c>
      <c r="AJ261">
        <f t="shared" si="147"/>
        <v>-0.53211139920203421</v>
      </c>
      <c r="AK261">
        <f t="shared" si="148"/>
        <v>-0.26550748994651296</v>
      </c>
      <c r="AL261">
        <f t="shared" si="149"/>
        <v>-2.6476277803694175</v>
      </c>
      <c r="AM261">
        <f t="shared" si="150"/>
        <v>-3.9662066623312509</v>
      </c>
      <c r="AN261" s="15">
        <f t="shared" ref="AN261:AT270" si="157">$AU261+$AB$7*SIN(AO261)</f>
        <v>4.0280735667388257</v>
      </c>
      <c r="AO261" s="15">
        <f t="shared" si="157"/>
        <v>4.0289258574524034</v>
      </c>
      <c r="AP261" s="15">
        <f t="shared" si="157"/>
        <v>4.0265192906435692</v>
      </c>
      <c r="AQ261" s="15">
        <f t="shared" si="157"/>
        <v>4.0333330010482733</v>
      </c>
      <c r="AR261" s="15">
        <f t="shared" si="157"/>
        <v>4.0141860034967269</v>
      </c>
      <c r="AS261" s="15">
        <f t="shared" si="157"/>
        <v>4.0692040929970306</v>
      </c>
      <c r="AT261" s="15">
        <f t="shared" si="157"/>
        <v>3.9197146820632183</v>
      </c>
      <c r="AU261" s="15">
        <f t="shared" si="151"/>
        <v>4.4622922314881475</v>
      </c>
      <c r="AV261" s="15"/>
    </row>
    <row r="262" spans="1:48" x14ac:dyDescent="0.2">
      <c r="A262" s="9" t="s">
        <v>645</v>
      </c>
      <c r="B262" s="35"/>
      <c r="C262" s="12">
        <v>45556.457999999999</v>
      </c>
      <c r="D262" s="12"/>
      <c r="E262" s="9">
        <f t="shared" si="133"/>
        <v>-6803.0011556887021</v>
      </c>
      <c r="F262" s="9">
        <f t="shared" si="134"/>
        <v>-6803</v>
      </c>
      <c r="G262" s="9">
        <f t="shared" si="135"/>
        <v>-1.790000002074521E-3</v>
      </c>
      <c r="H262" s="9"/>
      <c r="I262" s="9">
        <f t="shared" si="154"/>
        <v>-1.790000002074521E-3</v>
      </c>
      <c r="J262" s="9"/>
      <c r="K262" s="9"/>
      <c r="L262" s="9"/>
      <c r="M262" s="9"/>
      <c r="N262" s="9"/>
      <c r="O262" s="9"/>
      <c r="P262" s="9">
        <f t="shared" si="136"/>
        <v>2.9681359341761368E-3</v>
      </c>
      <c r="Q262" s="40">
        <f t="shared" si="137"/>
        <v>30537.957999999999</v>
      </c>
      <c r="S262" s="35">
        <v>0.1</v>
      </c>
      <c r="Z262">
        <f t="shared" si="138"/>
        <v>-6803</v>
      </c>
      <c r="AA262" s="15">
        <f t="shared" si="139"/>
        <v>-1.5470585679981431E-2</v>
      </c>
      <c r="AB262" s="15">
        <f t="shared" si="140"/>
        <v>1.6648721612083046E-2</v>
      </c>
      <c r="AC262" s="15">
        <f t="shared" si="141"/>
        <v>-4.7581359362506579E-3</v>
      </c>
      <c r="AD262" s="15">
        <f t="shared" si="142"/>
        <v>1.368058567790691E-2</v>
      </c>
      <c r="AE262" s="15">
        <f t="shared" si="143"/>
        <v>1.8715842449055167E-5</v>
      </c>
      <c r="AF262">
        <f t="shared" si="144"/>
        <v>-4.7581359362506579E-3</v>
      </c>
      <c r="AG262" s="68"/>
      <c r="AH262">
        <f t="shared" si="145"/>
        <v>-1.8438721614157567E-2</v>
      </c>
      <c r="AI262">
        <f t="shared" si="146"/>
        <v>0.5069424244752927</v>
      </c>
      <c r="AJ262">
        <f t="shared" si="147"/>
        <v>-0.53211139920203421</v>
      </c>
      <c r="AK262">
        <f t="shared" si="148"/>
        <v>-0.26550748994651296</v>
      </c>
      <c r="AL262">
        <f t="shared" si="149"/>
        <v>-2.6476277803694175</v>
      </c>
      <c r="AM262">
        <f t="shared" si="150"/>
        <v>-3.9662066623312509</v>
      </c>
      <c r="AN262" s="15">
        <f t="shared" si="157"/>
        <v>4.0280735667388257</v>
      </c>
      <c r="AO262" s="15">
        <f t="shared" si="157"/>
        <v>4.0289258574524034</v>
      </c>
      <c r="AP262" s="15">
        <f t="shared" si="157"/>
        <v>4.0265192906435692</v>
      </c>
      <c r="AQ262" s="15">
        <f t="shared" si="157"/>
        <v>4.0333330010482733</v>
      </c>
      <c r="AR262" s="15">
        <f t="shared" si="157"/>
        <v>4.0141860034967269</v>
      </c>
      <c r="AS262" s="15">
        <f t="shared" si="157"/>
        <v>4.0692040929970306</v>
      </c>
      <c r="AT262" s="15">
        <f t="shared" si="157"/>
        <v>3.9197146820632183</v>
      </c>
      <c r="AU262" s="15">
        <f t="shared" si="151"/>
        <v>4.4622922314881475</v>
      </c>
    </row>
    <row r="263" spans="1:48" x14ac:dyDescent="0.2">
      <c r="A263" s="9" t="s">
        <v>645</v>
      </c>
      <c r="B263" s="35"/>
      <c r="C263" s="12">
        <v>45556.459000000003</v>
      </c>
      <c r="D263" s="12"/>
      <c r="E263" s="9">
        <f t="shared" si="133"/>
        <v>-6803.0005100525541</v>
      </c>
      <c r="F263" s="9">
        <f t="shared" si="134"/>
        <v>-6803</v>
      </c>
      <c r="G263" s="9">
        <f t="shared" si="135"/>
        <v>-7.8999999823281541E-4</v>
      </c>
      <c r="H263" s="9"/>
      <c r="I263" s="9">
        <f t="shared" si="154"/>
        <v>-7.8999999823281541E-4</v>
      </c>
      <c r="J263" s="9"/>
      <c r="K263" s="9"/>
      <c r="L263" s="9"/>
      <c r="M263" s="9"/>
      <c r="N263" s="9"/>
      <c r="O263" s="9"/>
      <c r="P263" s="9">
        <f t="shared" si="136"/>
        <v>2.9681359341761368E-3</v>
      </c>
      <c r="Q263" s="40">
        <f t="shared" si="137"/>
        <v>30537.959000000003</v>
      </c>
      <c r="S263" s="35">
        <v>0.1</v>
      </c>
      <c r="Z263">
        <f t="shared" si="138"/>
        <v>-6803</v>
      </c>
      <c r="AA263" s="15">
        <f t="shared" si="139"/>
        <v>-1.5470585679981431E-2</v>
      </c>
      <c r="AB263" s="15">
        <f t="shared" si="140"/>
        <v>1.7648721615924751E-2</v>
      </c>
      <c r="AC263" s="15">
        <f t="shared" si="141"/>
        <v>-3.7581359324089523E-3</v>
      </c>
      <c r="AD263" s="15">
        <f t="shared" si="142"/>
        <v>1.4680585681748615E-2</v>
      </c>
      <c r="AE263" s="15">
        <f t="shared" si="143"/>
        <v>2.1551959595916248E-5</v>
      </c>
      <c r="AF263">
        <f t="shared" si="144"/>
        <v>-3.7581359324089523E-3</v>
      </c>
      <c r="AG263" s="68"/>
      <c r="AH263">
        <f t="shared" si="145"/>
        <v>-1.8438721614157567E-2</v>
      </c>
      <c r="AI263">
        <f t="shared" si="146"/>
        <v>0.5069424244752927</v>
      </c>
      <c r="AJ263">
        <f t="shared" si="147"/>
        <v>-0.53211139920203421</v>
      </c>
      <c r="AK263">
        <f t="shared" si="148"/>
        <v>-0.26550748994651296</v>
      </c>
      <c r="AL263">
        <f t="shared" si="149"/>
        <v>-2.6476277803694175</v>
      </c>
      <c r="AM263">
        <f t="shared" si="150"/>
        <v>-3.9662066623312509</v>
      </c>
      <c r="AN263" s="15">
        <f t="shared" si="157"/>
        <v>4.0280735667388257</v>
      </c>
      <c r="AO263" s="15">
        <f t="shared" si="157"/>
        <v>4.0289258574524034</v>
      </c>
      <c r="AP263" s="15">
        <f t="shared" si="157"/>
        <v>4.0265192906435692</v>
      </c>
      <c r="AQ263" s="15">
        <f t="shared" si="157"/>
        <v>4.0333330010482733</v>
      </c>
      <c r="AR263" s="15">
        <f t="shared" si="157"/>
        <v>4.0141860034967269</v>
      </c>
      <c r="AS263" s="15">
        <f t="shared" si="157"/>
        <v>4.0692040929970306</v>
      </c>
      <c r="AT263" s="15">
        <f t="shared" si="157"/>
        <v>3.9197146820632183</v>
      </c>
      <c r="AU263" s="15">
        <f t="shared" si="151"/>
        <v>4.4622922314881475</v>
      </c>
      <c r="AV263" s="15"/>
    </row>
    <row r="264" spans="1:48" x14ac:dyDescent="0.2">
      <c r="A264" s="9" t="s">
        <v>645</v>
      </c>
      <c r="B264" s="35"/>
      <c r="C264" s="12">
        <v>45556.46</v>
      </c>
      <c r="D264" s="12"/>
      <c r="E264" s="9">
        <f t="shared" si="133"/>
        <v>-6802.9998644164107</v>
      </c>
      <c r="F264" s="9">
        <f t="shared" si="134"/>
        <v>-6803</v>
      </c>
      <c r="G264" s="9">
        <f t="shared" si="135"/>
        <v>2.0999999833293259E-4</v>
      </c>
      <c r="H264" s="9"/>
      <c r="I264" s="9">
        <f t="shared" si="154"/>
        <v>2.0999999833293259E-4</v>
      </c>
      <c r="J264" s="9"/>
      <c r="K264" s="9"/>
      <c r="L264" s="9"/>
      <c r="M264" s="9"/>
      <c r="N264" s="9"/>
      <c r="O264" s="9"/>
      <c r="P264" s="9">
        <f t="shared" si="136"/>
        <v>2.9681359341761368E-3</v>
      </c>
      <c r="Q264" s="40">
        <f t="shared" si="137"/>
        <v>30537.96</v>
      </c>
      <c r="S264" s="35">
        <v>0.1</v>
      </c>
      <c r="Z264">
        <f t="shared" si="138"/>
        <v>-6803</v>
      </c>
      <c r="AA264" s="15">
        <f t="shared" si="139"/>
        <v>-1.5470585679981431E-2</v>
      </c>
      <c r="AB264" s="15">
        <f t="shared" si="140"/>
        <v>1.8648721612490499E-2</v>
      </c>
      <c r="AC264" s="15">
        <f t="shared" si="141"/>
        <v>-2.7581359358432042E-3</v>
      </c>
      <c r="AD264" s="15">
        <f t="shared" si="142"/>
        <v>1.5680585678314363E-2</v>
      </c>
      <c r="AE264" s="15">
        <f t="shared" si="143"/>
        <v>2.4588076721495756E-5</v>
      </c>
      <c r="AF264">
        <f t="shared" si="144"/>
        <v>-2.7581359358432042E-3</v>
      </c>
      <c r="AG264" s="68"/>
      <c r="AH264">
        <f t="shared" si="145"/>
        <v>-1.8438721614157567E-2</v>
      </c>
      <c r="AI264">
        <f t="shared" si="146"/>
        <v>0.5069424244752927</v>
      </c>
      <c r="AJ264">
        <f t="shared" si="147"/>
        <v>-0.53211139920203421</v>
      </c>
      <c r="AK264">
        <f t="shared" si="148"/>
        <v>-0.26550748994651296</v>
      </c>
      <c r="AL264">
        <f t="shared" si="149"/>
        <v>-2.6476277803694175</v>
      </c>
      <c r="AM264">
        <f t="shared" si="150"/>
        <v>-3.9662066623312509</v>
      </c>
      <c r="AN264" s="15">
        <f t="shared" si="157"/>
        <v>4.0280735667388257</v>
      </c>
      <c r="AO264" s="15">
        <f t="shared" si="157"/>
        <v>4.0289258574524034</v>
      </c>
      <c r="AP264" s="15">
        <f t="shared" si="157"/>
        <v>4.0265192906435692</v>
      </c>
      <c r="AQ264" s="15">
        <f t="shared" si="157"/>
        <v>4.0333330010482733</v>
      </c>
      <c r="AR264" s="15">
        <f t="shared" si="157"/>
        <v>4.0141860034967269</v>
      </c>
      <c r="AS264" s="15">
        <f t="shared" si="157"/>
        <v>4.0692040929970306</v>
      </c>
      <c r="AT264" s="15">
        <f t="shared" si="157"/>
        <v>3.9197146820632183</v>
      </c>
      <c r="AU264" s="15">
        <f t="shared" si="151"/>
        <v>4.4622922314881475</v>
      </c>
    </row>
    <row r="265" spans="1:48" x14ac:dyDescent="0.2">
      <c r="A265" s="9" t="s">
        <v>645</v>
      </c>
      <c r="B265" s="35"/>
      <c r="C265" s="12">
        <v>45556.462</v>
      </c>
      <c r="D265" s="12"/>
      <c r="E265" s="9">
        <f t="shared" si="133"/>
        <v>-6802.9985731441202</v>
      </c>
      <c r="F265" s="9">
        <f t="shared" si="134"/>
        <v>-6803</v>
      </c>
      <c r="G265" s="9">
        <f t="shared" si="135"/>
        <v>2.2099999987403862E-3</v>
      </c>
      <c r="H265" s="9"/>
      <c r="I265" s="9">
        <f t="shared" si="154"/>
        <v>2.2099999987403862E-3</v>
      </c>
      <c r="J265" s="9"/>
      <c r="K265" s="9"/>
      <c r="L265" s="9"/>
      <c r="M265" s="9"/>
      <c r="N265" s="9"/>
      <c r="O265" s="9"/>
      <c r="P265" s="9">
        <f t="shared" si="136"/>
        <v>2.9681359341761368E-3</v>
      </c>
      <c r="Q265" s="40">
        <f t="shared" si="137"/>
        <v>30537.962</v>
      </c>
      <c r="S265" s="35">
        <v>0.1</v>
      </c>
      <c r="Z265">
        <f t="shared" si="138"/>
        <v>-6803</v>
      </c>
      <c r="AA265" s="15">
        <f t="shared" si="139"/>
        <v>-1.5470585679981431E-2</v>
      </c>
      <c r="AB265" s="15">
        <f t="shared" si="140"/>
        <v>2.0648721612897953E-2</v>
      </c>
      <c r="AC265" s="15">
        <f t="shared" si="141"/>
        <v>-7.5813593543575062E-4</v>
      </c>
      <c r="AD265" s="15">
        <f t="shared" si="142"/>
        <v>1.7680585678721817E-2</v>
      </c>
      <c r="AE265" s="15">
        <f t="shared" si="143"/>
        <v>3.12603109942623E-5</v>
      </c>
      <c r="AF265">
        <f t="shared" si="144"/>
        <v>-7.5813593543575062E-4</v>
      </c>
      <c r="AG265" s="68"/>
      <c r="AH265">
        <f t="shared" si="145"/>
        <v>-1.8438721614157567E-2</v>
      </c>
      <c r="AI265">
        <f t="shared" si="146"/>
        <v>0.5069424244752927</v>
      </c>
      <c r="AJ265">
        <f t="shared" si="147"/>
        <v>-0.53211139920203421</v>
      </c>
      <c r="AK265">
        <f t="shared" si="148"/>
        <v>-0.26550748994651296</v>
      </c>
      <c r="AL265">
        <f t="shared" si="149"/>
        <v>-2.6476277803694175</v>
      </c>
      <c r="AM265">
        <f t="shared" si="150"/>
        <v>-3.9662066623312509</v>
      </c>
      <c r="AN265" s="15">
        <f t="shared" si="157"/>
        <v>4.0280735667388257</v>
      </c>
      <c r="AO265" s="15">
        <f t="shared" si="157"/>
        <v>4.0289258574524034</v>
      </c>
      <c r="AP265" s="15">
        <f t="shared" si="157"/>
        <v>4.0265192906435692</v>
      </c>
      <c r="AQ265" s="15">
        <f t="shared" si="157"/>
        <v>4.0333330010482733</v>
      </c>
      <c r="AR265" s="15">
        <f t="shared" si="157"/>
        <v>4.0141860034967269</v>
      </c>
      <c r="AS265" s="15">
        <f t="shared" si="157"/>
        <v>4.0692040929970306</v>
      </c>
      <c r="AT265" s="15">
        <f t="shared" si="157"/>
        <v>3.9197146820632183</v>
      </c>
      <c r="AU265" s="15">
        <f t="shared" si="151"/>
        <v>4.4622922314881475</v>
      </c>
    </row>
    <row r="266" spans="1:48" x14ac:dyDescent="0.2">
      <c r="A266" s="9" t="s">
        <v>645</v>
      </c>
      <c r="B266" s="35"/>
      <c r="C266" s="12">
        <v>45556.463000000003</v>
      </c>
      <c r="D266" s="12"/>
      <c r="E266" s="9">
        <f t="shared" si="133"/>
        <v>-6802.9979275079722</v>
      </c>
      <c r="F266" s="9">
        <f t="shared" si="134"/>
        <v>-6803</v>
      </c>
      <c r="G266" s="9">
        <f t="shared" si="135"/>
        <v>3.2100000025820918E-3</v>
      </c>
      <c r="H266" s="9"/>
      <c r="I266" s="9">
        <f t="shared" si="154"/>
        <v>3.2100000025820918E-3</v>
      </c>
      <c r="J266" s="9"/>
      <c r="K266" s="9"/>
      <c r="L266" s="9"/>
      <c r="M266" s="9"/>
      <c r="N266" s="9"/>
      <c r="O266" s="9"/>
      <c r="P266" s="9">
        <f t="shared" si="136"/>
        <v>2.9681359341761368E-3</v>
      </c>
      <c r="Q266" s="40">
        <f t="shared" si="137"/>
        <v>30537.963000000003</v>
      </c>
      <c r="S266" s="35">
        <v>0.1</v>
      </c>
      <c r="Z266">
        <f t="shared" si="138"/>
        <v>-6803</v>
      </c>
      <c r="AA266" s="15">
        <f t="shared" si="139"/>
        <v>-1.5470585679981431E-2</v>
      </c>
      <c r="AB266" s="15">
        <f t="shared" si="140"/>
        <v>2.1648721616739659E-2</v>
      </c>
      <c r="AC266" s="15">
        <f t="shared" si="141"/>
        <v>2.41864068405955E-4</v>
      </c>
      <c r="AD266" s="15">
        <f t="shared" si="142"/>
        <v>1.8680585682563523E-2</v>
      </c>
      <c r="AE266" s="15">
        <f t="shared" si="143"/>
        <v>3.4896428144359727E-5</v>
      </c>
      <c r="AF266">
        <f t="shared" si="144"/>
        <v>2.41864068405955E-4</v>
      </c>
      <c r="AG266" s="68"/>
      <c r="AH266">
        <f t="shared" si="145"/>
        <v>-1.8438721614157567E-2</v>
      </c>
      <c r="AI266">
        <f t="shared" si="146"/>
        <v>0.5069424244752927</v>
      </c>
      <c r="AJ266">
        <f t="shared" si="147"/>
        <v>-0.53211139920203421</v>
      </c>
      <c r="AK266">
        <f t="shared" si="148"/>
        <v>-0.26550748994651296</v>
      </c>
      <c r="AL266">
        <f t="shared" si="149"/>
        <v>-2.6476277803694175</v>
      </c>
      <c r="AM266">
        <f t="shared" si="150"/>
        <v>-3.9662066623312509</v>
      </c>
      <c r="AN266" s="15">
        <f t="shared" si="157"/>
        <v>4.0280735667388257</v>
      </c>
      <c r="AO266" s="15">
        <f t="shared" si="157"/>
        <v>4.0289258574524034</v>
      </c>
      <c r="AP266" s="15">
        <f t="shared" si="157"/>
        <v>4.0265192906435692</v>
      </c>
      <c r="AQ266" s="15">
        <f t="shared" si="157"/>
        <v>4.0333330010482733</v>
      </c>
      <c r="AR266" s="15">
        <f t="shared" si="157"/>
        <v>4.0141860034967269</v>
      </c>
      <c r="AS266" s="15">
        <f t="shared" si="157"/>
        <v>4.0692040929970306</v>
      </c>
      <c r="AT266" s="15">
        <f t="shared" si="157"/>
        <v>3.9197146820632183</v>
      </c>
      <c r="AU266" s="15">
        <f t="shared" si="151"/>
        <v>4.4622922314881475</v>
      </c>
    </row>
    <row r="267" spans="1:48" x14ac:dyDescent="0.2">
      <c r="A267" s="9" t="s">
        <v>645</v>
      </c>
      <c r="B267" s="35"/>
      <c r="C267" s="12">
        <v>45556.466</v>
      </c>
      <c r="D267" s="12"/>
      <c r="E267" s="9">
        <f t="shared" si="133"/>
        <v>-6802.9959905995383</v>
      </c>
      <c r="F267" s="9">
        <f t="shared" si="134"/>
        <v>-6803</v>
      </c>
      <c r="G267" s="9">
        <f t="shared" si="135"/>
        <v>6.2099999995552935E-3</v>
      </c>
      <c r="H267" s="9"/>
      <c r="I267" s="9">
        <f t="shared" si="154"/>
        <v>6.2099999995552935E-3</v>
      </c>
      <c r="J267" s="9"/>
      <c r="K267" s="9"/>
      <c r="L267" s="9"/>
      <c r="M267" s="9"/>
      <c r="N267" s="9"/>
      <c r="O267" s="9"/>
      <c r="P267" s="9">
        <f t="shared" si="136"/>
        <v>2.9681359341761368E-3</v>
      </c>
      <c r="Q267" s="40">
        <f t="shared" si="137"/>
        <v>30537.966</v>
      </c>
      <c r="S267" s="35">
        <v>0.1</v>
      </c>
      <c r="Z267">
        <f t="shared" si="138"/>
        <v>-6803</v>
      </c>
      <c r="AA267" s="15">
        <f t="shared" si="139"/>
        <v>-1.5470585679981431E-2</v>
      </c>
      <c r="AB267" s="15">
        <f t="shared" si="140"/>
        <v>2.464872161371286E-2</v>
      </c>
      <c r="AC267" s="15">
        <f t="shared" si="141"/>
        <v>3.2418640653791566E-3</v>
      </c>
      <c r="AD267" s="15">
        <f t="shared" si="142"/>
        <v>2.1680585679536724E-2</v>
      </c>
      <c r="AE267" s="15">
        <f t="shared" si="143"/>
        <v>4.7004779540773288E-5</v>
      </c>
      <c r="AF267">
        <f t="shared" si="144"/>
        <v>3.2418640653791566E-3</v>
      </c>
      <c r="AG267" s="68"/>
      <c r="AH267">
        <f t="shared" si="145"/>
        <v>-1.8438721614157567E-2</v>
      </c>
      <c r="AI267">
        <f t="shared" si="146"/>
        <v>0.5069424244752927</v>
      </c>
      <c r="AJ267">
        <f t="shared" si="147"/>
        <v>-0.53211139920203421</v>
      </c>
      <c r="AK267">
        <f t="shared" si="148"/>
        <v>-0.26550748994651296</v>
      </c>
      <c r="AL267">
        <f t="shared" si="149"/>
        <v>-2.6476277803694175</v>
      </c>
      <c r="AM267">
        <f t="shared" si="150"/>
        <v>-3.9662066623312509</v>
      </c>
      <c r="AN267" s="15">
        <f t="shared" si="157"/>
        <v>4.0280735667388257</v>
      </c>
      <c r="AO267" s="15">
        <f t="shared" si="157"/>
        <v>4.0289258574524034</v>
      </c>
      <c r="AP267" s="15">
        <f t="shared" si="157"/>
        <v>4.0265192906435692</v>
      </c>
      <c r="AQ267" s="15">
        <f t="shared" si="157"/>
        <v>4.0333330010482733</v>
      </c>
      <c r="AR267" s="15">
        <f t="shared" si="157"/>
        <v>4.0141860034967269</v>
      </c>
      <c r="AS267" s="15">
        <f t="shared" si="157"/>
        <v>4.0692040929970306</v>
      </c>
      <c r="AT267" s="15">
        <f t="shared" si="157"/>
        <v>3.9197146820632183</v>
      </c>
      <c r="AU267" s="15">
        <f t="shared" si="151"/>
        <v>4.4622922314881475</v>
      </c>
    </row>
    <row r="268" spans="1:48" x14ac:dyDescent="0.2">
      <c r="A268" s="65" t="s">
        <v>1159</v>
      </c>
      <c r="B268" s="66" t="s">
        <v>676</v>
      </c>
      <c r="C268" s="67">
        <v>45556.474000000002</v>
      </c>
      <c r="D268" s="67" t="s">
        <v>700</v>
      </c>
      <c r="E268" s="9">
        <f t="shared" si="133"/>
        <v>-6802.9908255103755</v>
      </c>
      <c r="F268" s="9">
        <f t="shared" si="134"/>
        <v>-6803</v>
      </c>
      <c r="G268" s="9">
        <f t="shared" si="135"/>
        <v>1.4210000001185108E-2</v>
      </c>
      <c r="H268" s="9"/>
      <c r="I268" s="9">
        <f t="shared" si="154"/>
        <v>1.4210000001185108E-2</v>
      </c>
      <c r="J268" s="9"/>
      <c r="K268" s="9"/>
      <c r="L268" s="9"/>
      <c r="M268" s="15"/>
      <c r="N268" s="9"/>
      <c r="O268" s="9"/>
      <c r="P268" s="9">
        <f t="shared" si="136"/>
        <v>2.9681359341761368E-3</v>
      </c>
      <c r="Q268" s="40">
        <f t="shared" si="137"/>
        <v>30537.974000000002</v>
      </c>
      <c r="S268" s="35">
        <v>0.1</v>
      </c>
      <c r="Z268">
        <f t="shared" si="138"/>
        <v>-6803</v>
      </c>
      <c r="AA268" s="15">
        <f t="shared" si="139"/>
        <v>-1.5470585679981431E-2</v>
      </c>
      <c r="AB268" s="15">
        <f t="shared" si="140"/>
        <v>3.2648721615342671E-2</v>
      </c>
      <c r="AC268" s="15">
        <f t="shared" si="141"/>
        <v>1.1241864067008972E-2</v>
      </c>
      <c r="AD268" s="15">
        <f t="shared" si="142"/>
        <v>2.9680585681166539E-2</v>
      </c>
      <c r="AE268" s="15">
        <f t="shared" si="143"/>
        <v>8.809371663770683E-5</v>
      </c>
      <c r="AF268">
        <f t="shared" si="144"/>
        <v>1.1241864067008972E-2</v>
      </c>
      <c r="AG268" s="68"/>
      <c r="AH268">
        <f t="shared" si="145"/>
        <v>-1.8438721614157567E-2</v>
      </c>
      <c r="AI268">
        <f t="shared" si="146"/>
        <v>0.5069424244752927</v>
      </c>
      <c r="AJ268">
        <f t="shared" si="147"/>
        <v>-0.53211139920203421</v>
      </c>
      <c r="AK268">
        <f t="shared" si="148"/>
        <v>-0.26550748994651296</v>
      </c>
      <c r="AL268">
        <f t="shared" si="149"/>
        <v>-2.6476277803694175</v>
      </c>
      <c r="AM268">
        <f t="shared" si="150"/>
        <v>-3.9662066623312509</v>
      </c>
      <c r="AN268" s="15">
        <f t="shared" si="157"/>
        <v>4.0280735667388257</v>
      </c>
      <c r="AO268" s="15">
        <f t="shared" si="157"/>
        <v>4.0289258574524034</v>
      </c>
      <c r="AP268" s="15">
        <f t="shared" si="157"/>
        <v>4.0265192906435692</v>
      </c>
      <c r="AQ268" s="15">
        <f t="shared" si="157"/>
        <v>4.0333330010482733</v>
      </c>
      <c r="AR268" s="15">
        <f t="shared" si="157"/>
        <v>4.0141860034967269</v>
      </c>
      <c r="AS268" s="15">
        <f t="shared" si="157"/>
        <v>4.0692040929970306</v>
      </c>
      <c r="AT268" s="15">
        <f t="shared" si="157"/>
        <v>3.9197146820632183</v>
      </c>
      <c r="AU268" s="15">
        <f t="shared" si="151"/>
        <v>4.4622922314881475</v>
      </c>
    </row>
    <row r="269" spans="1:48" x14ac:dyDescent="0.2">
      <c r="A269" s="9" t="s">
        <v>632</v>
      </c>
      <c r="B269" s="35"/>
      <c r="C269" s="12">
        <v>45881.716</v>
      </c>
      <c r="D269" s="12"/>
      <c r="E269" s="9">
        <f t="shared" si="133"/>
        <v>-6593.0028343426784</v>
      </c>
      <c r="F269" s="9">
        <f t="shared" si="134"/>
        <v>-6593</v>
      </c>
      <c r="G269" s="9">
        <f t="shared" si="135"/>
        <v>-4.390000001876615E-3</v>
      </c>
      <c r="H269" s="9"/>
      <c r="I269" s="9">
        <f t="shared" si="154"/>
        <v>-4.390000001876615E-3</v>
      </c>
      <c r="J269" s="9"/>
      <c r="K269" s="9"/>
      <c r="L269" s="9"/>
      <c r="M269" s="9"/>
      <c r="N269" s="9"/>
      <c r="O269" s="9"/>
      <c r="P269" s="9">
        <f t="shared" si="136"/>
        <v>3.0233830136426831E-3</v>
      </c>
      <c r="Q269" s="40">
        <f t="shared" si="137"/>
        <v>30863.216</v>
      </c>
      <c r="S269" s="35">
        <v>0.1</v>
      </c>
      <c r="Z269">
        <f t="shared" si="138"/>
        <v>-6593</v>
      </c>
      <c r="AA269" s="15">
        <f t="shared" si="139"/>
        <v>-1.6032685812530131E-2</v>
      </c>
      <c r="AB269" s="15">
        <f t="shared" si="140"/>
        <v>1.4666068824296198E-2</v>
      </c>
      <c r="AC269" s="15">
        <f t="shared" si="141"/>
        <v>-7.4133830155192985E-3</v>
      </c>
      <c r="AD269" s="15">
        <f t="shared" si="142"/>
        <v>1.1642685810653516E-2</v>
      </c>
      <c r="AE269" s="15">
        <f t="shared" si="143"/>
        <v>1.3555213288559274E-5</v>
      </c>
      <c r="AF269">
        <f t="shared" si="144"/>
        <v>-7.4133830155192985E-3</v>
      </c>
      <c r="AG269" s="68"/>
      <c r="AH269">
        <f t="shared" si="145"/>
        <v>-1.9056068826172813E-2</v>
      </c>
      <c r="AI269">
        <f t="shared" si="146"/>
        <v>0.51544526113388622</v>
      </c>
      <c r="AJ269">
        <f t="shared" si="147"/>
        <v>-0.55820641767994639</v>
      </c>
      <c r="AK269">
        <f t="shared" si="148"/>
        <v>-0.28072531956058461</v>
      </c>
      <c r="AL269">
        <f t="shared" si="149"/>
        <v>-2.6164976474476638</v>
      </c>
      <c r="AM269">
        <f t="shared" si="150"/>
        <v>-3.7209138830125501</v>
      </c>
      <c r="AN269" s="15">
        <f t="shared" si="157"/>
        <v>4.0785312787680921</v>
      </c>
      <c r="AO269" s="15">
        <f t="shared" si="157"/>
        <v>4.0790868101314492</v>
      </c>
      <c r="AP269" s="15">
        <f t="shared" si="157"/>
        <v>4.0774124700066361</v>
      </c>
      <c r="AQ269" s="15">
        <f t="shared" si="157"/>
        <v>4.0824704836450847</v>
      </c>
      <c r="AR269" s="15">
        <f t="shared" si="157"/>
        <v>4.0672951548078711</v>
      </c>
      <c r="AS269" s="15">
        <f t="shared" si="157"/>
        <v>4.1138188874294128</v>
      </c>
      <c r="AT269" s="15">
        <f t="shared" si="157"/>
        <v>3.9792300052509555</v>
      </c>
      <c r="AU269" s="15">
        <f t="shared" si="151"/>
        <v>4.5299347628009228</v>
      </c>
    </row>
    <row r="270" spans="1:48" x14ac:dyDescent="0.2">
      <c r="A270" s="9" t="s">
        <v>651</v>
      </c>
      <c r="B270" s="35"/>
      <c r="C270" s="12">
        <v>45889.455999999998</v>
      </c>
      <c r="D270" s="12"/>
      <c r="E270" s="9">
        <f t="shared" si="133"/>
        <v>-6588.005610578105</v>
      </c>
      <c r="F270" s="9">
        <f t="shared" si="134"/>
        <v>-6588</v>
      </c>
      <c r="G270" s="9">
        <f t="shared" si="135"/>
        <v>-8.6900000023888424E-3</v>
      </c>
      <c r="H270" s="9"/>
      <c r="I270" s="9">
        <f t="shared" si="154"/>
        <v>-8.6900000023888424E-3</v>
      </c>
      <c r="J270" s="9"/>
      <c r="K270" s="9"/>
      <c r="L270" s="9"/>
      <c r="M270" s="9"/>
      <c r="N270" s="9"/>
      <c r="O270" s="9"/>
      <c r="P270" s="9">
        <f t="shared" si="136"/>
        <v>3.0246953386824072E-3</v>
      </c>
      <c r="Q270" s="40">
        <f t="shared" si="137"/>
        <v>30870.955999999998</v>
      </c>
      <c r="S270" s="35">
        <v>0.1</v>
      </c>
      <c r="Z270">
        <f t="shared" si="138"/>
        <v>-6588</v>
      </c>
      <c r="AA270" s="15">
        <f t="shared" si="139"/>
        <v>-1.6045604733749483E-2</v>
      </c>
      <c r="AB270" s="15">
        <f t="shared" si="140"/>
        <v>1.0380300070043046E-2</v>
      </c>
      <c r="AC270" s="15">
        <f t="shared" si="141"/>
        <v>-1.171469534107125E-2</v>
      </c>
      <c r="AD270" s="15">
        <f t="shared" si="142"/>
        <v>7.3556047313606404E-3</v>
      </c>
      <c r="AE270" s="15">
        <f t="shared" si="143"/>
        <v>5.410492096401504E-6</v>
      </c>
      <c r="AF270">
        <f t="shared" si="144"/>
        <v>-1.171469534107125E-2</v>
      </c>
      <c r="AG270" s="68"/>
      <c r="AH270">
        <f t="shared" si="145"/>
        <v>-1.9070300072431889E-2</v>
      </c>
      <c r="AI270">
        <f t="shared" si="146"/>
        <v>0.51565701737407288</v>
      </c>
      <c r="AJ270">
        <f t="shared" si="147"/>
        <v>-0.55883171163844414</v>
      </c>
      <c r="AK270">
        <f t="shared" si="148"/>
        <v>-0.28109051065630253</v>
      </c>
      <c r="AL270">
        <f t="shared" si="149"/>
        <v>-2.6157438195248113</v>
      </c>
      <c r="AM270">
        <f t="shared" si="150"/>
        <v>-3.7153263558686103</v>
      </c>
      <c r="AN270" s="15">
        <f t="shared" si="157"/>
        <v>4.0797426831276571</v>
      </c>
      <c r="AO270" s="15">
        <f t="shared" si="157"/>
        <v>4.0802921325496575</v>
      </c>
      <c r="AP270" s="15">
        <f t="shared" si="157"/>
        <v>4.0786333858345865</v>
      </c>
      <c r="AQ270" s="15">
        <f t="shared" si="157"/>
        <v>4.0836525253413178</v>
      </c>
      <c r="AR270" s="15">
        <f t="shared" si="157"/>
        <v>4.0685688142112832</v>
      </c>
      <c r="AS270" s="15">
        <f t="shared" si="157"/>
        <v>4.11488735012614</v>
      </c>
      <c r="AT270" s="15">
        <f t="shared" si="157"/>
        <v>3.9806776119409113</v>
      </c>
      <c r="AU270" s="15">
        <f t="shared" si="151"/>
        <v>4.5315452992607508</v>
      </c>
    </row>
    <row r="271" spans="1:48" x14ac:dyDescent="0.2">
      <c r="A271" s="9" t="s">
        <v>652</v>
      </c>
      <c r="B271" s="35"/>
      <c r="C271" s="12">
        <v>45889.46</v>
      </c>
      <c r="D271" s="12"/>
      <c r="E271" s="9">
        <f t="shared" si="133"/>
        <v>-6588.0030280335232</v>
      </c>
      <c r="F271" s="9">
        <f t="shared" si="134"/>
        <v>-6588</v>
      </c>
      <c r="G271" s="9">
        <f t="shared" si="135"/>
        <v>-4.6900000015739352E-3</v>
      </c>
      <c r="H271" s="9"/>
      <c r="I271" s="9">
        <f t="shared" ref="I271:I302" si="158">G271</f>
        <v>-4.6900000015739352E-3</v>
      </c>
      <c r="J271" s="9"/>
      <c r="K271" s="9"/>
      <c r="L271" s="9"/>
      <c r="M271" s="9"/>
      <c r="N271" s="9"/>
      <c r="O271" s="9"/>
      <c r="P271" s="9">
        <f t="shared" si="136"/>
        <v>3.0246953386824072E-3</v>
      </c>
      <c r="Q271" s="40">
        <f t="shared" si="137"/>
        <v>30870.959999999999</v>
      </c>
      <c r="S271" s="35">
        <v>0.1</v>
      </c>
      <c r="Z271">
        <f t="shared" si="138"/>
        <v>-6588</v>
      </c>
      <c r="AA271" s="15">
        <f t="shared" si="139"/>
        <v>-1.6045604733749483E-2</v>
      </c>
      <c r="AB271" s="15">
        <f t="shared" si="140"/>
        <v>1.4380300070857954E-2</v>
      </c>
      <c r="AC271" s="15">
        <f t="shared" si="141"/>
        <v>-7.7146953402563428E-3</v>
      </c>
      <c r="AD271" s="15">
        <f t="shared" si="142"/>
        <v>1.1355604732175548E-2</v>
      </c>
      <c r="AE271" s="15">
        <f t="shared" si="143"/>
        <v>1.2894975883340768E-5</v>
      </c>
      <c r="AF271">
        <f t="shared" si="144"/>
        <v>-7.7146953402563428E-3</v>
      </c>
      <c r="AG271" s="68"/>
      <c r="AH271">
        <f t="shared" si="145"/>
        <v>-1.9070300072431889E-2</v>
      </c>
      <c r="AI271">
        <f t="shared" si="146"/>
        <v>0.51565701737407288</v>
      </c>
      <c r="AJ271">
        <f t="shared" si="147"/>
        <v>-0.55883171163844414</v>
      </c>
      <c r="AK271">
        <f t="shared" si="148"/>
        <v>-0.28109051065630253</v>
      </c>
      <c r="AL271">
        <f t="shared" si="149"/>
        <v>-2.6157438195248113</v>
      </c>
      <c r="AM271">
        <f t="shared" si="150"/>
        <v>-3.7153263558686103</v>
      </c>
      <c r="AN271" s="15">
        <f t="shared" ref="AN271:AT280" si="159">$AU271+$AB$7*SIN(AO271)</f>
        <v>4.0797426831276571</v>
      </c>
      <c r="AO271" s="15">
        <f t="shared" si="159"/>
        <v>4.0802921325496575</v>
      </c>
      <c r="AP271" s="15">
        <f t="shared" si="159"/>
        <v>4.0786333858345865</v>
      </c>
      <c r="AQ271" s="15">
        <f t="shared" si="159"/>
        <v>4.0836525253413178</v>
      </c>
      <c r="AR271" s="15">
        <f t="shared" si="159"/>
        <v>4.0685688142112832</v>
      </c>
      <c r="AS271" s="15">
        <f t="shared" si="159"/>
        <v>4.11488735012614</v>
      </c>
      <c r="AT271" s="15">
        <f t="shared" si="159"/>
        <v>3.9806776119409113</v>
      </c>
      <c r="AU271" s="15">
        <f t="shared" si="151"/>
        <v>4.5315452992607508</v>
      </c>
      <c r="AV271" s="15"/>
    </row>
    <row r="272" spans="1:48" x14ac:dyDescent="0.2">
      <c r="A272" s="9" t="s">
        <v>632</v>
      </c>
      <c r="B272" s="35"/>
      <c r="C272" s="12">
        <v>45898.750999999997</v>
      </c>
      <c r="D272" s="12"/>
      <c r="E272" s="9">
        <f t="shared" si="133"/>
        <v>-6582.0044226075988</v>
      </c>
      <c r="F272" s="9">
        <f t="shared" si="134"/>
        <v>-6582</v>
      </c>
      <c r="G272" s="9">
        <f t="shared" si="135"/>
        <v>-6.8500000052154064E-3</v>
      </c>
      <c r="H272" s="9"/>
      <c r="I272" s="9">
        <f t="shared" si="158"/>
        <v>-6.8500000052154064E-3</v>
      </c>
      <c r="J272" s="9"/>
      <c r="K272" s="9"/>
      <c r="L272" s="9"/>
      <c r="M272" s="9"/>
      <c r="N272" s="9"/>
      <c r="O272" s="9"/>
      <c r="P272" s="9">
        <f t="shared" si="136"/>
        <v>3.0262699395332956E-3</v>
      </c>
      <c r="Q272" s="40">
        <f t="shared" si="137"/>
        <v>30880.250999999997</v>
      </c>
      <c r="S272" s="35">
        <v>0.1</v>
      </c>
      <c r="Z272">
        <f t="shared" si="138"/>
        <v>-6582</v>
      </c>
      <c r="AA272" s="15">
        <f t="shared" si="139"/>
        <v>-1.6061078141468187E-2</v>
      </c>
      <c r="AB272" s="15">
        <f t="shared" si="140"/>
        <v>1.2237348075786077E-2</v>
      </c>
      <c r="AC272" s="15">
        <f t="shared" si="141"/>
        <v>-9.8762699447487029E-3</v>
      </c>
      <c r="AD272" s="15">
        <f t="shared" si="142"/>
        <v>9.2110781362527809E-3</v>
      </c>
      <c r="AE272" s="15">
        <f t="shared" si="143"/>
        <v>8.4843960432154011E-6</v>
      </c>
      <c r="AF272">
        <f t="shared" si="144"/>
        <v>-9.8762699447487029E-3</v>
      </c>
      <c r="AG272" s="68"/>
      <c r="AH272">
        <f t="shared" si="145"/>
        <v>-1.9087348081001484E-2</v>
      </c>
      <c r="AI272">
        <f t="shared" si="146"/>
        <v>0.51591171496948252</v>
      </c>
      <c r="AJ272">
        <f t="shared" si="147"/>
        <v>-0.55958231287867044</v>
      </c>
      <c r="AK272">
        <f t="shared" si="148"/>
        <v>-0.28152891911171851</v>
      </c>
      <c r="AL272">
        <f t="shared" si="149"/>
        <v>-2.6148384203703041</v>
      </c>
      <c r="AM272">
        <f t="shared" si="150"/>
        <v>-3.7086360020307345</v>
      </c>
      <c r="AN272" s="15">
        <f t="shared" si="159"/>
        <v>4.0811970051632187</v>
      </c>
      <c r="AO272" s="15">
        <f t="shared" si="159"/>
        <v>4.0817392149620009</v>
      </c>
      <c r="AP272" s="15">
        <f t="shared" si="159"/>
        <v>4.0800990663115506</v>
      </c>
      <c r="AQ272" s="15">
        <f t="shared" si="159"/>
        <v>4.0850717477538847</v>
      </c>
      <c r="AR272" s="15">
        <f t="shared" si="159"/>
        <v>4.0700977622370127</v>
      </c>
      <c r="AS272" s="15">
        <f t="shared" si="159"/>
        <v>4.1161699536513856</v>
      </c>
      <c r="AT272" s="15">
        <f t="shared" si="159"/>
        <v>3.9824166260951142</v>
      </c>
      <c r="AU272" s="15">
        <f t="shared" si="151"/>
        <v>4.533477943012544</v>
      </c>
    </row>
    <row r="273" spans="1:48" x14ac:dyDescent="0.2">
      <c r="A273" s="9" t="s">
        <v>653</v>
      </c>
      <c r="B273" s="35"/>
      <c r="C273" s="12">
        <v>45906.502</v>
      </c>
      <c r="D273" s="12"/>
      <c r="E273" s="9">
        <f t="shared" si="133"/>
        <v>-6577.0000968454224</v>
      </c>
      <c r="F273" s="9">
        <f t="shared" si="134"/>
        <v>-6577</v>
      </c>
      <c r="G273" s="9">
        <f t="shared" si="135"/>
        <v>-1.4999999984866008E-4</v>
      </c>
      <c r="H273" s="9"/>
      <c r="I273" s="9">
        <f t="shared" si="158"/>
        <v>-1.4999999984866008E-4</v>
      </c>
      <c r="J273" s="9"/>
      <c r="K273" s="9"/>
      <c r="L273" s="9"/>
      <c r="M273" s="9"/>
      <c r="N273" s="9"/>
      <c r="O273" s="9"/>
      <c r="P273" s="9">
        <f t="shared" si="136"/>
        <v>3.0275819492450507E-3</v>
      </c>
      <c r="Q273" s="40">
        <f t="shared" si="137"/>
        <v>30888.002</v>
      </c>
      <c r="S273" s="35">
        <v>0.1</v>
      </c>
      <c r="Z273">
        <f t="shared" si="138"/>
        <v>-6577</v>
      </c>
      <c r="AA273" s="15">
        <f t="shared" si="139"/>
        <v>-1.6073948184589015E-2</v>
      </c>
      <c r="AB273" s="15">
        <f t="shared" si="140"/>
        <v>1.8951530133985407E-2</v>
      </c>
      <c r="AC273" s="15">
        <f t="shared" si="141"/>
        <v>-3.1775819490937108E-3</v>
      </c>
      <c r="AD273" s="15">
        <f t="shared" si="142"/>
        <v>1.5923948184740355E-2</v>
      </c>
      <c r="AE273" s="15">
        <f t="shared" si="143"/>
        <v>2.5357212579029566E-5</v>
      </c>
      <c r="AF273">
        <f t="shared" si="144"/>
        <v>-3.1775819490937108E-3</v>
      </c>
      <c r="AG273" s="68"/>
      <c r="AH273">
        <f t="shared" si="145"/>
        <v>-1.9101530133834067E-2</v>
      </c>
      <c r="AI273">
        <f t="shared" si="146"/>
        <v>0.51612445589182721</v>
      </c>
      <c r="AJ273">
        <f t="shared" si="147"/>
        <v>-0.56020802121173308</v>
      </c>
      <c r="AK273">
        <f t="shared" si="148"/>
        <v>-0.28189440897970963</v>
      </c>
      <c r="AL273">
        <f t="shared" si="149"/>
        <v>-2.6140832478326135</v>
      </c>
      <c r="AM273">
        <f t="shared" si="150"/>
        <v>-3.7030728913226132</v>
      </c>
      <c r="AN273" s="15">
        <f t="shared" si="159"/>
        <v>4.0824094721657662</v>
      </c>
      <c r="AO273" s="15">
        <f t="shared" si="159"/>
        <v>4.0829456977422138</v>
      </c>
      <c r="AP273" s="15">
        <f t="shared" si="159"/>
        <v>4.0813209524453731</v>
      </c>
      <c r="AQ273" s="15">
        <f t="shared" si="159"/>
        <v>4.086255078499395</v>
      </c>
      <c r="AR273" s="15">
        <f t="shared" si="159"/>
        <v>4.0713723492700948</v>
      </c>
      <c r="AS273" s="15">
        <f t="shared" si="159"/>
        <v>4.1172391676878135</v>
      </c>
      <c r="AT273" s="15">
        <f t="shared" si="159"/>
        <v>3.9838673768199118</v>
      </c>
      <c r="AU273" s="15">
        <f t="shared" si="151"/>
        <v>4.535088479472372</v>
      </c>
    </row>
    <row r="274" spans="1:48" x14ac:dyDescent="0.2">
      <c r="A274" s="9" t="s">
        <v>651</v>
      </c>
      <c r="B274" s="35"/>
      <c r="C274" s="12">
        <v>45934.368999999999</v>
      </c>
      <c r="D274" s="12"/>
      <c r="E274" s="9">
        <f t="shared" si="133"/>
        <v>-6559.0081543845172</v>
      </c>
      <c r="F274" s="9">
        <f t="shared" si="134"/>
        <v>-6559</v>
      </c>
      <c r="G274" s="9">
        <f t="shared" si="135"/>
        <v>-1.2630000004719477E-2</v>
      </c>
      <c r="H274" s="9"/>
      <c r="I274" s="9">
        <f t="shared" si="158"/>
        <v>-1.2630000004719477E-2</v>
      </c>
      <c r="J274" s="9"/>
      <c r="K274" s="9"/>
      <c r="L274" s="9"/>
      <c r="M274" s="9"/>
      <c r="N274" s="9"/>
      <c r="O274" s="9"/>
      <c r="P274" s="9">
        <f t="shared" si="136"/>
        <v>3.0323039974275608E-3</v>
      </c>
      <c r="Q274" s="40">
        <f t="shared" si="137"/>
        <v>30915.868999999999</v>
      </c>
      <c r="S274" s="35">
        <v>0.1</v>
      </c>
      <c r="Z274">
        <f t="shared" si="138"/>
        <v>-6559</v>
      </c>
      <c r="AA274" s="15">
        <f t="shared" si="139"/>
        <v>-1.6120095533251798E-2</v>
      </c>
      <c r="AB274" s="15">
        <f t="shared" si="140"/>
        <v>6.5223995259598815E-3</v>
      </c>
      <c r="AC274" s="15">
        <f t="shared" si="141"/>
        <v>-1.5662304002147038E-2</v>
      </c>
      <c r="AD274" s="15">
        <f t="shared" si="142"/>
        <v>3.4900955285323207E-3</v>
      </c>
      <c r="AE274" s="15">
        <f t="shared" si="143"/>
        <v>1.21807667982813E-6</v>
      </c>
      <c r="AF274">
        <f t="shared" si="144"/>
        <v>-1.5662304002147038E-2</v>
      </c>
      <c r="AG274" s="68"/>
      <c r="AH274">
        <f t="shared" si="145"/>
        <v>-1.9152399530679359E-2</v>
      </c>
      <c r="AI274">
        <f t="shared" si="146"/>
        <v>0.5168940496620793</v>
      </c>
      <c r="AJ274">
        <f t="shared" si="147"/>
        <v>-0.5624621346498575</v>
      </c>
      <c r="AK274">
        <f t="shared" si="148"/>
        <v>-0.28321130053035404</v>
      </c>
      <c r="AL274">
        <f t="shared" si="149"/>
        <v>-2.611359533378756</v>
      </c>
      <c r="AM274">
        <f t="shared" si="150"/>
        <v>-3.6831367547289049</v>
      </c>
      <c r="AN274" s="15">
        <f t="shared" si="159"/>
        <v>4.0867783755301641</v>
      </c>
      <c r="AO274" s="15">
        <f t="shared" si="159"/>
        <v>4.0872934234655123</v>
      </c>
      <c r="AP274" s="15">
        <f t="shared" si="159"/>
        <v>4.0857234148501131</v>
      </c>
      <c r="AQ274" s="15">
        <f t="shared" si="159"/>
        <v>4.0905199511880053</v>
      </c>
      <c r="AR274" s="15">
        <f t="shared" si="159"/>
        <v>4.0759643492143747</v>
      </c>
      <c r="AS274" s="15">
        <f t="shared" si="159"/>
        <v>4.1210912392093508</v>
      </c>
      <c r="AT274" s="15">
        <f t="shared" si="159"/>
        <v>3.9891019208802869</v>
      </c>
      <c r="AU274" s="15">
        <f t="shared" si="151"/>
        <v>4.5408864107277527</v>
      </c>
    </row>
    <row r="275" spans="1:48" x14ac:dyDescent="0.2">
      <c r="A275" s="9" t="s">
        <v>654</v>
      </c>
      <c r="B275" s="35"/>
      <c r="C275" s="12">
        <v>45934.375999999997</v>
      </c>
      <c r="D275" s="12"/>
      <c r="E275" s="9">
        <f t="shared" si="133"/>
        <v>-6559.0036349315014</v>
      </c>
      <c r="F275" s="9">
        <f t="shared" si="134"/>
        <v>-6559</v>
      </c>
      <c r="G275" s="9">
        <f t="shared" si="135"/>
        <v>-5.6300000069313683E-3</v>
      </c>
      <c r="H275" s="9"/>
      <c r="I275" s="9">
        <f t="shared" si="158"/>
        <v>-5.6300000069313683E-3</v>
      </c>
      <c r="J275" s="9"/>
      <c r="K275" s="9"/>
      <c r="L275" s="9"/>
      <c r="M275" s="9"/>
      <c r="N275" s="9"/>
      <c r="O275" s="9"/>
      <c r="P275" s="9">
        <f t="shared" si="136"/>
        <v>3.0323039974275608E-3</v>
      </c>
      <c r="Q275" s="40">
        <f t="shared" si="137"/>
        <v>30915.875999999997</v>
      </c>
      <c r="S275" s="35">
        <v>0.1</v>
      </c>
      <c r="X275" s="9"/>
      <c r="Y275" s="9"/>
      <c r="Z275">
        <f t="shared" si="138"/>
        <v>-6559</v>
      </c>
      <c r="AA275" s="15">
        <f t="shared" si="139"/>
        <v>-1.6120095533251798E-2</v>
      </c>
      <c r="AB275" s="15">
        <f t="shared" si="140"/>
        <v>1.352239952374799E-2</v>
      </c>
      <c r="AC275" s="15">
        <f t="shared" si="141"/>
        <v>-8.662304004358929E-3</v>
      </c>
      <c r="AD275" s="15">
        <f t="shared" si="142"/>
        <v>1.049009552632043E-2</v>
      </c>
      <c r="AE275" s="15">
        <f t="shared" si="143"/>
        <v>1.100421041513279E-5</v>
      </c>
      <c r="AF275">
        <f t="shared" si="144"/>
        <v>-8.662304004358929E-3</v>
      </c>
      <c r="AG275" s="68"/>
      <c r="AH275">
        <f t="shared" si="145"/>
        <v>-1.9152399530679359E-2</v>
      </c>
      <c r="AI275">
        <f t="shared" si="146"/>
        <v>0.5168940496620793</v>
      </c>
      <c r="AJ275">
        <f t="shared" si="147"/>
        <v>-0.5624621346498575</v>
      </c>
      <c r="AK275">
        <f t="shared" si="148"/>
        <v>-0.28321130053035404</v>
      </c>
      <c r="AL275">
        <f t="shared" si="149"/>
        <v>-2.611359533378756</v>
      </c>
      <c r="AM275">
        <f t="shared" si="150"/>
        <v>-3.6831367547289049</v>
      </c>
      <c r="AN275" s="15">
        <f t="shared" si="159"/>
        <v>4.0867783755301641</v>
      </c>
      <c r="AO275" s="15">
        <f t="shared" si="159"/>
        <v>4.0872934234655123</v>
      </c>
      <c r="AP275" s="15">
        <f t="shared" si="159"/>
        <v>4.0857234148501131</v>
      </c>
      <c r="AQ275" s="15">
        <f t="shared" si="159"/>
        <v>4.0905199511880053</v>
      </c>
      <c r="AR275" s="15">
        <f t="shared" si="159"/>
        <v>4.0759643492143747</v>
      </c>
      <c r="AS275" s="15">
        <f t="shared" si="159"/>
        <v>4.1210912392093508</v>
      </c>
      <c r="AT275" s="15">
        <f t="shared" si="159"/>
        <v>3.9891019208802869</v>
      </c>
      <c r="AU275" s="15">
        <f t="shared" si="151"/>
        <v>4.5408864107277527</v>
      </c>
    </row>
    <row r="276" spans="1:48" x14ac:dyDescent="0.2">
      <c r="A276" s="9" t="s">
        <v>654</v>
      </c>
      <c r="B276" s="35"/>
      <c r="C276" s="12">
        <v>45934.379000000001</v>
      </c>
      <c r="D276" s="12"/>
      <c r="E276" s="9">
        <f t="shared" si="133"/>
        <v>-6559.001698023063</v>
      </c>
      <c r="F276" s="9">
        <f t="shared" si="134"/>
        <v>-6559</v>
      </c>
      <c r="G276" s="9">
        <f t="shared" si="135"/>
        <v>-2.630000002682209E-3</v>
      </c>
      <c r="H276" s="9"/>
      <c r="I276" s="9">
        <f t="shared" si="158"/>
        <v>-2.630000002682209E-3</v>
      </c>
      <c r="J276" s="9"/>
      <c r="K276" s="9"/>
      <c r="L276" s="9"/>
      <c r="M276" s="9"/>
      <c r="N276" s="9"/>
      <c r="O276" s="9"/>
      <c r="P276" s="9">
        <f t="shared" si="136"/>
        <v>3.0323039974275608E-3</v>
      </c>
      <c r="Q276" s="40">
        <f t="shared" si="137"/>
        <v>30915.879000000001</v>
      </c>
      <c r="S276" s="35">
        <v>0.1</v>
      </c>
      <c r="X276" s="9"/>
      <c r="Y276" s="9"/>
      <c r="Z276">
        <f t="shared" si="138"/>
        <v>-6559</v>
      </c>
      <c r="AA276" s="15">
        <f t="shared" si="139"/>
        <v>-1.6120095533251798E-2</v>
      </c>
      <c r="AB276" s="15">
        <f t="shared" si="140"/>
        <v>1.652239952799715E-2</v>
      </c>
      <c r="AC276" s="15">
        <f t="shared" si="141"/>
        <v>-5.6623040001097698E-3</v>
      </c>
      <c r="AD276" s="15">
        <f t="shared" si="142"/>
        <v>1.3490095530569589E-2</v>
      </c>
      <c r="AE276" s="15">
        <f t="shared" si="143"/>
        <v>1.819826774238936E-5</v>
      </c>
      <c r="AF276">
        <f t="shared" si="144"/>
        <v>-5.6623040001097698E-3</v>
      </c>
      <c r="AG276" s="68"/>
      <c r="AH276">
        <f t="shared" si="145"/>
        <v>-1.9152399530679359E-2</v>
      </c>
      <c r="AI276">
        <f t="shared" si="146"/>
        <v>0.5168940496620793</v>
      </c>
      <c r="AJ276">
        <f t="shared" si="147"/>
        <v>-0.5624621346498575</v>
      </c>
      <c r="AK276">
        <f t="shared" si="148"/>
        <v>-0.28321130053035404</v>
      </c>
      <c r="AL276">
        <f t="shared" si="149"/>
        <v>-2.611359533378756</v>
      </c>
      <c r="AM276">
        <f t="shared" si="150"/>
        <v>-3.6831367547289049</v>
      </c>
      <c r="AN276" s="15">
        <f t="shared" si="159"/>
        <v>4.0867783755301641</v>
      </c>
      <c r="AO276" s="15">
        <f t="shared" si="159"/>
        <v>4.0872934234655123</v>
      </c>
      <c r="AP276" s="15">
        <f t="shared" si="159"/>
        <v>4.0857234148501131</v>
      </c>
      <c r="AQ276" s="15">
        <f t="shared" si="159"/>
        <v>4.0905199511880053</v>
      </c>
      <c r="AR276" s="15">
        <f t="shared" si="159"/>
        <v>4.0759643492143747</v>
      </c>
      <c r="AS276" s="15">
        <f t="shared" si="159"/>
        <v>4.1210912392093508</v>
      </c>
      <c r="AT276" s="15">
        <f t="shared" si="159"/>
        <v>3.9891019208802869</v>
      </c>
      <c r="AU276" s="15">
        <f t="shared" si="151"/>
        <v>4.5408864107277527</v>
      </c>
      <c r="AV276" s="15"/>
    </row>
    <row r="277" spans="1:48" x14ac:dyDescent="0.2">
      <c r="A277" s="9" t="s">
        <v>632</v>
      </c>
      <c r="B277" s="35"/>
      <c r="C277" s="12">
        <v>45943.663999999997</v>
      </c>
      <c r="D277" s="12"/>
      <c r="E277" s="9">
        <f t="shared" ref="E277:E340" si="160">+(C277-C$7)/C$8</f>
        <v>-6553.006966414011</v>
      </c>
      <c r="F277" s="9">
        <f t="shared" ref="F277:F340" si="161">ROUND(2*E277,0)/2</f>
        <v>-6553</v>
      </c>
      <c r="G277" s="9">
        <f t="shared" ref="G277:G340" si="162">+C277-(C$7+F277*C$8)</f>
        <v>-1.0790000007546041E-2</v>
      </c>
      <c r="H277" s="9"/>
      <c r="I277" s="9">
        <f t="shared" si="158"/>
        <v>-1.0790000007546041E-2</v>
      </c>
      <c r="J277" s="9"/>
      <c r="K277" s="9"/>
      <c r="L277" s="9"/>
      <c r="M277" s="9"/>
      <c r="N277" s="9"/>
      <c r="O277" s="9"/>
      <c r="P277" s="9">
        <f t="shared" ref="P277:P340" si="163">+D$11+D$12*F277+D$13*F277^2</f>
        <v>3.0338776006954195E-3</v>
      </c>
      <c r="Q277" s="40">
        <f t="shared" ref="Q277:Q340" si="164">+C277-15018.5</f>
        <v>30925.163999999997</v>
      </c>
      <c r="S277" s="35">
        <v>0.1</v>
      </c>
      <c r="Z277">
        <f t="shared" ref="Z277:Z340" si="165">F277</f>
        <v>-6553</v>
      </c>
      <c r="AA277" s="15">
        <f t="shared" ref="AA277:AA340" si="166">AB$3+AB$4*Z277+AB$5*Z277^2+AH277</f>
        <v>-1.6135413470196938E-2</v>
      </c>
      <c r="AB277" s="15">
        <f t="shared" ref="AB277:AB340" si="167">G277-AH277</f>
        <v>8.3792910633463183E-3</v>
      </c>
      <c r="AC277" s="15">
        <f t="shared" ref="AC277:AC340" si="168">+G277-P277</f>
        <v>-1.3823877608241461E-2</v>
      </c>
      <c r="AD277" s="15">
        <f t="shared" ref="AD277:AD340" si="169">IF(S277&lt;&gt;0,G277-AA277, -9999)</f>
        <v>5.345413462650897E-3</v>
      </c>
      <c r="AE277" s="15">
        <f t="shared" ref="AE277:AE340" si="170">+(G277-AA277)^2*S277</f>
        <v>2.8573445086689454E-6</v>
      </c>
      <c r="AF277">
        <f t="shared" ref="AF277:AF340" si="171">IF(S277&lt;&gt;0,G277-P277, -9999)</f>
        <v>-1.3823877608241461E-2</v>
      </c>
      <c r="AG277" s="68"/>
      <c r="AH277">
        <f t="shared" ref="AH277:AH340" si="172">$AB$6*($AB$11/AI277*AJ277+$AB$12)</f>
        <v>-1.9169291070892359E-2</v>
      </c>
      <c r="AI277">
        <f t="shared" ref="AI277:AI340" si="173">1+$AB$7*COS(AL277)</f>
        <v>0.5171518826956506</v>
      </c>
      <c r="AJ277">
        <f t="shared" ref="AJ277:AJ340" si="174">SIN(AL277+RADIANS($AB$9))</f>
        <v>-0.56321405064894825</v>
      </c>
      <c r="AK277">
        <f t="shared" ref="AK277:AK340" si="175">$AB$7*SIN(AL277)</f>
        <v>-0.28365065770353032</v>
      </c>
      <c r="AL277">
        <f t="shared" ref="AL277:AL340" si="176">2*ATAN(AM277)</f>
        <v>-2.6104498480063443</v>
      </c>
      <c r="AM277">
        <f t="shared" ref="AM277:AM340" si="177">SQRT((1+$AB$7)/(1-$AB$7))*TAN(AN277/2)</f>
        <v>-3.6765228247569488</v>
      </c>
      <c r="AN277" s="15">
        <f t="shared" si="159"/>
        <v>4.0882360818977546</v>
      </c>
      <c r="AO277" s="15">
        <f t="shared" si="159"/>
        <v>4.0887441971466192</v>
      </c>
      <c r="AP277" s="15">
        <f t="shared" si="159"/>
        <v>4.0871921852796973</v>
      </c>
      <c r="AQ277" s="15">
        <f t="shared" si="159"/>
        <v>4.0919432818006758</v>
      </c>
      <c r="AR277" s="15">
        <f t="shared" si="159"/>
        <v>4.0774962273894753</v>
      </c>
      <c r="AS277" s="15">
        <f t="shared" si="159"/>
        <v>4.1223762921673499</v>
      </c>
      <c r="AT277" s="15">
        <f t="shared" si="159"/>
        <v>3.99085088992517</v>
      </c>
      <c r="AU277" s="15">
        <f t="shared" ref="AU277:AU340" si="178">RADIANS($AB$9)+$AB$18*(F277-AB$15)</f>
        <v>4.5428190544795468</v>
      </c>
      <c r="AV277" s="15"/>
    </row>
    <row r="278" spans="1:48" x14ac:dyDescent="0.2">
      <c r="A278" s="9" t="s">
        <v>654</v>
      </c>
      <c r="B278" s="35"/>
      <c r="C278" s="12">
        <v>46253.434999999998</v>
      </c>
      <c r="D278" s="12"/>
      <c r="E278" s="9">
        <f t="shared" si="160"/>
        <v>-6353.0076120501553</v>
      </c>
      <c r="F278" s="9">
        <f t="shared" si="161"/>
        <v>-6353</v>
      </c>
      <c r="G278" s="9">
        <f t="shared" si="162"/>
        <v>-1.1790000004111789E-2</v>
      </c>
      <c r="H278" s="9"/>
      <c r="I278" s="9">
        <f t="shared" si="158"/>
        <v>-1.1790000004111789E-2</v>
      </c>
      <c r="J278" s="9"/>
      <c r="K278" s="9"/>
      <c r="L278" s="9"/>
      <c r="M278" s="9"/>
      <c r="N278" s="9"/>
      <c r="O278" s="9"/>
      <c r="P278" s="9">
        <f t="shared" si="163"/>
        <v>3.0862129382999673E-3</v>
      </c>
      <c r="Q278" s="40">
        <f t="shared" si="164"/>
        <v>31234.934999999998</v>
      </c>
      <c r="S278" s="35">
        <v>0.1</v>
      </c>
      <c r="X278" s="9"/>
      <c r="Y278" s="9"/>
      <c r="Z278">
        <f t="shared" si="165"/>
        <v>-6353</v>
      </c>
      <c r="AA278" s="15">
        <f t="shared" si="166"/>
        <v>-1.6627026953640701E-2</v>
      </c>
      <c r="AB278" s="15">
        <f t="shared" si="167"/>
        <v>7.9232398878288784E-3</v>
      </c>
      <c r="AC278" s="15">
        <f t="shared" si="168"/>
        <v>-1.4876212942411756E-2</v>
      </c>
      <c r="AD278" s="15">
        <f t="shared" si="169"/>
        <v>4.8370269495289116E-3</v>
      </c>
      <c r="AE278" s="15">
        <f t="shared" si="170"/>
        <v>2.3396829710468968E-6</v>
      </c>
      <c r="AF278">
        <f t="shared" si="171"/>
        <v>-1.4876212942411756E-2</v>
      </c>
      <c r="AG278" s="68"/>
      <c r="AH278">
        <f t="shared" si="172"/>
        <v>-1.9713239891940668E-2</v>
      </c>
      <c r="AI278">
        <f t="shared" si="173"/>
        <v>0.5261317035944344</v>
      </c>
      <c r="AJ278">
        <f t="shared" si="174"/>
        <v>-0.58843597642700007</v>
      </c>
      <c r="AK278">
        <f t="shared" si="175"/>
        <v>-0.2984105186847259</v>
      </c>
      <c r="AL278">
        <f t="shared" si="176"/>
        <v>-2.5795970478850867</v>
      </c>
      <c r="AM278">
        <f t="shared" si="177"/>
        <v>-3.4645839595817316</v>
      </c>
      <c r="AN278" s="15">
        <f t="shared" si="159"/>
        <v>4.1372425231916452</v>
      </c>
      <c r="AO278" s="15">
        <f t="shared" si="159"/>
        <v>4.1375541655858745</v>
      </c>
      <c r="AP278" s="15">
        <f t="shared" si="159"/>
        <v>4.1365314152705936</v>
      </c>
      <c r="AQ278" s="15">
        <f t="shared" si="159"/>
        <v>4.1398939542316597</v>
      </c>
      <c r="AR278" s="15">
        <f t="shared" si="159"/>
        <v>4.1289034636124695</v>
      </c>
      <c r="AS278" s="15">
        <f t="shared" si="159"/>
        <v>4.1655515723160015</v>
      </c>
      <c r="AT278" s="15">
        <f t="shared" si="159"/>
        <v>4.050333397728787</v>
      </c>
      <c r="AU278" s="15">
        <f t="shared" si="178"/>
        <v>4.6072405128726652</v>
      </c>
    </row>
    <row r="279" spans="1:48" x14ac:dyDescent="0.2">
      <c r="A279" s="9" t="s">
        <v>654</v>
      </c>
      <c r="B279" s="35"/>
      <c r="C279" s="12">
        <v>46253.436000000002</v>
      </c>
      <c r="D279" s="12"/>
      <c r="E279" s="9">
        <f t="shared" si="160"/>
        <v>-6353.0069664140074</v>
      </c>
      <c r="F279" s="9">
        <f t="shared" si="161"/>
        <v>-6353</v>
      </c>
      <c r="G279" s="9">
        <f t="shared" si="162"/>
        <v>-1.0790000000270084E-2</v>
      </c>
      <c r="H279" s="9"/>
      <c r="I279" s="9">
        <f t="shared" si="158"/>
        <v>-1.0790000000270084E-2</v>
      </c>
      <c r="J279" s="9"/>
      <c r="K279" s="9"/>
      <c r="L279" s="9"/>
      <c r="M279" s="9"/>
      <c r="N279" s="9"/>
      <c r="O279" s="9"/>
      <c r="P279" s="9">
        <f t="shared" si="163"/>
        <v>3.0862129382999673E-3</v>
      </c>
      <c r="Q279" s="40">
        <f t="shared" si="164"/>
        <v>31234.936000000002</v>
      </c>
      <c r="S279" s="35">
        <v>0.1</v>
      </c>
      <c r="Z279">
        <f t="shared" si="165"/>
        <v>-6353</v>
      </c>
      <c r="AA279" s="15">
        <f t="shared" si="166"/>
        <v>-1.6627026953640701E-2</v>
      </c>
      <c r="AB279" s="15">
        <f t="shared" si="167"/>
        <v>8.9232398916705841E-3</v>
      </c>
      <c r="AC279" s="15">
        <f t="shared" si="168"/>
        <v>-1.387621293857005E-2</v>
      </c>
      <c r="AD279" s="15">
        <f t="shared" si="169"/>
        <v>5.8370269533706172E-3</v>
      </c>
      <c r="AE279" s="15">
        <f t="shared" si="170"/>
        <v>3.4070883654375073E-6</v>
      </c>
      <c r="AF279">
        <f t="shared" si="171"/>
        <v>-1.387621293857005E-2</v>
      </c>
      <c r="AG279" s="68"/>
      <c r="AH279">
        <f t="shared" si="172"/>
        <v>-1.9713239891940668E-2</v>
      </c>
      <c r="AI279">
        <f t="shared" si="173"/>
        <v>0.5261317035944344</v>
      </c>
      <c r="AJ279">
        <f t="shared" si="174"/>
        <v>-0.58843597642700007</v>
      </c>
      <c r="AK279">
        <f t="shared" si="175"/>
        <v>-0.2984105186847259</v>
      </c>
      <c r="AL279">
        <f t="shared" si="176"/>
        <v>-2.5795970478850867</v>
      </c>
      <c r="AM279">
        <f t="shared" si="177"/>
        <v>-3.4645839595817316</v>
      </c>
      <c r="AN279" s="15">
        <f t="shared" si="159"/>
        <v>4.1372425231916452</v>
      </c>
      <c r="AO279" s="15">
        <f t="shared" si="159"/>
        <v>4.1375541655858745</v>
      </c>
      <c r="AP279" s="15">
        <f t="shared" si="159"/>
        <v>4.1365314152705936</v>
      </c>
      <c r="AQ279" s="15">
        <f t="shared" si="159"/>
        <v>4.1398939542316597</v>
      </c>
      <c r="AR279" s="15">
        <f t="shared" si="159"/>
        <v>4.1289034636124695</v>
      </c>
      <c r="AS279" s="15">
        <f t="shared" si="159"/>
        <v>4.1655515723160015</v>
      </c>
      <c r="AT279" s="15">
        <f t="shared" si="159"/>
        <v>4.050333397728787</v>
      </c>
      <c r="AU279" s="15">
        <f t="shared" si="178"/>
        <v>4.6072405128726652</v>
      </c>
    </row>
    <row r="280" spans="1:48" x14ac:dyDescent="0.2">
      <c r="A280" s="9" t="s">
        <v>654</v>
      </c>
      <c r="B280" s="35"/>
      <c r="C280" s="12">
        <v>46270.466</v>
      </c>
      <c r="D280" s="12"/>
      <c r="E280" s="9">
        <f t="shared" si="160"/>
        <v>-6342.0117828596522</v>
      </c>
      <c r="F280" s="9">
        <f t="shared" si="161"/>
        <v>-6342</v>
      </c>
      <c r="G280" s="9">
        <f t="shared" si="162"/>
        <v>-1.825000000098953E-2</v>
      </c>
      <c r="H280" s="9"/>
      <c r="I280" s="9">
        <f t="shared" si="158"/>
        <v>-1.825000000098953E-2</v>
      </c>
      <c r="J280" s="9"/>
      <c r="K280" s="9"/>
      <c r="L280" s="9"/>
      <c r="M280" s="9"/>
      <c r="N280" s="9"/>
      <c r="O280" s="9"/>
      <c r="P280" s="9">
        <f t="shared" si="163"/>
        <v>3.0890847284480751E-3</v>
      </c>
      <c r="Q280" s="40">
        <f t="shared" si="164"/>
        <v>31251.966</v>
      </c>
      <c r="S280" s="35">
        <v>0.1</v>
      </c>
      <c r="Z280">
        <f t="shared" si="165"/>
        <v>-6342</v>
      </c>
      <c r="AA280" s="15">
        <f t="shared" si="166"/>
        <v>-1.6652966661138583E-2</v>
      </c>
      <c r="AB280" s="15">
        <f t="shared" si="167"/>
        <v>1.4920513885971279E-3</v>
      </c>
      <c r="AC280" s="15">
        <f t="shared" si="168"/>
        <v>-2.1339084729437605E-2</v>
      </c>
      <c r="AD280" s="15">
        <f t="shared" si="169"/>
        <v>-1.5970333398509472E-3</v>
      </c>
      <c r="AE280" s="15">
        <f t="shared" si="170"/>
        <v>2.5505154885954707E-7</v>
      </c>
      <c r="AF280">
        <f t="shared" si="171"/>
        <v>-2.1339084729437605E-2</v>
      </c>
      <c r="AG280" s="68"/>
      <c r="AH280">
        <f t="shared" si="172"/>
        <v>-1.9742051389586658E-2</v>
      </c>
      <c r="AI280">
        <f t="shared" si="173"/>
        <v>0.52664804008488642</v>
      </c>
      <c r="AJ280">
        <f t="shared" si="174"/>
        <v>-0.58983219584789504</v>
      </c>
      <c r="AK280">
        <f t="shared" si="175"/>
        <v>-0.29922887902827955</v>
      </c>
      <c r="AL280">
        <f t="shared" si="176"/>
        <v>-2.577869128460903</v>
      </c>
      <c r="AM280">
        <f t="shared" si="177"/>
        <v>-3.4533831202083065</v>
      </c>
      <c r="AN280" s="15">
        <f t="shared" si="159"/>
        <v>4.1399621213078373</v>
      </c>
      <c r="AO280" s="15">
        <f t="shared" si="159"/>
        <v>4.1402648109342746</v>
      </c>
      <c r="AP280" s="15">
        <f t="shared" si="159"/>
        <v>4.1392672493765286</v>
      </c>
      <c r="AQ280" s="15">
        <f t="shared" si="159"/>
        <v>4.1425607395214756</v>
      </c>
      <c r="AR280" s="15">
        <f t="shared" si="159"/>
        <v>4.13175020862968</v>
      </c>
      <c r="AS280" s="15">
        <f t="shared" si="159"/>
        <v>4.1679479488242128</v>
      </c>
      <c r="AT280" s="15">
        <f t="shared" si="159"/>
        <v>4.0536718247673251</v>
      </c>
      <c r="AU280" s="15">
        <f t="shared" si="178"/>
        <v>4.6107836930842874</v>
      </c>
    </row>
    <row r="281" spans="1:48" x14ac:dyDescent="0.2">
      <c r="A281" s="9" t="s">
        <v>654</v>
      </c>
      <c r="B281" s="35"/>
      <c r="C281" s="12">
        <v>46270.472000000002</v>
      </c>
      <c r="D281" s="12"/>
      <c r="E281" s="9">
        <f t="shared" si="160"/>
        <v>-6342.0079090427798</v>
      </c>
      <c r="F281" s="9">
        <f t="shared" si="161"/>
        <v>-6342</v>
      </c>
      <c r="G281" s="9">
        <f t="shared" si="162"/>
        <v>-1.2249999999767169E-2</v>
      </c>
      <c r="H281" s="9"/>
      <c r="I281" s="9">
        <f t="shared" si="158"/>
        <v>-1.2249999999767169E-2</v>
      </c>
      <c r="J281" s="9"/>
      <c r="K281" s="9"/>
      <c r="L281" s="9"/>
      <c r="M281" s="9"/>
      <c r="N281" s="9"/>
      <c r="O281" s="9"/>
      <c r="P281" s="9">
        <f t="shared" si="163"/>
        <v>3.0890847284480751E-3</v>
      </c>
      <c r="Q281" s="40">
        <f t="shared" si="164"/>
        <v>31251.972000000002</v>
      </c>
      <c r="S281" s="35">
        <v>0.1</v>
      </c>
      <c r="Z281">
        <f t="shared" si="165"/>
        <v>-6342</v>
      </c>
      <c r="AA281" s="15">
        <f t="shared" si="166"/>
        <v>-1.6652966661138583E-2</v>
      </c>
      <c r="AB281" s="15">
        <f t="shared" si="167"/>
        <v>7.4920513898194888E-3</v>
      </c>
      <c r="AC281" s="15">
        <f t="shared" si="168"/>
        <v>-1.5339084728215244E-2</v>
      </c>
      <c r="AD281" s="15">
        <f t="shared" si="169"/>
        <v>4.4029666613714137E-3</v>
      </c>
      <c r="AE281" s="15">
        <f t="shared" si="170"/>
        <v>1.9386115421148133E-6</v>
      </c>
      <c r="AF281">
        <f t="shared" si="171"/>
        <v>-1.5339084728215244E-2</v>
      </c>
      <c r="AG281" s="68"/>
      <c r="AH281">
        <f t="shared" si="172"/>
        <v>-1.9742051389586658E-2</v>
      </c>
      <c r="AI281">
        <f t="shared" si="173"/>
        <v>0.52664804008488642</v>
      </c>
      <c r="AJ281">
        <f t="shared" si="174"/>
        <v>-0.58983219584789504</v>
      </c>
      <c r="AK281">
        <f t="shared" si="175"/>
        <v>-0.29922887902827955</v>
      </c>
      <c r="AL281">
        <f t="shared" si="176"/>
        <v>-2.577869128460903</v>
      </c>
      <c r="AM281">
        <f t="shared" si="177"/>
        <v>-3.4533831202083065</v>
      </c>
      <c r="AN281" s="15">
        <f t="shared" ref="AN281:AT290" si="179">$AU281+$AB$7*SIN(AO281)</f>
        <v>4.1399621213078373</v>
      </c>
      <c r="AO281" s="15">
        <f t="shared" si="179"/>
        <v>4.1402648109342746</v>
      </c>
      <c r="AP281" s="15">
        <f t="shared" si="179"/>
        <v>4.1392672493765286</v>
      </c>
      <c r="AQ281" s="15">
        <f t="shared" si="179"/>
        <v>4.1425607395214756</v>
      </c>
      <c r="AR281" s="15">
        <f t="shared" si="179"/>
        <v>4.13175020862968</v>
      </c>
      <c r="AS281" s="15">
        <f t="shared" si="179"/>
        <v>4.1679479488242128</v>
      </c>
      <c r="AT281" s="15">
        <f t="shared" si="179"/>
        <v>4.0536718247673251</v>
      </c>
      <c r="AU281" s="15">
        <f t="shared" si="178"/>
        <v>4.6107836930842874</v>
      </c>
    </row>
    <row r="282" spans="1:48" x14ac:dyDescent="0.2">
      <c r="A282" s="9" t="s">
        <v>654</v>
      </c>
      <c r="B282" s="35"/>
      <c r="C282" s="12">
        <v>46270.474000000002</v>
      </c>
      <c r="D282" s="12"/>
      <c r="E282" s="9">
        <f t="shared" si="160"/>
        <v>-6342.0066177704894</v>
      </c>
      <c r="F282" s="9">
        <f t="shared" si="161"/>
        <v>-6342</v>
      </c>
      <c r="G282" s="9">
        <f t="shared" si="162"/>
        <v>-1.0249999999359716E-2</v>
      </c>
      <c r="H282" s="9"/>
      <c r="I282" s="9">
        <f t="shared" si="158"/>
        <v>-1.0249999999359716E-2</v>
      </c>
      <c r="J282" s="9"/>
      <c r="K282" s="9"/>
      <c r="L282" s="9"/>
      <c r="M282" s="9"/>
      <c r="N282" s="9"/>
      <c r="O282" s="9"/>
      <c r="P282" s="9">
        <f t="shared" si="163"/>
        <v>3.0890847284480751E-3</v>
      </c>
      <c r="Q282" s="40">
        <f t="shared" si="164"/>
        <v>31251.974000000002</v>
      </c>
      <c r="S282" s="35">
        <v>0.1</v>
      </c>
      <c r="Z282">
        <f t="shared" si="165"/>
        <v>-6342</v>
      </c>
      <c r="AA282" s="15">
        <f t="shared" si="166"/>
        <v>-1.6652966661138583E-2</v>
      </c>
      <c r="AB282" s="15">
        <f t="shared" si="167"/>
        <v>9.4920513902269424E-3</v>
      </c>
      <c r="AC282" s="15">
        <f t="shared" si="168"/>
        <v>-1.3339084727807791E-2</v>
      </c>
      <c r="AD282" s="15">
        <f t="shared" si="169"/>
        <v>6.4029666617788673E-3</v>
      </c>
      <c r="AE282" s="15">
        <f t="shared" si="170"/>
        <v>4.0997982071851615E-6</v>
      </c>
      <c r="AF282">
        <f t="shared" si="171"/>
        <v>-1.3339084727807791E-2</v>
      </c>
      <c r="AG282" s="68"/>
      <c r="AH282">
        <f t="shared" si="172"/>
        <v>-1.9742051389586658E-2</v>
      </c>
      <c r="AI282">
        <f t="shared" si="173"/>
        <v>0.52664804008488642</v>
      </c>
      <c r="AJ282">
        <f t="shared" si="174"/>
        <v>-0.58983219584789504</v>
      </c>
      <c r="AK282">
        <f t="shared" si="175"/>
        <v>-0.29922887902827955</v>
      </c>
      <c r="AL282">
        <f t="shared" si="176"/>
        <v>-2.577869128460903</v>
      </c>
      <c r="AM282">
        <f t="shared" si="177"/>
        <v>-3.4533831202083065</v>
      </c>
      <c r="AN282" s="15">
        <f t="shared" si="179"/>
        <v>4.1399621213078373</v>
      </c>
      <c r="AO282" s="15">
        <f t="shared" si="179"/>
        <v>4.1402648109342746</v>
      </c>
      <c r="AP282" s="15">
        <f t="shared" si="179"/>
        <v>4.1392672493765286</v>
      </c>
      <c r="AQ282" s="15">
        <f t="shared" si="179"/>
        <v>4.1425607395214756</v>
      </c>
      <c r="AR282" s="15">
        <f t="shared" si="179"/>
        <v>4.13175020862968</v>
      </c>
      <c r="AS282" s="15">
        <f t="shared" si="179"/>
        <v>4.1679479488242128</v>
      </c>
      <c r="AT282" s="15">
        <f t="shared" si="179"/>
        <v>4.0536718247673251</v>
      </c>
      <c r="AU282" s="15">
        <f t="shared" si="178"/>
        <v>4.6107836930842874</v>
      </c>
      <c r="AV282" s="15"/>
    </row>
    <row r="283" spans="1:48" x14ac:dyDescent="0.2">
      <c r="A283" s="9" t="s">
        <v>632</v>
      </c>
      <c r="B283" s="35"/>
      <c r="C283" s="12">
        <v>46324.680999999997</v>
      </c>
      <c r="D283" s="12"/>
      <c r="E283" s="9">
        <f t="shared" si="160"/>
        <v>-6307.0086192425424</v>
      </c>
      <c r="F283" s="9">
        <f t="shared" si="161"/>
        <v>-6307</v>
      </c>
      <c r="G283" s="9">
        <f t="shared" si="162"/>
        <v>-1.335000000835862E-2</v>
      </c>
      <c r="H283" s="9"/>
      <c r="I283" s="9">
        <f t="shared" si="158"/>
        <v>-1.335000000835862E-2</v>
      </c>
      <c r="J283" s="9"/>
      <c r="K283" s="9"/>
      <c r="L283" s="9"/>
      <c r="M283" s="9"/>
      <c r="N283" s="9"/>
      <c r="O283" s="9"/>
      <c r="P283" s="9">
        <f t="shared" si="163"/>
        <v>3.0982176273008722E-3</v>
      </c>
      <c r="Q283" s="40">
        <f t="shared" si="164"/>
        <v>31306.180999999997</v>
      </c>
      <c r="S283" s="35">
        <v>0.1</v>
      </c>
      <c r="Z283">
        <f t="shared" si="165"/>
        <v>-6307</v>
      </c>
      <c r="AA283" s="15">
        <f t="shared" si="166"/>
        <v>-1.6734715781799497E-2</v>
      </c>
      <c r="AB283" s="15">
        <f t="shared" si="167"/>
        <v>6.4829334007417486E-3</v>
      </c>
      <c r="AC283" s="15">
        <f t="shared" si="168"/>
        <v>-1.6448217635659491E-2</v>
      </c>
      <c r="AD283" s="15">
        <f t="shared" si="169"/>
        <v>3.3847157734408773E-3</v>
      </c>
      <c r="AE283" s="15">
        <f t="shared" si="170"/>
        <v>1.1456300866979477E-6</v>
      </c>
      <c r="AF283">
        <f t="shared" si="171"/>
        <v>-1.6448217635659491E-2</v>
      </c>
      <c r="AG283" s="68"/>
      <c r="AH283">
        <f t="shared" si="172"/>
        <v>-1.9832933409100369E-2</v>
      </c>
      <c r="AI283">
        <f t="shared" si="173"/>
        <v>0.52830710379188583</v>
      </c>
      <c r="AJ283">
        <f t="shared" si="174"/>
        <v>-0.59428104164332241</v>
      </c>
      <c r="AK283">
        <f t="shared" si="175"/>
        <v>-0.3018373927577585</v>
      </c>
      <c r="AL283">
        <f t="shared" si="176"/>
        <v>-2.5723487405383505</v>
      </c>
      <c r="AM283">
        <f t="shared" si="177"/>
        <v>-3.4180420350904166</v>
      </c>
      <c r="AN283" s="15">
        <f t="shared" si="179"/>
        <v>4.1486328496966483</v>
      </c>
      <c r="AO283" s="15">
        <f t="shared" si="179"/>
        <v>4.1489082548301823</v>
      </c>
      <c r="AP283" s="15">
        <f t="shared" si="179"/>
        <v>4.1479881880840352</v>
      </c>
      <c r="AQ283" s="15">
        <f t="shared" si="179"/>
        <v>4.1510671827004586</v>
      </c>
      <c r="AR283" s="15">
        <f t="shared" si="179"/>
        <v>4.1408214392451415</v>
      </c>
      <c r="AS283" s="15">
        <f t="shared" si="179"/>
        <v>4.1755899462072703</v>
      </c>
      <c r="AT283" s="15">
        <f t="shared" si="179"/>
        <v>4.0643406351358928</v>
      </c>
      <c r="AU283" s="15">
        <f t="shared" si="178"/>
        <v>4.6220574483030834</v>
      </c>
      <c r="AV283" s="15"/>
    </row>
    <row r="284" spans="1:48" x14ac:dyDescent="0.2">
      <c r="A284" s="9" t="s">
        <v>653</v>
      </c>
      <c r="B284" s="35"/>
      <c r="C284" s="12">
        <v>46360.296000000002</v>
      </c>
      <c r="D284" s="12"/>
      <c r="E284" s="9">
        <f t="shared" si="160"/>
        <v>-6284.0142879278947</v>
      </c>
      <c r="F284" s="9">
        <f t="shared" si="161"/>
        <v>-6284</v>
      </c>
      <c r="G284" s="9">
        <f t="shared" si="162"/>
        <v>-2.2129999997559935E-2</v>
      </c>
      <c r="H284" s="9"/>
      <c r="I284" s="9">
        <f t="shared" si="158"/>
        <v>-2.2129999997559935E-2</v>
      </c>
      <c r="J284" s="9"/>
      <c r="K284" s="9"/>
      <c r="L284" s="9"/>
      <c r="M284" s="9"/>
      <c r="N284" s="9"/>
      <c r="O284" s="9"/>
      <c r="P284" s="9">
        <f t="shared" si="163"/>
        <v>3.1042154224787196E-3</v>
      </c>
      <c r="Q284" s="40">
        <f t="shared" si="164"/>
        <v>31341.796000000002</v>
      </c>
      <c r="S284" s="35">
        <v>0.1</v>
      </c>
      <c r="Z284">
        <f t="shared" si="165"/>
        <v>-6284</v>
      </c>
      <c r="AA284" s="15">
        <f t="shared" si="166"/>
        <v>-1.6787779365272454E-2</v>
      </c>
      <c r="AB284" s="15">
        <f t="shared" si="167"/>
        <v>-2.2380052098087619E-3</v>
      </c>
      <c r="AC284" s="15">
        <f t="shared" si="168"/>
        <v>-2.5234215420038654E-2</v>
      </c>
      <c r="AD284" s="15">
        <f t="shared" si="169"/>
        <v>-5.342220632287481E-3</v>
      </c>
      <c r="AE284" s="15">
        <f t="shared" si="170"/>
        <v>2.8539321284038056E-6</v>
      </c>
      <c r="AF284">
        <f t="shared" si="171"/>
        <v>-2.5234215420038654E-2</v>
      </c>
      <c r="AG284" s="68"/>
      <c r="AH284">
        <f t="shared" si="172"/>
        <v>-1.9891994787751173E-2</v>
      </c>
      <c r="AI284">
        <f t="shared" si="173"/>
        <v>0.52941089496175331</v>
      </c>
      <c r="AJ284">
        <f t="shared" si="174"/>
        <v>-0.59720982873443196</v>
      </c>
      <c r="AK284">
        <f t="shared" si="175"/>
        <v>-0.30355542198962948</v>
      </c>
      <c r="AL284">
        <f t="shared" si="176"/>
        <v>-2.5687022157700579</v>
      </c>
      <c r="AM284">
        <f t="shared" si="177"/>
        <v>-3.3950607710556895</v>
      </c>
      <c r="AN284" s="15">
        <f t="shared" si="179"/>
        <v>4.1543453796804028</v>
      </c>
      <c r="AO284" s="15">
        <f t="shared" si="179"/>
        <v>4.1546038294449366</v>
      </c>
      <c r="AP284" s="15">
        <f t="shared" si="179"/>
        <v>4.1537325123192668</v>
      </c>
      <c r="AQ284" s="15">
        <f t="shared" si="179"/>
        <v>4.1566748837669172</v>
      </c>
      <c r="AR284" s="15">
        <f t="shared" si="179"/>
        <v>4.1467936480952829</v>
      </c>
      <c r="AS284" s="15">
        <f t="shared" si="179"/>
        <v>4.1806265509893725</v>
      </c>
      <c r="AT284" s="15">
        <f t="shared" si="179"/>
        <v>4.0713901586995114</v>
      </c>
      <c r="AU284" s="15">
        <f t="shared" si="178"/>
        <v>4.629465916018292</v>
      </c>
    </row>
    <row r="285" spans="1:48" x14ac:dyDescent="0.2">
      <c r="A285" s="63" t="s">
        <v>816</v>
      </c>
      <c r="B285" s="28" t="s">
        <v>676</v>
      </c>
      <c r="C285" s="64">
        <v>46679.375</v>
      </c>
      <c r="D285" s="64" t="s">
        <v>700</v>
      </c>
      <c r="E285" s="9">
        <f t="shared" si="160"/>
        <v>-6078.0053523236456</v>
      </c>
      <c r="F285" s="9">
        <f t="shared" si="161"/>
        <v>-6078</v>
      </c>
      <c r="G285" s="9">
        <f t="shared" si="162"/>
        <v>-8.2899999979417771E-3</v>
      </c>
      <c r="H285" s="9"/>
      <c r="I285" s="9">
        <f t="shared" si="158"/>
        <v>-8.2899999979417771E-3</v>
      </c>
      <c r="J285" s="9"/>
      <c r="K285" s="9"/>
      <c r="L285" s="9"/>
      <c r="M285" s="15"/>
      <c r="N285" s="9"/>
      <c r="O285" s="9"/>
      <c r="P285" s="9">
        <f t="shared" si="163"/>
        <v>3.1577995755432092E-3</v>
      </c>
      <c r="Q285" s="40">
        <f t="shared" si="164"/>
        <v>31660.875</v>
      </c>
      <c r="S285" s="35">
        <v>0.1</v>
      </c>
      <c r="T285" s="9"/>
      <c r="U285" s="9"/>
      <c r="V285" s="9"/>
      <c r="W285" s="9"/>
      <c r="Z285">
        <f t="shared" si="165"/>
        <v>-6078</v>
      </c>
      <c r="AA285" s="15">
        <f t="shared" si="166"/>
        <v>-1.7238995799637488E-2</v>
      </c>
      <c r="AB285" s="15">
        <f t="shared" si="167"/>
        <v>1.2106795377238921E-2</v>
      </c>
      <c r="AC285" s="15">
        <f t="shared" si="168"/>
        <v>-1.1447799573484987E-2</v>
      </c>
      <c r="AD285" s="15">
        <f t="shared" si="169"/>
        <v>8.9489958016957111E-3</v>
      </c>
      <c r="AE285" s="15">
        <f t="shared" si="170"/>
        <v>8.0084525858767468E-6</v>
      </c>
      <c r="AF285">
        <f t="shared" si="171"/>
        <v>-1.1447799573484987E-2</v>
      </c>
      <c r="AG285" s="68"/>
      <c r="AH285">
        <f t="shared" si="172"/>
        <v>-2.0396795375180698E-2</v>
      </c>
      <c r="AI285">
        <f t="shared" si="173"/>
        <v>0.53979709604490145</v>
      </c>
      <c r="AJ285">
        <f t="shared" si="174"/>
        <v>-0.62362925231830824</v>
      </c>
      <c r="AK285">
        <f t="shared" si="175"/>
        <v>-0.31908194432041193</v>
      </c>
      <c r="AL285">
        <f t="shared" si="176"/>
        <v>-2.5353433508250309</v>
      </c>
      <c r="AM285">
        <f t="shared" si="177"/>
        <v>-3.1973069053717551</v>
      </c>
      <c r="AN285" s="15">
        <f t="shared" si="179"/>
        <v>4.2060484615007034</v>
      </c>
      <c r="AO285" s="15">
        <f t="shared" si="179"/>
        <v>4.2061864847223065</v>
      </c>
      <c r="AP285" s="15">
        <f t="shared" si="179"/>
        <v>4.2056783846178973</v>
      </c>
      <c r="AQ285" s="15">
        <f t="shared" si="179"/>
        <v>4.2075511402018089</v>
      </c>
      <c r="AR285" s="15">
        <f t="shared" si="179"/>
        <v>4.2006795147883338</v>
      </c>
      <c r="AS285" s="15">
        <f t="shared" si="179"/>
        <v>4.2263272656822215</v>
      </c>
      <c r="AT285" s="15">
        <f t="shared" si="179"/>
        <v>4.1358968849472042</v>
      </c>
      <c r="AU285" s="15">
        <f t="shared" si="178"/>
        <v>4.6958200181632046</v>
      </c>
    </row>
    <row r="286" spans="1:48" x14ac:dyDescent="0.2">
      <c r="A286" s="63" t="s">
        <v>816</v>
      </c>
      <c r="B286" s="28" t="s">
        <v>676</v>
      </c>
      <c r="C286" s="64">
        <v>46679.375</v>
      </c>
      <c r="D286" s="64" t="s">
        <v>700</v>
      </c>
      <c r="E286" s="9">
        <f t="shared" si="160"/>
        <v>-6078.0053523236456</v>
      </c>
      <c r="F286" s="9">
        <f t="shared" si="161"/>
        <v>-6078</v>
      </c>
      <c r="G286" s="9">
        <f t="shared" si="162"/>
        <v>-8.2899999979417771E-3</v>
      </c>
      <c r="H286" s="9"/>
      <c r="I286" s="9">
        <f t="shared" si="158"/>
        <v>-8.2899999979417771E-3</v>
      </c>
      <c r="J286" s="9"/>
      <c r="K286" s="9"/>
      <c r="L286" s="9"/>
      <c r="M286" s="15"/>
      <c r="N286" s="9"/>
      <c r="O286" s="9"/>
      <c r="P286" s="9">
        <f t="shared" si="163"/>
        <v>3.1577995755432092E-3</v>
      </c>
      <c r="Q286" s="40">
        <f t="shared" si="164"/>
        <v>31660.875</v>
      </c>
      <c r="S286" s="35">
        <v>0.1</v>
      </c>
      <c r="T286" s="9"/>
      <c r="U286" s="9"/>
      <c r="V286" s="9"/>
      <c r="W286" s="9"/>
      <c r="Z286">
        <f t="shared" si="165"/>
        <v>-6078</v>
      </c>
      <c r="AA286" s="15">
        <f t="shared" si="166"/>
        <v>-1.7238995799637488E-2</v>
      </c>
      <c r="AB286" s="15">
        <f t="shared" si="167"/>
        <v>1.2106795377238921E-2</v>
      </c>
      <c r="AC286" s="15">
        <f t="shared" si="168"/>
        <v>-1.1447799573484987E-2</v>
      </c>
      <c r="AD286" s="15">
        <f t="shared" si="169"/>
        <v>8.9489958016957111E-3</v>
      </c>
      <c r="AE286" s="15">
        <f t="shared" si="170"/>
        <v>8.0084525858767468E-6</v>
      </c>
      <c r="AF286">
        <f t="shared" si="171"/>
        <v>-1.1447799573484987E-2</v>
      </c>
      <c r="AG286" s="68"/>
      <c r="AH286">
        <f t="shared" si="172"/>
        <v>-2.0396795375180698E-2</v>
      </c>
      <c r="AI286">
        <f t="shared" si="173"/>
        <v>0.53979709604490145</v>
      </c>
      <c r="AJ286">
        <f t="shared" si="174"/>
        <v>-0.62362925231830824</v>
      </c>
      <c r="AK286">
        <f t="shared" si="175"/>
        <v>-0.31908194432041193</v>
      </c>
      <c r="AL286">
        <f t="shared" si="176"/>
        <v>-2.5353433508250309</v>
      </c>
      <c r="AM286">
        <f t="shared" si="177"/>
        <v>-3.1973069053717551</v>
      </c>
      <c r="AN286" s="15">
        <f t="shared" si="179"/>
        <v>4.2060484615007034</v>
      </c>
      <c r="AO286" s="15">
        <f t="shared" si="179"/>
        <v>4.2061864847223065</v>
      </c>
      <c r="AP286" s="15">
        <f t="shared" si="179"/>
        <v>4.2056783846178973</v>
      </c>
      <c r="AQ286" s="15">
        <f t="shared" si="179"/>
        <v>4.2075511402018089</v>
      </c>
      <c r="AR286" s="15">
        <f t="shared" si="179"/>
        <v>4.2006795147883338</v>
      </c>
      <c r="AS286" s="15">
        <f t="shared" si="179"/>
        <v>4.2263272656822215</v>
      </c>
      <c r="AT286" s="15">
        <f t="shared" si="179"/>
        <v>4.1358968849472042</v>
      </c>
      <c r="AU286" s="15">
        <f t="shared" si="178"/>
        <v>4.6958200181632046</v>
      </c>
    </row>
    <row r="287" spans="1:48" x14ac:dyDescent="0.2">
      <c r="A287" s="63" t="s">
        <v>816</v>
      </c>
      <c r="B287" s="28" t="s">
        <v>676</v>
      </c>
      <c r="C287" s="64">
        <v>46679.396000000001</v>
      </c>
      <c r="D287" s="64" t="s">
        <v>700</v>
      </c>
      <c r="E287" s="9">
        <f t="shared" si="160"/>
        <v>-6077.9917939645939</v>
      </c>
      <c r="F287" s="9">
        <f t="shared" si="161"/>
        <v>-6078</v>
      </c>
      <c r="G287" s="9">
        <f t="shared" si="162"/>
        <v>1.2710000002698507E-2</v>
      </c>
      <c r="H287" s="9"/>
      <c r="I287" s="9">
        <f t="shared" si="158"/>
        <v>1.2710000002698507E-2</v>
      </c>
      <c r="J287" s="9"/>
      <c r="K287" s="9"/>
      <c r="L287" s="9"/>
      <c r="M287" s="15"/>
      <c r="N287" s="9"/>
      <c r="O287" s="9"/>
      <c r="P287" s="9">
        <f t="shared" si="163"/>
        <v>3.1577995755432092E-3</v>
      </c>
      <c r="Q287" s="40">
        <f t="shared" si="164"/>
        <v>31660.896000000001</v>
      </c>
      <c r="S287" s="35">
        <v>0.1</v>
      </c>
      <c r="T287" s="9"/>
      <c r="U287" s="9"/>
      <c r="V287" s="9"/>
      <c r="W287" s="9"/>
      <c r="Z287">
        <f t="shared" si="165"/>
        <v>-6078</v>
      </c>
      <c r="AA287" s="15">
        <f t="shared" si="166"/>
        <v>-1.7238995799637488E-2</v>
      </c>
      <c r="AB287" s="15">
        <f t="shared" si="167"/>
        <v>3.3106795377879208E-2</v>
      </c>
      <c r="AC287" s="15">
        <f t="shared" si="168"/>
        <v>9.5522004271552975E-3</v>
      </c>
      <c r="AD287" s="15">
        <f t="shared" si="169"/>
        <v>2.9948995802335995E-2</v>
      </c>
      <c r="AE287" s="15">
        <f t="shared" si="170"/>
        <v>8.9694234956833908E-5</v>
      </c>
      <c r="AF287">
        <f t="shared" si="171"/>
        <v>9.5522004271552975E-3</v>
      </c>
      <c r="AG287" s="68"/>
      <c r="AH287">
        <f t="shared" si="172"/>
        <v>-2.0396795375180698E-2</v>
      </c>
      <c r="AI287">
        <f t="shared" si="173"/>
        <v>0.53979709604490145</v>
      </c>
      <c r="AJ287">
        <f t="shared" si="174"/>
        <v>-0.62362925231830824</v>
      </c>
      <c r="AK287">
        <f t="shared" si="175"/>
        <v>-0.31908194432041193</v>
      </c>
      <c r="AL287">
        <f t="shared" si="176"/>
        <v>-2.5353433508250309</v>
      </c>
      <c r="AM287">
        <f t="shared" si="177"/>
        <v>-3.1973069053717551</v>
      </c>
      <c r="AN287" s="15">
        <f t="shared" si="179"/>
        <v>4.2060484615007034</v>
      </c>
      <c r="AO287" s="15">
        <f t="shared" si="179"/>
        <v>4.2061864847223065</v>
      </c>
      <c r="AP287" s="15">
        <f t="shared" si="179"/>
        <v>4.2056783846178973</v>
      </c>
      <c r="AQ287" s="15">
        <f t="shared" si="179"/>
        <v>4.2075511402018089</v>
      </c>
      <c r="AR287" s="15">
        <f t="shared" si="179"/>
        <v>4.2006795147883338</v>
      </c>
      <c r="AS287" s="15">
        <f t="shared" si="179"/>
        <v>4.2263272656822215</v>
      </c>
      <c r="AT287" s="15">
        <f t="shared" si="179"/>
        <v>4.1358968849472042</v>
      </c>
      <c r="AU287" s="15">
        <f t="shared" si="178"/>
        <v>4.6958200181632046</v>
      </c>
    </row>
    <row r="288" spans="1:48" x14ac:dyDescent="0.2">
      <c r="A288" s="9" t="s">
        <v>655</v>
      </c>
      <c r="B288" s="35"/>
      <c r="C288" s="12">
        <v>46964.364999999998</v>
      </c>
      <c r="D288" s="12"/>
      <c r="E288" s="9">
        <f t="shared" si="160"/>
        <v>-5894.0055072763216</v>
      </c>
      <c r="F288" s="9">
        <f t="shared" si="161"/>
        <v>-5894</v>
      </c>
      <c r="G288" s="9">
        <f t="shared" si="162"/>
        <v>-8.5299999991548248E-3</v>
      </c>
      <c r="H288" s="9"/>
      <c r="I288" s="9">
        <f t="shared" si="158"/>
        <v>-8.5299999991548248E-3</v>
      </c>
      <c r="J288" s="9"/>
      <c r="K288" s="9"/>
      <c r="L288" s="9"/>
      <c r="M288" s="9"/>
      <c r="N288" s="9"/>
      <c r="O288" s="9"/>
      <c r="P288" s="9">
        <f t="shared" si="163"/>
        <v>3.2054554406538028E-3</v>
      </c>
      <c r="Q288" s="40">
        <f t="shared" si="164"/>
        <v>31945.864999999998</v>
      </c>
      <c r="S288" s="35">
        <v>0.1</v>
      </c>
      <c r="Z288">
        <f t="shared" si="165"/>
        <v>-5894</v>
      </c>
      <c r="AA288" s="15">
        <f t="shared" si="166"/>
        <v>-1.7603408562489736E-2</v>
      </c>
      <c r="AB288" s="15">
        <f t="shared" si="167"/>
        <v>1.2278864003988716E-2</v>
      </c>
      <c r="AC288" s="15">
        <f t="shared" si="168"/>
        <v>-1.1735455439808628E-2</v>
      </c>
      <c r="AD288" s="15">
        <f t="shared" si="169"/>
        <v>9.0734085633349115E-3</v>
      </c>
      <c r="AE288" s="15">
        <f t="shared" si="170"/>
        <v>8.232674295719931E-6</v>
      </c>
      <c r="AF288">
        <f t="shared" si="171"/>
        <v>-1.1735455439808628E-2</v>
      </c>
      <c r="AG288" s="68"/>
      <c r="AH288">
        <f t="shared" si="172"/>
        <v>-2.0808864003143541E-2</v>
      </c>
      <c r="AI288">
        <f t="shared" si="173"/>
        <v>0.54988878049628309</v>
      </c>
      <c r="AJ288">
        <f t="shared" si="174"/>
        <v>-0.64751474085845784</v>
      </c>
      <c r="AK288">
        <f t="shared" si="175"/>
        <v>-0.33316646001192385</v>
      </c>
      <c r="AL288">
        <f t="shared" si="176"/>
        <v>-2.5044015218347533</v>
      </c>
      <c r="AM288">
        <f t="shared" si="177"/>
        <v>-3.0318514638825467</v>
      </c>
      <c r="AN288" s="15">
        <f t="shared" si="179"/>
        <v>4.2531033404124123</v>
      </c>
      <c r="AO288" s="15">
        <f t="shared" si="179"/>
        <v>4.2531740444333694</v>
      </c>
      <c r="AP288" s="15">
        <f t="shared" si="179"/>
        <v>4.2528892787263342</v>
      </c>
      <c r="AQ288" s="15">
        <f t="shared" si="179"/>
        <v>4.2540371955180092</v>
      </c>
      <c r="AR288" s="15">
        <f t="shared" si="179"/>
        <v>4.2494259867229074</v>
      </c>
      <c r="AS288" s="15">
        <f t="shared" si="179"/>
        <v>4.2682185558725241</v>
      </c>
      <c r="AT288" s="15">
        <f t="shared" si="179"/>
        <v>4.1955981743452639</v>
      </c>
      <c r="AU288" s="15">
        <f t="shared" si="178"/>
        <v>4.7550877598848738</v>
      </c>
    </row>
    <row r="289" spans="1:48" x14ac:dyDescent="0.2">
      <c r="A289" s="9" t="s">
        <v>656</v>
      </c>
      <c r="B289" s="35"/>
      <c r="C289" s="12">
        <v>46981.402999999998</v>
      </c>
      <c r="D289" s="12"/>
      <c r="E289" s="9">
        <f t="shared" si="160"/>
        <v>-5883.0051586328027</v>
      </c>
      <c r="F289" s="9">
        <f t="shared" si="161"/>
        <v>-5883</v>
      </c>
      <c r="G289" s="9">
        <f t="shared" si="162"/>
        <v>-7.9900000055204146E-3</v>
      </c>
      <c r="H289" s="9"/>
      <c r="I289" s="9">
        <f t="shared" si="158"/>
        <v>-7.9900000055204146E-3</v>
      </c>
      <c r="J289" s="9"/>
      <c r="K289" s="9"/>
      <c r="L289" s="9"/>
      <c r="M289" s="9"/>
      <c r="N289" s="9"/>
      <c r="O289" s="9"/>
      <c r="P289" s="9">
        <f t="shared" si="163"/>
        <v>3.2082982836943697E-3</v>
      </c>
      <c r="Q289" s="40">
        <f t="shared" si="164"/>
        <v>31962.902999999998</v>
      </c>
      <c r="S289" s="35">
        <v>0.1</v>
      </c>
      <c r="Z289">
        <f t="shared" si="165"/>
        <v>-5883</v>
      </c>
      <c r="AA289" s="15">
        <f t="shared" si="166"/>
        <v>-1.7623977438677364E-2</v>
      </c>
      <c r="AB289" s="15">
        <f t="shared" si="167"/>
        <v>1.2842275716851318E-2</v>
      </c>
      <c r="AC289" s="15">
        <f t="shared" si="168"/>
        <v>-1.1198298289214785E-2</v>
      </c>
      <c r="AD289" s="15">
        <f t="shared" si="169"/>
        <v>9.6339774331569497E-3</v>
      </c>
      <c r="AE289" s="15">
        <f t="shared" si="170"/>
        <v>9.2813521182577368E-6</v>
      </c>
      <c r="AF289">
        <f t="shared" si="171"/>
        <v>-1.1198298289214785E-2</v>
      </c>
      <c r="AG289" s="68"/>
      <c r="AH289">
        <f t="shared" si="172"/>
        <v>-2.0832275722371733E-2</v>
      </c>
      <c r="AI289">
        <f t="shared" si="173"/>
        <v>0.55051813043053932</v>
      </c>
      <c r="AJ289">
        <f t="shared" si="174"/>
        <v>-0.64895127086939908</v>
      </c>
      <c r="AK289">
        <f t="shared" si="175"/>
        <v>-0.33401504296714307</v>
      </c>
      <c r="AL289">
        <f t="shared" si="176"/>
        <v>-2.5025149295213294</v>
      </c>
      <c r="AM289">
        <f t="shared" si="177"/>
        <v>-3.022264687847497</v>
      </c>
      <c r="AN289" s="15">
        <f t="shared" si="179"/>
        <v>4.2559441592370817</v>
      </c>
      <c r="AO289" s="15">
        <f t="shared" si="179"/>
        <v>4.2560118185189513</v>
      </c>
      <c r="AP289" s="15">
        <f t="shared" si="179"/>
        <v>4.2557377392802191</v>
      </c>
      <c r="AQ289" s="15">
        <f t="shared" si="179"/>
        <v>4.256848946998927</v>
      </c>
      <c r="AR289" s="15">
        <f t="shared" si="179"/>
        <v>4.2523591937062566</v>
      </c>
      <c r="AS289" s="15">
        <f t="shared" si="179"/>
        <v>4.2707601729085001</v>
      </c>
      <c r="AT289" s="15">
        <f t="shared" si="179"/>
        <v>4.1992295626892284</v>
      </c>
      <c r="AU289" s="15">
        <f t="shared" si="178"/>
        <v>4.758630940096495</v>
      </c>
    </row>
    <row r="290" spans="1:48" x14ac:dyDescent="0.2">
      <c r="A290" s="9" t="s">
        <v>657</v>
      </c>
      <c r="B290" s="35"/>
      <c r="C290" s="12">
        <v>46998.428999999996</v>
      </c>
      <c r="D290" s="12"/>
      <c r="E290" s="9">
        <f t="shared" si="160"/>
        <v>-5872.0125576230294</v>
      </c>
      <c r="F290" s="9">
        <f t="shared" si="161"/>
        <v>-5872</v>
      </c>
      <c r="G290" s="9">
        <f t="shared" si="162"/>
        <v>-1.9450000007054769E-2</v>
      </c>
      <c r="H290" s="9"/>
      <c r="I290" s="9">
        <f t="shared" si="158"/>
        <v>-1.9450000007054769E-2</v>
      </c>
      <c r="J290" s="9"/>
      <c r="K290" s="9"/>
      <c r="L290" s="9"/>
      <c r="M290" s="9"/>
      <c r="N290" s="9"/>
      <c r="O290" s="9"/>
      <c r="P290" s="9">
        <f t="shared" si="163"/>
        <v>3.211140433013405E-3</v>
      </c>
      <c r="Q290" s="40">
        <f t="shared" si="164"/>
        <v>31979.928999999996</v>
      </c>
      <c r="S290" s="35">
        <v>0.1</v>
      </c>
      <c r="X290" s="9"/>
      <c r="Y290" s="9"/>
      <c r="Z290">
        <f t="shared" si="165"/>
        <v>-5872</v>
      </c>
      <c r="AA290" s="15">
        <f t="shared" si="166"/>
        <v>-1.7644405229636985E-2</v>
      </c>
      <c r="AB290" s="15">
        <f t="shared" si="167"/>
        <v>1.4055456555956206E-3</v>
      </c>
      <c r="AC290" s="15">
        <f t="shared" si="168"/>
        <v>-2.2661140440068173E-2</v>
      </c>
      <c r="AD290" s="15">
        <f t="shared" si="169"/>
        <v>-1.8055947774177836E-3</v>
      </c>
      <c r="AE290" s="15">
        <f t="shared" si="170"/>
        <v>3.2601725002383755E-7</v>
      </c>
      <c r="AF290">
        <f t="shared" si="171"/>
        <v>-2.2661140440068173E-2</v>
      </c>
      <c r="AG290" s="68"/>
      <c r="AH290">
        <f t="shared" si="172"/>
        <v>-2.0855545662650389E-2</v>
      </c>
      <c r="AI290">
        <f t="shared" si="173"/>
        <v>0.55115052395722985</v>
      </c>
      <c r="AJ290">
        <f t="shared" si="174"/>
        <v>-0.65038876618654962</v>
      </c>
      <c r="AK290">
        <f t="shared" si="175"/>
        <v>-0.33486437233024779</v>
      </c>
      <c r="AL290">
        <f t="shared" si="176"/>
        <v>-2.5006240256489729</v>
      </c>
      <c r="AM290">
        <f t="shared" si="177"/>
        <v>-3.0127106954448686</v>
      </c>
      <c r="AN290" s="15">
        <f t="shared" si="179"/>
        <v>4.2587882093521925</v>
      </c>
      <c r="AO290" s="15">
        <f t="shared" si="179"/>
        <v>4.2588529216477733</v>
      </c>
      <c r="AP290" s="15">
        <f t="shared" si="179"/>
        <v>4.258589251083265</v>
      </c>
      <c r="AQ290" s="15">
        <f t="shared" si="179"/>
        <v>4.2596644730363957</v>
      </c>
      <c r="AR290" s="15">
        <f t="shared" si="179"/>
        <v>4.255294596191721</v>
      </c>
      <c r="AS290" s="15">
        <f t="shared" si="179"/>
        <v>4.2733063052277203</v>
      </c>
      <c r="AT290" s="15">
        <f t="shared" si="179"/>
        <v>4.2028679738212302</v>
      </c>
      <c r="AU290" s="15">
        <f t="shared" si="178"/>
        <v>4.7621741203081172</v>
      </c>
      <c r="AV290" s="15"/>
    </row>
    <row r="291" spans="1:48" x14ac:dyDescent="0.2">
      <c r="A291" s="9" t="s">
        <v>657</v>
      </c>
      <c r="B291" s="35"/>
      <c r="C291" s="12">
        <v>46998.438999999998</v>
      </c>
      <c r="D291" s="12"/>
      <c r="E291" s="9">
        <f t="shared" si="160"/>
        <v>-5872.0061012615752</v>
      </c>
      <c r="F291" s="9">
        <f t="shared" si="161"/>
        <v>-5872</v>
      </c>
      <c r="G291" s="9">
        <f t="shared" si="162"/>
        <v>-9.4500000050175004E-3</v>
      </c>
      <c r="H291" s="9"/>
      <c r="I291" s="9">
        <f t="shared" si="158"/>
        <v>-9.4500000050175004E-3</v>
      </c>
      <c r="J291" s="9"/>
      <c r="K291" s="9"/>
      <c r="L291" s="9"/>
      <c r="M291" s="9"/>
      <c r="N291" s="9"/>
      <c r="O291" s="9"/>
      <c r="P291" s="9">
        <f t="shared" si="163"/>
        <v>3.211140433013405E-3</v>
      </c>
      <c r="Q291" s="40">
        <f t="shared" si="164"/>
        <v>31979.938999999998</v>
      </c>
      <c r="S291" s="35">
        <v>0.1</v>
      </c>
      <c r="Z291">
        <f t="shared" si="165"/>
        <v>-5872</v>
      </c>
      <c r="AA291" s="15">
        <f t="shared" si="166"/>
        <v>-1.7644405229636985E-2</v>
      </c>
      <c r="AB291" s="15">
        <f t="shared" si="167"/>
        <v>1.1405545657632889E-2</v>
      </c>
      <c r="AC291" s="15">
        <f t="shared" si="168"/>
        <v>-1.2661140438030904E-2</v>
      </c>
      <c r="AD291" s="15">
        <f t="shared" si="169"/>
        <v>8.1944052246194846E-3</v>
      </c>
      <c r="AE291" s="15">
        <f t="shared" si="170"/>
        <v>6.7148276985271111E-6</v>
      </c>
      <c r="AF291">
        <f t="shared" si="171"/>
        <v>-1.2661140438030904E-2</v>
      </c>
      <c r="AG291" s="68"/>
      <c r="AH291">
        <f t="shared" si="172"/>
        <v>-2.0855545662650389E-2</v>
      </c>
      <c r="AI291">
        <f t="shared" si="173"/>
        <v>0.55115052395722985</v>
      </c>
      <c r="AJ291">
        <f t="shared" si="174"/>
        <v>-0.65038876618654962</v>
      </c>
      <c r="AK291">
        <f t="shared" si="175"/>
        <v>-0.33486437233024779</v>
      </c>
      <c r="AL291">
        <f t="shared" si="176"/>
        <v>-2.5006240256489729</v>
      </c>
      <c r="AM291">
        <f t="shared" si="177"/>
        <v>-3.0127106954448686</v>
      </c>
      <c r="AN291" s="15">
        <f t="shared" ref="AN291:AT300" si="180">$AU291+$AB$7*SIN(AO291)</f>
        <v>4.2587882093521925</v>
      </c>
      <c r="AO291" s="15">
        <f t="shared" si="180"/>
        <v>4.2588529216477733</v>
      </c>
      <c r="AP291" s="15">
        <f t="shared" si="180"/>
        <v>4.258589251083265</v>
      </c>
      <c r="AQ291" s="15">
        <f t="shared" si="180"/>
        <v>4.2596644730363957</v>
      </c>
      <c r="AR291" s="15">
        <f t="shared" si="180"/>
        <v>4.255294596191721</v>
      </c>
      <c r="AS291" s="15">
        <f t="shared" si="180"/>
        <v>4.2733063052277203</v>
      </c>
      <c r="AT291" s="15">
        <f t="shared" si="180"/>
        <v>4.2028679738212302</v>
      </c>
      <c r="AU291" s="15">
        <f t="shared" si="178"/>
        <v>4.7621741203081172</v>
      </c>
      <c r="AV291" s="15"/>
    </row>
    <row r="292" spans="1:48" x14ac:dyDescent="0.2">
      <c r="A292" s="9" t="s">
        <v>655</v>
      </c>
      <c r="B292" s="35"/>
      <c r="C292" s="12">
        <v>46998.442999999999</v>
      </c>
      <c r="D292" s="12"/>
      <c r="E292" s="9">
        <f t="shared" si="160"/>
        <v>-5872.0035187169933</v>
      </c>
      <c r="F292" s="9">
        <f t="shared" si="161"/>
        <v>-5872</v>
      </c>
      <c r="G292" s="9">
        <f t="shared" si="162"/>
        <v>-5.4500000042025931E-3</v>
      </c>
      <c r="H292" s="9"/>
      <c r="I292" s="9">
        <f t="shared" si="158"/>
        <v>-5.4500000042025931E-3</v>
      </c>
      <c r="J292" s="9"/>
      <c r="K292" s="9"/>
      <c r="L292" s="9"/>
      <c r="M292" s="9"/>
      <c r="N292" s="9"/>
      <c r="O292" s="9"/>
      <c r="P292" s="9">
        <f t="shared" si="163"/>
        <v>3.211140433013405E-3</v>
      </c>
      <c r="Q292" s="40">
        <f t="shared" si="164"/>
        <v>31979.942999999999</v>
      </c>
      <c r="S292" s="35">
        <v>0.1</v>
      </c>
      <c r="X292" s="9"/>
      <c r="Y292" s="9"/>
      <c r="Z292">
        <f t="shared" si="165"/>
        <v>-5872</v>
      </c>
      <c r="AA292" s="15">
        <f t="shared" si="166"/>
        <v>-1.7644405229636985E-2</v>
      </c>
      <c r="AB292" s="15">
        <f t="shared" si="167"/>
        <v>1.5405545658447796E-2</v>
      </c>
      <c r="AC292" s="15">
        <f t="shared" si="168"/>
        <v>-8.6611404372159972E-3</v>
      </c>
      <c r="AD292" s="15">
        <f t="shared" si="169"/>
        <v>1.2194405225434392E-2</v>
      </c>
      <c r="AE292" s="15">
        <f t="shared" si="170"/>
        <v>1.4870351880210161E-5</v>
      </c>
      <c r="AF292">
        <f t="shared" si="171"/>
        <v>-8.6611404372159972E-3</v>
      </c>
      <c r="AG292" s="68"/>
      <c r="AH292">
        <f t="shared" si="172"/>
        <v>-2.0855545662650389E-2</v>
      </c>
      <c r="AI292">
        <f t="shared" si="173"/>
        <v>0.55115052395722985</v>
      </c>
      <c r="AJ292">
        <f t="shared" si="174"/>
        <v>-0.65038876618654962</v>
      </c>
      <c r="AK292">
        <f t="shared" si="175"/>
        <v>-0.33486437233024779</v>
      </c>
      <c r="AL292">
        <f t="shared" si="176"/>
        <v>-2.5006240256489729</v>
      </c>
      <c r="AM292">
        <f t="shared" si="177"/>
        <v>-3.0127106954448686</v>
      </c>
      <c r="AN292" s="15">
        <f t="shared" si="180"/>
        <v>4.2587882093521925</v>
      </c>
      <c r="AO292" s="15">
        <f t="shared" si="180"/>
        <v>4.2588529216477733</v>
      </c>
      <c r="AP292" s="15">
        <f t="shared" si="180"/>
        <v>4.258589251083265</v>
      </c>
      <c r="AQ292" s="15">
        <f t="shared" si="180"/>
        <v>4.2596644730363957</v>
      </c>
      <c r="AR292" s="15">
        <f t="shared" si="180"/>
        <v>4.255294596191721</v>
      </c>
      <c r="AS292" s="15">
        <f t="shared" si="180"/>
        <v>4.2733063052277203</v>
      </c>
      <c r="AT292" s="15">
        <f t="shared" si="180"/>
        <v>4.2028679738212302</v>
      </c>
      <c r="AU292" s="15">
        <f t="shared" si="178"/>
        <v>4.7621741203081172</v>
      </c>
      <c r="AV292" s="15"/>
    </row>
    <row r="293" spans="1:48" x14ac:dyDescent="0.2">
      <c r="A293" s="9" t="s">
        <v>657</v>
      </c>
      <c r="B293" s="35"/>
      <c r="C293" s="12">
        <v>46998.45</v>
      </c>
      <c r="D293" s="12"/>
      <c r="E293" s="9">
        <f t="shared" si="160"/>
        <v>-5871.9989992639776</v>
      </c>
      <c r="F293" s="9">
        <f t="shared" si="161"/>
        <v>-5872</v>
      </c>
      <c r="G293" s="9">
        <f t="shared" si="162"/>
        <v>1.5499999935855158E-3</v>
      </c>
      <c r="H293" s="9"/>
      <c r="I293" s="9">
        <f t="shared" si="158"/>
        <v>1.5499999935855158E-3</v>
      </c>
      <c r="J293" s="9"/>
      <c r="K293" s="9"/>
      <c r="L293" s="9"/>
      <c r="M293" s="9"/>
      <c r="N293" s="9"/>
      <c r="O293" s="9"/>
      <c r="P293" s="9">
        <f t="shared" si="163"/>
        <v>3.211140433013405E-3</v>
      </c>
      <c r="Q293" s="40">
        <f t="shared" si="164"/>
        <v>31979.949999999997</v>
      </c>
      <c r="S293" s="35">
        <v>0.1</v>
      </c>
      <c r="Z293">
        <f t="shared" si="165"/>
        <v>-5872</v>
      </c>
      <c r="AA293" s="15">
        <f t="shared" si="166"/>
        <v>-1.7644405229636985E-2</v>
      </c>
      <c r="AB293" s="15">
        <f t="shared" si="167"/>
        <v>2.2405545656235905E-2</v>
      </c>
      <c r="AC293" s="15">
        <f t="shared" si="168"/>
        <v>-1.6611404394278892E-3</v>
      </c>
      <c r="AD293" s="15">
        <f t="shared" si="169"/>
        <v>1.9194405223222501E-2</v>
      </c>
      <c r="AE293" s="15">
        <f t="shared" si="170"/>
        <v>3.684251918732712E-5</v>
      </c>
      <c r="AF293">
        <f t="shared" si="171"/>
        <v>-1.6611404394278892E-3</v>
      </c>
      <c r="AG293" s="68"/>
      <c r="AH293">
        <f t="shared" si="172"/>
        <v>-2.0855545662650389E-2</v>
      </c>
      <c r="AI293">
        <f t="shared" si="173"/>
        <v>0.55115052395722985</v>
      </c>
      <c r="AJ293">
        <f t="shared" si="174"/>
        <v>-0.65038876618654962</v>
      </c>
      <c r="AK293">
        <f t="shared" si="175"/>
        <v>-0.33486437233024779</v>
      </c>
      <c r="AL293">
        <f t="shared" si="176"/>
        <v>-2.5006240256489729</v>
      </c>
      <c r="AM293">
        <f t="shared" si="177"/>
        <v>-3.0127106954448686</v>
      </c>
      <c r="AN293" s="15">
        <f t="shared" si="180"/>
        <v>4.2587882093521925</v>
      </c>
      <c r="AO293" s="15">
        <f t="shared" si="180"/>
        <v>4.2588529216477733</v>
      </c>
      <c r="AP293" s="15">
        <f t="shared" si="180"/>
        <v>4.258589251083265</v>
      </c>
      <c r="AQ293" s="15">
        <f t="shared" si="180"/>
        <v>4.2596644730363957</v>
      </c>
      <c r="AR293" s="15">
        <f t="shared" si="180"/>
        <v>4.255294596191721</v>
      </c>
      <c r="AS293" s="15">
        <f t="shared" si="180"/>
        <v>4.2733063052277203</v>
      </c>
      <c r="AT293" s="15">
        <f t="shared" si="180"/>
        <v>4.2028679738212302</v>
      </c>
      <c r="AU293" s="15">
        <f t="shared" si="178"/>
        <v>4.7621741203081172</v>
      </c>
    </row>
    <row r="294" spans="1:48" x14ac:dyDescent="0.2">
      <c r="A294" s="9" t="s">
        <v>657</v>
      </c>
      <c r="B294" s="35"/>
      <c r="C294" s="12">
        <v>47029.415999999997</v>
      </c>
      <c r="D294" s="12"/>
      <c r="E294" s="9">
        <f t="shared" si="160"/>
        <v>-5852.0062303888044</v>
      </c>
      <c r="F294" s="9">
        <f t="shared" si="161"/>
        <v>-5852</v>
      </c>
      <c r="G294" s="9">
        <f t="shared" si="162"/>
        <v>-9.650000007241033E-3</v>
      </c>
      <c r="H294" s="9"/>
      <c r="I294" s="9">
        <f t="shared" si="158"/>
        <v>-9.650000007241033E-3</v>
      </c>
      <c r="J294" s="9"/>
      <c r="K294" s="9"/>
      <c r="L294" s="9"/>
      <c r="M294" s="9"/>
      <c r="N294" s="9"/>
      <c r="O294" s="9"/>
      <c r="P294" s="9">
        <f t="shared" si="163"/>
        <v>3.2163061999267353E-3</v>
      </c>
      <c r="Q294" s="40">
        <f t="shared" si="164"/>
        <v>32010.915999999997</v>
      </c>
      <c r="S294" s="35">
        <v>0.1</v>
      </c>
      <c r="Z294">
        <f t="shared" si="165"/>
        <v>-5852</v>
      </c>
      <c r="AA294" s="15">
        <f t="shared" si="166"/>
        <v>-1.7681183152547998E-2</v>
      </c>
      <c r="AB294" s="15">
        <f t="shared" si="167"/>
        <v>1.1247489345233699E-2</v>
      </c>
      <c r="AC294" s="15">
        <f t="shared" si="168"/>
        <v>-1.2866306207167768E-2</v>
      </c>
      <c r="AD294" s="15">
        <f t="shared" si="169"/>
        <v>8.0311831453069651E-3</v>
      </c>
      <c r="AE294" s="15">
        <f t="shared" si="170"/>
        <v>6.449990271346268E-6</v>
      </c>
      <c r="AF294">
        <f t="shared" si="171"/>
        <v>-1.2866306207167768E-2</v>
      </c>
      <c r="AG294" s="68"/>
      <c r="AH294">
        <f t="shared" si="172"/>
        <v>-2.0897489352474732E-2</v>
      </c>
      <c r="AI294">
        <f t="shared" si="173"/>
        <v>0.55230818536918491</v>
      </c>
      <c r="AJ294">
        <f t="shared" si="174"/>
        <v>-0.65300486361725707</v>
      </c>
      <c r="AK294">
        <f t="shared" si="175"/>
        <v>-0.33641052170312397</v>
      </c>
      <c r="AL294">
        <f t="shared" si="176"/>
        <v>-2.4971748864824042</v>
      </c>
      <c r="AM294">
        <f t="shared" si="177"/>
        <v>-2.9954230014246832</v>
      </c>
      <c r="AN294" s="15">
        <f t="shared" si="180"/>
        <v>4.2639675416213709</v>
      </c>
      <c r="AO294" s="15">
        <f t="shared" si="180"/>
        <v>4.2640271396595475</v>
      </c>
      <c r="AP294" s="15">
        <f t="shared" si="180"/>
        <v>4.2637816946539573</v>
      </c>
      <c r="AQ294" s="15">
        <f t="shared" si="180"/>
        <v>4.2647933262417341</v>
      </c>
      <c r="AR294" s="15">
        <f t="shared" si="180"/>
        <v>4.2606373471212926</v>
      </c>
      <c r="AS294" s="15">
        <f t="shared" si="180"/>
        <v>4.2779473710649025</v>
      </c>
      <c r="AT294" s="15">
        <f t="shared" si="180"/>
        <v>4.2095012550982762</v>
      </c>
      <c r="AU294" s="15">
        <f t="shared" si="178"/>
        <v>4.7686162661474283</v>
      </c>
    </row>
    <row r="295" spans="1:48" x14ac:dyDescent="0.2">
      <c r="A295" s="9" t="s">
        <v>657</v>
      </c>
      <c r="B295" s="35"/>
      <c r="C295" s="12">
        <v>47029.42</v>
      </c>
      <c r="D295" s="12"/>
      <c r="E295" s="9">
        <f t="shared" si="160"/>
        <v>-5852.0036478442235</v>
      </c>
      <c r="F295" s="9">
        <f t="shared" si="161"/>
        <v>-5852</v>
      </c>
      <c r="G295" s="9">
        <f t="shared" si="162"/>
        <v>-5.6500000064261258E-3</v>
      </c>
      <c r="H295" s="9"/>
      <c r="I295" s="9">
        <f t="shared" si="158"/>
        <v>-5.6500000064261258E-3</v>
      </c>
      <c r="J295" s="9"/>
      <c r="K295" s="9"/>
      <c r="L295" s="9"/>
      <c r="M295" s="9"/>
      <c r="N295" s="9"/>
      <c r="O295" s="9"/>
      <c r="P295" s="9">
        <f t="shared" si="163"/>
        <v>3.2163061999267353E-3</v>
      </c>
      <c r="Q295" s="40">
        <f t="shared" si="164"/>
        <v>32010.92</v>
      </c>
      <c r="S295" s="35">
        <v>0.1</v>
      </c>
      <c r="Z295">
        <f t="shared" si="165"/>
        <v>-5852</v>
      </c>
      <c r="AA295" s="15">
        <f t="shared" si="166"/>
        <v>-1.7681183152547998E-2</v>
      </c>
      <c r="AB295" s="15">
        <f t="shared" si="167"/>
        <v>1.5247489346048606E-2</v>
      </c>
      <c r="AC295" s="15">
        <f t="shared" si="168"/>
        <v>-8.866306206352861E-3</v>
      </c>
      <c r="AD295" s="15">
        <f t="shared" si="169"/>
        <v>1.2031183146121872E-2</v>
      </c>
      <c r="AE295" s="15">
        <f t="shared" si="170"/>
        <v>1.44749367895527E-5</v>
      </c>
      <c r="AF295">
        <f t="shared" si="171"/>
        <v>-8.866306206352861E-3</v>
      </c>
      <c r="AG295" s="68"/>
      <c r="AH295">
        <f t="shared" si="172"/>
        <v>-2.0897489352474732E-2</v>
      </c>
      <c r="AI295">
        <f t="shared" si="173"/>
        <v>0.55230818536918491</v>
      </c>
      <c r="AJ295">
        <f t="shared" si="174"/>
        <v>-0.65300486361725707</v>
      </c>
      <c r="AK295">
        <f t="shared" si="175"/>
        <v>-0.33641052170312397</v>
      </c>
      <c r="AL295">
        <f t="shared" si="176"/>
        <v>-2.4971748864824042</v>
      </c>
      <c r="AM295">
        <f t="shared" si="177"/>
        <v>-2.9954230014246832</v>
      </c>
      <c r="AN295" s="15">
        <f t="shared" si="180"/>
        <v>4.2639675416213709</v>
      </c>
      <c r="AO295" s="15">
        <f t="shared" si="180"/>
        <v>4.2640271396595475</v>
      </c>
      <c r="AP295" s="15">
        <f t="shared" si="180"/>
        <v>4.2637816946539573</v>
      </c>
      <c r="AQ295" s="15">
        <f t="shared" si="180"/>
        <v>4.2647933262417341</v>
      </c>
      <c r="AR295" s="15">
        <f t="shared" si="180"/>
        <v>4.2606373471212926</v>
      </c>
      <c r="AS295" s="15">
        <f t="shared" si="180"/>
        <v>4.2779473710649025</v>
      </c>
      <c r="AT295" s="15">
        <f t="shared" si="180"/>
        <v>4.2095012550982762</v>
      </c>
      <c r="AU295" s="15">
        <f t="shared" si="178"/>
        <v>4.7686162661474283</v>
      </c>
    </row>
    <row r="296" spans="1:48" x14ac:dyDescent="0.2">
      <c r="A296" s="9" t="s">
        <v>658</v>
      </c>
      <c r="B296" s="35"/>
      <c r="C296" s="12">
        <v>47365.519</v>
      </c>
      <c r="D296" s="12"/>
      <c r="E296" s="9">
        <f t="shared" si="160"/>
        <v>-5635.005985047068</v>
      </c>
      <c r="F296" s="9">
        <f t="shared" si="161"/>
        <v>-5635</v>
      </c>
      <c r="G296" s="9">
        <f t="shared" si="162"/>
        <v>-9.2700000022887252E-3</v>
      </c>
      <c r="H296" s="9"/>
      <c r="I296" s="9">
        <f t="shared" si="158"/>
        <v>-9.2700000022887252E-3</v>
      </c>
      <c r="J296" s="9"/>
      <c r="K296" s="9"/>
      <c r="L296" s="9"/>
      <c r="M296" s="9"/>
      <c r="N296" s="9"/>
      <c r="O296" s="9"/>
      <c r="P296" s="9">
        <f t="shared" si="163"/>
        <v>3.2722073436444632E-3</v>
      </c>
      <c r="Q296" s="40">
        <f t="shared" si="164"/>
        <v>32347.019</v>
      </c>
      <c r="S296" s="35">
        <v>0.1</v>
      </c>
      <c r="X296" s="9"/>
      <c r="Y296" s="9"/>
      <c r="Z296">
        <f t="shared" si="165"/>
        <v>-5635</v>
      </c>
      <c r="AA296" s="15">
        <f t="shared" si="166"/>
        <v>-1.8049025554996125E-2</v>
      </c>
      <c r="AB296" s="15">
        <f t="shared" si="167"/>
        <v>1.2051232896351863E-2</v>
      </c>
      <c r="AC296" s="15">
        <f t="shared" si="168"/>
        <v>-1.2542207345933188E-2</v>
      </c>
      <c r="AD296" s="15">
        <f t="shared" si="169"/>
        <v>8.7790255527074E-3</v>
      </c>
      <c r="AE296" s="15">
        <f t="shared" si="170"/>
        <v>7.7071289655089476E-6</v>
      </c>
      <c r="AF296">
        <f t="shared" si="171"/>
        <v>-1.2542207345933188E-2</v>
      </c>
      <c r="AG296" s="68"/>
      <c r="AH296">
        <f t="shared" si="172"/>
        <v>-2.1321232898640588E-2</v>
      </c>
      <c r="AI296">
        <f t="shared" si="173"/>
        <v>0.56554986581212374</v>
      </c>
      <c r="AJ296">
        <f t="shared" si="174"/>
        <v>-0.68159178893930072</v>
      </c>
      <c r="AK296">
        <f t="shared" si="175"/>
        <v>-0.35334555452720279</v>
      </c>
      <c r="AL296">
        <f t="shared" si="176"/>
        <v>-2.4587843466287409</v>
      </c>
      <c r="AM296">
        <f t="shared" si="177"/>
        <v>-2.8143841671321135</v>
      </c>
      <c r="AN296" s="15">
        <f t="shared" si="180"/>
        <v>4.320881476365436</v>
      </c>
      <c r="AO296" s="15">
        <f t="shared" si="180"/>
        <v>4.3209027368370441</v>
      </c>
      <c r="AP296" s="15">
        <f t="shared" si="180"/>
        <v>4.3208032497540811</v>
      </c>
      <c r="AQ296" s="15">
        <f t="shared" si="180"/>
        <v>4.3212690001121397</v>
      </c>
      <c r="AR296" s="15">
        <f t="shared" si="180"/>
        <v>4.3190930902000373</v>
      </c>
      <c r="AS296" s="15">
        <f t="shared" si="180"/>
        <v>4.3293591072052955</v>
      </c>
      <c r="AT296" s="15">
        <f t="shared" si="180"/>
        <v>4.2829617211081397</v>
      </c>
      <c r="AU296" s="15">
        <f t="shared" si="178"/>
        <v>4.838513548503963</v>
      </c>
    </row>
    <row r="297" spans="1:48" x14ac:dyDescent="0.2">
      <c r="A297" s="9" t="s">
        <v>657</v>
      </c>
      <c r="B297" s="35"/>
      <c r="C297" s="12">
        <v>47712.445</v>
      </c>
      <c r="D297" s="12"/>
      <c r="E297" s="9">
        <f t="shared" si="160"/>
        <v>-5411.0180197048167</v>
      </c>
      <c r="F297" s="9">
        <f t="shared" si="161"/>
        <v>-5411</v>
      </c>
      <c r="G297" s="9">
        <f t="shared" si="162"/>
        <v>-2.7910000004339963E-2</v>
      </c>
      <c r="H297" s="9"/>
      <c r="I297" s="9">
        <f t="shared" si="158"/>
        <v>-2.7910000004339963E-2</v>
      </c>
      <c r="J297" s="9"/>
      <c r="K297" s="9"/>
      <c r="L297" s="9"/>
      <c r="M297" s="9"/>
      <c r="N297" s="9"/>
      <c r="O297" s="9"/>
      <c r="P297" s="9">
        <f t="shared" si="163"/>
        <v>3.3296285740802623E-3</v>
      </c>
      <c r="Q297" s="40">
        <f t="shared" si="164"/>
        <v>32693.945</v>
      </c>
      <c r="S297" s="35">
        <v>0.1</v>
      </c>
      <c r="X297" s="9"/>
      <c r="Y297" s="9"/>
      <c r="Z297">
        <f t="shared" si="165"/>
        <v>-5411</v>
      </c>
      <c r="AA297" s="15">
        <f t="shared" si="166"/>
        <v>-1.8364823537929689E-2</v>
      </c>
      <c r="AB297" s="15">
        <f t="shared" si="167"/>
        <v>-6.2155478923300103E-3</v>
      </c>
      <c r="AC297" s="15">
        <f t="shared" si="168"/>
        <v>-3.1239628578420227E-2</v>
      </c>
      <c r="AD297" s="15">
        <f t="shared" si="169"/>
        <v>-9.545176466410274E-3</v>
      </c>
      <c r="AE297" s="15">
        <f t="shared" si="170"/>
        <v>9.1110393774912525E-6</v>
      </c>
      <c r="AF297">
        <f t="shared" si="171"/>
        <v>-3.1239628578420227E-2</v>
      </c>
      <c r="AG297" s="68"/>
      <c r="AH297">
        <f t="shared" si="172"/>
        <v>-2.1694452112009953E-2</v>
      </c>
      <c r="AI297">
        <f t="shared" si="173"/>
        <v>0.58064191209759497</v>
      </c>
      <c r="AJ297">
        <f t="shared" si="174"/>
        <v>-0.71147363037281786</v>
      </c>
      <c r="AK297">
        <f t="shared" si="175"/>
        <v>-0.37113177459069552</v>
      </c>
      <c r="AL297">
        <f t="shared" si="176"/>
        <v>-2.4171271045102447</v>
      </c>
      <c r="AM297">
        <f t="shared" si="177"/>
        <v>-2.6388419288068108</v>
      </c>
      <c r="AN297" s="15">
        <f t="shared" si="180"/>
        <v>4.3811129872153023</v>
      </c>
      <c r="AO297" s="15">
        <f t="shared" si="180"/>
        <v>4.381117711543423</v>
      </c>
      <c r="AP297" s="15">
        <f t="shared" si="180"/>
        <v>4.3810917742631821</v>
      </c>
      <c r="AQ297" s="15">
        <f t="shared" si="180"/>
        <v>4.3812341979954779</v>
      </c>
      <c r="AR297" s="15">
        <f t="shared" si="180"/>
        <v>4.3804528633526205</v>
      </c>
      <c r="AS297" s="15">
        <f t="shared" si="180"/>
        <v>4.3847613362340701</v>
      </c>
      <c r="AT297" s="15">
        <f t="shared" si="180"/>
        <v>4.3616373770625483</v>
      </c>
      <c r="AU297" s="15">
        <f t="shared" si="178"/>
        <v>4.9106655819042562</v>
      </c>
    </row>
    <row r="298" spans="1:48" x14ac:dyDescent="0.2">
      <c r="A298" s="9" t="s">
        <v>657</v>
      </c>
      <c r="B298" s="35"/>
      <c r="C298" s="12">
        <v>47712.446000000004</v>
      </c>
      <c r="D298" s="12"/>
      <c r="E298" s="9">
        <f t="shared" si="160"/>
        <v>-5411.0173740686687</v>
      </c>
      <c r="F298" s="9">
        <f t="shared" si="161"/>
        <v>-5411</v>
      </c>
      <c r="G298" s="9">
        <f t="shared" si="162"/>
        <v>-2.6910000000498258E-2</v>
      </c>
      <c r="H298" s="9"/>
      <c r="I298" s="9">
        <f t="shared" si="158"/>
        <v>-2.6910000000498258E-2</v>
      </c>
      <c r="J298" s="9"/>
      <c r="K298" s="9"/>
      <c r="L298" s="9"/>
      <c r="M298" s="9"/>
      <c r="N298" s="9"/>
      <c r="O298" s="9"/>
      <c r="P298" s="9">
        <f t="shared" si="163"/>
        <v>3.3296285740802623E-3</v>
      </c>
      <c r="Q298" s="40">
        <f t="shared" si="164"/>
        <v>32693.946000000004</v>
      </c>
      <c r="S298" s="35">
        <v>0.1</v>
      </c>
      <c r="Z298">
        <f t="shared" si="165"/>
        <v>-5411</v>
      </c>
      <c r="AA298" s="15">
        <f t="shared" si="166"/>
        <v>-1.8364823537929689E-2</v>
      </c>
      <c r="AB298" s="15">
        <f t="shared" si="167"/>
        <v>-5.2155478884883047E-3</v>
      </c>
      <c r="AC298" s="15">
        <f t="shared" si="168"/>
        <v>-3.0239628574578521E-2</v>
      </c>
      <c r="AD298" s="15">
        <f t="shared" si="169"/>
        <v>-8.5451764625685683E-3</v>
      </c>
      <c r="AE298" s="15">
        <f t="shared" si="170"/>
        <v>7.3020040776435875E-6</v>
      </c>
      <c r="AF298">
        <f t="shared" si="171"/>
        <v>-3.0239628574578521E-2</v>
      </c>
      <c r="AG298" s="68"/>
      <c r="AH298">
        <f t="shared" si="172"/>
        <v>-2.1694452112009953E-2</v>
      </c>
      <c r="AI298">
        <f t="shared" si="173"/>
        <v>0.58064191209759497</v>
      </c>
      <c r="AJ298">
        <f t="shared" si="174"/>
        <v>-0.71147363037281786</v>
      </c>
      <c r="AK298">
        <f t="shared" si="175"/>
        <v>-0.37113177459069552</v>
      </c>
      <c r="AL298">
        <f t="shared" si="176"/>
        <v>-2.4171271045102447</v>
      </c>
      <c r="AM298">
        <f t="shared" si="177"/>
        <v>-2.6388419288068108</v>
      </c>
      <c r="AN298" s="15">
        <f t="shared" si="180"/>
        <v>4.3811129872153023</v>
      </c>
      <c r="AO298" s="15">
        <f t="shared" si="180"/>
        <v>4.381117711543423</v>
      </c>
      <c r="AP298" s="15">
        <f t="shared" si="180"/>
        <v>4.3810917742631821</v>
      </c>
      <c r="AQ298" s="15">
        <f t="shared" si="180"/>
        <v>4.3812341979954779</v>
      </c>
      <c r="AR298" s="15">
        <f t="shared" si="180"/>
        <v>4.3804528633526205</v>
      </c>
      <c r="AS298" s="15">
        <f t="shared" si="180"/>
        <v>4.3847613362340701</v>
      </c>
      <c r="AT298" s="15">
        <f t="shared" si="180"/>
        <v>4.3616373770625483</v>
      </c>
      <c r="AU298" s="15">
        <f t="shared" si="178"/>
        <v>4.9106655819042562</v>
      </c>
    </row>
    <row r="299" spans="1:48" x14ac:dyDescent="0.2">
      <c r="A299" s="9" t="s">
        <v>657</v>
      </c>
      <c r="B299" s="35"/>
      <c r="C299" s="12">
        <v>47712.449000000001</v>
      </c>
      <c r="D299" s="12"/>
      <c r="E299" s="9">
        <f t="shared" si="160"/>
        <v>-5411.0154371602348</v>
      </c>
      <c r="F299" s="9">
        <f t="shared" si="161"/>
        <v>-5411</v>
      </c>
      <c r="G299" s="9">
        <f t="shared" si="162"/>
        <v>-2.3910000003525056E-2</v>
      </c>
      <c r="H299" s="9"/>
      <c r="I299" s="9">
        <f t="shared" si="158"/>
        <v>-2.3910000003525056E-2</v>
      </c>
      <c r="J299" s="9"/>
      <c r="K299" s="9"/>
      <c r="L299" s="9"/>
      <c r="M299" s="9"/>
      <c r="N299" s="9"/>
      <c r="O299" s="9"/>
      <c r="P299" s="9">
        <f t="shared" si="163"/>
        <v>3.3296285740802623E-3</v>
      </c>
      <c r="Q299" s="40">
        <f t="shared" si="164"/>
        <v>32693.949000000001</v>
      </c>
      <c r="S299" s="35">
        <v>0.1</v>
      </c>
      <c r="Z299">
        <f t="shared" si="165"/>
        <v>-5411</v>
      </c>
      <c r="AA299" s="15">
        <f t="shared" si="166"/>
        <v>-1.8364823537929689E-2</v>
      </c>
      <c r="AB299" s="15">
        <f t="shared" si="167"/>
        <v>-2.2155478915151031E-3</v>
      </c>
      <c r="AC299" s="15">
        <f t="shared" si="168"/>
        <v>-2.723962857760532E-2</v>
      </c>
      <c r="AD299" s="15">
        <f t="shared" si="169"/>
        <v>-5.5451764655953667E-3</v>
      </c>
      <c r="AE299" s="15">
        <f t="shared" si="170"/>
        <v>3.0748982034592722E-6</v>
      </c>
      <c r="AF299">
        <f t="shared" si="171"/>
        <v>-2.723962857760532E-2</v>
      </c>
      <c r="AG299" s="68"/>
      <c r="AH299">
        <f t="shared" si="172"/>
        <v>-2.1694452112009953E-2</v>
      </c>
      <c r="AI299">
        <f t="shared" si="173"/>
        <v>0.58064191209759497</v>
      </c>
      <c r="AJ299">
        <f t="shared" si="174"/>
        <v>-0.71147363037281786</v>
      </c>
      <c r="AK299">
        <f t="shared" si="175"/>
        <v>-0.37113177459069552</v>
      </c>
      <c r="AL299">
        <f t="shared" si="176"/>
        <v>-2.4171271045102447</v>
      </c>
      <c r="AM299">
        <f t="shared" si="177"/>
        <v>-2.6388419288068108</v>
      </c>
      <c r="AN299" s="15">
        <f t="shared" si="180"/>
        <v>4.3811129872153023</v>
      </c>
      <c r="AO299" s="15">
        <f t="shared" si="180"/>
        <v>4.381117711543423</v>
      </c>
      <c r="AP299" s="15">
        <f t="shared" si="180"/>
        <v>4.3810917742631821</v>
      </c>
      <c r="AQ299" s="15">
        <f t="shared" si="180"/>
        <v>4.3812341979954779</v>
      </c>
      <c r="AR299" s="15">
        <f t="shared" si="180"/>
        <v>4.3804528633526205</v>
      </c>
      <c r="AS299" s="15">
        <f t="shared" si="180"/>
        <v>4.3847613362340701</v>
      </c>
      <c r="AT299" s="15">
        <f t="shared" si="180"/>
        <v>4.3616373770625483</v>
      </c>
      <c r="AU299" s="15">
        <f t="shared" si="178"/>
        <v>4.9106655819042562</v>
      </c>
    </row>
    <row r="300" spans="1:48" x14ac:dyDescent="0.2">
      <c r="A300" s="9" t="s">
        <v>657</v>
      </c>
      <c r="B300" s="35"/>
      <c r="C300" s="12">
        <v>47712.45</v>
      </c>
      <c r="D300" s="12"/>
      <c r="E300" s="9">
        <f t="shared" si="160"/>
        <v>-5411.0147915240914</v>
      </c>
      <c r="F300" s="9">
        <f t="shared" si="161"/>
        <v>-5411</v>
      </c>
      <c r="G300" s="9">
        <f t="shared" si="162"/>
        <v>-2.2910000006959308E-2</v>
      </c>
      <c r="H300" s="9"/>
      <c r="I300" s="9">
        <f t="shared" si="158"/>
        <v>-2.2910000006959308E-2</v>
      </c>
      <c r="J300" s="9"/>
      <c r="K300" s="9"/>
      <c r="L300" s="9"/>
      <c r="M300" s="9"/>
      <c r="N300" s="9"/>
      <c r="O300" s="9">
        <f t="shared" ref="O300:O331" ca="1" si="181">+C$11+C$12*F300</f>
        <v>-8.1859419151495152E-2</v>
      </c>
      <c r="P300" s="9">
        <f t="shared" si="163"/>
        <v>3.3296285740802623E-3</v>
      </c>
      <c r="Q300" s="40">
        <f t="shared" si="164"/>
        <v>32693.949999999997</v>
      </c>
      <c r="S300" s="35">
        <v>0.1</v>
      </c>
      <c r="X300" s="15"/>
      <c r="Y300" s="15"/>
      <c r="Z300">
        <f t="shared" si="165"/>
        <v>-5411</v>
      </c>
      <c r="AA300" s="15">
        <f t="shared" si="166"/>
        <v>-1.8364823537929689E-2</v>
      </c>
      <c r="AB300" s="15">
        <f t="shared" si="167"/>
        <v>-1.2155478949493551E-3</v>
      </c>
      <c r="AC300" s="15">
        <f t="shared" si="168"/>
        <v>-2.6239628581039572E-2</v>
      </c>
      <c r="AD300" s="15">
        <f t="shared" si="169"/>
        <v>-4.5451764690296187E-3</v>
      </c>
      <c r="AE300" s="15">
        <f t="shared" si="170"/>
        <v>2.0658629134620557E-6</v>
      </c>
      <c r="AF300">
        <f t="shared" si="171"/>
        <v>-2.6239628581039572E-2</v>
      </c>
      <c r="AG300" s="68"/>
      <c r="AH300">
        <f t="shared" si="172"/>
        <v>-2.1694452112009953E-2</v>
      </c>
      <c r="AI300">
        <f t="shared" si="173"/>
        <v>0.58064191209759497</v>
      </c>
      <c r="AJ300">
        <f t="shared" si="174"/>
        <v>-0.71147363037281786</v>
      </c>
      <c r="AK300">
        <f t="shared" si="175"/>
        <v>-0.37113177459069552</v>
      </c>
      <c r="AL300">
        <f t="shared" si="176"/>
        <v>-2.4171271045102447</v>
      </c>
      <c r="AM300">
        <f t="shared" si="177"/>
        <v>-2.6388419288068108</v>
      </c>
      <c r="AN300" s="15">
        <f t="shared" si="180"/>
        <v>4.3811129872153023</v>
      </c>
      <c r="AO300" s="15">
        <f t="shared" si="180"/>
        <v>4.381117711543423</v>
      </c>
      <c r="AP300" s="15">
        <f t="shared" si="180"/>
        <v>4.3810917742631821</v>
      </c>
      <c r="AQ300" s="15">
        <f t="shared" si="180"/>
        <v>4.3812341979954779</v>
      </c>
      <c r="AR300" s="15">
        <f t="shared" si="180"/>
        <v>4.3804528633526205</v>
      </c>
      <c r="AS300" s="15">
        <f t="shared" si="180"/>
        <v>4.3847613362340701</v>
      </c>
      <c r="AT300" s="15">
        <f t="shared" si="180"/>
        <v>4.3616373770625483</v>
      </c>
      <c r="AU300" s="15">
        <f t="shared" si="178"/>
        <v>4.9106655819042562</v>
      </c>
      <c r="AV300" s="15"/>
    </row>
    <row r="301" spans="1:48" x14ac:dyDescent="0.2">
      <c r="A301" s="9" t="s">
        <v>657</v>
      </c>
      <c r="B301" s="35"/>
      <c r="C301" s="12">
        <v>47712.45</v>
      </c>
      <c r="D301" s="12"/>
      <c r="E301" s="9">
        <f t="shared" si="160"/>
        <v>-5411.0147915240914</v>
      </c>
      <c r="F301" s="9">
        <f t="shared" si="161"/>
        <v>-5411</v>
      </c>
      <c r="G301" s="9">
        <f t="shared" si="162"/>
        <v>-2.2910000006959308E-2</v>
      </c>
      <c r="H301" s="9"/>
      <c r="I301" s="9">
        <f t="shared" si="158"/>
        <v>-2.2910000006959308E-2</v>
      </c>
      <c r="J301" s="9"/>
      <c r="K301" s="9"/>
      <c r="L301" s="9"/>
      <c r="M301" s="9"/>
      <c r="N301" s="9"/>
      <c r="O301" s="9">
        <f t="shared" ca="1" si="181"/>
        <v>-8.1859419151495152E-2</v>
      </c>
      <c r="P301" s="9">
        <f t="shared" si="163"/>
        <v>3.3296285740802623E-3</v>
      </c>
      <c r="Q301" s="40">
        <f t="shared" si="164"/>
        <v>32693.949999999997</v>
      </c>
      <c r="S301" s="35">
        <v>0.1</v>
      </c>
      <c r="Z301">
        <f t="shared" si="165"/>
        <v>-5411</v>
      </c>
      <c r="AA301" s="15">
        <f t="shared" si="166"/>
        <v>-1.8364823537929689E-2</v>
      </c>
      <c r="AB301" s="15">
        <f t="shared" si="167"/>
        <v>-1.2155478949493551E-3</v>
      </c>
      <c r="AC301" s="15">
        <f t="shared" si="168"/>
        <v>-2.6239628581039572E-2</v>
      </c>
      <c r="AD301" s="15">
        <f t="shared" si="169"/>
        <v>-4.5451764690296187E-3</v>
      </c>
      <c r="AE301" s="15">
        <f t="shared" si="170"/>
        <v>2.0658629134620557E-6</v>
      </c>
      <c r="AF301">
        <f t="shared" si="171"/>
        <v>-2.6239628581039572E-2</v>
      </c>
      <c r="AG301" s="68"/>
      <c r="AH301">
        <f t="shared" si="172"/>
        <v>-2.1694452112009953E-2</v>
      </c>
      <c r="AI301">
        <f t="shared" si="173"/>
        <v>0.58064191209759497</v>
      </c>
      <c r="AJ301">
        <f t="shared" si="174"/>
        <v>-0.71147363037281786</v>
      </c>
      <c r="AK301">
        <f t="shared" si="175"/>
        <v>-0.37113177459069552</v>
      </c>
      <c r="AL301">
        <f t="shared" si="176"/>
        <v>-2.4171271045102447</v>
      </c>
      <c r="AM301">
        <f t="shared" si="177"/>
        <v>-2.6388419288068108</v>
      </c>
      <c r="AN301" s="15">
        <f t="shared" ref="AN301:AT310" si="182">$AU301+$AB$7*SIN(AO301)</f>
        <v>4.3811129872153023</v>
      </c>
      <c r="AO301" s="15">
        <f t="shared" si="182"/>
        <v>4.381117711543423</v>
      </c>
      <c r="AP301" s="15">
        <f t="shared" si="182"/>
        <v>4.3810917742631821</v>
      </c>
      <c r="AQ301" s="15">
        <f t="shared" si="182"/>
        <v>4.3812341979954779</v>
      </c>
      <c r="AR301" s="15">
        <f t="shared" si="182"/>
        <v>4.3804528633526205</v>
      </c>
      <c r="AS301" s="15">
        <f t="shared" si="182"/>
        <v>4.3847613362340701</v>
      </c>
      <c r="AT301" s="15">
        <f t="shared" si="182"/>
        <v>4.3616373770625483</v>
      </c>
      <c r="AU301" s="15">
        <f t="shared" si="178"/>
        <v>4.9106655819042562</v>
      </c>
      <c r="AV301" s="15"/>
    </row>
    <row r="302" spans="1:48" x14ac:dyDescent="0.2">
      <c r="A302" s="9" t="s">
        <v>657</v>
      </c>
      <c r="B302" s="35"/>
      <c r="C302" s="12">
        <v>47712.455999999998</v>
      </c>
      <c r="D302" s="12"/>
      <c r="E302" s="9">
        <f t="shared" si="160"/>
        <v>-5411.0109177072191</v>
      </c>
      <c r="F302" s="9">
        <f t="shared" si="161"/>
        <v>-5411</v>
      </c>
      <c r="G302" s="9">
        <f t="shared" si="162"/>
        <v>-1.6910000005736947E-2</v>
      </c>
      <c r="H302" s="9"/>
      <c r="I302" s="9">
        <f t="shared" si="158"/>
        <v>-1.6910000005736947E-2</v>
      </c>
      <c r="J302" s="9"/>
      <c r="K302" s="9"/>
      <c r="L302" s="9"/>
      <c r="M302" s="9"/>
      <c r="N302" s="9"/>
      <c r="O302" s="9">
        <f t="shared" ca="1" si="181"/>
        <v>-8.1859419151495152E-2</v>
      </c>
      <c r="P302" s="9">
        <f t="shared" si="163"/>
        <v>3.3296285740802623E-3</v>
      </c>
      <c r="Q302" s="40">
        <f t="shared" si="164"/>
        <v>32693.955999999998</v>
      </c>
      <c r="S302" s="35">
        <v>0.1</v>
      </c>
      <c r="Z302">
        <f t="shared" si="165"/>
        <v>-5411</v>
      </c>
      <c r="AA302" s="15">
        <f t="shared" si="166"/>
        <v>-1.8364823537929689E-2</v>
      </c>
      <c r="AB302" s="15">
        <f t="shared" si="167"/>
        <v>4.7844521062730058E-3</v>
      </c>
      <c r="AC302" s="15">
        <f t="shared" si="168"/>
        <v>-2.0239628579817211E-2</v>
      </c>
      <c r="AD302" s="15">
        <f t="shared" si="169"/>
        <v>1.4548235321927422E-3</v>
      </c>
      <c r="AE302" s="15">
        <f t="shared" si="170"/>
        <v>2.1165115098217669E-7</v>
      </c>
      <c r="AF302">
        <f t="shared" si="171"/>
        <v>-2.0239628579817211E-2</v>
      </c>
      <c r="AG302" s="68"/>
      <c r="AH302">
        <f t="shared" si="172"/>
        <v>-2.1694452112009953E-2</v>
      </c>
      <c r="AI302">
        <f t="shared" si="173"/>
        <v>0.58064191209759497</v>
      </c>
      <c r="AJ302">
        <f t="shared" si="174"/>
        <v>-0.71147363037281786</v>
      </c>
      <c r="AK302">
        <f t="shared" si="175"/>
        <v>-0.37113177459069552</v>
      </c>
      <c r="AL302">
        <f t="shared" si="176"/>
        <v>-2.4171271045102447</v>
      </c>
      <c r="AM302">
        <f t="shared" si="177"/>
        <v>-2.6388419288068108</v>
      </c>
      <c r="AN302" s="15">
        <f t="shared" si="182"/>
        <v>4.3811129872153023</v>
      </c>
      <c r="AO302" s="15">
        <f t="shared" si="182"/>
        <v>4.381117711543423</v>
      </c>
      <c r="AP302" s="15">
        <f t="shared" si="182"/>
        <v>4.3810917742631821</v>
      </c>
      <c r="AQ302" s="15">
        <f t="shared" si="182"/>
        <v>4.3812341979954779</v>
      </c>
      <c r="AR302" s="15">
        <f t="shared" si="182"/>
        <v>4.3804528633526205</v>
      </c>
      <c r="AS302" s="15">
        <f t="shared" si="182"/>
        <v>4.3847613362340701</v>
      </c>
      <c r="AT302" s="15">
        <f t="shared" si="182"/>
        <v>4.3616373770625483</v>
      </c>
      <c r="AU302" s="15">
        <f t="shared" si="178"/>
        <v>4.9106655819042562</v>
      </c>
      <c r="AV302" s="15"/>
    </row>
    <row r="303" spans="1:48" x14ac:dyDescent="0.2">
      <c r="A303" s="9" t="s">
        <v>657</v>
      </c>
      <c r="B303" s="35"/>
      <c r="C303" s="12">
        <v>47712.459000000003</v>
      </c>
      <c r="D303" s="12"/>
      <c r="E303" s="9">
        <f t="shared" si="160"/>
        <v>-5411.0089807987806</v>
      </c>
      <c r="F303" s="9">
        <f t="shared" si="161"/>
        <v>-5411</v>
      </c>
      <c r="G303" s="9">
        <f t="shared" si="162"/>
        <v>-1.3910000001487788E-2</v>
      </c>
      <c r="H303" s="9"/>
      <c r="I303" s="9">
        <f t="shared" ref="I303:I316" si="183">G303</f>
        <v>-1.3910000001487788E-2</v>
      </c>
      <c r="J303" s="9"/>
      <c r="K303" s="9"/>
      <c r="L303" s="9"/>
      <c r="M303" s="9"/>
      <c r="N303" s="9"/>
      <c r="O303" s="9">
        <f t="shared" ca="1" si="181"/>
        <v>-8.1859419151495152E-2</v>
      </c>
      <c r="P303" s="9">
        <f t="shared" si="163"/>
        <v>3.3296285740802623E-3</v>
      </c>
      <c r="Q303" s="40">
        <f t="shared" si="164"/>
        <v>32693.959000000003</v>
      </c>
      <c r="S303" s="35">
        <v>0.1</v>
      </c>
      <c r="Z303">
        <f t="shared" si="165"/>
        <v>-5411</v>
      </c>
      <c r="AA303" s="15">
        <f t="shared" si="166"/>
        <v>-1.8364823537929689E-2</v>
      </c>
      <c r="AB303" s="15">
        <f t="shared" si="167"/>
        <v>7.7844521105221651E-3</v>
      </c>
      <c r="AC303" s="15">
        <f t="shared" si="168"/>
        <v>-1.7239628575568051E-2</v>
      </c>
      <c r="AD303" s="15">
        <f t="shared" si="169"/>
        <v>4.4548235364419014E-3</v>
      </c>
      <c r="AE303" s="15">
        <f t="shared" si="170"/>
        <v>1.9845452740836732E-6</v>
      </c>
      <c r="AF303">
        <f t="shared" si="171"/>
        <v>-1.7239628575568051E-2</v>
      </c>
      <c r="AG303" s="68"/>
      <c r="AH303">
        <f t="shared" si="172"/>
        <v>-2.1694452112009953E-2</v>
      </c>
      <c r="AI303">
        <f t="shared" si="173"/>
        <v>0.58064191209759497</v>
      </c>
      <c r="AJ303">
        <f t="shared" si="174"/>
        <v>-0.71147363037281786</v>
      </c>
      <c r="AK303">
        <f t="shared" si="175"/>
        <v>-0.37113177459069552</v>
      </c>
      <c r="AL303">
        <f t="shared" si="176"/>
        <v>-2.4171271045102447</v>
      </c>
      <c r="AM303">
        <f t="shared" si="177"/>
        <v>-2.6388419288068108</v>
      </c>
      <c r="AN303" s="15">
        <f t="shared" si="182"/>
        <v>4.3811129872153023</v>
      </c>
      <c r="AO303" s="15">
        <f t="shared" si="182"/>
        <v>4.381117711543423</v>
      </c>
      <c r="AP303" s="15">
        <f t="shared" si="182"/>
        <v>4.3810917742631821</v>
      </c>
      <c r="AQ303" s="15">
        <f t="shared" si="182"/>
        <v>4.3812341979954779</v>
      </c>
      <c r="AR303" s="15">
        <f t="shared" si="182"/>
        <v>4.3804528633526205</v>
      </c>
      <c r="AS303" s="15">
        <f t="shared" si="182"/>
        <v>4.3847613362340701</v>
      </c>
      <c r="AT303" s="15">
        <f t="shared" si="182"/>
        <v>4.3616373770625483</v>
      </c>
      <c r="AU303" s="15">
        <f t="shared" si="178"/>
        <v>4.9106655819042562</v>
      </c>
    </row>
    <row r="304" spans="1:48" x14ac:dyDescent="0.2">
      <c r="A304" s="9" t="s">
        <v>657</v>
      </c>
      <c r="B304" s="35"/>
      <c r="C304" s="12">
        <v>47712.459000000003</v>
      </c>
      <c r="D304" s="12"/>
      <c r="E304" s="9">
        <f t="shared" si="160"/>
        <v>-5411.0089807987806</v>
      </c>
      <c r="F304" s="9">
        <f t="shared" si="161"/>
        <v>-5411</v>
      </c>
      <c r="G304" s="9">
        <f t="shared" si="162"/>
        <v>-1.3910000001487788E-2</v>
      </c>
      <c r="H304" s="9"/>
      <c r="I304" s="9">
        <f t="shared" si="183"/>
        <v>-1.3910000001487788E-2</v>
      </c>
      <c r="J304" s="9"/>
      <c r="K304" s="9"/>
      <c r="L304" s="9"/>
      <c r="M304" s="9"/>
      <c r="N304" s="9"/>
      <c r="O304" s="9">
        <f t="shared" ca="1" si="181"/>
        <v>-8.1859419151495152E-2</v>
      </c>
      <c r="P304" s="9">
        <f t="shared" si="163"/>
        <v>3.3296285740802623E-3</v>
      </c>
      <c r="Q304" s="40">
        <f t="shared" si="164"/>
        <v>32693.959000000003</v>
      </c>
      <c r="S304" s="35">
        <v>0.1</v>
      </c>
      <c r="X304" s="9"/>
      <c r="Y304" s="9"/>
      <c r="Z304">
        <f t="shared" si="165"/>
        <v>-5411</v>
      </c>
      <c r="AA304" s="15">
        <f t="shared" si="166"/>
        <v>-1.8364823537929689E-2</v>
      </c>
      <c r="AB304" s="15">
        <f t="shared" si="167"/>
        <v>7.7844521105221651E-3</v>
      </c>
      <c r="AC304" s="15">
        <f t="shared" si="168"/>
        <v>-1.7239628575568051E-2</v>
      </c>
      <c r="AD304" s="15">
        <f t="shared" si="169"/>
        <v>4.4548235364419014E-3</v>
      </c>
      <c r="AE304" s="15">
        <f t="shared" si="170"/>
        <v>1.9845452740836732E-6</v>
      </c>
      <c r="AF304">
        <f t="shared" si="171"/>
        <v>-1.7239628575568051E-2</v>
      </c>
      <c r="AG304" s="68"/>
      <c r="AH304">
        <f t="shared" si="172"/>
        <v>-2.1694452112009953E-2</v>
      </c>
      <c r="AI304">
        <f t="shared" si="173"/>
        <v>0.58064191209759497</v>
      </c>
      <c r="AJ304">
        <f t="shared" si="174"/>
        <v>-0.71147363037281786</v>
      </c>
      <c r="AK304">
        <f t="shared" si="175"/>
        <v>-0.37113177459069552</v>
      </c>
      <c r="AL304">
        <f t="shared" si="176"/>
        <v>-2.4171271045102447</v>
      </c>
      <c r="AM304">
        <f t="shared" si="177"/>
        <v>-2.6388419288068108</v>
      </c>
      <c r="AN304" s="15">
        <f t="shared" si="182"/>
        <v>4.3811129872153023</v>
      </c>
      <c r="AO304" s="15">
        <f t="shared" si="182"/>
        <v>4.381117711543423</v>
      </c>
      <c r="AP304" s="15">
        <f t="shared" si="182"/>
        <v>4.3810917742631821</v>
      </c>
      <c r="AQ304" s="15">
        <f t="shared" si="182"/>
        <v>4.3812341979954779</v>
      </c>
      <c r="AR304" s="15">
        <f t="shared" si="182"/>
        <v>4.3804528633526205</v>
      </c>
      <c r="AS304" s="15">
        <f t="shared" si="182"/>
        <v>4.3847613362340701</v>
      </c>
      <c r="AT304" s="15">
        <f t="shared" si="182"/>
        <v>4.3616373770625483</v>
      </c>
      <c r="AU304" s="15">
        <f t="shared" si="178"/>
        <v>4.9106655819042562</v>
      </c>
    </row>
    <row r="305" spans="1:48" x14ac:dyDescent="0.2">
      <c r="A305" s="9" t="s">
        <v>657</v>
      </c>
      <c r="B305" s="35"/>
      <c r="C305" s="12">
        <v>47712.46</v>
      </c>
      <c r="D305" s="12"/>
      <c r="E305" s="9">
        <f t="shared" si="160"/>
        <v>-5411.0083351626372</v>
      </c>
      <c r="F305" s="9">
        <f t="shared" si="161"/>
        <v>-5411</v>
      </c>
      <c r="G305" s="9">
        <f t="shared" si="162"/>
        <v>-1.291000000492204E-2</v>
      </c>
      <c r="H305" s="9"/>
      <c r="I305" s="9">
        <f t="shared" si="183"/>
        <v>-1.291000000492204E-2</v>
      </c>
      <c r="J305" s="9"/>
      <c r="K305" s="9"/>
      <c r="L305" s="9"/>
      <c r="M305" s="9"/>
      <c r="N305" s="9"/>
      <c r="O305" s="9">
        <f t="shared" ca="1" si="181"/>
        <v>-8.1859419151495152E-2</v>
      </c>
      <c r="P305" s="9">
        <f t="shared" si="163"/>
        <v>3.3296285740802623E-3</v>
      </c>
      <c r="Q305" s="40">
        <f t="shared" si="164"/>
        <v>32693.96</v>
      </c>
      <c r="S305" s="35">
        <v>0.1</v>
      </c>
      <c r="X305" s="9"/>
      <c r="Y305" s="9"/>
      <c r="Z305">
        <f t="shared" si="165"/>
        <v>-5411</v>
      </c>
      <c r="AA305" s="15">
        <f t="shared" si="166"/>
        <v>-1.8364823537929689E-2</v>
      </c>
      <c r="AB305" s="15">
        <f t="shared" si="167"/>
        <v>8.7844521070879131E-3</v>
      </c>
      <c r="AC305" s="15">
        <f t="shared" si="168"/>
        <v>-1.6239628579002303E-2</v>
      </c>
      <c r="AD305" s="15">
        <f t="shared" si="169"/>
        <v>5.4548235330076494E-3</v>
      </c>
      <c r="AE305" s="15">
        <f t="shared" si="170"/>
        <v>2.9755099776254057E-6</v>
      </c>
      <c r="AF305">
        <f t="shared" si="171"/>
        <v>-1.6239628579002303E-2</v>
      </c>
      <c r="AG305" s="68"/>
      <c r="AH305">
        <f t="shared" si="172"/>
        <v>-2.1694452112009953E-2</v>
      </c>
      <c r="AI305">
        <f t="shared" si="173"/>
        <v>0.58064191209759497</v>
      </c>
      <c r="AJ305">
        <f t="shared" si="174"/>
        <v>-0.71147363037281786</v>
      </c>
      <c r="AK305">
        <f t="shared" si="175"/>
        <v>-0.37113177459069552</v>
      </c>
      <c r="AL305">
        <f t="shared" si="176"/>
        <v>-2.4171271045102447</v>
      </c>
      <c r="AM305">
        <f t="shared" si="177"/>
        <v>-2.6388419288068108</v>
      </c>
      <c r="AN305" s="15">
        <f t="shared" si="182"/>
        <v>4.3811129872153023</v>
      </c>
      <c r="AO305" s="15">
        <f t="shared" si="182"/>
        <v>4.381117711543423</v>
      </c>
      <c r="AP305" s="15">
        <f t="shared" si="182"/>
        <v>4.3810917742631821</v>
      </c>
      <c r="AQ305" s="15">
        <f t="shared" si="182"/>
        <v>4.3812341979954779</v>
      </c>
      <c r="AR305" s="15">
        <f t="shared" si="182"/>
        <v>4.3804528633526205</v>
      </c>
      <c r="AS305" s="15">
        <f t="shared" si="182"/>
        <v>4.3847613362340701</v>
      </c>
      <c r="AT305" s="15">
        <f t="shared" si="182"/>
        <v>4.3616373770625483</v>
      </c>
      <c r="AU305" s="15">
        <f t="shared" si="178"/>
        <v>4.9106655819042562</v>
      </c>
    </row>
    <row r="306" spans="1:48" x14ac:dyDescent="0.2">
      <c r="A306" s="9" t="s">
        <v>659</v>
      </c>
      <c r="B306" s="35"/>
      <c r="C306" s="12">
        <v>47729.495999999999</v>
      </c>
      <c r="D306" s="12"/>
      <c r="E306" s="9">
        <f t="shared" si="160"/>
        <v>-5400.0092777914097</v>
      </c>
      <c r="F306" s="9">
        <f t="shared" si="161"/>
        <v>-5400</v>
      </c>
      <c r="G306" s="9">
        <f t="shared" si="162"/>
        <v>-1.4370000004419126E-2</v>
      </c>
      <c r="H306" s="9"/>
      <c r="I306" s="9">
        <f t="shared" si="183"/>
        <v>-1.4370000004419126E-2</v>
      </c>
      <c r="J306" s="9"/>
      <c r="K306" s="9"/>
      <c r="L306" s="9"/>
      <c r="M306" s="9"/>
      <c r="N306" s="9"/>
      <c r="O306" s="9">
        <f t="shared" ca="1" si="181"/>
        <v>-8.1671929137719354E-2</v>
      </c>
      <c r="P306" s="9">
        <f t="shared" si="163"/>
        <v>3.3324409564390381E-3</v>
      </c>
      <c r="Q306" s="40">
        <f t="shared" si="164"/>
        <v>32710.995999999999</v>
      </c>
      <c r="S306" s="35">
        <v>0.1</v>
      </c>
      <c r="Z306">
        <f t="shared" si="165"/>
        <v>-5400</v>
      </c>
      <c r="AA306" s="15">
        <f t="shared" si="166"/>
        <v>-1.8378549778185562E-2</v>
      </c>
      <c r="AB306" s="15">
        <f t="shared" si="167"/>
        <v>7.3409907302054746E-3</v>
      </c>
      <c r="AC306" s="15">
        <f t="shared" si="168"/>
        <v>-1.7702440960858164E-2</v>
      </c>
      <c r="AD306" s="15">
        <f t="shared" si="169"/>
        <v>4.0085497737664365E-3</v>
      </c>
      <c r="AE306" s="15">
        <f t="shared" si="170"/>
        <v>1.6068471288762948E-6</v>
      </c>
      <c r="AF306">
        <f t="shared" si="171"/>
        <v>-1.7702440960858164E-2</v>
      </c>
      <c r="AG306" s="68"/>
      <c r="AH306">
        <f t="shared" si="172"/>
        <v>-2.17109907346246E-2</v>
      </c>
      <c r="AI306">
        <f t="shared" si="173"/>
        <v>0.58142350773810625</v>
      </c>
      <c r="AJ306">
        <f t="shared" si="174"/>
        <v>-0.71295019796792825</v>
      </c>
      <c r="AK306">
        <f t="shared" si="175"/>
        <v>-0.37201306445571092</v>
      </c>
      <c r="AL306">
        <f t="shared" si="176"/>
        <v>-2.4150236239738665</v>
      </c>
      <c r="AM306">
        <f t="shared" si="177"/>
        <v>-2.6304895869548033</v>
      </c>
      <c r="AN306" s="15">
        <f t="shared" si="182"/>
        <v>4.3841123343603599</v>
      </c>
      <c r="AO306" s="15">
        <f t="shared" si="182"/>
        <v>4.3841166289034339</v>
      </c>
      <c r="AP306" s="15">
        <f t="shared" si="182"/>
        <v>4.384092843648812</v>
      </c>
      <c r="AQ306" s="15">
        <f t="shared" si="182"/>
        <v>4.3842245987645585</v>
      </c>
      <c r="AR306" s="15">
        <f t="shared" si="182"/>
        <v>4.3834953991836727</v>
      </c>
      <c r="AS306" s="15">
        <f t="shared" si="182"/>
        <v>4.3875509547065397</v>
      </c>
      <c r="AT306" s="15">
        <f t="shared" si="182"/>
        <v>4.3655748466775712</v>
      </c>
      <c r="AU306" s="15">
        <f t="shared" si="178"/>
        <v>4.9142087621158774</v>
      </c>
    </row>
    <row r="307" spans="1:48" x14ac:dyDescent="0.2">
      <c r="A307" s="9" t="s">
        <v>660</v>
      </c>
      <c r="B307" s="35"/>
      <c r="C307" s="12">
        <v>47757.383999999998</v>
      </c>
      <c r="D307" s="12"/>
      <c r="E307" s="9">
        <f t="shared" si="160"/>
        <v>-5382.0037769714518</v>
      </c>
      <c r="F307" s="9">
        <f t="shared" si="161"/>
        <v>-5382</v>
      </c>
      <c r="G307" s="9">
        <f t="shared" si="162"/>
        <v>-5.8500000013737008E-3</v>
      </c>
      <c r="H307" s="9"/>
      <c r="I307" s="9">
        <f t="shared" si="183"/>
        <v>-5.8500000013737008E-3</v>
      </c>
      <c r="J307" s="9"/>
      <c r="K307" s="9"/>
      <c r="L307" s="9"/>
      <c r="M307" s="9"/>
      <c r="N307" s="9"/>
      <c r="O307" s="9">
        <f t="shared" ca="1" si="181"/>
        <v>-8.1365127296995313E-2</v>
      </c>
      <c r="P307" s="9">
        <f t="shared" si="163"/>
        <v>3.3370415402879466E-3</v>
      </c>
      <c r="Q307" s="40">
        <f t="shared" si="164"/>
        <v>32738.883999999998</v>
      </c>
      <c r="S307" s="35">
        <v>0.1</v>
      </c>
      <c r="Z307">
        <f t="shared" si="165"/>
        <v>-5382</v>
      </c>
      <c r="AA307" s="15">
        <f t="shared" si="166"/>
        <v>-1.8400637917385776E-2</v>
      </c>
      <c r="AB307" s="15">
        <f t="shared" si="167"/>
        <v>1.588767945630002E-2</v>
      </c>
      <c r="AC307" s="15">
        <f t="shared" si="168"/>
        <v>-9.1870415416616478E-3</v>
      </c>
      <c r="AD307" s="15">
        <f t="shared" si="169"/>
        <v>1.2550637916012075E-2</v>
      </c>
      <c r="AE307" s="15">
        <f t="shared" si="170"/>
        <v>1.5751851209883993E-5</v>
      </c>
      <c r="AF307">
        <f t="shared" si="171"/>
        <v>-9.1870415416616478E-3</v>
      </c>
      <c r="AG307" s="68"/>
      <c r="AH307">
        <f t="shared" si="172"/>
        <v>-2.1737679457673721E-2</v>
      </c>
      <c r="AI307">
        <f t="shared" si="173"/>
        <v>0.58271105245918653</v>
      </c>
      <c r="AJ307">
        <f t="shared" si="174"/>
        <v>-0.71536815535214271</v>
      </c>
      <c r="AK307">
        <f t="shared" si="175"/>
        <v>-0.37345673679862879</v>
      </c>
      <c r="AL307">
        <f t="shared" si="176"/>
        <v>-2.4115693098255693</v>
      </c>
      <c r="AM307">
        <f t="shared" si="177"/>
        <v>-2.6168732579800169</v>
      </c>
      <c r="AN307" s="15">
        <f t="shared" si="182"/>
        <v>4.3890290803148062</v>
      </c>
      <c r="AO307" s="15">
        <f t="shared" si="182"/>
        <v>4.3890327280850565</v>
      </c>
      <c r="AP307" s="15">
        <f t="shared" si="182"/>
        <v>4.3890122287529802</v>
      </c>
      <c r="AQ307" s="15">
        <f t="shared" si="182"/>
        <v>4.3891274448929876</v>
      </c>
      <c r="AR307" s="15">
        <f t="shared" si="182"/>
        <v>4.3884803880551102</v>
      </c>
      <c r="AS307" s="15">
        <f t="shared" si="182"/>
        <v>4.3921306256256401</v>
      </c>
      <c r="AT307" s="15">
        <f t="shared" si="182"/>
        <v>4.3720328332241332</v>
      </c>
      <c r="AU307" s="15">
        <f t="shared" si="178"/>
        <v>4.9200066933712581</v>
      </c>
    </row>
    <row r="308" spans="1:48" x14ac:dyDescent="0.2">
      <c r="A308" s="9" t="s">
        <v>661</v>
      </c>
      <c r="B308" s="35"/>
      <c r="C308" s="12">
        <v>48093.478999999999</v>
      </c>
      <c r="D308" s="12"/>
      <c r="E308" s="9">
        <f t="shared" si="160"/>
        <v>-5165.0086967188781</v>
      </c>
      <c r="F308" s="9">
        <f t="shared" si="161"/>
        <v>-5165</v>
      </c>
      <c r="G308" s="9">
        <f t="shared" si="162"/>
        <v>-1.3469999998051208E-2</v>
      </c>
      <c r="H308" s="9"/>
      <c r="I308" s="9">
        <f t="shared" si="183"/>
        <v>-1.3469999998051208E-2</v>
      </c>
      <c r="J308" s="9"/>
      <c r="K308" s="9"/>
      <c r="L308" s="9"/>
      <c r="M308" s="9"/>
      <c r="N308" s="9"/>
      <c r="O308" s="9">
        <f t="shared" ca="1" si="181"/>
        <v>-7.766646066159999E-2</v>
      </c>
      <c r="P308" s="9">
        <f t="shared" si="163"/>
        <v>3.3923579512867073E-3</v>
      </c>
      <c r="Q308" s="40">
        <f t="shared" si="164"/>
        <v>33074.978999999999</v>
      </c>
      <c r="S308" s="35">
        <v>0.1</v>
      </c>
      <c r="X308" s="9"/>
      <c r="Y308" s="9"/>
      <c r="Z308">
        <f t="shared" si="165"/>
        <v>-5165</v>
      </c>
      <c r="AA308" s="15">
        <f t="shared" si="166"/>
        <v>-1.862914402991488E-2</v>
      </c>
      <c r="AB308" s="15">
        <f t="shared" si="167"/>
        <v>8.5515019831503801E-3</v>
      </c>
      <c r="AC308" s="15">
        <f t="shared" si="168"/>
        <v>-1.6862357949337915E-2</v>
      </c>
      <c r="AD308" s="15">
        <f t="shared" si="169"/>
        <v>5.1591440318636723E-3</v>
      </c>
      <c r="AE308" s="15">
        <f t="shared" si="170"/>
        <v>2.6616767141514549E-6</v>
      </c>
      <c r="AF308">
        <f t="shared" si="171"/>
        <v>-1.6862357949337915E-2</v>
      </c>
      <c r="AG308" s="68"/>
      <c r="AH308">
        <f t="shared" si="172"/>
        <v>-2.2021501981201588E-2</v>
      </c>
      <c r="AI308">
        <f t="shared" si="173"/>
        <v>0.59911175519959192</v>
      </c>
      <c r="AJ308">
        <f t="shared" si="174"/>
        <v>-0.74467772085758233</v>
      </c>
      <c r="AK308">
        <f t="shared" si="175"/>
        <v>-0.39100973796166277</v>
      </c>
      <c r="AL308">
        <f t="shared" si="176"/>
        <v>-2.3686683121942043</v>
      </c>
      <c r="AM308">
        <f t="shared" si="177"/>
        <v>-2.4574534890346396</v>
      </c>
      <c r="AN308" s="15">
        <f t="shared" si="182"/>
        <v>4.4491890583829106</v>
      </c>
      <c r="AO308" s="15">
        <f t="shared" si="182"/>
        <v>4.4491888979067804</v>
      </c>
      <c r="AP308" s="15">
        <f t="shared" si="182"/>
        <v>4.4491899993526323</v>
      </c>
      <c r="AQ308" s="15">
        <f t="shared" si="182"/>
        <v>4.44918243954654</v>
      </c>
      <c r="AR308" s="15">
        <f t="shared" si="182"/>
        <v>4.4492343307673288</v>
      </c>
      <c r="AS308" s="15">
        <f t="shared" si="182"/>
        <v>4.4488783454288452</v>
      </c>
      <c r="AT308" s="15">
        <f t="shared" si="182"/>
        <v>4.4513300151591038</v>
      </c>
      <c r="AU308" s="15">
        <f t="shared" si="178"/>
        <v>4.9899039757277928</v>
      </c>
    </row>
    <row r="309" spans="1:48" x14ac:dyDescent="0.2">
      <c r="A309" s="9" t="s">
        <v>662</v>
      </c>
      <c r="B309" s="35"/>
      <c r="C309" s="12">
        <v>48107.421000000002</v>
      </c>
      <c r="D309" s="12"/>
      <c r="E309" s="9">
        <f t="shared" si="160"/>
        <v>-5156.0072375811887</v>
      </c>
      <c r="F309" s="9">
        <f t="shared" si="161"/>
        <v>-5156</v>
      </c>
      <c r="G309" s="9">
        <f t="shared" si="162"/>
        <v>-1.1209999996935949E-2</v>
      </c>
      <c r="H309" s="9"/>
      <c r="I309" s="9">
        <f t="shared" si="183"/>
        <v>-1.1209999996935949E-2</v>
      </c>
      <c r="J309" s="9"/>
      <c r="K309" s="9"/>
      <c r="L309" s="9"/>
      <c r="M309" s="9"/>
      <c r="N309" s="9"/>
      <c r="O309" s="9">
        <f t="shared" ca="1" si="181"/>
        <v>-7.7513059741237969E-2</v>
      </c>
      <c r="P309" s="9">
        <f t="shared" si="163"/>
        <v>3.3946463496134995E-3</v>
      </c>
      <c r="Q309" s="40">
        <f t="shared" si="164"/>
        <v>33088.921000000002</v>
      </c>
      <c r="S309" s="35">
        <v>0.1</v>
      </c>
      <c r="X309" s="9"/>
      <c r="Z309">
        <f t="shared" si="165"/>
        <v>-5156</v>
      </c>
      <c r="AA309" s="15">
        <f t="shared" si="166"/>
        <v>-1.8637059293768854E-2</v>
      </c>
      <c r="AB309" s="15">
        <f t="shared" si="167"/>
        <v>1.0821705646446404E-2</v>
      </c>
      <c r="AC309" s="15">
        <f t="shared" si="168"/>
        <v>-1.4604646346549448E-2</v>
      </c>
      <c r="AD309" s="15">
        <f t="shared" si="169"/>
        <v>7.4270592968329052E-3</v>
      </c>
      <c r="AE309" s="15">
        <f t="shared" si="170"/>
        <v>5.5161209798672097E-6</v>
      </c>
      <c r="AF309">
        <f t="shared" si="171"/>
        <v>-1.4604646346549448E-2</v>
      </c>
      <c r="AG309" s="68"/>
      <c r="AH309">
        <f t="shared" si="172"/>
        <v>-2.2031705643382353E-2</v>
      </c>
      <c r="AI309">
        <f t="shared" si="173"/>
        <v>0.59982873702447159</v>
      </c>
      <c r="AJ309">
        <f t="shared" si="174"/>
        <v>-0.74589915709680765</v>
      </c>
      <c r="AK309">
        <f t="shared" si="175"/>
        <v>-0.39174348787002261</v>
      </c>
      <c r="AL309">
        <f t="shared" si="176"/>
        <v>-2.3668363641403336</v>
      </c>
      <c r="AM309">
        <f t="shared" si="177"/>
        <v>-2.451020355682608</v>
      </c>
      <c r="AN309" s="15">
        <f t="shared" si="182"/>
        <v>4.4517208869324962</v>
      </c>
      <c r="AO309" s="15">
        <f t="shared" si="182"/>
        <v>4.4517206761910515</v>
      </c>
      <c r="AP309" s="15">
        <f t="shared" si="182"/>
        <v>4.4517221363640544</v>
      </c>
      <c r="AQ309" s="15">
        <f t="shared" si="182"/>
        <v>4.4517120193669042</v>
      </c>
      <c r="AR309" s="15">
        <f t="shared" si="182"/>
        <v>4.4517821241707445</v>
      </c>
      <c r="AS309" s="15">
        <f t="shared" si="182"/>
        <v>4.4512967172694653</v>
      </c>
      <c r="AT309" s="15">
        <f t="shared" si="182"/>
        <v>4.4546760062662569</v>
      </c>
      <c r="AU309" s="15">
        <f t="shared" si="178"/>
        <v>4.9928029413554826</v>
      </c>
    </row>
    <row r="310" spans="1:48" x14ac:dyDescent="0.2">
      <c r="A310" s="9" t="s">
        <v>663</v>
      </c>
      <c r="B310" s="35"/>
      <c r="C310" s="12">
        <v>48107.423999999999</v>
      </c>
      <c r="D310" s="12"/>
      <c r="E310" s="9">
        <f t="shared" si="160"/>
        <v>-5156.0053006727539</v>
      </c>
      <c r="F310" s="9">
        <f t="shared" si="161"/>
        <v>-5156</v>
      </c>
      <c r="G310" s="9">
        <f t="shared" si="162"/>
        <v>-8.2099999999627471E-3</v>
      </c>
      <c r="H310" s="9"/>
      <c r="I310" s="9">
        <f t="shared" si="183"/>
        <v>-8.2099999999627471E-3</v>
      </c>
      <c r="J310" s="9"/>
      <c r="K310" s="9"/>
      <c r="L310" s="9"/>
      <c r="M310" s="9"/>
      <c r="N310" s="9"/>
      <c r="O310" s="9">
        <f t="shared" ca="1" si="181"/>
        <v>-7.7513059741237969E-2</v>
      </c>
      <c r="P310" s="9">
        <f t="shared" si="163"/>
        <v>3.3946463496134995E-3</v>
      </c>
      <c r="Q310" s="40">
        <f t="shared" si="164"/>
        <v>33088.923999999999</v>
      </c>
      <c r="S310" s="35">
        <v>0.1</v>
      </c>
      <c r="Z310">
        <f t="shared" si="165"/>
        <v>-5156</v>
      </c>
      <c r="AA310" s="15">
        <f t="shared" si="166"/>
        <v>-1.8637059293768854E-2</v>
      </c>
      <c r="AB310" s="15">
        <f t="shared" si="167"/>
        <v>1.3821705643419606E-2</v>
      </c>
      <c r="AC310" s="15">
        <f t="shared" si="168"/>
        <v>-1.1604646349576246E-2</v>
      </c>
      <c r="AD310" s="15">
        <f t="shared" si="169"/>
        <v>1.0427059293806107E-2</v>
      </c>
      <c r="AE310" s="15">
        <f t="shared" si="170"/>
        <v>1.0872356551654833E-5</v>
      </c>
      <c r="AF310">
        <f t="shared" si="171"/>
        <v>-1.1604646349576246E-2</v>
      </c>
      <c r="AG310" s="68"/>
      <c r="AH310">
        <f t="shared" si="172"/>
        <v>-2.2031705643382353E-2</v>
      </c>
      <c r="AI310">
        <f t="shared" si="173"/>
        <v>0.59982873702447159</v>
      </c>
      <c r="AJ310">
        <f t="shared" si="174"/>
        <v>-0.74589915709680765</v>
      </c>
      <c r="AK310">
        <f t="shared" si="175"/>
        <v>-0.39174348787002261</v>
      </c>
      <c r="AL310">
        <f t="shared" si="176"/>
        <v>-2.3668363641403336</v>
      </c>
      <c r="AM310">
        <f t="shared" si="177"/>
        <v>-2.451020355682608</v>
      </c>
      <c r="AN310" s="15">
        <f t="shared" si="182"/>
        <v>4.4517208869324962</v>
      </c>
      <c r="AO310" s="15">
        <f t="shared" si="182"/>
        <v>4.4517206761910515</v>
      </c>
      <c r="AP310" s="15">
        <f t="shared" si="182"/>
        <v>4.4517221363640544</v>
      </c>
      <c r="AQ310" s="15">
        <f t="shared" si="182"/>
        <v>4.4517120193669042</v>
      </c>
      <c r="AR310" s="15">
        <f t="shared" si="182"/>
        <v>4.4517821241707445</v>
      </c>
      <c r="AS310" s="15">
        <f t="shared" si="182"/>
        <v>4.4512967172694653</v>
      </c>
      <c r="AT310" s="15">
        <f t="shared" si="182"/>
        <v>4.4546760062662569</v>
      </c>
      <c r="AU310" s="15">
        <f t="shared" si="178"/>
        <v>4.9928029413554826</v>
      </c>
    </row>
    <row r="311" spans="1:48" x14ac:dyDescent="0.2">
      <c r="A311" s="9" t="s">
        <v>632</v>
      </c>
      <c r="B311" s="35"/>
      <c r="C311" s="12">
        <v>48161.633999999998</v>
      </c>
      <c r="D311" s="12"/>
      <c r="E311" s="9">
        <f t="shared" si="160"/>
        <v>-5121.0053652363695</v>
      </c>
      <c r="F311" s="9">
        <f t="shared" si="161"/>
        <v>-5121</v>
      </c>
      <c r="G311" s="9">
        <f t="shared" si="162"/>
        <v>-8.3100000047124922E-3</v>
      </c>
      <c r="H311" s="9"/>
      <c r="I311" s="9">
        <f t="shared" si="183"/>
        <v>-8.3100000047124922E-3</v>
      </c>
      <c r="J311" s="9"/>
      <c r="K311" s="9"/>
      <c r="L311" s="9"/>
      <c r="M311" s="9"/>
      <c r="N311" s="9"/>
      <c r="O311" s="9">
        <f t="shared" ca="1" si="181"/>
        <v>-7.6916500606496782E-2</v>
      </c>
      <c r="P311" s="9">
        <f t="shared" si="163"/>
        <v>3.4035412618483511E-3</v>
      </c>
      <c r="Q311" s="40">
        <f t="shared" si="164"/>
        <v>33143.133999999998</v>
      </c>
      <c r="S311" s="35">
        <v>0.1</v>
      </c>
      <c r="Z311">
        <f t="shared" si="165"/>
        <v>-5121</v>
      </c>
      <c r="AA311" s="15">
        <f t="shared" si="166"/>
        <v>-1.8666611786887558E-2</v>
      </c>
      <c r="AB311" s="15">
        <f t="shared" si="167"/>
        <v>1.3760153044023418E-2</v>
      </c>
      <c r="AC311" s="15">
        <f t="shared" si="168"/>
        <v>-1.1713541266560844E-2</v>
      </c>
      <c r="AD311" s="15">
        <f t="shared" si="169"/>
        <v>1.0356611782175066E-2</v>
      </c>
      <c r="AE311" s="15">
        <f t="shared" si="170"/>
        <v>1.0725940760668741E-5</v>
      </c>
      <c r="AF311">
        <f t="shared" si="171"/>
        <v>-1.1713541266560844E-2</v>
      </c>
      <c r="AG311" s="68"/>
      <c r="AH311">
        <f t="shared" si="172"/>
        <v>-2.207015304873591E-2</v>
      </c>
      <c r="AI311">
        <f t="shared" si="173"/>
        <v>0.60264631225423548</v>
      </c>
      <c r="AJ311">
        <f t="shared" si="174"/>
        <v>-0.75065309476511111</v>
      </c>
      <c r="AK311">
        <f t="shared" si="175"/>
        <v>-0.39460112371208661</v>
      </c>
      <c r="AL311">
        <f t="shared" si="176"/>
        <v>-2.3596701341433572</v>
      </c>
      <c r="AM311">
        <f t="shared" si="177"/>
        <v>-2.4261301608565113</v>
      </c>
      <c r="AN311" s="15">
        <f t="shared" ref="AN311:AT320" si="184">$AU311+$AB$7*SIN(AO311)</f>
        <v>4.4615958465743555</v>
      </c>
      <c r="AO311" s="15">
        <f t="shared" si="184"/>
        <v>4.4615954881043001</v>
      </c>
      <c r="AP311" s="15">
        <f t="shared" si="184"/>
        <v>4.4615980674706286</v>
      </c>
      <c r="AQ311" s="15">
        <f t="shared" si="184"/>
        <v>4.4615795082546796</v>
      </c>
      <c r="AR311" s="15">
        <f t="shared" si="184"/>
        <v>4.4617130766524404</v>
      </c>
      <c r="AS311" s="15">
        <f t="shared" si="184"/>
        <v>4.4607533489843263</v>
      </c>
      <c r="AT311" s="15">
        <f t="shared" si="184"/>
        <v>4.467731149876097</v>
      </c>
      <c r="AU311" s="15">
        <f t="shared" si="178"/>
        <v>5.0040766965742787</v>
      </c>
    </row>
    <row r="312" spans="1:48" x14ac:dyDescent="0.2">
      <c r="A312" s="9" t="s">
        <v>664</v>
      </c>
      <c r="B312" s="35"/>
      <c r="C312" s="12">
        <v>48409.453999999998</v>
      </c>
      <c r="D312" s="12"/>
      <c r="E312" s="9">
        <f t="shared" si="160"/>
        <v>-4961.0038157096205</v>
      </c>
      <c r="F312" s="9">
        <f t="shared" si="161"/>
        <v>-4961</v>
      </c>
      <c r="G312" s="9">
        <f t="shared" si="162"/>
        <v>-5.9100000071339309E-3</v>
      </c>
      <c r="H312" s="9"/>
      <c r="I312" s="9">
        <f t="shared" si="183"/>
        <v>-5.9100000071339309E-3</v>
      </c>
      <c r="J312" s="9"/>
      <c r="K312" s="9"/>
      <c r="L312" s="9"/>
      <c r="M312" s="9"/>
      <c r="N312" s="9"/>
      <c r="O312" s="9">
        <f t="shared" ca="1" si="181"/>
        <v>-7.4189373133394243E-2</v>
      </c>
      <c r="P312" s="9">
        <f t="shared" si="163"/>
        <v>3.4441142793006623E-3</v>
      </c>
      <c r="Q312" s="40">
        <f t="shared" si="164"/>
        <v>33390.953999999998</v>
      </c>
      <c r="S312" s="35">
        <v>0.1</v>
      </c>
      <c r="Z312">
        <f t="shared" si="165"/>
        <v>-4961</v>
      </c>
      <c r="AA312" s="15">
        <f t="shared" si="166"/>
        <v>-1.8776023978700554E-2</v>
      </c>
      <c r="AB312" s="15">
        <f t="shared" si="167"/>
        <v>1.6310138250867287E-2</v>
      </c>
      <c r="AC312" s="15">
        <f t="shared" si="168"/>
        <v>-9.3541142864345932E-3</v>
      </c>
      <c r="AD312" s="15">
        <f t="shared" si="169"/>
        <v>1.2866023971566623E-2</v>
      </c>
      <c r="AE312" s="15">
        <f t="shared" si="170"/>
        <v>1.6553457283692699E-5</v>
      </c>
      <c r="AF312">
        <f t="shared" si="171"/>
        <v>-9.3541142864345932E-3</v>
      </c>
      <c r="AG312" s="68"/>
      <c r="AH312">
        <f t="shared" si="172"/>
        <v>-2.2220138258001218E-2</v>
      </c>
      <c r="AI312">
        <f t="shared" si="173"/>
        <v>0.61614591328945645</v>
      </c>
      <c r="AJ312">
        <f t="shared" si="174"/>
        <v>-0.77245457144935536</v>
      </c>
      <c r="AK312">
        <f t="shared" si="175"/>
        <v>-0.40774506755522449</v>
      </c>
      <c r="AL312">
        <f t="shared" si="176"/>
        <v>-2.326022993920239</v>
      </c>
      <c r="AM312">
        <f t="shared" si="177"/>
        <v>-2.314814235202757</v>
      </c>
      <c r="AN312" s="15">
        <f t="shared" si="184"/>
        <v>4.5073447980683579</v>
      </c>
      <c r="AO312" s="15">
        <f t="shared" si="184"/>
        <v>4.5073443692305331</v>
      </c>
      <c r="AP312" s="15">
        <f t="shared" si="184"/>
        <v>4.5073481302717777</v>
      </c>
      <c r="AQ312" s="15">
        <f t="shared" si="184"/>
        <v>4.5073151470863486</v>
      </c>
      <c r="AR312" s="15">
        <f t="shared" si="184"/>
        <v>4.5076045780127654</v>
      </c>
      <c r="AS312" s="15">
        <f t="shared" si="184"/>
        <v>4.5050783818554896</v>
      </c>
      <c r="AT312" s="15">
        <f t="shared" si="184"/>
        <v>4.5282762506342458</v>
      </c>
      <c r="AU312" s="15">
        <f t="shared" si="178"/>
        <v>5.0556138632887739</v>
      </c>
    </row>
    <row r="313" spans="1:48" x14ac:dyDescent="0.2">
      <c r="A313" s="9" t="s">
        <v>661</v>
      </c>
      <c r="B313" s="35"/>
      <c r="C313" s="12">
        <v>48426.474999999999</v>
      </c>
      <c r="D313" s="12"/>
      <c r="E313" s="9">
        <f t="shared" si="160"/>
        <v>-4950.0144428805725</v>
      </c>
      <c r="F313" s="9">
        <f t="shared" si="161"/>
        <v>-4950</v>
      </c>
      <c r="G313" s="9">
        <f t="shared" si="162"/>
        <v>-2.2369999998772983E-2</v>
      </c>
      <c r="H313" s="9"/>
      <c r="I313" s="9">
        <f t="shared" si="183"/>
        <v>-2.2369999998772983E-2</v>
      </c>
      <c r="J313" s="9"/>
      <c r="K313" s="9"/>
      <c r="L313" s="9"/>
      <c r="M313" s="9"/>
      <c r="N313" s="9"/>
      <c r="O313" s="9">
        <f t="shared" ca="1" si="181"/>
        <v>-7.4001883119618445E-2</v>
      </c>
      <c r="P313" s="9">
        <f t="shared" si="163"/>
        <v>3.4468982821422413E-3</v>
      </c>
      <c r="Q313" s="40">
        <f t="shared" si="164"/>
        <v>33407.974999999999</v>
      </c>
      <c r="S313" s="35">
        <v>0.1</v>
      </c>
      <c r="Z313">
        <f t="shared" si="165"/>
        <v>-4950</v>
      </c>
      <c r="AA313" s="15">
        <f t="shared" si="166"/>
        <v>-1.8781948256936468E-2</v>
      </c>
      <c r="AB313" s="15">
        <f t="shared" si="167"/>
        <v>-1.4115345969427373E-4</v>
      </c>
      <c r="AC313" s="15">
        <f t="shared" si="168"/>
        <v>-2.5816898280915223E-2</v>
      </c>
      <c r="AD313" s="15">
        <f t="shared" si="169"/>
        <v>-3.5880517418365142E-3</v>
      </c>
      <c r="AE313" s="15">
        <f t="shared" si="170"/>
        <v>1.2874115302096045E-6</v>
      </c>
      <c r="AF313">
        <f t="shared" si="171"/>
        <v>-2.5816898280915223E-2</v>
      </c>
      <c r="AG313" s="68"/>
      <c r="AH313">
        <f t="shared" si="172"/>
        <v>-2.2228846539078709E-2</v>
      </c>
      <c r="AI313">
        <f t="shared" si="173"/>
        <v>0.61711295979382386</v>
      </c>
      <c r="AJ313">
        <f t="shared" si="174"/>
        <v>-0.77395691778788456</v>
      </c>
      <c r="AK313">
        <f t="shared" si="175"/>
        <v>-0.40865329368812642</v>
      </c>
      <c r="AL313">
        <f t="shared" si="176"/>
        <v>-2.3236539395517188</v>
      </c>
      <c r="AM313">
        <f t="shared" si="177"/>
        <v>-2.307303170608392</v>
      </c>
      <c r="AN313" s="15">
        <f t="shared" si="184"/>
        <v>4.51052781997228</v>
      </c>
      <c r="AO313" s="15">
        <f t="shared" si="184"/>
        <v>4.510527405435119</v>
      </c>
      <c r="AP313" s="15">
        <f t="shared" si="184"/>
        <v>4.510531097583657</v>
      </c>
      <c r="AQ313" s="15">
        <f t="shared" si="184"/>
        <v>4.5104982151548896</v>
      </c>
      <c r="AR313" s="15">
        <f t="shared" si="184"/>
        <v>4.5107912536873567</v>
      </c>
      <c r="AS313" s="15">
        <f t="shared" si="184"/>
        <v>4.5081944036469572</v>
      </c>
      <c r="AT313" s="15">
        <f t="shared" si="184"/>
        <v>4.5324904673027282</v>
      </c>
      <c r="AU313" s="15">
        <f t="shared" si="178"/>
        <v>5.0591570435003952</v>
      </c>
    </row>
    <row r="314" spans="1:48" x14ac:dyDescent="0.2">
      <c r="A314" s="9" t="s">
        <v>661</v>
      </c>
      <c r="B314" s="35"/>
      <c r="C314" s="12">
        <v>48426.483999999997</v>
      </c>
      <c r="D314" s="12"/>
      <c r="E314" s="9">
        <f t="shared" si="160"/>
        <v>-4950.0086321552653</v>
      </c>
      <c r="F314" s="9">
        <f t="shared" si="161"/>
        <v>-4950</v>
      </c>
      <c r="G314" s="9">
        <f t="shared" si="162"/>
        <v>-1.337000000057742E-2</v>
      </c>
      <c r="H314" s="9"/>
      <c r="I314" s="9">
        <f t="shared" si="183"/>
        <v>-1.337000000057742E-2</v>
      </c>
      <c r="J314" s="9"/>
      <c r="K314" s="9"/>
      <c r="L314" s="9"/>
      <c r="M314" s="9"/>
      <c r="N314" s="9"/>
      <c r="O314" s="9">
        <f t="shared" ca="1" si="181"/>
        <v>-7.4001883119618445E-2</v>
      </c>
      <c r="P314" s="9">
        <f t="shared" si="163"/>
        <v>3.4468982821422413E-3</v>
      </c>
      <c r="Q314" s="40">
        <f t="shared" si="164"/>
        <v>33407.983999999997</v>
      </c>
      <c r="S314" s="35">
        <v>0.1</v>
      </c>
      <c r="Z314">
        <f t="shared" si="165"/>
        <v>-4950</v>
      </c>
      <c r="AA314" s="15">
        <f t="shared" si="166"/>
        <v>-1.8781948256936468E-2</v>
      </c>
      <c r="AB314" s="15">
        <f t="shared" si="167"/>
        <v>8.8588465385012888E-3</v>
      </c>
      <c r="AC314" s="15">
        <f t="shared" si="168"/>
        <v>-1.681689828271966E-2</v>
      </c>
      <c r="AD314" s="15">
        <f t="shared" si="169"/>
        <v>5.4119482563590483E-3</v>
      </c>
      <c r="AE314" s="15">
        <f t="shared" si="170"/>
        <v>2.9289183929507744E-6</v>
      </c>
      <c r="AF314">
        <f t="shared" si="171"/>
        <v>-1.681689828271966E-2</v>
      </c>
      <c r="AG314" s="68"/>
      <c r="AH314">
        <f t="shared" si="172"/>
        <v>-2.2228846539078709E-2</v>
      </c>
      <c r="AI314">
        <f t="shared" si="173"/>
        <v>0.61711295979382386</v>
      </c>
      <c r="AJ314">
        <f t="shared" si="174"/>
        <v>-0.77395691778788456</v>
      </c>
      <c r="AK314">
        <f t="shared" si="175"/>
        <v>-0.40865329368812642</v>
      </c>
      <c r="AL314">
        <f t="shared" si="176"/>
        <v>-2.3236539395517188</v>
      </c>
      <c r="AM314">
        <f t="shared" si="177"/>
        <v>-2.307303170608392</v>
      </c>
      <c r="AN314" s="15">
        <f t="shared" si="184"/>
        <v>4.51052781997228</v>
      </c>
      <c r="AO314" s="15">
        <f t="shared" si="184"/>
        <v>4.510527405435119</v>
      </c>
      <c r="AP314" s="15">
        <f t="shared" si="184"/>
        <v>4.510531097583657</v>
      </c>
      <c r="AQ314" s="15">
        <f t="shared" si="184"/>
        <v>4.5104982151548896</v>
      </c>
      <c r="AR314" s="15">
        <f t="shared" si="184"/>
        <v>4.5107912536873567</v>
      </c>
      <c r="AS314" s="15">
        <f t="shared" si="184"/>
        <v>4.5081944036469572</v>
      </c>
      <c r="AT314" s="15">
        <f t="shared" si="184"/>
        <v>4.5324904673027282</v>
      </c>
      <c r="AU314" s="15">
        <f t="shared" si="178"/>
        <v>5.0591570435003952</v>
      </c>
    </row>
    <row r="315" spans="1:48" x14ac:dyDescent="0.2">
      <c r="A315" s="9" t="s">
        <v>661</v>
      </c>
      <c r="B315" s="35"/>
      <c r="C315" s="12">
        <v>48443.517999999996</v>
      </c>
      <c r="D315" s="12"/>
      <c r="E315" s="9">
        <f t="shared" si="160"/>
        <v>-4939.0108660563283</v>
      </c>
      <c r="F315" s="9">
        <f t="shared" si="161"/>
        <v>-4939</v>
      </c>
      <c r="G315" s="9">
        <f t="shared" si="162"/>
        <v>-1.6830000007757917E-2</v>
      </c>
      <c r="H315" s="9"/>
      <c r="I315" s="9">
        <f t="shared" si="183"/>
        <v>-1.6830000007757917E-2</v>
      </c>
      <c r="J315" s="9"/>
      <c r="K315" s="9"/>
      <c r="L315" s="9"/>
      <c r="M315" s="9"/>
      <c r="N315" s="9"/>
      <c r="O315" s="9">
        <f t="shared" ca="1" si="181"/>
        <v>-7.3814393105842646E-2</v>
      </c>
      <c r="P315" s="9">
        <f t="shared" si="163"/>
        <v>3.4496815912622887E-3</v>
      </c>
      <c r="Q315" s="40">
        <f t="shared" si="164"/>
        <v>33425.017999999996</v>
      </c>
      <c r="S315" s="35">
        <v>0.1</v>
      </c>
      <c r="Z315">
        <f t="shared" si="165"/>
        <v>-4939</v>
      </c>
      <c r="AA315" s="15">
        <f t="shared" si="166"/>
        <v>-1.8787661176693244E-2</v>
      </c>
      <c r="AB315" s="15">
        <f t="shared" si="167"/>
        <v>5.4073427601976157E-3</v>
      </c>
      <c r="AC315" s="15">
        <f t="shared" si="168"/>
        <v>-2.0279681599020206E-2</v>
      </c>
      <c r="AD315" s="15">
        <f t="shared" si="169"/>
        <v>1.957661168935327E-3</v>
      </c>
      <c r="AE315" s="15">
        <f t="shared" si="170"/>
        <v>3.8324372523572312E-7</v>
      </c>
      <c r="AF315">
        <f t="shared" si="171"/>
        <v>-2.0279681599020206E-2</v>
      </c>
      <c r="AG315" s="68"/>
      <c r="AH315">
        <f t="shared" si="172"/>
        <v>-2.2237342767955533E-2</v>
      </c>
      <c r="AI315">
        <f t="shared" si="173"/>
        <v>0.61808520909402587</v>
      </c>
      <c r="AJ315">
        <f t="shared" si="174"/>
        <v>-0.77545962837032612</v>
      </c>
      <c r="AK315">
        <f t="shared" si="175"/>
        <v>-0.40956207403426165</v>
      </c>
      <c r="AL315">
        <f t="shared" si="176"/>
        <v>-2.3212774287185898</v>
      </c>
      <c r="AM315">
        <f t="shared" si="177"/>
        <v>-2.299809603042442</v>
      </c>
      <c r="AN315" s="15">
        <f t="shared" si="184"/>
        <v>4.5137158471016896</v>
      </c>
      <c r="AO315" s="15">
        <f t="shared" si="184"/>
        <v>4.5137154478533033</v>
      </c>
      <c r="AP315" s="15">
        <f t="shared" si="184"/>
        <v>4.5137190601200423</v>
      </c>
      <c r="AQ315" s="15">
        <f t="shared" si="184"/>
        <v>4.5136863798900846</v>
      </c>
      <c r="AR315" s="15">
        <f t="shared" si="184"/>
        <v>4.5139822317630571</v>
      </c>
      <c r="AS315" s="15">
        <f t="shared" si="184"/>
        <v>4.511319563172175</v>
      </c>
      <c r="AT315" s="15">
        <f t="shared" si="184"/>
        <v>4.5367112958028581</v>
      </c>
      <c r="AU315" s="15">
        <f t="shared" si="178"/>
        <v>5.0627002237120173</v>
      </c>
    </row>
    <row r="316" spans="1:48" x14ac:dyDescent="0.2">
      <c r="A316" s="9" t="s">
        <v>632</v>
      </c>
      <c r="B316" s="35"/>
      <c r="C316" s="12">
        <v>48452.807999999997</v>
      </c>
      <c r="D316" s="12"/>
      <c r="E316" s="9">
        <f t="shared" si="160"/>
        <v>-4933.0129062665474</v>
      </c>
      <c r="F316" s="9">
        <f t="shared" si="161"/>
        <v>-4933</v>
      </c>
      <c r="G316" s="9">
        <f t="shared" si="162"/>
        <v>-1.9990000007965136E-2</v>
      </c>
      <c r="H316" s="9"/>
      <c r="I316" s="9">
        <f t="shared" si="183"/>
        <v>-1.9990000007965136E-2</v>
      </c>
      <c r="J316" s="9"/>
      <c r="K316" s="9"/>
      <c r="L316" s="9"/>
      <c r="M316" s="9"/>
      <c r="N316" s="9"/>
      <c r="O316" s="9">
        <f t="shared" ca="1" si="181"/>
        <v>-7.3712125825601299E-2</v>
      </c>
      <c r="P316" s="9">
        <f t="shared" si="163"/>
        <v>3.4511994674781984E-3</v>
      </c>
      <c r="Q316" s="40">
        <f t="shared" si="164"/>
        <v>33434.307999999997</v>
      </c>
      <c r="S316" s="35">
        <v>0.1</v>
      </c>
      <c r="Z316">
        <f t="shared" si="165"/>
        <v>-4933</v>
      </c>
      <c r="AA316" s="15">
        <f t="shared" si="166"/>
        <v>-1.8790687843240159E-2</v>
      </c>
      <c r="AB316" s="15">
        <f t="shared" si="167"/>
        <v>2.2518873027532194E-3</v>
      </c>
      <c r="AC316" s="15">
        <f t="shared" si="168"/>
        <v>-2.3441199475443333E-2</v>
      </c>
      <c r="AD316" s="15">
        <f t="shared" si="169"/>
        <v>-1.1993121647249777E-3</v>
      </c>
      <c r="AE316" s="15">
        <f t="shared" si="170"/>
        <v>1.4383496684573122E-7</v>
      </c>
      <c r="AF316">
        <f t="shared" si="171"/>
        <v>-2.3441199475443333E-2</v>
      </c>
      <c r="AG316" s="68"/>
      <c r="AH316">
        <f t="shared" si="172"/>
        <v>-2.2241887310718356E-2</v>
      </c>
      <c r="AI316">
        <f t="shared" si="173"/>
        <v>0.61861773273097309</v>
      </c>
      <c r="AJ316">
        <f t="shared" si="174"/>
        <v>-0.77627943616507733</v>
      </c>
      <c r="AK316">
        <f t="shared" si="175"/>
        <v>-0.41005800347357763</v>
      </c>
      <c r="AL316">
        <f t="shared" si="176"/>
        <v>-2.3199779887057632</v>
      </c>
      <c r="AM316">
        <f t="shared" si="177"/>
        <v>-2.2957295292242366</v>
      </c>
      <c r="AN316" s="15">
        <f t="shared" si="184"/>
        <v>4.5154568902699541</v>
      </c>
      <c r="AO316" s="15">
        <f t="shared" si="184"/>
        <v>4.5154564997069011</v>
      </c>
      <c r="AP316" s="15">
        <f t="shared" si="184"/>
        <v>4.5154600642220091</v>
      </c>
      <c r="AQ316" s="15">
        <f t="shared" si="184"/>
        <v>4.5154275346582526</v>
      </c>
      <c r="AR316" s="15">
        <f t="shared" si="184"/>
        <v>4.5157245945398152</v>
      </c>
      <c r="AS316" s="15">
        <f t="shared" si="184"/>
        <v>4.5130280665429048</v>
      </c>
      <c r="AT316" s="15">
        <f t="shared" si="184"/>
        <v>4.5390163496598603</v>
      </c>
      <c r="AU316" s="15">
        <f t="shared" si="178"/>
        <v>5.0646328674638106</v>
      </c>
    </row>
    <row r="317" spans="1:48" x14ac:dyDescent="0.2">
      <c r="A317" s="65" t="s">
        <v>1067</v>
      </c>
      <c r="B317" s="66" t="s">
        <v>676</v>
      </c>
      <c r="C317" s="67">
        <v>48500.835200000001</v>
      </c>
      <c r="D317" s="67" t="s">
        <v>857</v>
      </c>
      <c r="E317" s="9">
        <f t="shared" si="160"/>
        <v>-4902.0048099892829</v>
      </c>
      <c r="F317" s="9">
        <f t="shared" si="161"/>
        <v>-4902</v>
      </c>
      <c r="G317" s="9">
        <f t="shared" si="162"/>
        <v>-7.4499999973340891E-3</v>
      </c>
      <c r="H317" s="9">
        <f>G317</f>
        <v>-7.4499999973340891E-3</v>
      </c>
      <c r="I317" s="9"/>
      <c r="J317" s="9"/>
      <c r="K317" s="9"/>
      <c r="L317" s="9"/>
      <c r="M317" s="15"/>
      <c r="N317" s="9"/>
      <c r="O317" s="9">
        <f t="shared" ca="1" si="181"/>
        <v>-7.3183744877687681E-2</v>
      </c>
      <c r="P317" s="9">
        <f t="shared" si="163"/>
        <v>3.4590385399163336E-3</v>
      </c>
      <c r="Q317" s="40">
        <f t="shared" si="164"/>
        <v>33482.335200000001</v>
      </c>
      <c r="S317" s="35">
        <v>0.2</v>
      </c>
      <c r="U317" s="9"/>
      <c r="V317" s="9"/>
      <c r="W317" s="9"/>
      <c r="Z317">
        <f t="shared" si="165"/>
        <v>-4902</v>
      </c>
      <c r="AA317" s="15">
        <f t="shared" si="166"/>
        <v>-1.8805311985046827E-2</v>
      </c>
      <c r="AB317" s="15">
        <f t="shared" si="167"/>
        <v>1.4814350527629073E-2</v>
      </c>
      <c r="AC317" s="15">
        <f t="shared" si="168"/>
        <v>-1.0909038537250422E-2</v>
      </c>
      <c r="AD317" s="15">
        <f t="shared" si="169"/>
        <v>1.1355311987712738E-2</v>
      </c>
      <c r="AE317" s="15">
        <f t="shared" si="170"/>
        <v>2.5788622067658524E-5</v>
      </c>
      <c r="AF317">
        <f t="shared" si="171"/>
        <v>-1.0909038537250422E-2</v>
      </c>
      <c r="AG317" s="68"/>
      <c r="AH317">
        <f t="shared" si="172"/>
        <v>-2.2264350524963162E-2</v>
      </c>
      <c r="AI317">
        <f t="shared" si="173"/>
        <v>0.62139416187926566</v>
      </c>
      <c r="AJ317">
        <f t="shared" si="174"/>
        <v>-0.78051664828183687</v>
      </c>
      <c r="AK317">
        <f t="shared" si="175"/>
        <v>-0.41262285363379514</v>
      </c>
      <c r="AL317">
        <f t="shared" si="176"/>
        <v>-2.3132283030080214</v>
      </c>
      <c r="AM317">
        <f t="shared" si="177"/>
        <v>-2.2747306162390895</v>
      </c>
      <c r="AN317" s="15">
        <f t="shared" si="184"/>
        <v>4.5244762990061638</v>
      </c>
      <c r="AO317" s="15">
        <f t="shared" si="184"/>
        <v>4.5244759559841388</v>
      </c>
      <c r="AP317" s="15">
        <f t="shared" si="184"/>
        <v>4.5244792349717393</v>
      </c>
      <c r="AQ317" s="15">
        <f t="shared" si="184"/>
        <v>4.5244478930590208</v>
      </c>
      <c r="AR317" s="15">
        <f t="shared" si="184"/>
        <v>4.5247476835575586</v>
      </c>
      <c r="AS317" s="15">
        <f t="shared" si="184"/>
        <v>4.5218992368055968</v>
      </c>
      <c r="AT317" s="15">
        <f t="shared" si="184"/>
        <v>4.550957038958682</v>
      </c>
      <c r="AU317" s="15">
        <f t="shared" si="178"/>
        <v>5.0746181935147439</v>
      </c>
    </row>
    <row r="318" spans="1:48" x14ac:dyDescent="0.2">
      <c r="A318" s="9" t="s">
        <v>632</v>
      </c>
      <c r="B318" s="35"/>
      <c r="C318" s="12">
        <v>48796.663</v>
      </c>
      <c r="D318" s="12"/>
      <c r="E318" s="9">
        <f t="shared" si="160"/>
        <v>-4711.007689526491</v>
      </c>
      <c r="F318" s="9">
        <f t="shared" si="161"/>
        <v>-4711</v>
      </c>
      <c r="G318" s="9">
        <f t="shared" si="162"/>
        <v>-1.1910000001080334E-2</v>
      </c>
      <c r="H318" s="9"/>
      <c r="I318" s="9">
        <f t="shared" ref="I318:I351" si="185">G318</f>
        <v>-1.1910000001080334E-2</v>
      </c>
      <c r="J318" s="9"/>
      <c r="K318" s="9"/>
      <c r="L318" s="9"/>
      <c r="M318" s="9"/>
      <c r="N318" s="9"/>
      <c r="O318" s="9">
        <f t="shared" ca="1" si="181"/>
        <v>-6.9928236456671511E-2</v>
      </c>
      <c r="P318" s="9">
        <f t="shared" si="163"/>
        <v>3.5072157907352869E-3</v>
      </c>
      <c r="Q318" s="40">
        <f t="shared" si="164"/>
        <v>33778.163</v>
      </c>
      <c r="S318" s="35">
        <v>0.1</v>
      </c>
      <c r="Z318">
        <f t="shared" si="165"/>
        <v>-4711</v>
      </c>
      <c r="AA318" s="15">
        <f t="shared" si="166"/>
        <v>-1.8856572692341884E-2</v>
      </c>
      <c r="AB318" s="15">
        <f t="shared" si="167"/>
        <v>1.0453788481996837E-2</v>
      </c>
      <c r="AC318" s="15">
        <f t="shared" si="168"/>
        <v>-1.5417215791815621E-2</v>
      </c>
      <c r="AD318" s="15">
        <f t="shared" si="169"/>
        <v>6.9465726912615496E-3</v>
      </c>
      <c r="AE318" s="15">
        <f t="shared" si="170"/>
        <v>4.8254872154980728E-6</v>
      </c>
      <c r="AF318">
        <f t="shared" si="171"/>
        <v>-1.5417215791815621E-2</v>
      </c>
      <c r="AG318" s="68"/>
      <c r="AH318">
        <f t="shared" si="172"/>
        <v>-2.2363788483077171E-2</v>
      </c>
      <c r="AI318">
        <f t="shared" si="173"/>
        <v>0.63947341009925784</v>
      </c>
      <c r="AJ318">
        <f t="shared" si="174"/>
        <v>-0.80665661237156561</v>
      </c>
      <c r="AK318">
        <f t="shared" si="175"/>
        <v>-0.42850971747971145</v>
      </c>
      <c r="AL318">
        <f t="shared" si="176"/>
        <v>-2.2702470525534295</v>
      </c>
      <c r="AM318">
        <f t="shared" si="177"/>
        <v>-2.1482047019022996</v>
      </c>
      <c r="AN318" s="15">
        <f t="shared" si="184"/>
        <v>4.5809696293252236</v>
      </c>
      <c r="AO318" s="15">
        <f t="shared" si="184"/>
        <v>4.5809695437009861</v>
      </c>
      <c r="AP318" s="15">
        <f t="shared" si="184"/>
        <v>4.5809707105155706</v>
      </c>
      <c r="AQ318" s="15">
        <f t="shared" si="184"/>
        <v>4.5809548110408169</v>
      </c>
      <c r="AR318" s="15">
        <f t="shared" si="184"/>
        <v>4.5811716283172306</v>
      </c>
      <c r="AS318" s="15">
        <f t="shared" si="184"/>
        <v>4.5782449614799523</v>
      </c>
      <c r="AT318" s="15">
        <f t="shared" si="184"/>
        <v>4.6256711627364382</v>
      </c>
      <c r="AU318" s="15">
        <f t="shared" si="178"/>
        <v>5.1361406862801724</v>
      </c>
      <c r="AV318" s="15"/>
    </row>
    <row r="319" spans="1:48" x14ac:dyDescent="0.2">
      <c r="A319" s="9" t="s">
        <v>632</v>
      </c>
      <c r="B319" s="35"/>
      <c r="C319" s="12">
        <v>48813.7</v>
      </c>
      <c r="D319" s="12"/>
      <c r="E319" s="9">
        <f t="shared" si="160"/>
        <v>-4700.0079865191201</v>
      </c>
      <c r="F319" s="9">
        <f t="shared" si="161"/>
        <v>-4700</v>
      </c>
      <c r="G319" s="9">
        <f t="shared" si="162"/>
        <v>-1.2370000004011672E-2</v>
      </c>
      <c r="H319" s="9"/>
      <c r="I319" s="9">
        <f t="shared" si="185"/>
        <v>-1.2370000004011672E-2</v>
      </c>
      <c r="J319" s="9"/>
      <c r="K319" s="9"/>
      <c r="L319" s="9"/>
      <c r="M319" s="9"/>
      <c r="N319" s="9"/>
      <c r="O319" s="9">
        <f t="shared" ca="1" si="181"/>
        <v>-6.9740746442895712E-2</v>
      </c>
      <c r="P319" s="9">
        <f t="shared" si="163"/>
        <v>3.5099840271784234E-3</v>
      </c>
      <c r="Q319" s="40">
        <f t="shared" si="164"/>
        <v>33795.199999999997</v>
      </c>
      <c r="S319" s="35">
        <v>0.1</v>
      </c>
      <c r="Z319">
        <f t="shared" si="165"/>
        <v>-4700</v>
      </c>
      <c r="AA319" s="15">
        <f t="shared" si="166"/>
        <v>-1.885741314034511E-2</v>
      </c>
      <c r="AB319" s="15">
        <f t="shared" si="167"/>
        <v>9.9973971635118619E-3</v>
      </c>
      <c r="AC319" s="15">
        <f t="shared" si="168"/>
        <v>-1.5879984031190095E-2</v>
      </c>
      <c r="AD319" s="15">
        <f t="shared" si="169"/>
        <v>6.4874131363334385E-3</v>
      </c>
      <c r="AE319" s="15">
        <f t="shared" si="170"/>
        <v>4.2086529201471664E-6</v>
      </c>
      <c r="AF319">
        <f t="shared" si="171"/>
        <v>-1.5879984031190095E-2</v>
      </c>
      <c r="AG319" s="68"/>
      <c r="AH319">
        <f t="shared" si="172"/>
        <v>-2.2367397167523534E-2</v>
      </c>
      <c r="AI319">
        <f t="shared" si="173"/>
        <v>0.64056822595751828</v>
      </c>
      <c r="AJ319">
        <f t="shared" si="174"/>
        <v>-0.80816238631651927</v>
      </c>
      <c r="AK319">
        <f t="shared" si="175"/>
        <v>-0.42942845714818945</v>
      </c>
      <c r="AL319">
        <f t="shared" si="176"/>
        <v>-2.2676948517157469</v>
      </c>
      <c r="AM319">
        <f t="shared" si="177"/>
        <v>-2.1410592585046118</v>
      </c>
      <c r="AN319" s="15">
        <f t="shared" si="184"/>
        <v>4.5842733979330967</v>
      </c>
      <c r="AO319" s="15">
        <f t="shared" si="184"/>
        <v>4.5842733216162195</v>
      </c>
      <c r="AP319" s="15">
        <f t="shared" si="184"/>
        <v>4.5842743882635615</v>
      </c>
      <c r="AQ319" s="15">
        <f t="shared" si="184"/>
        <v>4.5842594810047741</v>
      </c>
      <c r="AR319" s="15">
        <f t="shared" si="184"/>
        <v>4.5844679786528681</v>
      </c>
      <c r="AS319" s="15">
        <f t="shared" si="184"/>
        <v>4.5815818766795671</v>
      </c>
      <c r="AT319" s="15">
        <f t="shared" si="184"/>
        <v>4.630033407379214</v>
      </c>
      <c r="AU319" s="15">
        <f t="shared" si="178"/>
        <v>5.1396838664917945</v>
      </c>
    </row>
    <row r="320" spans="1:48" x14ac:dyDescent="0.2">
      <c r="A320" s="9" t="s">
        <v>665</v>
      </c>
      <c r="B320" s="35"/>
      <c r="C320" s="12">
        <v>48852.419000000002</v>
      </c>
      <c r="D320" s="12"/>
      <c r="E320" s="9">
        <f t="shared" si="160"/>
        <v>-4675.00960060948</v>
      </c>
      <c r="F320" s="9">
        <f t="shared" si="161"/>
        <v>-4675</v>
      </c>
      <c r="G320" s="9">
        <f t="shared" si="162"/>
        <v>-1.4869999999064021E-2</v>
      </c>
      <c r="H320" s="9"/>
      <c r="I320" s="9">
        <f t="shared" si="185"/>
        <v>-1.4869999999064021E-2</v>
      </c>
      <c r="J320" s="9"/>
      <c r="K320" s="9"/>
      <c r="L320" s="9"/>
      <c r="M320" s="9"/>
      <c r="N320" s="9"/>
      <c r="O320" s="9">
        <f t="shared" ca="1" si="181"/>
        <v>-6.9314632775223442E-2</v>
      </c>
      <c r="P320" s="9">
        <f t="shared" si="163"/>
        <v>3.5162728936839888E-3</v>
      </c>
      <c r="Q320" s="40">
        <f t="shared" si="164"/>
        <v>33833.919000000002</v>
      </c>
      <c r="S320" s="35">
        <v>0.1</v>
      </c>
      <c r="X320" s="9"/>
      <c r="Y320" s="9"/>
      <c r="Z320">
        <f t="shared" si="165"/>
        <v>-4675</v>
      </c>
      <c r="AA320" s="15">
        <f t="shared" si="166"/>
        <v>-1.8858436564849732E-2</v>
      </c>
      <c r="AB320" s="15">
        <f t="shared" si="167"/>
        <v>7.5047094594697002E-3</v>
      </c>
      <c r="AC320" s="15">
        <f t="shared" si="168"/>
        <v>-1.838627289274801E-2</v>
      </c>
      <c r="AD320" s="15">
        <f t="shared" si="169"/>
        <v>3.9884365657857114E-3</v>
      </c>
      <c r="AE320" s="15">
        <f t="shared" si="170"/>
        <v>1.590762623929652E-6</v>
      </c>
      <c r="AF320">
        <f t="shared" si="171"/>
        <v>-1.838627289274801E-2</v>
      </c>
      <c r="AG320" s="68"/>
      <c r="AH320">
        <f t="shared" si="172"/>
        <v>-2.2374709458533721E-2</v>
      </c>
      <c r="AI320">
        <f t="shared" si="173"/>
        <v>0.64307924691866569</v>
      </c>
      <c r="AJ320">
        <f t="shared" si="174"/>
        <v>-0.81158410767099642</v>
      </c>
      <c r="AK320">
        <f t="shared" si="175"/>
        <v>-0.43151775863787256</v>
      </c>
      <c r="AL320">
        <f t="shared" si="176"/>
        <v>-2.2618617025708181</v>
      </c>
      <c r="AM320">
        <f t="shared" si="177"/>
        <v>-2.1248737386282395</v>
      </c>
      <c r="AN320" s="15">
        <f t="shared" si="184"/>
        <v>4.5918030894662785</v>
      </c>
      <c r="AO320" s="15">
        <f t="shared" si="184"/>
        <v>4.5918030317708292</v>
      </c>
      <c r="AP320" s="15">
        <f t="shared" si="184"/>
        <v>4.5918038882392986</v>
      </c>
      <c r="AQ320" s="15">
        <f t="shared" si="184"/>
        <v>4.5917911748906697</v>
      </c>
      <c r="AR320" s="15">
        <f t="shared" si="184"/>
        <v>4.5919800280629728</v>
      </c>
      <c r="AS320" s="15">
        <f t="shared" si="184"/>
        <v>4.589204313713898</v>
      </c>
      <c r="AT320" s="15">
        <f t="shared" si="184"/>
        <v>4.6399713783838736</v>
      </c>
      <c r="AU320" s="15">
        <f t="shared" si="178"/>
        <v>5.1477365487909337</v>
      </c>
    </row>
    <row r="321" spans="1:48" x14ac:dyDescent="0.2">
      <c r="A321" s="9" t="s">
        <v>666</v>
      </c>
      <c r="B321" s="35"/>
      <c r="C321" s="12">
        <v>49202.457999999999</v>
      </c>
      <c r="D321" s="12"/>
      <c r="E321" s="9">
        <f t="shared" si="160"/>
        <v>-4449.0117699469301</v>
      </c>
      <c r="F321" s="9">
        <f t="shared" si="161"/>
        <v>-4449</v>
      </c>
      <c r="G321" s="9">
        <f t="shared" si="162"/>
        <v>-1.8230000001494773E-2</v>
      </c>
      <c r="H321" s="9"/>
      <c r="I321" s="9">
        <f t="shared" si="185"/>
        <v>-1.8230000001494773E-2</v>
      </c>
      <c r="J321" s="9"/>
      <c r="K321" s="9"/>
      <c r="L321" s="9"/>
      <c r="M321" s="9"/>
      <c r="N321" s="9"/>
      <c r="O321" s="9">
        <f t="shared" ca="1" si="181"/>
        <v>-6.5462565219466085E-2</v>
      </c>
      <c r="P321" s="9">
        <f t="shared" si="163"/>
        <v>3.5729616351273768E-3</v>
      </c>
      <c r="Q321" s="40">
        <f t="shared" si="164"/>
        <v>34183.957999999999</v>
      </c>
      <c r="S321" s="35">
        <v>0.1</v>
      </c>
      <c r="Z321">
        <f t="shared" si="165"/>
        <v>-4449</v>
      </c>
      <c r="AA321" s="15">
        <f t="shared" si="166"/>
        <v>-1.8809347538116677E-2</v>
      </c>
      <c r="AB321" s="15">
        <f t="shared" si="167"/>
        <v>4.1523091717492813E-3</v>
      </c>
      <c r="AC321" s="15">
        <f t="shared" si="168"/>
        <v>-2.180296163662215E-2</v>
      </c>
      <c r="AD321" s="15">
        <f t="shared" si="169"/>
        <v>5.7934753662190405E-4</v>
      </c>
      <c r="AE321" s="15">
        <f t="shared" si="170"/>
        <v>3.3564356818986849E-8</v>
      </c>
      <c r="AF321">
        <f t="shared" si="171"/>
        <v>-2.180296163662215E-2</v>
      </c>
      <c r="AG321" s="68"/>
      <c r="AH321">
        <f t="shared" si="172"/>
        <v>-2.2382309173244054E-2</v>
      </c>
      <c r="AI321">
        <f t="shared" si="173"/>
        <v>0.66730360486753337</v>
      </c>
      <c r="AJ321">
        <f t="shared" si="174"/>
        <v>-0.84242956923202905</v>
      </c>
      <c r="AK321">
        <f t="shared" si="175"/>
        <v>-0.45045877576739657</v>
      </c>
      <c r="AL321">
        <f t="shared" si="176"/>
        <v>-2.206943531172306</v>
      </c>
      <c r="AM321">
        <f t="shared" si="177"/>
        <v>-1.9817493700986935</v>
      </c>
      <c r="AN321" s="15">
        <f t="shared" ref="AN321:AT330" si="186">$AU321+$AB$7*SIN(AO321)</f>
        <v>4.661264477541283</v>
      </c>
      <c r="AO321" s="15">
        <f t="shared" si="186"/>
        <v>4.6612644771029057</v>
      </c>
      <c r="AP321" s="15">
        <f t="shared" si="186"/>
        <v>4.6612644924215232</v>
      </c>
      <c r="AQ321" s="15">
        <f t="shared" si="186"/>
        <v>4.6612639571310872</v>
      </c>
      <c r="AR321" s="15">
        <f t="shared" si="186"/>
        <v>4.6612826655267146</v>
      </c>
      <c r="AS321" s="15">
        <f t="shared" si="186"/>
        <v>4.6606328156909296</v>
      </c>
      <c r="AT321" s="15">
        <f t="shared" si="186"/>
        <v>4.7312892726377278</v>
      </c>
      <c r="AU321" s="15">
        <f t="shared" si="178"/>
        <v>5.2205327967751582</v>
      </c>
    </row>
    <row r="322" spans="1:48" x14ac:dyDescent="0.2">
      <c r="A322" s="9" t="s">
        <v>661</v>
      </c>
      <c r="B322" s="35"/>
      <c r="C322" s="12">
        <v>49216.394</v>
      </c>
      <c r="D322" s="12"/>
      <c r="E322" s="9">
        <f t="shared" si="160"/>
        <v>-4440.0141846261131</v>
      </c>
      <c r="F322" s="9">
        <f t="shared" si="161"/>
        <v>-4440</v>
      </c>
      <c r="G322" s="9">
        <f t="shared" si="162"/>
        <v>-2.1970000001601875E-2</v>
      </c>
      <c r="H322" s="9"/>
      <c r="I322" s="9">
        <f t="shared" si="185"/>
        <v>-2.1970000001601875E-2</v>
      </c>
      <c r="J322" s="9"/>
      <c r="K322" s="9"/>
      <c r="L322" s="9"/>
      <c r="M322" s="9"/>
      <c r="N322" s="9"/>
      <c r="O322" s="9">
        <f t="shared" ca="1" si="181"/>
        <v>-6.5309164299104078E-2</v>
      </c>
      <c r="P322" s="9">
        <f t="shared" si="163"/>
        <v>3.5752130884826924E-3</v>
      </c>
      <c r="Q322" s="40">
        <f t="shared" si="164"/>
        <v>34197.894</v>
      </c>
      <c r="S322" s="35">
        <v>0.1</v>
      </c>
      <c r="Z322">
        <f t="shared" si="165"/>
        <v>-4440</v>
      </c>
      <c r="AA322" s="15">
        <f t="shared" si="166"/>
        <v>-1.8805122507232853E-2</v>
      </c>
      <c r="AB322" s="15">
        <f t="shared" si="167"/>
        <v>4.1033559411367271E-4</v>
      </c>
      <c r="AC322" s="15">
        <f t="shared" si="168"/>
        <v>-2.5545213090084569E-2</v>
      </c>
      <c r="AD322" s="15">
        <f t="shared" si="169"/>
        <v>-3.1648774943690214E-3</v>
      </c>
      <c r="AE322" s="15">
        <f t="shared" si="170"/>
        <v>1.0016449554363535E-6</v>
      </c>
      <c r="AF322">
        <f t="shared" si="171"/>
        <v>-2.5545213090084569E-2</v>
      </c>
      <c r="AG322" s="68"/>
      <c r="AH322">
        <f t="shared" si="172"/>
        <v>-2.2380335595715548E-2</v>
      </c>
      <c r="AI322">
        <f t="shared" si="173"/>
        <v>0.6683285712201289</v>
      </c>
      <c r="AJ322">
        <f t="shared" si="174"/>
        <v>-0.84365235490230184</v>
      </c>
      <c r="AK322">
        <f t="shared" si="175"/>
        <v>-0.45121398840363863</v>
      </c>
      <c r="AL322">
        <f t="shared" si="176"/>
        <v>-2.2046700546920452</v>
      </c>
      <c r="AM322">
        <f t="shared" si="177"/>
        <v>-1.9761608719945449</v>
      </c>
      <c r="AN322" s="15">
        <f t="shared" si="186"/>
        <v>4.6640849535125977</v>
      </c>
      <c r="AO322" s="15">
        <f t="shared" si="186"/>
        <v>4.66408495323099</v>
      </c>
      <c r="AP322" s="15">
        <f t="shared" si="186"/>
        <v>4.6640849636455783</v>
      </c>
      <c r="AQ322" s="15">
        <f t="shared" si="186"/>
        <v>4.6640845784883762</v>
      </c>
      <c r="AR322" s="15">
        <f t="shared" si="186"/>
        <v>4.6640988245949284</v>
      </c>
      <c r="AS322" s="15">
        <f t="shared" si="186"/>
        <v>4.663574657753772</v>
      </c>
      <c r="AT322" s="15">
        <f t="shared" si="186"/>
        <v>4.7349801787690664</v>
      </c>
      <c r="AU322" s="15">
        <f t="shared" si="178"/>
        <v>5.223431762402849</v>
      </c>
    </row>
    <row r="323" spans="1:48" x14ac:dyDescent="0.2">
      <c r="A323" s="9" t="s">
        <v>661</v>
      </c>
      <c r="B323" s="35"/>
      <c r="C323" s="12">
        <v>49216.396000000001</v>
      </c>
      <c r="D323" s="12"/>
      <c r="E323" s="9">
        <f t="shared" si="160"/>
        <v>-4440.0128933538217</v>
      </c>
      <c r="F323" s="9">
        <f t="shared" si="161"/>
        <v>-4440</v>
      </c>
      <c r="G323" s="9">
        <f t="shared" si="162"/>
        <v>-1.9970000001194421E-2</v>
      </c>
      <c r="H323" s="9"/>
      <c r="I323" s="9">
        <f t="shared" si="185"/>
        <v>-1.9970000001194421E-2</v>
      </c>
      <c r="J323" s="9"/>
      <c r="K323" s="9"/>
      <c r="L323" s="9"/>
      <c r="M323" s="9"/>
      <c r="N323" s="9"/>
      <c r="O323" s="9">
        <f t="shared" ca="1" si="181"/>
        <v>-6.5309164299104078E-2</v>
      </c>
      <c r="P323" s="9">
        <f t="shared" si="163"/>
        <v>3.5752130884826924E-3</v>
      </c>
      <c r="Q323" s="40">
        <f t="shared" si="164"/>
        <v>34197.896000000001</v>
      </c>
      <c r="S323" s="35">
        <v>0.1</v>
      </c>
      <c r="Z323">
        <f t="shared" si="165"/>
        <v>-4440</v>
      </c>
      <c r="AA323" s="15">
        <f t="shared" si="166"/>
        <v>-1.8805122507232853E-2</v>
      </c>
      <c r="AB323" s="15">
        <f t="shared" si="167"/>
        <v>2.4103355945211263E-3</v>
      </c>
      <c r="AC323" s="15">
        <f t="shared" si="168"/>
        <v>-2.3545213089677115E-2</v>
      </c>
      <c r="AD323" s="15">
        <f t="shared" si="169"/>
        <v>-1.1648774939615678E-3</v>
      </c>
      <c r="AE323" s="15">
        <f t="shared" si="170"/>
        <v>1.3569395759381824E-7</v>
      </c>
      <c r="AF323">
        <f t="shared" si="171"/>
        <v>-2.3545213089677115E-2</v>
      </c>
      <c r="AG323" s="68"/>
      <c r="AH323">
        <f t="shared" si="172"/>
        <v>-2.2380335595715548E-2</v>
      </c>
      <c r="AI323">
        <f t="shared" si="173"/>
        <v>0.6683285712201289</v>
      </c>
      <c r="AJ323">
        <f t="shared" si="174"/>
        <v>-0.84365235490230184</v>
      </c>
      <c r="AK323">
        <f t="shared" si="175"/>
        <v>-0.45121398840363863</v>
      </c>
      <c r="AL323">
        <f t="shared" si="176"/>
        <v>-2.2046700546920452</v>
      </c>
      <c r="AM323">
        <f t="shared" si="177"/>
        <v>-1.9761608719945449</v>
      </c>
      <c r="AN323" s="15">
        <f t="shared" si="186"/>
        <v>4.6640849535125977</v>
      </c>
      <c r="AO323" s="15">
        <f t="shared" si="186"/>
        <v>4.66408495323099</v>
      </c>
      <c r="AP323" s="15">
        <f t="shared" si="186"/>
        <v>4.6640849636455783</v>
      </c>
      <c r="AQ323" s="15">
        <f t="shared" si="186"/>
        <v>4.6640845784883762</v>
      </c>
      <c r="AR323" s="15">
        <f t="shared" si="186"/>
        <v>4.6640988245949284</v>
      </c>
      <c r="AS323" s="15">
        <f t="shared" si="186"/>
        <v>4.663574657753772</v>
      </c>
      <c r="AT323" s="15">
        <f t="shared" si="186"/>
        <v>4.7349801787690664</v>
      </c>
      <c r="AU323" s="15">
        <f t="shared" si="178"/>
        <v>5.223431762402849</v>
      </c>
    </row>
    <row r="324" spans="1:48" x14ac:dyDescent="0.2">
      <c r="A324" s="9" t="s">
        <v>661</v>
      </c>
      <c r="B324" s="35"/>
      <c r="C324" s="12">
        <v>49216.398000000001</v>
      </c>
      <c r="D324" s="12"/>
      <c r="E324" s="9">
        <f t="shared" si="160"/>
        <v>-4440.0116020815312</v>
      </c>
      <c r="F324" s="9">
        <f t="shared" si="161"/>
        <v>-4440</v>
      </c>
      <c r="G324" s="9">
        <f t="shared" si="162"/>
        <v>-1.7970000000786968E-2</v>
      </c>
      <c r="H324" s="9"/>
      <c r="I324" s="9">
        <f t="shared" si="185"/>
        <v>-1.7970000000786968E-2</v>
      </c>
      <c r="J324" s="9"/>
      <c r="K324" s="9"/>
      <c r="L324" s="9"/>
      <c r="M324" s="9"/>
      <c r="N324" s="9"/>
      <c r="O324" s="9">
        <f t="shared" ca="1" si="181"/>
        <v>-6.5309164299104078E-2</v>
      </c>
      <c r="P324" s="9">
        <f t="shared" si="163"/>
        <v>3.5752130884826924E-3</v>
      </c>
      <c r="Q324" s="40">
        <f t="shared" si="164"/>
        <v>34197.898000000001</v>
      </c>
      <c r="S324" s="35">
        <v>0.1</v>
      </c>
      <c r="X324" s="15"/>
      <c r="Y324" s="9"/>
      <c r="Z324">
        <f t="shared" si="165"/>
        <v>-4440</v>
      </c>
      <c r="AA324" s="15">
        <f t="shared" si="166"/>
        <v>-1.8805122507232853E-2</v>
      </c>
      <c r="AB324" s="15">
        <f t="shared" si="167"/>
        <v>4.41033559492858E-3</v>
      </c>
      <c r="AC324" s="15">
        <f t="shared" si="168"/>
        <v>-2.1545213089269662E-2</v>
      </c>
      <c r="AD324" s="15">
        <f t="shared" si="169"/>
        <v>8.3512250644588587E-4</v>
      </c>
      <c r="AE324" s="15">
        <f t="shared" si="170"/>
        <v>6.9742960077245876E-8</v>
      </c>
      <c r="AF324">
        <f t="shared" si="171"/>
        <v>-2.1545213089269662E-2</v>
      </c>
      <c r="AG324" s="68"/>
      <c r="AH324">
        <f t="shared" si="172"/>
        <v>-2.2380335595715548E-2</v>
      </c>
      <c r="AI324">
        <f t="shared" si="173"/>
        <v>0.6683285712201289</v>
      </c>
      <c r="AJ324">
        <f t="shared" si="174"/>
        <v>-0.84365235490230184</v>
      </c>
      <c r="AK324">
        <f t="shared" si="175"/>
        <v>-0.45121398840363863</v>
      </c>
      <c r="AL324">
        <f t="shared" si="176"/>
        <v>-2.2046700546920452</v>
      </c>
      <c r="AM324">
        <f t="shared" si="177"/>
        <v>-1.9761608719945449</v>
      </c>
      <c r="AN324" s="15">
        <f t="shared" si="186"/>
        <v>4.6640849535125977</v>
      </c>
      <c r="AO324" s="15">
        <f t="shared" si="186"/>
        <v>4.66408495323099</v>
      </c>
      <c r="AP324" s="15">
        <f t="shared" si="186"/>
        <v>4.6640849636455783</v>
      </c>
      <c r="AQ324" s="15">
        <f t="shared" si="186"/>
        <v>4.6640845784883762</v>
      </c>
      <c r="AR324" s="15">
        <f t="shared" si="186"/>
        <v>4.6640988245949284</v>
      </c>
      <c r="AS324" s="15">
        <f t="shared" si="186"/>
        <v>4.663574657753772</v>
      </c>
      <c r="AT324" s="15">
        <f t="shared" si="186"/>
        <v>4.7349801787690664</v>
      </c>
      <c r="AU324" s="15">
        <f t="shared" si="178"/>
        <v>5.223431762402849</v>
      </c>
    </row>
    <row r="325" spans="1:48" x14ac:dyDescent="0.2">
      <c r="A325" s="9" t="s">
        <v>661</v>
      </c>
      <c r="B325" s="35"/>
      <c r="C325" s="12">
        <v>49216.398000000001</v>
      </c>
      <c r="D325" s="12"/>
      <c r="E325" s="9">
        <f t="shared" si="160"/>
        <v>-4440.0116020815312</v>
      </c>
      <c r="F325" s="9">
        <f t="shared" si="161"/>
        <v>-4440</v>
      </c>
      <c r="G325" s="9">
        <f t="shared" si="162"/>
        <v>-1.7970000000786968E-2</v>
      </c>
      <c r="H325" s="9"/>
      <c r="I325" s="9">
        <f t="shared" si="185"/>
        <v>-1.7970000000786968E-2</v>
      </c>
      <c r="J325" s="9"/>
      <c r="K325" s="9"/>
      <c r="L325" s="9"/>
      <c r="M325" s="9"/>
      <c r="N325" s="9"/>
      <c r="O325" s="9">
        <f t="shared" ca="1" si="181"/>
        <v>-6.5309164299104078E-2</v>
      </c>
      <c r="P325" s="9">
        <f t="shared" si="163"/>
        <v>3.5752130884826924E-3</v>
      </c>
      <c r="Q325" s="40">
        <f t="shared" si="164"/>
        <v>34197.898000000001</v>
      </c>
      <c r="S325" s="35">
        <v>0.1</v>
      </c>
      <c r="Z325">
        <f t="shared" si="165"/>
        <v>-4440</v>
      </c>
      <c r="AA325" s="15">
        <f t="shared" si="166"/>
        <v>-1.8805122507232853E-2</v>
      </c>
      <c r="AB325" s="15">
        <f t="shared" si="167"/>
        <v>4.41033559492858E-3</v>
      </c>
      <c r="AC325" s="15">
        <f t="shared" si="168"/>
        <v>-2.1545213089269662E-2</v>
      </c>
      <c r="AD325" s="15">
        <f t="shared" si="169"/>
        <v>8.3512250644588587E-4</v>
      </c>
      <c r="AE325" s="15">
        <f t="shared" si="170"/>
        <v>6.9742960077245876E-8</v>
      </c>
      <c r="AF325">
        <f t="shared" si="171"/>
        <v>-2.1545213089269662E-2</v>
      </c>
      <c r="AG325" s="68"/>
      <c r="AH325">
        <f t="shared" si="172"/>
        <v>-2.2380335595715548E-2</v>
      </c>
      <c r="AI325">
        <f t="shared" si="173"/>
        <v>0.6683285712201289</v>
      </c>
      <c r="AJ325">
        <f t="shared" si="174"/>
        <v>-0.84365235490230184</v>
      </c>
      <c r="AK325">
        <f t="shared" si="175"/>
        <v>-0.45121398840363863</v>
      </c>
      <c r="AL325">
        <f t="shared" si="176"/>
        <v>-2.2046700546920452</v>
      </c>
      <c r="AM325">
        <f t="shared" si="177"/>
        <v>-1.9761608719945449</v>
      </c>
      <c r="AN325" s="15">
        <f t="shared" si="186"/>
        <v>4.6640849535125977</v>
      </c>
      <c r="AO325" s="15">
        <f t="shared" si="186"/>
        <v>4.66408495323099</v>
      </c>
      <c r="AP325" s="15">
        <f t="shared" si="186"/>
        <v>4.6640849636455783</v>
      </c>
      <c r="AQ325" s="15">
        <f t="shared" si="186"/>
        <v>4.6640845784883762</v>
      </c>
      <c r="AR325" s="15">
        <f t="shared" si="186"/>
        <v>4.6640988245949284</v>
      </c>
      <c r="AS325" s="15">
        <f t="shared" si="186"/>
        <v>4.663574657753772</v>
      </c>
      <c r="AT325" s="15">
        <f t="shared" si="186"/>
        <v>4.7349801787690664</v>
      </c>
      <c r="AU325" s="15">
        <f t="shared" si="178"/>
        <v>5.223431762402849</v>
      </c>
    </row>
    <row r="326" spans="1:48" x14ac:dyDescent="0.2">
      <c r="A326" s="9" t="s">
        <v>661</v>
      </c>
      <c r="B326" s="35"/>
      <c r="C326" s="12">
        <v>49216.398999999998</v>
      </c>
      <c r="D326" s="12"/>
      <c r="E326" s="9">
        <f t="shared" si="160"/>
        <v>-4440.0109564453878</v>
      </c>
      <c r="F326" s="9">
        <f t="shared" si="161"/>
        <v>-4440</v>
      </c>
      <c r="G326" s="9">
        <f t="shared" si="162"/>
        <v>-1.697000000422122E-2</v>
      </c>
      <c r="H326" s="9"/>
      <c r="I326" s="9">
        <f t="shared" si="185"/>
        <v>-1.697000000422122E-2</v>
      </c>
      <c r="J326" s="9"/>
      <c r="K326" s="9"/>
      <c r="L326" s="9"/>
      <c r="M326" s="9"/>
      <c r="N326" s="9"/>
      <c r="O326" s="9">
        <f t="shared" ca="1" si="181"/>
        <v>-6.5309164299104078E-2</v>
      </c>
      <c r="P326" s="9">
        <f t="shared" si="163"/>
        <v>3.5752130884826924E-3</v>
      </c>
      <c r="Q326" s="40">
        <f t="shared" si="164"/>
        <v>34197.898999999998</v>
      </c>
      <c r="S326" s="35">
        <v>0.1</v>
      </c>
      <c r="Z326">
        <f t="shared" si="165"/>
        <v>-4440</v>
      </c>
      <c r="AA326" s="15">
        <f t="shared" si="166"/>
        <v>-1.8805122507232853E-2</v>
      </c>
      <c r="AB326" s="15">
        <f t="shared" si="167"/>
        <v>5.410335591494328E-3</v>
      </c>
      <c r="AC326" s="15">
        <f t="shared" si="168"/>
        <v>-2.0545213092703914E-2</v>
      </c>
      <c r="AD326" s="15">
        <f t="shared" si="169"/>
        <v>1.8351225030116339E-3</v>
      </c>
      <c r="AE326" s="15">
        <f t="shared" si="170"/>
        <v>3.3676746010596844E-7</v>
      </c>
      <c r="AF326">
        <f t="shared" si="171"/>
        <v>-2.0545213092703914E-2</v>
      </c>
      <c r="AG326" s="68"/>
      <c r="AH326">
        <f t="shared" si="172"/>
        <v>-2.2380335595715548E-2</v>
      </c>
      <c r="AI326">
        <f t="shared" si="173"/>
        <v>0.6683285712201289</v>
      </c>
      <c r="AJ326">
        <f t="shared" si="174"/>
        <v>-0.84365235490230184</v>
      </c>
      <c r="AK326">
        <f t="shared" si="175"/>
        <v>-0.45121398840363863</v>
      </c>
      <c r="AL326">
        <f t="shared" si="176"/>
        <v>-2.2046700546920452</v>
      </c>
      <c r="AM326">
        <f t="shared" si="177"/>
        <v>-1.9761608719945449</v>
      </c>
      <c r="AN326" s="15">
        <f t="shared" si="186"/>
        <v>4.6640849535125977</v>
      </c>
      <c r="AO326" s="15">
        <f t="shared" si="186"/>
        <v>4.66408495323099</v>
      </c>
      <c r="AP326" s="15">
        <f t="shared" si="186"/>
        <v>4.6640849636455783</v>
      </c>
      <c r="AQ326" s="15">
        <f t="shared" si="186"/>
        <v>4.6640845784883762</v>
      </c>
      <c r="AR326" s="15">
        <f t="shared" si="186"/>
        <v>4.6640988245949284</v>
      </c>
      <c r="AS326" s="15">
        <f t="shared" si="186"/>
        <v>4.663574657753772</v>
      </c>
      <c r="AT326" s="15">
        <f t="shared" si="186"/>
        <v>4.7349801787690664</v>
      </c>
      <c r="AU326" s="15">
        <f t="shared" si="178"/>
        <v>5.223431762402849</v>
      </c>
    </row>
    <row r="327" spans="1:48" x14ac:dyDescent="0.2">
      <c r="A327" s="9" t="s">
        <v>661</v>
      </c>
      <c r="B327" s="35"/>
      <c r="C327" s="12">
        <v>49216.400999999998</v>
      </c>
      <c r="D327" s="12"/>
      <c r="E327" s="9">
        <f t="shared" si="160"/>
        <v>-4440.0096651730973</v>
      </c>
      <c r="F327" s="9">
        <f t="shared" si="161"/>
        <v>-4440</v>
      </c>
      <c r="G327" s="9">
        <f t="shared" si="162"/>
        <v>-1.4970000003813766E-2</v>
      </c>
      <c r="H327" s="9"/>
      <c r="I327" s="9">
        <f t="shared" si="185"/>
        <v>-1.4970000003813766E-2</v>
      </c>
      <c r="J327" s="9"/>
      <c r="K327" s="9"/>
      <c r="L327" s="9"/>
      <c r="M327" s="9"/>
      <c r="N327" s="9"/>
      <c r="O327" s="9">
        <f t="shared" ca="1" si="181"/>
        <v>-6.5309164299104078E-2</v>
      </c>
      <c r="P327" s="9">
        <f t="shared" si="163"/>
        <v>3.5752130884826924E-3</v>
      </c>
      <c r="Q327" s="40">
        <f t="shared" si="164"/>
        <v>34197.900999999998</v>
      </c>
      <c r="S327" s="35">
        <v>0.1</v>
      </c>
      <c r="Z327">
        <f t="shared" si="165"/>
        <v>-4440</v>
      </c>
      <c r="AA327" s="15">
        <f t="shared" si="166"/>
        <v>-1.8805122507232853E-2</v>
      </c>
      <c r="AB327" s="15">
        <f t="shared" si="167"/>
        <v>7.4103355919017816E-3</v>
      </c>
      <c r="AC327" s="15">
        <f t="shared" si="168"/>
        <v>-1.854521309229646E-2</v>
      </c>
      <c r="AD327" s="15">
        <f t="shared" si="169"/>
        <v>3.8351225034190875E-3</v>
      </c>
      <c r="AE327" s="15">
        <f t="shared" si="170"/>
        <v>1.4708164616231491E-6</v>
      </c>
      <c r="AF327">
        <f t="shared" si="171"/>
        <v>-1.854521309229646E-2</v>
      </c>
      <c r="AG327" s="68"/>
      <c r="AH327">
        <f t="shared" si="172"/>
        <v>-2.2380335595715548E-2</v>
      </c>
      <c r="AI327">
        <f t="shared" si="173"/>
        <v>0.6683285712201289</v>
      </c>
      <c r="AJ327">
        <f t="shared" si="174"/>
        <v>-0.84365235490230184</v>
      </c>
      <c r="AK327">
        <f t="shared" si="175"/>
        <v>-0.45121398840363863</v>
      </c>
      <c r="AL327">
        <f t="shared" si="176"/>
        <v>-2.2046700546920452</v>
      </c>
      <c r="AM327">
        <f t="shared" si="177"/>
        <v>-1.9761608719945449</v>
      </c>
      <c r="AN327" s="15">
        <f t="shared" si="186"/>
        <v>4.6640849535125977</v>
      </c>
      <c r="AO327" s="15">
        <f t="shared" si="186"/>
        <v>4.66408495323099</v>
      </c>
      <c r="AP327" s="15">
        <f t="shared" si="186"/>
        <v>4.6640849636455783</v>
      </c>
      <c r="AQ327" s="15">
        <f t="shared" si="186"/>
        <v>4.6640845784883762</v>
      </c>
      <c r="AR327" s="15">
        <f t="shared" si="186"/>
        <v>4.6640988245949284</v>
      </c>
      <c r="AS327" s="15">
        <f t="shared" si="186"/>
        <v>4.663574657753772</v>
      </c>
      <c r="AT327" s="15">
        <f t="shared" si="186"/>
        <v>4.7349801787690664</v>
      </c>
      <c r="AU327" s="15">
        <f t="shared" si="178"/>
        <v>5.223431762402849</v>
      </c>
    </row>
    <row r="328" spans="1:48" x14ac:dyDescent="0.2">
      <c r="A328" s="9" t="s">
        <v>661</v>
      </c>
      <c r="B328" s="35"/>
      <c r="C328" s="12">
        <v>49216.402000000002</v>
      </c>
      <c r="D328" s="12"/>
      <c r="E328" s="9">
        <f t="shared" si="160"/>
        <v>-4440.0090195369494</v>
      </c>
      <c r="F328" s="9">
        <f t="shared" si="161"/>
        <v>-4440</v>
      </c>
      <c r="G328" s="9">
        <f t="shared" si="162"/>
        <v>-1.396999999997206E-2</v>
      </c>
      <c r="H328" s="9"/>
      <c r="I328" s="9">
        <f t="shared" si="185"/>
        <v>-1.396999999997206E-2</v>
      </c>
      <c r="J328" s="9"/>
      <c r="K328" s="9"/>
      <c r="L328" s="9"/>
      <c r="M328" s="9"/>
      <c r="N328" s="9"/>
      <c r="O328" s="9">
        <f t="shared" ca="1" si="181"/>
        <v>-6.5309164299104078E-2</v>
      </c>
      <c r="P328" s="9">
        <f t="shared" si="163"/>
        <v>3.5752130884826924E-3</v>
      </c>
      <c r="Q328" s="40">
        <f t="shared" si="164"/>
        <v>34197.902000000002</v>
      </c>
      <c r="S328" s="35">
        <v>0.1</v>
      </c>
      <c r="Z328">
        <f t="shared" si="165"/>
        <v>-4440</v>
      </c>
      <c r="AA328" s="15">
        <f t="shared" si="166"/>
        <v>-1.8805122507232853E-2</v>
      </c>
      <c r="AB328" s="15">
        <f t="shared" si="167"/>
        <v>8.4103355957434872E-3</v>
      </c>
      <c r="AC328" s="15">
        <f t="shared" si="168"/>
        <v>-1.7545213088454754E-2</v>
      </c>
      <c r="AD328" s="15">
        <f t="shared" si="169"/>
        <v>4.8351225072607931E-3</v>
      </c>
      <c r="AE328" s="15">
        <f t="shared" si="170"/>
        <v>2.3378409660219903E-6</v>
      </c>
      <c r="AF328">
        <f t="shared" si="171"/>
        <v>-1.7545213088454754E-2</v>
      </c>
      <c r="AG328" s="68"/>
      <c r="AH328">
        <f t="shared" si="172"/>
        <v>-2.2380335595715548E-2</v>
      </c>
      <c r="AI328">
        <f t="shared" si="173"/>
        <v>0.6683285712201289</v>
      </c>
      <c r="AJ328">
        <f t="shared" si="174"/>
        <v>-0.84365235490230184</v>
      </c>
      <c r="AK328">
        <f t="shared" si="175"/>
        <v>-0.45121398840363863</v>
      </c>
      <c r="AL328">
        <f t="shared" si="176"/>
        <v>-2.2046700546920452</v>
      </c>
      <c r="AM328">
        <f t="shared" si="177"/>
        <v>-1.9761608719945449</v>
      </c>
      <c r="AN328" s="15">
        <f t="shared" si="186"/>
        <v>4.6640849535125977</v>
      </c>
      <c r="AO328" s="15">
        <f t="shared" si="186"/>
        <v>4.66408495323099</v>
      </c>
      <c r="AP328" s="15">
        <f t="shared" si="186"/>
        <v>4.6640849636455783</v>
      </c>
      <c r="AQ328" s="15">
        <f t="shared" si="186"/>
        <v>4.6640845784883762</v>
      </c>
      <c r="AR328" s="15">
        <f t="shared" si="186"/>
        <v>4.6640988245949284</v>
      </c>
      <c r="AS328" s="15">
        <f t="shared" si="186"/>
        <v>4.663574657753772</v>
      </c>
      <c r="AT328" s="15">
        <f t="shared" si="186"/>
        <v>4.7349801787690664</v>
      </c>
      <c r="AU328" s="15">
        <f t="shared" si="178"/>
        <v>5.223431762402849</v>
      </c>
    </row>
    <row r="329" spans="1:48" x14ac:dyDescent="0.2">
      <c r="A329" s="9" t="s">
        <v>661</v>
      </c>
      <c r="B329" s="35"/>
      <c r="C329" s="12">
        <v>49487.430999999997</v>
      </c>
      <c r="D329" s="12"/>
      <c r="E329" s="9">
        <f t="shared" si="160"/>
        <v>-4265.0229007140761</v>
      </c>
      <c r="F329" s="9">
        <f t="shared" si="161"/>
        <v>-4265</v>
      </c>
      <c r="G329" s="9">
        <f t="shared" si="162"/>
        <v>-3.5470000002533197E-2</v>
      </c>
      <c r="H329" s="9"/>
      <c r="I329" s="9">
        <f t="shared" si="185"/>
        <v>-3.5470000002533197E-2</v>
      </c>
      <c r="J329" s="9"/>
      <c r="K329" s="9"/>
      <c r="L329" s="9"/>
      <c r="M329" s="9"/>
      <c r="N329" s="9"/>
      <c r="O329" s="9">
        <f t="shared" ca="1" si="181"/>
        <v>-6.2326368625398157E-2</v>
      </c>
      <c r="P329" s="9">
        <f t="shared" si="163"/>
        <v>3.61889904307303E-3</v>
      </c>
      <c r="Q329" s="40">
        <f t="shared" si="164"/>
        <v>34468.930999999997</v>
      </c>
      <c r="S329" s="35">
        <v>0.1</v>
      </c>
      <c r="Z329">
        <f t="shared" si="165"/>
        <v>-4265</v>
      </c>
      <c r="AA329" s="15">
        <f t="shared" si="166"/>
        <v>-1.8685954763189412E-2</v>
      </c>
      <c r="AB329" s="15">
        <f t="shared" si="167"/>
        <v>-1.3165146196270756E-2</v>
      </c>
      <c r="AC329" s="15">
        <f t="shared" si="168"/>
        <v>-3.908889904560623E-2</v>
      </c>
      <c r="AD329" s="15">
        <f t="shared" si="169"/>
        <v>-1.6784045239343785E-2</v>
      </c>
      <c r="AE329" s="15">
        <f t="shared" si="170"/>
        <v>2.8170417459633878E-5</v>
      </c>
      <c r="AF329">
        <f t="shared" si="171"/>
        <v>-3.908889904560623E-2</v>
      </c>
      <c r="AG329" s="68"/>
      <c r="AH329">
        <f t="shared" si="172"/>
        <v>-2.2304853806262442E-2</v>
      </c>
      <c r="AI329">
        <f t="shared" si="173"/>
        <v>0.68926671777312309</v>
      </c>
      <c r="AJ329">
        <f t="shared" si="174"/>
        <v>-0.86727594383976303</v>
      </c>
      <c r="AK329">
        <f t="shared" si="175"/>
        <v>-0.46588070073411725</v>
      </c>
      <c r="AL329">
        <f t="shared" si="176"/>
        <v>-2.1590160782418049</v>
      </c>
      <c r="AM329">
        <f t="shared" si="177"/>
        <v>-1.8690048350464148</v>
      </c>
      <c r="AN329" s="15">
        <f t="shared" si="186"/>
        <v>4.7198159833302071</v>
      </c>
      <c r="AO329" s="15">
        <f t="shared" si="186"/>
        <v>4.7198159833310855</v>
      </c>
      <c r="AP329" s="15">
        <f t="shared" si="186"/>
        <v>4.7198159835422899</v>
      </c>
      <c r="AQ329" s="15">
        <f t="shared" si="186"/>
        <v>4.7198160343234603</v>
      </c>
      <c r="AR329" s="15">
        <f t="shared" si="186"/>
        <v>4.7198282339226987</v>
      </c>
      <c r="AS329" s="15">
        <f t="shared" si="186"/>
        <v>4.7223344844224364</v>
      </c>
      <c r="AT329" s="15">
        <f t="shared" si="186"/>
        <v>4.8075553612207562</v>
      </c>
      <c r="AU329" s="15">
        <f t="shared" si="178"/>
        <v>5.2798005384968283</v>
      </c>
    </row>
    <row r="330" spans="1:48" x14ac:dyDescent="0.2">
      <c r="A330" s="9" t="s">
        <v>667</v>
      </c>
      <c r="B330" s="35"/>
      <c r="C330" s="12">
        <v>49504.49</v>
      </c>
      <c r="D330" s="12"/>
      <c r="E330" s="9">
        <f t="shared" si="160"/>
        <v>-4254.0089937115063</v>
      </c>
      <c r="F330" s="9">
        <f t="shared" si="161"/>
        <v>-4254</v>
      </c>
      <c r="G330" s="9">
        <f t="shared" si="162"/>
        <v>-1.3930000000982545E-2</v>
      </c>
      <c r="H330" s="9"/>
      <c r="I330" s="9">
        <f t="shared" si="185"/>
        <v>-1.3930000000982545E-2</v>
      </c>
      <c r="J330" s="9"/>
      <c r="K330" s="9"/>
      <c r="L330" s="9"/>
      <c r="M330" s="9"/>
      <c r="N330" s="9"/>
      <c r="O330" s="9">
        <f t="shared" ca="1" si="181"/>
        <v>-6.2138878611622358E-2</v>
      </c>
      <c r="P330" s="9">
        <f t="shared" si="163"/>
        <v>3.6216391522613449E-3</v>
      </c>
      <c r="Q330" s="40">
        <f t="shared" si="164"/>
        <v>34485.99</v>
      </c>
      <c r="S330" s="35">
        <v>0.1</v>
      </c>
      <c r="Z330">
        <f t="shared" si="165"/>
        <v>-4254</v>
      </c>
      <c r="AA330" s="15">
        <f t="shared" si="166"/>
        <v>-1.8676032769278383E-2</v>
      </c>
      <c r="AB330" s="15">
        <f t="shared" si="167"/>
        <v>8.3676719205571827E-3</v>
      </c>
      <c r="AC330" s="15">
        <f t="shared" si="168"/>
        <v>-1.7551639153243891E-2</v>
      </c>
      <c r="AD330" s="15">
        <f t="shared" si="169"/>
        <v>4.7460327682958374E-3</v>
      </c>
      <c r="AE330" s="15">
        <f t="shared" si="170"/>
        <v>2.252482703773785E-6</v>
      </c>
      <c r="AF330">
        <f t="shared" si="171"/>
        <v>-1.7551639153243891E-2</v>
      </c>
      <c r="AG330" s="68"/>
      <c r="AH330">
        <f t="shared" si="172"/>
        <v>-2.2297671921539728E-2</v>
      </c>
      <c r="AI330">
        <f t="shared" si="173"/>
        <v>0.69064988835883856</v>
      </c>
      <c r="AJ330">
        <f t="shared" si="174"/>
        <v>-0.86874868780304981</v>
      </c>
      <c r="AK330">
        <f t="shared" si="175"/>
        <v>-0.46680028751876423</v>
      </c>
      <c r="AL330">
        <f t="shared" si="176"/>
        <v>-2.1560500703803096</v>
      </c>
      <c r="AM330">
        <f t="shared" si="177"/>
        <v>-1.8623598461391604</v>
      </c>
      <c r="AN330" s="15">
        <f t="shared" si="186"/>
        <v>4.7233775278574326</v>
      </c>
      <c r="AO330" s="15">
        <f t="shared" si="186"/>
        <v>4.7233775278618477</v>
      </c>
      <c r="AP330" s="15">
        <f t="shared" si="186"/>
        <v>4.7233775285794026</v>
      </c>
      <c r="AQ330" s="15">
        <f t="shared" si="186"/>
        <v>4.7233776451886831</v>
      </c>
      <c r="AR330" s="15">
        <f t="shared" si="186"/>
        <v>4.7233965788642402</v>
      </c>
      <c r="AS330" s="15">
        <f t="shared" si="186"/>
        <v>4.726129040092621</v>
      </c>
      <c r="AT330" s="15">
        <f t="shared" si="186"/>
        <v>4.812167903592341</v>
      </c>
      <c r="AU330" s="15">
        <f t="shared" si="178"/>
        <v>5.2833437187084495</v>
      </c>
    </row>
    <row r="331" spans="1:48" x14ac:dyDescent="0.2">
      <c r="A331" s="9" t="s">
        <v>661</v>
      </c>
      <c r="B331" s="35"/>
      <c r="C331" s="12">
        <v>49535.436999999998</v>
      </c>
      <c r="D331" s="12"/>
      <c r="E331" s="9">
        <f t="shared" si="160"/>
        <v>-4234.0284919230935</v>
      </c>
      <c r="F331" s="9">
        <f t="shared" si="161"/>
        <v>-4234</v>
      </c>
      <c r="G331" s="9">
        <f t="shared" si="162"/>
        <v>-4.4130000002041925E-2</v>
      </c>
      <c r="H331" s="9"/>
      <c r="I331" s="9">
        <f t="shared" si="185"/>
        <v>-4.4130000002041925E-2</v>
      </c>
      <c r="J331" s="9"/>
      <c r="K331" s="9"/>
      <c r="L331" s="9"/>
      <c r="M331" s="9"/>
      <c r="N331" s="9"/>
      <c r="O331" s="9">
        <f t="shared" ca="1" si="181"/>
        <v>-6.1797987677484539E-2</v>
      </c>
      <c r="P331" s="9">
        <f t="shared" si="163"/>
        <v>3.626619391664275E-3</v>
      </c>
      <c r="Q331" s="40">
        <f t="shared" si="164"/>
        <v>34516.936999999998</v>
      </c>
      <c r="S331" s="35">
        <v>0.1</v>
      </c>
      <c r="X331" s="15"/>
      <c r="Y331" s="15"/>
      <c r="Z331">
        <f t="shared" si="165"/>
        <v>-4234</v>
      </c>
      <c r="AA331" s="15">
        <f t="shared" si="166"/>
        <v>-1.8657229556658078E-2</v>
      </c>
      <c r="AB331" s="15">
        <f t="shared" si="167"/>
        <v>-2.1846151053719572E-2</v>
      </c>
      <c r="AC331" s="15">
        <f t="shared" si="168"/>
        <v>-4.77566193937062E-2</v>
      </c>
      <c r="AD331" s="15">
        <f t="shared" si="169"/>
        <v>-2.5472770445383847E-2</v>
      </c>
      <c r="AE331" s="15">
        <f t="shared" si="170"/>
        <v>6.4886203416322078E-5</v>
      </c>
      <c r="AF331">
        <f t="shared" si="171"/>
        <v>-4.77566193937062E-2</v>
      </c>
      <c r="AG331" s="68"/>
      <c r="AH331">
        <f t="shared" si="172"/>
        <v>-2.2283848948322353E-2</v>
      </c>
      <c r="AI331">
        <f t="shared" si="173"/>
        <v>0.69318606910549674</v>
      </c>
      <c r="AJ331">
        <f t="shared" si="174"/>
        <v>-0.87142185336578526</v>
      </c>
      <c r="AK331">
        <f t="shared" si="175"/>
        <v>-0.46847114298434972</v>
      </c>
      <c r="AL331">
        <f t="shared" si="176"/>
        <v>-2.1506266725355814</v>
      </c>
      <c r="AM331">
        <f t="shared" si="177"/>
        <v>-1.8503037889859117</v>
      </c>
      <c r="AN331" s="15">
        <f t="shared" ref="AN331:AT340" si="187">$AU331+$AB$7*SIN(AO331)</f>
        <v>4.7298714405643443</v>
      </c>
      <c r="AO331" s="15">
        <f t="shared" si="187"/>
        <v>4.7298714405960141</v>
      </c>
      <c r="AP331" s="15">
        <f t="shared" si="187"/>
        <v>4.7298714438310565</v>
      </c>
      <c r="AQ331" s="15">
        <f t="shared" si="187"/>
        <v>4.7298717742823104</v>
      </c>
      <c r="AR331" s="15">
        <f t="shared" si="187"/>
        <v>4.729905496184136</v>
      </c>
      <c r="AS331" s="15">
        <f t="shared" si="187"/>
        <v>4.73305951635641</v>
      </c>
      <c r="AT331" s="15">
        <f t="shared" si="187"/>
        <v>4.8205694894683404</v>
      </c>
      <c r="AU331" s="15">
        <f t="shared" si="178"/>
        <v>5.2897858645477616</v>
      </c>
    </row>
    <row r="332" spans="1:48" x14ac:dyDescent="0.2">
      <c r="A332" s="9" t="s">
        <v>661</v>
      </c>
      <c r="B332" s="35"/>
      <c r="C332" s="12">
        <v>49535.445</v>
      </c>
      <c r="D332" s="12"/>
      <c r="E332" s="9">
        <f t="shared" si="160"/>
        <v>-4234.0233268339307</v>
      </c>
      <c r="F332" s="9">
        <f t="shared" si="161"/>
        <v>-4234</v>
      </c>
      <c r="G332" s="9">
        <f t="shared" si="162"/>
        <v>-3.613000000041211E-2</v>
      </c>
      <c r="H332" s="9"/>
      <c r="I332" s="9">
        <f t="shared" si="185"/>
        <v>-3.613000000041211E-2</v>
      </c>
      <c r="J332" s="9"/>
      <c r="K332" s="9"/>
      <c r="L332" s="9"/>
      <c r="M332" s="9"/>
      <c r="N332" s="9"/>
      <c r="O332" s="9">
        <f t="shared" ref="O332:O363" ca="1" si="188">+C$11+C$12*F332</f>
        <v>-6.1797987677484539E-2</v>
      </c>
      <c r="P332" s="9">
        <f t="shared" si="163"/>
        <v>3.626619391664275E-3</v>
      </c>
      <c r="Q332" s="40">
        <f t="shared" si="164"/>
        <v>34516.945</v>
      </c>
      <c r="S332" s="35">
        <v>0.1</v>
      </c>
      <c r="Z332">
        <f t="shared" si="165"/>
        <v>-4234</v>
      </c>
      <c r="AA332" s="15">
        <f t="shared" si="166"/>
        <v>-1.8657229556658078E-2</v>
      </c>
      <c r="AB332" s="15">
        <f t="shared" si="167"/>
        <v>-1.3846151052089757E-2</v>
      </c>
      <c r="AC332" s="15">
        <f t="shared" si="168"/>
        <v>-3.9756619392076385E-2</v>
      </c>
      <c r="AD332" s="15">
        <f t="shared" si="169"/>
        <v>-1.7472770443754032E-2</v>
      </c>
      <c r="AE332" s="15">
        <f t="shared" si="170"/>
        <v>3.0529770698012447E-5</v>
      </c>
      <c r="AF332">
        <f t="shared" si="171"/>
        <v>-3.9756619392076385E-2</v>
      </c>
      <c r="AG332" s="68"/>
      <c r="AH332">
        <f t="shared" si="172"/>
        <v>-2.2283848948322353E-2</v>
      </c>
      <c r="AI332">
        <f t="shared" si="173"/>
        <v>0.69318606910549674</v>
      </c>
      <c r="AJ332">
        <f t="shared" si="174"/>
        <v>-0.87142185336578526</v>
      </c>
      <c r="AK332">
        <f t="shared" si="175"/>
        <v>-0.46847114298434972</v>
      </c>
      <c r="AL332">
        <f t="shared" si="176"/>
        <v>-2.1506266725355814</v>
      </c>
      <c r="AM332">
        <f t="shared" si="177"/>
        <v>-1.8503037889859117</v>
      </c>
      <c r="AN332" s="15">
        <f t="shared" si="187"/>
        <v>4.7298714405643443</v>
      </c>
      <c r="AO332" s="15">
        <f t="shared" si="187"/>
        <v>4.7298714405960141</v>
      </c>
      <c r="AP332" s="15">
        <f t="shared" si="187"/>
        <v>4.7298714438310565</v>
      </c>
      <c r="AQ332" s="15">
        <f t="shared" si="187"/>
        <v>4.7298717742823104</v>
      </c>
      <c r="AR332" s="15">
        <f t="shared" si="187"/>
        <v>4.729905496184136</v>
      </c>
      <c r="AS332" s="15">
        <f t="shared" si="187"/>
        <v>4.73305951635641</v>
      </c>
      <c r="AT332" s="15">
        <f t="shared" si="187"/>
        <v>4.8205694894683404</v>
      </c>
      <c r="AU332" s="15">
        <f t="shared" si="178"/>
        <v>5.2897858645477616</v>
      </c>
      <c r="AV332" s="15"/>
    </row>
    <row r="333" spans="1:48" x14ac:dyDescent="0.2">
      <c r="A333" s="9" t="s">
        <v>661</v>
      </c>
      <c r="B333" s="35"/>
      <c r="C333" s="12">
        <v>49535.446000000004</v>
      </c>
      <c r="D333" s="12"/>
      <c r="E333" s="9">
        <f t="shared" si="160"/>
        <v>-4234.0226811977827</v>
      </c>
      <c r="F333" s="9">
        <f t="shared" si="161"/>
        <v>-4234</v>
      </c>
      <c r="G333" s="9">
        <f t="shared" si="162"/>
        <v>-3.5129999996570405E-2</v>
      </c>
      <c r="H333" s="9"/>
      <c r="I333" s="9">
        <f t="shared" si="185"/>
        <v>-3.5129999996570405E-2</v>
      </c>
      <c r="J333" s="9"/>
      <c r="K333" s="9"/>
      <c r="L333" s="9"/>
      <c r="M333" s="9"/>
      <c r="N333" s="9"/>
      <c r="O333" s="9">
        <f t="shared" ca="1" si="188"/>
        <v>-6.1797987677484539E-2</v>
      </c>
      <c r="P333" s="9">
        <f t="shared" si="163"/>
        <v>3.626619391664275E-3</v>
      </c>
      <c r="Q333" s="40">
        <f t="shared" si="164"/>
        <v>34516.946000000004</v>
      </c>
      <c r="S333" s="35">
        <v>0.1</v>
      </c>
      <c r="Z333">
        <f t="shared" si="165"/>
        <v>-4234</v>
      </c>
      <c r="AA333" s="15">
        <f t="shared" si="166"/>
        <v>-1.8657229556658078E-2</v>
      </c>
      <c r="AB333" s="15">
        <f t="shared" si="167"/>
        <v>-1.2846151048248051E-2</v>
      </c>
      <c r="AC333" s="15">
        <f t="shared" si="168"/>
        <v>-3.875661938823468E-2</v>
      </c>
      <c r="AD333" s="15">
        <f t="shared" si="169"/>
        <v>-1.6472770439912326E-2</v>
      </c>
      <c r="AE333" s="15">
        <f t="shared" si="170"/>
        <v>2.7135216596604933E-5</v>
      </c>
      <c r="AF333">
        <f t="shared" si="171"/>
        <v>-3.875661938823468E-2</v>
      </c>
      <c r="AG333" s="68"/>
      <c r="AH333">
        <f t="shared" si="172"/>
        <v>-2.2283848948322353E-2</v>
      </c>
      <c r="AI333">
        <f t="shared" si="173"/>
        <v>0.69318606910549674</v>
      </c>
      <c r="AJ333">
        <f t="shared" si="174"/>
        <v>-0.87142185336578526</v>
      </c>
      <c r="AK333">
        <f t="shared" si="175"/>
        <v>-0.46847114298434972</v>
      </c>
      <c r="AL333">
        <f t="shared" si="176"/>
        <v>-2.1506266725355814</v>
      </c>
      <c r="AM333">
        <f t="shared" si="177"/>
        <v>-1.8503037889859117</v>
      </c>
      <c r="AN333" s="15">
        <f t="shared" si="187"/>
        <v>4.7298714405643443</v>
      </c>
      <c r="AO333" s="15">
        <f t="shared" si="187"/>
        <v>4.7298714405960141</v>
      </c>
      <c r="AP333" s="15">
        <f t="shared" si="187"/>
        <v>4.7298714438310565</v>
      </c>
      <c r="AQ333" s="15">
        <f t="shared" si="187"/>
        <v>4.7298717742823104</v>
      </c>
      <c r="AR333" s="15">
        <f t="shared" si="187"/>
        <v>4.729905496184136</v>
      </c>
      <c r="AS333" s="15">
        <f t="shared" si="187"/>
        <v>4.73305951635641</v>
      </c>
      <c r="AT333" s="15">
        <f t="shared" si="187"/>
        <v>4.8205694894683404</v>
      </c>
      <c r="AU333" s="15">
        <f t="shared" si="178"/>
        <v>5.2897858645477616</v>
      </c>
    </row>
    <row r="334" spans="1:48" x14ac:dyDescent="0.2">
      <c r="A334" s="9" t="s">
        <v>661</v>
      </c>
      <c r="B334" s="35"/>
      <c r="C334" s="12">
        <v>49535.447</v>
      </c>
      <c r="D334" s="12"/>
      <c r="E334" s="9">
        <f t="shared" si="160"/>
        <v>-4234.0220355616393</v>
      </c>
      <c r="F334" s="9">
        <f t="shared" si="161"/>
        <v>-4234</v>
      </c>
      <c r="G334" s="9">
        <f t="shared" si="162"/>
        <v>-3.4130000000004657E-2</v>
      </c>
      <c r="H334" s="9"/>
      <c r="I334" s="9">
        <f t="shared" si="185"/>
        <v>-3.4130000000004657E-2</v>
      </c>
      <c r="J334" s="9"/>
      <c r="K334" s="9"/>
      <c r="L334" s="9"/>
      <c r="M334" s="9"/>
      <c r="N334" s="9"/>
      <c r="O334" s="9">
        <f t="shared" ca="1" si="188"/>
        <v>-6.1797987677484539E-2</v>
      </c>
      <c r="P334" s="9">
        <f t="shared" si="163"/>
        <v>3.626619391664275E-3</v>
      </c>
      <c r="Q334" s="40">
        <f t="shared" si="164"/>
        <v>34516.947</v>
      </c>
      <c r="S334" s="35">
        <v>0.1</v>
      </c>
      <c r="Z334">
        <f t="shared" si="165"/>
        <v>-4234</v>
      </c>
      <c r="AA334" s="15">
        <f t="shared" si="166"/>
        <v>-1.8657229556658078E-2</v>
      </c>
      <c r="AB334" s="15">
        <f t="shared" si="167"/>
        <v>-1.1846151051682303E-2</v>
      </c>
      <c r="AC334" s="15">
        <f t="shared" si="168"/>
        <v>-3.7756619391668932E-2</v>
      </c>
      <c r="AD334" s="15">
        <f t="shared" si="169"/>
        <v>-1.5472770443346578E-2</v>
      </c>
      <c r="AE334" s="15">
        <f t="shared" si="170"/>
        <v>2.3940662519249949E-5</v>
      </c>
      <c r="AF334">
        <f t="shared" si="171"/>
        <v>-3.7756619391668932E-2</v>
      </c>
      <c r="AG334" s="68"/>
      <c r="AH334">
        <f t="shared" si="172"/>
        <v>-2.2283848948322353E-2</v>
      </c>
      <c r="AI334">
        <f t="shared" si="173"/>
        <v>0.69318606910549674</v>
      </c>
      <c r="AJ334">
        <f t="shared" si="174"/>
        <v>-0.87142185336578526</v>
      </c>
      <c r="AK334">
        <f t="shared" si="175"/>
        <v>-0.46847114298434972</v>
      </c>
      <c r="AL334">
        <f t="shared" si="176"/>
        <v>-2.1506266725355814</v>
      </c>
      <c r="AM334">
        <f t="shared" si="177"/>
        <v>-1.8503037889859117</v>
      </c>
      <c r="AN334" s="15">
        <f t="shared" si="187"/>
        <v>4.7298714405643443</v>
      </c>
      <c r="AO334" s="15">
        <f t="shared" si="187"/>
        <v>4.7298714405960141</v>
      </c>
      <c r="AP334" s="15">
        <f t="shared" si="187"/>
        <v>4.7298714438310565</v>
      </c>
      <c r="AQ334" s="15">
        <f t="shared" si="187"/>
        <v>4.7298717742823104</v>
      </c>
      <c r="AR334" s="15">
        <f t="shared" si="187"/>
        <v>4.729905496184136</v>
      </c>
      <c r="AS334" s="15">
        <f t="shared" si="187"/>
        <v>4.73305951635641</v>
      </c>
      <c r="AT334" s="15">
        <f t="shared" si="187"/>
        <v>4.8205694894683404</v>
      </c>
      <c r="AU334" s="15">
        <f t="shared" si="178"/>
        <v>5.2897858645477616</v>
      </c>
    </row>
    <row r="335" spans="1:48" x14ac:dyDescent="0.2">
      <c r="A335" s="9" t="s">
        <v>661</v>
      </c>
      <c r="B335" s="35"/>
      <c r="C335" s="12">
        <v>49535.453000000001</v>
      </c>
      <c r="D335" s="12"/>
      <c r="E335" s="9">
        <f t="shared" si="160"/>
        <v>-4234.018161744767</v>
      </c>
      <c r="F335" s="9">
        <f t="shared" si="161"/>
        <v>-4234</v>
      </c>
      <c r="G335" s="9">
        <f t="shared" si="162"/>
        <v>-2.8129999998782296E-2</v>
      </c>
      <c r="H335" s="9"/>
      <c r="I335" s="9">
        <f t="shared" si="185"/>
        <v>-2.8129999998782296E-2</v>
      </c>
      <c r="J335" s="9"/>
      <c r="K335" s="9"/>
      <c r="L335" s="9"/>
      <c r="M335" s="9"/>
      <c r="N335" s="9"/>
      <c r="O335" s="9">
        <f t="shared" ca="1" si="188"/>
        <v>-6.1797987677484539E-2</v>
      </c>
      <c r="P335" s="9">
        <f t="shared" si="163"/>
        <v>3.626619391664275E-3</v>
      </c>
      <c r="Q335" s="40">
        <f t="shared" si="164"/>
        <v>34516.953000000001</v>
      </c>
      <c r="S335" s="35">
        <v>0.1</v>
      </c>
      <c r="X335" s="9"/>
      <c r="Y335" s="9"/>
      <c r="Z335">
        <f t="shared" si="165"/>
        <v>-4234</v>
      </c>
      <c r="AA335" s="15">
        <f t="shared" si="166"/>
        <v>-1.8657229556658078E-2</v>
      </c>
      <c r="AB335" s="15">
        <f t="shared" si="167"/>
        <v>-5.8461510504599426E-3</v>
      </c>
      <c r="AC335" s="15">
        <f t="shared" si="168"/>
        <v>-3.1756619390446571E-2</v>
      </c>
      <c r="AD335" s="15">
        <f t="shared" si="169"/>
        <v>-9.4727704421242176E-3</v>
      </c>
      <c r="AE335" s="15">
        <f t="shared" si="170"/>
        <v>8.9733379849182259E-6</v>
      </c>
      <c r="AF335">
        <f t="shared" si="171"/>
        <v>-3.1756619390446571E-2</v>
      </c>
      <c r="AG335" s="68"/>
      <c r="AH335">
        <f t="shared" si="172"/>
        <v>-2.2283848948322353E-2</v>
      </c>
      <c r="AI335">
        <f t="shared" si="173"/>
        <v>0.69318606910549674</v>
      </c>
      <c r="AJ335">
        <f t="shared" si="174"/>
        <v>-0.87142185336578526</v>
      </c>
      <c r="AK335">
        <f t="shared" si="175"/>
        <v>-0.46847114298434972</v>
      </c>
      <c r="AL335">
        <f t="shared" si="176"/>
        <v>-2.1506266725355814</v>
      </c>
      <c r="AM335">
        <f t="shared" si="177"/>
        <v>-1.8503037889859117</v>
      </c>
      <c r="AN335" s="15">
        <f t="shared" si="187"/>
        <v>4.7298714405643443</v>
      </c>
      <c r="AO335" s="15">
        <f t="shared" si="187"/>
        <v>4.7298714405960141</v>
      </c>
      <c r="AP335" s="15">
        <f t="shared" si="187"/>
        <v>4.7298714438310565</v>
      </c>
      <c r="AQ335" s="15">
        <f t="shared" si="187"/>
        <v>4.7298717742823104</v>
      </c>
      <c r="AR335" s="15">
        <f t="shared" si="187"/>
        <v>4.729905496184136</v>
      </c>
      <c r="AS335" s="15">
        <f t="shared" si="187"/>
        <v>4.73305951635641</v>
      </c>
      <c r="AT335" s="15">
        <f t="shared" si="187"/>
        <v>4.8205694894683404</v>
      </c>
      <c r="AU335" s="15">
        <f t="shared" si="178"/>
        <v>5.2897858645477616</v>
      </c>
    </row>
    <row r="336" spans="1:48" x14ac:dyDescent="0.2">
      <c r="A336" s="9" t="s">
        <v>661</v>
      </c>
      <c r="B336" s="35"/>
      <c r="C336" s="12">
        <v>49535.455000000002</v>
      </c>
      <c r="D336" s="12"/>
      <c r="E336" s="9">
        <f t="shared" si="160"/>
        <v>-4234.0168704724765</v>
      </c>
      <c r="F336" s="9">
        <f t="shared" si="161"/>
        <v>-4234</v>
      </c>
      <c r="G336" s="9">
        <f t="shared" si="162"/>
        <v>-2.6129999998374842E-2</v>
      </c>
      <c r="H336" s="9"/>
      <c r="I336" s="9">
        <f t="shared" si="185"/>
        <v>-2.6129999998374842E-2</v>
      </c>
      <c r="J336" s="9"/>
      <c r="K336" s="9"/>
      <c r="L336" s="9"/>
      <c r="M336" s="9"/>
      <c r="N336" s="9"/>
      <c r="O336" s="9">
        <f t="shared" ca="1" si="188"/>
        <v>-6.1797987677484539E-2</v>
      </c>
      <c r="P336" s="9">
        <f t="shared" si="163"/>
        <v>3.626619391664275E-3</v>
      </c>
      <c r="Q336" s="40">
        <f t="shared" si="164"/>
        <v>34516.955000000002</v>
      </c>
      <c r="S336" s="35">
        <v>0.1</v>
      </c>
      <c r="Z336">
        <f t="shared" si="165"/>
        <v>-4234</v>
      </c>
      <c r="AA336" s="15">
        <f t="shared" si="166"/>
        <v>-1.8657229556658078E-2</v>
      </c>
      <c r="AB336" s="15">
        <f t="shared" si="167"/>
        <v>-3.846151050052489E-3</v>
      </c>
      <c r="AC336" s="15">
        <f t="shared" si="168"/>
        <v>-2.9756619390039117E-2</v>
      </c>
      <c r="AD336" s="15">
        <f t="shared" si="169"/>
        <v>-7.472770441716764E-3</v>
      </c>
      <c r="AE336" s="15">
        <f t="shared" si="170"/>
        <v>5.5842298074595764E-6</v>
      </c>
      <c r="AF336">
        <f t="shared" si="171"/>
        <v>-2.9756619390039117E-2</v>
      </c>
      <c r="AG336" s="68"/>
      <c r="AH336">
        <f t="shared" si="172"/>
        <v>-2.2283848948322353E-2</v>
      </c>
      <c r="AI336">
        <f t="shared" si="173"/>
        <v>0.69318606910549674</v>
      </c>
      <c r="AJ336">
        <f t="shared" si="174"/>
        <v>-0.87142185336578526</v>
      </c>
      <c r="AK336">
        <f t="shared" si="175"/>
        <v>-0.46847114298434972</v>
      </c>
      <c r="AL336">
        <f t="shared" si="176"/>
        <v>-2.1506266725355814</v>
      </c>
      <c r="AM336">
        <f t="shared" si="177"/>
        <v>-1.8503037889859117</v>
      </c>
      <c r="AN336" s="15">
        <f t="shared" si="187"/>
        <v>4.7298714405643443</v>
      </c>
      <c r="AO336" s="15">
        <f t="shared" si="187"/>
        <v>4.7298714405960141</v>
      </c>
      <c r="AP336" s="15">
        <f t="shared" si="187"/>
        <v>4.7298714438310565</v>
      </c>
      <c r="AQ336" s="15">
        <f t="shared" si="187"/>
        <v>4.7298717742823104</v>
      </c>
      <c r="AR336" s="15">
        <f t="shared" si="187"/>
        <v>4.729905496184136</v>
      </c>
      <c r="AS336" s="15">
        <f t="shared" si="187"/>
        <v>4.73305951635641</v>
      </c>
      <c r="AT336" s="15">
        <f t="shared" si="187"/>
        <v>4.8205694894683404</v>
      </c>
      <c r="AU336" s="15">
        <f t="shared" si="178"/>
        <v>5.2897858645477616</v>
      </c>
    </row>
    <row r="337" spans="1:48" x14ac:dyDescent="0.2">
      <c r="A337" s="9" t="s">
        <v>661</v>
      </c>
      <c r="B337" s="35"/>
      <c r="C337" s="12">
        <v>49535.455999999998</v>
      </c>
      <c r="D337" s="12"/>
      <c r="E337" s="9">
        <f t="shared" si="160"/>
        <v>-4234.0162248363331</v>
      </c>
      <c r="F337" s="9">
        <f t="shared" si="161"/>
        <v>-4234</v>
      </c>
      <c r="G337" s="9">
        <f t="shared" si="162"/>
        <v>-2.5130000001809094E-2</v>
      </c>
      <c r="H337" s="9"/>
      <c r="I337" s="9">
        <f t="shared" si="185"/>
        <v>-2.5130000001809094E-2</v>
      </c>
      <c r="J337" s="9"/>
      <c r="K337" s="9"/>
      <c r="L337" s="9"/>
      <c r="M337" s="9"/>
      <c r="N337" s="9"/>
      <c r="O337" s="9">
        <f t="shared" ca="1" si="188"/>
        <v>-6.1797987677484539E-2</v>
      </c>
      <c r="P337" s="9">
        <f t="shared" si="163"/>
        <v>3.626619391664275E-3</v>
      </c>
      <c r="Q337" s="40">
        <f t="shared" si="164"/>
        <v>34516.955999999998</v>
      </c>
      <c r="S337" s="35">
        <v>0.1</v>
      </c>
      <c r="Z337">
        <f t="shared" si="165"/>
        <v>-4234</v>
      </c>
      <c r="AA337" s="15">
        <f t="shared" si="166"/>
        <v>-1.8657229556658078E-2</v>
      </c>
      <c r="AB337" s="15">
        <f t="shared" si="167"/>
        <v>-2.846151053486741E-3</v>
      </c>
      <c r="AC337" s="15">
        <f t="shared" si="168"/>
        <v>-2.8756619393473369E-2</v>
      </c>
      <c r="AD337" s="15">
        <f t="shared" si="169"/>
        <v>-6.472770445151016E-3</v>
      </c>
      <c r="AE337" s="15">
        <f t="shared" si="170"/>
        <v>4.1896757235620479E-6</v>
      </c>
      <c r="AF337">
        <f t="shared" si="171"/>
        <v>-2.8756619393473369E-2</v>
      </c>
      <c r="AG337" s="68"/>
      <c r="AH337">
        <f t="shared" si="172"/>
        <v>-2.2283848948322353E-2</v>
      </c>
      <c r="AI337">
        <f t="shared" si="173"/>
        <v>0.69318606910549674</v>
      </c>
      <c r="AJ337">
        <f t="shared" si="174"/>
        <v>-0.87142185336578526</v>
      </c>
      <c r="AK337">
        <f t="shared" si="175"/>
        <v>-0.46847114298434972</v>
      </c>
      <c r="AL337">
        <f t="shared" si="176"/>
        <v>-2.1506266725355814</v>
      </c>
      <c r="AM337">
        <f t="shared" si="177"/>
        <v>-1.8503037889859117</v>
      </c>
      <c r="AN337" s="15">
        <f t="shared" si="187"/>
        <v>4.7298714405643443</v>
      </c>
      <c r="AO337" s="15">
        <f t="shared" si="187"/>
        <v>4.7298714405960141</v>
      </c>
      <c r="AP337" s="15">
        <f t="shared" si="187"/>
        <v>4.7298714438310565</v>
      </c>
      <c r="AQ337" s="15">
        <f t="shared" si="187"/>
        <v>4.7298717742823104</v>
      </c>
      <c r="AR337" s="15">
        <f t="shared" si="187"/>
        <v>4.729905496184136</v>
      </c>
      <c r="AS337" s="15">
        <f t="shared" si="187"/>
        <v>4.73305951635641</v>
      </c>
      <c r="AT337" s="15">
        <f t="shared" si="187"/>
        <v>4.8205694894683404</v>
      </c>
      <c r="AU337" s="15">
        <f t="shared" si="178"/>
        <v>5.2897858645477616</v>
      </c>
    </row>
    <row r="338" spans="1:48" x14ac:dyDescent="0.2">
      <c r="A338" s="9" t="s">
        <v>661</v>
      </c>
      <c r="B338" s="35"/>
      <c r="C338" s="12">
        <v>49535.46</v>
      </c>
      <c r="D338" s="12"/>
      <c r="E338" s="9">
        <f t="shared" si="160"/>
        <v>-4234.0136422917512</v>
      </c>
      <c r="F338" s="9">
        <f t="shared" si="161"/>
        <v>-4234</v>
      </c>
      <c r="G338" s="9">
        <f t="shared" si="162"/>
        <v>-2.1130000000994187E-2</v>
      </c>
      <c r="H338" s="9"/>
      <c r="I338" s="9">
        <f t="shared" si="185"/>
        <v>-2.1130000000994187E-2</v>
      </c>
      <c r="J338" s="9"/>
      <c r="K338" s="9"/>
      <c r="L338" s="9"/>
      <c r="M338" s="9"/>
      <c r="N338" s="9"/>
      <c r="O338" s="9">
        <f t="shared" ca="1" si="188"/>
        <v>-6.1797987677484539E-2</v>
      </c>
      <c r="P338" s="9">
        <f t="shared" si="163"/>
        <v>3.626619391664275E-3</v>
      </c>
      <c r="Q338" s="40">
        <f t="shared" si="164"/>
        <v>34516.959999999999</v>
      </c>
      <c r="S338" s="35">
        <v>0.1</v>
      </c>
      <c r="X338" s="9"/>
      <c r="Y338" s="9"/>
      <c r="Z338">
        <f t="shared" si="165"/>
        <v>-4234</v>
      </c>
      <c r="AA338" s="15">
        <f t="shared" si="166"/>
        <v>-1.8657229556658078E-2</v>
      </c>
      <c r="AB338" s="15">
        <f t="shared" si="167"/>
        <v>1.1538489473281663E-3</v>
      </c>
      <c r="AC338" s="15">
        <f t="shared" si="168"/>
        <v>-2.4756619392658462E-2</v>
      </c>
      <c r="AD338" s="15">
        <f t="shared" si="169"/>
        <v>-2.4727704443361087E-3</v>
      </c>
      <c r="AE338" s="15">
        <f t="shared" si="170"/>
        <v>6.1145936703821969E-7</v>
      </c>
      <c r="AF338">
        <f t="shared" si="171"/>
        <v>-2.4756619392658462E-2</v>
      </c>
      <c r="AG338" s="68"/>
      <c r="AH338">
        <f t="shared" si="172"/>
        <v>-2.2283848948322353E-2</v>
      </c>
      <c r="AI338">
        <f t="shared" si="173"/>
        <v>0.69318606910549674</v>
      </c>
      <c r="AJ338">
        <f t="shared" si="174"/>
        <v>-0.87142185336578526</v>
      </c>
      <c r="AK338">
        <f t="shared" si="175"/>
        <v>-0.46847114298434972</v>
      </c>
      <c r="AL338">
        <f t="shared" si="176"/>
        <v>-2.1506266725355814</v>
      </c>
      <c r="AM338">
        <f t="shared" si="177"/>
        <v>-1.8503037889859117</v>
      </c>
      <c r="AN338" s="15">
        <f t="shared" si="187"/>
        <v>4.7298714405643443</v>
      </c>
      <c r="AO338" s="15">
        <f t="shared" si="187"/>
        <v>4.7298714405960141</v>
      </c>
      <c r="AP338" s="15">
        <f t="shared" si="187"/>
        <v>4.7298714438310565</v>
      </c>
      <c r="AQ338" s="15">
        <f t="shared" si="187"/>
        <v>4.7298717742823104</v>
      </c>
      <c r="AR338" s="15">
        <f t="shared" si="187"/>
        <v>4.729905496184136</v>
      </c>
      <c r="AS338" s="15">
        <f t="shared" si="187"/>
        <v>4.73305951635641</v>
      </c>
      <c r="AT338" s="15">
        <f t="shared" si="187"/>
        <v>4.8205694894683404</v>
      </c>
      <c r="AU338" s="15">
        <f t="shared" si="178"/>
        <v>5.2897858645477616</v>
      </c>
    </row>
    <row r="339" spans="1:48" x14ac:dyDescent="0.2">
      <c r="A339" s="9" t="s">
        <v>661</v>
      </c>
      <c r="B339" s="35"/>
      <c r="C339" s="12">
        <v>49535.468999999997</v>
      </c>
      <c r="D339" s="12"/>
      <c r="E339" s="9">
        <f t="shared" si="160"/>
        <v>-4234.007831566445</v>
      </c>
      <c r="F339" s="9">
        <f t="shared" si="161"/>
        <v>-4234</v>
      </c>
      <c r="G339" s="9">
        <f t="shared" si="162"/>
        <v>-1.2130000002798624E-2</v>
      </c>
      <c r="H339" s="9"/>
      <c r="I339" s="9">
        <f t="shared" si="185"/>
        <v>-1.2130000002798624E-2</v>
      </c>
      <c r="J339" s="9"/>
      <c r="K339" s="9"/>
      <c r="L339" s="9"/>
      <c r="M339" s="9"/>
      <c r="N339" s="9"/>
      <c r="O339" s="9">
        <f t="shared" ca="1" si="188"/>
        <v>-6.1797987677484539E-2</v>
      </c>
      <c r="P339" s="9">
        <f t="shared" si="163"/>
        <v>3.626619391664275E-3</v>
      </c>
      <c r="Q339" s="40">
        <f t="shared" si="164"/>
        <v>34516.968999999997</v>
      </c>
      <c r="S339" s="35">
        <v>0.1</v>
      </c>
      <c r="Z339">
        <f t="shared" si="165"/>
        <v>-4234</v>
      </c>
      <c r="AA339" s="15">
        <f t="shared" si="166"/>
        <v>-1.8657229556658078E-2</v>
      </c>
      <c r="AB339" s="15">
        <f t="shared" si="167"/>
        <v>1.0153848945523729E-2</v>
      </c>
      <c r="AC339" s="15">
        <f t="shared" si="168"/>
        <v>-1.5756619394462899E-2</v>
      </c>
      <c r="AD339" s="15">
        <f t="shared" si="169"/>
        <v>6.5272295538594538E-3</v>
      </c>
      <c r="AE339" s="15">
        <f t="shared" si="170"/>
        <v>4.2604725648776287E-6</v>
      </c>
      <c r="AF339">
        <f t="shared" si="171"/>
        <v>-1.5756619394462899E-2</v>
      </c>
      <c r="AG339" s="68"/>
      <c r="AH339">
        <f t="shared" si="172"/>
        <v>-2.2283848948322353E-2</v>
      </c>
      <c r="AI339">
        <f t="shared" si="173"/>
        <v>0.69318606910549674</v>
      </c>
      <c r="AJ339">
        <f t="shared" si="174"/>
        <v>-0.87142185336578526</v>
      </c>
      <c r="AK339">
        <f t="shared" si="175"/>
        <v>-0.46847114298434972</v>
      </c>
      <c r="AL339">
        <f t="shared" si="176"/>
        <v>-2.1506266725355814</v>
      </c>
      <c r="AM339">
        <f t="shared" si="177"/>
        <v>-1.8503037889859117</v>
      </c>
      <c r="AN339" s="15">
        <f t="shared" si="187"/>
        <v>4.7298714405643443</v>
      </c>
      <c r="AO339" s="15">
        <f t="shared" si="187"/>
        <v>4.7298714405960141</v>
      </c>
      <c r="AP339" s="15">
        <f t="shared" si="187"/>
        <v>4.7298714438310565</v>
      </c>
      <c r="AQ339" s="15">
        <f t="shared" si="187"/>
        <v>4.7298717742823104</v>
      </c>
      <c r="AR339" s="15">
        <f t="shared" si="187"/>
        <v>4.729905496184136</v>
      </c>
      <c r="AS339" s="15">
        <f t="shared" si="187"/>
        <v>4.73305951635641</v>
      </c>
      <c r="AT339" s="15">
        <f t="shared" si="187"/>
        <v>4.8205694894683404</v>
      </c>
      <c r="AU339" s="15">
        <f t="shared" si="178"/>
        <v>5.2897858645477616</v>
      </c>
    </row>
    <row r="340" spans="1:48" x14ac:dyDescent="0.2">
      <c r="A340" s="9" t="s">
        <v>661</v>
      </c>
      <c r="B340" s="35"/>
      <c r="C340" s="12">
        <v>49535.470999999998</v>
      </c>
      <c r="D340" s="12"/>
      <c r="E340" s="9">
        <f t="shared" si="160"/>
        <v>-4234.0065402941545</v>
      </c>
      <c r="F340" s="9">
        <f t="shared" si="161"/>
        <v>-4234</v>
      </c>
      <c r="G340" s="9">
        <f t="shared" si="162"/>
        <v>-1.0130000002391171E-2</v>
      </c>
      <c r="H340" s="9"/>
      <c r="I340" s="9">
        <f t="shared" si="185"/>
        <v>-1.0130000002391171E-2</v>
      </c>
      <c r="J340" s="9"/>
      <c r="K340" s="9"/>
      <c r="L340" s="9"/>
      <c r="M340" s="9"/>
      <c r="N340" s="9"/>
      <c r="O340" s="9">
        <f t="shared" ca="1" si="188"/>
        <v>-6.1797987677484539E-2</v>
      </c>
      <c r="P340" s="9">
        <f t="shared" si="163"/>
        <v>3.626619391664275E-3</v>
      </c>
      <c r="Q340" s="40">
        <f t="shared" si="164"/>
        <v>34516.970999999998</v>
      </c>
      <c r="S340" s="35">
        <v>0.1</v>
      </c>
      <c r="Z340">
        <f t="shared" si="165"/>
        <v>-4234</v>
      </c>
      <c r="AA340" s="15">
        <f t="shared" si="166"/>
        <v>-1.8657229556658078E-2</v>
      </c>
      <c r="AB340" s="15">
        <f t="shared" si="167"/>
        <v>1.2153848945931182E-2</v>
      </c>
      <c r="AC340" s="15">
        <f t="shared" si="168"/>
        <v>-1.3756619394055446E-2</v>
      </c>
      <c r="AD340" s="15">
        <f t="shared" si="169"/>
        <v>8.5272295542669074E-3</v>
      </c>
      <c r="AE340" s="15">
        <f t="shared" si="170"/>
        <v>7.2713643871163011E-6</v>
      </c>
      <c r="AF340">
        <f t="shared" si="171"/>
        <v>-1.3756619394055446E-2</v>
      </c>
      <c r="AG340" s="68"/>
      <c r="AH340">
        <f t="shared" si="172"/>
        <v>-2.2283848948322353E-2</v>
      </c>
      <c r="AI340">
        <f t="shared" si="173"/>
        <v>0.69318606910549674</v>
      </c>
      <c r="AJ340">
        <f t="shared" si="174"/>
        <v>-0.87142185336578526</v>
      </c>
      <c r="AK340">
        <f t="shared" si="175"/>
        <v>-0.46847114298434972</v>
      </c>
      <c r="AL340">
        <f t="shared" si="176"/>
        <v>-2.1506266725355814</v>
      </c>
      <c r="AM340">
        <f t="shared" si="177"/>
        <v>-1.8503037889859117</v>
      </c>
      <c r="AN340" s="15">
        <f t="shared" si="187"/>
        <v>4.7298714405643443</v>
      </c>
      <c r="AO340" s="15">
        <f t="shared" si="187"/>
        <v>4.7298714405960141</v>
      </c>
      <c r="AP340" s="15">
        <f t="shared" si="187"/>
        <v>4.7298714438310565</v>
      </c>
      <c r="AQ340" s="15">
        <f t="shared" si="187"/>
        <v>4.7298717742823104</v>
      </c>
      <c r="AR340" s="15">
        <f t="shared" si="187"/>
        <v>4.729905496184136</v>
      </c>
      <c r="AS340" s="15">
        <f t="shared" si="187"/>
        <v>4.73305951635641</v>
      </c>
      <c r="AT340" s="15">
        <f t="shared" si="187"/>
        <v>4.8205694894683404</v>
      </c>
      <c r="AU340" s="15">
        <f t="shared" si="178"/>
        <v>5.2897858645477616</v>
      </c>
    </row>
    <row r="341" spans="1:48" x14ac:dyDescent="0.2">
      <c r="A341" s="9" t="s">
        <v>668</v>
      </c>
      <c r="B341" s="35"/>
      <c r="C341" s="12">
        <v>49535.472000000002</v>
      </c>
      <c r="D341" s="12"/>
      <c r="E341" s="9">
        <f t="shared" ref="E341:E404" si="189">+(C341-C$7)/C$8</f>
        <v>-4234.0058946580066</v>
      </c>
      <c r="F341" s="9">
        <f t="shared" ref="F341:F404" si="190">ROUND(2*E341,0)/2</f>
        <v>-4234</v>
      </c>
      <c r="G341" s="9">
        <f t="shared" ref="G341:G404" si="191">+C341-(C$7+F341*C$8)</f>
        <v>-9.1299999985494651E-3</v>
      </c>
      <c r="H341" s="9"/>
      <c r="I341" s="9">
        <f t="shared" si="185"/>
        <v>-9.1299999985494651E-3</v>
      </c>
      <c r="J341" s="9"/>
      <c r="K341" s="9"/>
      <c r="L341" s="9"/>
      <c r="M341" s="9"/>
      <c r="N341" s="9"/>
      <c r="O341" s="9">
        <f t="shared" ca="1" si="188"/>
        <v>-6.1797987677484539E-2</v>
      </c>
      <c r="P341" s="9">
        <f t="shared" ref="P341:P404" si="192">+D$11+D$12*F341+D$13*F341^2</f>
        <v>3.626619391664275E-3</v>
      </c>
      <c r="Q341" s="40">
        <f t="shared" ref="Q341:Q404" si="193">+C341-15018.5</f>
        <v>34516.972000000002</v>
      </c>
      <c r="S341" s="35">
        <v>0.1</v>
      </c>
      <c r="Z341">
        <f t="shared" ref="Z341:Z404" si="194">F341</f>
        <v>-4234</v>
      </c>
      <c r="AA341" s="15">
        <f t="shared" ref="AA341:AA404" si="195">AB$3+AB$4*Z341+AB$5*Z341^2+AH341</f>
        <v>-1.8657229556658078E-2</v>
      </c>
      <c r="AB341" s="15">
        <f t="shared" ref="AB341:AB404" si="196">G341-AH341</f>
        <v>1.3153848949772888E-2</v>
      </c>
      <c r="AC341" s="15">
        <f t="shared" ref="AC341:AC404" si="197">+G341-P341</f>
        <v>-1.275661939021374E-2</v>
      </c>
      <c r="AD341" s="15">
        <f t="shared" ref="AD341:AD404" si="198">IF(S341&lt;&gt;0,G341-AA341, -9999)</f>
        <v>9.5272295581086131E-3</v>
      </c>
      <c r="AE341" s="15">
        <f t="shared" ref="AE341:AE404" si="199">+(G341-AA341)^2*S341</f>
        <v>9.0768103052898442E-6</v>
      </c>
      <c r="AF341">
        <f t="shared" ref="AF341:AF404" si="200">IF(S341&lt;&gt;0,G341-P341, -9999)</f>
        <v>-1.275661939021374E-2</v>
      </c>
      <c r="AG341" s="68"/>
      <c r="AH341">
        <f t="shared" ref="AH341:AH404" si="201">$AB$6*($AB$11/AI341*AJ341+$AB$12)</f>
        <v>-2.2283848948322353E-2</v>
      </c>
      <c r="AI341">
        <f t="shared" ref="AI341:AI404" si="202">1+$AB$7*COS(AL341)</f>
        <v>0.69318606910549674</v>
      </c>
      <c r="AJ341">
        <f t="shared" ref="AJ341:AJ404" si="203">SIN(AL341+RADIANS($AB$9))</f>
        <v>-0.87142185336578526</v>
      </c>
      <c r="AK341">
        <f t="shared" ref="AK341:AK404" si="204">$AB$7*SIN(AL341)</f>
        <v>-0.46847114298434972</v>
      </c>
      <c r="AL341">
        <f t="shared" ref="AL341:AL404" si="205">2*ATAN(AM341)</f>
        <v>-2.1506266725355814</v>
      </c>
      <c r="AM341">
        <f t="shared" ref="AM341:AM404" si="206">SQRT((1+$AB$7)/(1-$AB$7))*TAN(AN341/2)</f>
        <v>-1.8503037889859117</v>
      </c>
      <c r="AN341" s="15">
        <f t="shared" ref="AN341:AT350" si="207">$AU341+$AB$7*SIN(AO341)</f>
        <v>4.7298714405643443</v>
      </c>
      <c r="AO341" s="15">
        <f t="shared" si="207"/>
        <v>4.7298714405960141</v>
      </c>
      <c r="AP341" s="15">
        <f t="shared" si="207"/>
        <v>4.7298714438310565</v>
      </c>
      <c r="AQ341" s="15">
        <f t="shared" si="207"/>
        <v>4.7298717742823104</v>
      </c>
      <c r="AR341" s="15">
        <f t="shared" si="207"/>
        <v>4.729905496184136</v>
      </c>
      <c r="AS341" s="15">
        <f t="shared" si="207"/>
        <v>4.73305951635641</v>
      </c>
      <c r="AT341" s="15">
        <f t="shared" si="207"/>
        <v>4.8205694894683404</v>
      </c>
      <c r="AU341" s="15">
        <f t="shared" ref="AU341:AU404" si="208">RADIANS($AB$9)+$AB$18*(F341-AB$15)</f>
        <v>5.2897858645477616</v>
      </c>
    </row>
    <row r="342" spans="1:48" x14ac:dyDescent="0.2">
      <c r="A342" s="9" t="s">
        <v>661</v>
      </c>
      <c r="B342" s="35"/>
      <c r="C342" s="12">
        <v>49566.417999999998</v>
      </c>
      <c r="D342" s="12"/>
      <c r="E342" s="9">
        <f t="shared" si="189"/>
        <v>-4214.0260385057418</v>
      </c>
      <c r="F342" s="9">
        <f t="shared" si="190"/>
        <v>-4214</v>
      </c>
      <c r="G342" s="9">
        <f t="shared" si="191"/>
        <v>-4.033000000345055E-2</v>
      </c>
      <c r="H342" s="9"/>
      <c r="I342" s="9">
        <f t="shared" si="185"/>
        <v>-4.033000000345055E-2</v>
      </c>
      <c r="J342" s="9"/>
      <c r="K342" s="9"/>
      <c r="L342" s="9"/>
      <c r="M342" s="9"/>
      <c r="N342" s="9"/>
      <c r="O342" s="9">
        <f t="shared" ca="1" si="188"/>
        <v>-6.145709674334672E-2</v>
      </c>
      <c r="P342" s="9">
        <f t="shared" si="192"/>
        <v>3.6315973377728855E-3</v>
      </c>
      <c r="Q342" s="40">
        <f t="shared" si="193"/>
        <v>34547.917999999998</v>
      </c>
      <c r="S342" s="35">
        <v>0.1</v>
      </c>
      <c r="Z342">
        <f t="shared" si="194"/>
        <v>-4214</v>
      </c>
      <c r="AA342" s="15">
        <f t="shared" si="195"/>
        <v>-1.8637432764963258E-2</v>
      </c>
      <c r="AB342" s="15">
        <f t="shared" si="196"/>
        <v>-1.8060969900714405E-2</v>
      </c>
      <c r="AC342" s="15">
        <f t="shared" si="197"/>
        <v>-4.3961597341223436E-2</v>
      </c>
      <c r="AD342" s="15">
        <f t="shared" si="198"/>
        <v>-2.1692567238487292E-2</v>
      </c>
      <c r="AE342" s="15">
        <f t="shared" si="199"/>
        <v>4.7056747339629219E-5</v>
      </c>
      <c r="AF342">
        <f t="shared" si="200"/>
        <v>-4.3961597341223436E-2</v>
      </c>
      <c r="AG342" s="68"/>
      <c r="AH342">
        <f t="shared" si="201"/>
        <v>-2.2269030102736145E-2</v>
      </c>
      <c r="AI342">
        <f t="shared" si="202"/>
        <v>0.69575010306389995</v>
      </c>
      <c r="AJ342">
        <f t="shared" si="203"/>
        <v>-0.87408884324082237</v>
      </c>
      <c r="AK342">
        <f t="shared" si="204"/>
        <v>-0.4701404047881575</v>
      </c>
      <c r="AL342">
        <f t="shared" si="205"/>
        <v>-2.1451632247725354</v>
      </c>
      <c r="AM342">
        <f t="shared" si="206"/>
        <v>-1.8382804118389398</v>
      </c>
      <c r="AN342" s="15">
        <f t="shared" si="207"/>
        <v>4.7363892867648589</v>
      </c>
      <c r="AO342" s="15">
        <f t="shared" si="207"/>
        <v>4.7363892868910593</v>
      </c>
      <c r="AP342" s="15">
        <f t="shared" si="207"/>
        <v>4.7363892962817449</v>
      </c>
      <c r="AQ342" s="15">
        <f t="shared" si="207"/>
        <v>4.736389995041181</v>
      </c>
      <c r="AR342" s="15">
        <f t="shared" si="207"/>
        <v>4.7364419326792886</v>
      </c>
      <c r="AS342" s="15">
        <f t="shared" si="207"/>
        <v>4.7400305583753264</v>
      </c>
      <c r="AT342" s="15">
        <f t="shared" si="207"/>
        <v>4.8289905483398021</v>
      </c>
      <c r="AU342" s="15">
        <f t="shared" si="208"/>
        <v>5.2962280103870736</v>
      </c>
    </row>
    <row r="343" spans="1:48" x14ac:dyDescent="0.2">
      <c r="A343" s="9" t="s">
        <v>661</v>
      </c>
      <c r="B343" s="35"/>
      <c r="C343" s="12">
        <v>49566.425000000003</v>
      </c>
      <c r="D343" s="12"/>
      <c r="E343" s="9">
        <f t="shared" si="189"/>
        <v>-4214.0215190527215</v>
      </c>
      <c r="F343" s="9">
        <f t="shared" si="190"/>
        <v>-4214</v>
      </c>
      <c r="G343" s="9">
        <f t="shared" si="191"/>
        <v>-3.3329999998386484E-2</v>
      </c>
      <c r="H343" s="9"/>
      <c r="I343" s="9">
        <f t="shared" si="185"/>
        <v>-3.3329999998386484E-2</v>
      </c>
      <c r="J343" s="9"/>
      <c r="K343" s="9"/>
      <c r="L343" s="9"/>
      <c r="M343" s="9"/>
      <c r="N343" s="9"/>
      <c r="O343" s="9">
        <f t="shared" ca="1" si="188"/>
        <v>-6.145709674334672E-2</v>
      </c>
      <c r="P343" s="9">
        <f t="shared" si="192"/>
        <v>3.6315973377728855E-3</v>
      </c>
      <c r="Q343" s="40">
        <f t="shared" si="193"/>
        <v>34547.925000000003</v>
      </c>
      <c r="S343" s="35">
        <v>0.1</v>
      </c>
      <c r="Z343">
        <f t="shared" si="194"/>
        <v>-4214</v>
      </c>
      <c r="AA343" s="15">
        <f t="shared" si="195"/>
        <v>-1.8637432764963258E-2</v>
      </c>
      <c r="AB343" s="15">
        <f t="shared" si="196"/>
        <v>-1.1060969895650339E-2</v>
      </c>
      <c r="AC343" s="15">
        <f t="shared" si="197"/>
        <v>-3.696159733615937E-2</v>
      </c>
      <c r="AD343" s="15">
        <f t="shared" si="198"/>
        <v>-1.4692567233423225E-2</v>
      </c>
      <c r="AE343" s="15">
        <f t="shared" si="199"/>
        <v>2.1587153190866183E-5</v>
      </c>
      <c r="AF343">
        <f t="shared" si="200"/>
        <v>-3.696159733615937E-2</v>
      </c>
      <c r="AG343" s="68"/>
      <c r="AH343">
        <f t="shared" si="201"/>
        <v>-2.2269030102736145E-2</v>
      </c>
      <c r="AI343">
        <f t="shared" si="202"/>
        <v>0.69575010306389995</v>
      </c>
      <c r="AJ343">
        <f t="shared" si="203"/>
        <v>-0.87408884324082237</v>
      </c>
      <c r="AK343">
        <f t="shared" si="204"/>
        <v>-0.4701404047881575</v>
      </c>
      <c r="AL343">
        <f t="shared" si="205"/>
        <v>-2.1451632247725354</v>
      </c>
      <c r="AM343">
        <f t="shared" si="206"/>
        <v>-1.8382804118389398</v>
      </c>
      <c r="AN343" s="15">
        <f t="shared" si="207"/>
        <v>4.7363892867648589</v>
      </c>
      <c r="AO343" s="15">
        <f t="shared" si="207"/>
        <v>4.7363892868910593</v>
      </c>
      <c r="AP343" s="15">
        <f t="shared" si="207"/>
        <v>4.7363892962817449</v>
      </c>
      <c r="AQ343" s="15">
        <f t="shared" si="207"/>
        <v>4.736389995041181</v>
      </c>
      <c r="AR343" s="15">
        <f t="shared" si="207"/>
        <v>4.7364419326792886</v>
      </c>
      <c r="AS343" s="15">
        <f t="shared" si="207"/>
        <v>4.7400305583753264</v>
      </c>
      <c r="AT343" s="15">
        <f t="shared" si="207"/>
        <v>4.8289905483398021</v>
      </c>
      <c r="AU343" s="15">
        <f t="shared" si="208"/>
        <v>5.2962280103870736</v>
      </c>
    </row>
    <row r="344" spans="1:48" x14ac:dyDescent="0.2">
      <c r="A344" s="9" t="s">
        <v>661</v>
      </c>
      <c r="B344" s="35"/>
      <c r="C344" s="12">
        <v>49566.425999999999</v>
      </c>
      <c r="D344" s="12"/>
      <c r="E344" s="9">
        <f t="shared" si="189"/>
        <v>-4214.020873416579</v>
      </c>
      <c r="F344" s="9">
        <f t="shared" si="190"/>
        <v>-4214</v>
      </c>
      <c r="G344" s="9">
        <f t="shared" si="191"/>
        <v>-3.2330000001820736E-2</v>
      </c>
      <c r="H344" s="9"/>
      <c r="I344" s="9">
        <f t="shared" si="185"/>
        <v>-3.2330000001820736E-2</v>
      </c>
      <c r="J344" s="9"/>
      <c r="K344" s="9"/>
      <c r="L344" s="9"/>
      <c r="M344" s="9"/>
      <c r="N344" s="9"/>
      <c r="O344" s="9">
        <f t="shared" ca="1" si="188"/>
        <v>-6.145709674334672E-2</v>
      </c>
      <c r="P344" s="9">
        <f t="shared" si="192"/>
        <v>3.6315973377728855E-3</v>
      </c>
      <c r="Q344" s="40">
        <f t="shared" si="193"/>
        <v>34547.925999999999</v>
      </c>
      <c r="S344" s="35">
        <v>0.1</v>
      </c>
      <c r="X344" s="9"/>
      <c r="Y344" s="9"/>
      <c r="Z344">
        <f t="shared" si="194"/>
        <v>-4214</v>
      </c>
      <c r="AA344" s="15">
        <f t="shared" si="195"/>
        <v>-1.8637432764963258E-2</v>
      </c>
      <c r="AB344" s="15">
        <f t="shared" si="196"/>
        <v>-1.0060969899084591E-2</v>
      </c>
      <c r="AC344" s="15">
        <f t="shared" si="197"/>
        <v>-3.5961597339593622E-2</v>
      </c>
      <c r="AD344" s="15">
        <f t="shared" si="198"/>
        <v>-1.3692567236857477E-2</v>
      </c>
      <c r="AE344" s="15">
        <f t="shared" si="199"/>
        <v>1.8748639753586282E-5</v>
      </c>
      <c r="AF344">
        <f t="shared" si="200"/>
        <v>-3.5961597339593622E-2</v>
      </c>
      <c r="AG344" s="68"/>
      <c r="AH344">
        <f t="shared" si="201"/>
        <v>-2.2269030102736145E-2</v>
      </c>
      <c r="AI344">
        <f t="shared" si="202"/>
        <v>0.69575010306389995</v>
      </c>
      <c r="AJ344">
        <f t="shared" si="203"/>
        <v>-0.87408884324082237</v>
      </c>
      <c r="AK344">
        <f t="shared" si="204"/>
        <v>-0.4701404047881575</v>
      </c>
      <c r="AL344">
        <f t="shared" si="205"/>
        <v>-2.1451632247725354</v>
      </c>
      <c r="AM344">
        <f t="shared" si="206"/>
        <v>-1.8382804118389398</v>
      </c>
      <c r="AN344" s="15">
        <f t="shared" si="207"/>
        <v>4.7363892867648589</v>
      </c>
      <c r="AO344" s="15">
        <f t="shared" si="207"/>
        <v>4.7363892868910593</v>
      </c>
      <c r="AP344" s="15">
        <f t="shared" si="207"/>
        <v>4.7363892962817449</v>
      </c>
      <c r="AQ344" s="15">
        <f t="shared" si="207"/>
        <v>4.736389995041181</v>
      </c>
      <c r="AR344" s="15">
        <f t="shared" si="207"/>
        <v>4.7364419326792886</v>
      </c>
      <c r="AS344" s="15">
        <f t="shared" si="207"/>
        <v>4.7400305583753264</v>
      </c>
      <c r="AT344" s="15">
        <f t="shared" si="207"/>
        <v>4.8289905483398021</v>
      </c>
      <c r="AU344" s="15">
        <f t="shared" si="208"/>
        <v>5.2962280103870736</v>
      </c>
    </row>
    <row r="345" spans="1:48" x14ac:dyDescent="0.2">
      <c r="A345" s="9" t="s">
        <v>661</v>
      </c>
      <c r="B345" s="35"/>
      <c r="C345" s="12">
        <v>49566.442000000003</v>
      </c>
      <c r="D345" s="12"/>
      <c r="E345" s="9">
        <f t="shared" si="189"/>
        <v>-4214.0105432382516</v>
      </c>
      <c r="F345" s="9">
        <f t="shared" si="190"/>
        <v>-4214</v>
      </c>
      <c r="G345" s="9">
        <f t="shared" si="191"/>
        <v>-1.6329999998561107E-2</v>
      </c>
      <c r="H345" s="9"/>
      <c r="I345" s="9">
        <f t="shared" si="185"/>
        <v>-1.6329999998561107E-2</v>
      </c>
      <c r="J345" s="9"/>
      <c r="K345" s="9"/>
      <c r="L345" s="9"/>
      <c r="M345" s="9"/>
      <c r="N345" s="9"/>
      <c r="O345" s="9">
        <f t="shared" ca="1" si="188"/>
        <v>-6.145709674334672E-2</v>
      </c>
      <c r="P345" s="9">
        <f t="shared" si="192"/>
        <v>3.6315973377728855E-3</v>
      </c>
      <c r="Q345" s="40">
        <f t="shared" si="193"/>
        <v>34547.942000000003</v>
      </c>
      <c r="S345" s="35">
        <v>0.1</v>
      </c>
      <c r="X345" s="9"/>
      <c r="Y345" s="9"/>
      <c r="Z345">
        <f t="shared" si="194"/>
        <v>-4214</v>
      </c>
      <c r="AA345" s="15">
        <f t="shared" si="195"/>
        <v>-1.8637432764963258E-2</v>
      </c>
      <c r="AB345" s="15">
        <f t="shared" si="196"/>
        <v>5.939030104175038E-3</v>
      </c>
      <c r="AC345" s="15">
        <f t="shared" si="197"/>
        <v>-1.9961597336333993E-2</v>
      </c>
      <c r="AD345" s="15">
        <f t="shared" si="198"/>
        <v>2.3074327664021517E-3</v>
      </c>
      <c r="AE345" s="15">
        <f t="shared" si="199"/>
        <v>5.3242459714662876E-7</v>
      </c>
      <c r="AF345">
        <f t="shared" si="200"/>
        <v>-1.9961597336333993E-2</v>
      </c>
      <c r="AG345" s="68"/>
      <c r="AH345">
        <f t="shared" si="201"/>
        <v>-2.2269030102736145E-2</v>
      </c>
      <c r="AI345">
        <f t="shared" si="202"/>
        <v>0.69575010306389995</v>
      </c>
      <c r="AJ345">
        <f t="shared" si="203"/>
        <v>-0.87408884324082237</v>
      </c>
      <c r="AK345">
        <f t="shared" si="204"/>
        <v>-0.4701404047881575</v>
      </c>
      <c r="AL345">
        <f t="shared" si="205"/>
        <v>-2.1451632247725354</v>
      </c>
      <c r="AM345">
        <f t="shared" si="206"/>
        <v>-1.8382804118389398</v>
      </c>
      <c r="AN345" s="15">
        <f t="shared" si="207"/>
        <v>4.7363892867648589</v>
      </c>
      <c r="AO345" s="15">
        <f t="shared" si="207"/>
        <v>4.7363892868910593</v>
      </c>
      <c r="AP345" s="15">
        <f t="shared" si="207"/>
        <v>4.7363892962817449</v>
      </c>
      <c r="AQ345" s="15">
        <f t="shared" si="207"/>
        <v>4.736389995041181</v>
      </c>
      <c r="AR345" s="15">
        <f t="shared" si="207"/>
        <v>4.7364419326792886</v>
      </c>
      <c r="AS345" s="15">
        <f t="shared" si="207"/>
        <v>4.7400305583753264</v>
      </c>
      <c r="AT345" s="15">
        <f t="shared" si="207"/>
        <v>4.8289905483398021</v>
      </c>
      <c r="AU345" s="15">
        <f t="shared" si="208"/>
        <v>5.2962280103870736</v>
      </c>
    </row>
    <row r="346" spans="1:48" x14ac:dyDescent="0.2">
      <c r="A346" s="9" t="s">
        <v>661</v>
      </c>
      <c r="B346" s="35"/>
      <c r="C346" s="12">
        <v>49569.514999999999</v>
      </c>
      <c r="D346" s="12"/>
      <c r="E346" s="9">
        <f t="shared" si="189"/>
        <v>-4212.0265033637652</v>
      </c>
      <c r="F346" s="9">
        <f t="shared" si="190"/>
        <v>-4212</v>
      </c>
      <c r="G346" s="9">
        <f t="shared" si="191"/>
        <v>-4.1049999999813735E-2</v>
      </c>
      <c r="H346" s="9"/>
      <c r="I346" s="9">
        <f t="shared" si="185"/>
        <v>-4.1049999999813735E-2</v>
      </c>
      <c r="J346" s="9"/>
      <c r="K346" s="9"/>
      <c r="L346" s="9"/>
      <c r="M346" s="9"/>
      <c r="N346" s="9"/>
      <c r="O346" s="9">
        <f t="shared" ca="1" si="188"/>
        <v>-6.1423007649932942E-2</v>
      </c>
      <c r="P346" s="9">
        <f t="shared" si="192"/>
        <v>3.6320950062525593E-3</v>
      </c>
      <c r="Q346" s="40">
        <f t="shared" si="193"/>
        <v>34551.014999999999</v>
      </c>
      <c r="S346" s="35">
        <v>0.1</v>
      </c>
      <c r="X346" s="9"/>
      <c r="Y346" s="9"/>
      <c r="Z346">
        <f t="shared" si="194"/>
        <v>-4212</v>
      </c>
      <c r="AA346" s="15">
        <f t="shared" si="195"/>
        <v>-1.8635398037831381E-2</v>
      </c>
      <c r="AB346" s="15">
        <f t="shared" si="196"/>
        <v>-1.8782506955729795E-2</v>
      </c>
      <c r="AC346" s="15">
        <f t="shared" si="197"/>
        <v>-4.4682095006066291E-2</v>
      </c>
      <c r="AD346" s="15">
        <f t="shared" si="198"/>
        <v>-2.2414601961982354E-2</v>
      </c>
      <c r="AE346" s="15">
        <f t="shared" si="199"/>
        <v>5.0241438111410325E-5</v>
      </c>
      <c r="AF346">
        <f t="shared" si="200"/>
        <v>-4.4682095006066291E-2</v>
      </c>
      <c r="AG346" s="68"/>
      <c r="AH346">
        <f t="shared" si="201"/>
        <v>-2.2267493044083941E-2</v>
      </c>
      <c r="AI346">
        <f t="shared" si="202"/>
        <v>0.69600805382393527</v>
      </c>
      <c r="AJ346">
        <f t="shared" si="203"/>
        <v>-0.87435518848665517</v>
      </c>
      <c r="AK346">
        <f t="shared" si="204"/>
        <v>-0.47030723645303246</v>
      </c>
      <c r="AL346">
        <f t="shared" si="205"/>
        <v>-2.144614654618803</v>
      </c>
      <c r="AM346">
        <f t="shared" si="206"/>
        <v>-1.837079847403853</v>
      </c>
      <c r="AN346" s="15">
        <f t="shared" si="207"/>
        <v>4.7370423978312788</v>
      </c>
      <c r="AO346" s="15">
        <f t="shared" si="207"/>
        <v>4.7370423979733758</v>
      </c>
      <c r="AP346" s="15">
        <f t="shared" si="207"/>
        <v>4.7370424082668636</v>
      </c>
      <c r="AQ346" s="15">
        <f t="shared" si="207"/>
        <v>4.7370431539162121</v>
      </c>
      <c r="AR346" s="15">
        <f t="shared" si="207"/>
        <v>4.7370971081223212</v>
      </c>
      <c r="AS346" s="15">
        <f t="shared" si="207"/>
        <v>4.740729902605306</v>
      </c>
      <c r="AT346" s="15">
        <f t="shared" si="207"/>
        <v>4.8298337220867875</v>
      </c>
      <c r="AU346" s="15">
        <f t="shared" si="208"/>
        <v>5.2968722249710041</v>
      </c>
    </row>
    <row r="347" spans="1:48" x14ac:dyDescent="0.2">
      <c r="A347" s="9" t="s">
        <v>661</v>
      </c>
      <c r="B347" s="35"/>
      <c r="C347" s="12">
        <v>49569.519</v>
      </c>
      <c r="D347" s="12"/>
      <c r="E347" s="9">
        <f t="shared" si="189"/>
        <v>-4212.0239208191842</v>
      </c>
      <c r="F347" s="9">
        <f t="shared" si="190"/>
        <v>-4212</v>
      </c>
      <c r="G347" s="9">
        <f t="shared" si="191"/>
        <v>-3.7049999998998828E-2</v>
      </c>
      <c r="H347" s="9"/>
      <c r="I347" s="9">
        <f t="shared" si="185"/>
        <v>-3.7049999998998828E-2</v>
      </c>
      <c r="J347" s="9"/>
      <c r="K347" s="9"/>
      <c r="L347" s="9"/>
      <c r="M347" s="9"/>
      <c r="N347" s="9"/>
      <c r="O347" s="9">
        <f t="shared" ca="1" si="188"/>
        <v>-6.1423007649932942E-2</v>
      </c>
      <c r="P347" s="9">
        <f t="shared" si="192"/>
        <v>3.6320950062525593E-3</v>
      </c>
      <c r="Q347" s="40">
        <f t="shared" si="193"/>
        <v>34551.019</v>
      </c>
      <c r="S347" s="35">
        <v>0.1</v>
      </c>
      <c r="X347" s="9"/>
      <c r="Y347" s="9"/>
      <c r="Z347">
        <f t="shared" si="194"/>
        <v>-4212</v>
      </c>
      <c r="AA347" s="15">
        <f t="shared" si="195"/>
        <v>-1.8635398037831381E-2</v>
      </c>
      <c r="AB347" s="15">
        <f t="shared" si="196"/>
        <v>-1.4782506954914888E-2</v>
      </c>
      <c r="AC347" s="15">
        <f t="shared" si="197"/>
        <v>-4.0682095005251384E-2</v>
      </c>
      <c r="AD347" s="15">
        <f t="shared" si="198"/>
        <v>-1.8414601961167447E-2</v>
      </c>
      <c r="AE347" s="15">
        <f t="shared" si="199"/>
        <v>3.3909756538823196E-5</v>
      </c>
      <c r="AF347">
        <f t="shared" si="200"/>
        <v>-4.0682095005251384E-2</v>
      </c>
      <c r="AG347" s="68"/>
      <c r="AH347">
        <f t="shared" si="201"/>
        <v>-2.2267493044083941E-2</v>
      </c>
      <c r="AI347">
        <f t="shared" si="202"/>
        <v>0.69600805382393527</v>
      </c>
      <c r="AJ347">
        <f t="shared" si="203"/>
        <v>-0.87435518848665517</v>
      </c>
      <c r="AK347">
        <f t="shared" si="204"/>
        <v>-0.47030723645303246</v>
      </c>
      <c r="AL347">
        <f t="shared" si="205"/>
        <v>-2.144614654618803</v>
      </c>
      <c r="AM347">
        <f t="shared" si="206"/>
        <v>-1.837079847403853</v>
      </c>
      <c r="AN347" s="15">
        <f t="shared" si="207"/>
        <v>4.7370423978312788</v>
      </c>
      <c r="AO347" s="15">
        <f t="shared" si="207"/>
        <v>4.7370423979733758</v>
      </c>
      <c r="AP347" s="15">
        <f t="shared" si="207"/>
        <v>4.7370424082668636</v>
      </c>
      <c r="AQ347" s="15">
        <f t="shared" si="207"/>
        <v>4.7370431539162121</v>
      </c>
      <c r="AR347" s="15">
        <f t="shared" si="207"/>
        <v>4.7370971081223212</v>
      </c>
      <c r="AS347" s="15">
        <f t="shared" si="207"/>
        <v>4.740729902605306</v>
      </c>
      <c r="AT347" s="15">
        <f t="shared" si="207"/>
        <v>4.8298337220867875</v>
      </c>
      <c r="AU347" s="15">
        <f t="shared" si="208"/>
        <v>5.2968722249710041</v>
      </c>
    </row>
    <row r="348" spans="1:48" x14ac:dyDescent="0.2">
      <c r="A348" s="9" t="s">
        <v>661</v>
      </c>
      <c r="B348" s="35"/>
      <c r="C348" s="12">
        <v>49569.538</v>
      </c>
      <c r="D348" s="12"/>
      <c r="E348" s="9">
        <f t="shared" si="189"/>
        <v>-4212.0116537324229</v>
      </c>
      <c r="F348" s="9">
        <f t="shared" si="190"/>
        <v>-4212</v>
      </c>
      <c r="G348" s="9">
        <f t="shared" si="191"/>
        <v>-1.8049999998765998E-2</v>
      </c>
      <c r="H348" s="9"/>
      <c r="I348" s="9">
        <f t="shared" si="185"/>
        <v>-1.8049999998765998E-2</v>
      </c>
      <c r="J348" s="9"/>
      <c r="K348" s="9"/>
      <c r="L348" s="9"/>
      <c r="M348" s="9"/>
      <c r="N348" s="9"/>
      <c r="O348" s="9">
        <f t="shared" ca="1" si="188"/>
        <v>-6.1423007649932942E-2</v>
      </c>
      <c r="P348" s="9">
        <f t="shared" si="192"/>
        <v>3.6320950062525593E-3</v>
      </c>
      <c r="Q348" s="40">
        <f t="shared" si="193"/>
        <v>34551.038</v>
      </c>
      <c r="S348" s="35">
        <v>0.1</v>
      </c>
      <c r="X348" s="9"/>
      <c r="Y348" s="9"/>
      <c r="Z348">
        <f t="shared" si="194"/>
        <v>-4212</v>
      </c>
      <c r="AA348" s="15">
        <f t="shared" si="195"/>
        <v>-1.8635398037831381E-2</v>
      </c>
      <c r="AB348" s="15">
        <f t="shared" si="196"/>
        <v>4.2174930453179431E-3</v>
      </c>
      <c r="AC348" s="15">
        <f t="shared" si="197"/>
        <v>-2.1682095005018557E-2</v>
      </c>
      <c r="AD348" s="15">
        <f t="shared" si="198"/>
        <v>5.8539803906538374E-4</v>
      </c>
      <c r="AE348" s="15">
        <f t="shared" si="199"/>
        <v>3.426908641415966E-8</v>
      </c>
      <c r="AF348">
        <f t="shared" si="200"/>
        <v>-2.1682095005018557E-2</v>
      </c>
      <c r="AG348" s="68"/>
      <c r="AH348">
        <f t="shared" si="201"/>
        <v>-2.2267493044083941E-2</v>
      </c>
      <c r="AI348">
        <f t="shared" si="202"/>
        <v>0.69600805382393527</v>
      </c>
      <c r="AJ348">
        <f t="shared" si="203"/>
        <v>-0.87435518848665517</v>
      </c>
      <c r="AK348">
        <f t="shared" si="204"/>
        <v>-0.47030723645303246</v>
      </c>
      <c r="AL348">
        <f t="shared" si="205"/>
        <v>-2.144614654618803</v>
      </c>
      <c r="AM348">
        <f t="shared" si="206"/>
        <v>-1.837079847403853</v>
      </c>
      <c r="AN348" s="15">
        <f t="shared" si="207"/>
        <v>4.7370423978312788</v>
      </c>
      <c r="AO348" s="15">
        <f t="shared" si="207"/>
        <v>4.7370423979733758</v>
      </c>
      <c r="AP348" s="15">
        <f t="shared" si="207"/>
        <v>4.7370424082668636</v>
      </c>
      <c r="AQ348" s="15">
        <f t="shared" si="207"/>
        <v>4.7370431539162121</v>
      </c>
      <c r="AR348" s="15">
        <f t="shared" si="207"/>
        <v>4.7370971081223212</v>
      </c>
      <c r="AS348" s="15">
        <f t="shared" si="207"/>
        <v>4.740729902605306</v>
      </c>
      <c r="AT348" s="15">
        <f t="shared" si="207"/>
        <v>4.8298337220867875</v>
      </c>
      <c r="AU348" s="15">
        <f t="shared" si="208"/>
        <v>5.2968722249710041</v>
      </c>
    </row>
    <row r="349" spans="1:48" x14ac:dyDescent="0.2">
      <c r="A349" s="9" t="s">
        <v>661</v>
      </c>
      <c r="B349" s="35"/>
      <c r="C349" s="12">
        <v>49569.538</v>
      </c>
      <c r="D349" s="12"/>
      <c r="E349" s="9">
        <f t="shared" si="189"/>
        <v>-4212.0116537324229</v>
      </c>
      <c r="F349" s="9">
        <f t="shared" si="190"/>
        <v>-4212</v>
      </c>
      <c r="G349" s="9">
        <f t="shared" si="191"/>
        <v>-1.8049999998765998E-2</v>
      </c>
      <c r="H349" s="9"/>
      <c r="I349" s="9">
        <f t="shared" si="185"/>
        <v>-1.8049999998765998E-2</v>
      </c>
      <c r="J349" s="9"/>
      <c r="K349" s="9"/>
      <c r="L349" s="9"/>
      <c r="M349" s="9"/>
      <c r="N349" s="9"/>
      <c r="O349" s="9">
        <f t="shared" ca="1" si="188"/>
        <v>-6.1423007649932942E-2</v>
      </c>
      <c r="P349" s="9">
        <f t="shared" si="192"/>
        <v>3.6320950062525593E-3</v>
      </c>
      <c r="Q349" s="40">
        <f t="shared" si="193"/>
        <v>34551.038</v>
      </c>
      <c r="S349" s="35">
        <v>0.1</v>
      </c>
      <c r="X349" s="9"/>
      <c r="Y349" s="9"/>
      <c r="Z349">
        <f t="shared" si="194"/>
        <v>-4212</v>
      </c>
      <c r="AA349" s="15">
        <f t="shared" si="195"/>
        <v>-1.8635398037831381E-2</v>
      </c>
      <c r="AB349" s="15">
        <f t="shared" si="196"/>
        <v>4.2174930453179431E-3</v>
      </c>
      <c r="AC349" s="15">
        <f t="shared" si="197"/>
        <v>-2.1682095005018557E-2</v>
      </c>
      <c r="AD349" s="15">
        <f t="shared" si="198"/>
        <v>5.8539803906538374E-4</v>
      </c>
      <c r="AE349" s="15">
        <f t="shared" si="199"/>
        <v>3.426908641415966E-8</v>
      </c>
      <c r="AF349">
        <f t="shared" si="200"/>
        <v>-2.1682095005018557E-2</v>
      </c>
      <c r="AG349" s="68"/>
      <c r="AH349">
        <f t="shared" si="201"/>
        <v>-2.2267493044083941E-2</v>
      </c>
      <c r="AI349">
        <f t="shared" si="202"/>
        <v>0.69600805382393527</v>
      </c>
      <c r="AJ349">
        <f t="shared" si="203"/>
        <v>-0.87435518848665517</v>
      </c>
      <c r="AK349">
        <f t="shared" si="204"/>
        <v>-0.47030723645303246</v>
      </c>
      <c r="AL349">
        <f t="shared" si="205"/>
        <v>-2.144614654618803</v>
      </c>
      <c r="AM349">
        <f t="shared" si="206"/>
        <v>-1.837079847403853</v>
      </c>
      <c r="AN349" s="15">
        <f t="shared" si="207"/>
        <v>4.7370423978312788</v>
      </c>
      <c r="AO349" s="15">
        <f t="shared" si="207"/>
        <v>4.7370423979733758</v>
      </c>
      <c r="AP349" s="15">
        <f t="shared" si="207"/>
        <v>4.7370424082668636</v>
      </c>
      <c r="AQ349" s="15">
        <f t="shared" si="207"/>
        <v>4.7370431539162121</v>
      </c>
      <c r="AR349" s="15">
        <f t="shared" si="207"/>
        <v>4.7370971081223212</v>
      </c>
      <c r="AS349" s="15">
        <f t="shared" si="207"/>
        <v>4.740729902605306</v>
      </c>
      <c r="AT349" s="15">
        <f t="shared" si="207"/>
        <v>4.8298337220867875</v>
      </c>
      <c r="AU349" s="15">
        <f t="shared" si="208"/>
        <v>5.2968722249710041</v>
      </c>
    </row>
    <row r="350" spans="1:48" x14ac:dyDescent="0.2">
      <c r="A350" s="12" t="s">
        <v>699</v>
      </c>
      <c r="B350" s="35"/>
      <c r="C350" s="12">
        <v>49580.387000000002</v>
      </c>
      <c r="D350" s="12" t="s">
        <v>700</v>
      </c>
      <c r="E350" s="9">
        <f t="shared" si="189"/>
        <v>-4205.0071471921274</v>
      </c>
      <c r="F350" s="9">
        <f t="shared" si="190"/>
        <v>-4205</v>
      </c>
      <c r="G350" s="9">
        <f t="shared" si="191"/>
        <v>-1.1070000000472646E-2</v>
      </c>
      <c r="H350" s="9"/>
      <c r="I350" s="9">
        <f t="shared" si="185"/>
        <v>-1.1070000000472646E-2</v>
      </c>
      <c r="J350" s="9"/>
      <c r="K350" s="9"/>
      <c r="L350" s="9"/>
      <c r="M350" s="9"/>
      <c r="N350" s="9"/>
      <c r="O350" s="9">
        <f t="shared" ca="1" si="188"/>
        <v>-6.1303695822984713E-2</v>
      </c>
      <c r="P350" s="9">
        <f t="shared" si="192"/>
        <v>3.633836665334489E-3</v>
      </c>
      <c r="Q350" s="40">
        <f t="shared" si="193"/>
        <v>34561.887000000002</v>
      </c>
      <c r="S350" s="35">
        <v>0.1</v>
      </c>
      <c r="X350" s="9"/>
      <c r="Y350" s="9"/>
      <c r="Z350">
        <f t="shared" si="194"/>
        <v>-4205</v>
      </c>
      <c r="AA350" s="15">
        <f t="shared" si="195"/>
        <v>-1.8628197274235425E-2</v>
      </c>
      <c r="AB350" s="15">
        <f t="shared" si="196"/>
        <v>1.1192033939097269E-2</v>
      </c>
      <c r="AC350" s="15">
        <f t="shared" si="197"/>
        <v>-1.4703836665807135E-2</v>
      </c>
      <c r="AD350" s="15">
        <f t="shared" si="198"/>
        <v>7.5581972737627789E-3</v>
      </c>
      <c r="AE350" s="15">
        <f t="shared" si="199"/>
        <v>5.7126346029115109E-6</v>
      </c>
      <c r="AF350">
        <f t="shared" si="200"/>
        <v>-1.4703836665807135E-2</v>
      </c>
      <c r="AG350" s="68"/>
      <c r="AH350">
        <f t="shared" si="201"/>
        <v>-2.2262033939569915E-2</v>
      </c>
      <c r="AI350">
        <f t="shared" si="202"/>
        <v>0.69691311245448517</v>
      </c>
      <c r="AJ350">
        <f t="shared" si="203"/>
        <v>-0.87528687613612488</v>
      </c>
      <c r="AK350">
        <f t="shared" si="204"/>
        <v>-0.47089100500856085</v>
      </c>
      <c r="AL350">
        <f t="shared" si="205"/>
        <v>-2.1426914501083876</v>
      </c>
      <c r="AM350">
        <f t="shared" si="206"/>
        <v>-1.8328803871074661</v>
      </c>
      <c r="AN350" s="15">
        <f t="shared" si="207"/>
        <v>4.7393301958713199</v>
      </c>
      <c r="AO350" s="15">
        <f t="shared" si="207"/>
        <v>4.7393301960819976</v>
      </c>
      <c r="AP350" s="15">
        <f t="shared" si="207"/>
        <v>4.7393302100478136</v>
      </c>
      <c r="AQ350" s="15">
        <f t="shared" si="207"/>
        <v>4.7393311358238872</v>
      </c>
      <c r="AR350" s="15">
        <f t="shared" si="207"/>
        <v>4.7393924335671187</v>
      </c>
      <c r="AS350" s="15">
        <f t="shared" si="207"/>
        <v>4.7431808234337351</v>
      </c>
      <c r="AT350" s="15">
        <f t="shared" si="207"/>
        <v>4.8327863560445188</v>
      </c>
      <c r="AU350" s="15">
        <f t="shared" si="208"/>
        <v>5.2991269760147635</v>
      </c>
      <c r="AV350" s="15"/>
    </row>
    <row r="351" spans="1:48" x14ac:dyDescent="0.2">
      <c r="A351" s="9" t="s">
        <v>632</v>
      </c>
      <c r="B351" s="35"/>
      <c r="C351" s="12">
        <v>49843.695</v>
      </c>
      <c r="D351" s="12"/>
      <c r="E351" s="9">
        <f t="shared" si="189"/>
        <v>-4035.005985047068</v>
      </c>
      <c r="F351" s="9">
        <f t="shared" si="190"/>
        <v>-4035</v>
      </c>
      <c r="G351" s="9">
        <f t="shared" si="191"/>
        <v>-9.2700000022887252E-3</v>
      </c>
      <c r="H351" s="9"/>
      <c r="I351" s="9">
        <f t="shared" si="185"/>
        <v>-9.2700000022887252E-3</v>
      </c>
      <c r="J351" s="9"/>
      <c r="K351" s="9"/>
      <c r="L351" s="9"/>
      <c r="M351" s="9"/>
      <c r="N351" s="9"/>
      <c r="O351" s="9">
        <f t="shared" ca="1" si="188"/>
        <v>-5.8406122882813258E-2</v>
      </c>
      <c r="P351" s="9">
        <f t="shared" si="192"/>
        <v>3.6760478436487862E-3</v>
      </c>
      <c r="Q351" s="40">
        <f t="shared" si="193"/>
        <v>34825.195</v>
      </c>
      <c r="S351" s="35">
        <v>0.1</v>
      </c>
      <c r="X351" s="9"/>
      <c r="Y351" s="9"/>
      <c r="Z351">
        <f t="shared" si="194"/>
        <v>-4035</v>
      </c>
      <c r="AA351" s="15">
        <f t="shared" si="195"/>
        <v>-1.8414263822002501E-2</v>
      </c>
      <c r="AB351" s="15">
        <f t="shared" si="196"/>
        <v>1.2820311663362564E-2</v>
      </c>
      <c r="AC351" s="15">
        <f t="shared" si="197"/>
        <v>-1.2946047845937511E-2</v>
      </c>
      <c r="AD351" s="15">
        <f t="shared" si="198"/>
        <v>9.1442638197137757E-3</v>
      </c>
      <c r="AE351" s="15">
        <f t="shared" si="199"/>
        <v>8.3617560804526375E-6</v>
      </c>
      <c r="AF351">
        <f t="shared" si="200"/>
        <v>-1.2946047845937511E-2</v>
      </c>
      <c r="AG351" s="68"/>
      <c r="AH351">
        <f t="shared" si="201"/>
        <v>-2.2090311665651289E-2</v>
      </c>
      <c r="AI351">
        <f t="shared" si="202"/>
        <v>0.72000618170707509</v>
      </c>
      <c r="AJ351">
        <f t="shared" si="203"/>
        <v>-0.89761910414974933</v>
      </c>
      <c r="AK351">
        <f t="shared" si="204"/>
        <v>-0.48497779507700006</v>
      </c>
      <c r="AL351">
        <f t="shared" si="205"/>
        <v>-2.0943823559749397</v>
      </c>
      <c r="AM351">
        <f t="shared" si="206"/>
        <v>-1.7320253150137708</v>
      </c>
      <c r="AN351" s="15">
        <f t="shared" ref="AN351:AT360" si="209">$AU351+$AB$7*SIN(AO351)</f>
        <v>4.7958337340341357</v>
      </c>
      <c r="AO351" s="15">
        <f t="shared" si="209"/>
        <v>4.7958337742009993</v>
      </c>
      <c r="AP351" s="15">
        <f t="shared" si="209"/>
        <v>4.7958346347637333</v>
      </c>
      <c r="AQ351" s="15">
        <f t="shared" si="209"/>
        <v>4.7958530699297608</v>
      </c>
      <c r="AR351" s="15">
        <f t="shared" si="209"/>
        <v>4.7962470210818635</v>
      </c>
      <c r="AS351" s="15">
        <f t="shared" si="209"/>
        <v>4.8042636515956056</v>
      </c>
      <c r="AT351" s="15">
        <f t="shared" si="209"/>
        <v>4.905212478966134</v>
      </c>
      <c r="AU351" s="15">
        <f t="shared" si="208"/>
        <v>5.3538852156489147</v>
      </c>
    </row>
    <row r="352" spans="1:48" x14ac:dyDescent="0.2">
      <c r="A352" s="11" t="s">
        <v>669</v>
      </c>
      <c r="B352" s="36"/>
      <c r="C352" s="12">
        <v>49899.447500000002</v>
      </c>
      <c r="D352" s="12"/>
      <c r="E352" s="9">
        <f t="shared" si="189"/>
        <v>-3999.0101558565648</v>
      </c>
      <c r="F352" s="9">
        <f t="shared" si="190"/>
        <v>-3999</v>
      </c>
      <c r="G352" s="9">
        <f t="shared" si="191"/>
        <v>-1.5729999999166466E-2</v>
      </c>
      <c r="H352" s="9"/>
      <c r="I352" s="9"/>
      <c r="J352" s="9">
        <f t="shared" ref="J352:J367" si="210">G352</f>
        <v>-1.5729999999166466E-2</v>
      </c>
      <c r="K352" s="9"/>
      <c r="L352" s="9"/>
      <c r="M352" s="9"/>
      <c r="N352" s="9"/>
      <c r="O352" s="9">
        <f t="shared" ca="1" si="188"/>
        <v>-5.7792519201365175E-2</v>
      </c>
      <c r="P352" s="9">
        <f t="shared" si="192"/>
        <v>3.6849654225711245E-3</v>
      </c>
      <c r="Q352" s="40">
        <f t="shared" si="193"/>
        <v>34880.947500000002</v>
      </c>
      <c r="S352" s="35">
        <v>1</v>
      </c>
      <c r="X352" s="9"/>
      <c r="Y352" s="9"/>
      <c r="Z352">
        <f t="shared" si="194"/>
        <v>-3999</v>
      </c>
      <c r="AA352" s="15">
        <f t="shared" si="195"/>
        <v>-1.8358961892740538E-2</v>
      </c>
      <c r="AB352" s="15">
        <f t="shared" si="196"/>
        <v>6.3139273161451973E-3</v>
      </c>
      <c r="AC352" s="15">
        <f t="shared" si="197"/>
        <v>-1.9414965421737592E-2</v>
      </c>
      <c r="AD352" s="15">
        <f t="shared" si="198"/>
        <v>2.6289618935740715E-3</v>
      </c>
      <c r="AE352" s="15">
        <f t="shared" si="199"/>
        <v>6.9114406378645677E-6</v>
      </c>
      <c r="AF352">
        <f t="shared" si="200"/>
        <v>-1.9414965421737592E-2</v>
      </c>
      <c r="AG352" s="68"/>
      <c r="AH352">
        <f t="shared" si="201"/>
        <v>-2.2043927315311664E-2</v>
      </c>
      <c r="AI352">
        <f t="shared" si="202"/>
        <v>0.72518541812024462</v>
      </c>
      <c r="AJ352">
        <f t="shared" si="203"/>
        <v>-0.90226095552611174</v>
      </c>
      <c r="AK352">
        <f t="shared" si="204"/>
        <v>-0.48793129187033629</v>
      </c>
      <c r="AL352">
        <f t="shared" si="205"/>
        <v>-2.0837355492826832</v>
      </c>
      <c r="AM352">
        <f t="shared" si="206"/>
        <v>-1.7109265090987456</v>
      </c>
      <c r="AN352" s="15">
        <f t="shared" si="209"/>
        <v>4.8080409325628999</v>
      </c>
      <c r="AO352" s="15">
        <f t="shared" si="209"/>
        <v>4.8080410104276519</v>
      </c>
      <c r="AP352" s="15">
        <f t="shared" si="209"/>
        <v>4.8080424662817238</v>
      </c>
      <c r="AQ352" s="15">
        <f t="shared" si="209"/>
        <v>4.8080696826326532</v>
      </c>
      <c r="AR352" s="15">
        <f t="shared" si="209"/>
        <v>4.8085770632972791</v>
      </c>
      <c r="AS352" s="15">
        <f t="shared" si="209"/>
        <v>4.817590183294989</v>
      </c>
      <c r="AT352" s="15">
        <f t="shared" si="209"/>
        <v>4.9207242059975762</v>
      </c>
      <c r="AU352" s="15">
        <f t="shared" si="208"/>
        <v>5.365481078159676</v>
      </c>
    </row>
    <row r="353" spans="1:64" x14ac:dyDescent="0.2">
      <c r="A353" s="63" t="s">
        <v>846</v>
      </c>
      <c r="B353" s="28" t="s">
        <v>676</v>
      </c>
      <c r="C353" s="64">
        <v>49899.448100000001</v>
      </c>
      <c r="D353" s="64" t="s">
        <v>700</v>
      </c>
      <c r="E353" s="9">
        <f t="shared" si="189"/>
        <v>-3999.009768474878</v>
      </c>
      <c r="F353" s="9">
        <f t="shared" si="190"/>
        <v>-3999</v>
      </c>
      <c r="G353" s="9">
        <f t="shared" si="191"/>
        <v>-1.5129999999771826E-2</v>
      </c>
      <c r="H353" s="9"/>
      <c r="I353" s="9"/>
      <c r="J353" s="9">
        <f t="shared" si="210"/>
        <v>-1.5129999999771826E-2</v>
      </c>
      <c r="K353" s="9"/>
      <c r="L353" s="9"/>
      <c r="M353" s="15"/>
      <c r="N353" s="9"/>
      <c r="O353" s="9">
        <f t="shared" ca="1" si="188"/>
        <v>-5.7792519201365175E-2</v>
      </c>
      <c r="P353" s="9">
        <f t="shared" si="192"/>
        <v>3.6849654225711245E-3</v>
      </c>
      <c r="Q353" s="40">
        <f t="shared" si="193"/>
        <v>34880.948100000001</v>
      </c>
      <c r="S353" s="35">
        <v>1</v>
      </c>
      <c r="T353" s="9"/>
      <c r="U353" s="9"/>
      <c r="V353" s="9"/>
      <c r="W353" s="9"/>
      <c r="X353" s="9"/>
      <c r="Y353" s="9"/>
      <c r="Z353">
        <f t="shared" si="194"/>
        <v>-3999</v>
      </c>
      <c r="AA353" s="15">
        <f t="shared" si="195"/>
        <v>-1.8358961892740538E-2</v>
      </c>
      <c r="AB353" s="15">
        <f t="shared" si="196"/>
        <v>6.9139273155398376E-3</v>
      </c>
      <c r="AC353" s="15">
        <f t="shared" si="197"/>
        <v>-1.8814965422342952E-2</v>
      </c>
      <c r="AD353" s="15">
        <f t="shared" si="198"/>
        <v>3.2289618929687118E-3</v>
      </c>
      <c r="AE353" s="15">
        <f t="shared" si="199"/>
        <v>1.0426194906244086E-5</v>
      </c>
      <c r="AF353">
        <f t="shared" si="200"/>
        <v>-1.8814965422342952E-2</v>
      </c>
      <c r="AG353" s="68"/>
      <c r="AH353">
        <f t="shared" si="201"/>
        <v>-2.2043927315311664E-2</v>
      </c>
      <c r="AI353">
        <f t="shared" si="202"/>
        <v>0.72518541812024462</v>
      </c>
      <c r="AJ353">
        <f t="shared" si="203"/>
        <v>-0.90226095552611174</v>
      </c>
      <c r="AK353">
        <f t="shared" si="204"/>
        <v>-0.48793129187033629</v>
      </c>
      <c r="AL353">
        <f t="shared" si="205"/>
        <v>-2.0837355492826832</v>
      </c>
      <c r="AM353">
        <f t="shared" si="206"/>
        <v>-1.7109265090987456</v>
      </c>
      <c r="AN353" s="15">
        <f t="shared" si="209"/>
        <v>4.8080409325628999</v>
      </c>
      <c r="AO353" s="15">
        <f t="shared" si="209"/>
        <v>4.8080410104276519</v>
      </c>
      <c r="AP353" s="15">
        <f t="shared" si="209"/>
        <v>4.8080424662817238</v>
      </c>
      <c r="AQ353" s="15">
        <f t="shared" si="209"/>
        <v>4.8080696826326532</v>
      </c>
      <c r="AR353" s="15">
        <f t="shared" si="209"/>
        <v>4.8085770632972791</v>
      </c>
      <c r="AS353" s="15">
        <f t="shared" si="209"/>
        <v>4.817590183294989</v>
      </c>
      <c r="AT353" s="15">
        <f t="shared" si="209"/>
        <v>4.9207242059975762</v>
      </c>
      <c r="AU353" s="15">
        <f t="shared" si="208"/>
        <v>5.365481078159676</v>
      </c>
    </row>
    <row r="354" spans="1:64" x14ac:dyDescent="0.2">
      <c r="A354" s="63" t="s">
        <v>846</v>
      </c>
      <c r="B354" s="28" t="s">
        <v>676</v>
      </c>
      <c r="C354" s="64">
        <v>49899.450900000003</v>
      </c>
      <c r="D354" s="64" t="s">
        <v>700</v>
      </c>
      <c r="E354" s="9">
        <f t="shared" si="189"/>
        <v>-3999.0079606936702</v>
      </c>
      <c r="F354" s="9">
        <f t="shared" si="190"/>
        <v>-3999</v>
      </c>
      <c r="G354" s="9">
        <f t="shared" si="191"/>
        <v>-1.2329999997746199E-2</v>
      </c>
      <c r="H354" s="9"/>
      <c r="I354" s="9"/>
      <c r="J354" s="9">
        <f t="shared" si="210"/>
        <v>-1.2329999997746199E-2</v>
      </c>
      <c r="K354" s="9"/>
      <c r="L354" s="9"/>
      <c r="M354" s="15"/>
      <c r="N354" s="9"/>
      <c r="O354" s="9">
        <f t="shared" ca="1" si="188"/>
        <v>-5.7792519201365175E-2</v>
      </c>
      <c r="P354" s="9">
        <f t="shared" si="192"/>
        <v>3.6849654225711245E-3</v>
      </c>
      <c r="Q354" s="40">
        <f t="shared" si="193"/>
        <v>34880.950900000003</v>
      </c>
      <c r="S354" s="35">
        <v>1</v>
      </c>
      <c r="T354" s="9"/>
      <c r="U354" s="9"/>
      <c r="V354" s="9"/>
      <c r="W354" s="9"/>
      <c r="X354" s="9"/>
      <c r="Y354" s="9"/>
      <c r="Z354">
        <f t="shared" si="194"/>
        <v>-3999</v>
      </c>
      <c r="AA354" s="15">
        <f t="shared" si="195"/>
        <v>-1.8358961892740538E-2</v>
      </c>
      <c r="AB354" s="15">
        <f t="shared" si="196"/>
        <v>9.7139273175654642E-3</v>
      </c>
      <c r="AC354" s="15">
        <f t="shared" si="197"/>
        <v>-1.6014965420317325E-2</v>
      </c>
      <c r="AD354" s="15">
        <f t="shared" si="198"/>
        <v>6.0289618949943384E-3</v>
      </c>
      <c r="AE354" s="15">
        <f t="shared" si="199"/>
        <v>3.6348381531293726E-5</v>
      </c>
      <c r="AF354">
        <f t="shared" si="200"/>
        <v>-1.6014965420317325E-2</v>
      </c>
      <c r="AG354" s="68"/>
      <c r="AH354">
        <f t="shared" si="201"/>
        <v>-2.2043927315311664E-2</v>
      </c>
      <c r="AI354">
        <f t="shared" si="202"/>
        <v>0.72518541812024462</v>
      </c>
      <c r="AJ354">
        <f t="shared" si="203"/>
        <v>-0.90226095552611174</v>
      </c>
      <c r="AK354">
        <f t="shared" si="204"/>
        <v>-0.48793129187033629</v>
      </c>
      <c r="AL354">
        <f t="shared" si="205"/>
        <v>-2.0837355492826832</v>
      </c>
      <c r="AM354">
        <f t="shared" si="206"/>
        <v>-1.7109265090987456</v>
      </c>
      <c r="AN354" s="15">
        <f t="shared" si="209"/>
        <v>4.8080409325628999</v>
      </c>
      <c r="AO354" s="15">
        <f t="shared" si="209"/>
        <v>4.8080410104276519</v>
      </c>
      <c r="AP354" s="15">
        <f t="shared" si="209"/>
        <v>4.8080424662817238</v>
      </c>
      <c r="AQ354" s="15">
        <f t="shared" si="209"/>
        <v>4.8080696826326532</v>
      </c>
      <c r="AR354" s="15">
        <f t="shared" si="209"/>
        <v>4.8085770632972791</v>
      </c>
      <c r="AS354" s="15">
        <f t="shared" si="209"/>
        <v>4.817590183294989</v>
      </c>
      <c r="AT354" s="15">
        <f t="shared" si="209"/>
        <v>4.9207242059975762</v>
      </c>
      <c r="AU354" s="15">
        <f t="shared" si="208"/>
        <v>5.365481078159676</v>
      </c>
    </row>
    <row r="355" spans="1:64" x14ac:dyDescent="0.2">
      <c r="A355" s="63" t="s">
        <v>846</v>
      </c>
      <c r="B355" s="28" t="s">
        <v>676</v>
      </c>
      <c r="C355" s="64">
        <v>49930.422100000003</v>
      </c>
      <c r="D355" s="64" t="s">
        <v>700</v>
      </c>
      <c r="E355" s="9">
        <f t="shared" si="189"/>
        <v>-3979.011834510542</v>
      </c>
      <c r="F355" s="9">
        <f t="shared" si="190"/>
        <v>-3979</v>
      </c>
      <c r="G355" s="9">
        <f t="shared" si="191"/>
        <v>-1.832999999896856E-2</v>
      </c>
      <c r="H355" s="9"/>
      <c r="I355" s="9"/>
      <c r="J355" s="9">
        <f t="shared" si="210"/>
        <v>-1.832999999896856E-2</v>
      </c>
      <c r="K355" s="9"/>
      <c r="L355" s="9"/>
      <c r="M355" s="15"/>
      <c r="N355" s="9"/>
      <c r="O355" s="9">
        <f t="shared" ca="1" si="188"/>
        <v>-5.7451628267227356E-2</v>
      </c>
      <c r="P355" s="9">
        <f t="shared" si="192"/>
        <v>3.689916422471488E-3</v>
      </c>
      <c r="Q355" s="40">
        <f t="shared" si="193"/>
        <v>34911.922100000003</v>
      </c>
      <c r="S355" s="35">
        <v>1</v>
      </c>
      <c r="T355" s="9"/>
      <c r="U355" s="9"/>
      <c r="V355" s="9"/>
      <c r="W355" s="9"/>
      <c r="X355" s="9"/>
      <c r="Y355" s="9"/>
      <c r="Z355">
        <f t="shared" si="194"/>
        <v>-3979</v>
      </c>
      <c r="AA355" s="15">
        <f t="shared" si="195"/>
        <v>-1.8326666435735786E-2</v>
      </c>
      <c r="AB355" s="15">
        <f t="shared" si="196"/>
        <v>3.6865828592387156E-3</v>
      </c>
      <c r="AC355" s="15">
        <f t="shared" si="197"/>
        <v>-2.201991642144005E-2</v>
      </c>
      <c r="AD355" s="15">
        <f t="shared" si="198"/>
        <v>-3.3335632327741171E-6</v>
      </c>
      <c r="AE355" s="15">
        <f t="shared" si="199"/>
        <v>1.1112643826903423E-11</v>
      </c>
      <c r="AF355">
        <f t="shared" si="200"/>
        <v>-2.201991642144005E-2</v>
      </c>
      <c r="AG355" s="68"/>
      <c r="AH355">
        <f t="shared" si="201"/>
        <v>-2.2016582858207276E-2</v>
      </c>
      <c r="AI355">
        <f t="shared" si="202"/>
        <v>0.72810887175525985</v>
      </c>
      <c r="AJ355">
        <f t="shared" si="203"/>
        <v>-0.90482395955079031</v>
      </c>
      <c r="AK355">
        <f t="shared" si="204"/>
        <v>-0.48956635340043775</v>
      </c>
      <c r="AL355">
        <f t="shared" si="205"/>
        <v>-2.0777540618942885</v>
      </c>
      <c r="AM355">
        <f t="shared" si="206"/>
        <v>-1.6992408127449476</v>
      </c>
      <c r="AN355" s="15">
        <f t="shared" si="209"/>
        <v>4.8148607905336744</v>
      </c>
      <c r="AO355" s="15">
        <f t="shared" si="209"/>
        <v>4.8148608994740192</v>
      </c>
      <c r="AP355" s="15">
        <f t="shared" si="209"/>
        <v>4.8148628012184291</v>
      </c>
      <c r="AQ355" s="15">
        <f t="shared" si="209"/>
        <v>4.8148959938322093</v>
      </c>
      <c r="AR355" s="15">
        <f t="shared" si="209"/>
        <v>4.8154736149898953</v>
      </c>
      <c r="AS355" s="15">
        <f t="shared" si="209"/>
        <v>4.825053921642172</v>
      </c>
      <c r="AT355" s="15">
        <f t="shared" si="209"/>
        <v>4.9293677070206368</v>
      </c>
      <c r="AU355" s="15">
        <f t="shared" si="208"/>
        <v>5.371923223998988</v>
      </c>
    </row>
    <row r="356" spans="1:64" x14ac:dyDescent="0.2">
      <c r="A356" s="63" t="s">
        <v>846</v>
      </c>
      <c r="B356" s="28" t="s">
        <v>676</v>
      </c>
      <c r="C356" s="64">
        <v>49930.4228</v>
      </c>
      <c r="D356" s="64" t="s">
        <v>700</v>
      </c>
      <c r="E356" s="9">
        <f t="shared" si="189"/>
        <v>-3979.011382565242</v>
      </c>
      <c r="F356" s="9">
        <f t="shared" si="190"/>
        <v>-3979</v>
      </c>
      <c r="G356" s="9">
        <f t="shared" si="191"/>
        <v>-1.7630000002100132E-2</v>
      </c>
      <c r="H356" s="9"/>
      <c r="I356" s="9"/>
      <c r="J356" s="9">
        <f t="shared" si="210"/>
        <v>-1.7630000002100132E-2</v>
      </c>
      <c r="K356" s="9"/>
      <c r="L356" s="9"/>
      <c r="M356" s="15"/>
      <c r="N356" s="9"/>
      <c r="O356" s="9">
        <f t="shared" ca="1" si="188"/>
        <v>-5.7451628267227356E-2</v>
      </c>
      <c r="P356" s="9">
        <f t="shared" si="192"/>
        <v>3.689916422471488E-3</v>
      </c>
      <c r="Q356" s="40">
        <f t="shared" si="193"/>
        <v>34911.9228</v>
      </c>
      <c r="S356" s="35">
        <v>1</v>
      </c>
      <c r="T356" s="9"/>
      <c r="U356" s="9"/>
      <c r="V356" s="9"/>
      <c r="W356" s="9"/>
      <c r="X356" s="9"/>
      <c r="Y356" s="9"/>
      <c r="Z356">
        <f t="shared" si="194"/>
        <v>-3979</v>
      </c>
      <c r="AA356" s="15">
        <f t="shared" si="195"/>
        <v>-1.8326666435735786E-2</v>
      </c>
      <c r="AB356" s="15">
        <f t="shared" si="196"/>
        <v>4.3865828561071435E-3</v>
      </c>
      <c r="AC356" s="15">
        <f t="shared" si="197"/>
        <v>-2.1319916424571622E-2</v>
      </c>
      <c r="AD356" s="15">
        <f t="shared" si="198"/>
        <v>6.9666643363565373E-4</v>
      </c>
      <c r="AE356" s="15">
        <f t="shared" si="199"/>
        <v>4.8534411975462069E-7</v>
      </c>
      <c r="AF356">
        <f t="shared" si="200"/>
        <v>-2.1319916424571622E-2</v>
      </c>
      <c r="AG356" s="68"/>
      <c r="AH356">
        <f t="shared" si="201"/>
        <v>-2.2016582858207276E-2</v>
      </c>
      <c r="AI356">
        <f t="shared" si="202"/>
        <v>0.72810887175525985</v>
      </c>
      <c r="AJ356">
        <f t="shared" si="203"/>
        <v>-0.90482395955079031</v>
      </c>
      <c r="AK356">
        <f t="shared" si="204"/>
        <v>-0.48956635340043775</v>
      </c>
      <c r="AL356">
        <f t="shared" si="205"/>
        <v>-2.0777540618942885</v>
      </c>
      <c r="AM356">
        <f t="shared" si="206"/>
        <v>-1.6992408127449476</v>
      </c>
      <c r="AN356" s="15">
        <f t="shared" si="209"/>
        <v>4.8148607905336744</v>
      </c>
      <c r="AO356" s="15">
        <f t="shared" si="209"/>
        <v>4.8148608994740192</v>
      </c>
      <c r="AP356" s="15">
        <f t="shared" si="209"/>
        <v>4.8148628012184291</v>
      </c>
      <c r="AQ356" s="15">
        <f t="shared" si="209"/>
        <v>4.8148959938322093</v>
      </c>
      <c r="AR356" s="15">
        <f t="shared" si="209"/>
        <v>4.8154736149898953</v>
      </c>
      <c r="AS356" s="15">
        <f t="shared" si="209"/>
        <v>4.825053921642172</v>
      </c>
      <c r="AT356" s="15">
        <f t="shared" si="209"/>
        <v>4.9293677070206368</v>
      </c>
      <c r="AU356" s="15">
        <f t="shared" si="208"/>
        <v>5.371923223998988</v>
      </c>
    </row>
    <row r="357" spans="1:64" x14ac:dyDescent="0.2">
      <c r="A357" s="63" t="s">
        <v>846</v>
      </c>
      <c r="B357" s="28" t="s">
        <v>676</v>
      </c>
      <c r="C357" s="64">
        <v>49930.4228</v>
      </c>
      <c r="D357" s="64" t="s">
        <v>700</v>
      </c>
      <c r="E357" s="9">
        <f t="shared" si="189"/>
        <v>-3979.011382565242</v>
      </c>
      <c r="F357" s="9">
        <f t="shared" si="190"/>
        <v>-3979</v>
      </c>
      <c r="G357" s="9">
        <f t="shared" si="191"/>
        <v>-1.7630000002100132E-2</v>
      </c>
      <c r="H357" s="9"/>
      <c r="I357" s="9"/>
      <c r="J357" s="9">
        <f t="shared" si="210"/>
        <v>-1.7630000002100132E-2</v>
      </c>
      <c r="K357" s="9"/>
      <c r="L357" s="9"/>
      <c r="M357" s="15"/>
      <c r="N357" s="9"/>
      <c r="O357" s="9">
        <f t="shared" ca="1" si="188"/>
        <v>-5.7451628267227356E-2</v>
      </c>
      <c r="P357" s="9">
        <f t="shared" si="192"/>
        <v>3.689916422471488E-3</v>
      </c>
      <c r="Q357" s="40">
        <f t="shared" si="193"/>
        <v>34911.9228</v>
      </c>
      <c r="S357" s="35">
        <v>1</v>
      </c>
      <c r="T357" s="9"/>
      <c r="U357" s="9"/>
      <c r="V357" s="9"/>
      <c r="W357" s="9"/>
      <c r="X357" s="9"/>
      <c r="Y357" s="9"/>
      <c r="Z357">
        <f t="shared" si="194"/>
        <v>-3979</v>
      </c>
      <c r="AA357" s="15">
        <f t="shared" si="195"/>
        <v>-1.8326666435735786E-2</v>
      </c>
      <c r="AB357" s="15">
        <f t="shared" si="196"/>
        <v>4.3865828561071435E-3</v>
      </c>
      <c r="AC357" s="15">
        <f t="shared" si="197"/>
        <v>-2.1319916424571622E-2</v>
      </c>
      <c r="AD357" s="15">
        <f t="shared" si="198"/>
        <v>6.9666643363565373E-4</v>
      </c>
      <c r="AE357" s="15">
        <f t="shared" si="199"/>
        <v>4.8534411975462069E-7</v>
      </c>
      <c r="AF357">
        <f t="shared" si="200"/>
        <v>-2.1319916424571622E-2</v>
      </c>
      <c r="AG357" s="68"/>
      <c r="AH357">
        <f t="shared" si="201"/>
        <v>-2.2016582858207276E-2</v>
      </c>
      <c r="AI357">
        <f t="shared" si="202"/>
        <v>0.72810887175525985</v>
      </c>
      <c r="AJ357">
        <f t="shared" si="203"/>
        <v>-0.90482395955079031</v>
      </c>
      <c r="AK357">
        <f t="shared" si="204"/>
        <v>-0.48956635340043775</v>
      </c>
      <c r="AL357">
        <f t="shared" si="205"/>
        <v>-2.0777540618942885</v>
      </c>
      <c r="AM357">
        <f t="shared" si="206"/>
        <v>-1.6992408127449476</v>
      </c>
      <c r="AN357" s="15">
        <f t="shared" si="209"/>
        <v>4.8148607905336744</v>
      </c>
      <c r="AO357" s="15">
        <f t="shared" si="209"/>
        <v>4.8148608994740192</v>
      </c>
      <c r="AP357" s="15">
        <f t="shared" si="209"/>
        <v>4.8148628012184291</v>
      </c>
      <c r="AQ357" s="15">
        <f t="shared" si="209"/>
        <v>4.8148959938322093</v>
      </c>
      <c r="AR357" s="15">
        <f t="shared" si="209"/>
        <v>4.8154736149898953</v>
      </c>
      <c r="AS357" s="15">
        <f t="shared" si="209"/>
        <v>4.825053921642172</v>
      </c>
      <c r="AT357" s="15">
        <f t="shared" si="209"/>
        <v>4.9293677070206368</v>
      </c>
      <c r="AU357" s="15">
        <f t="shared" si="208"/>
        <v>5.371923223998988</v>
      </c>
    </row>
    <row r="358" spans="1:64" x14ac:dyDescent="0.2">
      <c r="A358" s="63" t="s">
        <v>846</v>
      </c>
      <c r="B358" s="28" t="s">
        <v>676</v>
      </c>
      <c r="C358" s="64">
        <v>49930.423499999997</v>
      </c>
      <c r="D358" s="64" t="s">
        <v>700</v>
      </c>
      <c r="E358" s="9">
        <f t="shared" si="189"/>
        <v>-3979.0109306199424</v>
      </c>
      <c r="F358" s="9">
        <f t="shared" si="190"/>
        <v>-3979</v>
      </c>
      <c r="G358" s="9">
        <f t="shared" si="191"/>
        <v>-1.6930000005231705E-2</v>
      </c>
      <c r="H358" s="9"/>
      <c r="I358" s="9"/>
      <c r="J358" s="9">
        <f t="shared" si="210"/>
        <v>-1.6930000005231705E-2</v>
      </c>
      <c r="K358" s="9"/>
      <c r="L358" s="9"/>
      <c r="M358" s="15"/>
      <c r="N358" s="9"/>
      <c r="O358" s="9">
        <f t="shared" ca="1" si="188"/>
        <v>-5.7451628267227356E-2</v>
      </c>
      <c r="P358" s="9">
        <f t="shared" si="192"/>
        <v>3.689916422471488E-3</v>
      </c>
      <c r="Q358" s="40">
        <f t="shared" si="193"/>
        <v>34911.923499999997</v>
      </c>
      <c r="S358" s="35">
        <v>1</v>
      </c>
      <c r="T358" s="9"/>
      <c r="U358" s="9"/>
      <c r="V358" s="9"/>
      <c r="W358" s="9"/>
      <c r="X358" s="9"/>
      <c r="Y358" s="9"/>
      <c r="Z358">
        <f t="shared" si="194"/>
        <v>-3979</v>
      </c>
      <c r="AA358" s="15">
        <f t="shared" si="195"/>
        <v>-1.8326666435735786E-2</v>
      </c>
      <c r="AB358" s="15">
        <f t="shared" si="196"/>
        <v>5.0865828529755713E-3</v>
      </c>
      <c r="AC358" s="15">
        <f t="shared" si="197"/>
        <v>-2.0619916427703194E-2</v>
      </c>
      <c r="AD358" s="15">
        <f t="shared" si="198"/>
        <v>1.3966664305040816E-3</v>
      </c>
      <c r="AE358" s="15">
        <f t="shared" si="199"/>
        <v>1.9506771180970124E-6</v>
      </c>
      <c r="AF358">
        <f t="shared" si="200"/>
        <v>-2.0619916427703194E-2</v>
      </c>
      <c r="AG358" s="68"/>
      <c r="AH358">
        <f t="shared" si="201"/>
        <v>-2.2016582858207276E-2</v>
      </c>
      <c r="AI358">
        <f t="shared" si="202"/>
        <v>0.72810887175525985</v>
      </c>
      <c r="AJ358">
        <f t="shared" si="203"/>
        <v>-0.90482395955079031</v>
      </c>
      <c r="AK358">
        <f t="shared" si="204"/>
        <v>-0.48956635340043775</v>
      </c>
      <c r="AL358">
        <f t="shared" si="205"/>
        <v>-2.0777540618942885</v>
      </c>
      <c r="AM358">
        <f t="shared" si="206"/>
        <v>-1.6992408127449476</v>
      </c>
      <c r="AN358" s="15">
        <f t="shared" si="209"/>
        <v>4.8148607905336744</v>
      </c>
      <c r="AO358" s="15">
        <f t="shared" si="209"/>
        <v>4.8148608994740192</v>
      </c>
      <c r="AP358" s="15">
        <f t="shared" si="209"/>
        <v>4.8148628012184291</v>
      </c>
      <c r="AQ358" s="15">
        <f t="shared" si="209"/>
        <v>4.8148959938322093</v>
      </c>
      <c r="AR358" s="15">
        <f t="shared" si="209"/>
        <v>4.8154736149898953</v>
      </c>
      <c r="AS358" s="15">
        <f t="shared" si="209"/>
        <v>4.825053921642172</v>
      </c>
      <c r="AT358" s="15">
        <f t="shared" si="209"/>
        <v>4.9293677070206368</v>
      </c>
      <c r="AU358" s="15">
        <f t="shared" si="208"/>
        <v>5.371923223998988</v>
      </c>
    </row>
    <row r="359" spans="1:64" x14ac:dyDescent="0.2">
      <c r="A359" s="63" t="s">
        <v>846</v>
      </c>
      <c r="B359" s="28" t="s">
        <v>676</v>
      </c>
      <c r="C359" s="64">
        <v>49930.427000000003</v>
      </c>
      <c r="D359" s="64" t="s">
        <v>700</v>
      </c>
      <c r="E359" s="9">
        <f t="shared" si="189"/>
        <v>-3979.00867089343</v>
      </c>
      <c r="F359" s="9">
        <f t="shared" si="190"/>
        <v>-3979</v>
      </c>
      <c r="G359" s="9">
        <f t="shared" si="191"/>
        <v>-1.3429999999061693E-2</v>
      </c>
      <c r="H359" s="9"/>
      <c r="I359" s="9"/>
      <c r="J359" s="9">
        <f t="shared" si="210"/>
        <v>-1.3429999999061693E-2</v>
      </c>
      <c r="K359" s="9"/>
      <c r="L359" s="9"/>
      <c r="M359" s="15"/>
      <c r="N359" s="9"/>
      <c r="O359" s="9">
        <f t="shared" ca="1" si="188"/>
        <v>-5.7451628267227356E-2</v>
      </c>
      <c r="P359" s="9">
        <f t="shared" si="192"/>
        <v>3.689916422471488E-3</v>
      </c>
      <c r="Q359" s="40">
        <f t="shared" si="193"/>
        <v>34911.927000000003</v>
      </c>
      <c r="S359" s="35">
        <v>1</v>
      </c>
      <c r="T359" s="9"/>
      <c r="U359" s="9"/>
      <c r="V359" s="9"/>
      <c r="W359" s="9"/>
      <c r="X359" s="9"/>
      <c r="Y359" s="9"/>
      <c r="Z359">
        <f t="shared" si="194"/>
        <v>-3979</v>
      </c>
      <c r="AA359" s="15">
        <f t="shared" si="195"/>
        <v>-1.8326666435735786E-2</v>
      </c>
      <c r="AB359" s="15">
        <f t="shared" si="196"/>
        <v>8.5865828591455834E-3</v>
      </c>
      <c r="AC359" s="15">
        <f t="shared" si="197"/>
        <v>-1.7119916421533182E-2</v>
      </c>
      <c r="AD359" s="15">
        <f t="shared" si="198"/>
        <v>4.8966664366740936E-3</v>
      </c>
      <c r="AE359" s="15">
        <f t="shared" si="199"/>
        <v>2.3977342192050565E-5</v>
      </c>
      <c r="AF359">
        <f t="shared" si="200"/>
        <v>-1.7119916421533182E-2</v>
      </c>
      <c r="AG359" s="68"/>
      <c r="AH359">
        <f t="shared" si="201"/>
        <v>-2.2016582858207276E-2</v>
      </c>
      <c r="AI359">
        <f t="shared" si="202"/>
        <v>0.72810887175525985</v>
      </c>
      <c r="AJ359">
        <f t="shared" si="203"/>
        <v>-0.90482395955079031</v>
      </c>
      <c r="AK359">
        <f t="shared" si="204"/>
        <v>-0.48956635340043775</v>
      </c>
      <c r="AL359">
        <f t="shared" si="205"/>
        <v>-2.0777540618942885</v>
      </c>
      <c r="AM359">
        <f t="shared" si="206"/>
        <v>-1.6992408127449476</v>
      </c>
      <c r="AN359" s="15">
        <f t="shared" si="209"/>
        <v>4.8148607905336744</v>
      </c>
      <c r="AO359" s="15">
        <f t="shared" si="209"/>
        <v>4.8148608994740192</v>
      </c>
      <c r="AP359" s="15">
        <f t="shared" si="209"/>
        <v>4.8148628012184291</v>
      </c>
      <c r="AQ359" s="15">
        <f t="shared" si="209"/>
        <v>4.8148959938322093</v>
      </c>
      <c r="AR359" s="15">
        <f t="shared" si="209"/>
        <v>4.8154736149898953</v>
      </c>
      <c r="AS359" s="15">
        <f t="shared" si="209"/>
        <v>4.825053921642172</v>
      </c>
      <c r="AT359" s="15">
        <f t="shared" si="209"/>
        <v>4.9293677070206368</v>
      </c>
      <c r="AU359" s="15">
        <f t="shared" si="208"/>
        <v>5.371923223998988</v>
      </c>
    </row>
    <row r="360" spans="1:64" x14ac:dyDescent="0.2">
      <c r="A360" s="63" t="s">
        <v>846</v>
      </c>
      <c r="B360" s="28" t="s">
        <v>676</v>
      </c>
      <c r="C360" s="64">
        <v>49930.428399999997</v>
      </c>
      <c r="D360" s="64" t="s">
        <v>700</v>
      </c>
      <c r="E360" s="9">
        <f t="shared" si="189"/>
        <v>-3979.0077670028309</v>
      </c>
      <c r="F360" s="9">
        <f t="shared" si="190"/>
        <v>-3979</v>
      </c>
      <c r="G360" s="9">
        <f t="shared" si="191"/>
        <v>-1.2030000005324837E-2</v>
      </c>
      <c r="H360" s="9"/>
      <c r="I360" s="9"/>
      <c r="J360" s="9">
        <f t="shared" si="210"/>
        <v>-1.2030000005324837E-2</v>
      </c>
      <c r="K360" s="9"/>
      <c r="L360" s="9"/>
      <c r="M360" s="15"/>
      <c r="N360" s="9"/>
      <c r="O360" s="9">
        <f t="shared" ca="1" si="188"/>
        <v>-5.7451628267227356E-2</v>
      </c>
      <c r="P360" s="9">
        <f t="shared" si="192"/>
        <v>3.689916422471488E-3</v>
      </c>
      <c r="Q360" s="40">
        <f t="shared" si="193"/>
        <v>34911.928399999997</v>
      </c>
      <c r="S360" s="35">
        <v>1</v>
      </c>
      <c r="T360" s="9"/>
      <c r="U360" s="9"/>
      <c r="V360" s="9"/>
      <c r="W360" s="9"/>
      <c r="X360" s="9"/>
      <c r="Y360" s="9"/>
      <c r="Z360">
        <f t="shared" si="194"/>
        <v>-3979</v>
      </c>
      <c r="AA360" s="15">
        <f t="shared" si="195"/>
        <v>-1.8326666435735786E-2</v>
      </c>
      <c r="AB360" s="15">
        <f t="shared" si="196"/>
        <v>9.9865828528824391E-3</v>
      </c>
      <c r="AC360" s="15">
        <f t="shared" si="197"/>
        <v>-1.5719916427796327E-2</v>
      </c>
      <c r="AD360" s="15">
        <f t="shared" si="198"/>
        <v>6.2966664304109493E-3</v>
      </c>
      <c r="AE360" s="15">
        <f t="shared" si="199"/>
        <v>3.9648008135864165E-5</v>
      </c>
      <c r="AF360">
        <f t="shared" si="200"/>
        <v>-1.5719916427796327E-2</v>
      </c>
      <c r="AG360" s="68"/>
      <c r="AH360">
        <f t="shared" si="201"/>
        <v>-2.2016582858207276E-2</v>
      </c>
      <c r="AI360">
        <f t="shared" si="202"/>
        <v>0.72810887175525985</v>
      </c>
      <c r="AJ360">
        <f t="shared" si="203"/>
        <v>-0.90482395955079031</v>
      </c>
      <c r="AK360">
        <f t="shared" si="204"/>
        <v>-0.48956635340043775</v>
      </c>
      <c r="AL360">
        <f t="shared" si="205"/>
        <v>-2.0777540618942885</v>
      </c>
      <c r="AM360">
        <f t="shared" si="206"/>
        <v>-1.6992408127449476</v>
      </c>
      <c r="AN360" s="15">
        <f t="shared" si="209"/>
        <v>4.8148607905336744</v>
      </c>
      <c r="AO360" s="15">
        <f t="shared" si="209"/>
        <v>4.8148608994740192</v>
      </c>
      <c r="AP360" s="15">
        <f t="shared" si="209"/>
        <v>4.8148628012184291</v>
      </c>
      <c r="AQ360" s="15">
        <f t="shared" si="209"/>
        <v>4.8148959938322093</v>
      </c>
      <c r="AR360" s="15">
        <f t="shared" si="209"/>
        <v>4.8154736149898953</v>
      </c>
      <c r="AS360" s="15">
        <f t="shared" si="209"/>
        <v>4.825053921642172</v>
      </c>
      <c r="AT360" s="15">
        <f t="shared" si="209"/>
        <v>4.9293677070206368</v>
      </c>
      <c r="AU360" s="15">
        <f t="shared" si="208"/>
        <v>5.371923223998988</v>
      </c>
    </row>
    <row r="361" spans="1:64" x14ac:dyDescent="0.2">
      <c r="A361" s="63" t="s">
        <v>846</v>
      </c>
      <c r="B361" s="28" t="s">
        <v>676</v>
      </c>
      <c r="C361" s="64">
        <v>49930.428399999997</v>
      </c>
      <c r="D361" s="64" t="s">
        <v>700</v>
      </c>
      <c r="E361" s="9">
        <f t="shared" si="189"/>
        <v>-3979.0077670028309</v>
      </c>
      <c r="F361" s="9">
        <f t="shared" si="190"/>
        <v>-3979</v>
      </c>
      <c r="G361" s="9">
        <f t="shared" si="191"/>
        <v>-1.2030000005324837E-2</v>
      </c>
      <c r="H361" s="9"/>
      <c r="I361" s="9"/>
      <c r="J361" s="9">
        <f t="shared" si="210"/>
        <v>-1.2030000005324837E-2</v>
      </c>
      <c r="K361" s="9"/>
      <c r="L361" s="9"/>
      <c r="M361" s="15"/>
      <c r="N361" s="9"/>
      <c r="O361" s="9">
        <f t="shared" ca="1" si="188"/>
        <v>-5.7451628267227356E-2</v>
      </c>
      <c r="P361" s="9">
        <f t="shared" si="192"/>
        <v>3.689916422471488E-3</v>
      </c>
      <c r="Q361" s="40">
        <f t="shared" si="193"/>
        <v>34911.928399999997</v>
      </c>
      <c r="S361" s="35">
        <v>1</v>
      </c>
      <c r="T361" s="9"/>
      <c r="U361" s="9"/>
      <c r="V361" s="9"/>
      <c r="W361" s="9"/>
      <c r="X361" s="9"/>
      <c r="Y361" s="9"/>
      <c r="Z361">
        <f t="shared" si="194"/>
        <v>-3979</v>
      </c>
      <c r="AA361" s="15">
        <f t="shared" si="195"/>
        <v>-1.8326666435735786E-2</v>
      </c>
      <c r="AB361" s="15">
        <f t="shared" si="196"/>
        <v>9.9865828528824391E-3</v>
      </c>
      <c r="AC361" s="15">
        <f t="shared" si="197"/>
        <v>-1.5719916427796327E-2</v>
      </c>
      <c r="AD361" s="15">
        <f t="shared" si="198"/>
        <v>6.2966664304109493E-3</v>
      </c>
      <c r="AE361" s="15">
        <f t="shared" si="199"/>
        <v>3.9648008135864165E-5</v>
      </c>
      <c r="AF361">
        <f t="shared" si="200"/>
        <v>-1.5719916427796327E-2</v>
      </c>
      <c r="AG361" s="68"/>
      <c r="AH361">
        <f t="shared" si="201"/>
        <v>-2.2016582858207276E-2</v>
      </c>
      <c r="AI361">
        <f t="shared" si="202"/>
        <v>0.72810887175525985</v>
      </c>
      <c r="AJ361">
        <f t="shared" si="203"/>
        <v>-0.90482395955079031</v>
      </c>
      <c r="AK361">
        <f t="shared" si="204"/>
        <v>-0.48956635340043775</v>
      </c>
      <c r="AL361">
        <f t="shared" si="205"/>
        <v>-2.0777540618942885</v>
      </c>
      <c r="AM361">
        <f t="shared" si="206"/>
        <v>-1.6992408127449476</v>
      </c>
      <c r="AN361" s="15">
        <f t="shared" ref="AN361:AT370" si="211">$AU361+$AB$7*SIN(AO361)</f>
        <v>4.8148607905336744</v>
      </c>
      <c r="AO361" s="15">
        <f t="shared" si="211"/>
        <v>4.8148608994740192</v>
      </c>
      <c r="AP361" s="15">
        <f t="shared" si="211"/>
        <v>4.8148628012184291</v>
      </c>
      <c r="AQ361" s="15">
        <f t="shared" si="211"/>
        <v>4.8148959938322093</v>
      </c>
      <c r="AR361" s="15">
        <f t="shared" si="211"/>
        <v>4.8154736149898953</v>
      </c>
      <c r="AS361" s="15">
        <f t="shared" si="211"/>
        <v>4.825053921642172</v>
      </c>
      <c r="AT361" s="15">
        <f t="shared" si="211"/>
        <v>4.9293677070206368</v>
      </c>
      <c r="AU361" s="15">
        <f t="shared" si="208"/>
        <v>5.371923223998988</v>
      </c>
    </row>
    <row r="362" spans="1:64" x14ac:dyDescent="0.2">
      <c r="A362" s="63" t="s">
        <v>846</v>
      </c>
      <c r="B362" s="28" t="s">
        <v>676</v>
      </c>
      <c r="C362" s="64">
        <v>49930.428399999997</v>
      </c>
      <c r="D362" s="64" t="s">
        <v>700</v>
      </c>
      <c r="E362" s="9">
        <f t="shared" si="189"/>
        <v>-3979.0077670028309</v>
      </c>
      <c r="F362" s="9">
        <f t="shared" si="190"/>
        <v>-3979</v>
      </c>
      <c r="G362" s="9">
        <f t="shared" si="191"/>
        <v>-1.2030000005324837E-2</v>
      </c>
      <c r="H362" s="9"/>
      <c r="I362" s="9"/>
      <c r="J362" s="9">
        <f t="shared" si="210"/>
        <v>-1.2030000005324837E-2</v>
      </c>
      <c r="K362" s="9"/>
      <c r="L362" s="9"/>
      <c r="M362" s="15"/>
      <c r="N362" s="9"/>
      <c r="O362" s="9">
        <f t="shared" ca="1" si="188"/>
        <v>-5.7451628267227356E-2</v>
      </c>
      <c r="P362" s="9">
        <f t="shared" si="192"/>
        <v>3.689916422471488E-3</v>
      </c>
      <c r="Q362" s="40">
        <f t="shared" si="193"/>
        <v>34911.928399999997</v>
      </c>
      <c r="S362" s="35">
        <v>1</v>
      </c>
      <c r="T362" s="9"/>
      <c r="U362" s="9"/>
      <c r="V362" s="9"/>
      <c r="W362" s="9"/>
      <c r="X362" s="9"/>
      <c r="Y362" s="9"/>
      <c r="Z362">
        <f t="shared" si="194"/>
        <v>-3979</v>
      </c>
      <c r="AA362" s="15">
        <f t="shared" si="195"/>
        <v>-1.8326666435735786E-2</v>
      </c>
      <c r="AB362" s="15">
        <f t="shared" si="196"/>
        <v>9.9865828528824391E-3</v>
      </c>
      <c r="AC362" s="15">
        <f t="shared" si="197"/>
        <v>-1.5719916427796327E-2</v>
      </c>
      <c r="AD362" s="15">
        <f t="shared" si="198"/>
        <v>6.2966664304109493E-3</v>
      </c>
      <c r="AE362" s="15">
        <f t="shared" si="199"/>
        <v>3.9648008135864165E-5</v>
      </c>
      <c r="AF362">
        <f t="shared" si="200"/>
        <v>-1.5719916427796327E-2</v>
      </c>
      <c r="AG362" s="68"/>
      <c r="AH362">
        <f t="shared" si="201"/>
        <v>-2.2016582858207276E-2</v>
      </c>
      <c r="AI362">
        <f t="shared" si="202"/>
        <v>0.72810887175525985</v>
      </c>
      <c r="AJ362">
        <f t="shared" si="203"/>
        <v>-0.90482395955079031</v>
      </c>
      <c r="AK362">
        <f t="shared" si="204"/>
        <v>-0.48956635340043775</v>
      </c>
      <c r="AL362">
        <f t="shared" si="205"/>
        <v>-2.0777540618942885</v>
      </c>
      <c r="AM362">
        <f t="shared" si="206"/>
        <v>-1.6992408127449476</v>
      </c>
      <c r="AN362" s="15">
        <f t="shared" si="211"/>
        <v>4.8148607905336744</v>
      </c>
      <c r="AO362" s="15">
        <f t="shared" si="211"/>
        <v>4.8148608994740192</v>
      </c>
      <c r="AP362" s="15">
        <f t="shared" si="211"/>
        <v>4.8148628012184291</v>
      </c>
      <c r="AQ362" s="15">
        <f t="shared" si="211"/>
        <v>4.8148959938322093</v>
      </c>
      <c r="AR362" s="15">
        <f t="shared" si="211"/>
        <v>4.8154736149898953</v>
      </c>
      <c r="AS362" s="15">
        <f t="shared" si="211"/>
        <v>4.825053921642172</v>
      </c>
      <c r="AT362" s="15">
        <f t="shared" si="211"/>
        <v>4.9293677070206368</v>
      </c>
      <c r="AU362" s="15">
        <f t="shared" si="208"/>
        <v>5.371923223998988</v>
      </c>
    </row>
    <row r="363" spans="1:64" x14ac:dyDescent="0.2">
      <c r="A363" s="63" t="s">
        <v>846</v>
      </c>
      <c r="B363" s="28" t="s">
        <v>676</v>
      </c>
      <c r="C363" s="64">
        <v>49930.429799999998</v>
      </c>
      <c r="D363" s="64" t="s">
        <v>700</v>
      </c>
      <c r="E363" s="9">
        <f t="shared" si="189"/>
        <v>-3979.0068631122267</v>
      </c>
      <c r="F363" s="9">
        <f t="shared" si="190"/>
        <v>-3979</v>
      </c>
      <c r="G363" s="9">
        <f t="shared" si="191"/>
        <v>-1.0630000004312024E-2</v>
      </c>
      <c r="H363" s="9"/>
      <c r="I363" s="9"/>
      <c r="J363" s="9">
        <f t="shared" si="210"/>
        <v>-1.0630000004312024E-2</v>
      </c>
      <c r="K363" s="9"/>
      <c r="L363" s="9"/>
      <c r="M363" s="15"/>
      <c r="N363" s="9"/>
      <c r="O363" s="9">
        <f t="shared" ca="1" si="188"/>
        <v>-5.7451628267227356E-2</v>
      </c>
      <c r="P363" s="9">
        <f t="shared" si="192"/>
        <v>3.689916422471488E-3</v>
      </c>
      <c r="Q363" s="40">
        <f t="shared" si="193"/>
        <v>34911.929799999998</v>
      </c>
      <c r="S363" s="35">
        <v>1</v>
      </c>
      <c r="T363" s="9"/>
      <c r="U363" s="9"/>
      <c r="V363" s="9"/>
      <c r="W363" s="9"/>
      <c r="X363" s="9"/>
      <c r="Y363" s="9"/>
      <c r="Z363">
        <f t="shared" si="194"/>
        <v>-3979</v>
      </c>
      <c r="AA363" s="15">
        <f t="shared" si="195"/>
        <v>-1.8326666435735786E-2</v>
      </c>
      <c r="AB363" s="15">
        <f t="shared" si="196"/>
        <v>1.1386582853895252E-2</v>
      </c>
      <c r="AC363" s="15">
        <f t="shared" si="197"/>
        <v>-1.4319916426783512E-2</v>
      </c>
      <c r="AD363" s="15">
        <f t="shared" si="198"/>
        <v>7.6966664314237626E-3</v>
      </c>
      <c r="AE363" s="15">
        <f t="shared" si="199"/>
        <v>5.9238674156605395E-5</v>
      </c>
      <c r="AF363">
        <f t="shared" si="200"/>
        <v>-1.4319916426783512E-2</v>
      </c>
      <c r="AG363" s="68"/>
      <c r="AH363">
        <f t="shared" si="201"/>
        <v>-2.2016582858207276E-2</v>
      </c>
      <c r="AI363">
        <f t="shared" si="202"/>
        <v>0.72810887175525985</v>
      </c>
      <c r="AJ363">
        <f t="shared" si="203"/>
        <v>-0.90482395955079031</v>
      </c>
      <c r="AK363">
        <f t="shared" si="204"/>
        <v>-0.48956635340043775</v>
      </c>
      <c r="AL363">
        <f t="shared" si="205"/>
        <v>-2.0777540618942885</v>
      </c>
      <c r="AM363">
        <f t="shared" si="206"/>
        <v>-1.6992408127449476</v>
      </c>
      <c r="AN363" s="15">
        <f t="shared" si="211"/>
        <v>4.8148607905336744</v>
      </c>
      <c r="AO363" s="15">
        <f t="shared" si="211"/>
        <v>4.8148608994740192</v>
      </c>
      <c r="AP363" s="15">
        <f t="shared" si="211"/>
        <v>4.8148628012184291</v>
      </c>
      <c r="AQ363" s="15">
        <f t="shared" si="211"/>
        <v>4.8148959938322093</v>
      </c>
      <c r="AR363" s="15">
        <f t="shared" si="211"/>
        <v>4.8154736149898953</v>
      </c>
      <c r="AS363" s="15">
        <f t="shared" si="211"/>
        <v>4.825053921642172</v>
      </c>
      <c r="AT363" s="15">
        <f t="shared" si="211"/>
        <v>4.9293677070206368</v>
      </c>
      <c r="AU363" s="15">
        <f t="shared" si="208"/>
        <v>5.371923223998988</v>
      </c>
    </row>
    <row r="364" spans="1:64" x14ac:dyDescent="0.2">
      <c r="A364" s="63" t="s">
        <v>846</v>
      </c>
      <c r="B364" s="28" t="s">
        <v>676</v>
      </c>
      <c r="C364" s="64">
        <v>49930.431199999999</v>
      </c>
      <c r="D364" s="64" t="s">
        <v>700</v>
      </c>
      <c r="E364" s="9">
        <f t="shared" si="189"/>
        <v>-3979.0059592216226</v>
      </c>
      <c r="F364" s="9">
        <f t="shared" si="190"/>
        <v>-3979</v>
      </c>
      <c r="G364" s="9">
        <f t="shared" si="191"/>
        <v>-9.2300000032992102E-3</v>
      </c>
      <c r="H364" s="9"/>
      <c r="I364" s="9"/>
      <c r="J364" s="9">
        <f t="shared" si="210"/>
        <v>-9.2300000032992102E-3</v>
      </c>
      <c r="K364" s="9"/>
      <c r="L364" s="9"/>
      <c r="M364" s="15"/>
      <c r="N364" s="9"/>
      <c r="O364" s="9">
        <f t="shared" ref="O364:O395" ca="1" si="212">+C$11+C$12*F364</f>
        <v>-5.7451628267227356E-2</v>
      </c>
      <c r="P364" s="9">
        <f t="shared" si="192"/>
        <v>3.689916422471488E-3</v>
      </c>
      <c r="Q364" s="40">
        <f t="shared" si="193"/>
        <v>34911.931199999999</v>
      </c>
      <c r="S364" s="35">
        <v>1</v>
      </c>
      <c r="T364" s="9"/>
      <c r="U364" s="9"/>
      <c r="V364" s="9"/>
      <c r="W364" s="9"/>
      <c r="X364" s="9"/>
      <c r="Y364" s="9"/>
      <c r="Z364">
        <f t="shared" si="194"/>
        <v>-3979</v>
      </c>
      <c r="AA364" s="15">
        <f t="shared" si="195"/>
        <v>-1.8326666435735786E-2</v>
      </c>
      <c r="AB364" s="15">
        <f t="shared" si="196"/>
        <v>1.2786582854908066E-2</v>
      </c>
      <c r="AC364" s="15">
        <f t="shared" si="197"/>
        <v>-1.2919916425770698E-2</v>
      </c>
      <c r="AD364" s="15">
        <f t="shared" si="198"/>
        <v>9.0966664324365759E-3</v>
      </c>
      <c r="AE364" s="15">
        <f t="shared" si="199"/>
        <v>8.2749340183018382E-5</v>
      </c>
      <c r="AF364">
        <f t="shared" si="200"/>
        <v>-1.2919916425770698E-2</v>
      </c>
      <c r="AG364" s="68"/>
      <c r="AH364">
        <f t="shared" si="201"/>
        <v>-2.2016582858207276E-2</v>
      </c>
      <c r="AI364">
        <f t="shared" si="202"/>
        <v>0.72810887175525985</v>
      </c>
      <c r="AJ364">
        <f t="shared" si="203"/>
        <v>-0.90482395955079031</v>
      </c>
      <c r="AK364">
        <f t="shared" si="204"/>
        <v>-0.48956635340043775</v>
      </c>
      <c r="AL364">
        <f t="shared" si="205"/>
        <v>-2.0777540618942885</v>
      </c>
      <c r="AM364">
        <f t="shared" si="206"/>
        <v>-1.6992408127449476</v>
      </c>
      <c r="AN364" s="15">
        <f t="shared" si="211"/>
        <v>4.8148607905336744</v>
      </c>
      <c r="AO364" s="15">
        <f t="shared" si="211"/>
        <v>4.8148608994740192</v>
      </c>
      <c r="AP364" s="15">
        <f t="shared" si="211"/>
        <v>4.8148628012184291</v>
      </c>
      <c r="AQ364" s="15">
        <f t="shared" si="211"/>
        <v>4.8148959938322093</v>
      </c>
      <c r="AR364" s="15">
        <f t="shared" si="211"/>
        <v>4.8154736149898953</v>
      </c>
      <c r="AS364" s="15">
        <f t="shared" si="211"/>
        <v>4.825053921642172</v>
      </c>
      <c r="AT364" s="15">
        <f t="shared" si="211"/>
        <v>4.9293677070206368</v>
      </c>
      <c r="AU364" s="15">
        <f t="shared" si="208"/>
        <v>5.371923223998988</v>
      </c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</row>
    <row r="365" spans="1:64" x14ac:dyDescent="0.2">
      <c r="A365" s="63" t="s">
        <v>846</v>
      </c>
      <c r="B365" s="28" t="s">
        <v>676</v>
      </c>
      <c r="C365" s="64">
        <v>49930.433199999999</v>
      </c>
      <c r="D365" s="64" t="s">
        <v>700</v>
      </c>
      <c r="E365" s="9">
        <f t="shared" si="189"/>
        <v>-3979.0046679493316</v>
      </c>
      <c r="F365" s="9">
        <f t="shared" si="190"/>
        <v>-3979</v>
      </c>
      <c r="G365" s="9">
        <f t="shared" si="191"/>
        <v>-7.2300000028917566E-3</v>
      </c>
      <c r="H365" s="9"/>
      <c r="I365" s="9"/>
      <c r="J365" s="9">
        <f t="shared" si="210"/>
        <v>-7.2300000028917566E-3</v>
      </c>
      <c r="K365" s="9"/>
      <c r="L365" s="9"/>
      <c r="M365" s="15"/>
      <c r="N365" s="9"/>
      <c r="O365" s="9">
        <f t="shared" ca="1" si="212"/>
        <v>-5.7451628267227356E-2</v>
      </c>
      <c r="P365" s="9">
        <f t="shared" si="192"/>
        <v>3.689916422471488E-3</v>
      </c>
      <c r="Q365" s="40">
        <f t="shared" si="193"/>
        <v>34911.933199999999</v>
      </c>
      <c r="S365" s="35">
        <v>1</v>
      </c>
      <c r="T365" s="9"/>
      <c r="U365" s="9"/>
      <c r="V365" s="9"/>
      <c r="W365" s="9"/>
      <c r="X365" s="9"/>
      <c r="Y365" s="9"/>
      <c r="Z365">
        <f t="shared" si="194"/>
        <v>-3979</v>
      </c>
      <c r="AA365" s="15">
        <f t="shared" si="195"/>
        <v>-1.8326666435735786E-2</v>
      </c>
      <c r="AB365" s="15">
        <f t="shared" si="196"/>
        <v>1.4786582855315519E-2</v>
      </c>
      <c r="AC365" s="15">
        <f t="shared" si="197"/>
        <v>-1.0919916425363245E-2</v>
      </c>
      <c r="AD365" s="15">
        <f t="shared" si="198"/>
        <v>1.109666643284403E-2</v>
      </c>
      <c r="AE365" s="15">
        <f t="shared" si="199"/>
        <v>1.2313600592180743E-4</v>
      </c>
      <c r="AF365">
        <f t="shared" si="200"/>
        <v>-1.0919916425363245E-2</v>
      </c>
      <c r="AG365" s="68"/>
      <c r="AH365">
        <f t="shared" si="201"/>
        <v>-2.2016582858207276E-2</v>
      </c>
      <c r="AI365">
        <f t="shared" si="202"/>
        <v>0.72810887175525985</v>
      </c>
      <c r="AJ365">
        <f t="shared" si="203"/>
        <v>-0.90482395955079031</v>
      </c>
      <c r="AK365">
        <f t="shared" si="204"/>
        <v>-0.48956635340043775</v>
      </c>
      <c r="AL365">
        <f t="shared" si="205"/>
        <v>-2.0777540618942885</v>
      </c>
      <c r="AM365">
        <f t="shared" si="206"/>
        <v>-1.6992408127449476</v>
      </c>
      <c r="AN365" s="15">
        <f t="shared" si="211"/>
        <v>4.8148607905336744</v>
      </c>
      <c r="AO365" s="15">
        <f t="shared" si="211"/>
        <v>4.8148608994740192</v>
      </c>
      <c r="AP365" s="15">
        <f t="shared" si="211"/>
        <v>4.8148628012184291</v>
      </c>
      <c r="AQ365" s="15">
        <f t="shared" si="211"/>
        <v>4.8148959938322093</v>
      </c>
      <c r="AR365" s="15">
        <f t="shared" si="211"/>
        <v>4.8154736149898953</v>
      </c>
      <c r="AS365" s="15">
        <f t="shared" si="211"/>
        <v>4.825053921642172</v>
      </c>
      <c r="AT365" s="15">
        <f t="shared" si="211"/>
        <v>4.9293677070206368</v>
      </c>
      <c r="AU365" s="15">
        <f t="shared" si="208"/>
        <v>5.371923223998988</v>
      </c>
    </row>
    <row r="366" spans="1:64" x14ac:dyDescent="0.2">
      <c r="A366" s="63" t="s">
        <v>846</v>
      </c>
      <c r="B366" s="28" t="s">
        <v>676</v>
      </c>
      <c r="C366" s="64">
        <v>49930.4395</v>
      </c>
      <c r="D366" s="64" t="s">
        <v>700</v>
      </c>
      <c r="E366" s="9">
        <f t="shared" si="189"/>
        <v>-3979.0006004416159</v>
      </c>
      <c r="F366" s="9">
        <f t="shared" si="190"/>
        <v>-3979</v>
      </c>
      <c r="G366" s="9">
        <f t="shared" si="191"/>
        <v>-9.3000000197207555E-4</v>
      </c>
      <c r="H366" s="9"/>
      <c r="I366" s="9"/>
      <c r="J366" s="9">
        <f t="shared" si="210"/>
        <v>-9.3000000197207555E-4</v>
      </c>
      <c r="K366" s="9"/>
      <c r="L366" s="9"/>
      <c r="M366" s="15"/>
      <c r="N366" s="9"/>
      <c r="O366" s="9">
        <f t="shared" ca="1" si="212"/>
        <v>-5.7451628267227356E-2</v>
      </c>
      <c r="P366" s="9">
        <f t="shared" si="192"/>
        <v>3.689916422471488E-3</v>
      </c>
      <c r="Q366" s="40">
        <f t="shared" si="193"/>
        <v>34911.9395</v>
      </c>
      <c r="S366" s="35">
        <v>1</v>
      </c>
      <c r="T366" s="9"/>
      <c r="U366" s="9"/>
      <c r="V366" s="9"/>
      <c r="W366" s="9"/>
      <c r="X366" s="9"/>
      <c r="Y366" s="9"/>
      <c r="Z366">
        <f t="shared" si="194"/>
        <v>-3979</v>
      </c>
      <c r="AA366" s="15">
        <f t="shared" si="195"/>
        <v>-1.8326666435735786E-2</v>
      </c>
      <c r="AB366" s="15">
        <f t="shared" si="196"/>
        <v>2.10865828562352E-2</v>
      </c>
      <c r="AC366" s="15">
        <f t="shared" si="197"/>
        <v>-4.6199164244435636E-3</v>
      </c>
      <c r="AD366" s="15">
        <f t="shared" si="198"/>
        <v>1.7396666433763711E-2</v>
      </c>
      <c r="AE366" s="15">
        <f t="shared" si="199"/>
        <v>3.0264400300764098E-4</v>
      </c>
      <c r="AF366">
        <f t="shared" si="200"/>
        <v>-4.6199164244435636E-3</v>
      </c>
      <c r="AG366" s="68"/>
      <c r="AH366">
        <f t="shared" si="201"/>
        <v>-2.2016582858207276E-2</v>
      </c>
      <c r="AI366">
        <f t="shared" si="202"/>
        <v>0.72810887175525985</v>
      </c>
      <c r="AJ366">
        <f t="shared" si="203"/>
        <v>-0.90482395955079031</v>
      </c>
      <c r="AK366">
        <f t="shared" si="204"/>
        <v>-0.48956635340043775</v>
      </c>
      <c r="AL366">
        <f t="shared" si="205"/>
        <v>-2.0777540618942885</v>
      </c>
      <c r="AM366">
        <f t="shared" si="206"/>
        <v>-1.6992408127449476</v>
      </c>
      <c r="AN366" s="15">
        <f t="shared" si="211"/>
        <v>4.8148607905336744</v>
      </c>
      <c r="AO366" s="15">
        <f t="shared" si="211"/>
        <v>4.8148608994740192</v>
      </c>
      <c r="AP366" s="15">
        <f t="shared" si="211"/>
        <v>4.8148628012184291</v>
      </c>
      <c r="AQ366" s="15">
        <f t="shared" si="211"/>
        <v>4.8148959938322093</v>
      </c>
      <c r="AR366" s="15">
        <f t="shared" si="211"/>
        <v>4.8154736149898953</v>
      </c>
      <c r="AS366" s="15">
        <f t="shared" si="211"/>
        <v>4.825053921642172</v>
      </c>
      <c r="AT366" s="15">
        <f t="shared" si="211"/>
        <v>4.9293677070206368</v>
      </c>
      <c r="AU366" s="15">
        <f t="shared" si="208"/>
        <v>5.371923223998988</v>
      </c>
    </row>
    <row r="367" spans="1:64" x14ac:dyDescent="0.2">
      <c r="A367" s="63" t="s">
        <v>846</v>
      </c>
      <c r="B367" s="28" t="s">
        <v>676</v>
      </c>
      <c r="C367" s="64">
        <v>50311.442900000002</v>
      </c>
      <c r="D367" s="64" t="s">
        <v>700</v>
      </c>
      <c r="E367" s="9">
        <f t="shared" si="189"/>
        <v>-3733.0110339217226</v>
      </c>
      <c r="F367" s="9">
        <f t="shared" si="190"/>
        <v>-3733</v>
      </c>
      <c r="G367" s="9">
        <f t="shared" si="191"/>
        <v>-1.7090000001189765E-2</v>
      </c>
      <c r="H367" s="9"/>
      <c r="I367" s="9"/>
      <c r="J367" s="9">
        <f t="shared" si="210"/>
        <v>-1.7090000001189765E-2</v>
      </c>
      <c r="K367" s="9"/>
      <c r="L367" s="9"/>
      <c r="M367" s="15"/>
      <c r="N367" s="9"/>
      <c r="O367" s="9">
        <f t="shared" ca="1" si="212"/>
        <v>-5.3258669777332193E-2</v>
      </c>
      <c r="P367" s="9">
        <f t="shared" si="192"/>
        <v>3.7506261412371452E-3</v>
      </c>
      <c r="Q367" s="40">
        <f t="shared" si="193"/>
        <v>35292.942900000002</v>
      </c>
      <c r="S367" s="35">
        <v>1</v>
      </c>
      <c r="T367" s="9"/>
      <c r="U367" s="9"/>
      <c r="V367" s="9"/>
      <c r="W367" s="9"/>
      <c r="X367" s="9"/>
      <c r="Y367" s="9"/>
      <c r="Z367">
        <f t="shared" si="194"/>
        <v>-3733</v>
      </c>
      <c r="AA367" s="15">
        <f t="shared" si="195"/>
        <v>-1.7832292736609925E-2</v>
      </c>
      <c r="AB367" s="15">
        <f t="shared" si="196"/>
        <v>4.4929188766573043E-3</v>
      </c>
      <c r="AC367" s="15">
        <f t="shared" si="197"/>
        <v>-2.0840626142426912E-2</v>
      </c>
      <c r="AD367" s="15">
        <f t="shared" si="198"/>
        <v>7.4229273542016083E-4</v>
      </c>
      <c r="AE367" s="15">
        <f t="shared" si="199"/>
        <v>5.5099850505754485E-7</v>
      </c>
      <c r="AF367">
        <f t="shared" si="200"/>
        <v>-2.0840626142426912E-2</v>
      </c>
      <c r="AG367" s="68"/>
      <c r="AH367">
        <f t="shared" si="201"/>
        <v>-2.1582918877847069E-2</v>
      </c>
      <c r="AI367">
        <f t="shared" si="202"/>
        <v>0.76697388561830726</v>
      </c>
      <c r="AJ367">
        <f t="shared" si="203"/>
        <v>-0.93517463342516216</v>
      </c>
      <c r="AK367">
        <f t="shared" si="204"/>
        <v>-0.5092139334466117</v>
      </c>
      <c r="AL367">
        <f t="shared" si="205"/>
        <v>-1.9999683547516476</v>
      </c>
      <c r="AM367">
        <f t="shared" si="206"/>
        <v>-1.5573535252935833</v>
      </c>
      <c r="AN367" s="15">
        <f t="shared" si="211"/>
        <v>4.9011040373628472</v>
      </c>
      <c r="AO367" s="15">
        <f t="shared" si="211"/>
        <v>4.901106264968849</v>
      </c>
      <c r="AP367" s="15">
        <f t="shared" si="211"/>
        <v>4.9011274678792054</v>
      </c>
      <c r="AQ367" s="15">
        <f t="shared" si="211"/>
        <v>4.9013291647868149</v>
      </c>
      <c r="AR367" s="15">
        <f t="shared" si="211"/>
        <v>4.9032373155430156</v>
      </c>
      <c r="AS367" s="15">
        <f t="shared" si="211"/>
        <v>4.9204355803474487</v>
      </c>
      <c r="AT367" s="15">
        <f t="shared" si="211"/>
        <v>5.0371560829205473</v>
      </c>
      <c r="AU367" s="15">
        <f t="shared" si="208"/>
        <v>5.4511616178225246</v>
      </c>
    </row>
    <row r="368" spans="1:64" x14ac:dyDescent="0.2">
      <c r="A368" s="63" t="s">
        <v>419</v>
      </c>
      <c r="B368" s="28" t="s">
        <v>676</v>
      </c>
      <c r="C368" s="64">
        <v>50320.74</v>
      </c>
      <c r="D368" s="64" t="s">
        <v>700</v>
      </c>
      <c r="E368" s="9">
        <f t="shared" si="189"/>
        <v>-3727.0084901153127</v>
      </c>
      <c r="F368" s="9">
        <f t="shared" si="190"/>
        <v>-3727</v>
      </c>
      <c r="G368" s="9">
        <f t="shared" si="191"/>
        <v>-1.3150000006135087E-2</v>
      </c>
      <c r="H368" s="9"/>
      <c r="I368" s="9"/>
      <c r="J368" s="9"/>
      <c r="K368" s="9">
        <f>G368</f>
        <v>-1.3150000006135087E-2</v>
      </c>
      <c r="L368" s="9"/>
      <c r="M368" s="15"/>
      <c r="N368" s="9"/>
      <c r="O368" s="9">
        <f t="shared" ca="1" si="212"/>
        <v>-5.3156402497090846E-2</v>
      </c>
      <c r="P368" s="9">
        <f t="shared" si="192"/>
        <v>3.7521025317588247E-3</v>
      </c>
      <c r="Q368" s="40">
        <f t="shared" si="193"/>
        <v>35302.239999999998</v>
      </c>
      <c r="S368" s="35">
        <v>1</v>
      </c>
      <c r="T368" s="9"/>
      <c r="U368" s="9"/>
      <c r="V368" s="9"/>
      <c r="W368" s="9"/>
      <c r="X368" s="9"/>
      <c r="Y368" s="9"/>
      <c r="Z368">
        <f t="shared" si="194"/>
        <v>-3727</v>
      </c>
      <c r="AA368" s="15">
        <f t="shared" si="195"/>
        <v>-1.7817873900054241E-2</v>
      </c>
      <c r="AB368" s="15">
        <f t="shared" si="196"/>
        <v>8.4199764256779781E-3</v>
      </c>
      <c r="AC368" s="15">
        <f t="shared" si="197"/>
        <v>-1.6902102537893912E-2</v>
      </c>
      <c r="AD368" s="15">
        <f t="shared" si="198"/>
        <v>4.6678738939191534E-3</v>
      </c>
      <c r="AE368" s="15">
        <f t="shared" si="199"/>
        <v>2.1789046689531962E-5</v>
      </c>
      <c r="AF368">
        <f t="shared" si="200"/>
        <v>-1.6902102537893912E-2</v>
      </c>
      <c r="AG368" s="68"/>
      <c r="AH368">
        <f t="shared" si="201"/>
        <v>-2.1569976431813066E-2</v>
      </c>
      <c r="AI368">
        <f t="shared" si="202"/>
        <v>0.76799371285902207</v>
      </c>
      <c r="AJ368">
        <f t="shared" si="203"/>
        <v>-0.93588178215767559</v>
      </c>
      <c r="AK368">
        <f t="shared" si="204"/>
        <v>-0.50967939209571556</v>
      </c>
      <c r="AL368">
        <f t="shared" si="205"/>
        <v>-1.9979665222249574</v>
      </c>
      <c r="AM368">
        <f t="shared" si="206"/>
        <v>-1.5539303715702177</v>
      </c>
      <c r="AN368" s="15">
        <f t="shared" si="211"/>
        <v>4.903265000059994</v>
      </c>
      <c r="AO368" s="15">
        <f t="shared" si="211"/>
        <v>4.9032673574288337</v>
      </c>
      <c r="AP368" s="15">
        <f t="shared" si="211"/>
        <v>4.903289544413175</v>
      </c>
      <c r="AQ368" s="15">
        <f t="shared" si="211"/>
        <v>4.9034982382648362</v>
      </c>
      <c r="AR368" s="15">
        <f t="shared" si="211"/>
        <v>4.9054503358329171</v>
      </c>
      <c r="AS368" s="15">
        <f t="shared" si="211"/>
        <v>4.9228458116097498</v>
      </c>
      <c r="AT368" s="15">
        <f t="shared" si="211"/>
        <v>5.0398182865611769</v>
      </c>
      <c r="AU368" s="15">
        <f t="shared" si="208"/>
        <v>5.4530942615743179</v>
      </c>
    </row>
    <row r="369" spans="1:47" x14ac:dyDescent="0.2">
      <c r="A369" s="63" t="s">
        <v>846</v>
      </c>
      <c r="B369" s="28" t="s">
        <v>676</v>
      </c>
      <c r="C369" s="64">
        <v>50579.380499999999</v>
      </c>
      <c r="D369" s="64" t="s">
        <v>700</v>
      </c>
      <c r="E369" s="9">
        <f t="shared" si="189"/>
        <v>-3560.0208346784098</v>
      </c>
      <c r="F369" s="9">
        <f t="shared" si="190"/>
        <v>-3560</v>
      </c>
      <c r="G369" s="9">
        <f t="shared" si="191"/>
        <v>-3.2270000003336463E-2</v>
      </c>
      <c r="H369" s="9"/>
      <c r="I369" s="9"/>
      <c r="J369" s="9">
        <f>G369</f>
        <v>-3.2270000003336463E-2</v>
      </c>
      <c r="K369" s="9"/>
      <c r="L369" s="9"/>
      <c r="M369" s="15"/>
      <c r="N369" s="9"/>
      <c r="O369" s="9">
        <f t="shared" ca="1" si="212"/>
        <v>-5.0309963197040064E-2</v>
      </c>
      <c r="P369" s="9">
        <f t="shared" si="192"/>
        <v>3.793112581821211E-3</v>
      </c>
      <c r="Q369" s="40">
        <f t="shared" si="193"/>
        <v>35560.880499999999</v>
      </c>
      <c r="S369" s="35">
        <v>1</v>
      </c>
      <c r="T369" s="9"/>
      <c r="U369" s="9"/>
      <c r="V369" s="9"/>
      <c r="W369" s="9"/>
      <c r="X369" s="9"/>
      <c r="Y369" s="9"/>
      <c r="Z369">
        <f t="shared" si="194"/>
        <v>-3560</v>
      </c>
      <c r="AA369" s="15">
        <f t="shared" si="195"/>
        <v>-1.7367721572970091E-2</v>
      </c>
      <c r="AB369" s="15">
        <f t="shared" si="196"/>
        <v>-1.1109165848545162E-2</v>
      </c>
      <c r="AC369" s="15">
        <f t="shared" si="197"/>
        <v>-3.6063112585157674E-2</v>
      </c>
      <c r="AD369" s="15">
        <f t="shared" si="198"/>
        <v>-1.4902278430366372E-2</v>
      </c>
      <c r="AE369" s="15">
        <f t="shared" si="199"/>
        <v>2.2207790241616284E-4</v>
      </c>
      <c r="AF369">
        <f t="shared" si="200"/>
        <v>-3.6063112585157674E-2</v>
      </c>
      <c r="AG369" s="68"/>
      <c r="AH369">
        <f t="shared" si="201"/>
        <v>-2.1160834154791301E-2</v>
      </c>
      <c r="AI369">
        <f t="shared" si="202"/>
        <v>0.79790591346922768</v>
      </c>
      <c r="AJ369">
        <f t="shared" si="203"/>
        <v>-0.95471787516337325</v>
      </c>
      <c r="AK369">
        <f t="shared" si="204"/>
        <v>-0.52226236719611796</v>
      </c>
      <c r="AL369">
        <f t="shared" si="205"/>
        <v>-1.9400100976875434</v>
      </c>
      <c r="AM369">
        <f t="shared" si="206"/>
        <v>-1.4592169269676549</v>
      </c>
      <c r="AN369" s="15">
        <f t="shared" si="211"/>
        <v>4.9646048702558616</v>
      </c>
      <c r="AO369" s="15">
        <f t="shared" si="211"/>
        <v>4.9646142588809514</v>
      </c>
      <c r="AP369" s="15">
        <f t="shared" si="211"/>
        <v>4.9646814301208906</v>
      </c>
      <c r="AQ369" s="15">
        <f t="shared" si="211"/>
        <v>4.9651614994519466</v>
      </c>
      <c r="AR369" s="15">
        <f t="shared" si="211"/>
        <v>4.9685668993765209</v>
      </c>
      <c r="AS369" s="15">
        <f t="shared" si="211"/>
        <v>4.9915591761484599</v>
      </c>
      <c r="AT369" s="15">
        <f t="shared" si="211"/>
        <v>5.1145257583606476</v>
      </c>
      <c r="AU369" s="15">
        <f t="shared" si="208"/>
        <v>5.5068861793325725</v>
      </c>
    </row>
    <row r="370" spans="1:47" x14ac:dyDescent="0.2">
      <c r="A370" s="63" t="s">
        <v>419</v>
      </c>
      <c r="B370" s="28" t="s">
        <v>676</v>
      </c>
      <c r="C370" s="64">
        <v>50602.625999999997</v>
      </c>
      <c r="D370" s="64" t="s">
        <v>700</v>
      </c>
      <c r="E370" s="9">
        <f t="shared" si="189"/>
        <v>-3545.012699662981</v>
      </c>
      <c r="F370" s="9">
        <f t="shared" si="190"/>
        <v>-3545</v>
      </c>
      <c r="G370" s="9">
        <f t="shared" si="191"/>
        <v>-1.9670000001497101E-2</v>
      </c>
      <c r="H370" s="9"/>
      <c r="I370" s="9"/>
      <c r="J370" s="9"/>
      <c r="K370" s="9">
        <f>G370</f>
        <v>-1.9670000001497101E-2</v>
      </c>
      <c r="L370" s="9"/>
      <c r="M370" s="15"/>
      <c r="N370" s="9"/>
      <c r="O370" s="9">
        <f t="shared" ca="1" si="212"/>
        <v>-5.005429499643671E-2</v>
      </c>
      <c r="P370" s="9">
        <f t="shared" si="192"/>
        <v>3.7967882933851007E-3</v>
      </c>
      <c r="Q370" s="40">
        <f t="shared" si="193"/>
        <v>35584.125999999997</v>
      </c>
      <c r="S370" s="35">
        <v>1</v>
      </c>
      <c r="T370" s="9"/>
      <c r="U370" s="9"/>
      <c r="V370" s="9"/>
      <c r="W370" s="9"/>
      <c r="X370" s="9"/>
      <c r="Y370" s="9"/>
      <c r="Z370">
        <f t="shared" si="194"/>
        <v>-3545</v>
      </c>
      <c r="AA370" s="15">
        <f t="shared" si="195"/>
        <v>-1.7322504157492945E-2</v>
      </c>
      <c r="AB370" s="15">
        <f t="shared" si="196"/>
        <v>1.4492924493809435E-3</v>
      </c>
      <c r="AC370" s="15">
        <f t="shared" si="197"/>
        <v>-2.3466788294882201E-2</v>
      </c>
      <c r="AD370" s="15">
        <f t="shared" si="198"/>
        <v>-2.3474958440041563E-3</v>
      </c>
      <c r="AE370" s="15">
        <f t="shared" si="199"/>
        <v>5.5107367376167859E-6</v>
      </c>
      <c r="AF370">
        <f t="shared" si="200"/>
        <v>-2.3466788294882201E-2</v>
      </c>
      <c r="AG370" s="68"/>
      <c r="AH370">
        <f t="shared" si="201"/>
        <v>-2.1119292450878045E-2</v>
      </c>
      <c r="AI370">
        <f t="shared" si="202"/>
        <v>0.80074402653015553</v>
      </c>
      <c r="AJ370">
        <f t="shared" si="203"/>
        <v>-0.95631887441857566</v>
      </c>
      <c r="AK370">
        <f t="shared" si="204"/>
        <v>-0.52335175268320699</v>
      </c>
      <c r="AL370">
        <f t="shared" si="205"/>
        <v>-1.9345815059401177</v>
      </c>
      <c r="AM370">
        <f t="shared" si="206"/>
        <v>-1.4507565314860693</v>
      </c>
      <c r="AN370" s="15">
        <f t="shared" si="211"/>
        <v>4.9702315625230407</v>
      </c>
      <c r="AO370" s="15">
        <f t="shared" si="211"/>
        <v>4.9702420301602377</v>
      </c>
      <c r="AP370" s="15">
        <f t="shared" si="211"/>
        <v>4.9703153212715936</v>
      </c>
      <c r="AQ370" s="15">
        <f t="shared" si="211"/>
        <v>4.9708279133682787</v>
      </c>
      <c r="AR370" s="15">
        <f t="shared" si="211"/>
        <v>4.9743855334079647</v>
      </c>
      <c r="AS370" s="15">
        <f t="shared" si="211"/>
        <v>4.9978856765002364</v>
      </c>
      <c r="AT370" s="15">
        <f t="shared" si="211"/>
        <v>5.1212924886567963</v>
      </c>
      <c r="AU370" s="15">
        <f t="shared" si="208"/>
        <v>5.5117177887120565</v>
      </c>
    </row>
    <row r="371" spans="1:47" x14ac:dyDescent="0.2">
      <c r="A371" s="10" t="s">
        <v>670</v>
      </c>
      <c r="B371" s="37" t="s">
        <v>676</v>
      </c>
      <c r="C371" s="12">
        <v>50627.4058</v>
      </c>
      <c r="D371" s="12">
        <v>5.4999999999999997E-3</v>
      </c>
      <c r="E371" s="9">
        <f t="shared" si="189"/>
        <v>-3529.0139651098234</v>
      </c>
      <c r="F371" s="9">
        <f t="shared" si="190"/>
        <v>-3529</v>
      </c>
      <c r="G371" s="9">
        <f t="shared" si="191"/>
        <v>-2.163000000291504E-2</v>
      </c>
      <c r="H371" s="9"/>
      <c r="I371" s="9"/>
      <c r="J371" s="9">
        <f t="shared" ref="J371:J376" si="213">G371</f>
        <v>-2.163000000291504E-2</v>
      </c>
      <c r="K371" s="9"/>
      <c r="L371" s="9"/>
      <c r="M371" s="9"/>
      <c r="N371" s="9"/>
      <c r="O371" s="9">
        <f t="shared" ca="1" si="212"/>
        <v>-4.9781582249126446E-2</v>
      </c>
      <c r="P371" s="9">
        <f t="shared" si="192"/>
        <v>3.8007076305441052E-3</v>
      </c>
      <c r="Q371" s="40">
        <f t="shared" si="193"/>
        <v>35608.9058</v>
      </c>
      <c r="S371" s="35">
        <v>1</v>
      </c>
      <c r="X371" s="9"/>
      <c r="Y371" s="9"/>
      <c r="Z371">
        <f t="shared" si="194"/>
        <v>-3529</v>
      </c>
      <c r="AA371" s="15">
        <f t="shared" si="195"/>
        <v>-1.7273369035487929E-2</v>
      </c>
      <c r="AB371" s="15">
        <f t="shared" si="196"/>
        <v>-5.5592333688300744E-4</v>
      </c>
      <c r="AC371" s="15">
        <f t="shared" si="197"/>
        <v>-2.5430707633459143E-2</v>
      </c>
      <c r="AD371" s="15">
        <f t="shared" si="198"/>
        <v>-4.3566309674271109E-3</v>
      </c>
      <c r="AE371" s="15">
        <f t="shared" si="199"/>
        <v>1.8980233386344885E-5</v>
      </c>
      <c r="AF371">
        <f t="shared" si="200"/>
        <v>-2.5430707633459143E-2</v>
      </c>
      <c r="AG371" s="68"/>
      <c r="AH371">
        <f t="shared" si="201"/>
        <v>-2.1074076666032032E-2</v>
      </c>
      <c r="AI371">
        <f t="shared" si="202"/>
        <v>0.80380026672548555</v>
      </c>
      <c r="AJ371">
        <f t="shared" si="203"/>
        <v>-0.95800781655428902</v>
      </c>
      <c r="AK371">
        <f t="shared" si="204"/>
        <v>-0.52450516171245576</v>
      </c>
      <c r="AL371">
        <f t="shared" si="205"/>
        <v>-1.9287482065897634</v>
      </c>
      <c r="AM371">
        <f t="shared" si="206"/>
        <v>-1.4417393544910018</v>
      </c>
      <c r="AN371" s="15">
        <f t="shared" ref="AN371:AT380" si="214">$AU371+$AB$7*SIN(AO371)</f>
        <v>4.9762555216360953</v>
      </c>
      <c r="AO371" s="15">
        <f t="shared" si="214"/>
        <v>4.976267249857468</v>
      </c>
      <c r="AP371" s="15">
        <f t="shared" si="214"/>
        <v>4.9763475336433727</v>
      </c>
      <c r="AQ371" s="15">
        <f t="shared" si="214"/>
        <v>4.9768964652324579</v>
      </c>
      <c r="AR371" s="15">
        <f t="shared" si="214"/>
        <v>4.9806203309585655</v>
      </c>
      <c r="AS371" s="15">
        <f t="shared" si="214"/>
        <v>5.0046621482491043</v>
      </c>
      <c r="AT371" s="15">
        <f t="shared" si="214"/>
        <v>5.1285203791198493</v>
      </c>
      <c r="AU371" s="15">
        <f t="shared" si="208"/>
        <v>5.5168715053835058</v>
      </c>
    </row>
    <row r="372" spans="1:47" x14ac:dyDescent="0.2">
      <c r="A372" s="63" t="s">
        <v>846</v>
      </c>
      <c r="B372" s="28" t="s">
        <v>676</v>
      </c>
      <c r="C372" s="64">
        <v>50644.447099999998</v>
      </c>
      <c r="D372" s="64" t="s">
        <v>700</v>
      </c>
      <c r="E372" s="9">
        <f t="shared" si="189"/>
        <v>-3518.0114858670272</v>
      </c>
      <c r="F372" s="9">
        <f t="shared" si="190"/>
        <v>-3518</v>
      </c>
      <c r="G372" s="9">
        <f t="shared" si="191"/>
        <v>-1.779000000533415E-2</v>
      </c>
      <c r="H372" s="9"/>
      <c r="I372" s="9"/>
      <c r="J372" s="9">
        <f t="shared" si="213"/>
        <v>-1.779000000533415E-2</v>
      </c>
      <c r="K372" s="9"/>
      <c r="L372" s="9"/>
      <c r="M372" s="15"/>
      <c r="N372" s="9"/>
      <c r="O372" s="9">
        <f t="shared" ca="1" si="212"/>
        <v>-4.9594092235350648E-2</v>
      </c>
      <c r="P372" s="9">
        <f t="shared" si="192"/>
        <v>3.8034013234554053E-3</v>
      </c>
      <c r="Q372" s="40">
        <f t="shared" si="193"/>
        <v>35625.947099999998</v>
      </c>
      <c r="S372" s="35">
        <v>1</v>
      </c>
      <c r="T372" s="9"/>
      <c r="U372" s="9"/>
      <c r="V372" s="9"/>
      <c r="W372" s="9"/>
      <c r="X372" s="9"/>
      <c r="Y372" s="9"/>
      <c r="Z372">
        <f t="shared" si="194"/>
        <v>-3518</v>
      </c>
      <c r="AA372" s="15">
        <f t="shared" si="195"/>
        <v>-1.7239043323584804E-2</v>
      </c>
      <c r="AB372" s="15">
        <f t="shared" si="196"/>
        <v>3.25244464170606E-3</v>
      </c>
      <c r="AC372" s="15">
        <f t="shared" si="197"/>
        <v>-2.1593401328789556E-2</v>
      </c>
      <c r="AD372" s="15">
        <f t="shared" si="198"/>
        <v>-5.5095668174934623E-4</v>
      </c>
      <c r="AE372" s="15">
        <f t="shared" si="199"/>
        <v>3.0355326516425041E-7</v>
      </c>
      <c r="AF372">
        <f t="shared" si="200"/>
        <v>-2.1593401328789556E-2</v>
      </c>
      <c r="AG372" s="68"/>
      <c r="AH372">
        <f t="shared" si="201"/>
        <v>-2.104244464704021E-2</v>
      </c>
      <c r="AI372">
        <f t="shared" si="202"/>
        <v>0.80591893579289842</v>
      </c>
      <c r="AJ372">
        <f t="shared" si="203"/>
        <v>-0.95915739554571655</v>
      </c>
      <c r="AK372">
        <f t="shared" si="204"/>
        <v>-0.52529281407253137</v>
      </c>
      <c r="AL372">
        <f t="shared" si="205"/>
        <v>-1.924711875333958</v>
      </c>
      <c r="AM372">
        <f t="shared" si="206"/>
        <v>-1.4355442222039982</v>
      </c>
      <c r="AN372" s="15">
        <f t="shared" si="214"/>
        <v>4.9804103750188782</v>
      </c>
      <c r="AO372" s="15">
        <f t="shared" si="214"/>
        <v>4.980423039770371</v>
      </c>
      <c r="AP372" s="15">
        <f t="shared" si="214"/>
        <v>4.9805084212715469</v>
      </c>
      <c r="AQ372" s="15">
        <f t="shared" si="214"/>
        <v>4.9810833437097219</v>
      </c>
      <c r="AR372" s="15">
        <f t="shared" si="214"/>
        <v>4.9849238104468165</v>
      </c>
      <c r="AS372" s="15">
        <f t="shared" si="214"/>
        <v>5.0093378704602891</v>
      </c>
      <c r="AT372" s="15">
        <f t="shared" si="214"/>
        <v>5.1334955405964608</v>
      </c>
      <c r="AU372" s="15">
        <f t="shared" si="208"/>
        <v>5.520414685595127</v>
      </c>
    </row>
    <row r="373" spans="1:47" x14ac:dyDescent="0.2">
      <c r="A373" s="10" t="s">
        <v>670</v>
      </c>
      <c r="B373" s="37" t="s">
        <v>676</v>
      </c>
      <c r="C373" s="12">
        <v>50675.420599999998</v>
      </c>
      <c r="D373" s="12">
        <v>1.1000000000000001E-3</v>
      </c>
      <c r="E373" s="9">
        <f t="shared" si="189"/>
        <v>-3498.0138747207648</v>
      </c>
      <c r="F373" s="9">
        <f t="shared" si="190"/>
        <v>-3498</v>
      </c>
      <c r="G373" s="9">
        <f t="shared" si="191"/>
        <v>-2.1490000006451737E-2</v>
      </c>
      <c r="H373" s="9"/>
      <c r="I373" s="9"/>
      <c r="J373" s="9">
        <f t="shared" si="213"/>
        <v>-2.1490000006451737E-2</v>
      </c>
      <c r="K373" s="9"/>
      <c r="L373" s="9"/>
      <c r="M373" s="9"/>
      <c r="N373" s="9"/>
      <c r="O373" s="9">
        <f t="shared" ca="1" si="212"/>
        <v>-4.9253201301212829E-2</v>
      </c>
      <c r="P373" s="9">
        <f t="shared" si="192"/>
        <v>3.8082971696273989E-3</v>
      </c>
      <c r="Q373" s="40">
        <f t="shared" si="193"/>
        <v>35656.920599999998</v>
      </c>
      <c r="S373" s="35">
        <v>1</v>
      </c>
      <c r="X373" s="9"/>
      <c r="Y373" s="9"/>
      <c r="Z373">
        <f t="shared" si="194"/>
        <v>-3498</v>
      </c>
      <c r="AA373" s="15">
        <f t="shared" si="195"/>
        <v>-1.7175483978366081E-2</v>
      </c>
      <c r="AB373" s="15">
        <f t="shared" si="196"/>
        <v>-5.0621885845825859E-4</v>
      </c>
      <c r="AC373" s="15">
        <f t="shared" si="197"/>
        <v>-2.5298297176079135E-2</v>
      </c>
      <c r="AD373" s="15">
        <f t="shared" si="198"/>
        <v>-4.3145160280856562E-3</v>
      </c>
      <c r="AE373" s="15">
        <f t="shared" si="199"/>
        <v>1.8615048556608028E-5</v>
      </c>
      <c r="AF373">
        <f t="shared" si="200"/>
        <v>-2.5298297176079135E-2</v>
      </c>
      <c r="AG373" s="68"/>
      <c r="AH373">
        <f t="shared" si="201"/>
        <v>-2.0983781147993479E-2</v>
      </c>
      <c r="AI373">
        <f t="shared" si="202"/>
        <v>0.80980804402591411</v>
      </c>
      <c r="AJ373">
        <f t="shared" si="203"/>
        <v>-0.96122262730046371</v>
      </c>
      <c r="AK373">
        <f t="shared" si="204"/>
        <v>-0.52671341342588895</v>
      </c>
      <c r="AL373">
        <f t="shared" si="205"/>
        <v>-1.9173182108965789</v>
      </c>
      <c r="AM373">
        <f t="shared" si="206"/>
        <v>-1.4242886868869182</v>
      </c>
      <c r="AN373" s="15">
        <f t="shared" si="214"/>
        <v>4.9879928624926606</v>
      </c>
      <c r="AO373" s="15">
        <f t="shared" si="214"/>
        <v>4.9880073862363101</v>
      </c>
      <c r="AP373" s="15">
        <f t="shared" si="214"/>
        <v>4.9881026706214984</v>
      </c>
      <c r="AQ373" s="15">
        <f t="shared" si="214"/>
        <v>4.9887269986942551</v>
      </c>
      <c r="AR373" s="15">
        <f t="shared" si="214"/>
        <v>4.9927842440477868</v>
      </c>
      <c r="AS373" s="15">
        <f t="shared" si="214"/>
        <v>5.0178744767817864</v>
      </c>
      <c r="AT373" s="15">
        <f t="shared" si="214"/>
        <v>5.1425537207806755</v>
      </c>
      <c r="AU373" s="15">
        <f t="shared" si="208"/>
        <v>5.5268568314344391</v>
      </c>
    </row>
    <row r="374" spans="1:47" x14ac:dyDescent="0.2">
      <c r="A374" s="9" t="s">
        <v>671</v>
      </c>
      <c r="B374" s="35"/>
      <c r="C374" s="12">
        <v>50720.337</v>
      </c>
      <c r="D374" s="12">
        <v>8.0000000000000002E-3</v>
      </c>
      <c r="E374" s="9">
        <f t="shared" si="189"/>
        <v>-3469.0142233642819</v>
      </c>
      <c r="F374" s="9">
        <f t="shared" si="190"/>
        <v>-3469</v>
      </c>
      <c r="G374" s="9">
        <f t="shared" si="191"/>
        <v>-2.2030000000086147E-2</v>
      </c>
      <c r="H374" s="9"/>
      <c r="I374" s="9"/>
      <c r="J374" s="9">
        <f t="shared" si="213"/>
        <v>-2.2030000000086147E-2</v>
      </c>
      <c r="K374" s="9"/>
      <c r="L374" s="9"/>
      <c r="M374" s="9"/>
      <c r="N374" s="9"/>
      <c r="O374" s="9">
        <f t="shared" ca="1" si="212"/>
        <v>-4.8758909446712989E-2</v>
      </c>
      <c r="P374" s="9">
        <f t="shared" si="192"/>
        <v>3.8153920731127558E-3</v>
      </c>
      <c r="Q374" s="40">
        <f t="shared" si="193"/>
        <v>35701.837</v>
      </c>
      <c r="S374" s="35">
        <v>1</v>
      </c>
      <c r="X374" s="9"/>
      <c r="Y374" s="9"/>
      <c r="Z374">
        <f t="shared" si="194"/>
        <v>-3469</v>
      </c>
      <c r="AA374" s="15">
        <f t="shared" si="195"/>
        <v>-1.7080658149274314E-2</v>
      </c>
      <c r="AB374" s="15">
        <f t="shared" si="196"/>
        <v>-1.1339497776990774E-3</v>
      </c>
      <c r="AC374" s="15">
        <f t="shared" si="197"/>
        <v>-2.5845392073198904E-2</v>
      </c>
      <c r="AD374" s="15">
        <f t="shared" si="198"/>
        <v>-4.9493418508118336E-3</v>
      </c>
      <c r="AE374" s="15">
        <f t="shared" si="199"/>
        <v>2.4495984756197507E-5</v>
      </c>
      <c r="AF374">
        <f t="shared" si="200"/>
        <v>-2.5845392073198904E-2</v>
      </c>
      <c r="AG374" s="68"/>
      <c r="AH374">
        <f t="shared" si="201"/>
        <v>-2.089605022238707E-2</v>
      </c>
      <c r="AI374">
        <f t="shared" si="202"/>
        <v>0.81553332626500441</v>
      </c>
      <c r="AJ374">
        <f t="shared" si="203"/>
        <v>-0.96415781193841921</v>
      </c>
      <c r="AK374">
        <f t="shared" si="204"/>
        <v>-0.528745729326627</v>
      </c>
      <c r="AL374">
        <f t="shared" si="205"/>
        <v>-1.9064694231919439</v>
      </c>
      <c r="AM374">
        <f t="shared" si="206"/>
        <v>-1.4079861688586977</v>
      </c>
      <c r="AN374" s="15">
        <f t="shared" si="214"/>
        <v>4.9990529364812728</v>
      </c>
      <c r="AO374" s="15">
        <f t="shared" si="214"/>
        <v>4.9990705456941855</v>
      </c>
      <c r="AP374" s="15">
        <f t="shared" si="214"/>
        <v>4.9991817279523936</v>
      </c>
      <c r="AQ374" s="15">
        <f t="shared" si="214"/>
        <v>4.9998827527090235</v>
      </c>
      <c r="AR374" s="15">
        <f t="shared" si="214"/>
        <v>5.0042651418832733</v>
      </c>
      <c r="AS374" s="15">
        <f t="shared" si="214"/>
        <v>5.0303334870290035</v>
      </c>
      <c r="AT374" s="15">
        <f t="shared" si="214"/>
        <v>5.1557163823830425</v>
      </c>
      <c r="AU374" s="15">
        <f t="shared" si="208"/>
        <v>5.5361979429014418</v>
      </c>
    </row>
    <row r="375" spans="1:47" x14ac:dyDescent="0.2">
      <c r="A375" s="9" t="s">
        <v>675</v>
      </c>
      <c r="B375" s="35" t="s">
        <v>676</v>
      </c>
      <c r="C375" s="12">
        <v>50943.3753</v>
      </c>
      <c r="D375" s="12">
        <v>2.0000000000000001E-4</v>
      </c>
      <c r="E375" s="9">
        <f t="shared" si="189"/>
        <v>-3325.0126350993646</v>
      </c>
      <c r="F375" s="9">
        <f t="shared" si="190"/>
        <v>-3325</v>
      </c>
      <c r="G375" s="9">
        <f t="shared" si="191"/>
        <v>-1.9570000004023314E-2</v>
      </c>
      <c r="H375" s="9"/>
      <c r="I375" s="9"/>
      <c r="J375" s="9">
        <f t="shared" si="213"/>
        <v>-1.9570000004023314E-2</v>
      </c>
      <c r="K375" s="9"/>
      <c r="L375" s="9"/>
      <c r="M375" s="9"/>
      <c r="N375" s="9"/>
      <c r="O375" s="9">
        <f t="shared" ca="1" si="212"/>
        <v>-4.63044947209207E-2</v>
      </c>
      <c r="P375" s="9">
        <f t="shared" si="192"/>
        <v>3.8505505255101258E-3</v>
      </c>
      <c r="Q375" s="40">
        <f t="shared" si="193"/>
        <v>35924.8753</v>
      </c>
      <c r="S375" s="35">
        <v>1</v>
      </c>
      <c r="X375" s="9"/>
      <c r="Y375" s="9"/>
      <c r="Z375">
        <f t="shared" si="194"/>
        <v>-3325</v>
      </c>
      <c r="AA375" s="15">
        <f t="shared" si="195"/>
        <v>-1.6561238619104773E-2</v>
      </c>
      <c r="AB375" s="15">
        <f t="shared" si="196"/>
        <v>8.4178914059158602E-4</v>
      </c>
      <c r="AC375" s="15">
        <f t="shared" si="197"/>
        <v>-2.342055052953344E-2</v>
      </c>
      <c r="AD375" s="15">
        <f t="shared" si="198"/>
        <v>-3.0087613849185402E-3</v>
      </c>
      <c r="AE375" s="15">
        <f t="shared" si="199"/>
        <v>9.0526450713769323E-6</v>
      </c>
      <c r="AF375">
        <f t="shared" si="200"/>
        <v>-2.342055052953344E-2</v>
      </c>
      <c r="AG375" s="68"/>
      <c r="AH375">
        <f t="shared" si="201"/>
        <v>-2.04117891446149E-2</v>
      </c>
      <c r="AI375">
        <f t="shared" si="202"/>
        <v>0.84554824883291291</v>
      </c>
      <c r="AJ375">
        <f t="shared" si="203"/>
        <v>-0.97754858553246327</v>
      </c>
      <c r="AK375">
        <f t="shared" si="204"/>
        <v>-0.53827934807256006</v>
      </c>
      <c r="AL375">
        <f t="shared" si="205"/>
        <v>-1.8502251786754342</v>
      </c>
      <c r="AM375">
        <f t="shared" si="206"/>
        <v>-1.3272880591190339</v>
      </c>
      <c r="AN375" s="15">
        <f t="shared" si="214"/>
        <v>5.0551676057899719</v>
      </c>
      <c r="AO375" s="15">
        <f t="shared" si="214"/>
        <v>5.0552094277870232</v>
      </c>
      <c r="AP375" s="15">
        <f t="shared" si="214"/>
        <v>5.055431531235036</v>
      </c>
      <c r="AQ375" s="15">
        <f t="shared" si="214"/>
        <v>5.0566087461245424</v>
      </c>
      <c r="AR375" s="15">
        <f t="shared" si="214"/>
        <v>5.0627849289484974</v>
      </c>
      <c r="AS375" s="15">
        <f t="shared" si="214"/>
        <v>5.0936182536363681</v>
      </c>
      <c r="AT375" s="15">
        <f t="shared" si="214"/>
        <v>5.2215608904069484</v>
      </c>
      <c r="AU375" s="15">
        <f t="shared" si="208"/>
        <v>5.582581392944487</v>
      </c>
    </row>
    <row r="376" spans="1:47" x14ac:dyDescent="0.2">
      <c r="A376" s="9" t="s">
        <v>675</v>
      </c>
      <c r="B376" s="35" t="s">
        <v>676</v>
      </c>
      <c r="C376" s="12">
        <v>50970.487300000001</v>
      </c>
      <c r="D376" s="12">
        <v>2.0000000000000001E-4</v>
      </c>
      <c r="E376" s="9">
        <f t="shared" si="189"/>
        <v>-3307.5081479281539</v>
      </c>
      <c r="F376" s="9">
        <f t="shared" si="190"/>
        <v>-3307.5</v>
      </c>
      <c r="G376" s="9">
        <f t="shared" si="191"/>
        <v>-1.262000000133412E-2</v>
      </c>
      <c r="H376" s="9"/>
      <c r="I376" s="9"/>
      <c r="J376" s="9">
        <f t="shared" si="213"/>
        <v>-1.262000000133412E-2</v>
      </c>
      <c r="K376" s="9"/>
      <c r="L376" s="9"/>
      <c r="M376" s="9"/>
      <c r="N376" s="9"/>
      <c r="O376" s="9">
        <f t="shared" ca="1" si="212"/>
        <v>-4.6006215153550106E-2</v>
      </c>
      <c r="P376" s="9">
        <f t="shared" si="192"/>
        <v>3.8548151523212478E-3</v>
      </c>
      <c r="Q376" s="40">
        <f t="shared" si="193"/>
        <v>35951.987300000001</v>
      </c>
      <c r="S376" s="35">
        <v>1</v>
      </c>
      <c r="Z376">
        <f t="shared" si="194"/>
        <v>-3307.5</v>
      </c>
      <c r="AA376" s="15">
        <f t="shared" si="195"/>
        <v>-1.6492390777668509E-2</v>
      </c>
      <c r="AB376" s="15">
        <f t="shared" si="196"/>
        <v>7.7272059286556359E-3</v>
      </c>
      <c r="AC376" s="15">
        <f t="shared" si="197"/>
        <v>-1.6474815153655367E-2</v>
      </c>
      <c r="AD376" s="15">
        <f t="shared" si="198"/>
        <v>3.872390776334389E-3</v>
      </c>
      <c r="AE376" s="15">
        <f t="shared" si="199"/>
        <v>1.4995410324639652E-5</v>
      </c>
      <c r="AF376">
        <f t="shared" si="200"/>
        <v>-1.6474815153655367E-2</v>
      </c>
      <c r="AG376" s="68"/>
      <c r="AH376">
        <f t="shared" si="201"/>
        <v>-2.0347205929989755E-2</v>
      </c>
      <c r="AI376">
        <f t="shared" si="202"/>
        <v>0.84938475963031923</v>
      </c>
      <c r="AJ376">
        <f t="shared" si="203"/>
        <v>-0.97902408099787397</v>
      </c>
      <c r="AK376">
        <f t="shared" si="204"/>
        <v>-0.53936541358190859</v>
      </c>
      <c r="AL376">
        <f t="shared" si="205"/>
        <v>-1.8431050316181323</v>
      </c>
      <c r="AM376">
        <f t="shared" si="206"/>
        <v>-1.3175024250266762</v>
      </c>
      <c r="AN376" s="15">
        <f t="shared" si="214"/>
        <v>5.0621283573112024</v>
      </c>
      <c r="AO376" s="15">
        <f t="shared" si="214"/>
        <v>5.0621743904172067</v>
      </c>
      <c r="AP376" s="15">
        <f t="shared" si="214"/>
        <v>5.0624141799522926</v>
      </c>
      <c r="AQ376" s="15">
        <f t="shared" si="214"/>
        <v>5.0636607215434744</v>
      </c>
      <c r="AR376" s="15">
        <f t="shared" si="214"/>
        <v>5.0700737547753238</v>
      </c>
      <c r="AS376" s="15">
        <f t="shared" si="214"/>
        <v>5.101469976431253</v>
      </c>
      <c r="AT376" s="15">
        <f t="shared" si="214"/>
        <v>5.2296166024905997</v>
      </c>
      <c r="AU376" s="15">
        <f t="shared" si="208"/>
        <v>5.5882182705538854</v>
      </c>
    </row>
    <row r="377" spans="1:47" x14ac:dyDescent="0.2">
      <c r="A377" s="63" t="s">
        <v>419</v>
      </c>
      <c r="B377" s="28" t="s">
        <v>676</v>
      </c>
      <c r="C377" s="64">
        <v>51020.813999999998</v>
      </c>
      <c r="D377" s="64" t="s">
        <v>700</v>
      </c>
      <c r="E377" s="9">
        <f t="shared" si="189"/>
        <v>-3275.0154113347899</v>
      </c>
      <c r="F377" s="9">
        <f t="shared" si="190"/>
        <v>-3275</v>
      </c>
      <c r="G377" s="9">
        <f t="shared" si="191"/>
        <v>-2.3870000004535541E-2</v>
      </c>
      <c r="H377" s="9"/>
      <c r="I377" s="9"/>
      <c r="J377" s="9"/>
      <c r="K377" s="9">
        <f>G377</f>
        <v>-2.3870000004535541E-2</v>
      </c>
      <c r="L377" s="9"/>
      <c r="M377" s="15"/>
      <c r="N377" s="9"/>
      <c r="O377" s="9">
        <f t="shared" ca="1" si="212"/>
        <v>-4.5452267385576159E-2</v>
      </c>
      <c r="P377" s="9">
        <f t="shared" si="192"/>
        <v>3.8627305152878176E-3</v>
      </c>
      <c r="Q377" s="40">
        <f t="shared" si="193"/>
        <v>36002.313999999998</v>
      </c>
      <c r="S377" s="35">
        <v>1</v>
      </c>
      <c r="T377" s="9"/>
      <c r="U377" s="9"/>
      <c r="V377" s="9"/>
      <c r="W377" s="9"/>
      <c r="Z377">
        <f t="shared" si="194"/>
        <v>-3275</v>
      </c>
      <c r="AA377" s="15">
        <f t="shared" si="195"/>
        <v>-1.6361108234998388E-2</v>
      </c>
      <c r="AB377" s="15">
        <f t="shared" si="196"/>
        <v>-3.6461612542493353E-3</v>
      </c>
      <c r="AC377" s="15">
        <f t="shared" si="197"/>
        <v>-2.7732730519823359E-2</v>
      </c>
      <c r="AD377" s="15">
        <f t="shared" si="198"/>
        <v>-7.5088917695371529E-3</v>
      </c>
      <c r="AE377" s="15">
        <f t="shared" si="199"/>
        <v>5.6383455606622794E-5</v>
      </c>
      <c r="AF377">
        <f t="shared" si="200"/>
        <v>-2.7732730519823359E-2</v>
      </c>
      <c r="AG377" s="68"/>
      <c r="AH377">
        <f t="shared" si="201"/>
        <v>-2.0223838750286206E-2</v>
      </c>
      <c r="AI377">
        <f t="shared" si="202"/>
        <v>0.85662373259956714</v>
      </c>
      <c r="AJ377">
        <f t="shared" si="203"/>
        <v>-0.98166563691302899</v>
      </c>
      <c r="AK377">
        <f t="shared" si="204"/>
        <v>-0.54133468939863771</v>
      </c>
      <c r="AL377">
        <f t="shared" si="205"/>
        <v>-1.829708410882334</v>
      </c>
      <c r="AM377">
        <f t="shared" si="206"/>
        <v>-1.2993371405438754</v>
      </c>
      <c r="AN377" s="15">
        <f t="shared" si="214"/>
        <v>5.075140128952123</v>
      </c>
      <c r="AO377" s="15">
        <f t="shared" si="214"/>
        <v>5.0751948820795558</v>
      </c>
      <c r="AP377" s="15">
        <f t="shared" si="214"/>
        <v>5.0754702788083144</v>
      </c>
      <c r="AQ377" s="15">
        <f t="shared" si="214"/>
        <v>5.0768524507008923</v>
      </c>
      <c r="AR377" s="15">
        <f t="shared" si="214"/>
        <v>5.0837151113918555</v>
      </c>
      <c r="AS377" s="15">
        <f t="shared" si="214"/>
        <v>5.116144012991743</v>
      </c>
      <c r="AT377" s="15">
        <f t="shared" si="214"/>
        <v>5.2446073819478434</v>
      </c>
      <c r="AU377" s="15">
        <f t="shared" si="208"/>
        <v>5.598686757542767</v>
      </c>
    </row>
    <row r="378" spans="1:47" x14ac:dyDescent="0.2">
      <c r="A378" s="63" t="s">
        <v>419</v>
      </c>
      <c r="B378" s="28" t="s">
        <v>676</v>
      </c>
      <c r="C378" s="64">
        <v>51048.696000000004</v>
      </c>
      <c r="D378" s="64" t="s">
        <v>700</v>
      </c>
      <c r="E378" s="9">
        <f t="shared" si="189"/>
        <v>-3257.0137843317007</v>
      </c>
      <c r="F378" s="9">
        <f t="shared" si="190"/>
        <v>-3257</v>
      </c>
      <c r="G378" s="9">
        <f t="shared" si="191"/>
        <v>-2.1349999995436519E-2</v>
      </c>
      <c r="H378" s="9"/>
      <c r="I378" s="9"/>
      <c r="J378" s="9"/>
      <c r="K378" s="9">
        <f>G378</f>
        <v>-2.1349999995436519E-2</v>
      </c>
      <c r="L378" s="9"/>
      <c r="M378" s="15"/>
      <c r="N378" s="9"/>
      <c r="O378" s="9">
        <f t="shared" ca="1" si="212"/>
        <v>-4.5145465544852117E-2</v>
      </c>
      <c r="P378" s="9">
        <f t="shared" si="192"/>
        <v>3.867111802867479E-3</v>
      </c>
      <c r="Q378" s="40">
        <f t="shared" si="193"/>
        <v>36030.196000000004</v>
      </c>
      <c r="S378" s="35">
        <v>1</v>
      </c>
      <c r="T378" s="9"/>
      <c r="U378" s="9"/>
      <c r="V378" s="9"/>
      <c r="W378" s="9"/>
      <c r="Z378">
        <f t="shared" si="194"/>
        <v>-3257</v>
      </c>
      <c r="AA378" s="15">
        <f t="shared" si="195"/>
        <v>-1.6286456775130135E-2</v>
      </c>
      <c r="AB378" s="15">
        <f t="shared" si="196"/>
        <v>-1.1964314174389042E-3</v>
      </c>
      <c r="AC378" s="15">
        <f t="shared" si="197"/>
        <v>-2.5217111798304E-2</v>
      </c>
      <c r="AD378" s="15">
        <f t="shared" si="198"/>
        <v>-5.0635432203063845E-3</v>
      </c>
      <c r="AE378" s="15">
        <f t="shared" si="199"/>
        <v>2.5639469943910751E-5</v>
      </c>
      <c r="AF378">
        <f t="shared" si="200"/>
        <v>-2.5217111798304E-2</v>
      </c>
      <c r="AG378" s="68"/>
      <c r="AH378">
        <f t="shared" si="201"/>
        <v>-2.0153568577997615E-2</v>
      </c>
      <c r="AI378">
        <f t="shared" si="202"/>
        <v>0.86069789462681001</v>
      </c>
      <c r="AJ378">
        <f t="shared" si="203"/>
        <v>-0.98307102870031049</v>
      </c>
      <c r="AK378">
        <f t="shared" si="204"/>
        <v>-0.54239738516939473</v>
      </c>
      <c r="AL378">
        <f t="shared" si="205"/>
        <v>-1.8221896838284655</v>
      </c>
      <c r="AM378">
        <f t="shared" si="206"/>
        <v>-1.2892800085214144</v>
      </c>
      <c r="AN378" s="15">
        <f t="shared" si="214"/>
        <v>5.0823947121322233</v>
      </c>
      <c r="AO378" s="15">
        <f t="shared" si="214"/>
        <v>5.0824548343879563</v>
      </c>
      <c r="AP378" s="15">
        <f t="shared" si="214"/>
        <v>5.0827515637334599</v>
      </c>
      <c r="AQ378" s="15">
        <f t="shared" si="214"/>
        <v>5.084212742989159</v>
      </c>
      <c r="AR378" s="15">
        <f t="shared" si="214"/>
        <v>5.0913296383069166</v>
      </c>
      <c r="AS378" s="15">
        <f t="shared" si="214"/>
        <v>5.1243227137134353</v>
      </c>
      <c r="AT378" s="15">
        <f t="shared" si="214"/>
        <v>5.2529266961211922</v>
      </c>
      <c r="AU378" s="15">
        <f t="shared" si="208"/>
        <v>5.6044846887981477</v>
      </c>
    </row>
    <row r="379" spans="1:47" x14ac:dyDescent="0.2">
      <c r="A379" s="63" t="s">
        <v>455</v>
      </c>
      <c r="B379" s="28" t="s">
        <v>676</v>
      </c>
      <c r="C379" s="64">
        <v>51053.343000000001</v>
      </c>
      <c r="D379" s="64" t="s">
        <v>700</v>
      </c>
      <c r="E379" s="9">
        <f t="shared" si="189"/>
        <v>-3254.0135131645211</v>
      </c>
      <c r="F379" s="9">
        <f t="shared" si="190"/>
        <v>-3254</v>
      </c>
      <c r="G379" s="9">
        <f t="shared" si="191"/>
        <v>-2.0929999998770654E-2</v>
      </c>
      <c r="H379" s="9"/>
      <c r="I379" s="9">
        <f>G379</f>
        <v>-2.0929999998770654E-2</v>
      </c>
      <c r="J379" s="9"/>
      <c r="K379" s="9"/>
      <c r="L379" s="9"/>
      <c r="M379" s="15"/>
      <c r="N379" s="9"/>
      <c r="O379" s="9">
        <f t="shared" ca="1" si="212"/>
        <v>-4.5094331904731444E-2</v>
      </c>
      <c r="P379" s="9">
        <f t="shared" si="192"/>
        <v>3.8678418368671618E-3</v>
      </c>
      <c r="Q379" s="40">
        <f t="shared" si="193"/>
        <v>36034.843000000001</v>
      </c>
      <c r="S379" s="35">
        <v>0.1</v>
      </c>
      <c r="Z379">
        <f t="shared" si="194"/>
        <v>-3254</v>
      </c>
      <c r="AA379" s="15">
        <f t="shared" si="195"/>
        <v>-1.6273878852414426E-2</v>
      </c>
      <c r="AB379" s="15">
        <f t="shared" si="196"/>
        <v>-7.8827930948906569E-4</v>
      </c>
      <c r="AC379" s="15">
        <f t="shared" si="197"/>
        <v>-2.4797841835637817E-2</v>
      </c>
      <c r="AD379" s="15">
        <f t="shared" si="198"/>
        <v>-4.6561211463562284E-3</v>
      </c>
      <c r="AE379" s="15">
        <f t="shared" si="199"/>
        <v>2.167946412954564E-6</v>
      </c>
      <c r="AF379">
        <f t="shared" si="200"/>
        <v>-2.4797841835637817E-2</v>
      </c>
      <c r="AG379" s="68"/>
      <c r="AH379">
        <f t="shared" si="201"/>
        <v>-2.0141720689281589E-2</v>
      </c>
      <c r="AI379">
        <f t="shared" si="202"/>
        <v>0.86138147926216302</v>
      </c>
      <c r="AJ379">
        <f t="shared" si="203"/>
        <v>-0.98330112956781202</v>
      </c>
      <c r="AK379">
        <f t="shared" si="204"/>
        <v>-0.54257248889752407</v>
      </c>
      <c r="AL379">
        <f t="shared" si="205"/>
        <v>-1.8209295851635352</v>
      </c>
      <c r="AM379">
        <f t="shared" si="206"/>
        <v>-1.2876040253301257</v>
      </c>
      <c r="AN379" s="15">
        <f t="shared" si="214"/>
        <v>5.0836071794796105</v>
      </c>
      <c r="AO379" s="15">
        <f t="shared" si="214"/>
        <v>5.0836682360279104</v>
      </c>
      <c r="AP379" s="15">
        <f t="shared" si="214"/>
        <v>5.0839686361299243</v>
      </c>
      <c r="AQ379" s="15">
        <f t="shared" si="214"/>
        <v>5.0854432546412243</v>
      </c>
      <c r="AR379" s="15">
        <f t="shared" si="214"/>
        <v>5.0926028691052343</v>
      </c>
      <c r="AS379" s="15">
        <f t="shared" si="214"/>
        <v>5.1256893984319598</v>
      </c>
      <c r="AT379" s="15">
        <f t="shared" si="214"/>
        <v>5.2543143997449082</v>
      </c>
      <c r="AU379" s="15">
        <f t="shared" si="208"/>
        <v>5.6054510106740443</v>
      </c>
    </row>
    <row r="380" spans="1:47" x14ac:dyDescent="0.2">
      <c r="A380" s="65" t="s">
        <v>1057</v>
      </c>
      <c r="B380" s="66" t="s">
        <v>676</v>
      </c>
      <c r="C380" s="67">
        <v>51277.909</v>
      </c>
      <c r="D380" s="67" t="s">
        <v>1077</v>
      </c>
      <c r="E380" s="9">
        <f t="shared" si="189"/>
        <v>-3109.025586560439</v>
      </c>
      <c r="F380" s="9">
        <f t="shared" si="190"/>
        <v>-3109</v>
      </c>
      <c r="G380" s="9">
        <f t="shared" si="191"/>
        <v>-3.9629999999306165E-2</v>
      </c>
      <c r="H380" s="9"/>
      <c r="I380" s="9"/>
      <c r="J380" s="9"/>
      <c r="K380" s="9">
        <f>G380</f>
        <v>-3.9629999999306165E-2</v>
      </c>
      <c r="L380" s="9"/>
      <c r="M380" s="15"/>
      <c r="N380" s="9"/>
      <c r="O380" s="9">
        <f t="shared" ca="1" si="212"/>
        <v>-4.2622872632232259E-2</v>
      </c>
      <c r="P380" s="9">
        <f t="shared" si="192"/>
        <v>3.9030652958983816E-3</v>
      </c>
      <c r="Q380" s="40">
        <f t="shared" si="193"/>
        <v>36259.409</v>
      </c>
      <c r="S380" s="35">
        <v>1</v>
      </c>
      <c r="Z380">
        <f t="shared" si="194"/>
        <v>-3109</v>
      </c>
      <c r="AA380" s="15">
        <f t="shared" si="195"/>
        <v>-1.5617992638539952E-2</v>
      </c>
      <c r="AB380" s="15">
        <f t="shared" si="196"/>
        <v>-2.0108942064867831E-2</v>
      </c>
      <c r="AC380" s="15">
        <f t="shared" si="197"/>
        <v>-4.3533065295204544E-2</v>
      </c>
      <c r="AD380" s="15">
        <f t="shared" si="198"/>
        <v>-2.401200736076621E-2</v>
      </c>
      <c r="AE380" s="15">
        <f t="shared" si="199"/>
        <v>5.7657649749349072E-4</v>
      </c>
      <c r="AF380">
        <f t="shared" si="200"/>
        <v>-4.3533065295204544E-2</v>
      </c>
      <c r="AG380" s="68"/>
      <c r="AH380">
        <f t="shared" si="201"/>
        <v>-1.9521057934438334E-2</v>
      </c>
      <c r="AI380">
        <f t="shared" si="202"/>
        <v>0.89603972299649393</v>
      </c>
      <c r="AJ380">
        <f t="shared" si="203"/>
        <v>-0.99285655403310469</v>
      </c>
      <c r="AK380">
        <f t="shared" si="204"/>
        <v>-0.55026562749762442</v>
      </c>
      <c r="AL380">
        <f t="shared" si="205"/>
        <v>-1.7575228815714292</v>
      </c>
      <c r="AM380">
        <f t="shared" si="206"/>
        <v>-1.2066177566331318</v>
      </c>
      <c r="AN380" s="15">
        <f t="shared" si="214"/>
        <v>5.1434007325485434</v>
      </c>
      <c r="AO380" s="15">
        <f t="shared" si="214"/>
        <v>5.1435226705482409</v>
      </c>
      <c r="AP380" s="15">
        <f t="shared" si="214"/>
        <v>5.1440434236531747</v>
      </c>
      <c r="AQ380" s="15">
        <f t="shared" si="214"/>
        <v>5.1462607795040398</v>
      </c>
      <c r="AR380" s="15">
        <f t="shared" si="214"/>
        <v>5.155585926308861</v>
      </c>
      <c r="AS380" s="15">
        <f t="shared" si="214"/>
        <v>5.1929552506800212</v>
      </c>
      <c r="AT380" s="15">
        <f t="shared" si="214"/>
        <v>5.3217701784746598</v>
      </c>
      <c r="AU380" s="15">
        <f t="shared" si="208"/>
        <v>5.6521565680090555</v>
      </c>
    </row>
    <row r="381" spans="1:47" x14ac:dyDescent="0.2">
      <c r="A381" s="63" t="s">
        <v>846</v>
      </c>
      <c r="B381" s="28" t="s">
        <v>676</v>
      </c>
      <c r="C381" s="64">
        <v>51375.488700000002</v>
      </c>
      <c r="D381" s="64" t="s">
        <v>700</v>
      </c>
      <c r="E381" s="9">
        <f t="shared" si="189"/>
        <v>-3046.0246051934969</v>
      </c>
      <c r="F381" s="9">
        <f t="shared" si="190"/>
        <v>-3046</v>
      </c>
      <c r="G381" s="9">
        <f t="shared" si="191"/>
        <v>-3.8110000001324806E-2</v>
      </c>
      <c r="H381" s="9"/>
      <c r="I381" s="9"/>
      <c r="J381" s="9">
        <f>G381</f>
        <v>-3.8110000001324806E-2</v>
      </c>
      <c r="K381" s="9"/>
      <c r="L381" s="9"/>
      <c r="M381" s="15"/>
      <c r="N381" s="9"/>
      <c r="O381" s="9">
        <f t="shared" ca="1" si="212"/>
        <v>-4.1549066189698142E-2</v>
      </c>
      <c r="P381" s="9">
        <f t="shared" si="192"/>
        <v>3.9183317173854841E-3</v>
      </c>
      <c r="Q381" s="40">
        <f t="shared" si="193"/>
        <v>36356.988700000002</v>
      </c>
      <c r="S381" s="35">
        <v>1</v>
      </c>
      <c r="T381" s="9"/>
      <c r="U381" s="9"/>
      <c r="V381" s="9"/>
      <c r="W381" s="9"/>
      <c r="Z381">
        <f t="shared" si="194"/>
        <v>-3046</v>
      </c>
      <c r="AA381" s="15">
        <f t="shared" si="195"/>
        <v>-1.5302426084304207E-2</v>
      </c>
      <c r="AB381" s="15">
        <f t="shared" si="196"/>
        <v>-1.8889242199635115E-2</v>
      </c>
      <c r="AC381" s="15">
        <f t="shared" si="197"/>
        <v>-4.2028331718710288E-2</v>
      </c>
      <c r="AD381" s="15">
        <f t="shared" si="198"/>
        <v>-2.2807573917020599E-2</v>
      </c>
      <c r="AE381" s="15">
        <f t="shared" si="199"/>
        <v>5.2018542798035834E-4</v>
      </c>
      <c r="AF381">
        <f t="shared" si="200"/>
        <v>-4.2028331718710288E-2</v>
      </c>
      <c r="AG381" s="68"/>
      <c r="AH381">
        <f t="shared" si="201"/>
        <v>-1.9220757801689692E-2</v>
      </c>
      <c r="AI381">
        <f t="shared" si="202"/>
        <v>0.91213873546733404</v>
      </c>
      <c r="AJ381">
        <f t="shared" si="203"/>
        <v>-0.99591502777173047</v>
      </c>
      <c r="AK381">
        <f t="shared" si="204"/>
        <v>-0.55306455156222134</v>
      </c>
      <c r="AL381">
        <f t="shared" si="205"/>
        <v>-1.728342368977918</v>
      </c>
      <c r="AM381">
        <f t="shared" si="206"/>
        <v>-1.1714026196448062</v>
      </c>
      <c r="AN381" s="15">
        <f t="shared" ref="AN381:AT390" si="215">$AU381+$AB$7*SIN(AO381)</f>
        <v>5.1701421857721446</v>
      </c>
      <c r="AO381" s="15">
        <f t="shared" si="215"/>
        <v>5.170302040368151</v>
      </c>
      <c r="AP381" s="15">
        <f t="shared" si="215"/>
        <v>5.1709473302589126</v>
      </c>
      <c r="AQ381" s="15">
        <f t="shared" si="215"/>
        <v>5.1735436641556891</v>
      </c>
      <c r="AR381" s="15">
        <f t="shared" si="215"/>
        <v>5.183855924905532</v>
      </c>
      <c r="AS381" s="15">
        <f t="shared" si="215"/>
        <v>5.2229137257623197</v>
      </c>
      <c r="AT381" s="15">
        <f t="shared" si="215"/>
        <v>5.3513058198174592</v>
      </c>
      <c r="AU381" s="15">
        <f t="shared" si="208"/>
        <v>5.6724493274028882</v>
      </c>
    </row>
    <row r="382" spans="1:47" x14ac:dyDescent="0.2">
      <c r="A382" s="63" t="s">
        <v>846</v>
      </c>
      <c r="B382" s="28" t="s">
        <v>676</v>
      </c>
      <c r="C382" s="64">
        <v>51375.508800000003</v>
      </c>
      <c r="D382" s="64" t="s">
        <v>700</v>
      </c>
      <c r="E382" s="9">
        <f t="shared" si="189"/>
        <v>-3046.0116279069753</v>
      </c>
      <c r="F382" s="9">
        <f t="shared" si="190"/>
        <v>-3046</v>
      </c>
      <c r="G382" s="9">
        <f t="shared" si="191"/>
        <v>-1.8009999999776483E-2</v>
      </c>
      <c r="H382" s="9"/>
      <c r="I382" s="9"/>
      <c r="J382" s="9">
        <f>G382</f>
        <v>-1.8009999999776483E-2</v>
      </c>
      <c r="K382" s="9"/>
      <c r="L382" s="9"/>
      <c r="M382" s="15"/>
      <c r="N382" s="9"/>
      <c r="O382" s="9">
        <f t="shared" ca="1" si="212"/>
        <v>-4.1549066189698142E-2</v>
      </c>
      <c r="P382" s="9">
        <f t="shared" si="192"/>
        <v>3.9183317173854841E-3</v>
      </c>
      <c r="Q382" s="40">
        <f t="shared" si="193"/>
        <v>36357.008800000003</v>
      </c>
      <c r="S382" s="35">
        <v>1</v>
      </c>
      <c r="T382" s="9"/>
      <c r="U382" s="9"/>
      <c r="V382" s="9"/>
      <c r="W382" s="9"/>
      <c r="Z382">
        <f t="shared" si="194"/>
        <v>-3046</v>
      </c>
      <c r="AA382" s="15">
        <f t="shared" si="195"/>
        <v>-1.5302426084304207E-2</v>
      </c>
      <c r="AB382" s="15">
        <f t="shared" si="196"/>
        <v>1.2107578019132093E-3</v>
      </c>
      <c r="AC382" s="15">
        <f t="shared" si="197"/>
        <v>-2.1928331717161968E-2</v>
      </c>
      <c r="AD382" s="15">
        <f t="shared" si="198"/>
        <v>-2.7075739154722757E-3</v>
      </c>
      <c r="AE382" s="15">
        <f t="shared" si="199"/>
        <v>7.3309565077458698E-6</v>
      </c>
      <c r="AF382">
        <f t="shared" si="200"/>
        <v>-2.1928331717161968E-2</v>
      </c>
      <c r="AG382" s="68"/>
      <c r="AH382">
        <f t="shared" si="201"/>
        <v>-1.9220757801689692E-2</v>
      </c>
      <c r="AI382">
        <f t="shared" si="202"/>
        <v>0.91213873546733404</v>
      </c>
      <c r="AJ382">
        <f t="shared" si="203"/>
        <v>-0.99591502777173047</v>
      </c>
      <c r="AK382">
        <f t="shared" si="204"/>
        <v>-0.55306455156222134</v>
      </c>
      <c r="AL382">
        <f t="shared" si="205"/>
        <v>-1.728342368977918</v>
      </c>
      <c r="AM382">
        <f t="shared" si="206"/>
        <v>-1.1714026196448062</v>
      </c>
      <c r="AN382" s="15">
        <f t="shared" si="215"/>
        <v>5.1701421857721446</v>
      </c>
      <c r="AO382" s="15">
        <f t="shared" si="215"/>
        <v>5.170302040368151</v>
      </c>
      <c r="AP382" s="15">
        <f t="shared" si="215"/>
        <v>5.1709473302589126</v>
      </c>
      <c r="AQ382" s="15">
        <f t="shared" si="215"/>
        <v>5.1735436641556891</v>
      </c>
      <c r="AR382" s="15">
        <f t="shared" si="215"/>
        <v>5.183855924905532</v>
      </c>
      <c r="AS382" s="15">
        <f t="shared" si="215"/>
        <v>5.2229137257623197</v>
      </c>
      <c r="AT382" s="15">
        <f t="shared" si="215"/>
        <v>5.3513058198174592</v>
      </c>
      <c r="AU382" s="15">
        <f t="shared" si="208"/>
        <v>5.6724493274028882</v>
      </c>
    </row>
    <row r="383" spans="1:47" x14ac:dyDescent="0.2">
      <c r="A383" s="63" t="s">
        <v>419</v>
      </c>
      <c r="B383" s="28" t="s">
        <v>676</v>
      </c>
      <c r="C383" s="64">
        <v>51384.800999999999</v>
      </c>
      <c r="D383" s="64" t="s">
        <v>700</v>
      </c>
      <c r="E383" s="9">
        <f t="shared" si="189"/>
        <v>-3040.0122477176774</v>
      </c>
      <c r="F383" s="9">
        <f t="shared" si="190"/>
        <v>-3040</v>
      </c>
      <c r="G383" s="9">
        <f t="shared" si="191"/>
        <v>-1.8970000004628673E-2</v>
      </c>
      <c r="H383" s="9"/>
      <c r="I383" s="9"/>
      <c r="J383" s="9"/>
      <c r="K383" s="9">
        <f>G383</f>
        <v>-1.8970000004628673E-2</v>
      </c>
      <c r="L383" s="9"/>
      <c r="M383" s="15"/>
      <c r="N383" s="9"/>
      <c r="O383" s="9">
        <f t="shared" ca="1" si="212"/>
        <v>-4.1446798909456795E-2</v>
      </c>
      <c r="P383" s="9">
        <f t="shared" si="192"/>
        <v>3.9197844755092083E-3</v>
      </c>
      <c r="Q383" s="40">
        <f t="shared" si="193"/>
        <v>36366.300999999999</v>
      </c>
      <c r="S383" s="35">
        <v>1</v>
      </c>
      <c r="T383" s="9"/>
      <c r="U383" s="9"/>
      <c r="V383" s="9"/>
      <c r="W383" s="9"/>
      <c r="Z383">
        <f t="shared" si="194"/>
        <v>-3040</v>
      </c>
      <c r="AA383" s="15">
        <f t="shared" si="195"/>
        <v>-1.5271361734140166E-2</v>
      </c>
      <c r="AB383" s="15">
        <f t="shared" si="196"/>
        <v>2.2114620502070026E-4</v>
      </c>
      <c r="AC383" s="15">
        <f t="shared" si="197"/>
        <v>-2.2889784480137881E-2</v>
      </c>
      <c r="AD383" s="15">
        <f t="shared" si="198"/>
        <v>-3.6986382704885072E-3</v>
      </c>
      <c r="AE383" s="15">
        <f t="shared" si="199"/>
        <v>1.3679925055922216E-5</v>
      </c>
      <c r="AF383">
        <f t="shared" si="200"/>
        <v>-2.2889784480137881E-2</v>
      </c>
      <c r="AG383" s="68"/>
      <c r="AH383">
        <f t="shared" si="201"/>
        <v>-1.9191146209649373E-2</v>
      </c>
      <c r="AI383">
        <f t="shared" si="202"/>
        <v>0.91370656339084078</v>
      </c>
      <c r="AJ383">
        <f t="shared" si="203"/>
        <v>-0.99616693977745874</v>
      </c>
      <c r="AK383">
        <f t="shared" si="204"/>
        <v>-0.55331134345699173</v>
      </c>
      <c r="AL383">
        <f t="shared" si="205"/>
        <v>-1.7255082022519439</v>
      </c>
      <c r="AM383">
        <f t="shared" si="206"/>
        <v>-1.1680466056799628</v>
      </c>
      <c r="AN383" s="15">
        <f t="shared" si="215"/>
        <v>5.1727142403796478</v>
      </c>
      <c r="AO383" s="15">
        <f t="shared" si="215"/>
        <v>5.1728781294679198</v>
      </c>
      <c r="AP383" s="15">
        <f t="shared" si="215"/>
        <v>5.1735362619518392</v>
      </c>
      <c r="AQ383" s="15">
        <f t="shared" si="215"/>
        <v>5.1761704071632577</v>
      </c>
      <c r="AR383" s="15">
        <f t="shared" si="215"/>
        <v>5.1865775938076704</v>
      </c>
      <c r="AS383" s="15">
        <f t="shared" si="215"/>
        <v>5.2257898324462451</v>
      </c>
      <c r="AT383" s="15">
        <f t="shared" si="215"/>
        <v>5.3541256952878964</v>
      </c>
      <c r="AU383" s="15">
        <f t="shared" si="208"/>
        <v>5.6743819711546815</v>
      </c>
    </row>
    <row r="384" spans="1:47" x14ac:dyDescent="0.2">
      <c r="A384" s="12" t="s">
        <v>701</v>
      </c>
      <c r="B384" s="35" t="s">
        <v>676</v>
      </c>
      <c r="C384" s="12">
        <v>51691.472099999999</v>
      </c>
      <c r="D384" s="12" t="s">
        <v>700</v>
      </c>
      <c r="E384" s="9">
        <f t="shared" si="189"/>
        <v>-2842.0143008406199</v>
      </c>
      <c r="F384" s="9">
        <f t="shared" si="190"/>
        <v>-2842</v>
      </c>
      <c r="G384" s="9">
        <f t="shared" si="191"/>
        <v>-2.215000000433065E-2</v>
      </c>
      <c r="H384" s="9"/>
      <c r="I384" s="9"/>
      <c r="J384" s="9"/>
      <c r="K384" s="9">
        <f>G384</f>
        <v>-2.215000000433065E-2</v>
      </c>
      <c r="L384" s="9"/>
      <c r="M384" s="9"/>
      <c r="N384" s="9"/>
      <c r="O384" s="9">
        <f t="shared" ca="1" si="212"/>
        <v>-3.8071978661492395E-2</v>
      </c>
      <c r="P384" s="9">
        <f t="shared" si="192"/>
        <v>3.9676097051619249E-3</v>
      </c>
      <c r="Q384" s="40">
        <f t="shared" si="193"/>
        <v>36672.972099999999</v>
      </c>
      <c r="S384" s="35">
        <v>1</v>
      </c>
      <c r="Z384">
        <f t="shared" si="194"/>
        <v>-2842</v>
      </c>
      <c r="AA384" s="15">
        <f t="shared" si="195"/>
        <v>-1.4141935870669791E-2</v>
      </c>
      <c r="AB384" s="15">
        <f t="shared" si="196"/>
        <v>-4.0404544284989331E-3</v>
      </c>
      <c r="AC384" s="15">
        <f t="shared" si="197"/>
        <v>-2.6117609709492576E-2</v>
      </c>
      <c r="AD384" s="15">
        <f t="shared" si="198"/>
        <v>-8.0080641336608589E-3</v>
      </c>
      <c r="AE384" s="15">
        <f t="shared" si="199"/>
        <v>6.4129091168825441E-5</v>
      </c>
      <c r="AF384">
        <f t="shared" si="200"/>
        <v>-2.6117609709492576E-2</v>
      </c>
      <c r="AG384" s="68"/>
      <c r="AH384">
        <f t="shared" si="201"/>
        <v>-1.8109545575831717E-2</v>
      </c>
      <c r="AI384">
        <f t="shared" si="202"/>
        <v>0.9690311271850891</v>
      </c>
      <c r="AJ384">
        <f t="shared" si="203"/>
        <v>-0.99993040777602826</v>
      </c>
      <c r="AK384">
        <f t="shared" si="204"/>
        <v>-0.55914303082178707</v>
      </c>
      <c r="AL384">
        <f t="shared" si="205"/>
        <v>-1.6261261120356487</v>
      </c>
      <c r="AM384">
        <f t="shared" si="206"/>
        <v>-1.0569189639122367</v>
      </c>
      <c r="AN384" s="15">
        <f t="shared" si="215"/>
        <v>5.2602094598259042</v>
      </c>
      <c r="AO384" s="15">
        <f t="shared" si="215"/>
        <v>5.2605549622313541</v>
      </c>
      <c r="AP384" s="15">
        <f t="shared" si="215"/>
        <v>5.261737738585289</v>
      </c>
      <c r="AQ384" s="15">
        <f t="shared" si="215"/>
        <v>5.2657696204818638</v>
      </c>
      <c r="AR384" s="15">
        <f t="shared" si="215"/>
        <v>5.27932052261359</v>
      </c>
      <c r="AS384" s="15">
        <f t="shared" si="215"/>
        <v>5.3229006219558892</v>
      </c>
      <c r="AT384" s="15">
        <f t="shared" si="215"/>
        <v>5.4478325895673523</v>
      </c>
      <c r="AU384" s="15">
        <f t="shared" si="208"/>
        <v>5.7381592149638694</v>
      </c>
    </row>
    <row r="385" spans="1:64" x14ac:dyDescent="0.2">
      <c r="A385" s="12" t="s">
        <v>686</v>
      </c>
      <c r="B385" s="35" t="s">
        <v>676</v>
      </c>
      <c r="C385" s="12">
        <v>51784.402900000001</v>
      </c>
      <c r="D385" s="12">
        <v>2.9999999999999997E-4</v>
      </c>
      <c r="E385" s="9">
        <f t="shared" si="189"/>
        <v>-2782.0148173495345</v>
      </c>
      <c r="F385" s="9">
        <f t="shared" si="190"/>
        <v>-2782</v>
      </c>
      <c r="G385" s="9">
        <f t="shared" si="191"/>
        <v>-2.2949999998672865E-2</v>
      </c>
      <c r="H385" s="9"/>
      <c r="I385" s="9"/>
      <c r="J385" s="9">
        <f>G385</f>
        <v>-2.2949999998672865E-2</v>
      </c>
      <c r="K385" s="9"/>
      <c r="L385" s="9"/>
      <c r="M385" s="9"/>
      <c r="N385" s="9"/>
      <c r="O385" s="9">
        <f t="shared" ca="1" si="212"/>
        <v>-3.7049305859078938E-2</v>
      </c>
      <c r="P385" s="9">
        <f t="shared" si="192"/>
        <v>3.9820578237510099E-3</v>
      </c>
      <c r="Q385" s="40">
        <f t="shared" si="193"/>
        <v>36765.902900000001</v>
      </c>
      <c r="S385" s="35">
        <v>1</v>
      </c>
      <c r="Z385">
        <f t="shared" si="194"/>
        <v>-2782</v>
      </c>
      <c r="AA385" s="15">
        <f t="shared" si="195"/>
        <v>-1.3757427895342827E-2</v>
      </c>
      <c r="AB385" s="15">
        <f t="shared" si="196"/>
        <v>-5.2105142795790295E-3</v>
      </c>
      <c r="AC385" s="15">
        <f t="shared" si="197"/>
        <v>-2.6932057822423874E-2</v>
      </c>
      <c r="AD385" s="15">
        <f t="shared" si="198"/>
        <v>-9.1925721033300385E-3</v>
      </c>
      <c r="AE385" s="15">
        <f t="shared" si="199"/>
        <v>8.4503381874921645E-5</v>
      </c>
      <c r="AF385">
        <f t="shared" si="200"/>
        <v>-2.6932057822423874E-2</v>
      </c>
      <c r="AG385" s="68"/>
      <c r="AH385">
        <f t="shared" si="201"/>
        <v>-1.7739485719093836E-2</v>
      </c>
      <c r="AI385">
        <f t="shared" si="202"/>
        <v>0.98724943277940924</v>
      </c>
      <c r="AJ385">
        <f t="shared" si="203"/>
        <v>-0.99901640456628049</v>
      </c>
      <c r="AK385">
        <f t="shared" si="204"/>
        <v>-0.55985482317789603</v>
      </c>
      <c r="AL385">
        <f t="shared" si="205"/>
        <v>-1.5935671646025034</v>
      </c>
      <c r="AM385">
        <f t="shared" si="206"/>
        <v>-1.0230340858179892</v>
      </c>
      <c r="AN385" s="15">
        <f t="shared" si="215"/>
        <v>5.2877879993683239</v>
      </c>
      <c r="AO385" s="15">
        <f t="shared" si="215"/>
        <v>5.288209470124591</v>
      </c>
      <c r="AP385" s="15">
        <f t="shared" si="215"/>
        <v>5.2895901774612648</v>
      </c>
      <c r="AQ385" s="15">
        <f t="shared" si="215"/>
        <v>5.2940929243843211</v>
      </c>
      <c r="AR385" s="15">
        <f t="shared" si="215"/>
        <v>5.3085681035068566</v>
      </c>
      <c r="AS385" s="15">
        <f t="shared" si="215"/>
        <v>5.353154295536469</v>
      </c>
      <c r="AT385" s="15">
        <f t="shared" si="215"/>
        <v>5.4764673989326536</v>
      </c>
      <c r="AU385" s="15">
        <f t="shared" si="208"/>
        <v>5.7574856524818054</v>
      </c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</row>
    <row r="386" spans="1:64" x14ac:dyDescent="0.2">
      <c r="A386" s="12" t="s">
        <v>686</v>
      </c>
      <c r="B386" s="35" t="s">
        <v>676</v>
      </c>
      <c r="C386" s="12">
        <v>51784.402900000001</v>
      </c>
      <c r="D386" s="12">
        <v>2.9999999999999997E-4</v>
      </c>
      <c r="E386" s="9">
        <f t="shared" si="189"/>
        <v>-2782.0148173495345</v>
      </c>
      <c r="F386" s="9">
        <f t="shared" si="190"/>
        <v>-2782</v>
      </c>
      <c r="G386" s="9">
        <f t="shared" si="191"/>
        <v>-2.2949999998672865E-2</v>
      </c>
      <c r="H386" s="9"/>
      <c r="I386" s="9"/>
      <c r="J386" s="9">
        <f>G386</f>
        <v>-2.2949999998672865E-2</v>
      </c>
      <c r="K386" s="9"/>
      <c r="L386" s="9"/>
      <c r="M386" s="9"/>
      <c r="N386" s="9"/>
      <c r="O386" s="9">
        <f t="shared" ca="1" si="212"/>
        <v>-3.7049305859078938E-2</v>
      </c>
      <c r="P386" s="9">
        <f t="shared" si="192"/>
        <v>3.9820578237510099E-3</v>
      </c>
      <c r="Q386" s="40">
        <f t="shared" si="193"/>
        <v>36765.902900000001</v>
      </c>
      <c r="S386" s="35">
        <v>1</v>
      </c>
      <c r="Z386">
        <f t="shared" si="194"/>
        <v>-2782</v>
      </c>
      <c r="AA386" s="15">
        <f t="shared" si="195"/>
        <v>-1.3757427895342827E-2</v>
      </c>
      <c r="AB386" s="15">
        <f t="shared" si="196"/>
        <v>-5.2105142795790295E-3</v>
      </c>
      <c r="AC386" s="15">
        <f t="shared" si="197"/>
        <v>-2.6932057822423874E-2</v>
      </c>
      <c r="AD386" s="15">
        <f t="shared" si="198"/>
        <v>-9.1925721033300385E-3</v>
      </c>
      <c r="AE386" s="15">
        <f t="shared" si="199"/>
        <v>8.4503381874921645E-5</v>
      </c>
      <c r="AF386">
        <f t="shared" si="200"/>
        <v>-2.6932057822423874E-2</v>
      </c>
      <c r="AG386" s="68"/>
      <c r="AH386">
        <f t="shared" si="201"/>
        <v>-1.7739485719093836E-2</v>
      </c>
      <c r="AI386">
        <f t="shared" si="202"/>
        <v>0.98724943277940924</v>
      </c>
      <c r="AJ386">
        <f t="shared" si="203"/>
        <v>-0.99901640456628049</v>
      </c>
      <c r="AK386">
        <f t="shared" si="204"/>
        <v>-0.55985482317789603</v>
      </c>
      <c r="AL386">
        <f t="shared" si="205"/>
        <v>-1.5935671646025034</v>
      </c>
      <c r="AM386">
        <f t="shared" si="206"/>
        <v>-1.0230340858179892</v>
      </c>
      <c r="AN386" s="15">
        <f t="shared" si="215"/>
        <v>5.2877879993683239</v>
      </c>
      <c r="AO386" s="15">
        <f t="shared" si="215"/>
        <v>5.288209470124591</v>
      </c>
      <c r="AP386" s="15">
        <f t="shared" si="215"/>
        <v>5.2895901774612648</v>
      </c>
      <c r="AQ386" s="15">
        <f t="shared" si="215"/>
        <v>5.2940929243843211</v>
      </c>
      <c r="AR386" s="15">
        <f t="shared" si="215"/>
        <v>5.3085681035068566</v>
      </c>
      <c r="AS386" s="15">
        <f t="shared" si="215"/>
        <v>5.353154295536469</v>
      </c>
      <c r="AT386" s="15">
        <f t="shared" si="215"/>
        <v>5.4764673989326536</v>
      </c>
      <c r="AU386" s="15">
        <f t="shared" si="208"/>
        <v>5.7574856524818054</v>
      </c>
    </row>
    <row r="387" spans="1:64" x14ac:dyDescent="0.2">
      <c r="A387" s="63" t="s">
        <v>475</v>
      </c>
      <c r="B387" s="28" t="s">
        <v>676</v>
      </c>
      <c r="C387" s="64">
        <v>51798.332000000002</v>
      </c>
      <c r="D387" s="64" t="s">
        <v>700</v>
      </c>
      <c r="E387" s="9">
        <f t="shared" si="189"/>
        <v>-2773.0216869181199</v>
      </c>
      <c r="F387" s="9">
        <f t="shared" si="190"/>
        <v>-2773</v>
      </c>
      <c r="G387" s="9">
        <f t="shared" si="191"/>
        <v>-3.3589999999094289E-2</v>
      </c>
      <c r="H387" s="9"/>
      <c r="I387" s="9">
        <f>G387</f>
        <v>-3.3589999999094289E-2</v>
      </c>
      <c r="J387" s="9"/>
      <c r="K387" s="9"/>
      <c r="L387" s="9"/>
      <c r="M387" s="15"/>
      <c r="N387" s="9"/>
      <c r="O387" s="9">
        <f t="shared" ca="1" si="212"/>
        <v>-3.6895904938716917E-2</v>
      </c>
      <c r="P387" s="9">
        <f t="shared" si="192"/>
        <v>3.9842232613696571E-3</v>
      </c>
      <c r="Q387" s="40">
        <f t="shared" si="193"/>
        <v>36779.832000000002</v>
      </c>
      <c r="S387" s="35">
        <v>0.1</v>
      </c>
      <c r="Z387">
        <f t="shared" si="194"/>
        <v>-2773</v>
      </c>
      <c r="AA387" s="15">
        <f t="shared" si="195"/>
        <v>-1.369796007349702E-2</v>
      </c>
      <c r="AB387" s="15">
        <f t="shared" si="196"/>
        <v>-1.5907816664227612E-2</v>
      </c>
      <c r="AC387" s="15">
        <f t="shared" si="197"/>
        <v>-3.7574223260463946E-2</v>
      </c>
      <c r="AD387" s="15">
        <f t="shared" si="198"/>
        <v>-1.9892039925597269E-2</v>
      </c>
      <c r="AE387" s="15">
        <f t="shared" si="199"/>
        <v>3.9569325240155581E-5</v>
      </c>
      <c r="AF387">
        <f t="shared" si="200"/>
        <v>-3.7574223260463946E-2</v>
      </c>
      <c r="AG387" s="68"/>
      <c r="AH387">
        <f t="shared" si="201"/>
        <v>-1.7682183334866677E-2</v>
      </c>
      <c r="AI387">
        <f t="shared" si="202"/>
        <v>0.99004355850524972</v>
      </c>
      <c r="AJ387">
        <f t="shared" si="203"/>
        <v>-0.99878267384431418</v>
      </c>
      <c r="AK387">
        <f t="shared" si="204"/>
        <v>-0.55991148342640884</v>
      </c>
      <c r="AL387">
        <f t="shared" si="205"/>
        <v>-1.5885766234328562</v>
      </c>
      <c r="AM387">
        <f t="shared" si="206"/>
        <v>-1.0179402608549317</v>
      </c>
      <c r="AN387" s="15">
        <f t="shared" si="215"/>
        <v>5.2919701102980676</v>
      </c>
      <c r="AO387" s="15">
        <f t="shared" si="215"/>
        <v>5.292403891389406</v>
      </c>
      <c r="AP387" s="15">
        <f t="shared" si="215"/>
        <v>5.2938157968931687</v>
      </c>
      <c r="AQ387" s="15">
        <f t="shared" si="215"/>
        <v>5.2983905362143382</v>
      </c>
      <c r="AR387" s="15">
        <f t="shared" si="215"/>
        <v>5.3130018071058345</v>
      </c>
      <c r="AS387" s="15">
        <f t="shared" si="215"/>
        <v>5.3577247183113323</v>
      </c>
      <c r="AT387" s="15">
        <f t="shared" si="215"/>
        <v>5.4807717586366911</v>
      </c>
      <c r="AU387" s="15">
        <f t="shared" si="208"/>
        <v>5.7603846181094953</v>
      </c>
      <c r="AV387" s="15"/>
    </row>
    <row r="388" spans="1:64" x14ac:dyDescent="0.2">
      <c r="A388" s="63" t="s">
        <v>475</v>
      </c>
      <c r="B388" s="28" t="s">
        <v>676</v>
      </c>
      <c r="C388" s="64">
        <v>52055.453999999998</v>
      </c>
      <c r="D388" s="64" t="s">
        <v>700</v>
      </c>
      <c r="E388" s="9">
        <f t="shared" si="189"/>
        <v>-2607.0144299678495</v>
      </c>
      <c r="F388" s="9">
        <f t="shared" si="190"/>
        <v>-2607</v>
      </c>
      <c r="G388" s="9">
        <f t="shared" si="191"/>
        <v>-2.2350000006554183E-2</v>
      </c>
      <c r="H388" s="9"/>
      <c r="I388" s="9">
        <f>G388</f>
        <v>-2.2350000006554183E-2</v>
      </c>
      <c r="J388" s="9"/>
      <c r="K388" s="9"/>
      <c r="L388" s="9"/>
      <c r="M388" s="15"/>
      <c r="N388" s="9"/>
      <c r="O388" s="9">
        <f t="shared" ca="1" si="212"/>
        <v>-3.4066510185373031E-2</v>
      </c>
      <c r="P388" s="9">
        <f t="shared" si="192"/>
        <v>4.0240802799747606E-3</v>
      </c>
      <c r="Q388" s="40">
        <f t="shared" si="193"/>
        <v>37036.953999999998</v>
      </c>
      <c r="S388" s="35">
        <v>0.1</v>
      </c>
      <c r="Z388">
        <f t="shared" si="194"/>
        <v>-2607</v>
      </c>
      <c r="AA388" s="15">
        <f t="shared" si="195"/>
        <v>-1.2513121589823945E-2</v>
      </c>
      <c r="AB388" s="15">
        <f t="shared" si="196"/>
        <v>-5.812798136755476E-3</v>
      </c>
      <c r="AC388" s="15">
        <f t="shared" si="197"/>
        <v>-2.6374080286528944E-2</v>
      </c>
      <c r="AD388" s="15">
        <f t="shared" si="198"/>
        <v>-9.8368784167302374E-3</v>
      </c>
      <c r="AE388" s="15">
        <f t="shared" si="199"/>
        <v>9.676417698553319E-6</v>
      </c>
      <c r="AF388">
        <f t="shared" si="200"/>
        <v>-2.6374080286528944E-2</v>
      </c>
      <c r="AG388" s="68"/>
      <c r="AH388">
        <f t="shared" si="201"/>
        <v>-1.6537201869798707E-2</v>
      </c>
      <c r="AI388">
        <f t="shared" si="202"/>
        <v>1.0445605636315656</v>
      </c>
      <c r="AJ388">
        <f t="shared" si="203"/>
        <v>-0.98924653536112073</v>
      </c>
      <c r="AK388">
        <f t="shared" si="204"/>
        <v>-0.55822428840819638</v>
      </c>
      <c r="AL388">
        <f t="shared" si="205"/>
        <v>-1.491139679145481</v>
      </c>
      <c r="AM388">
        <f t="shared" si="206"/>
        <v>-0.92335544524269098</v>
      </c>
      <c r="AN388" s="15">
        <f t="shared" si="215"/>
        <v>5.371340866811658</v>
      </c>
      <c r="AO388" s="15">
        <f t="shared" si="215"/>
        <v>5.3720454830948094</v>
      </c>
      <c r="AP388" s="15">
        <f t="shared" si="215"/>
        <v>5.3740958910041146</v>
      </c>
      <c r="AQ388" s="15">
        <f t="shared" si="215"/>
        <v>5.3800320586402277</v>
      </c>
      <c r="AR388" s="15">
        <f t="shared" si="215"/>
        <v>5.3969719818747937</v>
      </c>
      <c r="AS388" s="15">
        <f t="shared" si="215"/>
        <v>5.4435001449849887</v>
      </c>
      <c r="AT388" s="15">
        <f t="shared" si="215"/>
        <v>5.5605722432675311</v>
      </c>
      <c r="AU388" s="15">
        <f t="shared" si="208"/>
        <v>5.8138544285757847</v>
      </c>
    </row>
    <row r="389" spans="1:64" x14ac:dyDescent="0.2">
      <c r="A389" s="63" t="s">
        <v>419</v>
      </c>
      <c r="B389" s="28" t="s">
        <v>676</v>
      </c>
      <c r="C389" s="64">
        <v>52126.7022</v>
      </c>
      <c r="D389" s="64" t="s">
        <v>700</v>
      </c>
      <c r="E389" s="9">
        <f t="shared" si="189"/>
        <v>-2561.0140167607151</v>
      </c>
      <c r="F389" s="9">
        <f t="shared" si="190"/>
        <v>-2561</v>
      </c>
      <c r="G389" s="9">
        <f t="shared" si="191"/>
        <v>-2.171000000089407E-2</v>
      </c>
      <c r="H389" s="9"/>
      <c r="I389" s="9"/>
      <c r="J389" s="9"/>
      <c r="K389" s="9">
        <f>G389</f>
        <v>-2.171000000089407E-2</v>
      </c>
      <c r="L389" s="9"/>
      <c r="M389" s="15"/>
      <c r="N389" s="9"/>
      <c r="O389" s="9">
        <f t="shared" ca="1" si="212"/>
        <v>-3.3282461036856045E-2</v>
      </c>
      <c r="P389" s="9">
        <f t="shared" si="192"/>
        <v>4.035097040716017E-3</v>
      </c>
      <c r="Q389" s="40">
        <f t="shared" si="193"/>
        <v>37108.2022</v>
      </c>
      <c r="S389" s="35">
        <v>1</v>
      </c>
      <c r="T389" s="9"/>
      <c r="U389" s="9"/>
      <c r="V389" s="9"/>
      <c r="W389" s="9"/>
      <c r="Z389">
        <f t="shared" si="194"/>
        <v>-2561</v>
      </c>
      <c r="AA389" s="15">
        <f t="shared" si="195"/>
        <v>-1.2153907997788071E-2</v>
      </c>
      <c r="AB389" s="15">
        <f t="shared" si="196"/>
        <v>-5.5209949623899815E-3</v>
      </c>
      <c r="AC389" s="15">
        <f t="shared" si="197"/>
        <v>-2.5745097041610085E-2</v>
      </c>
      <c r="AD389" s="15">
        <f t="shared" si="198"/>
        <v>-9.5560920031059985E-3</v>
      </c>
      <c r="AE389" s="15">
        <f t="shared" si="199"/>
        <v>9.1318894371826418E-5</v>
      </c>
      <c r="AF389">
        <f t="shared" si="200"/>
        <v>-2.5745097041610085E-2</v>
      </c>
      <c r="AG389" s="68"/>
      <c r="AH389">
        <f t="shared" si="201"/>
        <v>-1.6189005038504088E-2</v>
      </c>
      <c r="AI389">
        <f t="shared" si="202"/>
        <v>1.0606966073063662</v>
      </c>
      <c r="AJ389">
        <f t="shared" si="203"/>
        <v>-0.98459958949099446</v>
      </c>
      <c r="AK389">
        <f t="shared" si="204"/>
        <v>-0.55670092676543736</v>
      </c>
      <c r="AL389">
        <f t="shared" si="205"/>
        <v>-1.4621961823544893</v>
      </c>
      <c r="AM389">
        <f t="shared" si="206"/>
        <v>-0.89689700283903495</v>
      </c>
      <c r="AN389" s="15">
        <f t="shared" si="215"/>
        <v>5.394121797655905</v>
      </c>
      <c r="AO389" s="15">
        <f t="shared" si="215"/>
        <v>5.394915836596355</v>
      </c>
      <c r="AP389" s="15">
        <f t="shared" si="215"/>
        <v>5.3971607188896007</v>
      </c>
      <c r="AQ389" s="15">
        <f t="shared" si="215"/>
        <v>5.4034742861745144</v>
      </c>
      <c r="AR389" s="15">
        <f t="shared" si="215"/>
        <v>5.4209785367913881</v>
      </c>
      <c r="AS389" s="15">
        <f t="shared" si="215"/>
        <v>5.4677517319412523</v>
      </c>
      <c r="AT389" s="15">
        <f t="shared" si="215"/>
        <v>5.5828169966425847</v>
      </c>
      <c r="AU389" s="15">
        <f t="shared" si="208"/>
        <v>5.828671364006202</v>
      </c>
    </row>
    <row r="390" spans="1:64" x14ac:dyDescent="0.2">
      <c r="A390" s="12" t="s">
        <v>701</v>
      </c>
      <c r="B390" s="35" t="s">
        <v>702</v>
      </c>
      <c r="C390" s="12">
        <v>52141.412799999998</v>
      </c>
      <c r="D390" s="12" t="s">
        <v>700</v>
      </c>
      <c r="E390" s="9">
        <f t="shared" si="189"/>
        <v>-2551.516321681755</v>
      </c>
      <c r="F390" s="9">
        <f t="shared" si="190"/>
        <v>-2551.5</v>
      </c>
      <c r="G390" s="9">
        <f t="shared" si="191"/>
        <v>-2.5280000001657754E-2</v>
      </c>
      <c r="H390" s="9"/>
      <c r="I390" s="9"/>
      <c r="J390" s="9"/>
      <c r="K390" s="9">
        <f>G390</f>
        <v>-2.5280000001657754E-2</v>
      </c>
      <c r="L390" s="9"/>
      <c r="M390" s="9"/>
      <c r="N390" s="9"/>
      <c r="O390" s="9">
        <f t="shared" ca="1" si="212"/>
        <v>-3.3120537843140577E-2</v>
      </c>
      <c r="P390" s="9">
        <f t="shared" si="192"/>
        <v>4.0373707298795988E-3</v>
      </c>
      <c r="Q390" s="40">
        <f t="shared" si="193"/>
        <v>37122.912799999998</v>
      </c>
      <c r="S390" s="35">
        <v>1</v>
      </c>
      <c r="Z390">
        <f t="shared" si="194"/>
        <v>-2551.5</v>
      </c>
      <c r="AA390" s="15">
        <f t="shared" si="195"/>
        <v>-1.2077978976709022E-2</v>
      </c>
      <c r="AB390" s="15">
        <f t="shared" si="196"/>
        <v>-9.1646502950691322E-3</v>
      </c>
      <c r="AC390" s="15">
        <f t="shared" si="197"/>
        <v>-2.9317370731537354E-2</v>
      </c>
      <c r="AD390" s="15">
        <f t="shared" si="198"/>
        <v>-1.3202021024948732E-2</v>
      </c>
      <c r="AE390" s="15">
        <f t="shared" si="199"/>
        <v>1.7429335914318837E-4</v>
      </c>
      <c r="AF390">
        <f t="shared" si="200"/>
        <v>-2.9317370731537354E-2</v>
      </c>
      <c r="AG390" s="68"/>
      <c r="AH390">
        <f t="shared" si="201"/>
        <v>-1.6115349706588622E-2</v>
      </c>
      <c r="AI390">
        <f t="shared" si="202"/>
        <v>1.0640858266697955</v>
      </c>
      <c r="AJ390">
        <f t="shared" si="203"/>
        <v>-0.98351663711577797</v>
      </c>
      <c r="AK390">
        <f t="shared" si="204"/>
        <v>-0.55632095666085513</v>
      </c>
      <c r="AL390">
        <f t="shared" si="205"/>
        <v>-1.4561060794759006</v>
      </c>
      <c r="AM390">
        <f t="shared" si="206"/>
        <v>-0.89141738665891079</v>
      </c>
      <c r="AN390" s="15">
        <f t="shared" si="215"/>
        <v>5.3988710919779974</v>
      </c>
      <c r="AO390" s="15">
        <f t="shared" si="215"/>
        <v>5.3996843247270085</v>
      </c>
      <c r="AP390" s="15">
        <f t="shared" si="215"/>
        <v>5.4019700618189308</v>
      </c>
      <c r="AQ390" s="15">
        <f t="shared" si="215"/>
        <v>5.4083609074514714</v>
      </c>
      <c r="AR390" s="15">
        <f t="shared" si="215"/>
        <v>5.4259762365590305</v>
      </c>
      <c r="AS390" s="15">
        <f t="shared" si="215"/>
        <v>5.4727855303216888</v>
      </c>
      <c r="AT390" s="15">
        <f t="shared" si="215"/>
        <v>5.5874178002127923</v>
      </c>
      <c r="AU390" s="15">
        <f t="shared" si="208"/>
        <v>5.8317313832798749</v>
      </c>
    </row>
    <row r="391" spans="1:64" x14ac:dyDescent="0.2">
      <c r="A391" s="63" t="s">
        <v>490</v>
      </c>
      <c r="B391" s="28" t="s">
        <v>676</v>
      </c>
      <c r="C391" s="64">
        <v>52402.394999999997</v>
      </c>
      <c r="D391" s="64" t="s">
        <v>700</v>
      </c>
      <c r="E391" s="9">
        <f t="shared" si="189"/>
        <v>-2383.0167800834188</v>
      </c>
      <c r="F391" s="9">
        <f t="shared" si="190"/>
        <v>-2383</v>
      </c>
      <c r="G391" s="9">
        <f t="shared" si="191"/>
        <v>-2.599000000191154E-2</v>
      </c>
      <c r="H391" s="9"/>
      <c r="I391" s="9">
        <f>G391</f>
        <v>-2.599000000191154E-2</v>
      </c>
      <c r="J391" s="9"/>
      <c r="K391" s="9"/>
      <c r="L391" s="9"/>
      <c r="M391" s="15"/>
      <c r="N391" s="9"/>
      <c r="O391" s="9">
        <f t="shared" ca="1" si="212"/>
        <v>-3.0248531723029461E-2</v>
      </c>
      <c r="P391" s="9">
        <f t="shared" si="192"/>
        <v>4.0776128170998509E-3</v>
      </c>
      <c r="Q391" s="40">
        <f t="shared" si="193"/>
        <v>37383.894999999997</v>
      </c>
      <c r="S391" s="35">
        <v>0.1</v>
      </c>
      <c r="Z391">
        <f t="shared" si="194"/>
        <v>-2383</v>
      </c>
      <c r="AA391" s="15">
        <f t="shared" si="195"/>
        <v>-1.0627834121904578E-2</v>
      </c>
      <c r="AB391" s="15">
        <f t="shared" si="196"/>
        <v>-1.1284553062907111E-2</v>
      </c>
      <c r="AC391" s="15">
        <f t="shared" si="197"/>
        <v>-3.006761281901139E-2</v>
      </c>
      <c r="AD391" s="15">
        <f t="shared" si="198"/>
        <v>-1.5362165880006962E-2</v>
      </c>
      <c r="AE391" s="15">
        <f t="shared" si="199"/>
        <v>2.3599614052485009E-5</v>
      </c>
      <c r="AF391">
        <f t="shared" si="200"/>
        <v>-3.006761281901139E-2</v>
      </c>
      <c r="AG391" s="68"/>
      <c r="AH391">
        <f t="shared" si="201"/>
        <v>-1.4705446939004429E-2</v>
      </c>
      <c r="AI391">
        <f t="shared" si="202"/>
        <v>1.1274405997639474</v>
      </c>
      <c r="AJ391">
        <f t="shared" si="203"/>
        <v>-0.95630312779786131</v>
      </c>
      <c r="AK391">
        <f t="shared" si="204"/>
        <v>-0.54530623830266733</v>
      </c>
      <c r="AL391">
        <f t="shared" si="205"/>
        <v>-1.3412122847123309</v>
      </c>
      <c r="AM391">
        <f t="shared" si="206"/>
        <v>-0.79324124657448813</v>
      </c>
      <c r="AN391" s="15">
        <f t="shared" ref="AN391:AT400" si="216">$AU391+$AB$7*SIN(AO391)</f>
        <v>5.4857566835320739</v>
      </c>
      <c r="AO391" s="15">
        <f t="shared" si="216"/>
        <v>5.48694482359672</v>
      </c>
      <c r="AP391" s="15">
        <f t="shared" si="216"/>
        <v>5.4899737160044735</v>
      </c>
      <c r="AQ391" s="15">
        <f t="shared" si="216"/>
        <v>5.497653419667631</v>
      </c>
      <c r="AR391" s="15">
        <f t="shared" si="216"/>
        <v>5.5168667563898612</v>
      </c>
      <c r="AS391" s="15">
        <f t="shared" si="216"/>
        <v>5.5634601140590982</v>
      </c>
      <c r="AT391" s="15">
        <f t="shared" si="216"/>
        <v>5.6693881913286832</v>
      </c>
      <c r="AU391" s="15">
        <f t="shared" si="208"/>
        <v>5.8860064619760779</v>
      </c>
    </row>
    <row r="392" spans="1:64" x14ac:dyDescent="0.2">
      <c r="A392" s="63" t="s">
        <v>419</v>
      </c>
      <c r="B392" s="28" t="s">
        <v>676</v>
      </c>
      <c r="C392" s="64">
        <v>52775.676399999997</v>
      </c>
      <c r="D392" s="64" t="s">
        <v>700</v>
      </c>
      <c r="E392" s="9">
        <f t="shared" si="189"/>
        <v>-2142.0128158774869</v>
      </c>
      <c r="F392" s="9">
        <f t="shared" si="190"/>
        <v>-2142</v>
      </c>
      <c r="G392" s="9">
        <f t="shared" si="191"/>
        <v>-1.9850000004225876E-2</v>
      </c>
      <c r="H392" s="9"/>
      <c r="I392" s="9"/>
      <c r="J392" s="9"/>
      <c r="K392" s="9">
        <f>G392</f>
        <v>-1.9850000004225876E-2</v>
      </c>
      <c r="L392" s="9"/>
      <c r="M392" s="15"/>
      <c r="N392" s="9"/>
      <c r="O392" s="9">
        <f t="shared" ca="1" si="212"/>
        <v>-2.614079596666875E-2</v>
      </c>
      <c r="P392" s="9">
        <f t="shared" si="192"/>
        <v>4.1348868438826581E-3</v>
      </c>
      <c r="Q392" s="40">
        <f t="shared" si="193"/>
        <v>37757.176399999997</v>
      </c>
      <c r="S392" s="35">
        <v>1</v>
      </c>
      <c r="T392" s="9"/>
      <c r="U392" s="9"/>
      <c r="V392" s="9"/>
      <c r="W392" s="9"/>
      <c r="Z392">
        <f t="shared" si="194"/>
        <v>-2142</v>
      </c>
      <c r="AA392" s="15">
        <f t="shared" si="195"/>
        <v>-8.1895182296153994E-3</v>
      </c>
      <c r="AB392" s="15">
        <f t="shared" si="196"/>
        <v>-7.5255949307278195E-3</v>
      </c>
      <c r="AC392" s="15">
        <f t="shared" si="197"/>
        <v>-2.3984886848108535E-2</v>
      </c>
      <c r="AD392" s="15">
        <f t="shared" si="198"/>
        <v>-1.1660481774610477E-2</v>
      </c>
      <c r="AE392" s="15">
        <f t="shared" si="199"/>
        <v>1.3596683521602308E-4</v>
      </c>
      <c r="AF392">
        <f t="shared" si="200"/>
        <v>-2.3984886848108535E-2</v>
      </c>
      <c r="AG392" s="68"/>
      <c r="AH392">
        <f t="shared" si="201"/>
        <v>-1.2324405073498057E-2</v>
      </c>
      <c r="AI392">
        <f t="shared" si="202"/>
        <v>1.2281034904938666</v>
      </c>
      <c r="AJ392">
        <f t="shared" si="203"/>
        <v>-0.88390283483281262</v>
      </c>
      <c r="AK392">
        <f t="shared" si="204"/>
        <v>-0.5114379704563542</v>
      </c>
      <c r="AL392">
        <f t="shared" si="205"/>
        <v>-1.1512702627565081</v>
      </c>
      <c r="AM392">
        <f t="shared" si="206"/>
        <v>-0.64894772910580645</v>
      </c>
      <c r="AN392" s="15">
        <f t="shared" si="216"/>
        <v>5.6193902396053721</v>
      </c>
      <c r="AO392" s="15">
        <f t="shared" si="216"/>
        <v>5.6211523922345528</v>
      </c>
      <c r="AP392" s="15">
        <f t="shared" si="216"/>
        <v>5.6251357275349694</v>
      </c>
      <c r="AQ392" s="15">
        <f t="shared" si="216"/>
        <v>5.6340952418069188</v>
      </c>
      <c r="AR392" s="15">
        <f t="shared" si="216"/>
        <v>5.6540292261927618</v>
      </c>
      <c r="AS392" s="15">
        <f t="shared" si="216"/>
        <v>5.6973852321276341</v>
      </c>
      <c r="AT392" s="15">
        <f t="shared" si="216"/>
        <v>5.7877157453619859</v>
      </c>
      <c r="AU392" s="15">
        <f t="shared" si="208"/>
        <v>5.9636343193397865</v>
      </c>
    </row>
    <row r="393" spans="1:64" x14ac:dyDescent="0.2">
      <c r="A393" s="63" t="s">
        <v>498</v>
      </c>
      <c r="B393" s="28" t="s">
        <v>676</v>
      </c>
      <c r="C393" s="64">
        <v>52800.455999999998</v>
      </c>
      <c r="D393" s="64" t="s">
        <v>700</v>
      </c>
      <c r="E393" s="9">
        <f t="shared" si="189"/>
        <v>-2126.0142104515598</v>
      </c>
      <c r="F393" s="9">
        <f t="shared" si="190"/>
        <v>-2126</v>
      </c>
      <c r="G393" s="9">
        <f t="shared" si="191"/>
        <v>-2.201000000059139E-2</v>
      </c>
      <c r="H393" s="9"/>
      <c r="I393" s="9">
        <f>G393</f>
        <v>-2.201000000059139E-2</v>
      </c>
      <c r="J393" s="9"/>
      <c r="K393" s="9"/>
      <c r="L393" s="9"/>
      <c r="M393" s="15"/>
      <c r="N393" s="9"/>
      <c r="O393" s="9">
        <f t="shared" ca="1" si="212"/>
        <v>-2.5868083219358493E-2</v>
      </c>
      <c r="P393" s="9">
        <f t="shared" si="192"/>
        <v>4.1386774813644851E-3</v>
      </c>
      <c r="Q393" s="40">
        <f t="shared" si="193"/>
        <v>37781.955999999998</v>
      </c>
      <c r="S393" s="35">
        <v>0.1</v>
      </c>
      <c r="Z393">
        <f t="shared" si="194"/>
        <v>-2126</v>
      </c>
      <c r="AA393" s="15">
        <f t="shared" si="195"/>
        <v>-8.0116010740809672E-3</v>
      </c>
      <c r="AB393" s="15">
        <f t="shared" si="196"/>
        <v>-9.8597214451459376E-3</v>
      </c>
      <c r="AC393" s="15">
        <f t="shared" si="197"/>
        <v>-2.6148677481955873E-2</v>
      </c>
      <c r="AD393" s="15">
        <f t="shared" si="198"/>
        <v>-1.3998398926510423E-2</v>
      </c>
      <c r="AE393" s="15">
        <f t="shared" si="199"/>
        <v>1.9595517250572816E-5</v>
      </c>
      <c r="AF393">
        <f t="shared" si="200"/>
        <v>-2.6148677481955873E-2</v>
      </c>
      <c r="AG393" s="68"/>
      <c r="AH393">
        <f t="shared" si="201"/>
        <v>-1.2150278555445452E-2</v>
      </c>
      <c r="AI393">
        <f t="shared" si="202"/>
        <v>1.235141262946847</v>
      </c>
      <c r="AJ393">
        <f t="shared" si="203"/>
        <v>-0.87736325420221384</v>
      </c>
      <c r="AK393">
        <f t="shared" si="204"/>
        <v>-0.5082406776909556</v>
      </c>
      <c r="AL393">
        <f t="shared" si="205"/>
        <v>-1.1374665791816283</v>
      </c>
      <c r="AM393">
        <f t="shared" si="206"/>
        <v>-0.63918287400578522</v>
      </c>
      <c r="AN393" s="15">
        <f t="shared" si="216"/>
        <v>5.6286757535553136</v>
      </c>
      <c r="AO393" s="15">
        <f t="shared" si="216"/>
        <v>5.6304730494734354</v>
      </c>
      <c r="AP393" s="15">
        <f t="shared" si="216"/>
        <v>5.6345067423437118</v>
      </c>
      <c r="AQ393" s="15">
        <f t="shared" si="216"/>
        <v>5.6435151023923051</v>
      </c>
      <c r="AR393" s="15">
        <f t="shared" si="216"/>
        <v>5.6634195194031944</v>
      </c>
      <c r="AS393" s="15">
        <f t="shared" si="216"/>
        <v>5.706437241234795</v>
      </c>
      <c r="AT393" s="15">
        <f t="shared" si="216"/>
        <v>5.7956117641572948</v>
      </c>
      <c r="AU393" s="15">
        <f t="shared" si="208"/>
        <v>5.9687880360112358</v>
      </c>
    </row>
    <row r="394" spans="1:64" x14ac:dyDescent="0.2">
      <c r="A394" s="63" t="s">
        <v>419</v>
      </c>
      <c r="B394" s="28" t="s">
        <v>676</v>
      </c>
      <c r="C394" s="64">
        <v>52902.683599999997</v>
      </c>
      <c r="D394" s="64" t="s">
        <v>700</v>
      </c>
      <c r="E394" s="9">
        <f t="shared" si="189"/>
        <v>-2060.012376844908</v>
      </c>
      <c r="F394" s="9">
        <f t="shared" si="190"/>
        <v>-2060</v>
      </c>
      <c r="G394" s="9">
        <f t="shared" si="191"/>
        <v>-1.9170000006852206E-2</v>
      </c>
      <c r="H394" s="9"/>
      <c r="I394" s="9"/>
      <c r="J394" s="9"/>
      <c r="K394" s="9">
        <f>G394</f>
        <v>-1.9170000006852206E-2</v>
      </c>
      <c r="L394" s="9"/>
      <c r="M394" s="15"/>
      <c r="N394" s="9"/>
      <c r="O394" s="9">
        <f t="shared" ca="1" si="212"/>
        <v>-2.4743143136703696E-2</v>
      </c>
      <c r="P394" s="9">
        <f t="shared" si="192"/>
        <v>4.1542983468409542E-3</v>
      </c>
      <c r="Q394" s="40">
        <f t="shared" si="193"/>
        <v>37884.183599999997</v>
      </c>
      <c r="S394" s="35">
        <v>1</v>
      </c>
      <c r="T394" s="9"/>
      <c r="U394" s="9"/>
      <c r="V394" s="9"/>
      <c r="W394" s="9"/>
      <c r="Z394">
        <f t="shared" si="194"/>
        <v>-2060</v>
      </c>
      <c r="AA394" s="15">
        <f t="shared" si="195"/>
        <v>-7.2560077267793972E-3</v>
      </c>
      <c r="AB394" s="15">
        <f t="shared" si="196"/>
        <v>-7.7596939332318544E-3</v>
      </c>
      <c r="AC394" s="15">
        <f t="shared" si="197"/>
        <v>-2.3324298353693158E-2</v>
      </c>
      <c r="AD394" s="15">
        <f t="shared" si="198"/>
        <v>-1.1913992280072809E-2</v>
      </c>
      <c r="AE394" s="15">
        <f t="shared" si="199"/>
        <v>1.4194321204963448E-4</v>
      </c>
      <c r="AF394">
        <f t="shared" si="200"/>
        <v>-2.3324298353693158E-2</v>
      </c>
      <c r="AG394" s="68"/>
      <c r="AH394">
        <f t="shared" si="201"/>
        <v>-1.1410306073620351E-2</v>
      </c>
      <c r="AI394">
        <f t="shared" si="202"/>
        <v>1.2645172557191666</v>
      </c>
      <c r="AJ394">
        <f t="shared" si="203"/>
        <v>-0.84774073750253942</v>
      </c>
      <c r="AK394">
        <f t="shared" si="204"/>
        <v>-0.49358952726612931</v>
      </c>
      <c r="AL394">
        <f t="shared" si="205"/>
        <v>-1.0788387242431581</v>
      </c>
      <c r="AM394">
        <f t="shared" si="206"/>
        <v>-0.59864062740034096</v>
      </c>
      <c r="AN394" s="15">
        <f t="shared" si="216"/>
        <v>5.6675388210652926</v>
      </c>
      <c r="AO394" s="15">
        <f t="shared" si="216"/>
        <v>5.6694713108770305</v>
      </c>
      <c r="AP394" s="15">
        <f t="shared" si="216"/>
        <v>5.673686243047281</v>
      </c>
      <c r="AQ394" s="15">
        <f t="shared" si="216"/>
        <v>5.6828367296196749</v>
      </c>
      <c r="AR394" s="15">
        <f t="shared" si="216"/>
        <v>5.7025084488009226</v>
      </c>
      <c r="AS394" s="15">
        <f t="shared" si="216"/>
        <v>5.7439710343520929</v>
      </c>
      <c r="AT394" s="15">
        <f t="shared" si="216"/>
        <v>5.8282306578003666</v>
      </c>
      <c r="AU394" s="15">
        <f t="shared" si="208"/>
        <v>5.9900471172809651</v>
      </c>
    </row>
    <row r="395" spans="1:64" x14ac:dyDescent="0.2">
      <c r="A395" s="8" t="s">
        <v>689</v>
      </c>
      <c r="B395" s="38"/>
      <c r="C395" s="12">
        <v>53164.442000000003</v>
      </c>
      <c r="D395" s="12">
        <v>2.9999999999999997E-4</v>
      </c>
      <c r="E395" s="9">
        <f t="shared" si="189"/>
        <v>-1891.0116924705903</v>
      </c>
      <c r="F395" s="9">
        <f t="shared" si="190"/>
        <v>-1891</v>
      </c>
      <c r="G395" s="9">
        <f t="shared" si="191"/>
        <v>-1.810999999725027E-2</v>
      </c>
      <c r="H395" s="9"/>
      <c r="I395" s="9"/>
      <c r="J395" s="9">
        <f>G395</f>
        <v>-1.810999999725027E-2</v>
      </c>
      <c r="K395" s="9"/>
      <c r="L395" s="9"/>
      <c r="M395" s="9"/>
      <c r="N395" s="9"/>
      <c r="O395" s="9">
        <f t="shared" ca="1" si="212"/>
        <v>-2.1862614743239129E-2</v>
      </c>
      <c r="P395" s="9">
        <f t="shared" si="192"/>
        <v>4.1941833819220667E-3</v>
      </c>
      <c r="Q395" s="40">
        <f t="shared" si="193"/>
        <v>38145.942000000003</v>
      </c>
      <c r="S395" s="35">
        <v>1</v>
      </c>
      <c r="Z395">
        <f t="shared" si="194"/>
        <v>-1891</v>
      </c>
      <c r="AA395" s="15">
        <f t="shared" si="195"/>
        <v>-5.161442199578487E-3</v>
      </c>
      <c r="AB395" s="15">
        <f t="shared" si="196"/>
        <v>-8.7543744157497164E-3</v>
      </c>
      <c r="AC395" s="15">
        <f t="shared" si="197"/>
        <v>-2.2304183379172338E-2</v>
      </c>
      <c r="AD395" s="15">
        <f t="shared" si="198"/>
        <v>-1.2948557797671782E-2</v>
      </c>
      <c r="AE395" s="15">
        <f t="shared" si="199"/>
        <v>1.6766514903964673E-4</v>
      </c>
      <c r="AF395">
        <f t="shared" si="200"/>
        <v>-2.2304183379172338E-2</v>
      </c>
      <c r="AG395" s="68"/>
      <c r="AH395">
        <f t="shared" si="201"/>
        <v>-9.3556255815005537E-3</v>
      </c>
      <c r="AI395">
        <f t="shared" si="202"/>
        <v>1.3411226377654351</v>
      </c>
      <c r="AJ395">
        <f t="shared" si="203"/>
        <v>-0.75041091957464967</v>
      </c>
      <c r="AK395">
        <f t="shared" si="204"/>
        <v>-0.44411186203922964</v>
      </c>
      <c r="AL395">
        <f t="shared" si="205"/>
        <v>-0.91581104951808168</v>
      </c>
      <c r="AM395">
        <f t="shared" si="206"/>
        <v>-0.49284286447460579</v>
      </c>
      <c r="AN395" s="15">
        <f t="shared" si="216"/>
        <v>5.7711882025805572</v>
      </c>
      <c r="AO395" s="15">
        <f t="shared" si="216"/>
        <v>5.7733576026423128</v>
      </c>
      <c r="AP395" s="15">
        <f t="shared" si="216"/>
        <v>5.7777904848425479</v>
      </c>
      <c r="AQ395" s="15">
        <f t="shared" si="216"/>
        <v>5.7868149458395521</v>
      </c>
      <c r="AR395" s="15">
        <f t="shared" si="216"/>
        <v>5.8050527364515379</v>
      </c>
      <c r="AS395" s="15">
        <f t="shared" si="216"/>
        <v>5.8413995102142175</v>
      </c>
      <c r="AT395" s="15">
        <f t="shared" si="216"/>
        <v>5.9120759055901964</v>
      </c>
      <c r="AU395" s="15">
        <f t="shared" si="208"/>
        <v>6.0444832496231502</v>
      </c>
    </row>
    <row r="396" spans="1:64" x14ac:dyDescent="0.2">
      <c r="A396" s="63" t="s">
        <v>419</v>
      </c>
      <c r="B396" s="28" t="s">
        <v>676</v>
      </c>
      <c r="C396" s="64">
        <v>53204.712500000001</v>
      </c>
      <c r="D396" s="64" t="s">
        <v>700</v>
      </c>
      <c r="E396" s="9">
        <f t="shared" si="189"/>
        <v>-1865.0116020815308</v>
      </c>
      <c r="F396" s="9">
        <f t="shared" si="190"/>
        <v>-1865</v>
      </c>
      <c r="G396" s="9">
        <f t="shared" si="191"/>
        <v>-1.7970000000786968E-2</v>
      </c>
      <c r="H396" s="9"/>
      <c r="I396" s="9"/>
      <c r="J396" s="9"/>
      <c r="K396" s="9">
        <f>G396</f>
        <v>-1.7970000000786968E-2</v>
      </c>
      <c r="L396" s="9"/>
      <c r="M396" s="15"/>
      <c r="N396" s="9"/>
      <c r="O396" s="9">
        <f t="shared" ref="O396:O427" ca="1" si="217">+C$11+C$12*F396</f>
        <v>-2.1419456528859963E-2</v>
      </c>
      <c r="P396" s="9">
        <f t="shared" si="192"/>
        <v>4.2003050074125685E-3</v>
      </c>
      <c r="Q396" s="40">
        <f t="shared" si="193"/>
        <v>38186.212500000001</v>
      </c>
      <c r="S396" s="35">
        <v>1</v>
      </c>
      <c r="T396" s="9"/>
      <c r="U396" s="9"/>
      <c r="V396" s="9"/>
      <c r="W396" s="9"/>
      <c r="Z396">
        <f t="shared" si="194"/>
        <v>-1865</v>
      </c>
      <c r="AA396" s="15">
        <f t="shared" si="195"/>
        <v>-4.8189808446039567E-3</v>
      </c>
      <c r="AB396" s="15">
        <f t="shared" si="196"/>
        <v>-8.9507141487704424E-3</v>
      </c>
      <c r="AC396" s="15">
        <f t="shared" si="197"/>
        <v>-2.2170305008199536E-2</v>
      </c>
      <c r="AD396" s="15">
        <f t="shared" si="198"/>
        <v>-1.3151019156183011E-2</v>
      </c>
      <c r="AE396" s="15">
        <f t="shared" si="199"/>
        <v>1.7294930484629251E-4</v>
      </c>
      <c r="AF396">
        <f t="shared" si="200"/>
        <v>-2.2170305008199536E-2</v>
      </c>
      <c r="AG396" s="68"/>
      <c r="AH396">
        <f t="shared" si="201"/>
        <v>-9.0192858520165252E-3</v>
      </c>
      <c r="AI396">
        <f t="shared" si="202"/>
        <v>1.3528919541518007</v>
      </c>
      <c r="AJ396">
        <f t="shared" si="203"/>
        <v>-0.7324435596194605</v>
      </c>
      <c r="AK396">
        <f t="shared" si="204"/>
        <v>-0.43481866185218332</v>
      </c>
      <c r="AL396">
        <f t="shared" si="205"/>
        <v>-0.88903165636214798</v>
      </c>
      <c r="AM396">
        <f t="shared" si="206"/>
        <v>-0.47630900883137722</v>
      </c>
      <c r="AN396" s="15">
        <f t="shared" si="216"/>
        <v>5.787659033049934</v>
      </c>
      <c r="AO396" s="15">
        <f t="shared" si="216"/>
        <v>5.7898459833260265</v>
      </c>
      <c r="AP396" s="15">
        <f t="shared" si="216"/>
        <v>5.7942747186910548</v>
      </c>
      <c r="AQ396" s="15">
        <f t="shared" si="216"/>
        <v>5.8032115146319514</v>
      </c>
      <c r="AR396" s="15">
        <f t="shared" si="216"/>
        <v>5.8211204660221325</v>
      </c>
      <c r="AS396" s="15">
        <f t="shared" si="216"/>
        <v>5.8565422700546694</v>
      </c>
      <c r="AT396" s="15">
        <f t="shared" si="216"/>
        <v>5.9250121889753995</v>
      </c>
      <c r="AU396" s="15">
        <f t="shared" si="208"/>
        <v>6.0528580392142564</v>
      </c>
    </row>
    <row r="397" spans="1:64" x14ac:dyDescent="0.2">
      <c r="A397" s="63" t="s">
        <v>419</v>
      </c>
      <c r="B397" s="28" t="s">
        <v>676</v>
      </c>
      <c r="C397" s="64">
        <v>53540.8171</v>
      </c>
      <c r="D397" s="64" t="s">
        <v>700</v>
      </c>
      <c r="E397" s="9">
        <f t="shared" si="189"/>
        <v>-1648.0103237219639</v>
      </c>
      <c r="F397" s="9">
        <f t="shared" si="190"/>
        <v>-1648</v>
      </c>
      <c r="G397" s="9">
        <f t="shared" si="191"/>
        <v>-1.5989999999874271E-2</v>
      </c>
      <c r="H397" s="9"/>
      <c r="I397" s="9"/>
      <c r="J397" s="9"/>
      <c r="K397" s="9">
        <f>G397</f>
        <v>-1.5989999999874271E-2</v>
      </c>
      <c r="L397" s="9"/>
      <c r="M397" s="15"/>
      <c r="N397" s="9"/>
      <c r="O397" s="9">
        <f t="shared" ca="1" si="217"/>
        <v>-1.7720789893464633E-2</v>
      </c>
      <c r="P397" s="9">
        <f t="shared" si="192"/>
        <v>4.2512458759164208E-3</v>
      </c>
      <c r="Q397" s="40">
        <f t="shared" si="193"/>
        <v>38522.3171</v>
      </c>
      <c r="S397" s="35">
        <v>1</v>
      </c>
      <c r="T397" s="9"/>
      <c r="U397" s="9"/>
      <c r="V397" s="9"/>
      <c r="W397" s="9"/>
      <c r="Z397">
        <f t="shared" si="194"/>
        <v>-1648</v>
      </c>
      <c r="AA397" s="15">
        <f t="shared" si="195"/>
        <v>-1.7626980500217038E-3</v>
      </c>
      <c r="AB397" s="15">
        <f t="shared" si="196"/>
        <v>-9.9760560739361459E-3</v>
      </c>
      <c r="AC397" s="15">
        <f t="shared" si="197"/>
        <v>-2.0241245875790691E-2</v>
      </c>
      <c r="AD397" s="15">
        <f t="shared" si="198"/>
        <v>-1.4227301949852568E-2</v>
      </c>
      <c r="AE397" s="15">
        <f t="shared" si="199"/>
        <v>2.0241612077227867E-4</v>
      </c>
      <c r="AF397">
        <f t="shared" si="200"/>
        <v>-2.0241245875790691E-2</v>
      </c>
      <c r="AG397" s="68"/>
      <c r="AH397">
        <f t="shared" si="201"/>
        <v>-6.0139439259381247E-3</v>
      </c>
      <c r="AI397">
        <f t="shared" si="202"/>
        <v>1.4465563702452562</v>
      </c>
      <c r="AJ397">
        <f t="shared" si="203"/>
        <v>-0.54857412921949333</v>
      </c>
      <c r="AK397">
        <f t="shared" si="204"/>
        <v>-0.33791627393983514</v>
      </c>
      <c r="AL397">
        <f t="shared" si="205"/>
        <v>-0.64778540226532333</v>
      </c>
      <c r="AM397">
        <f t="shared" si="206"/>
        <v>-0.33571520078651818</v>
      </c>
      <c r="AN397" s="15">
        <f t="shared" si="216"/>
        <v>5.9303066711446162</v>
      </c>
      <c r="AO397" s="15">
        <f t="shared" si="216"/>
        <v>5.9323756079475265</v>
      </c>
      <c r="AP397" s="15">
        <f t="shared" si="216"/>
        <v>5.9363069298998914</v>
      </c>
      <c r="AQ397" s="15">
        <f t="shared" si="216"/>
        <v>5.9437617882320435</v>
      </c>
      <c r="AR397" s="15">
        <f t="shared" si="216"/>
        <v>5.9578449474153423</v>
      </c>
      <c r="AS397" s="15">
        <f t="shared" si="216"/>
        <v>5.9842710206526259</v>
      </c>
      <c r="AT397" s="15">
        <f t="shared" si="216"/>
        <v>6.0332994177481085</v>
      </c>
      <c r="AU397" s="15">
        <f t="shared" si="208"/>
        <v>6.1227553215707902</v>
      </c>
    </row>
    <row r="398" spans="1:64" x14ac:dyDescent="0.2">
      <c r="A398" s="39" t="s">
        <v>691</v>
      </c>
      <c r="B398" s="38"/>
      <c r="C398" s="12">
        <v>53621.358200000002</v>
      </c>
      <c r="D398" s="12">
        <v>6.9999999999999999E-4</v>
      </c>
      <c r="E398" s="9">
        <f t="shared" si="189"/>
        <v>-1596.0100783802272</v>
      </c>
      <c r="F398" s="9">
        <f t="shared" si="190"/>
        <v>-1596</v>
      </c>
      <c r="G398" s="9">
        <f t="shared" si="191"/>
        <v>-1.5610000002197921E-2</v>
      </c>
      <c r="H398" s="9"/>
      <c r="I398" s="9"/>
      <c r="J398" s="9">
        <f>G398</f>
        <v>-1.5610000002197921E-2</v>
      </c>
      <c r="K398" s="9"/>
      <c r="L398" s="9"/>
      <c r="M398" s="9"/>
      <c r="N398" s="9"/>
      <c r="O398" s="9">
        <f t="shared" ca="1" si="217"/>
        <v>-1.6834473464706307E-2</v>
      </c>
      <c r="P398" s="9">
        <f t="shared" si="192"/>
        <v>4.2634128060624913E-3</v>
      </c>
      <c r="Q398" s="40">
        <f t="shared" si="193"/>
        <v>38602.858200000002</v>
      </c>
      <c r="S398" s="35">
        <v>1</v>
      </c>
      <c r="Z398">
        <f t="shared" si="194"/>
        <v>-1596</v>
      </c>
      <c r="AA398" s="15">
        <f t="shared" si="195"/>
        <v>-9.8213696417443017E-4</v>
      </c>
      <c r="AB398" s="15">
        <f t="shared" si="196"/>
        <v>-1.0364450231961E-2</v>
      </c>
      <c r="AC398" s="15">
        <f t="shared" si="197"/>
        <v>-1.9873412808260413E-2</v>
      </c>
      <c r="AD398" s="15">
        <f t="shared" si="198"/>
        <v>-1.4627863038023492E-2</v>
      </c>
      <c r="AE398" s="15">
        <f t="shared" si="199"/>
        <v>2.1397437705917386E-4</v>
      </c>
      <c r="AF398">
        <f t="shared" si="200"/>
        <v>-1.9873412808260413E-2</v>
      </c>
      <c r="AG398" s="68"/>
      <c r="AH398">
        <f t="shared" si="201"/>
        <v>-5.2455497702369215E-3</v>
      </c>
      <c r="AI398">
        <f t="shared" si="202"/>
        <v>1.4667422570818354</v>
      </c>
      <c r="AJ398">
        <f t="shared" si="203"/>
        <v>-0.49541612044000422</v>
      </c>
      <c r="AK398">
        <f t="shared" si="204"/>
        <v>-0.30943766004504691</v>
      </c>
      <c r="AL398">
        <f t="shared" si="205"/>
        <v>-0.58544130526459959</v>
      </c>
      <c r="AM398">
        <f t="shared" si="206"/>
        <v>-0.30137812864985014</v>
      </c>
      <c r="AN398" s="15">
        <f t="shared" si="216"/>
        <v>5.9657628399260094</v>
      </c>
      <c r="AO398" s="15">
        <f t="shared" si="216"/>
        <v>5.9677254383731935</v>
      </c>
      <c r="AP398" s="15">
        <f t="shared" si="216"/>
        <v>5.9714097893301927</v>
      </c>
      <c r="AQ398" s="15">
        <f t="shared" si="216"/>
        <v>5.9783146055672045</v>
      </c>
      <c r="AR398" s="15">
        <f t="shared" si="216"/>
        <v>5.9912148859641512</v>
      </c>
      <c r="AS398" s="15">
        <f t="shared" si="216"/>
        <v>6.0151850633569017</v>
      </c>
      <c r="AT398" s="15">
        <f t="shared" si="216"/>
        <v>6.0593204279084656</v>
      </c>
      <c r="AU398" s="15">
        <f t="shared" si="208"/>
        <v>6.1395049007530007</v>
      </c>
    </row>
    <row r="399" spans="1:64" x14ac:dyDescent="0.2">
      <c r="A399" s="63" t="s">
        <v>863</v>
      </c>
      <c r="B399" s="28" t="s">
        <v>676</v>
      </c>
      <c r="C399" s="64">
        <v>53932.681700000001</v>
      </c>
      <c r="D399" s="64" t="s">
        <v>700</v>
      </c>
      <c r="E399" s="9">
        <f t="shared" si="189"/>
        <v>-1395.0083739008046</v>
      </c>
      <c r="F399" s="9">
        <f t="shared" si="190"/>
        <v>-1395</v>
      </c>
      <c r="G399" s="9">
        <f t="shared" si="191"/>
        <v>-1.2970000003406312E-2</v>
      </c>
      <c r="H399" s="9"/>
      <c r="I399" s="9"/>
      <c r="J399" s="9"/>
      <c r="K399" s="9">
        <f t="shared" ref="K399:K404" si="218">G399</f>
        <v>-1.2970000003406312E-2</v>
      </c>
      <c r="L399" s="9"/>
      <c r="M399" s="15"/>
      <c r="N399" s="9"/>
      <c r="O399" s="9">
        <f t="shared" ca="1" si="217"/>
        <v>-1.3408519576621231E-2</v>
      </c>
      <c r="P399" s="9">
        <f t="shared" si="192"/>
        <v>4.3102968945455703E-3</v>
      </c>
      <c r="Q399" s="40">
        <f t="shared" si="193"/>
        <v>38914.181700000001</v>
      </c>
      <c r="S399" s="35">
        <v>1</v>
      </c>
      <c r="T399" s="9"/>
      <c r="U399" s="9"/>
      <c r="V399" s="9"/>
      <c r="W399" s="9"/>
      <c r="Z399">
        <f t="shared" si="194"/>
        <v>-1395</v>
      </c>
      <c r="AA399" s="15">
        <f t="shared" si="195"/>
        <v>2.171175831575519E-3</v>
      </c>
      <c r="AB399" s="15">
        <f t="shared" si="196"/>
        <v>-1.083087894043626E-2</v>
      </c>
      <c r="AC399" s="15">
        <f t="shared" si="197"/>
        <v>-1.7280296897951884E-2</v>
      </c>
      <c r="AD399" s="15">
        <f t="shared" si="198"/>
        <v>-1.5141175834981832E-2</v>
      </c>
      <c r="AE399" s="15">
        <f t="shared" si="199"/>
        <v>2.2925520566583778E-4</v>
      </c>
      <c r="AF399">
        <f t="shared" si="200"/>
        <v>-1.7280296897951884E-2</v>
      </c>
      <c r="AG399" s="68"/>
      <c r="AH399">
        <f t="shared" si="201"/>
        <v>-2.1391210629700514E-3</v>
      </c>
      <c r="AI399">
        <f t="shared" si="202"/>
        <v>1.5297044741537484</v>
      </c>
      <c r="AJ399">
        <f t="shared" si="203"/>
        <v>-0.26027681019031407</v>
      </c>
      <c r="AK399">
        <f t="shared" si="204"/>
        <v>-0.18169526703109537</v>
      </c>
      <c r="AL399">
        <f t="shared" si="205"/>
        <v>-0.33043638264067443</v>
      </c>
      <c r="AM399">
        <f t="shared" si="206"/>
        <v>-0.16673811234206207</v>
      </c>
      <c r="AN399" s="15">
        <f t="shared" si="216"/>
        <v>6.106541838545402</v>
      </c>
      <c r="AO399" s="15">
        <f t="shared" si="216"/>
        <v>6.1078116036234791</v>
      </c>
      <c r="AP399" s="15">
        <f t="shared" si="216"/>
        <v>6.1101138947672853</v>
      </c>
      <c r="AQ399" s="15">
        <f t="shared" si="216"/>
        <v>6.1142859708986697</v>
      </c>
      <c r="AR399" s="15">
        <f t="shared" si="216"/>
        <v>6.1218388576951828</v>
      </c>
      <c r="AS399" s="15">
        <f t="shared" si="216"/>
        <v>6.1354888963806467</v>
      </c>
      <c r="AT399" s="15">
        <f t="shared" si="216"/>
        <v>6.1600897280146869</v>
      </c>
      <c r="AU399" s="15">
        <f t="shared" si="208"/>
        <v>6.2042484664380853</v>
      </c>
    </row>
    <row r="400" spans="1:64" x14ac:dyDescent="0.2">
      <c r="A400" s="63" t="s">
        <v>863</v>
      </c>
      <c r="B400" s="28" t="s">
        <v>676</v>
      </c>
      <c r="C400" s="64">
        <v>54282.725400000003</v>
      </c>
      <c r="D400" s="64" t="s">
        <v>700</v>
      </c>
      <c r="E400" s="9">
        <f t="shared" si="189"/>
        <v>-1169.0075087483685</v>
      </c>
      <c r="F400" s="9">
        <f t="shared" si="190"/>
        <v>-1169</v>
      </c>
      <c r="G400" s="9">
        <f t="shared" si="191"/>
        <v>-1.1630000000877772E-2</v>
      </c>
      <c r="H400" s="9"/>
      <c r="I400" s="9"/>
      <c r="J400" s="9"/>
      <c r="K400" s="9">
        <f t="shared" si="218"/>
        <v>-1.1630000000877772E-2</v>
      </c>
      <c r="L400" s="9"/>
      <c r="M400" s="15"/>
      <c r="N400" s="9"/>
      <c r="O400" s="9">
        <f t="shared" ca="1" si="217"/>
        <v>-9.5564520208638835E-3</v>
      </c>
      <c r="P400" s="9">
        <f t="shared" si="192"/>
        <v>4.3627357029571339E-3</v>
      </c>
      <c r="Q400" s="40">
        <f t="shared" si="193"/>
        <v>39264.225400000003</v>
      </c>
      <c r="S400" s="35">
        <v>1</v>
      </c>
      <c r="T400" s="9"/>
      <c r="U400" s="9"/>
      <c r="V400" s="9"/>
      <c r="W400" s="9"/>
      <c r="Z400">
        <f t="shared" si="194"/>
        <v>-1169</v>
      </c>
      <c r="AA400" s="15">
        <f t="shared" si="195"/>
        <v>5.8651971978766031E-3</v>
      </c>
      <c r="AB400" s="15">
        <f t="shared" si="196"/>
        <v>-1.3132461495797242E-2</v>
      </c>
      <c r="AC400" s="15">
        <f t="shared" si="197"/>
        <v>-1.5992735703834905E-2</v>
      </c>
      <c r="AD400" s="15">
        <f t="shared" si="198"/>
        <v>-1.7495197198754375E-2</v>
      </c>
      <c r="AE400" s="15">
        <f t="shared" si="199"/>
        <v>3.060819250233029E-4</v>
      </c>
      <c r="AF400">
        <f t="shared" si="200"/>
        <v>-1.5992735703834905E-2</v>
      </c>
      <c r="AG400" s="68"/>
      <c r="AH400">
        <f t="shared" si="201"/>
        <v>1.5024614949194696E-3</v>
      </c>
      <c r="AI400">
        <f t="shared" si="202"/>
        <v>1.5598104110086846</v>
      </c>
      <c r="AJ400">
        <f t="shared" si="203"/>
        <v>4.109397726413215E-2</v>
      </c>
      <c r="AK400">
        <f t="shared" si="204"/>
        <v>-1.4570646049084326E-2</v>
      </c>
      <c r="AL400">
        <f t="shared" si="205"/>
        <v>-2.6021947460346504E-2</v>
      </c>
      <c r="AM400">
        <f t="shared" si="206"/>
        <v>-1.301170796935136E-2</v>
      </c>
      <c r="AN400" s="15">
        <f t="shared" si="216"/>
        <v>6.2693648811916587</v>
      </c>
      <c r="AO400" s="15">
        <f t="shared" si="216"/>
        <v>6.2694708893584545</v>
      </c>
      <c r="AP400" s="15">
        <f t="shared" si="216"/>
        <v>6.2696602072153418</v>
      </c>
      <c r="AQ400" s="15">
        <f t="shared" si="216"/>
        <v>6.2699983049737193</v>
      </c>
      <c r="AR400" s="15">
        <f t="shared" si="216"/>
        <v>6.2706021011022006</v>
      </c>
      <c r="AS400" s="15">
        <f t="shared" si="216"/>
        <v>6.2716803867335438</v>
      </c>
      <c r="AT400" s="15">
        <f t="shared" si="216"/>
        <v>6.273606004088836</v>
      </c>
      <c r="AU400" s="15">
        <f t="shared" si="208"/>
        <v>6.2770447144223098</v>
      </c>
    </row>
    <row r="401" spans="1:64" x14ac:dyDescent="0.2">
      <c r="A401" s="39" t="s">
        <v>717</v>
      </c>
      <c r="B401" s="35" t="s">
        <v>676</v>
      </c>
      <c r="C401" s="12">
        <v>54615.732499999998</v>
      </c>
      <c r="D401" s="12">
        <v>2.0000000000000001E-4</v>
      </c>
      <c r="E401" s="9">
        <f t="shared" si="189"/>
        <v>-954.0060883488519</v>
      </c>
      <c r="F401" s="9">
        <f t="shared" si="190"/>
        <v>-954</v>
      </c>
      <c r="G401" s="9">
        <f t="shared" si="191"/>
        <v>-9.4300000055227429E-3</v>
      </c>
      <c r="H401" s="9"/>
      <c r="I401" s="9"/>
      <c r="J401" s="9"/>
      <c r="K401" s="9">
        <f t="shared" si="218"/>
        <v>-9.4300000055227429E-3</v>
      </c>
      <c r="L401" s="15"/>
      <c r="M401" s="9"/>
      <c r="N401" s="9"/>
      <c r="O401" s="9">
        <f t="shared" ca="1" si="217"/>
        <v>-5.8918744788823384E-3</v>
      </c>
      <c r="P401" s="9">
        <f t="shared" si="192"/>
        <v>4.4123503816097731E-3</v>
      </c>
      <c r="Q401" s="40">
        <f t="shared" si="193"/>
        <v>39597.232499999998</v>
      </c>
      <c r="S401" s="35">
        <v>1</v>
      </c>
      <c r="Z401">
        <f t="shared" si="194"/>
        <v>-954</v>
      </c>
      <c r="AA401" s="15">
        <f t="shared" si="195"/>
        <v>9.3534609711700602E-3</v>
      </c>
      <c r="AB401" s="15">
        <f t="shared" si="196"/>
        <v>-1.4371110595083031E-2</v>
      </c>
      <c r="AC401" s="15">
        <f t="shared" si="197"/>
        <v>-1.3842350387132517E-2</v>
      </c>
      <c r="AD401" s="15">
        <f t="shared" si="198"/>
        <v>-1.8783460976692805E-2</v>
      </c>
      <c r="AE401" s="15">
        <f t="shared" si="199"/>
        <v>3.5281840626294144E-4</v>
      </c>
      <c r="AF401">
        <f t="shared" si="200"/>
        <v>-1.3842350387132517E-2</v>
      </c>
      <c r="AG401" s="68"/>
      <c r="AH401">
        <f t="shared" si="201"/>
        <v>4.9411105895602872E-3</v>
      </c>
      <c r="AI401">
        <f t="shared" si="202"/>
        <v>1.5403991160312753</v>
      </c>
      <c r="AJ401">
        <f t="shared" si="203"/>
        <v>0.32639432845743011</v>
      </c>
      <c r="AK401">
        <f t="shared" si="204"/>
        <v>0.14686318596781264</v>
      </c>
      <c r="AL401">
        <f t="shared" si="205"/>
        <v>0.26535896865891462</v>
      </c>
      <c r="AM401">
        <f t="shared" si="206"/>
        <v>0.13346356229137366</v>
      </c>
      <c r="AN401" s="15">
        <f t="shared" ref="AN401:AT410" si="219">$AU401+$AB$7*SIN(AO401)</f>
        <v>6.4247096089052276</v>
      </c>
      <c r="AO401" s="15">
        <f t="shared" si="219"/>
        <v>6.4236680511075805</v>
      </c>
      <c r="AP401" s="15">
        <f t="shared" si="219"/>
        <v>6.4217898694683502</v>
      </c>
      <c r="AQ401" s="15">
        <f t="shared" si="219"/>
        <v>6.4184042905608489</v>
      </c>
      <c r="AR401" s="15">
        <f t="shared" si="219"/>
        <v>6.4123054120632013</v>
      </c>
      <c r="AS401" s="15">
        <f t="shared" si="219"/>
        <v>6.4013307354275399</v>
      </c>
      <c r="AT401" s="15">
        <f t="shared" si="219"/>
        <v>6.3816173099368898</v>
      </c>
      <c r="AU401" s="15">
        <f t="shared" si="208"/>
        <v>6.3462977821949131</v>
      </c>
    </row>
    <row r="402" spans="1:64" x14ac:dyDescent="0.2">
      <c r="A402" s="39" t="s">
        <v>717</v>
      </c>
      <c r="B402" s="35" t="s">
        <v>676</v>
      </c>
      <c r="C402" s="12">
        <v>54629.671900000001</v>
      </c>
      <c r="D402" s="12">
        <v>1E-4</v>
      </c>
      <c r="E402" s="9">
        <f t="shared" si="189"/>
        <v>-945.00630786513943</v>
      </c>
      <c r="F402" s="9">
        <f t="shared" si="190"/>
        <v>-945</v>
      </c>
      <c r="G402" s="9">
        <f t="shared" si="191"/>
        <v>-9.7699999969336204E-3</v>
      </c>
      <c r="H402" s="9"/>
      <c r="I402" s="9"/>
      <c r="J402" s="9"/>
      <c r="K402" s="9">
        <f t="shared" si="218"/>
        <v>-9.7699999969336204E-3</v>
      </c>
      <c r="L402" s="15"/>
      <c r="M402" s="9"/>
      <c r="N402" s="9"/>
      <c r="O402" s="9">
        <f t="shared" ca="1" si="217"/>
        <v>-5.7384735585203177E-3</v>
      </c>
      <c r="P402" s="9">
        <f t="shared" si="192"/>
        <v>4.4144214960330835E-3</v>
      </c>
      <c r="Q402" s="40">
        <f t="shared" si="193"/>
        <v>39611.171900000001</v>
      </c>
      <c r="S402" s="35">
        <v>1</v>
      </c>
      <c r="Z402">
        <f t="shared" si="194"/>
        <v>-945</v>
      </c>
      <c r="AA402" s="15">
        <f t="shared" si="195"/>
        <v>9.4962882958728942E-3</v>
      </c>
      <c r="AB402" s="15">
        <f t="shared" si="196"/>
        <v>-1.485186679677343E-2</v>
      </c>
      <c r="AC402" s="15">
        <f t="shared" si="197"/>
        <v>-1.4184421492966705E-2</v>
      </c>
      <c r="AD402" s="15">
        <f t="shared" si="198"/>
        <v>-1.9266288292806515E-2</v>
      </c>
      <c r="AE402" s="15">
        <f t="shared" si="199"/>
        <v>3.7118986458153339E-4</v>
      </c>
      <c r="AF402">
        <f t="shared" si="200"/>
        <v>-1.4184421492966705E-2</v>
      </c>
      <c r="AG402" s="68"/>
      <c r="AH402">
        <f t="shared" si="201"/>
        <v>5.0818667998398098E-3</v>
      </c>
      <c r="AI402">
        <f t="shared" si="202"/>
        <v>1.5386002628429063</v>
      </c>
      <c r="AJ402">
        <f t="shared" si="203"/>
        <v>0.33769880574978361</v>
      </c>
      <c r="AK402">
        <f t="shared" si="204"/>
        <v>0.15332891725161363</v>
      </c>
      <c r="AL402">
        <f t="shared" si="205"/>
        <v>0.27734350548305842</v>
      </c>
      <c r="AM402">
        <f t="shared" si="206"/>
        <v>0.13956752281747703</v>
      </c>
      <c r="AN402" s="15">
        <f t="shared" si="219"/>
        <v>6.4311591455363182</v>
      </c>
      <c r="AO402" s="15">
        <f t="shared" si="219"/>
        <v>6.4300743850494557</v>
      </c>
      <c r="AP402" s="15">
        <f t="shared" si="219"/>
        <v>6.4281165080168901</v>
      </c>
      <c r="AQ402" s="15">
        <f t="shared" si="219"/>
        <v>6.4245841590916166</v>
      </c>
      <c r="AR402" s="15">
        <f t="shared" si="219"/>
        <v>6.4182156495757079</v>
      </c>
      <c r="AS402" s="15">
        <f t="shared" si="219"/>
        <v>6.4067475229418562</v>
      </c>
      <c r="AT402" s="15">
        <f t="shared" si="219"/>
        <v>6.3861363135150286</v>
      </c>
      <c r="AU402" s="15">
        <f t="shared" si="208"/>
        <v>6.349196747822603</v>
      </c>
    </row>
    <row r="403" spans="1:64" x14ac:dyDescent="0.2">
      <c r="A403" s="39" t="s">
        <v>717</v>
      </c>
      <c r="B403" s="35" t="s">
        <v>676</v>
      </c>
      <c r="C403" s="12">
        <v>54663.747499999998</v>
      </c>
      <c r="D403" s="12">
        <v>1E-4</v>
      </c>
      <c r="E403" s="9">
        <f t="shared" si="189"/>
        <v>-923.0058688325629</v>
      </c>
      <c r="F403" s="9">
        <f t="shared" si="190"/>
        <v>-923</v>
      </c>
      <c r="G403" s="9">
        <f t="shared" si="191"/>
        <v>-9.0900000068359077E-3</v>
      </c>
      <c r="H403" s="9"/>
      <c r="I403" s="9"/>
      <c r="J403" s="9"/>
      <c r="K403" s="9">
        <f t="shared" si="218"/>
        <v>-9.0900000068359077E-3</v>
      </c>
      <c r="L403" s="15"/>
      <c r="M403" s="9"/>
      <c r="N403" s="9"/>
      <c r="O403" s="9">
        <f t="shared" ca="1" si="217"/>
        <v>-5.3634935309687208E-3</v>
      </c>
      <c r="P403" s="9">
        <f t="shared" si="192"/>
        <v>4.4194822651455468E-3</v>
      </c>
      <c r="Q403" s="40">
        <f t="shared" si="193"/>
        <v>39645.247499999998</v>
      </c>
      <c r="S403" s="35">
        <v>1</v>
      </c>
      <c r="Z403">
        <f t="shared" si="194"/>
        <v>-923</v>
      </c>
      <c r="AA403" s="15">
        <f t="shared" si="195"/>
        <v>9.8438851843367023E-3</v>
      </c>
      <c r="AB403" s="15">
        <f t="shared" si="196"/>
        <v>-1.4514402926027063E-2</v>
      </c>
      <c r="AC403" s="15">
        <f t="shared" si="197"/>
        <v>-1.3509482271981454E-2</v>
      </c>
      <c r="AD403" s="15">
        <f t="shared" si="198"/>
        <v>-1.893388519117261E-2</v>
      </c>
      <c r="AE403" s="15">
        <f t="shared" si="199"/>
        <v>3.5849200843250548E-4</v>
      </c>
      <c r="AF403">
        <f t="shared" si="200"/>
        <v>-1.3509482271981454E-2</v>
      </c>
      <c r="AG403" s="68"/>
      <c r="AH403">
        <f t="shared" si="201"/>
        <v>5.4244029191911564E-3</v>
      </c>
      <c r="AI403">
        <f t="shared" si="202"/>
        <v>1.5338974341362834</v>
      </c>
      <c r="AJ403">
        <f t="shared" si="203"/>
        <v>0.36501716893365083</v>
      </c>
      <c r="AK403">
        <f t="shared" si="204"/>
        <v>0.16897789743837183</v>
      </c>
      <c r="AL403">
        <f t="shared" si="205"/>
        <v>0.30652374485755007</v>
      </c>
      <c r="AM403">
        <f t="shared" si="206"/>
        <v>0.15447325513821406</v>
      </c>
      <c r="AN403" s="15">
        <f t="shared" si="219"/>
        <v>6.4468955496149114</v>
      </c>
      <c r="AO403" s="15">
        <f t="shared" si="219"/>
        <v>6.4457077596448613</v>
      </c>
      <c r="AP403" s="15">
        <f t="shared" si="219"/>
        <v>6.4435587591784742</v>
      </c>
      <c r="AQ403" s="15">
        <f t="shared" si="219"/>
        <v>6.4396725860366288</v>
      </c>
      <c r="AR403" s="15">
        <f t="shared" si="219"/>
        <v>6.4326509778404741</v>
      </c>
      <c r="AS403" s="15">
        <f t="shared" si="219"/>
        <v>6.4199827647276537</v>
      </c>
      <c r="AT403" s="15">
        <f t="shared" si="219"/>
        <v>6.3971814322011689</v>
      </c>
      <c r="AU403" s="15">
        <f t="shared" si="208"/>
        <v>6.3562831082458464</v>
      </c>
    </row>
    <row r="404" spans="1:64" x14ac:dyDescent="0.2">
      <c r="A404" s="65" t="s">
        <v>1110</v>
      </c>
      <c r="B404" s="66" t="s">
        <v>676</v>
      </c>
      <c r="C404" s="67">
        <v>54671.491199999997</v>
      </c>
      <c r="D404" s="67" t="s">
        <v>857</v>
      </c>
      <c r="E404" s="9">
        <f t="shared" si="189"/>
        <v>-918.0062562142507</v>
      </c>
      <c r="F404" s="9">
        <f t="shared" si="190"/>
        <v>-918</v>
      </c>
      <c r="G404" s="9">
        <f t="shared" si="191"/>
        <v>-9.690000006230548E-3</v>
      </c>
      <c r="H404" s="9"/>
      <c r="I404" s="9"/>
      <c r="J404" s="9"/>
      <c r="K404" s="9">
        <f t="shared" si="218"/>
        <v>-9.690000006230548E-3</v>
      </c>
      <c r="L404" s="9"/>
      <c r="M404" s="15"/>
      <c r="N404" s="9"/>
      <c r="O404" s="9">
        <f t="shared" ca="1" si="217"/>
        <v>-5.278270797434266E-3</v>
      </c>
      <c r="P404" s="9">
        <f t="shared" si="192"/>
        <v>4.4206320529504182E-3</v>
      </c>
      <c r="Q404" s="40">
        <f t="shared" si="193"/>
        <v>39652.991199999997</v>
      </c>
      <c r="S404" s="35">
        <v>1</v>
      </c>
      <c r="Z404">
        <f t="shared" si="194"/>
        <v>-918</v>
      </c>
      <c r="AA404" s="15">
        <f t="shared" si="195"/>
        <v>9.9225680266762772E-3</v>
      </c>
      <c r="AB404" s="15">
        <f t="shared" si="196"/>
        <v>-1.5191935979956408E-2</v>
      </c>
      <c r="AC404" s="15">
        <f t="shared" si="197"/>
        <v>-1.4110632059180967E-2</v>
      </c>
      <c r="AD404" s="15">
        <f t="shared" si="198"/>
        <v>-1.9612568032906827E-2</v>
      </c>
      <c r="AE404" s="15">
        <f t="shared" si="199"/>
        <v>3.8465282484539877E-4</v>
      </c>
      <c r="AF404">
        <f t="shared" si="200"/>
        <v>-1.4110632059180967E-2</v>
      </c>
      <c r="AG404" s="68"/>
      <c r="AH404">
        <f t="shared" si="201"/>
        <v>5.501935973725859E-3</v>
      </c>
      <c r="AI404">
        <f t="shared" si="202"/>
        <v>1.5327691970870059</v>
      </c>
      <c r="AJ404">
        <f t="shared" si="203"/>
        <v>0.37116111533446472</v>
      </c>
      <c r="AK404">
        <f t="shared" si="204"/>
        <v>0.17250212356741335</v>
      </c>
      <c r="AL404">
        <f t="shared" si="205"/>
        <v>0.31313164502483132</v>
      </c>
      <c r="AM404">
        <f t="shared" si="206"/>
        <v>0.15785778371796363</v>
      </c>
      <c r="AN404" s="15">
        <f t="shared" si="219"/>
        <v>6.4504659342790811</v>
      </c>
      <c r="AO404" s="15">
        <f t="shared" si="219"/>
        <v>6.4492552621089558</v>
      </c>
      <c r="AP404" s="15">
        <f t="shared" si="219"/>
        <v>6.4470635898896456</v>
      </c>
      <c r="AQ404" s="15">
        <f t="shared" si="219"/>
        <v>6.4430980313945048</v>
      </c>
      <c r="AR404" s="15">
        <f t="shared" si="219"/>
        <v>6.4359292426368331</v>
      </c>
      <c r="AS404" s="15">
        <f t="shared" si="219"/>
        <v>6.4229895620563893</v>
      </c>
      <c r="AT404" s="15">
        <f t="shared" si="219"/>
        <v>6.3996914071637034</v>
      </c>
      <c r="AU404" s="15">
        <f t="shared" si="208"/>
        <v>6.3578936447056744</v>
      </c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</row>
    <row r="405" spans="1:64" x14ac:dyDescent="0.2">
      <c r="A405" s="63" t="s">
        <v>536</v>
      </c>
      <c r="B405" s="28" t="s">
        <v>676</v>
      </c>
      <c r="C405" s="64">
        <v>54671.492100000003</v>
      </c>
      <c r="D405" s="64" t="s">
        <v>700</v>
      </c>
      <c r="E405" s="9">
        <f t="shared" ref="E405:E450" si="220">+(C405-C$7)/C$8</f>
        <v>-918.00567514171576</v>
      </c>
      <c r="F405" s="9">
        <f t="shared" ref="F405:F468" si="221">ROUND(2*E405,0)/2</f>
        <v>-918</v>
      </c>
      <c r="G405" s="9">
        <f t="shared" ref="G405:G468" si="222">+C405-(C$7+F405*C$8)</f>
        <v>-8.7899999998626299E-3</v>
      </c>
      <c r="H405" s="9"/>
      <c r="I405" s="9">
        <f>G405</f>
        <v>-8.7899999998626299E-3</v>
      </c>
      <c r="J405" s="9"/>
      <c r="K405" s="9"/>
      <c r="L405" s="9"/>
      <c r="M405" s="15"/>
      <c r="N405" s="9"/>
      <c r="O405" s="9">
        <f t="shared" ca="1" si="217"/>
        <v>-5.278270797434266E-3</v>
      </c>
      <c r="P405" s="9">
        <f t="shared" ref="P405:P450" si="223">+D$11+D$12*F405+D$13*F405^2</f>
        <v>4.4206320529504182E-3</v>
      </c>
      <c r="Q405" s="40">
        <f t="shared" ref="Q405:Q450" si="224">+C405-15018.5</f>
        <v>39652.992100000003</v>
      </c>
      <c r="S405" s="35">
        <v>0.1</v>
      </c>
      <c r="Z405">
        <f t="shared" ref="Z405:Z450" si="225">F405</f>
        <v>-918</v>
      </c>
      <c r="AA405" s="15">
        <f t="shared" ref="AA405:AA468" si="226">AB$3+AB$4*Z405+AB$5*Z405^2+AH405</f>
        <v>9.9225680266762772E-3</v>
      </c>
      <c r="AB405" s="15">
        <f t="shared" ref="AB405:AB450" si="227">G405-AH405</f>
        <v>-1.429193597358849E-2</v>
      </c>
      <c r="AC405" s="15">
        <f t="shared" ref="AC405:AC450" si="228">+G405-P405</f>
        <v>-1.3210632052813049E-2</v>
      </c>
      <c r="AD405" s="15">
        <f t="shared" ref="AD405:AD450" si="229">IF(S405&lt;&gt;0,G405-AA405, -9999)</f>
        <v>-1.8712568026538909E-2</v>
      </c>
      <c r="AE405" s="15">
        <f t="shared" ref="AE405:AE450" si="230">+(G405-AA405)^2*S405</f>
        <v>3.5016020214784631E-5</v>
      </c>
      <c r="AF405">
        <f t="shared" ref="AF405:AF450" si="231">IF(S405&lt;&gt;0,G405-P405, -9999)</f>
        <v>-1.3210632052813049E-2</v>
      </c>
      <c r="AG405" s="68"/>
      <c r="AH405">
        <f t="shared" ref="AH405:AH468" si="232">$AB$6*($AB$11/AI405*AJ405+$AB$12)</f>
        <v>5.501935973725859E-3</v>
      </c>
      <c r="AI405">
        <f t="shared" ref="AI405:AI450" si="233">1+$AB$7*COS(AL405)</f>
        <v>1.5327691970870059</v>
      </c>
      <c r="AJ405">
        <f t="shared" ref="AJ405:AJ450" si="234">SIN(AL405+RADIANS($AB$9))</f>
        <v>0.37116111533446472</v>
      </c>
      <c r="AK405">
        <f t="shared" ref="AK405:AK468" si="235">$AB$7*SIN(AL405)</f>
        <v>0.17250212356741335</v>
      </c>
      <c r="AL405">
        <f t="shared" ref="AL405:AL468" si="236">2*ATAN(AM405)</f>
        <v>0.31313164502483132</v>
      </c>
      <c r="AM405">
        <f t="shared" ref="AM405:AM468" si="237">SQRT((1+$AB$7)/(1-$AB$7))*TAN(AN405/2)</f>
        <v>0.15785778371796363</v>
      </c>
      <c r="AN405" s="15">
        <f t="shared" si="219"/>
        <v>6.4504659342790811</v>
      </c>
      <c r="AO405" s="15">
        <f t="shared" si="219"/>
        <v>6.4492552621089558</v>
      </c>
      <c r="AP405" s="15">
        <f t="shared" si="219"/>
        <v>6.4470635898896456</v>
      </c>
      <c r="AQ405" s="15">
        <f t="shared" si="219"/>
        <v>6.4430980313945048</v>
      </c>
      <c r="AR405" s="15">
        <f t="shared" si="219"/>
        <v>6.4359292426368331</v>
      </c>
      <c r="AS405" s="15">
        <f t="shared" si="219"/>
        <v>6.4229895620563893</v>
      </c>
      <c r="AT405" s="15">
        <f t="shared" si="219"/>
        <v>6.3996914071637034</v>
      </c>
      <c r="AU405" s="15">
        <f t="shared" ref="AU405:AU450" si="238">RADIANS($AB$9)+$AB$18*(F405-AB$15)</f>
        <v>6.3578936447056744</v>
      </c>
      <c r="AV405" s="15"/>
    </row>
    <row r="406" spans="1:64" x14ac:dyDescent="0.2">
      <c r="A406" s="10" t="s">
        <v>705</v>
      </c>
      <c r="B406" s="37" t="s">
        <v>676</v>
      </c>
      <c r="C406" s="10">
        <v>54937.897799999999</v>
      </c>
      <c r="D406" s="10">
        <v>1E-4</v>
      </c>
      <c r="E406" s="9">
        <f t="shared" si="220"/>
        <v>-746.00452590937994</v>
      </c>
      <c r="F406" s="9">
        <f t="shared" si="221"/>
        <v>-746</v>
      </c>
      <c r="G406" s="9">
        <f t="shared" si="222"/>
        <v>-7.0100000011734664E-3</v>
      </c>
      <c r="H406" s="9"/>
      <c r="I406" s="9"/>
      <c r="J406" s="9"/>
      <c r="K406" s="9">
        <f>G406</f>
        <v>-7.0100000011734664E-3</v>
      </c>
      <c r="L406" s="9"/>
      <c r="M406" s="9"/>
      <c r="N406" s="9"/>
      <c r="O406" s="9">
        <f t="shared" ca="1" si="217"/>
        <v>-2.3466087638490275E-3</v>
      </c>
      <c r="P406" s="9">
        <f t="shared" si="223"/>
        <v>4.4600974821226661E-3</v>
      </c>
      <c r="Q406" s="40">
        <f t="shared" si="224"/>
        <v>39919.397799999999</v>
      </c>
      <c r="S406" s="35">
        <v>1</v>
      </c>
      <c r="Z406">
        <f t="shared" si="225"/>
        <v>-746</v>
      </c>
      <c r="AA406" s="15">
        <f t="shared" si="226"/>
        <v>1.2543841950889008E-2</v>
      </c>
      <c r="AB406" s="15">
        <f t="shared" si="227"/>
        <v>-1.5093744469939809E-2</v>
      </c>
      <c r="AC406" s="15">
        <f t="shared" si="228"/>
        <v>-1.1470097483296133E-2</v>
      </c>
      <c r="AD406" s="15">
        <f t="shared" si="229"/>
        <v>-1.9553841952062473E-2</v>
      </c>
      <c r="AE406" s="15">
        <f t="shared" si="230"/>
        <v>3.8235273508623833E-4</v>
      </c>
      <c r="AF406">
        <f t="shared" si="231"/>
        <v>-1.1470097483296133E-2</v>
      </c>
      <c r="AG406" s="68"/>
      <c r="AH406">
        <f t="shared" si="232"/>
        <v>8.0837444687663421E-3</v>
      </c>
      <c r="AI406">
        <f t="shared" si="233"/>
        <v>1.482107134784173</v>
      </c>
      <c r="AJ406">
        <f t="shared" si="234"/>
        <v>0.5653659370966887</v>
      </c>
      <c r="AK406">
        <f t="shared" si="235"/>
        <v>0.28490824942460913</v>
      </c>
      <c r="AL406">
        <f t="shared" si="236"/>
        <v>0.53374933268686031</v>
      </c>
      <c r="AM406">
        <f t="shared" si="237"/>
        <v>0.27339631398226188</v>
      </c>
      <c r="AN406" s="15">
        <f t="shared" si="219"/>
        <v>6.5715634049399423</v>
      </c>
      <c r="AO406" s="15">
        <f t="shared" si="219"/>
        <v>6.5697098708925719</v>
      </c>
      <c r="AP406" s="15">
        <f t="shared" si="219"/>
        <v>6.5662610614635257</v>
      </c>
      <c r="AQ406" s="15">
        <f t="shared" si="219"/>
        <v>6.5598531357937118</v>
      </c>
      <c r="AR406" s="15">
        <f t="shared" si="219"/>
        <v>6.5479777953596443</v>
      </c>
      <c r="AS406" s="15">
        <f t="shared" si="219"/>
        <v>6.5260693655183291</v>
      </c>
      <c r="AT406" s="15">
        <f t="shared" si="219"/>
        <v>6.4859527381932427</v>
      </c>
      <c r="AU406" s="15">
        <f t="shared" si="238"/>
        <v>6.4132960989237571</v>
      </c>
      <c r="AV406" s="15"/>
      <c r="AX406" s="15"/>
    </row>
    <row r="407" spans="1:64" x14ac:dyDescent="0.2">
      <c r="A407" s="10" t="s">
        <v>712</v>
      </c>
      <c r="B407" s="37" t="s">
        <v>676</v>
      </c>
      <c r="C407" s="10">
        <v>54987.461600000002</v>
      </c>
      <c r="D407" s="10">
        <v>2E-3</v>
      </c>
      <c r="E407" s="9">
        <f t="shared" si="220"/>
        <v>-714.00434513125697</v>
      </c>
      <c r="F407" s="9">
        <f t="shared" si="221"/>
        <v>-714</v>
      </c>
      <c r="G407" s="9">
        <f t="shared" si="222"/>
        <v>-6.7300000009709038E-3</v>
      </c>
      <c r="H407" s="9"/>
      <c r="I407" s="9"/>
      <c r="J407" s="9">
        <f>G407</f>
        <v>-6.7300000009709038E-3</v>
      </c>
      <c r="K407" s="9"/>
      <c r="L407" s="9"/>
      <c r="M407" s="9"/>
      <c r="N407" s="9"/>
      <c r="O407" s="9">
        <f t="shared" ca="1" si="217"/>
        <v>-1.8011832692285176E-3</v>
      </c>
      <c r="P407" s="9">
        <f t="shared" si="223"/>
        <v>4.4674211742684183E-3</v>
      </c>
      <c r="Q407" s="40">
        <f t="shared" si="224"/>
        <v>39968.961600000002</v>
      </c>
      <c r="S407" s="35">
        <v>1</v>
      </c>
      <c r="Z407">
        <f t="shared" si="225"/>
        <v>-714</v>
      </c>
      <c r="AA407" s="15">
        <f t="shared" si="226"/>
        <v>1.3010388432934941E-2</v>
      </c>
      <c r="AB407" s="15">
        <f t="shared" si="227"/>
        <v>-1.5272967259637426E-2</v>
      </c>
      <c r="AC407" s="15">
        <f t="shared" si="228"/>
        <v>-1.1197421175239322E-2</v>
      </c>
      <c r="AD407" s="15">
        <f t="shared" si="229"/>
        <v>-1.9740388433905846E-2</v>
      </c>
      <c r="AE407" s="15">
        <f t="shared" si="230"/>
        <v>3.8968293552148371E-4</v>
      </c>
      <c r="AF407">
        <f t="shared" si="231"/>
        <v>-1.1197421175239322E-2</v>
      </c>
      <c r="AG407" s="68"/>
      <c r="AH407">
        <f t="shared" si="232"/>
        <v>8.5429672586665225E-3</v>
      </c>
      <c r="AI407">
        <f t="shared" si="233"/>
        <v>1.4705228157683865</v>
      </c>
      <c r="AJ407">
        <f t="shared" si="234"/>
        <v>0.59738494111948826</v>
      </c>
      <c r="AK407">
        <f t="shared" si="235"/>
        <v>0.30365816281040298</v>
      </c>
      <c r="AL407">
        <f t="shared" si="236"/>
        <v>0.57310877703761987</v>
      </c>
      <c r="AM407">
        <f t="shared" si="237"/>
        <v>0.29466418226168728</v>
      </c>
      <c r="AN407" s="15">
        <f t="shared" si="219"/>
        <v>6.5936507089120688</v>
      </c>
      <c r="AO407" s="15">
        <f t="shared" si="219"/>
        <v>6.5917124687339221</v>
      </c>
      <c r="AP407" s="15">
        <f t="shared" si="219"/>
        <v>6.5880818899620737</v>
      </c>
      <c r="AQ407" s="15">
        <f t="shared" si="219"/>
        <v>6.5812924397786379</v>
      </c>
      <c r="AR407" s="15">
        <f t="shared" si="219"/>
        <v>6.5686332898339392</v>
      </c>
      <c r="AS407" s="15">
        <f t="shared" si="219"/>
        <v>6.5451531018124331</v>
      </c>
      <c r="AT407" s="15">
        <f t="shared" si="219"/>
        <v>6.5019795842023749</v>
      </c>
      <c r="AU407" s="15">
        <f t="shared" si="238"/>
        <v>6.4236035322666556</v>
      </c>
    </row>
    <row r="408" spans="1:64" x14ac:dyDescent="0.2">
      <c r="A408" s="39" t="s">
        <v>715</v>
      </c>
      <c r="B408" s="35" t="s">
        <v>676</v>
      </c>
      <c r="C408" s="12">
        <v>54996.758399999999</v>
      </c>
      <c r="D408" s="12">
        <v>2.9999999999999997E-4</v>
      </c>
      <c r="E408" s="9">
        <f t="shared" si="220"/>
        <v>-708.00199501569034</v>
      </c>
      <c r="F408" s="9">
        <f t="shared" si="221"/>
        <v>-708</v>
      </c>
      <c r="G408" s="9">
        <f t="shared" si="222"/>
        <v>-3.0900000056135468E-3</v>
      </c>
      <c r="H408" s="9"/>
      <c r="I408" s="9"/>
      <c r="J408" s="9"/>
      <c r="K408" s="9">
        <f t="shared" ref="K408:K421" si="239">G408</f>
        <v>-3.0900000056135468E-3</v>
      </c>
      <c r="L408" s="15"/>
      <c r="M408" s="9"/>
      <c r="N408" s="9"/>
      <c r="O408" s="9">
        <f t="shared" ca="1" si="217"/>
        <v>-1.6989159889871722E-3</v>
      </c>
      <c r="P408" s="9">
        <f t="shared" si="223"/>
        <v>4.4687937129568667E-3</v>
      </c>
      <c r="Q408" s="40">
        <f t="shared" si="224"/>
        <v>39978.258399999999</v>
      </c>
      <c r="S408" s="35">
        <v>1</v>
      </c>
      <c r="Z408">
        <f t="shared" si="225"/>
        <v>-708</v>
      </c>
      <c r="AA408" s="15">
        <f t="shared" si="226"/>
        <v>1.3097041059478599E-2</v>
      </c>
      <c r="AB408" s="15">
        <f t="shared" si="227"/>
        <v>-1.1718247352135279E-2</v>
      </c>
      <c r="AC408" s="15">
        <f t="shared" si="228"/>
        <v>-7.5587937185704135E-3</v>
      </c>
      <c r="AD408" s="15">
        <f t="shared" si="229"/>
        <v>-1.6187041065092146E-2</v>
      </c>
      <c r="AE408" s="15">
        <f t="shared" si="230"/>
        <v>2.6202029844297949E-4</v>
      </c>
      <c r="AF408">
        <f t="shared" si="231"/>
        <v>-7.5587937185704135E-3</v>
      </c>
      <c r="AG408" s="68"/>
      <c r="AH408">
        <f t="shared" si="232"/>
        <v>8.6282473465217318E-3</v>
      </c>
      <c r="AI408">
        <f t="shared" si="233"/>
        <v>1.4682894162817162</v>
      </c>
      <c r="AJ408">
        <f t="shared" si="234"/>
        <v>0.60323409063989275</v>
      </c>
      <c r="AK408">
        <f t="shared" si="235"/>
        <v>0.30709122846237341</v>
      </c>
      <c r="AL408">
        <f t="shared" si="236"/>
        <v>0.58042238082804554</v>
      </c>
      <c r="AM408">
        <f t="shared" si="237"/>
        <v>0.29864279802938365</v>
      </c>
      <c r="AN408" s="15">
        <f t="shared" si="219"/>
        <v>6.5977743199029089</v>
      </c>
      <c r="AO408" s="15">
        <f t="shared" si="219"/>
        <v>6.5958215059147198</v>
      </c>
      <c r="AP408" s="15">
        <f t="shared" si="219"/>
        <v>6.5921588499637567</v>
      </c>
      <c r="AQ408" s="15">
        <f t="shared" si="219"/>
        <v>6.5853007348726553</v>
      </c>
      <c r="AR408" s="15">
        <f t="shared" si="219"/>
        <v>6.5724983186179049</v>
      </c>
      <c r="AS408" s="15">
        <f t="shared" si="219"/>
        <v>6.5487273980748206</v>
      </c>
      <c r="AT408" s="15">
        <f t="shared" si="219"/>
        <v>6.5049837091238478</v>
      </c>
      <c r="AU408" s="15">
        <f t="shared" si="238"/>
        <v>6.4255361760184497</v>
      </c>
    </row>
    <row r="409" spans="1:64" x14ac:dyDescent="0.2">
      <c r="A409" s="39" t="s">
        <v>708</v>
      </c>
      <c r="B409" s="35" t="s">
        <v>702</v>
      </c>
      <c r="C409" s="12">
        <v>55025.40539</v>
      </c>
      <c r="D409" s="12">
        <v>1.1000000000000001E-3</v>
      </c>
      <c r="E409" s="9">
        <f t="shared" si="220"/>
        <v>-689.50646281781508</v>
      </c>
      <c r="F409" s="9">
        <f t="shared" si="221"/>
        <v>-689.5</v>
      </c>
      <c r="G409" s="9">
        <f t="shared" si="222"/>
        <v>-1.0009999998146668E-2</v>
      </c>
      <c r="H409" s="9"/>
      <c r="I409" s="9"/>
      <c r="J409" s="9"/>
      <c r="K409" s="9">
        <f t="shared" si="239"/>
        <v>-1.0009999998146668E-2</v>
      </c>
      <c r="L409" s="15"/>
      <c r="M409" s="9"/>
      <c r="N409" s="9"/>
      <c r="O409" s="9">
        <f t="shared" ca="1" si="217"/>
        <v>-1.3835918749096898E-3</v>
      </c>
      <c r="P409" s="9">
        <f t="shared" si="223"/>
        <v>4.4730244079516845E-3</v>
      </c>
      <c r="Q409" s="40">
        <f t="shared" si="224"/>
        <v>40006.90539</v>
      </c>
      <c r="S409" s="35">
        <v>1</v>
      </c>
      <c r="Z409">
        <f t="shared" si="225"/>
        <v>-689.5</v>
      </c>
      <c r="AA409" s="15">
        <f t="shared" si="226"/>
        <v>1.3362541007286087E-2</v>
      </c>
      <c r="AB409" s="15">
        <f t="shared" si="227"/>
        <v>-1.889951659748107E-2</v>
      </c>
      <c r="AC409" s="15">
        <f t="shared" si="228"/>
        <v>-1.4483024406098353E-2</v>
      </c>
      <c r="AD409" s="15">
        <f t="shared" si="229"/>
        <v>-2.3372541005432755E-2</v>
      </c>
      <c r="AE409" s="15">
        <f t="shared" si="230"/>
        <v>5.4627567305063555E-4</v>
      </c>
      <c r="AF409">
        <f t="shared" si="231"/>
        <v>-1.4483024406098353E-2</v>
      </c>
      <c r="AG409" s="68"/>
      <c r="AH409">
        <f t="shared" si="232"/>
        <v>8.8895165993344034E-3</v>
      </c>
      <c r="AI409">
        <f t="shared" si="233"/>
        <v>1.4612888031859308</v>
      </c>
      <c r="AJ409">
        <f t="shared" si="234"/>
        <v>0.62095871261475288</v>
      </c>
      <c r="AK409">
        <f t="shared" si="235"/>
        <v>0.31751006291973127</v>
      </c>
      <c r="AL409">
        <f t="shared" si="236"/>
        <v>0.60283770423619243</v>
      </c>
      <c r="AM409">
        <f t="shared" si="237"/>
        <v>0.31089155381832467</v>
      </c>
      <c r="AN409" s="15">
        <f t="shared" si="219"/>
        <v>6.6104524031950191</v>
      </c>
      <c r="AO409" s="15">
        <f t="shared" si="219"/>
        <v>6.6084572744887362</v>
      </c>
      <c r="AP409" s="15">
        <f t="shared" si="219"/>
        <v>6.6046997627901813</v>
      </c>
      <c r="AQ409" s="15">
        <f t="shared" si="219"/>
        <v>6.5976357756771824</v>
      </c>
      <c r="AR409" s="15">
        <f t="shared" si="219"/>
        <v>6.5843992046677524</v>
      </c>
      <c r="AS409" s="15">
        <f t="shared" si="219"/>
        <v>6.5597400535755463</v>
      </c>
      <c r="AT409" s="15">
        <f t="shared" si="219"/>
        <v>6.5142445420891377</v>
      </c>
      <c r="AU409" s="15">
        <f t="shared" si="238"/>
        <v>6.4314951609198125</v>
      </c>
    </row>
    <row r="410" spans="1:64" x14ac:dyDescent="0.2">
      <c r="A410" s="63" t="s">
        <v>554</v>
      </c>
      <c r="B410" s="28" t="s">
        <v>702</v>
      </c>
      <c r="C410" s="64">
        <v>55025.409</v>
      </c>
      <c r="D410" s="64" t="s">
        <v>700</v>
      </c>
      <c r="E410" s="9">
        <f t="shared" si="220"/>
        <v>-689.50413207133079</v>
      </c>
      <c r="F410" s="9">
        <f t="shared" si="221"/>
        <v>-689.5</v>
      </c>
      <c r="G410" s="9">
        <f t="shared" si="222"/>
        <v>-6.3999999983934686E-3</v>
      </c>
      <c r="H410" s="9"/>
      <c r="I410" s="9"/>
      <c r="J410" s="9"/>
      <c r="K410" s="9">
        <f t="shared" si="239"/>
        <v>-6.3999999983934686E-3</v>
      </c>
      <c r="L410" s="9"/>
      <c r="M410" s="15"/>
      <c r="N410" s="9"/>
      <c r="O410" s="9">
        <f t="shared" ca="1" si="217"/>
        <v>-1.3835918749096898E-3</v>
      </c>
      <c r="P410" s="9">
        <f t="shared" si="223"/>
        <v>4.4730244079516845E-3</v>
      </c>
      <c r="Q410" s="40">
        <f t="shared" si="224"/>
        <v>40006.909</v>
      </c>
      <c r="S410" s="35">
        <v>1</v>
      </c>
      <c r="Z410">
        <f t="shared" si="225"/>
        <v>-689.5</v>
      </c>
      <c r="AA410" s="15">
        <f t="shared" si="226"/>
        <v>1.3362541007286087E-2</v>
      </c>
      <c r="AB410" s="15">
        <f t="shared" si="227"/>
        <v>-1.5289516597727872E-2</v>
      </c>
      <c r="AC410" s="15">
        <f t="shared" si="228"/>
        <v>-1.0873024406345154E-2</v>
      </c>
      <c r="AD410" s="15">
        <f t="shared" si="229"/>
        <v>-1.9762541005679556E-2</v>
      </c>
      <c r="AE410" s="15">
        <f t="shared" si="230"/>
        <v>3.9055802700116589E-4</v>
      </c>
      <c r="AF410">
        <f t="shared" si="231"/>
        <v>-1.0873024406345154E-2</v>
      </c>
      <c r="AG410" s="68"/>
      <c r="AH410">
        <f t="shared" si="232"/>
        <v>8.8895165993344034E-3</v>
      </c>
      <c r="AI410">
        <f t="shared" si="233"/>
        <v>1.4612888031859308</v>
      </c>
      <c r="AJ410">
        <f t="shared" si="234"/>
        <v>0.62095871261475288</v>
      </c>
      <c r="AK410">
        <f t="shared" si="235"/>
        <v>0.31751006291973127</v>
      </c>
      <c r="AL410">
        <f t="shared" si="236"/>
        <v>0.60283770423619243</v>
      </c>
      <c r="AM410">
        <f t="shared" si="237"/>
        <v>0.31089155381832467</v>
      </c>
      <c r="AN410" s="15">
        <f t="shared" si="219"/>
        <v>6.6104524031950191</v>
      </c>
      <c r="AO410" s="15">
        <f t="shared" si="219"/>
        <v>6.6084572744887362</v>
      </c>
      <c r="AP410" s="15">
        <f t="shared" si="219"/>
        <v>6.6046997627901813</v>
      </c>
      <c r="AQ410" s="15">
        <f t="shared" si="219"/>
        <v>6.5976357756771824</v>
      </c>
      <c r="AR410" s="15">
        <f t="shared" si="219"/>
        <v>6.5843992046677524</v>
      </c>
      <c r="AS410" s="15">
        <f t="shared" si="219"/>
        <v>6.5597400535755463</v>
      </c>
      <c r="AT410" s="15">
        <f t="shared" si="219"/>
        <v>6.5142445420891377</v>
      </c>
      <c r="AU410" s="15">
        <f t="shared" si="238"/>
        <v>6.4314951609198125</v>
      </c>
      <c r="AV410" s="15"/>
    </row>
    <row r="411" spans="1:64" x14ac:dyDescent="0.2">
      <c r="A411" s="39" t="s">
        <v>708</v>
      </c>
      <c r="B411" s="35" t="s">
        <v>702</v>
      </c>
      <c r="C411" s="12">
        <v>55025.409090000001</v>
      </c>
      <c r="D411" s="12">
        <v>6.9999999999999999E-4</v>
      </c>
      <c r="E411" s="9">
        <f t="shared" si="220"/>
        <v>-689.50407396407684</v>
      </c>
      <c r="F411" s="9">
        <f t="shared" si="221"/>
        <v>-689.5</v>
      </c>
      <c r="G411" s="9">
        <f t="shared" si="222"/>
        <v>-6.309999997029081E-3</v>
      </c>
      <c r="H411" s="9"/>
      <c r="I411" s="9"/>
      <c r="J411" s="9"/>
      <c r="K411" s="9">
        <f t="shared" si="239"/>
        <v>-6.309999997029081E-3</v>
      </c>
      <c r="L411" s="15"/>
      <c r="M411" s="9"/>
      <c r="N411" s="9"/>
      <c r="O411" s="9">
        <f t="shared" ca="1" si="217"/>
        <v>-1.3835918749096898E-3</v>
      </c>
      <c r="P411" s="9">
        <f t="shared" si="223"/>
        <v>4.4730244079516845E-3</v>
      </c>
      <c r="Q411" s="40">
        <f t="shared" si="224"/>
        <v>40006.909090000001</v>
      </c>
      <c r="S411" s="35">
        <v>1</v>
      </c>
      <c r="Z411">
        <f t="shared" si="225"/>
        <v>-689.5</v>
      </c>
      <c r="AA411" s="15">
        <f t="shared" si="226"/>
        <v>1.3362541007286087E-2</v>
      </c>
      <c r="AB411" s="15">
        <f t="shared" si="227"/>
        <v>-1.5199516596363484E-2</v>
      </c>
      <c r="AC411" s="15">
        <f t="shared" si="228"/>
        <v>-1.0783024404980766E-2</v>
      </c>
      <c r="AD411" s="15">
        <f t="shared" si="229"/>
        <v>-1.9672541004315168E-2</v>
      </c>
      <c r="AE411" s="15">
        <f t="shared" si="230"/>
        <v>3.8700886956646163E-4</v>
      </c>
      <c r="AF411">
        <f t="shared" si="231"/>
        <v>-1.0783024404980766E-2</v>
      </c>
      <c r="AG411" s="68"/>
      <c r="AH411">
        <f t="shared" si="232"/>
        <v>8.8895165993344034E-3</v>
      </c>
      <c r="AI411">
        <f t="shared" si="233"/>
        <v>1.4612888031859308</v>
      </c>
      <c r="AJ411">
        <f t="shared" si="234"/>
        <v>0.62095871261475288</v>
      </c>
      <c r="AK411">
        <f t="shared" si="235"/>
        <v>0.31751006291973127</v>
      </c>
      <c r="AL411">
        <f t="shared" si="236"/>
        <v>0.60283770423619243</v>
      </c>
      <c r="AM411">
        <f t="shared" si="237"/>
        <v>0.31089155381832467</v>
      </c>
      <c r="AN411" s="15">
        <f t="shared" ref="AN411:AT420" si="240">$AU411+$AB$7*SIN(AO411)</f>
        <v>6.6104524031950191</v>
      </c>
      <c r="AO411" s="15">
        <f t="shared" si="240"/>
        <v>6.6084572744887362</v>
      </c>
      <c r="AP411" s="15">
        <f t="shared" si="240"/>
        <v>6.6046997627901813</v>
      </c>
      <c r="AQ411" s="15">
        <f t="shared" si="240"/>
        <v>6.5976357756771824</v>
      </c>
      <c r="AR411" s="15">
        <f t="shared" si="240"/>
        <v>6.5843992046677524</v>
      </c>
      <c r="AS411" s="15">
        <f t="shared" si="240"/>
        <v>6.5597400535755463</v>
      </c>
      <c r="AT411" s="15">
        <f t="shared" si="240"/>
        <v>6.5142445420891377</v>
      </c>
      <c r="AU411" s="15">
        <f t="shared" si="238"/>
        <v>6.4314951609198125</v>
      </c>
    </row>
    <row r="412" spans="1:64" x14ac:dyDescent="0.2">
      <c r="A412" s="63" t="s">
        <v>554</v>
      </c>
      <c r="B412" s="28" t="s">
        <v>702</v>
      </c>
      <c r="C412" s="64">
        <v>55025.412499999999</v>
      </c>
      <c r="D412" s="64" t="s">
        <v>700</v>
      </c>
      <c r="E412" s="9">
        <f t="shared" si="220"/>
        <v>-689.50187234482291</v>
      </c>
      <c r="F412" s="9">
        <f t="shared" si="221"/>
        <v>-689.5</v>
      </c>
      <c r="G412" s="9">
        <f t="shared" si="222"/>
        <v>-2.8999999994994141E-3</v>
      </c>
      <c r="H412" s="9"/>
      <c r="I412" s="9"/>
      <c r="J412" s="9"/>
      <c r="K412" s="9">
        <f t="shared" si="239"/>
        <v>-2.8999999994994141E-3</v>
      </c>
      <c r="L412" s="9"/>
      <c r="M412" s="15"/>
      <c r="N412" s="9"/>
      <c r="O412" s="9">
        <f t="shared" ca="1" si="217"/>
        <v>-1.3835918749096898E-3</v>
      </c>
      <c r="P412" s="9">
        <f t="shared" si="223"/>
        <v>4.4730244079516845E-3</v>
      </c>
      <c r="Q412" s="40">
        <f t="shared" si="224"/>
        <v>40006.912499999999</v>
      </c>
      <c r="S412" s="35">
        <v>1</v>
      </c>
      <c r="Z412">
        <f t="shared" si="225"/>
        <v>-689.5</v>
      </c>
      <c r="AA412" s="15">
        <f t="shared" si="226"/>
        <v>1.3362541007286087E-2</v>
      </c>
      <c r="AB412" s="15">
        <f t="shared" si="227"/>
        <v>-1.1789516598833817E-2</v>
      </c>
      <c r="AC412" s="15">
        <f t="shared" si="228"/>
        <v>-7.3730244074510986E-3</v>
      </c>
      <c r="AD412" s="15">
        <f t="shared" si="229"/>
        <v>-1.6262541006785501E-2</v>
      </c>
      <c r="AE412" s="15">
        <f t="shared" si="230"/>
        <v>2.6447023999737998E-4</v>
      </c>
      <c r="AF412">
        <f t="shared" si="231"/>
        <v>-7.3730244074510986E-3</v>
      </c>
      <c r="AG412" s="68"/>
      <c r="AH412">
        <f t="shared" si="232"/>
        <v>8.8895165993344034E-3</v>
      </c>
      <c r="AI412">
        <f t="shared" si="233"/>
        <v>1.4612888031859308</v>
      </c>
      <c r="AJ412">
        <f t="shared" si="234"/>
        <v>0.62095871261475288</v>
      </c>
      <c r="AK412">
        <f t="shared" si="235"/>
        <v>0.31751006291973127</v>
      </c>
      <c r="AL412">
        <f t="shared" si="236"/>
        <v>0.60283770423619243</v>
      </c>
      <c r="AM412">
        <f t="shared" si="237"/>
        <v>0.31089155381832467</v>
      </c>
      <c r="AN412" s="15">
        <f t="shared" si="240"/>
        <v>6.6104524031950191</v>
      </c>
      <c r="AO412" s="15">
        <f t="shared" si="240"/>
        <v>6.6084572744887362</v>
      </c>
      <c r="AP412" s="15">
        <f t="shared" si="240"/>
        <v>6.6046997627901813</v>
      </c>
      <c r="AQ412" s="15">
        <f t="shared" si="240"/>
        <v>6.5976357756771824</v>
      </c>
      <c r="AR412" s="15">
        <f t="shared" si="240"/>
        <v>6.5843992046677524</v>
      </c>
      <c r="AS412" s="15">
        <f t="shared" si="240"/>
        <v>6.5597400535755463</v>
      </c>
      <c r="AT412" s="15">
        <f t="shared" si="240"/>
        <v>6.5142445420891377</v>
      </c>
      <c r="AU412" s="15">
        <f t="shared" si="238"/>
        <v>6.4314951609198125</v>
      </c>
    </row>
    <row r="413" spans="1:64" x14ac:dyDescent="0.2">
      <c r="A413" s="39" t="s">
        <v>708</v>
      </c>
      <c r="B413" s="35" t="s">
        <v>702</v>
      </c>
      <c r="C413" s="12">
        <v>55025.41259</v>
      </c>
      <c r="D413" s="12">
        <v>1.1000000000000001E-3</v>
      </c>
      <c r="E413" s="9">
        <f t="shared" si="220"/>
        <v>-689.50181423756896</v>
      </c>
      <c r="F413" s="9">
        <f t="shared" si="221"/>
        <v>-689.5</v>
      </c>
      <c r="G413" s="9">
        <f t="shared" si="222"/>
        <v>-2.8099999981350265E-3</v>
      </c>
      <c r="H413" s="9"/>
      <c r="I413" s="9"/>
      <c r="J413" s="9"/>
      <c r="K413" s="9">
        <f t="shared" si="239"/>
        <v>-2.8099999981350265E-3</v>
      </c>
      <c r="L413" s="15"/>
      <c r="M413" s="9"/>
      <c r="N413" s="9"/>
      <c r="O413" s="9">
        <f t="shared" ca="1" si="217"/>
        <v>-1.3835918749096898E-3</v>
      </c>
      <c r="P413" s="9">
        <f t="shared" si="223"/>
        <v>4.4730244079516845E-3</v>
      </c>
      <c r="Q413" s="40">
        <f t="shared" si="224"/>
        <v>40006.91259</v>
      </c>
      <c r="S413" s="35">
        <v>1</v>
      </c>
      <c r="Z413">
        <f t="shared" si="225"/>
        <v>-689.5</v>
      </c>
      <c r="AA413" s="15">
        <f t="shared" si="226"/>
        <v>1.3362541007286087E-2</v>
      </c>
      <c r="AB413" s="15">
        <f t="shared" si="227"/>
        <v>-1.169951659746943E-2</v>
      </c>
      <c r="AC413" s="15">
        <f t="shared" si="228"/>
        <v>-7.2830244060867111E-3</v>
      </c>
      <c r="AD413" s="15">
        <f t="shared" si="229"/>
        <v>-1.6172541005421114E-2</v>
      </c>
      <c r="AE413" s="15">
        <f t="shared" si="230"/>
        <v>2.6155108257202734E-4</v>
      </c>
      <c r="AF413">
        <f t="shared" si="231"/>
        <v>-7.2830244060867111E-3</v>
      </c>
      <c r="AG413" s="68"/>
      <c r="AH413">
        <f t="shared" si="232"/>
        <v>8.8895165993344034E-3</v>
      </c>
      <c r="AI413">
        <f t="shared" si="233"/>
        <v>1.4612888031859308</v>
      </c>
      <c r="AJ413">
        <f t="shared" si="234"/>
        <v>0.62095871261475288</v>
      </c>
      <c r="AK413">
        <f t="shared" si="235"/>
        <v>0.31751006291973127</v>
      </c>
      <c r="AL413">
        <f t="shared" si="236"/>
        <v>0.60283770423619243</v>
      </c>
      <c r="AM413">
        <f t="shared" si="237"/>
        <v>0.31089155381832467</v>
      </c>
      <c r="AN413" s="15">
        <f t="shared" si="240"/>
        <v>6.6104524031950191</v>
      </c>
      <c r="AO413" s="15">
        <f t="shared" si="240"/>
        <v>6.6084572744887362</v>
      </c>
      <c r="AP413" s="15">
        <f t="shared" si="240"/>
        <v>6.6046997627901813</v>
      </c>
      <c r="AQ413" s="15">
        <f t="shared" si="240"/>
        <v>6.5976357756771824</v>
      </c>
      <c r="AR413" s="15">
        <f t="shared" si="240"/>
        <v>6.5843992046677524</v>
      </c>
      <c r="AS413" s="15">
        <f t="shared" si="240"/>
        <v>6.5597400535755463</v>
      </c>
      <c r="AT413" s="15">
        <f t="shared" si="240"/>
        <v>6.5142445420891377</v>
      </c>
      <c r="AU413" s="15">
        <f t="shared" si="238"/>
        <v>6.4314951609198125</v>
      </c>
    </row>
    <row r="414" spans="1:64" x14ac:dyDescent="0.2">
      <c r="A414" s="39" t="s">
        <v>716</v>
      </c>
      <c r="B414" s="35" t="s">
        <v>676</v>
      </c>
      <c r="C414" s="12">
        <v>55346.801200000002</v>
      </c>
      <c r="D414" s="12">
        <v>2.9999999999999997E-4</v>
      </c>
      <c r="E414" s="9">
        <f t="shared" si="220"/>
        <v>-482.00171093578456</v>
      </c>
      <c r="F414" s="9">
        <f t="shared" si="221"/>
        <v>-482</v>
      </c>
      <c r="G414" s="9">
        <f t="shared" si="222"/>
        <v>-2.6500000021769665E-3</v>
      </c>
      <c r="H414" s="9"/>
      <c r="I414" s="9"/>
      <c r="J414" s="9"/>
      <c r="K414" s="9">
        <f t="shared" si="239"/>
        <v>-2.6500000021769665E-3</v>
      </c>
      <c r="L414" s="15"/>
      <c r="M414" s="9"/>
      <c r="N414" s="9"/>
      <c r="O414" s="9">
        <f t="shared" ca="1" si="217"/>
        <v>2.1531515667701749E-3</v>
      </c>
      <c r="P414" s="9">
        <f t="shared" si="223"/>
        <v>4.5203423677120684E-3</v>
      </c>
      <c r="Q414" s="40">
        <f t="shared" si="224"/>
        <v>40328.301200000002</v>
      </c>
      <c r="S414" s="35">
        <v>1</v>
      </c>
      <c r="Z414">
        <f t="shared" si="225"/>
        <v>-482</v>
      </c>
      <c r="AA414" s="15">
        <f t="shared" si="226"/>
        <v>1.6153597275154367E-2</v>
      </c>
      <c r="AB414" s="15">
        <f t="shared" si="227"/>
        <v>-1.4283254909619264E-2</v>
      </c>
      <c r="AC414" s="15">
        <f t="shared" si="228"/>
        <v>-7.1703423698890349E-3</v>
      </c>
      <c r="AD414" s="15">
        <f t="shared" si="229"/>
        <v>-1.8803597277331333E-2</v>
      </c>
      <c r="AE414" s="15">
        <f t="shared" si="230"/>
        <v>3.5357527056806233E-4</v>
      </c>
      <c r="AF414">
        <f t="shared" si="231"/>
        <v>-7.1703423698890349E-3</v>
      </c>
      <c r="AG414" s="68"/>
      <c r="AH414">
        <f t="shared" si="232"/>
        <v>1.1633254907442298E-2</v>
      </c>
      <c r="AI414">
        <f t="shared" si="233"/>
        <v>1.3740620266229715</v>
      </c>
      <c r="AJ414">
        <f t="shared" si="234"/>
        <v>0.78731936165635941</v>
      </c>
      <c r="AK414">
        <f t="shared" si="235"/>
        <v>0.41674644598210475</v>
      </c>
      <c r="AL414">
        <f t="shared" si="236"/>
        <v>0.83932151053256021</v>
      </c>
      <c r="AM414">
        <f t="shared" si="237"/>
        <v>0.44616570859733917</v>
      </c>
      <c r="AN414" s="15">
        <f t="shared" si="240"/>
        <v>6.7485071446096034</v>
      </c>
      <c r="AO414" s="15">
        <f t="shared" si="240"/>
        <v>6.7463041302818008</v>
      </c>
      <c r="AP414" s="15">
        <f t="shared" si="240"/>
        <v>6.7419118004154814</v>
      </c>
      <c r="AQ414" s="15">
        <f t="shared" si="240"/>
        <v>6.7331826841004512</v>
      </c>
      <c r="AR414" s="15">
        <f t="shared" si="240"/>
        <v>6.7159425615939758</v>
      </c>
      <c r="AS414" s="15">
        <f t="shared" si="240"/>
        <v>6.6822856345052735</v>
      </c>
      <c r="AT414" s="15">
        <f t="shared" si="240"/>
        <v>6.6178874711693814</v>
      </c>
      <c r="AU414" s="15">
        <f t="shared" si="238"/>
        <v>6.4983324240026743</v>
      </c>
    </row>
    <row r="415" spans="1:64" x14ac:dyDescent="0.2">
      <c r="A415" s="39" t="s">
        <v>719</v>
      </c>
      <c r="B415" s="35" t="s">
        <v>676</v>
      </c>
      <c r="C415" s="12">
        <v>55642.6345</v>
      </c>
      <c r="D415" s="12">
        <v>1E-4</v>
      </c>
      <c r="E415" s="9">
        <f t="shared" si="220"/>
        <v>-291.00103947419444</v>
      </c>
      <c r="F415" s="9">
        <f t="shared" si="221"/>
        <v>-291</v>
      </c>
      <c r="G415" s="9">
        <f t="shared" si="222"/>
        <v>-1.6099999993457459E-3</v>
      </c>
      <c r="H415" s="9"/>
      <c r="I415" s="9"/>
      <c r="J415" s="9"/>
      <c r="K415" s="9">
        <f t="shared" si="239"/>
        <v>-1.6099999993457459E-3</v>
      </c>
      <c r="L415" s="15"/>
      <c r="M415" s="9"/>
      <c r="N415" s="9"/>
      <c r="O415" s="9">
        <f t="shared" ca="1" si="217"/>
        <v>5.4086599877863411E-3</v>
      </c>
      <c r="P415" s="9">
        <f t="shared" si="223"/>
        <v>4.5636795062062221E-3</v>
      </c>
      <c r="Q415" s="40">
        <f t="shared" si="224"/>
        <v>40624.1345</v>
      </c>
      <c r="S415" s="35">
        <v>1</v>
      </c>
      <c r="Z415">
        <f t="shared" si="225"/>
        <v>-291</v>
      </c>
      <c r="AA415" s="15">
        <f t="shared" si="226"/>
        <v>1.8396637039761396E-2</v>
      </c>
      <c r="AB415" s="15">
        <f t="shared" si="227"/>
        <v>-1.544295753290092E-2</v>
      </c>
      <c r="AC415" s="15">
        <f t="shared" si="228"/>
        <v>-6.173679505551968E-3</v>
      </c>
      <c r="AD415" s="15">
        <f t="shared" si="229"/>
        <v>-2.0006637039107142E-2</v>
      </c>
      <c r="AE415" s="15">
        <f t="shared" si="230"/>
        <v>4.002655256145738E-4</v>
      </c>
      <c r="AF415">
        <f t="shared" si="231"/>
        <v>-6.173679505551968E-3</v>
      </c>
      <c r="AG415" s="68"/>
      <c r="AH415">
        <f t="shared" si="232"/>
        <v>1.3832957533555174E-2</v>
      </c>
      <c r="AI415">
        <f t="shared" si="233"/>
        <v>1.287573826490136</v>
      </c>
      <c r="AJ415">
        <f t="shared" si="234"/>
        <v>0.89058800292710782</v>
      </c>
      <c r="AK415">
        <f t="shared" si="235"/>
        <v>0.48052189785463595</v>
      </c>
      <c r="AL415">
        <f t="shared" si="236"/>
        <v>1.0315088892675635</v>
      </c>
      <c r="AM415">
        <f t="shared" si="237"/>
        <v>0.56693810360392027</v>
      </c>
      <c r="AN415" s="15">
        <f t="shared" si="240"/>
        <v>6.8681025597412262</v>
      </c>
      <c r="AO415" s="15">
        <f t="shared" si="240"/>
        <v>6.8660791373172145</v>
      </c>
      <c r="AP415" s="15">
        <f t="shared" si="240"/>
        <v>6.86175737346041</v>
      </c>
      <c r="AQ415" s="15">
        <f t="shared" si="240"/>
        <v>6.8525671633864311</v>
      </c>
      <c r="AR415" s="15">
        <f t="shared" si="240"/>
        <v>6.8332008041203016</v>
      </c>
      <c r="AS415" s="15">
        <f t="shared" si="240"/>
        <v>6.7931170285958435</v>
      </c>
      <c r="AT415" s="15">
        <f t="shared" si="240"/>
        <v>6.7128208387251949</v>
      </c>
      <c r="AU415" s="15">
        <f t="shared" si="238"/>
        <v>6.5598549167681028</v>
      </c>
    </row>
    <row r="416" spans="1:64" x14ac:dyDescent="0.2">
      <c r="A416" s="39" t="s">
        <v>719</v>
      </c>
      <c r="B416" s="35" t="s">
        <v>676</v>
      </c>
      <c r="C416" s="12">
        <v>55642.634610000001</v>
      </c>
      <c r="D416" s="12">
        <v>1E-4</v>
      </c>
      <c r="E416" s="9">
        <f t="shared" si="220"/>
        <v>-291.00096845421791</v>
      </c>
      <c r="F416" s="9">
        <f t="shared" si="221"/>
        <v>-291</v>
      </c>
      <c r="G416" s="9">
        <f t="shared" si="222"/>
        <v>-1.4999999984866008E-3</v>
      </c>
      <c r="H416" s="9"/>
      <c r="I416" s="9"/>
      <c r="J416" s="9"/>
      <c r="K416" s="9">
        <f t="shared" si="239"/>
        <v>-1.4999999984866008E-3</v>
      </c>
      <c r="L416" s="15"/>
      <c r="M416" s="9"/>
      <c r="N416" s="9"/>
      <c r="O416" s="9">
        <f t="shared" ca="1" si="217"/>
        <v>5.4086599877863411E-3</v>
      </c>
      <c r="P416" s="9">
        <f t="shared" si="223"/>
        <v>4.5636795062062221E-3</v>
      </c>
      <c r="Q416" s="40">
        <f t="shared" si="224"/>
        <v>40624.134610000001</v>
      </c>
      <c r="S416" s="35">
        <v>1</v>
      </c>
      <c r="Z416">
        <f t="shared" si="225"/>
        <v>-291</v>
      </c>
      <c r="AA416" s="15">
        <f t="shared" si="226"/>
        <v>1.8396637039761396E-2</v>
      </c>
      <c r="AB416" s="15">
        <f t="shared" si="227"/>
        <v>-1.5332957532041775E-2</v>
      </c>
      <c r="AC416" s="15">
        <f t="shared" si="228"/>
        <v>-6.0636795046928229E-3</v>
      </c>
      <c r="AD416" s="15">
        <f t="shared" si="229"/>
        <v>-1.9896637038247997E-2</v>
      </c>
      <c r="AE416" s="15">
        <f t="shared" si="230"/>
        <v>3.9587616543178202E-4</v>
      </c>
      <c r="AF416">
        <f t="shared" si="231"/>
        <v>-6.0636795046928229E-3</v>
      </c>
      <c r="AG416" s="68"/>
      <c r="AH416">
        <f t="shared" si="232"/>
        <v>1.3832957533555174E-2</v>
      </c>
      <c r="AI416">
        <f t="shared" si="233"/>
        <v>1.287573826490136</v>
      </c>
      <c r="AJ416">
        <f t="shared" si="234"/>
        <v>0.89058800292710782</v>
      </c>
      <c r="AK416">
        <f t="shared" si="235"/>
        <v>0.48052189785463595</v>
      </c>
      <c r="AL416">
        <f t="shared" si="236"/>
        <v>1.0315088892675635</v>
      </c>
      <c r="AM416">
        <f t="shared" si="237"/>
        <v>0.56693810360392027</v>
      </c>
      <c r="AN416" s="15">
        <f t="shared" si="240"/>
        <v>6.8681025597412262</v>
      </c>
      <c r="AO416" s="15">
        <f t="shared" si="240"/>
        <v>6.8660791373172145</v>
      </c>
      <c r="AP416" s="15">
        <f t="shared" si="240"/>
        <v>6.86175737346041</v>
      </c>
      <c r="AQ416" s="15">
        <f t="shared" si="240"/>
        <v>6.8525671633864311</v>
      </c>
      <c r="AR416" s="15">
        <f t="shared" si="240"/>
        <v>6.8332008041203016</v>
      </c>
      <c r="AS416" s="15">
        <f t="shared" si="240"/>
        <v>6.7931170285958435</v>
      </c>
      <c r="AT416" s="15">
        <f t="shared" si="240"/>
        <v>6.7128208387251949</v>
      </c>
      <c r="AU416" s="15">
        <f t="shared" si="238"/>
        <v>6.5598549167681028</v>
      </c>
    </row>
    <row r="417" spans="1:68" x14ac:dyDescent="0.2">
      <c r="A417" s="39" t="s">
        <v>719</v>
      </c>
      <c r="B417" s="35" t="s">
        <v>676</v>
      </c>
      <c r="C417" s="12">
        <v>55642.634689999999</v>
      </c>
      <c r="D417" s="12">
        <v>1E-4</v>
      </c>
      <c r="E417" s="9">
        <f t="shared" si="220"/>
        <v>-291.00091680332758</v>
      </c>
      <c r="F417" s="9">
        <f t="shared" si="221"/>
        <v>-291</v>
      </c>
      <c r="G417" s="9">
        <f t="shared" si="222"/>
        <v>-1.4200000005075708E-3</v>
      </c>
      <c r="H417" s="9"/>
      <c r="I417" s="9"/>
      <c r="J417" s="9"/>
      <c r="K417" s="9">
        <f t="shared" si="239"/>
        <v>-1.4200000005075708E-3</v>
      </c>
      <c r="L417" s="15"/>
      <c r="M417" s="9"/>
      <c r="N417" s="9"/>
      <c r="O417" s="9">
        <f t="shared" ca="1" si="217"/>
        <v>5.4086599877863411E-3</v>
      </c>
      <c r="P417" s="9">
        <f t="shared" si="223"/>
        <v>4.5636795062062221E-3</v>
      </c>
      <c r="Q417" s="40">
        <f t="shared" si="224"/>
        <v>40624.134689999999</v>
      </c>
      <c r="S417" s="35">
        <v>1</v>
      </c>
      <c r="Z417">
        <f t="shared" si="225"/>
        <v>-291</v>
      </c>
      <c r="AA417" s="15">
        <f t="shared" si="226"/>
        <v>1.8396637039761396E-2</v>
      </c>
      <c r="AB417" s="15">
        <f t="shared" si="227"/>
        <v>-1.5252957534062745E-2</v>
      </c>
      <c r="AC417" s="15">
        <f t="shared" si="228"/>
        <v>-5.9836795067137929E-3</v>
      </c>
      <c r="AD417" s="15">
        <f t="shared" si="229"/>
        <v>-1.9816637040268967E-2</v>
      </c>
      <c r="AE417" s="15">
        <f t="shared" si="230"/>
        <v>3.9269910358576002E-4</v>
      </c>
      <c r="AF417">
        <f t="shared" si="231"/>
        <v>-5.9836795067137929E-3</v>
      </c>
      <c r="AG417" s="68"/>
      <c r="AH417">
        <f t="shared" si="232"/>
        <v>1.3832957533555174E-2</v>
      </c>
      <c r="AI417">
        <f t="shared" si="233"/>
        <v>1.287573826490136</v>
      </c>
      <c r="AJ417">
        <f t="shared" si="234"/>
        <v>0.89058800292710782</v>
      </c>
      <c r="AK417">
        <f t="shared" si="235"/>
        <v>0.48052189785463595</v>
      </c>
      <c r="AL417">
        <f t="shared" si="236"/>
        <v>1.0315088892675635</v>
      </c>
      <c r="AM417">
        <f t="shared" si="237"/>
        <v>0.56693810360392027</v>
      </c>
      <c r="AN417" s="15">
        <f t="shared" si="240"/>
        <v>6.8681025597412262</v>
      </c>
      <c r="AO417" s="15">
        <f t="shared" si="240"/>
        <v>6.8660791373172145</v>
      </c>
      <c r="AP417" s="15">
        <f t="shared" si="240"/>
        <v>6.86175737346041</v>
      </c>
      <c r="AQ417" s="15">
        <f t="shared" si="240"/>
        <v>6.8525671633864311</v>
      </c>
      <c r="AR417" s="15">
        <f t="shared" si="240"/>
        <v>6.8332008041203016</v>
      </c>
      <c r="AS417" s="15">
        <f t="shared" si="240"/>
        <v>6.7931170285958435</v>
      </c>
      <c r="AT417" s="15">
        <f t="shared" si="240"/>
        <v>6.7128208387251949</v>
      </c>
      <c r="AU417" s="15">
        <f t="shared" si="238"/>
        <v>6.5598549167681028</v>
      </c>
    </row>
    <row r="418" spans="1:68" x14ac:dyDescent="0.2">
      <c r="A418" s="39" t="s">
        <v>719</v>
      </c>
      <c r="B418" s="35" t="s">
        <v>676</v>
      </c>
      <c r="C418" s="12">
        <v>55642.634810000003</v>
      </c>
      <c r="D418" s="12">
        <v>1E-4</v>
      </c>
      <c r="E418" s="9">
        <f t="shared" si="220"/>
        <v>-291.00083932698743</v>
      </c>
      <c r="F418" s="9">
        <f t="shared" si="221"/>
        <v>-291</v>
      </c>
      <c r="G418" s="9">
        <f t="shared" si="222"/>
        <v>-1.2999999962630682E-3</v>
      </c>
      <c r="H418" s="9"/>
      <c r="I418" s="9"/>
      <c r="J418" s="9"/>
      <c r="K418" s="9">
        <f t="shared" si="239"/>
        <v>-1.2999999962630682E-3</v>
      </c>
      <c r="L418" s="15"/>
      <c r="M418" s="9"/>
      <c r="N418" s="9"/>
      <c r="O418" s="9">
        <f t="shared" ca="1" si="217"/>
        <v>5.4086599877863411E-3</v>
      </c>
      <c r="P418" s="9">
        <f t="shared" si="223"/>
        <v>4.5636795062062221E-3</v>
      </c>
      <c r="Q418" s="40">
        <f t="shared" si="224"/>
        <v>40624.134810000003</v>
      </c>
      <c r="S418" s="35">
        <v>1</v>
      </c>
      <c r="Z418">
        <f t="shared" si="225"/>
        <v>-291</v>
      </c>
      <c r="AA418" s="15">
        <f t="shared" si="226"/>
        <v>1.8396637039761396E-2</v>
      </c>
      <c r="AB418" s="15">
        <f t="shared" si="227"/>
        <v>-1.5132957529818242E-2</v>
      </c>
      <c r="AC418" s="15">
        <f t="shared" si="228"/>
        <v>-5.8636795024692902E-3</v>
      </c>
      <c r="AD418" s="15">
        <f t="shared" si="229"/>
        <v>-1.9696637036024464E-2</v>
      </c>
      <c r="AE418" s="15">
        <f t="shared" si="230"/>
        <v>3.8795751052889056E-4</v>
      </c>
      <c r="AF418">
        <f t="shared" si="231"/>
        <v>-5.8636795024692902E-3</v>
      </c>
      <c r="AG418" s="68"/>
      <c r="AH418">
        <f t="shared" si="232"/>
        <v>1.3832957533555174E-2</v>
      </c>
      <c r="AI418">
        <f t="shared" si="233"/>
        <v>1.287573826490136</v>
      </c>
      <c r="AJ418">
        <f t="shared" si="234"/>
        <v>0.89058800292710782</v>
      </c>
      <c r="AK418">
        <f t="shared" si="235"/>
        <v>0.48052189785463595</v>
      </c>
      <c r="AL418">
        <f t="shared" si="236"/>
        <v>1.0315088892675635</v>
      </c>
      <c r="AM418">
        <f t="shared" si="237"/>
        <v>0.56693810360392027</v>
      </c>
      <c r="AN418" s="15">
        <f t="shared" si="240"/>
        <v>6.8681025597412262</v>
      </c>
      <c r="AO418" s="15">
        <f t="shared" si="240"/>
        <v>6.8660791373172145</v>
      </c>
      <c r="AP418" s="15">
        <f t="shared" si="240"/>
        <v>6.86175737346041</v>
      </c>
      <c r="AQ418" s="15">
        <f t="shared" si="240"/>
        <v>6.8525671633864311</v>
      </c>
      <c r="AR418" s="15">
        <f t="shared" si="240"/>
        <v>6.8332008041203016</v>
      </c>
      <c r="AS418" s="15">
        <f t="shared" si="240"/>
        <v>6.7931170285958435</v>
      </c>
      <c r="AT418" s="15">
        <f t="shared" si="240"/>
        <v>6.7128208387251949</v>
      </c>
      <c r="AU418" s="15">
        <f t="shared" si="238"/>
        <v>6.5598549167681028</v>
      </c>
    </row>
    <row r="419" spans="1:68" x14ac:dyDescent="0.2">
      <c r="A419" s="12" t="s">
        <v>718</v>
      </c>
      <c r="B419" s="35" t="s">
        <v>702</v>
      </c>
      <c r="C419" s="12">
        <v>55648.830300000001</v>
      </c>
      <c r="D419" s="12">
        <v>2.0000000000000001E-4</v>
      </c>
      <c r="E419" s="9">
        <f t="shared" si="220"/>
        <v>-287.00080704518132</v>
      </c>
      <c r="F419" s="9">
        <f t="shared" si="221"/>
        <v>-287</v>
      </c>
      <c r="G419" s="9">
        <f t="shared" si="222"/>
        <v>-1.2500000011641532E-3</v>
      </c>
      <c r="H419" s="9"/>
      <c r="I419" s="9"/>
      <c r="J419" s="9"/>
      <c r="K419" s="9">
        <f t="shared" si="239"/>
        <v>-1.2500000011641532E-3</v>
      </c>
      <c r="L419" s="15"/>
      <c r="M419" s="9"/>
      <c r="N419" s="9"/>
      <c r="O419" s="9">
        <f t="shared" ca="1" si="217"/>
        <v>5.4768381746139044E-3</v>
      </c>
      <c r="P419" s="9">
        <f t="shared" si="223"/>
        <v>4.5645848542964947E-3</v>
      </c>
      <c r="Q419" s="40">
        <f t="shared" si="224"/>
        <v>40630.330300000001</v>
      </c>
      <c r="S419" s="35">
        <v>1</v>
      </c>
      <c r="Z419">
        <f t="shared" si="225"/>
        <v>-287</v>
      </c>
      <c r="AA419" s="15">
        <f t="shared" si="226"/>
        <v>1.8440181474396515E-2</v>
      </c>
      <c r="AB419" s="15">
        <f t="shared" si="227"/>
        <v>-1.5125596621264172E-2</v>
      </c>
      <c r="AC419" s="15">
        <f t="shared" si="228"/>
        <v>-5.8145848554606479E-3</v>
      </c>
      <c r="AD419" s="15">
        <f t="shared" si="229"/>
        <v>-1.9690181475560668E-2</v>
      </c>
      <c r="AE419" s="15">
        <f t="shared" si="230"/>
        <v>3.8770324654051249E-4</v>
      </c>
      <c r="AF419">
        <f t="shared" si="231"/>
        <v>-5.8145848554606479E-3</v>
      </c>
      <c r="AG419" s="68"/>
      <c r="AH419">
        <f t="shared" si="232"/>
        <v>1.3875596620100019E-2</v>
      </c>
      <c r="AI419">
        <f t="shared" si="233"/>
        <v>1.2857630044808832</v>
      </c>
      <c r="AJ419">
        <f t="shared" si="234"/>
        <v>0.89229369672862935</v>
      </c>
      <c r="AK419">
        <f t="shared" si="235"/>
        <v>0.4816009813840279</v>
      </c>
      <c r="AL419">
        <f t="shared" si="236"/>
        <v>1.035273106729073</v>
      </c>
      <c r="AM419">
        <f t="shared" si="237"/>
        <v>0.56942781705098044</v>
      </c>
      <c r="AN419" s="15">
        <f t="shared" si="240"/>
        <v>6.8705263590628833</v>
      </c>
      <c r="AO419" s="15">
        <f t="shared" si="240"/>
        <v>6.8685095354135797</v>
      </c>
      <c r="AP419" s="15">
        <f t="shared" si="240"/>
        <v>6.8641949615565689</v>
      </c>
      <c r="AQ419" s="15">
        <f t="shared" si="240"/>
        <v>6.8550055276507127</v>
      </c>
      <c r="AR419" s="15">
        <f t="shared" si="240"/>
        <v>6.8356112868067962</v>
      </c>
      <c r="AS419" s="15">
        <f t="shared" si="240"/>
        <v>6.7954142417218515</v>
      </c>
      <c r="AT419" s="15">
        <f t="shared" si="240"/>
        <v>6.7148032219968616</v>
      </c>
      <c r="AU419" s="15">
        <f t="shared" si="238"/>
        <v>6.5611433459359647</v>
      </c>
    </row>
    <row r="420" spans="1:68" x14ac:dyDescent="0.2">
      <c r="A420" s="63" t="s">
        <v>879</v>
      </c>
      <c r="B420" s="28" t="s">
        <v>702</v>
      </c>
      <c r="C420" s="64">
        <v>56089.479700000004</v>
      </c>
      <c r="D420" s="64" t="s">
        <v>700</v>
      </c>
      <c r="E420" s="9">
        <f t="shared" si="220"/>
        <v>-2.5016270030844767</v>
      </c>
      <c r="F420" s="9">
        <f t="shared" si="221"/>
        <v>-2.5</v>
      </c>
      <c r="G420" s="9">
        <f t="shared" si="222"/>
        <v>-2.5199999945471063E-3</v>
      </c>
      <c r="H420" s="9"/>
      <c r="I420" s="9"/>
      <c r="J420" s="9"/>
      <c r="K420" s="9">
        <f t="shared" si="239"/>
        <v>-2.5199999945471063E-3</v>
      </c>
      <c r="L420" s="9"/>
      <c r="M420" s="15"/>
      <c r="N420" s="9"/>
      <c r="O420" s="9">
        <f t="shared" ca="1" si="217"/>
        <v>1.032601171272437E-2</v>
      </c>
      <c r="P420" s="9">
        <f t="shared" si="223"/>
        <v>4.6287424502365962E-3</v>
      </c>
      <c r="Q420" s="40">
        <f t="shared" si="224"/>
        <v>41070.979700000004</v>
      </c>
      <c r="S420" s="35">
        <v>1</v>
      </c>
      <c r="Z420">
        <f t="shared" si="225"/>
        <v>-2.5</v>
      </c>
      <c r="AA420" s="15">
        <f t="shared" si="226"/>
        <v>2.1186340659907633E-2</v>
      </c>
      <c r="AB420" s="15">
        <f t="shared" si="227"/>
        <v>-1.9077598204218144E-2</v>
      </c>
      <c r="AC420" s="15">
        <f t="shared" si="228"/>
        <v>-7.1487424447837025E-3</v>
      </c>
      <c r="AD420" s="15">
        <f t="shared" si="229"/>
        <v>-2.370634065445474E-2</v>
      </c>
      <c r="AE420" s="15">
        <f t="shared" si="230"/>
        <v>5.6199058722505358E-4</v>
      </c>
      <c r="AF420">
        <f t="shared" si="231"/>
        <v>-7.1487424447837025E-3</v>
      </c>
      <c r="AG420" s="68"/>
      <c r="AH420">
        <f t="shared" si="232"/>
        <v>1.6557598209671037E-2</v>
      </c>
      <c r="AI420">
        <f t="shared" si="233"/>
        <v>1.1619412445506498</v>
      </c>
      <c r="AJ420">
        <f t="shared" si="234"/>
        <v>0.97451593011019588</v>
      </c>
      <c r="AK420">
        <f t="shared" si="235"/>
        <v>0.53607372003614084</v>
      </c>
      <c r="AL420">
        <f t="shared" si="236"/>
        <v>1.2774253691267345</v>
      </c>
      <c r="AM420">
        <f t="shared" si="237"/>
        <v>0.74254480414095669</v>
      </c>
      <c r="AN420" s="15">
        <f t="shared" si="240"/>
        <v>7.0344453777840101</v>
      </c>
      <c r="AO420" s="15">
        <f t="shared" si="240"/>
        <v>7.0330506020265879</v>
      </c>
      <c r="AP420" s="15">
        <f t="shared" si="240"/>
        <v>7.0296523972075704</v>
      </c>
      <c r="AQ420" s="15">
        <f t="shared" si="240"/>
        <v>7.0214173770058643</v>
      </c>
      <c r="AR420" s="15">
        <f t="shared" si="240"/>
        <v>7.0017114533861893</v>
      </c>
      <c r="AS420" s="15">
        <f t="shared" si="240"/>
        <v>6.9558683227642595</v>
      </c>
      <c r="AT420" s="15">
        <f t="shared" si="240"/>
        <v>6.8550773824840698</v>
      </c>
      <c r="AU420" s="15">
        <f t="shared" si="238"/>
        <v>6.652782870500177</v>
      </c>
    </row>
    <row r="421" spans="1:68" x14ac:dyDescent="0.2">
      <c r="A421" s="63" t="s">
        <v>879</v>
      </c>
      <c r="B421" s="28" t="s">
        <v>676</v>
      </c>
      <c r="C421" s="64">
        <v>56093.356800000001</v>
      </c>
      <c r="D421" s="64" t="s">
        <v>700</v>
      </c>
      <c r="E421" s="9">
        <f t="shared" si="220"/>
        <v>1.5688958333604564E-3</v>
      </c>
      <c r="F421" s="9">
        <f t="shared" si="221"/>
        <v>0</v>
      </c>
      <c r="G421" s="9">
        <f t="shared" si="222"/>
        <v>2.4300000004586764E-3</v>
      </c>
      <c r="H421" s="9"/>
      <c r="I421" s="9"/>
      <c r="J421" s="9"/>
      <c r="K421" s="9">
        <f t="shared" si="239"/>
        <v>2.4300000004586764E-3</v>
      </c>
      <c r="L421" s="9"/>
      <c r="M421" s="15"/>
      <c r="N421" s="9"/>
      <c r="O421" s="9">
        <f t="shared" ca="1" si="217"/>
        <v>1.0368623079491598E-2</v>
      </c>
      <c r="P421" s="9">
        <f t="shared" si="223"/>
        <v>4.6293041684465153E-3</v>
      </c>
      <c r="Q421" s="40">
        <f t="shared" si="224"/>
        <v>41074.856800000001</v>
      </c>
      <c r="S421" s="35">
        <v>1</v>
      </c>
      <c r="Z421">
        <f t="shared" si="225"/>
        <v>0</v>
      </c>
      <c r="AA421" s="15">
        <f t="shared" si="226"/>
        <v>2.1207509744145904E-2</v>
      </c>
      <c r="AB421" s="15">
        <f t="shared" si="227"/>
        <v>-1.4148205575240713E-2</v>
      </c>
      <c r="AC421" s="15">
        <f t="shared" si="228"/>
        <v>-2.1993041679878389E-3</v>
      </c>
      <c r="AD421" s="15">
        <f t="shared" si="229"/>
        <v>-1.8777509743687228E-2</v>
      </c>
      <c r="AE421" s="15">
        <f t="shared" si="230"/>
        <v>3.5259487217426875E-4</v>
      </c>
      <c r="AF421">
        <f t="shared" si="231"/>
        <v>-2.1993041679878389E-3</v>
      </c>
      <c r="AG421" s="68"/>
      <c r="AH421">
        <f t="shared" si="232"/>
        <v>1.657820557569939E-2</v>
      </c>
      <c r="AI421">
        <f t="shared" si="233"/>
        <v>1.1609128951640963</v>
      </c>
      <c r="AJ421">
        <f t="shared" si="234"/>
        <v>0.97494432294949707</v>
      </c>
      <c r="AK421">
        <f t="shared" si="235"/>
        <v>0.53638329594601342</v>
      </c>
      <c r="AL421">
        <f t="shared" si="236"/>
        <v>1.2793431132527211</v>
      </c>
      <c r="AM421">
        <f t="shared" si="237"/>
        <v>0.74403343253267817</v>
      </c>
      <c r="AN421" s="15">
        <f t="shared" ref="AN421:AT430" si="241">$AU421+$AB$7*SIN(AO421)</f>
        <v>7.0358133817749806</v>
      </c>
      <c r="AO421" s="15">
        <f t="shared" si="241"/>
        <v>7.0344246872401959</v>
      </c>
      <c r="AP421" s="15">
        <f t="shared" si="241"/>
        <v>7.0310369582234937</v>
      </c>
      <c r="AQ421" s="15">
        <f t="shared" si="241"/>
        <v>7.0228168192362821</v>
      </c>
      <c r="AR421" s="15">
        <f t="shared" si="241"/>
        <v>7.0031218051805624</v>
      </c>
      <c r="AS421" s="15">
        <f t="shared" si="241"/>
        <v>6.9572505360756063</v>
      </c>
      <c r="AT421" s="15">
        <f t="shared" si="241"/>
        <v>6.8563030838815537</v>
      </c>
      <c r="AU421" s="15">
        <f t="shared" si="238"/>
        <v>6.6535881387300906</v>
      </c>
    </row>
    <row r="422" spans="1:68" x14ac:dyDescent="0.2">
      <c r="A422" s="12" t="s">
        <v>720</v>
      </c>
      <c r="B422" s="35" t="s">
        <v>676</v>
      </c>
      <c r="C422" s="12">
        <v>56460.440699999999</v>
      </c>
      <c r="D422" s="12">
        <v>5.9999999999999995E-4</v>
      </c>
      <c r="E422" s="9">
        <f t="shared" si="220"/>
        <v>237.00420309130476</v>
      </c>
      <c r="F422" s="9">
        <f t="shared" si="221"/>
        <v>237</v>
      </c>
      <c r="G422" s="9">
        <f t="shared" si="222"/>
        <v>6.5099999992526136E-3</v>
      </c>
      <c r="H422" s="9"/>
      <c r="I422" s="9"/>
      <c r="J422" s="9">
        <f>G422</f>
        <v>6.5099999992526136E-3</v>
      </c>
      <c r="K422" s="9"/>
      <c r="L422" s="9"/>
      <c r="M422" s="15"/>
      <c r="N422" s="9"/>
      <c r="O422" s="9">
        <f t="shared" ca="1" si="217"/>
        <v>1.4408180649024745E-2</v>
      </c>
      <c r="P422" s="9">
        <f t="shared" si="223"/>
        <v>4.6823923412149544E-3</v>
      </c>
      <c r="Q422" s="40">
        <f t="shared" si="224"/>
        <v>41441.940699999999</v>
      </c>
      <c r="S422" s="35">
        <v>1</v>
      </c>
      <c r="Z422">
        <f t="shared" si="225"/>
        <v>237</v>
      </c>
      <c r="AA422" s="15">
        <f t="shared" si="226"/>
        <v>2.2999457777157464E-2</v>
      </c>
      <c r="AB422" s="15">
        <f t="shared" si="227"/>
        <v>-1.1807065436689895E-2</v>
      </c>
      <c r="AC422" s="15">
        <f t="shared" si="228"/>
        <v>1.8276076580376593E-3</v>
      </c>
      <c r="AD422" s="15">
        <f t="shared" si="229"/>
        <v>-1.6489457777904851E-2</v>
      </c>
      <c r="AE422" s="15">
        <f t="shared" si="230"/>
        <v>2.7190221780930675E-4</v>
      </c>
      <c r="AF422">
        <f t="shared" si="231"/>
        <v>1.8276076580376593E-3</v>
      </c>
      <c r="AG422" s="68"/>
      <c r="AH422">
        <f t="shared" si="232"/>
        <v>1.8317065435942508E-2</v>
      </c>
      <c r="AI422">
        <f t="shared" si="233"/>
        <v>1.0693425183811236</v>
      </c>
      <c r="AJ422">
        <f t="shared" si="234"/>
        <v>0.99837496752568355</v>
      </c>
      <c r="AK422">
        <f t="shared" si="235"/>
        <v>0.55569021508801431</v>
      </c>
      <c r="AL422">
        <f t="shared" si="236"/>
        <v>1.4466517633872993</v>
      </c>
      <c r="AM422">
        <f t="shared" si="237"/>
        <v>0.88296944645887365</v>
      </c>
      <c r="AN422" s="15">
        <f t="shared" si="241"/>
        <v>7.1601565589250837</v>
      </c>
      <c r="AO422" s="15">
        <f t="shared" si="241"/>
        <v>7.1593133054730824</v>
      </c>
      <c r="AP422" s="15">
        <f t="shared" si="241"/>
        <v>7.1569642671155167</v>
      </c>
      <c r="AQ422" s="15">
        <f t="shared" si="241"/>
        <v>7.1504550313246273</v>
      </c>
      <c r="AR422" s="15">
        <f t="shared" si="241"/>
        <v>7.1326725582023576</v>
      </c>
      <c r="AS422" s="15">
        <f t="shared" si="241"/>
        <v>7.0858175206091349</v>
      </c>
      <c r="AT422" s="15">
        <f t="shared" si="241"/>
        <v>6.9718642596375817</v>
      </c>
      <c r="AU422" s="15">
        <f t="shared" si="238"/>
        <v>6.7299275669259364</v>
      </c>
    </row>
    <row r="423" spans="1:68" x14ac:dyDescent="0.2">
      <c r="A423" s="43" t="s">
        <v>721</v>
      </c>
      <c r="B423" s="44" t="s">
        <v>676</v>
      </c>
      <c r="C423" s="45">
        <v>56494.516499999998</v>
      </c>
      <c r="D423" s="46">
        <v>1.6000000000000001E-3</v>
      </c>
      <c r="E423" s="9">
        <f t="shared" si="220"/>
        <v>259.00477125111178</v>
      </c>
      <c r="F423" s="9">
        <f t="shared" si="221"/>
        <v>259</v>
      </c>
      <c r="G423" s="9">
        <f t="shared" si="222"/>
        <v>7.3899999988498166E-3</v>
      </c>
      <c r="H423" s="9"/>
      <c r="I423" s="9"/>
      <c r="J423" s="9">
        <f>G423</f>
        <v>7.3899999988498166E-3</v>
      </c>
      <c r="K423" s="9"/>
      <c r="L423" s="9"/>
      <c r="M423" s="15"/>
      <c r="N423" s="9"/>
      <c r="O423" s="9">
        <f t="shared" ca="1" si="217"/>
        <v>1.4783160676576345E-2</v>
      </c>
      <c r="P423" s="9">
        <f t="shared" si="223"/>
        <v>4.6873040232637449E-3</v>
      </c>
      <c r="Q423" s="40">
        <f t="shared" si="224"/>
        <v>41476.016499999998</v>
      </c>
      <c r="S423" s="35">
        <v>1</v>
      </c>
      <c r="Z423">
        <f t="shared" si="225"/>
        <v>259</v>
      </c>
      <c r="AA423" s="15">
        <f t="shared" si="226"/>
        <v>2.3145320130291549E-2</v>
      </c>
      <c r="AB423" s="15">
        <f t="shared" si="227"/>
        <v>-1.1068016108177987E-2</v>
      </c>
      <c r="AC423" s="15">
        <f t="shared" si="228"/>
        <v>2.7026959755860717E-3</v>
      </c>
      <c r="AD423" s="15">
        <f t="shared" si="229"/>
        <v>-1.5755320131441732E-2</v>
      </c>
      <c r="AE423" s="15">
        <f t="shared" si="230"/>
        <v>2.4823011244421312E-4</v>
      </c>
      <c r="AF423">
        <f t="shared" si="231"/>
        <v>2.7026959755860717E-3</v>
      </c>
      <c r="AG423" s="68"/>
      <c r="AH423">
        <f t="shared" si="232"/>
        <v>1.8458016107027804E-2</v>
      </c>
      <c r="AI423">
        <f t="shared" si="233"/>
        <v>1.0614539644580903</v>
      </c>
      <c r="AJ423">
        <f t="shared" si="234"/>
        <v>0.99908279940316513</v>
      </c>
      <c r="AK423">
        <f t="shared" si="235"/>
        <v>0.55661783141791621</v>
      </c>
      <c r="AL423">
        <f t="shared" si="236"/>
        <v>1.4608356429234763</v>
      </c>
      <c r="AM423">
        <f t="shared" si="237"/>
        <v>0.89567025596705085</v>
      </c>
      <c r="AN423" s="15">
        <f t="shared" si="241"/>
        <v>7.1711865010381208</v>
      </c>
      <c r="AO423" s="15">
        <f t="shared" si="241"/>
        <v>7.1703881844928476</v>
      </c>
      <c r="AP423" s="15">
        <f t="shared" si="241"/>
        <v>7.1681341708890063</v>
      </c>
      <c r="AQ423" s="15">
        <f t="shared" si="241"/>
        <v>7.1618032718904718</v>
      </c>
      <c r="AR423" s="15">
        <f t="shared" si="241"/>
        <v>7.1442739744348724</v>
      </c>
      <c r="AS423" s="15">
        <f t="shared" si="241"/>
        <v>7.097492259079476</v>
      </c>
      <c r="AT423" s="15">
        <f t="shared" si="241"/>
        <v>6.9825234196588273</v>
      </c>
      <c r="AU423" s="15">
        <f t="shared" si="238"/>
        <v>6.7370139273491798</v>
      </c>
    </row>
    <row r="424" spans="1:68" x14ac:dyDescent="0.2">
      <c r="A424" s="65" t="s">
        <v>1057</v>
      </c>
      <c r="B424" s="66" t="s">
        <v>676</v>
      </c>
      <c r="C424" s="67">
        <v>56793.447999999997</v>
      </c>
      <c r="D424" s="67" t="s">
        <v>1077</v>
      </c>
      <c r="E424" s="9">
        <f t="shared" si="220"/>
        <v>452.00575261805187</v>
      </c>
      <c r="F424" s="9">
        <f t="shared" si="221"/>
        <v>452</v>
      </c>
      <c r="G424" s="9">
        <f t="shared" si="222"/>
        <v>8.9099999968311749E-3</v>
      </c>
      <c r="H424" s="9"/>
      <c r="I424" s="9"/>
      <c r="J424" s="9"/>
      <c r="K424" s="9">
        <f t="shared" ref="K424:K450" si="242">G424</f>
        <v>8.9099999968311749E-3</v>
      </c>
      <c r="L424" s="9"/>
      <c r="M424" s="15"/>
      <c r="N424" s="9"/>
      <c r="O424" s="9">
        <f t="shared" ca="1" si="217"/>
        <v>1.8072758191006292E-2</v>
      </c>
      <c r="P424" s="9">
        <f t="shared" si="223"/>
        <v>4.730273920018427E-3</v>
      </c>
      <c r="Q424" s="40">
        <f t="shared" si="224"/>
        <v>41774.947999999997</v>
      </c>
      <c r="S424" s="35">
        <v>1</v>
      </c>
      <c r="Z424">
        <f t="shared" si="225"/>
        <v>452</v>
      </c>
      <c r="AA424" s="15">
        <f t="shared" si="226"/>
        <v>2.4289629271237349E-2</v>
      </c>
      <c r="AB424" s="15">
        <f t="shared" si="227"/>
        <v>-1.0649355354387748E-2</v>
      </c>
      <c r="AC424" s="15">
        <f t="shared" si="228"/>
        <v>4.1797260768127479E-3</v>
      </c>
      <c r="AD424" s="15">
        <f t="shared" si="229"/>
        <v>-1.5379629274406174E-2</v>
      </c>
      <c r="AE424" s="15">
        <f t="shared" si="230"/>
        <v>2.3653299661817136E-4</v>
      </c>
      <c r="AF424">
        <f t="shared" si="231"/>
        <v>4.1797260768127479E-3</v>
      </c>
      <c r="AG424" s="68"/>
      <c r="AH424">
        <f t="shared" si="232"/>
        <v>1.9559355351218922E-2</v>
      </c>
      <c r="AI424">
        <f t="shared" si="233"/>
        <v>0.99666671131202667</v>
      </c>
      <c r="AJ424">
        <f t="shared" si="234"/>
        <v>0.99733085702548996</v>
      </c>
      <c r="AK424">
        <f t="shared" si="235"/>
        <v>0.55999007954295288</v>
      </c>
      <c r="AL424">
        <f t="shared" si="236"/>
        <v>1.5767486631722103</v>
      </c>
      <c r="AM424">
        <f t="shared" si="237"/>
        <v>1.0059701220917148</v>
      </c>
      <c r="AN424" s="15">
        <f t="shared" si="241"/>
        <v>7.2645355379923213</v>
      </c>
      <c r="AO424" s="15">
        <f t="shared" si="241"/>
        <v>7.2640719045403674</v>
      </c>
      <c r="AP424" s="15">
        <f t="shared" si="241"/>
        <v>7.2625852612009663</v>
      </c>
      <c r="AQ424" s="15">
        <f t="shared" si="241"/>
        <v>7.2578403529134867</v>
      </c>
      <c r="AR424" s="15">
        <f t="shared" si="241"/>
        <v>7.2429127329415648</v>
      </c>
      <c r="AS424" s="15">
        <f t="shared" si="241"/>
        <v>7.197883885645072</v>
      </c>
      <c r="AT424" s="15">
        <f t="shared" si="241"/>
        <v>7.0754851001804573</v>
      </c>
      <c r="AU424" s="15">
        <f t="shared" si="238"/>
        <v>6.7991806346985397</v>
      </c>
    </row>
    <row r="425" spans="1:68" s="9" customFormat="1" x14ac:dyDescent="0.2">
      <c r="A425" s="169" t="s">
        <v>1901</v>
      </c>
      <c r="B425" s="170" t="s">
        <v>676</v>
      </c>
      <c r="C425" s="171">
        <v>56793.447999999997</v>
      </c>
      <c r="D425" s="171">
        <v>8.0000000000000002E-3</v>
      </c>
      <c r="E425" s="9">
        <f t="shared" si="220"/>
        <v>452.00575261805187</v>
      </c>
      <c r="F425" s="9">
        <f t="shared" si="221"/>
        <v>452</v>
      </c>
      <c r="G425" s="9">
        <f t="shared" si="222"/>
        <v>8.9099999968311749E-3</v>
      </c>
      <c r="K425" s="9">
        <f t="shared" si="242"/>
        <v>8.9099999968311749E-3</v>
      </c>
      <c r="M425" s="15"/>
      <c r="O425" s="9">
        <f t="shared" ca="1" si="217"/>
        <v>1.8072758191006292E-2</v>
      </c>
      <c r="P425" s="9">
        <f t="shared" si="223"/>
        <v>4.730273920018427E-3</v>
      </c>
      <c r="Q425" s="40">
        <f t="shared" si="224"/>
        <v>41774.947999999997</v>
      </c>
      <c r="R425"/>
      <c r="S425" s="35">
        <v>1</v>
      </c>
      <c r="T425"/>
      <c r="U425"/>
      <c r="V425"/>
      <c r="W425"/>
      <c r="X425"/>
      <c r="Y425"/>
      <c r="Z425">
        <f t="shared" si="225"/>
        <v>452</v>
      </c>
      <c r="AA425" s="15">
        <f t="shared" si="226"/>
        <v>2.4289629271237349E-2</v>
      </c>
      <c r="AB425" s="15">
        <f t="shared" si="227"/>
        <v>-1.0649355354387748E-2</v>
      </c>
      <c r="AC425" s="15">
        <f t="shared" si="228"/>
        <v>4.1797260768127479E-3</v>
      </c>
      <c r="AD425" s="15">
        <f t="shared" si="229"/>
        <v>-1.5379629274406174E-2</v>
      </c>
      <c r="AE425" s="15">
        <f t="shared" si="230"/>
        <v>2.3653299661817136E-4</v>
      </c>
      <c r="AF425">
        <f t="shared" si="231"/>
        <v>4.1797260768127479E-3</v>
      </c>
      <c r="AG425" s="68"/>
      <c r="AH425">
        <f t="shared" si="232"/>
        <v>1.9559355351218922E-2</v>
      </c>
      <c r="AI425">
        <f t="shared" si="233"/>
        <v>0.99666671131202667</v>
      </c>
      <c r="AJ425">
        <f t="shared" si="234"/>
        <v>0.99733085702548996</v>
      </c>
      <c r="AK425">
        <f t="shared" si="235"/>
        <v>0.55999007954295288</v>
      </c>
      <c r="AL425">
        <f t="shared" si="236"/>
        <v>1.5767486631722103</v>
      </c>
      <c r="AM425">
        <f t="shared" si="237"/>
        <v>1.0059701220917148</v>
      </c>
      <c r="AN425" s="15">
        <f t="shared" si="241"/>
        <v>7.2645355379923213</v>
      </c>
      <c r="AO425" s="15">
        <f t="shared" si="241"/>
        <v>7.2640719045403674</v>
      </c>
      <c r="AP425" s="15">
        <f t="shared" si="241"/>
        <v>7.2625852612009663</v>
      </c>
      <c r="AQ425" s="15">
        <f t="shared" si="241"/>
        <v>7.2578403529134867</v>
      </c>
      <c r="AR425" s="15">
        <f t="shared" si="241"/>
        <v>7.2429127329415648</v>
      </c>
      <c r="AS425" s="15">
        <f t="shared" si="241"/>
        <v>7.197883885645072</v>
      </c>
      <c r="AT425" s="15">
        <f t="shared" si="241"/>
        <v>7.0754851001804573</v>
      </c>
      <c r="AU425" s="15">
        <f t="shared" si="238"/>
        <v>6.7991806346985397</v>
      </c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</row>
    <row r="426" spans="1:68" s="9" customFormat="1" x14ac:dyDescent="0.2">
      <c r="A426" s="166" t="s">
        <v>1897</v>
      </c>
      <c r="B426" s="164" t="s">
        <v>676</v>
      </c>
      <c r="C426" s="166">
        <v>56810.488700000002</v>
      </c>
      <c r="D426" s="166">
        <v>1.5E-3</v>
      </c>
      <c r="E426" s="9">
        <f t="shared" si="220"/>
        <v>463.00784447916584</v>
      </c>
      <c r="F426" s="9">
        <f t="shared" si="221"/>
        <v>463</v>
      </c>
      <c r="G426" s="9">
        <f t="shared" si="222"/>
        <v>1.2150000002293382E-2</v>
      </c>
      <c r="K426" s="9">
        <f t="shared" si="242"/>
        <v>1.2150000002293382E-2</v>
      </c>
      <c r="M426" s="15"/>
      <c r="O426" s="9">
        <f t="shared" ca="1" si="217"/>
        <v>1.8260248204782094E-2</v>
      </c>
      <c r="P426" s="9">
        <f t="shared" si="223"/>
        <v>4.732716548800928E-3</v>
      </c>
      <c r="Q426" s="40">
        <f t="shared" si="224"/>
        <v>41791.988700000002</v>
      </c>
      <c r="R426"/>
      <c r="S426" s="35">
        <v>1</v>
      </c>
      <c r="T426"/>
      <c r="U426"/>
      <c r="V426"/>
      <c r="W426"/>
      <c r="X426"/>
      <c r="Y426"/>
      <c r="Z426">
        <f t="shared" si="225"/>
        <v>463</v>
      </c>
      <c r="AA426" s="15">
        <f t="shared" si="226"/>
        <v>2.4347896124827469E-2</v>
      </c>
      <c r="AB426" s="15">
        <f t="shared" si="227"/>
        <v>-7.4651795737331571E-3</v>
      </c>
      <c r="AC426" s="15">
        <f t="shared" si="228"/>
        <v>7.4172834534924539E-3</v>
      </c>
      <c r="AD426" s="15">
        <f t="shared" si="229"/>
        <v>-1.2197896122534087E-2</v>
      </c>
      <c r="AE426" s="15">
        <f t="shared" si="230"/>
        <v>1.487886698161321E-4</v>
      </c>
      <c r="AF426">
        <f t="shared" si="231"/>
        <v>7.4172834534924539E-3</v>
      </c>
      <c r="AG426" s="68"/>
      <c r="AH426">
        <f t="shared" si="232"/>
        <v>1.9615179576026539E-2</v>
      </c>
      <c r="AI426">
        <f t="shared" si="233"/>
        <v>0.99320717714181928</v>
      </c>
      <c r="AJ426">
        <f t="shared" si="234"/>
        <v>0.99686074143853953</v>
      </c>
      <c r="AK426">
        <f t="shared" si="235"/>
        <v>0.55995879987514918</v>
      </c>
      <c r="AL426">
        <f t="shared" si="236"/>
        <v>1.5829266650975431</v>
      </c>
      <c r="AM426">
        <f t="shared" si="237"/>
        <v>1.0122045103756836</v>
      </c>
      <c r="AN426" s="15">
        <f t="shared" si="241"/>
        <v>7.2696800189479296</v>
      </c>
      <c r="AO426" s="15">
        <f t="shared" si="241"/>
        <v>7.2692320953508389</v>
      </c>
      <c r="AP426" s="15">
        <f t="shared" si="241"/>
        <v>7.267784624353518</v>
      </c>
      <c r="AQ426" s="15">
        <f t="shared" si="241"/>
        <v>7.2631285087542778</v>
      </c>
      <c r="AR426" s="15">
        <f t="shared" si="241"/>
        <v>7.2483650276589966</v>
      </c>
      <c r="AS426" s="15">
        <f t="shared" si="241"/>
        <v>7.2034928200460087</v>
      </c>
      <c r="AT426" s="15">
        <f t="shared" si="241"/>
        <v>7.0807523870482445</v>
      </c>
      <c r="AU426" s="15">
        <f t="shared" si="238"/>
        <v>6.802723814910161</v>
      </c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</row>
    <row r="427" spans="1:68" s="9" customFormat="1" x14ac:dyDescent="0.2">
      <c r="A427" s="173" t="s">
        <v>1906</v>
      </c>
      <c r="B427" s="174" t="s">
        <v>676</v>
      </c>
      <c r="C427" s="175">
        <v>57093.934300000001</v>
      </c>
      <c r="D427" s="175">
        <v>2.0000000000000001E-4</v>
      </c>
      <c r="E427" s="9">
        <f t="shared" si="220"/>
        <v>646.01056906369843</v>
      </c>
      <c r="F427" s="9">
        <f t="shared" si="221"/>
        <v>646</v>
      </c>
      <c r="G427" s="9">
        <f t="shared" si="222"/>
        <v>1.6369999997550622E-2</v>
      </c>
      <c r="K427" s="9">
        <f t="shared" si="242"/>
        <v>1.6369999997550622E-2</v>
      </c>
      <c r="M427" s="15"/>
      <c r="O427" s="9">
        <f t="shared" ca="1" si="217"/>
        <v>2.1379400252143133E-2</v>
      </c>
      <c r="P427" s="9">
        <f t="shared" si="223"/>
        <v>4.7732512387866112E-3</v>
      </c>
      <c r="Q427" s="40">
        <f t="shared" si="224"/>
        <v>42075.434300000001</v>
      </c>
      <c r="R427"/>
      <c r="S427" s="35">
        <v>1</v>
      </c>
      <c r="T427"/>
      <c r="U427"/>
      <c r="V427"/>
      <c r="W427"/>
      <c r="X427"/>
      <c r="Y427"/>
      <c r="Z427">
        <f t="shared" si="225"/>
        <v>646</v>
      </c>
      <c r="AA427" s="15">
        <f t="shared" si="226"/>
        <v>2.5216621075929806E-2</v>
      </c>
      <c r="AB427" s="15">
        <f t="shared" si="227"/>
        <v>-4.0733698395925728E-3</v>
      </c>
      <c r="AC427" s="15">
        <f t="shared" si="228"/>
        <v>1.159674875876401E-2</v>
      </c>
      <c r="AD427" s="15">
        <f t="shared" si="229"/>
        <v>-8.846621078379184E-3</v>
      </c>
      <c r="AE427" s="15">
        <f t="shared" si="230"/>
        <v>7.8262704504422875E-5</v>
      </c>
      <c r="AF427">
        <f t="shared" si="231"/>
        <v>1.159674875876401E-2</v>
      </c>
      <c r="AG427" s="68"/>
      <c r="AH427">
        <f t="shared" si="232"/>
        <v>2.0443369837143194E-2</v>
      </c>
      <c r="AI427">
        <f t="shared" si="233"/>
        <v>0.9391201693036183</v>
      </c>
      <c r="AJ427">
        <f t="shared" si="234"/>
        <v>0.98454199622800276</v>
      </c>
      <c r="AK427">
        <f t="shared" si="235"/>
        <v>0.55668091957096921</v>
      </c>
      <c r="AL427">
        <f t="shared" si="236"/>
        <v>1.679725600705062</v>
      </c>
      <c r="AM427">
        <f t="shared" si="237"/>
        <v>1.1153244324861902</v>
      </c>
      <c r="AN427" s="15">
        <f t="shared" si="241"/>
        <v>7.3527098010772862</v>
      </c>
      <c r="AO427" s="15">
        <f t="shared" si="241"/>
        <v>7.3524719290245102</v>
      </c>
      <c r="AP427" s="15">
        <f t="shared" si="241"/>
        <v>7.3515890793938121</v>
      </c>
      <c r="AQ427" s="15">
        <f t="shared" si="241"/>
        <v>7.348324754050104</v>
      </c>
      <c r="AR427" s="15">
        <f t="shared" si="241"/>
        <v>7.3364182932848259</v>
      </c>
      <c r="AS427" s="15">
        <f t="shared" si="241"/>
        <v>7.2949437711340046</v>
      </c>
      <c r="AT427" s="15">
        <f t="shared" si="241"/>
        <v>7.1678524448809604</v>
      </c>
      <c r="AU427" s="15">
        <f t="shared" si="238"/>
        <v>6.8616694493398649</v>
      </c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</row>
    <row r="428" spans="1:68" s="9" customFormat="1" x14ac:dyDescent="0.2">
      <c r="A428" s="165" t="s">
        <v>1905</v>
      </c>
      <c r="B428" s="168"/>
      <c r="C428" s="165">
        <v>57198.486599999997</v>
      </c>
      <c r="D428" s="165">
        <v>1.7500000000000002E-2</v>
      </c>
      <c r="E428" s="9">
        <f t="shared" si="220"/>
        <v>713.51331301731318</v>
      </c>
      <c r="F428" s="9">
        <f t="shared" si="221"/>
        <v>713.5</v>
      </c>
      <c r="G428" s="9">
        <f t="shared" si="222"/>
        <v>2.0619999995687976E-2</v>
      </c>
      <c r="K428" s="9">
        <f t="shared" si="242"/>
        <v>2.0619999995687976E-2</v>
      </c>
      <c r="M428" s="15"/>
      <c r="O428" s="9">
        <f t="shared" ref="O428:O450" ca="1" si="243">+C$11+C$12*F428</f>
        <v>2.2529907154858267E-2</v>
      </c>
      <c r="P428" s="9">
        <f t="shared" si="223"/>
        <v>4.7881540879379037E-3</v>
      </c>
      <c r="Q428" s="40">
        <f t="shared" si="224"/>
        <v>42179.986599999997</v>
      </c>
      <c r="R428"/>
      <c r="S428" s="35">
        <v>1</v>
      </c>
      <c r="T428"/>
      <c r="U428"/>
      <c r="V428"/>
      <c r="W428"/>
      <c r="X428"/>
      <c r="Y428"/>
      <c r="Z428">
        <f t="shared" si="225"/>
        <v>713.5</v>
      </c>
      <c r="AA428" s="15">
        <f t="shared" si="226"/>
        <v>2.5491939247517061E-2</v>
      </c>
      <c r="AB428" s="15">
        <f t="shared" si="227"/>
        <v>-8.3785163891181291E-5</v>
      </c>
      <c r="AC428" s="15">
        <f t="shared" si="228"/>
        <v>1.5831845907750074E-2</v>
      </c>
      <c r="AD428" s="15">
        <f t="shared" si="229"/>
        <v>-4.8719392518290841E-3</v>
      </c>
      <c r="AE428" s="15">
        <f t="shared" si="230"/>
        <v>2.3735792073512935E-5</v>
      </c>
      <c r="AF428">
        <f t="shared" si="231"/>
        <v>1.5831845907750074E-2</v>
      </c>
      <c r="AG428" s="68"/>
      <c r="AH428">
        <f t="shared" si="232"/>
        <v>2.0703785159579158E-2</v>
      </c>
      <c r="AI428">
        <f t="shared" si="233"/>
        <v>0.92073870100240596</v>
      </c>
      <c r="AJ428">
        <f t="shared" si="234"/>
        <v>0.97820932664307003</v>
      </c>
      <c r="AK428">
        <f t="shared" si="235"/>
        <v>0.55436237830611668</v>
      </c>
      <c r="AL428">
        <f t="shared" si="236"/>
        <v>1.7128112446539818</v>
      </c>
      <c r="AM428">
        <f t="shared" si="237"/>
        <v>1.1531469739178379</v>
      </c>
      <c r="AN428" s="15">
        <f t="shared" si="241"/>
        <v>7.3821876210128661</v>
      </c>
      <c r="AO428" s="15">
        <f t="shared" si="241"/>
        <v>7.3820048811634482</v>
      </c>
      <c r="AP428" s="15">
        <f t="shared" si="241"/>
        <v>7.3812876400711742</v>
      </c>
      <c r="AQ428" s="15">
        <f t="shared" si="241"/>
        <v>7.3784821856437137</v>
      </c>
      <c r="AR428" s="15">
        <f t="shared" si="241"/>
        <v>7.3676523700295604</v>
      </c>
      <c r="AS428" s="15">
        <f t="shared" si="241"/>
        <v>7.3277689594963107</v>
      </c>
      <c r="AT428" s="15">
        <f t="shared" si="241"/>
        <v>7.1997161006709263</v>
      </c>
      <c r="AU428" s="15">
        <f t="shared" si="238"/>
        <v>6.8834116915475425</v>
      </c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</row>
    <row r="429" spans="1:68" s="9" customFormat="1" x14ac:dyDescent="0.2">
      <c r="A429" s="165" t="s">
        <v>1905</v>
      </c>
      <c r="B429" s="168"/>
      <c r="C429" s="165">
        <v>57205.453000000001</v>
      </c>
      <c r="D429" s="165">
        <v>8.0000000000000004E-4</v>
      </c>
      <c r="E429" s="9">
        <f t="shared" si="220"/>
        <v>718.01107265989208</v>
      </c>
      <c r="F429" s="9">
        <f t="shared" si="221"/>
        <v>718</v>
      </c>
      <c r="G429" s="9">
        <f t="shared" si="222"/>
        <v>1.7149999999674037E-2</v>
      </c>
      <c r="K429" s="9">
        <f t="shared" si="242"/>
        <v>1.7149999999674037E-2</v>
      </c>
      <c r="M429" s="15"/>
      <c r="O429" s="9">
        <f t="shared" ca="1" si="243"/>
        <v>2.2606607615039277E-2</v>
      </c>
      <c r="P429" s="9">
        <f t="shared" si="223"/>
        <v>4.7891466824304578E-3</v>
      </c>
      <c r="Q429" s="40">
        <f t="shared" si="224"/>
        <v>42186.953000000001</v>
      </c>
      <c r="R429"/>
      <c r="S429" s="35">
        <v>1</v>
      </c>
      <c r="T429"/>
      <c r="U429"/>
      <c r="V429"/>
      <c r="W429"/>
      <c r="X429"/>
      <c r="Y429"/>
      <c r="Z429">
        <f t="shared" si="225"/>
        <v>718</v>
      </c>
      <c r="AA429" s="15">
        <f t="shared" si="226"/>
        <v>2.5509479465060641E-2</v>
      </c>
      <c r="AB429" s="15">
        <f t="shared" si="227"/>
        <v>-3.5703327829561468E-3</v>
      </c>
      <c r="AC429" s="15">
        <f t="shared" si="228"/>
        <v>1.236085331724358E-2</v>
      </c>
      <c r="AD429" s="15">
        <f t="shared" si="229"/>
        <v>-8.3594794653866038E-3</v>
      </c>
      <c r="AE429" s="15">
        <f t="shared" si="230"/>
        <v>6.9880896932220297E-5</v>
      </c>
      <c r="AF429">
        <f t="shared" si="231"/>
        <v>1.236085331724358E-2</v>
      </c>
      <c r="AG429" s="68"/>
      <c r="AH429">
        <f t="shared" si="232"/>
        <v>2.0720332782630184E-2</v>
      </c>
      <c r="AI429">
        <f t="shared" si="233"/>
        <v>0.91954172669201606</v>
      </c>
      <c r="AJ429">
        <f t="shared" si="234"/>
        <v>0.97775868287015966</v>
      </c>
      <c r="AK429">
        <f t="shared" si="235"/>
        <v>0.55418991894142011</v>
      </c>
      <c r="AL429">
        <f t="shared" si="236"/>
        <v>1.7149707708182997</v>
      </c>
      <c r="AM429">
        <f t="shared" si="237"/>
        <v>1.1556656868305155</v>
      </c>
      <c r="AN429" s="15">
        <f t="shared" si="241"/>
        <v>7.3841320548585774</v>
      </c>
      <c r="AO429" s="15">
        <f t="shared" si="241"/>
        <v>7.3839526110712104</v>
      </c>
      <c r="AP429" s="15">
        <f t="shared" si="241"/>
        <v>7.3832456030412965</v>
      </c>
      <c r="AQ429" s="15">
        <f t="shared" si="241"/>
        <v>7.3804694971383622</v>
      </c>
      <c r="AR429" s="15">
        <f t="shared" si="241"/>
        <v>7.3697112401341478</v>
      </c>
      <c r="AS429" s="15">
        <f t="shared" si="241"/>
        <v>7.3299395987085658</v>
      </c>
      <c r="AT429" s="15">
        <f t="shared" si="241"/>
        <v>7.2018350806794871</v>
      </c>
      <c r="AU429" s="15">
        <f t="shared" si="238"/>
        <v>6.8848611743613883</v>
      </c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</row>
    <row r="430" spans="1:68" x14ac:dyDescent="0.2">
      <c r="A430" s="173" t="s">
        <v>1907</v>
      </c>
      <c r="B430" s="174" t="s">
        <v>676</v>
      </c>
      <c r="C430" s="175">
        <v>57575.635999999999</v>
      </c>
      <c r="D430" s="175">
        <v>1E-4</v>
      </c>
      <c r="E430" s="9">
        <f t="shared" si="220"/>
        <v>957.01459783324367</v>
      </c>
      <c r="F430" s="9">
        <f t="shared" si="221"/>
        <v>957</v>
      </c>
      <c r="G430" s="9">
        <f t="shared" si="222"/>
        <v>2.260999999998603E-2</v>
      </c>
      <c r="H430" s="9"/>
      <c r="I430" s="9"/>
      <c r="J430" s="9"/>
      <c r="K430" s="9">
        <f t="shared" si="242"/>
        <v>2.260999999998603E-2</v>
      </c>
      <c r="L430" s="9"/>
      <c r="M430" s="15"/>
      <c r="N430" s="9"/>
      <c r="O430" s="9">
        <f t="shared" ca="1" si="243"/>
        <v>2.6680254277986207E-2</v>
      </c>
      <c r="P430" s="9">
        <f t="shared" si="223"/>
        <v>4.8416976516842142E-3</v>
      </c>
      <c r="Q430" s="40">
        <f t="shared" si="224"/>
        <v>42557.135999999999</v>
      </c>
      <c r="S430" s="35">
        <v>1</v>
      </c>
      <c r="Z430">
        <f t="shared" si="225"/>
        <v>957</v>
      </c>
      <c r="AA430" s="15">
        <f t="shared" si="226"/>
        <v>2.6304786601109027E-2</v>
      </c>
      <c r="AB430" s="15">
        <f t="shared" si="227"/>
        <v>1.1469110505612189E-3</v>
      </c>
      <c r="AC430" s="15">
        <f t="shared" si="228"/>
        <v>1.7768302348301818E-2</v>
      </c>
      <c r="AD430" s="15">
        <f t="shared" si="229"/>
        <v>-3.6947866011229971E-3</v>
      </c>
      <c r="AE430" s="15">
        <f t="shared" si="230"/>
        <v>1.365144802783803E-5</v>
      </c>
      <c r="AF430">
        <f t="shared" si="231"/>
        <v>1.7768302348301818E-2</v>
      </c>
      <c r="AG430" s="68"/>
      <c r="AH430">
        <f t="shared" si="232"/>
        <v>2.1463088949424811E-2</v>
      </c>
      <c r="AI430">
        <f t="shared" si="233"/>
        <v>0.86072694844605646</v>
      </c>
      <c r="AJ430">
        <f t="shared" si="234"/>
        <v>0.94971644180684422</v>
      </c>
      <c r="AK430">
        <f t="shared" si="235"/>
        <v>0.54240484613511031</v>
      </c>
      <c r="AL430">
        <f t="shared" si="236"/>
        <v>1.8221361186376848</v>
      </c>
      <c r="AM430">
        <f t="shared" si="237"/>
        <v>1.2892087092078788</v>
      </c>
      <c r="AN430" s="15">
        <f t="shared" si="241"/>
        <v>7.4839243421896429</v>
      </c>
      <c r="AO430" s="15">
        <f t="shared" si="241"/>
        <v>7.4838641804216284</v>
      </c>
      <c r="AP430" s="15">
        <f t="shared" si="241"/>
        <v>7.4835672955961137</v>
      </c>
      <c r="AQ430" s="15">
        <f t="shared" si="241"/>
        <v>7.4821055462014208</v>
      </c>
      <c r="AR430" s="15">
        <f t="shared" si="241"/>
        <v>7.4749868355511424</v>
      </c>
      <c r="AS430" s="15">
        <f t="shared" si="241"/>
        <v>7.4419897810919338</v>
      </c>
      <c r="AT430" s="15">
        <f t="shared" si="241"/>
        <v>7.3133848904472556</v>
      </c>
      <c r="AU430" s="15">
        <f t="shared" si="238"/>
        <v>6.9618448171411655</v>
      </c>
    </row>
    <row r="431" spans="1:68" x14ac:dyDescent="0.2">
      <c r="A431" s="173" t="s">
        <v>1908</v>
      </c>
      <c r="B431" s="174" t="s">
        <v>676</v>
      </c>
      <c r="C431" s="175">
        <v>57609.7114</v>
      </c>
      <c r="D431" s="175">
        <v>2.9999999999999997E-4</v>
      </c>
      <c r="E431" s="9">
        <f t="shared" si="220"/>
        <v>979.01490773859439</v>
      </c>
      <c r="F431" s="9">
        <f t="shared" si="221"/>
        <v>979</v>
      </c>
      <c r="G431" s="9">
        <f t="shared" si="222"/>
        <v>2.3090000002412125E-2</v>
      </c>
      <c r="H431" s="9"/>
      <c r="I431" s="9"/>
      <c r="J431" s="9"/>
      <c r="K431" s="9">
        <f t="shared" si="242"/>
        <v>2.3090000002412125E-2</v>
      </c>
      <c r="L431" s="9"/>
      <c r="M431" s="15"/>
      <c r="N431" s="9"/>
      <c r="O431" s="9">
        <f t="shared" ca="1" si="243"/>
        <v>2.7055234305537808E-2</v>
      </c>
      <c r="P431" s="9">
        <f t="shared" si="223"/>
        <v>4.846518519277975E-3</v>
      </c>
      <c r="Q431" s="40">
        <f t="shared" si="224"/>
        <v>42591.2114</v>
      </c>
      <c r="S431" s="35">
        <v>1</v>
      </c>
      <c r="Z431">
        <f t="shared" si="225"/>
        <v>979</v>
      </c>
      <c r="AA431" s="15">
        <f t="shared" si="226"/>
        <v>2.6365337214853179E-2</v>
      </c>
      <c r="AB431" s="15">
        <f t="shared" si="227"/>
        <v>1.5711813068369218E-3</v>
      </c>
      <c r="AC431" s="15">
        <f t="shared" si="228"/>
        <v>1.824348148313415E-2</v>
      </c>
      <c r="AD431" s="15">
        <f t="shared" si="229"/>
        <v>-3.275337212441054E-3</v>
      </c>
      <c r="AE431" s="15">
        <f t="shared" si="230"/>
        <v>1.0727833855201134E-5</v>
      </c>
      <c r="AF431">
        <f t="shared" si="231"/>
        <v>1.824348148313415E-2</v>
      </c>
      <c r="AG431" s="68"/>
      <c r="AH431">
        <f t="shared" si="232"/>
        <v>2.1518818695575204E-2</v>
      </c>
      <c r="AI431">
        <f t="shared" si="233"/>
        <v>0.85575333909874185</v>
      </c>
      <c r="AJ431">
        <f t="shared" si="234"/>
        <v>0.94680194208293378</v>
      </c>
      <c r="AK431">
        <f t="shared" si="235"/>
        <v>0.54110341046683263</v>
      </c>
      <c r="AL431">
        <f t="shared" si="236"/>
        <v>1.8313166198198043</v>
      </c>
      <c r="AM431">
        <f t="shared" si="237"/>
        <v>1.3015010574294386</v>
      </c>
      <c r="AN431" s="15">
        <f t="shared" ref="AN431:AT440" si="244">$AU431+$AB$7*SIN(AO431)</f>
        <v>7.4927866723011061</v>
      </c>
      <c r="AO431" s="15">
        <f t="shared" si="244"/>
        <v>7.4927330225131783</v>
      </c>
      <c r="AP431" s="15">
        <f t="shared" si="244"/>
        <v>7.4924620623273555</v>
      </c>
      <c r="AQ431" s="15">
        <f t="shared" si="244"/>
        <v>7.4910965236739031</v>
      </c>
      <c r="AR431" s="15">
        <f t="shared" si="244"/>
        <v>7.4842880816979509</v>
      </c>
      <c r="AS431" s="15">
        <f t="shared" si="244"/>
        <v>7.4519813023192718</v>
      </c>
      <c r="AT431" s="15">
        <f t="shared" si="244"/>
        <v>7.3235514305222029</v>
      </c>
      <c r="AU431" s="15">
        <f t="shared" si="238"/>
        <v>6.9689311775644081</v>
      </c>
    </row>
    <row r="432" spans="1:68" x14ac:dyDescent="0.2">
      <c r="A432" s="176" t="s">
        <v>1909</v>
      </c>
      <c r="B432" s="177" t="s">
        <v>676</v>
      </c>
      <c r="C432" s="178">
        <v>57866.825700000001</v>
      </c>
      <c r="D432" s="178">
        <v>1E-4</v>
      </c>
      <c r="E432" s="9">
        <f t="shared" si="220"/>
        <v>1145.0171932905494</v>
      </c>
      <c r="F432" s="9">
        <f t="shared" si="221"/>
        <v>1145</v>
      </c>
      <c r="G432" s="9">
        <f t="shared" si="222"/>
        <v>2.6630000000295695E-2</v>
      </c>
      <c r="H432" s="9"/>
      <c r="I432" s="9"/>
      <c r="J432" s="9"/>
      <c r="K432" s="9">
        <f t="shared" si="242"/>
        <v>2.6630000000295695E-2</v>
      </c>
      <c r="L432" s="9"/>
      <c r="M432" s="15"/>
      <c r="N432" s="9"/>
      <c r="O432" s="9">
        <f t="shared" ca="1" si="243"/>
        <v>2.9884629058881697E-2</v>
      </c>
      <c r="P432" s="9">
        <f t="shared" si="223"/>
        <v>4.8828046951649717E-3</v>
      </c>
      <c r="Q432" s="40">
        <f t="shared" si="224"/>
        <v>42848.325700000001</v>
      </c>
      <c r="S432" s="35">
        <v>1</v>
      </c>
      <c r="Z432">
        <f t="shared" si="225"/>
        <v>1145</v>
      </c>
      <c r="AA432" s="15">
        <f t="shared" si="226"/>
        <v>2.6759736465839876E-2</v>
      </c>
      <c r="AB432" s="15">
        <f t="shared" si="227"/>
        <v>4.7530682296207903E-3</v>
      </c>
      <c r="AC432" s="15">
        <f t="shared" si="228"/>
        <v>2.1747195305130723E-2</v>
      </c>
      <c r="AD432" s="15">
        <f t="shared" si="229"/>
        <v>-1.2973646554418142E-4</v>
      </c>
      <c r="AE432" s="15">
        <f t="shared" si="230"/>
        <v>1.6831550491896574E-8</v>
      </c>
      <c r="AF432">
        <f t="shared" si="231"/>
        <v>2.1747195305130723E-2</v>
      </c>
      <c r="AG432" s="68"/>
      <c r="AH432">
        <f t="shared" si="232"/>
        <v>2.1876931770674905E-2</v>
      </c>
      <c r="AI432">
        <f t="shared" si="233"/>
        <v>0.82037579982254072</v>
      </c>
      <c r="AJ432">
        <f t="shared" si="234"/>
        <v>0.92351266841955859</v>
      </c>
      <c r="AK432">
        <f t="shared" si="235"/>
        <v>0.5304103569036035</v>
      </c>
      <c r="AL432">
        <f t="shared" si="236"/>
        <v>1.8973254643747126</v>
      </c>
      <c r="AM432">
        <f t="shared" si="237"/>
        <v>1.3944377038472464</v>
      </c>
      <c r="AN432" s="15">
        <f t="shared" si="244"/>
        <v>7.5580558722753501</v>
      </c>
      <c r="AO432" s="15">
        <f t="shared" si="244"/>
        <v>7.5580353071155759</v>
      </c>
      <c r="AP432" s="15">
        <f t="shared" si="244"/>
        <v>7.5579094146824026</v>
      </c>
      <c r="AQ432" s="15">
        <f t="shared" si="244"/>
        <v>7.5571398766040474</v>
      </c>
      <c r="AR432" s="15">
        <f t="shared" si="244"/>
        <v>7.5524773849250355</v>
      </c>
      <c r="AS432" s="15">
        <f t="shared" si="244"/>
        <v>7.5255983560948208</v>
      </c>
      <c r="AT432" s="15">
        <f t="shared" si="244"/>
        <v>7.3996777532161673</v>
      </c>
      <c r="AU432" s="15">
        <f t="shared" si="238"/>
        <v>7.0224009880306966</v>
      </c>
    </row>
    <row r="433" spans="1:47" x14ac:dyDescent="0.2">
      <c r="A433" s="180" t="s">
        <v>0</v>
      </c>
      <c r="B433" s="181" t="s">
        <v>676</v>
      </c>
      <c r="C433" s="181">
        <v>57902.450299999997</v>
      </c>
      <c r="D433" s="181">
        <v>4.0000000000000002E-4</v>
      </c>
      <c r="E433" s="9">
        <f t="shared" si="220"/>
        <v>1168.0177227121858</v>
      </c>
      <c r="F433" s="9">
        <f t="shared" si="221"/>
        <v>1168</v>
      </c>
      <c r="G433" s="9">
        <f t="shared" si="222"/>
        <v>2.7449999994132668E-2</v>
      </c>
      <c r="H433" s="9"/>
      <c r="I433" s="9"/>
      <c r="J433" s="9"/>
      <c r="K433" s="9">
        <f t="shared" si="242"/>
        <v>2.7449999994132668E-2</v>
      </c>
      <c r="L433" s="9"/>
      <c r="M433" s="15"/>
      <c r="N433" s="9"/>
      <c r="O433" s="9">
        <f t="shared" ca="1" si="243"/>
        <v>3.027665363314019E-2</v>
      </c>
      <c r="P433" s="9">
        <f t="shared" si="223"/>
        <v>4.8878198366601039E-3</v>
      </c>
      <c r="Q433" s="40">
        <f t="shared" si="224"/>
        <v>42883.950299999997</v>
      </c>
      <c r="S433" s="35">
        <v>1</v>
      </c>
      <c r="Z433">
        <f t="shared" si="225"/>
        <v>1168</v>
      </c>
      <c r="AA433" s="15">
        <f t="shared" si="226"/>
        <v>2.6806074657615794E-2</v>
      </c>
      <c r="AB433" s="15">
        <f t="shared" si="227"/>
        <v>5.5317451731769773E-3</v>
      </c>
      <c r="AC433" s="15">
        <f t="shared" si="228"/>
        <v>2.2562180157472564E-2</v>
      </c>
      <c r="AD433" s="15">
        <f t="shared" si="229"/>
        <v>6.4392533651687345E-4</v>
      </c>
      <c r="AE433" s="15">
        <f t="shared" si="230"/>
        <v>4.146398390083687E-7</v>
      </c>
      <c r="AF433">
        <f t="shared" si="231"/>
        <v>2.2562180157472564E-2</v>
      </c>
      <c r="AG433" s="68"/>
      <c r="AH433">
        <f t="shared" si="232"/>
        <v>2.191825482095569E-2</v>
      </c>
      <c r="AI433">
        <f t="shared" si="233"/>
        <v>0.81575803003356695</v>
      </c>
      <c r="AJ433">
        <f t="shared" si="234"/>
        <v>0.92013327318288385</v>
      </c>
      <c r="AK433">
        <f t="shared" si="235"/>
        <v>0.5288240695192381</v>
      </c>
      <c r="AL433">
        <f t="shared" si="236"/>
        <v>1.9060444795798506</v>
      </c>
      <c r="AM433">
        <f t="shared" si="237"/>
        <v>1.4073526771257492</v>
      </c>
      <c r="AN433" s="15">
        <f t="shared" si="244"/>
        <v>7.5668860411342695</v>
      </c>
      <c r="AO433" s="15">
        <f t="shared" si="244"/>
        <v>7.5668683019607048</v>
      </c>
      <c r="AP433" s="15">
        <f t="shared" si="244"/>
        <v>7.5667564630274864</v>
      </c>
      <c r="AQ433" s="15">
        <f t="shared" si="244"/>
        <v>7.5660523325298312</v>
      </c>
      <c r="AR433" s="15">
        <f t="shared" si="244"/>
        <v>7.5616570450022262</v>
      </c>
      <c r="AS433" s="15">
        <f t="shared" si="244"/>
        <v>7.535550741102508</v>
      </c>
      <c r="AT433" s="15">
        <f t="shared" si="244"/>
        <v>7.4101417480561818</v>
      </c>
      <c r="AU433" s="15">
        <f t="shared" si="238"/>
        <v>7.0298094557459052</v>
      </c>
    </row>
    <row r="434" spans="1:47" x14ac:dyDescent="0.2">
      <c r="A434" s="180" t="s">
        <v>0</v>
      </c>
      <c r="B434" s="181" t="s">
        <v>676</v>
      </c>
      <c r="C434" s="181">
        <v>57919.4833</v>
      </c>
      <c r="D434" s="181">
        <v>4.0000000000000002E-4</v>
      </c>
      <c r="E434" s="9">
        <f t="shared" si="220"/>
        <v>1179.0148431749797</v>
      </c>
      <c r="F434" s="9">
        <f t="shared" si="221"/>
        <v>1179</v>
      </c>
      <c r="G434" s="9">
        <f t="shared" si="222"/>
        <v>2.298999999766238E-2</v>
      </c>
      <c r="H434" s="9"/>
      <c r="I434" s="9"/>
      <c r="J434" s="9"/>
      <c r="K434" s="9">
        <f t="shared" si="242"/>
        <v>2.298999999766238E-2</v>
      </c>
      <c r="L434" s="9"/>
      <c r="M434" s="15"/>
      <c r="N434" s="9"/>
      <c r="O434" s="9">
        <f t="shared" ca="1" si="243"/>
        <v>3.0464143646915989E-2</v>
      </c>
      <c r="P434" s="9">
        <f t="shared" si="223"/>
        <v>4.8902173104774646E-3</v>
      </c>
      <c r="Q434" s="40">
        <f t="shared" si="224"/>
        <v>42900.9833</v>
      </c>
      <c r="S434" s="35">
        <v>1</v>
      </c>
      <c r="Z434">
        <f t="shared" si="225"/>
        <v>1179</v>
      </c>
      <c r="AA434" s="15">
        <f t="shared" si="226"/>
        <v>2.6827552492448024E-2</v>
      </c>
      <c r="AB434" s="15">
        <f t="shared" si="227"/>
        <v>1.0526648156918214E-3</v>
      </c>
      <c r="AC434" s="15">
        <f t="shared" si="228"/>
        <v>1.8099782687184915E-2</v>
      </c>
      <c r="AD434" s="15">
        <f t="shared" si="229"/>
        <v>-3.837552494785644E-3</v>
      </c>
      <c r="AE434" s="15">
        <f t="shared" si="230"/>
        <v>1.4726809150235521E-5</v>
      </c>
      <c r="AF434">
        <f t="shared" si="231"/>
        <v>1.8099782687184915E-2</v>
      </c>
      <c r="AG434" s="68"/>
      <c r="AH434">
        <f t="shared" si="232"/>
        <v>2.1937335181970559E-2</v>
      </c>
      <c r="AI434">
        <f t="shared" si="233"/>
        <v>0.81357273351368709</v>
      </c>
      <c r="AJ434">
        <f t="shared" si="234"/>
        <v>0.91850598079783241</v>
      </c>
      <c r="AK434">
        <f t="shared" si="235"/>
        <v>0.52805764298080304</v>
      </c>
      <c r="AL434">
        <f t="shared" si="236"/>
        <v>1.91017984000811</v>
      </c>
      <c r="AM434">
        <f t="shared" si="237"/>
        <v>1.4135336859681593</v>
      </c>
      <c r="AN434" s="15">
        <f t="shared" si="244"/>
        <v>7.5710915944623958</v>
      </c>
      <c r="AO434" s="15">
        <f t="shared" si="244"/>
        <v>7.571075090304408</v>
      </c>
      <c r="AP434" s="15">
        <f t="shared" si="244"/>
        <v>7.5709695320370587</v>
      </c>
      <c r="AQ434" s="15">
        <f t="shared" si="244"/>
        <v>7.5702953002880111</v>
      </c>
      <c r="AR434" s="15">
        <f t="shared" si="244"/>
        <v>7.5660250233639257</v>
      </c>
      <c r="AS434" s="15">
        <f t="shared" si="244"/>
        <v>7.5402892658143053</v>
      </c>
      <c r="AT434" s="15">
        <f t="shared" si="244"/>
        <v>7.4151388984848197</v>
      </c>
      <c r="AU434" s="15">
        <f t="shared" si="238"/>
        <v>7.0333526359575274</v>
      </c>
    </row>
    <row r="435" spans="1:47" x14ac:dyDescent="0.2">
      <c r="A435" s="180" t="s">
        <v>0</v>
      </c>
      <c r="B435" s="181" t="s">
        <v>676</v>
      </c>
      <c r="C435" s="181">
        <v>57919.4833</v>
      </c>
      <c r="D435" s="181">
        <v>4.0000000000000002E-4</v>
      </c>
      <c r="E435" s="9">
        <f t="shared" si="220"/>
        <v>1179.0148431749797</v>
      </c>
      <c r="F435" s="9">
        <f t="shared" si="221"/>
        <v>1179</v>
      </c>
      <c r="G435" s="9">
        <f t="shared" si="222"/>
        <v>2.298999999766238E-2</v>
      </c>
      <c r="H435" s="9"/>
      <c r="I435" s="9"/>
      <c r="J435" s="9"/>
      <c r="K435" s="9">
        <f t="shared" si="242"/>
        <v>2.298999999766238E-2</v>
      </c>
      <c r="L435" s="9"/>
      <c r="M435" s="15"/>
      <c r="N435" s="9"/>
      <c r="O435" s="9">
        <f t="shared" ca="1" si="243"/>
        <v>3.0464143646915989E-2</v>
      </c>
      <c r="P435" s="9">
        <f t="shared" si="223"/>
        <v>4.8902173104774646E-3</v>
      </c>
      <c r="Q435" s="40">
        <f t="shared" si="224"/>
        <v>42900.9833</v>
      </c>
      <c r="S435" s="35">
        <v>1</v>
      </c>
      <c r="Z435">
        <f t="shared" si="225"/>
        <v>1179</v>
      </c>
      <c r="AA435" s="15">
        <f t="shared" si="226"/>
        <v>2.6827552492448024E-2</v>
      </c>
      <c r="AB435" s="15">
        <f t="shared" si="227"/>
        <v>1.0526648156918214E-3</v>
      </c>
      <c r="AC435" s="15">
        <f t="shared" si="228"/>
        <v>1.8099782687184915E-2</v>
      </c>
      <c r="AD435" s="15">
        <f t="shared" si="229"/>
        <v>-3.837552494785644E-3</v>
      </c>
      <c r="AE435" s="15">
        <f t="shared" si="230"/>
        <v>1.4726809150235521E-5</v>
      </c>
      <c r="AF435">
        <f t="shared" si="231"/>
        <v>1.8099782687184915E-2</v>
      </c>
      <c r="AG435" s="68"/>
      <c r="AH435">
        <f t="shared" si="232"/>
        <v>2.1937335181970559E-2</v>
      </c>
      <c r="AI435">
        <f t="shared" si="233"/>
        <v>0.81357273351368709</v>
      </c>
      <c r="AJ435">
        <f t="shared" si="234"/>
        <v>0.91850598079783241</v>
      </c>
      <c r="AK435">
        <f t="shared" si="235"/>
        <v>0.52805764298080304</v>
      </c>
      <c r="AL435">
        <f t="shared" si="236"/>
        <v>1.91017984000811</v>
      </c>
      <c r="AM435">
        <f t="shared" si="237"/>
        <v>1.4135336859681593</v>
      </c>
      <c r="AN435" s="15">
        <f t="shared" si="244"/>
        <v>7.5710915944623958</v>
      </c>
      <c r="AO435" s="15">
        <f t="shared" si="244"/>
        <v>7.571075090304408</v>
      </c>
      <c r="AP435" s="15">
        <f t="shared" si="244"/>
        <v>7.5709695320370587</v>
      </c>
      <c r="AQ435" s="15">
        <f t="shared" si="244"/>
        <v>7.5702953002880111</v>
      </c>
      <c r="AR435" s="15">
        <f t="shared" si="244"/>
        <v>7.5660250233639257</v>
      </c>
      <c r="AS435" s="15">
        <f t="shared" si="244"/>
        <v>7.5402892658143053</v>
      </c>
      <c r="AT435" s="15">
        <f t="shared" si="244"/>
        <v>7.4151388984848197</v>
      </c>
      <c r="AU435" s="15">
        <f t="shared" si="238"/>
        <v>7.0333526359575274</v>
      </c>
    </row>
    <row r="436" spans="1:47" x14ac:dyDescent="0.2">
      <c r="A436" s="180" t="s">
        <v>0</v>
      </c>
      <c r="B436" s="181" t="s">
        <v>676</v>
      </c>
      <c r="C436" s="181">
        <v>57919.488799999999</v>
      </c>
      <c r="D436" s="181">
        <v>6.9999999999999999E-4</v>
      </c>
      <c r="E436" s="9">
        <f t="shared" si="220"/>
        <v>1179.0183941737785</v>
      </c>
      <c r="F436" s="9">
        <f t="shared" si="221"/>
        <v>1179</v>
      </c>
      <c r="G436" s="9">
        <f t="shared" si="222"/>
        <v>2.8489999996963888E-2</v>
      </c>
      <c r="H436" s="9"/>
      <c r="I436" s="9"/>
      <c r="J436" s="9"/>
      <c r="K436" s="9">
        <f t="shared" si="242"/>
        <v>2.8489999996963888E-2</v>
      </c>
      <c r="L436" s="9"/>
      <c r="M436" s="15"/>
      <c r="N436" s="9"/>
      <c r="O436" s="9">
        <f t="shared" ca="1" si="243"/>
        <v>3.0464143646915989E-2</v>
      </c>
      <c r="P436" s="9">
        <f t="shared" si="223"/>
        <v>4.8902173104774646E-3</v>
      </c>
      <c r="Q436" s="40">
        <f t="shared" si="224"/>
        <v>42900.988799999999</v>
      </c>
      <c r="S436" s="35">
        <v>1</v>
      </c>
      <c r="Z436">
        <f t="shared" si="225"/>
        <v>1179</v>
      </c>
      <c r="AA436" s="15">
        <f t="shared" si="226"/>
        <v>2.6827552492448024E-2</v>
      </c>
      <c r="AB436" s="15">
        <f t="shared" si="227"/>
        <v>6.5526648149933295E-3</v>
      </c>
      <c r="AC436" s="15">
        <f t="shared" si="228"/>
        <v>2.3599782686486423E-2</v>
      </c>
      <c r="AD436" s="15">
        <f t="shared" si="229"/>
        <v>1.662447504515864E-3</v>
      </c>
      <c r="AE436" s="15">
        <f t="shared" si="230"/>
        <v>2.7637317052710239E-6</v>
      </c>
      <c r="AF436">
        <f t="shared" si="231"/>
        <v>2.3599782686486423E-2</v>
      </c>
      <c r="AG436" s="68"/>
      <c r="AH436">
        <f t="shared" si="232"/>
        <v>2.1937335181970559E-2</v>
      </c>
      <c r="AI436">
        <f t="shared" si="233"/>
        <v>0.81357273351368709</v>
      </c>
      <c r="AJ436">
        <f t="shared" si="234"/>
        <v>0.91850598079783241</v>
      </c>
      <c r="AK436">
        <f t="shared" si="235"/>
        <v>0.52805764298080304</v>
      </c>
      <c r="AL436">
        <f t="shared" si="236"/>
        <v>1.91017984000811</v>
      </c>
      <c r="AM436">
        <f t="shared" si="237"/>
        <v>1.4135336859681593</v>
      </c>
      <c r="AN436" s="15">
        <f t="shared" si="244"/>
        <v>7.5710915944623958</v>
      </c>
      <c r="AO436" s="15">
        <f t="shared" si="244"/>
        <v>7.571075090304408</v>
      </c>
      <c r="AP436" s="15">
        <f t="shared" si="244"/>
        <v>7.5709695320370587</v>
      </c>
      <c r="AQ436" s="15">
        <f t="shared" si="244"/>
        <v>7.5702953002880111</v>
      </c>
      <c r="AR436" s="15">
        <f t="shared" si="244"/>
        <v>7.5660250233639257</v>
      </c>
      <c r="AS436" s="15">
        <f t="shared" si="244"/>
        <v>7.5402892658143053</v>
      </c>
      <c r="AT436" s="15">
        <f t="shared" si="244"/>
        <v>7.4151388984848197</v>
      </c>
      <c r="AU436" s="15">
        <f t="shared" si="238"/>
        <v>7.0333526359575274</v>
      </c>
    </row>
    <row r="437" spans="1:47" x14ac:dyDescent="0.2">
      <c r="A437" s="176" t="s">
        <v>1909</v>
      </c>
      <c r="B437" s="177" t="s">
        <v>676</v>
      </c>
      <c r="C437" s="178">
        <v>57925.683799999999</v>
      </c>
      <c r="D437" s="178">
        <v>1E-4</v>
      </c>
      <c r="E437" s="9">
        <f t="shared" si="220"/>
        <v>1183.0181100938742</v>
      </c>
      <c r="F437" s="9">
        <f t="shared" si="221"/>
        <v>1183</v>
      </c>
      <c r="G437" s="9">
        <f t="shared" si="222"/>
        <v>2.8050000000803266E-2</v>
      </c>
      <c r="H437" s="9"/>
      <c r="I437" s="9"/>
      <c r="J437" s="9"/>
      <c r="K437" s="9">
        <f t="shared" si="242"/>
        <v>2.8050000000803266E-2</v>
      </c>
      <c r="L437" s="9"/>
      <c r="M437" s="15"/>
      <c r="N437" s="9"/>
      <c r="O437" s="9">
        <f t="shared" ca="1" si="243"/>
        <v>3.0532321833743555E-2</v>
      </c>
      <c r="P437" s="9">
        <f t="shared" si="223"/>
        <v>4.8910889471412491E-3</v>
      </c>
      <c r="Q437" s="40">
        <f t="shared" si="224"/>
        <v>42907.183799999999</v>
      </c>
      <c r="S437" s="35">
        <v>1</v>
      </c>
      <c r="Z437">
        <f t="shared" si="225"/>
        <v>1183</v>
      </c>
      <c r="AA437" s="15">
        <f t="shared" si="226"/>
        <v>2.6835253797328172E-2</v>
      </c>
      <c r="AB437" s="15">
        <f t="shared" si="227"/>
        <v>6.1058351506163427E-3</v>
      </c>
      <c r="AC437" s="15">
        <f t="shared" si="228"/>
        <v>2.3158911053662017E-2</v>
      </c>
      <c r="AD437" s="15">
        <f t="shared" si="229"/>
        <v>1.2147462034750936E-3</v>
      </c>
      <c r="AE437" s="15">
        <f t="shared" si="230"/>
        <v>1.4756083388571536E-6</v>
      </c>
      <c r="AF437">
        <f t="shared" si="231"/>
        <v>2.3158911053662017E-2</v>
      </c>
      <c r="AG437" s="68"/>
      <c r="AH437">
        <f t="shared" si="232"/>
        <v>2.1944164850186923E-2</v>
      </c>
      <c r="AI437">
        <f t="shared" si="233"/>
        <v>0.81278176644084077</v>
      </c>
      <c r="AJ437">
        <f t="shared" si="234"/>
        <v>0.91791252073357821</v>
      </c>
      <c r="AK437">
        <f t="shared" si="235"/>
        <v>0.52777773070013878</v>
      </c>
      <c r="AL437">
        <f t="shared" si="236"/>
        <v>1.9116781170020376</v>
      </c>
      <c r="AM437">
        <f t="shared" si="237"/>
        <v>1.4157820425047405</v>
      </c>
      <c r="AN437" s="15">
        <f t="shared" si="244"/>
        <v>7.5726180901484135</v>
      </c>
      <c r="AO437" s="15">
        <f t="shared" si="244"/>
        <v>7.5726020173264361</v>
      </c>
      <c r="AP437" s="15">
        <f t="shared" si="244"/>
        <v>7.5724986746066563</v>
      </c>
      <c r="AQ437" s="15">
        <f t="shared" si="244"/>
        <v>7.5718350965367369</v>
      </c>
      <c r="AR437" s="15">
        <f t="shared" si="244"/>
        <v>7.5676098271328778</v>
      </c>
      <c r="AS437" s="15">
        <f t="shared" si="244"/>
        <v>7.5420089472551401</v>
      </c>
      <c r="AT437" s="15">
        <f t="shared" si="244"/>
        <v>7.4169548567092516</v>
      </c>
      <c r="AU437" s="15">
        <f t="shared" si="238"/>
        <v>7.0346410651253892</v>
      </c>
    </row>
    <row r="438" spans="1:47" x14ac:dyDescent="0.2">
      <c r="A438" s="176" t="s">
        <v>1909</v>
      </c>
      <c r="B438" s="177" t="s">
        <v>676</v>
      </c>
      <c r="C438" s="178">
        <v>57967.503499999999</v>
      </c>
      <c r="D438" s="178">
        <v>1E-4</v>
      </c>
      <c r="E438" s="9">
        <f t="shared" si="220"/>
        <v>1210.0184199992241</v>
      </c>
      <c r="F438" s="9">
        <f t="shared" si="221"/>
        <v>1210</v>
      </c>
      <c r="G438" s="9">
        <f t="shared" si="222"/>
        <v>2.8529999995953403E-2</v>
      </c>
      <c r="H438" s="9"/>
      <c r="I438" s="9"/>
      <c r="J438" s="9"/>
      <c r="K438" s="9">
        <f t="shared" si="242"/>
        <v>2.8529999995953403E-2</v>
      </c>
      <c r="L438" s="9"/>
      <c r="M438" s="15"/>
      <c r="N438" s="9"/>
      <c r="O438" s="9">
        <f t="shared" ca="1" si="243"/>
        <v>3.099252459482961E-2</v>
      </c>
      <c r="P438" s="9">
        <f t="shared" si="223"/>
        <v>4.8969700952626143E-3</v>
      </c>
      <c r="Q438" s="40">
        <f t="shared" si="224"/>
        <v>42949.003499999999</v>
      </c>
      <c r="S438" s="35">
        <v>1</v>
      </c>
      <c r="Z438">
        <f t="shared" si="225"/>
        <v>1210</v>
      </c>
      <c r="AA438" s="15">
        <f t="shared" si="226"/>
        <v>2.6885733321366033E-2</v>
      </c>
      <c r="AB438" s="15">
        <f t="shared" si="227"/>
        <v>6.5412367698499847E-3</v>
      </c>
      <c r="AC438" s="15">
        <f t="shared" si="228"/>
        <v>2.3633029900690789E-2</v>
      </c>
      <c r="AD438" s="15">
        <f t="shared" si="229"/>
        <v>1.6442666745873705E-3</v>
      </c>
      <c r="AE438" s="15">
        <f t="shared" si="230"/>
        <v>2.7036128971586098E-6</v>
      </c>
      <c r="AF438">
        <f t="shared" si="231"/>
        <v>2.3633029900690789E-2</v>
      </c>
      <c r="AG438" s="68"/>
      <c r="AH438">
        <f t="shared" si="232"/>
        <v>2.1988763226103419E-2</v>
      </c>
      <c r="AI438">
        <f t="shared" si="233"/>
        <v>0.80749361210274817</v>
      </c>
      <c r="AJ438">
        <f t="shared" si="234"/>
        <v>0.91388355853798542</v>
      </c>
      <c r="AK438">
        <f t="shared" si="235"/>
        <v>0.52587193366707907</v>
      </c>
      <c r="AL438">
        <f t="shared" si="236"/>
        <v>1.9217158176078399</v>
      </c>
      <c r="AM438">
        <f t="shared" si="237"/>
        <v>1.4309689103386363</v>
      </c>
      <c r="AN438" s="15">
        <f t="shared" si="244"/>
        <v>7.5828832669778494</v>
      </c>
      <c r="AO438" s="15">
        <f t="shared" si="244"/>
        <v>7.5828698717500771</v>
      </c>
      <c r="AP438" s="15">
        <f t="shared" si="244"/>
        <v>7.582780566442147</v>
      </c>
      <c r="AQ438" s="15">
        <f t="shared" si="244"/>
        <v>7.5821859039347181</v>
      </c>
      <c r="AR438" s="15">
        <f t="shared" si="244"/>
        <v>7.5782580832138979</v>
      </c>
      <c r="AS438" s="15">
        <f t="shared" si="244"/>
        <v>7.5535691217648218</v>
      </c>
      <c r="AT438" s="15">
        <f t="shared" si="244"/>
        <v>7.4291959306165527</v>
      </c>
      <c r="AU438" s="15">
        <f t="shared" si="238"/>
        <v>7.0433379620084606</v>
      </c>
    </row>
    <row r="439" spans="1:47" x14ac:dyDescent="0.2">
      <c r="A439" s="176" t="s">
        <v>1910</v>
      </c>
      <c r="B439" s="179" t="s">
        <v>676</v>
      </c>
      <c r="C439" s="176">
        <v>58001.579400000002</v>
      </c>
      <c r="D439" s="176">
        <v>1E-4</v>
      </c>
      <c r="E439" s="9">
        <f t="shared" si="220"/>
        <v>1232.0190527226487</v>
      </c>
      <c r="F439" s="9">
        <f t="shared" si="221"/>
        <v>1232</v>
      </c>
      <c r="G439" s="9">
        <f t="shared" si="222"/>
        <v>2.9510000000300352E-2</v>
      </c>
      <c r="H439" s="9"/>
      <c r="I439" s="9"/>
      <c r="J439" s="9"/>
      <c r="K439" s="9">
        <f t="shared" si="242"/>
        <v>2.9510000000300352E-2</v>
      </c>
      <c r="L439" s="9"/>
      <c r="M439" s="15"/>
      <c r="N439" s="9"/>
      <c r="O439" s="9">
        <f t="shared" ca="1" si="243"/>
        <v>3.1367504622381207E-2</v>
      </c>
      <c r="P439" s="9">
        <f t="shared" si="223"/>
        <v>4.9017590516659262E-3</v>
      </c>
      <c r="Q439" s="40">
        <f t="shared" si="224"/>
        <v>42983.079400000002</v>
      </c>
      <c r="S439" s="35">
        <v>1</v>
      </c>
      <c r="Z439">
        <f t="shared" si="225"/>
        <v>1232</v>
      </c>
      <c r="AA439" s="15">
        <f t="shared" si="226"/>
        <v>2.6924949364992377E-2</v>
      </c>
      <c r="AB439" s="15">
        <f t="shared" si="227"/>
        <v>7.4868096869739019E-3</v>
      </c>
      <c r="AC439" s="15">
        <f t="shared" si="228"/>
        <v>2.4608240948634424E-2</v>
      </c>
      <c r="AD439" s="15">
        <f t="shared" si="229"/>
        <v>2.5850506353079748E-3</v>
      </c>
      <c r="AE439" s="15">
        <f t="shared" si="230"/>
        <v>6.6824867871061641E-6</v>
      </c>
      <c r="AF439">
        <f t="shared" si="231"/>
        <v>2.4608240948634424E-2</v>
      </c>
      <c r="AG439" s="68"/>
      <c r="AH439">
        <f t="shared" si="232"/>
        <v>2.202319031332645E-2</v>
      </c>
      <c r="AI439">
        <f t="shared" si="233"/>
        <v>0.80324938524008804</v>
      </c>
      <c r="AJ439">
        <f t="shared" si="234"/>
        <v>0.91057228102950671</v>
      </c>
      <c r="AK439">
        <f t="shared" si="235"/>
        <v>0.52429876558275135</v>
      </c>
      <c r="AL439">
        <f t="shared" si="236"/>
        <v>1.9297987011968121</v>
      </c>
      <c r="AM439">
        <f t="shared" si="237"/>
        <v>1.4433576129419139</v>
      </c>
      <c r="AN439" s="15">
        <f t="shared" si="244"/>
        <v>7.5911982292252027</v>
      </c>
      <c r="AO439" s="15">
        <f t="shared" si="244"/>
        <v>7.5911867359991971</v>
      </c>
      <c r="AP439" s="15">
        <f t="shared" si="244"/>
        <v>7.591107743909042</v>
      </c>
      <c r="AQ439" s="15">
        <f t="shared" si="244"/>
        <v>7.5905654631769277</v>
      </c>
      <c r="AR439" s="15">
        <f t="shared" si="244"/>
        <v>7.586871736035631</v>
      </c>
      <c r="AS439" s="15">
        <f t="shared" si="244"/>
        <v>7.5629271473180228</v>
      </c>
      <c r="AT439" s="15">
        <f t="shared" si="244"/>
        <v>7.4391485729790423</v>
      </c>
      <c r="AU439" s="15">
        <f t="shared" si="238"/>
        <v>7.050424322431704</v>
      </c>
    </row>
    <row r="440" spans="1:47" ht="25.5" x14ac:dyDescent="0.2">
      <c r="A440" s="182" t="s">
        <v>1913</v>
      </c>
      <c r="B440" s="183" t="s">
        <v>676</v>
      </c>
      <c r="C440" s="184">
        <v>59006.8099</v>
      </c>
      <c r="D440" s="182">
        <v>1E-4</v>
      </c>
      <c r="E440" s="9">
        <f t="shared" si="220"/>
        <v>1881.0321978745656</v>
      </c>
      <c r="F440" s="9">
        <f t="shared" si="221"/>
        <v>1881</v>
      </c>
      <c r="G440" s="9">
        <f t="shared" si="222"/>
        <v>4.987000000255648E-2</v>
      </c>
      <c r="H440" s="9"/>
      <c r="I440" s="9"/>
      <c r="J440" s="9"/>
      <c r="K440" s="9">
        <f t="shared" si="242"/>
        <v>4.987000000255648E-2</v>
      </c>
      <c r="L440" s="9"/>
      <c r="M440" s="15"/>
      <c r="N440" s="9"/>
      <c r="O440" s="9">
        <f t="shared" ca="1" si="243"/>
        <v>4.2429415435153411E-2</v>
      </c>
      <c r="P440" s="9">
        <f t="shared" si="223"/>
        <v>5.0417849136677757E-3</v>
      </c>
      <c r="Q440" s="40">
        <f t="shared" si="224"/>
        <v>43988.3099</v>
      </c>
      <c r="S440" s="35">
        <v>1</v>
      </c>
      <c r="Z440">
        <f t="shared" si="225"/>
        <v>1881</v>
      </c>
      <c r="AA440" s="15">
        <f t="shared" si="226"/>
        <v>2.7410256133138633E-2</v>
      </c>
      <c r="AB440" s="15">
        <f t="shared" si="227"/>
        <v>2.7501528783085621E-2</v>
      </c>
      <c r="AC440" s="15">
        <f t="shared" si="228"/>
        <v>4.4828215088888707E-2</v>
      </c>
      <c r="AD440" s="15">
        <f t="shared" si="229"/>
        <v>2.2459743869417848E-2</v>
      </c>
      <c r="AE440" s="15">
        <f t="shared" si="230"/>
        <v>5.044400946798526E-4</v>
      </c>
      <c r="AF440">
        <f t="shared" si="231"/>
        <v>4.4828215088888707E-2</v>
      </c>
      <c r="AG440" s="68"/>
      <c r="AH440">
        <f t="shared" si="232"/>
        <v>2.2368471219470859E-2</v>
      </c>
      <c r="AI440">
        <f t="shared" si="233"/>
        <v>0.700059479936878</v>
      </c>
      <c r="AJ440">
        <f t="shared" si="234"/>
        <v>0.80663774547653555</v>
      </c>
      <c r="AK440">
        <f t="shared" si="235"/>
        <v>0.4729013474544812</v>
      </c>
      <c r="AL440">
        <f t="shared" si="236"/>
        <v>2.1360239753865695</v>
      </c>
      <c r="AM440">
        <f t="shared" si="237"/>
        <v>1.8184353347521285</v>
      </c>
      <c r="AN440" s="15">
        <f t="shared" si="244"/>
        <v>7.8191319287731886</v>
      </c>
      <c r="AO440" s="15">
        <f t="shared" si="244"/>
        <v>7.8191319281029745</v>
      </c>
      <c r="AP440" s="15">
        <f t="shared" si="244"/>
        <v>7.8191318937539878</v>
      </c>
      <c r="AQ440" s="15">
        <f t="shared" si="244"/>
        <v>7.8191301333866416</v>
      </c>
      <c r="AR440" s="15">
        <f t="shared" si="244"/>
        <v>7.8190400341875428</v>
      </c>
      <c r="AS440" s="15">
        <f t="shared" si="244"/>
        <v>7.8147034928465926</v>
      </c>
      <c r="AT440" s="15">
        <f t="shared" si="244"/>
        <v>7.7233889628550187</v>
      </c>
      <c r="AU440" s="15">
        <f t="shared" si="238"/>
        <v>7.259471954917375</v>
      </c>
    </row>
    <row r="441" spans="1:47" ht="12" customHeight="1" x14ac:dyDescent="0.2">
      <c r="A441" s="182" t="s">
        <v>1913</v>
      </c>
      <c r="B441" s="183" t="s">
        <v>676</v>
      </c>
      <c r="C441" s="184">
        <v>59042.433700000001</v>
      </c>
      <c r="D441" s="182">
        <v>1E-4</v>
      </c>
      <c r="E441" s="9">
        <f t="shared" si="220"/>
        <v>1904.0322107872892</v>
      </c>
      <c r="F441" s="9">
        <f t="shared" si="221"/>
        <v>1904</v>
      </c>
      <c r="G441" s="9">
        <f t="shared" si="222"/>
        <v>4.9890000002051238E-2</v>
      </c>
      <c r="H441" s="9"/>
      <c r="I441" s="9"/>
      <c r="J441" s="9"/>
      <c r="K441" s="9">
        <f t="shared" si="242"/>
        <v>4.9890000002051238E-2</v>
      </c>
      <c r="L441" s="9"/>
      <c r="M441" s="15"/>
      <c r="N441" s="9"/>
      <c r="O441" s="9">
        <f t="shared" ca="1" si="243"/>
        <v>4.2821440009411904E-2</v>
      </c>
      <c r="P441" s="9">
        <f t="shared" si="223"/>
        <v>5.0467030029473312E-3</v>
      </c>
      <c r="Q441" s="40">
        <f t="shared" si="224"/>
        <v>44023.933700000001</v>
      </c>
      <c r="S441" s="35">
        <v>1</v>
      </c>
      <c r="Z441">
        <f t="shared" si="225"/>
        <v>1904</v>
      </c>
      <c r="AA441" s="15">
        <f t="shared" si="226"/>
        <v>2.7406755070924743E-2</v>
      </c>
      <c r="AB441" s="15">
        <f t="shared" si="227"/>
        <v>2.7529947934073824E-2</v>
      </c>
      <c r="AC441" s="15">
        <f t="shared" si="228"/>
        <v>4.4843296999103908E-2</v>
      </c>
      <c r="AD441" s="15">
        <f t="shared" si="229"/>
        <v>2.2483244931126495E-2</v>
      </c>
      <c r="AE441" s="15">
        <f t="shared" si="230"/>
        <v>5.0549630263302522E-4</v>
      </c>
      <c r="AF441">
        <f t="shared" si="231"/>
        <v>4.4843296999103908E-2</v>
      </c>
      <c r="AG441" s="68"/>
      <c r="AH441">
        <f t="shared" si="232"/>
        <v>2.2360052067977414E-2</v>
      </c>
      <c r="AI441">
        <f t="shared" si="233"/>
        <v>0.6970592328311207</v>
      </c>
      <c r="AJ441">
        <f t="shared" si="234"/>
        <v>0.80286407282147831</v>
      </c>
      <c r="AK441">
        <f t="shared" si="235"/>
        <v>0.47098502267814302</v>
      </c>
      <c r="AL441">
        <f t="shared" si="236"/>
        <v>2.1423811749316806</v>
      </c>
      <c r="AM441">
        <f t="shared" si="237"/>
        <v>1.8322042647173247</v>
      </c>
      <c r="AN441" s="15">
        <f t="shared" ref="AN441:AT450" si="245">$AU441+$AB$7*SIN(AO441)</f>
        <v>7.8266716009962121</v>
      </c>
      <c r="AO441" s="15">
        <f t="shared" si="245"/>
        <v>7.8266716007723787</v>
      </c>
      <c r="AP441" s="15">
        <f t="shared" si="245"/>
        <v>7.8266715861347969</v>
      </c>
      <c r="AQ441" s="15">
        <f t="shared" si="245"/>
        <v>7.826670628929203</v>
      </c>
      <c r="AR441" s="15">
        <f t="shared" si="245"/>
        <v>7.826608106361455</v>
      </c>
      <c r="AS441" s="15">
        <f t="shared" si="245"/>
        <v>7.82279450611962</v>
      </c>
      <c r="AT441" s="15">
        <f t="shared" si="245"/>
        <v>7.7331083994932692</v>
      </c>
      <c r="AU441" s="15">
        <f t="shared" si="238"/>
        <v>7.2668804226325836</v>
      </c>
    </row>
    <row r="442" spans="1:47" ht="12" customHeight="1" x14ac:dyDescent="0.2">
      <c r="A442" s="182" t="s">
        <v>1913</v>
      </c>
      <c r="B442" s="183" t="s">
        <v>676</v>
      </c>
      <c r="C442" s="184">
        <v>59059.472000000002</v>
      </c>
      <c r="D442" s="182">
        <v>1E-4</v>
      </c>
      <c r="E442" s="9">
        <f t="shared" si="220"/>
        <v>1915.0327531216512</v>
      </c>
      <c r="F442" s="9">
        <f t="shared" si="221"/>
        <v>1915</v>
      </c>
      <c r="G442" s="9">
        <f t="shared" si="222"/>
        <v>5.0730000002658926E-2</v>
      </c>
      <c r="H442" s="9"/>
      <c r="I442" s="9"/>
      <c r="J442" s="9"/>
      <c r="K442" s="9">
        <f t="shared" si="242"/>
        <v>5.0730000002658926E-2</v>
      </c>
      <c r="L442" s="9"/>
      <c r="M442" s="15"/>
      <c r="N442" s="9"/>
      <c r="O442" s="9">
        <f t="shared" ca="1" si="243"/>
        <v>4.3008930023187703E-2</v>
      </c>
      <c r="P442" s="9">
        <f t="shared" si="223"/>
        <v>5.0490540604876772E-3</v>
      </c>
      <c r="Q442" s="40">
        <f t="shared" si="224"/>
        <v>44040.972000000002</v>
      </c>
      <c r="S442" s="35">
        <v>1</v>
      </c>
      <c r="Z442">
        <f t="shared" si="225"/>
        <v>1915</v>
      </c>
      <c r="AA442" s="15">
        <f t="shared" si="226"/>
        <v>2.7404644827958197E-2</v>
      </c>
      <c r="AB442" s="15">
        <f t="shared" si="227"/>
        <v>2.8374409235188407E-2</v>
      </c>
      <c r="AC442" s="15">
        <f t="shared" si="228"/>
        <v>4.5680945942171251E-2</v>
      </c>
      <c r="AD442" s="15">
        <f t="shared" si="229"/>
        <v>2.3325355174700729E-2</v>
      </c>
      <c r="AE442" s="15">
        <f t="shared" si="230"/>
        <v>5.4407219402593805E-4</v>
      </c>
      <c r="AF442">
        <f t="shared" si="231"/>
        <v>4.5680945942171251E-2</v>
      </c>
      <c r="AG442" s="68"/>
      <c r="AH442">
        <f t="shared" si="232"/>
        <v>2.2355590767470519E-2</v>
      </c>
      <c r="AI442">
        <f t="shared" si="233"/>
        <v>0.69563767648324026</v>
      </c>
      <c r="AJ442">
        <f t="shared" si="234"/>
        <v>0.80105928497967405</v>
      </c>
      <c r="AK442">
        <f t="shared" si="235"/>
        <v>0.47006762920188339</v>
      </c>
      <c r="AL442">
        <f t="shared" si="236"/>
        <v>2.1454023773346482</v>
      </c>
      <c r="AM442">
        <f t="shared" si="237"/>
        <v>1.8388041843773413</v>
      </c>
      <c r="AN442" s="15">
        <f t="shared" si="245"/>
        <v>7.8302661312032482</v>
      </c>
      <c r="AO442" s="15">
        <f t="shared" si="245"/>
        <v>7.8302661310835235</v>
      </c>
      <c r="AP442" s="15">
        <f t="shared" si="245"/>
        <v>7.8302661220676981</v>
      </c>
      <c r="AQ442" s="15">
        <f t="shared" si="245"/>
        <v>7.830265443146347</v>
      </c>
      <c r="AR442" s="15">
        <f t="shared" si="245"/>
        <v>7.8302143738397705</v>
      </c>
      <c r="AS442" s="15">
        <f t="shared" si="245"/>
        <v>7.8266449739648678</v>
      </c>
      <c r="AT442" s="15">
        <f t="shared" si="245"/>
        <v>7.737747787820763</v>
      </c>
      <c r="AU442" s="15">
        <f t="shared" si="238"/>
        <v>7.2704236028442049</v>
      </c>
    </row>
    <row r="443" spans="1:47" ht="12" customHeight="1" x14ac:dyDescent="0.2">
      <c r="A443" s="65" t="s">
        <v>1911</v>
      </c>
      <c r="B443" s="66" t="s">
        <v>676</v>
      </c>
      <c r="C443" s="67">
        <v>59096.6446</v>
      </c>
      <c r="D443" s="67">
        <v>1E-4</v>
      </c>
      <c r="E443" s="9">
        <f t="shared" si="220"/>
        <v>1939.0327272962043</v>
      </c>
      <c r="F443" s="9">
        <f t="shared" si="221"/>
        <v>1939</v>
      </c>
      <c r="G443" s="9">
        <f t="shared" si="222"/>
        <v>5.0689999996393453E-2</v>
      </c>
      <c r="H443" s="9"/>
      <c r="I443" s="9"/>
      <c r="J443" s="9"/>
      <c r="K443" s="9">
        <f t="shared" si="242"/>
        <v>5.0689999996393453E-2</v>
      </c>
      <c r="L443" s="9"/>
      <c r="M443" s="15"/>
      <c r="N443" s="9"/>
      <c r="O443" s="9">
        <f t="shared" ca="1" si="243"/>
        <v>4.3417999144153091E-2</v>
      </c>
      <c r="P443" s="9">
        <f t="shared" si="223"/>
        <v>5.0541812326166695E-3</v>
      </c>
      <c r="Q443" s="40">
        <f t="shared" si="224"/>
        <v>44078.1446</v>
      </c>
      <c r="S443" s="35">
        <v>1</v>
      </c>
      <c r="Z443">
        <f t="shared" si="225"/>
        <v>1939</v>
      </c>
      <c r="AA443" s="15">
        <f t="shared" si="226"/>
        <v>2.739907261814381E-2</v>
      </c>
      <c r="AB443" s="15">
        <f t="shared" si="227"/>
        <v>2.8345108610866313E-2</v>
      </c>
      <c r="AC443" s="15">
        <f t="shared" si="228"/>
        <v>4.5635818763776786E-2</v>
      </c>
      <c r="AD443" s="15">
        <f t="shared" si="229"/>
        <v>2.3290927378249643E-2</v>
      </c>
      <c r="AE443" s="15">
        <f t="shared" si="230"/>
        <v>5.424672981388988E-4</v>
      </c>
      <c r="AF443">
        <f t="shared" si="231"/>
        <v>4.5635818763776786E-2</v>
      </c>
      <c r="AG443" s="68"/>
      <c r="AH443">
        <f t="shared" si="232"/>
        <v>2.234489138552714E-2</v>
      </c>
      <c r="AI443">
        <f t="shared" si="233"/>
        <v>0.69256565670352166</v>
      </c>
      <c r="AJ443">
        <f t="shared" si="234"/>
        <v>0.79712187770632659</v>
      </c>
      <c r="AK443">
        <f t="shared" si="235"/>
        <v>0.4680642312352688</v>
      </c>
      <c r="AL443">
        <f t="shared" si="236"/>
        <v>2.1519515820441768</v>
      </c>
      <c r="AM443">
        <f t="shared" si="237"/>
        <v>1.8532378366260363</v>
      </c>
      <c r="AN443" s="15">
        <f t="shared" si="245"/>
        <v>7.8380834083398829</v>
      </c>
      <c r="AO443" s="15">
        <f t="shared" si="245"/>
        <v>7.8380834083188287</v>
      </c>
      <c r="AP443" s="15">
        <f t="shared" si="245"/>
        <v>7.8380834059539168</v>
      </c>
      <c r="AQ443" s="15">
        <f t="shared" si="245"/>
        <v>7.8380831403142963</v>
      </c>
      <c r="AR443" s="15">
        <f t="shared" si="245"/>
        <v>7.8380533304352697</v>
      </c>
      <c r="AS443" s="15">
        <f t="shared" si="245"/>
        <v>7.8350032211343263</v>
      </c>
      <c r="AT443" s="15">
        <f t="shared" si="245"/>
        <v>7.747849706673561</v>
      </c>
      <c r="AU443" s="15">
        <f t="shared" si="238"/>
        <v>7.2781541778513796</v>
      </c>
    </row>
    <row r="444" spans="1:47" ht="12" customHeight="1" x14ac:dyDescent="0.2">
      <c r="A444" s="65" t="s">
        <v>1912</v>
      </c>
      <c r="B444" s="66" t="s">
        <v>676</v>
      </c>
      <c r="C444" s="67">
        <v>59353.756999999998</v>
      </c>
      <c r="D444" s="67">
        <v>4.0000000000000002E-4</v>
      </c>
      <c r="E444" s="9">
        <f t="shared" si="220"/>
        <v>2105.0337861394814</v>
      </c>
      <c r="F444" s="9">
        <f t="shared" si="221"/>
        <v>2105</v>
      </c>
      <c r="G444" s="9">
        <f t="shared" si="222"/>
        <v>5.2329999998619314E-2</v>
      </c>
      <c r="H444" s="9"/>
      <c r="I444" s="9"/>
      <c r="J444" s="9"/>
      <c r="K444" s="9">
        <f t="shared" si="242"/>
        <v>5.2329999998619314E-2</v>
      </c>
      <c r="L444" s="9"/>
      <c r="M444" s="15"/>
      <c r="N444" s="9"/>
      <c r="O444" s="9">
        <f t="shared" ca="1" si="243"/>
        <v>4.6247393897496977E-2</v>
      </c>
      <c r="P444" s="9">
        <f t="shared" si="223"/>
        <v>5.0895537600470081E-3</v>
      </c>
      <c r="Q444" s="40">
        <f t="shared" si="224"/>
        <v>44335.256999999998</v>
      </c>
      <c r="S444" s="35">
        <v>1</v>
      </c>
      <c r="Z444">
        <f t="shared" si="225"/>
        <v>2105</v>
      </c>
      <c r="AA444" s="15">
        <f t="shared" si="226"/>
        <v>2.7325534017962214E-2</v>
      </c>
      <c r="AB444" s="15">
        <f t="shared" si="227"/>
        <v>3.0094019740704109E-2</v>
      </c>
      <c r="AC444" s="15">
        <f t="shared" si="228"/>
        <v>4.7240446238572306E-2</v>
      </c>
      <c r="AD444" s="15">
        <f t="shared" si="229"/>
        <v>2.5004465980657101E-2</v>
      </c>
      <c r="AE444" s="15">
        <f t="shared" si="230"/>
        <v>6.2522331897783823E-4</v>
      </c>
      <c r="AF444">
        <f t="shared" si="231"/>
        <v>4.7240446238572306E-2</v>
      </c>
      <c r="AG444" s="68"/>
      <c r="AH444">
        <f t="shared" si="232"/>
        <v>2.2235980257915205E-2</v>
      </c>
      <c r="AI444">
        <f t="shared" si="233"/>
        <v>0.67237604826296649</v>
      </c>
      <c r="AJ444">
        <f t="shared" si="234"/>
        <v>0.76993292486479814</v>
      </c>
      <c r="AK444">
        <f t="shared" si="235"/>
        <v>0.454161365869236</v>
      </c>
      <c r="AL444">
        <f t="shared" si="236"/>
        <v>2.1957291219382142</v>
      </c>
      <c r="AM444">
        <f t="shared" si="237"/>
        <v>1.954424172646605</v>
      </c>
      <c r="AN444" s="15">
        <f t="shared" si="245"/>
        <v>7.8912354364349042</v>
      </c>
      <c r="AO444" s="15">
        <f t="shared" si="245"/>
        <v>7.8912354364357782</v>
      </c>
      <c r="AP444" s="15">
        <f t="shared" si="245"/>
        <v>7.891235436393873</v>
      </c>
      <c r="AQ444" s="15">
        <f t="shared" si="245"/>
        <v>7.8912354384029966</v>
      </c>
      <c r="AR444" s="15">
        <f t="shared" si="245"/>
        <v>7.8912353420757633</v>
      </c>
      <c r="AS444" s="15">
        <f t="shared" si="245"/>
        <v>7.8912399601946612</v>
      </c>
      <c r="AT444" s="15">
        <f t="shared" si="245"/>
        <v>7.8169453572033927</v>
      </c>
      <c r="AU444" s="15">
        <f t="shared" si="238"/>
        <v>7.3316239883176682</v>
      </c>
    </row>
    <row r="445" spans="1:47" ht="12" customHeight="1" x14ac:dyDescent="0.2">
      <c r="A445" s="65" t="s">
        <v>1912</v>
      </c>
      <c r="B445" s="66" t="s">
        <v>676</v>
      </c>
      <c r="C445" s="67">
        <v>59370.7984</v>
      </c>
      <c r="D445" s="67">
        <v>1E-4</v>
      </c>
      <c r="E445" s="9">
        <f t="shared" si="220"/>
        <v>2116.036329945895</v>
      </c>
      <c r="F445" s="9">
        <f t="shared" si="221"/>
        <v>2116</v>
      </c>
      <c r="G445" s="9">
        <f t="shared" si="222"/>
        <v>5.6270000000949949E-2</v>
      </c>
      <c r="H445" s="9"/>
      <c r="I445" s="9"/>
      <c r="J445" s="9"/>
      <c r="K445" s="9">
        <f t="shared" si="242"/>
        <v>5.6270000000949949E-2</v>
      </c>
      <c r="L445" s="9"/>
      <c r="M445" s="15"/>
      <c r="N445" s="9"/>
      <c r="O445" s="9">
        <f t="shared" ca="1" si="243"/>
        <v>4.6434883911272776E-2</v>
      </c>
      <c r="P445" s="9">
        <f t="shared" si="223"/>
        <v>5.0918921414030054E-3</v>
      </c>
      <c r="Q445" s="40">
        <f t="shared" si="224"/>
        <v>44352.2984</v>
      </c>
      <c r="S445" s="35">
        <v>1</v>
      </c>
      <c r="Z445">
        <f t="shared" si="225"/>
        <v>2116</v>
      </c>
      <c r="AA445" s="15">
        <f t="shared" si="226"/>
        <v>2.7318580752529551E-2</v>
      </c>
      <c r="AB445" s="15">
        <f t="shared" si="227"/>
        <v>3.4043311389823402E-2</v>
      </c>
      <c r="AC445" s="15">
        <f t="shared" si="228"/>
        <v>5.1178107859546941E-2</v>
      </c>
      <c r="AD445" s="15">
        <f t="shared" si="229"/>
        <v>2.8951419248420398E-2</v>
      </c>
      <c r="AE445" s="15">
        <f t="shared" si="230"/>
        <v>8.3818467649780716E-4</v>
      </c>
      <c r="AF445">
        <f t="shared" si="231"/>
        <v>5.1178107859546941E-2</v>
      </c>
      <c r="AG445" s="68"/>
      <c r="AH445">
        <f t="shared" si="232"/>
        <v>2.2226688611126547E-2</v>
      </c>
      <c r="AI445">
        <f t="shared" si="233"/>
        <v>0.67110050309833635</v>
      </c>
      <c r="AJ445">
        <f t="shared" si="234"/>
        <v>0.7681358428940076</v>
      </c>
      <c r="AK445">
        <f t="shared" si="235"/>
        <v>0.45323848130739369</v>
      </c>
      <c r="AL445">
        <f t="shared" si="236"/>
        <v>2.1985405491793069</v>
      </c>
      <c r="AM445">
        <f t="shared" si="237"/>
        <v>1.9612180641360806</v>
      </c>
      <c r="AN445" s="15">
        <f t="shared" si="245"/>
        <v>7.8947029299789824</v>
      </c>
      <c r="AO445" s="15">
        <f t="shared" si="245"/>
        <v>7.894702930025602</v>
      </c>
      <c r="AP445" s="15">
        <f t="shared" si="245"/>
        <v>7.8947029279806546</v>
      </c>
      <c r="AQ445" s="15">
        <f t="shared" si="245"/>
        <v>7.894703017680591</v>
      </c>
      <c r="AR445" s="15">
        <f t="shared" si="245"/>
        <v>7.8946990828813099</v>
      </c>
      <c r="AS445" s="15">
        <f t="shared" si="245"/>
        <v>7.8948713319476482</v>
      </c>
      <c r="AT445" s="15">
        <f t="shared" si="245"/>
        <v>7.8214754459527658</v>
      </c>
      <c r="AU445" s="15">
        <f t="shared" si="238"/>
        <v>7.3351671685292894</v>
      </c>
    </row>
    <row r="446" spans="1:47" ht="12" customHeight="1" x14ac:dyDescent="0.2">
      <c r="A446" s="65" t="s">
        <v>1912</v>
      </c>
      <c r="B446" s="66" t="s">
        <v>676</v>
      </c>
      <c r="C446" s="67">
        <v>59423.4611</v>
      </c>
      <c r="D446" s="67">
        <v>1E-4</v>
      </c>
      <c r="E446" s="9">
        <f t="shared" si="220"/>
        <v>2150.0372725746674</v>
      </c>
      <c r="F446" s="9">
        <f t="shared" si="221"/>
        <v>2150</v>
      </c>
      <c r="G446" s="9">
        <f t="shared" si="222"/>
        <v>5.7730000000447035E-2</v>
      </c>
      <c r="H446" s="9"/>
      <c r="I446" s="9"/>
      <c r="J446" s="9"/>
      <c r="K446" s="9">
        <f t="shared" si="242"/>
        <v>5.7730000000447035E-2</v>
      </c>
      <c r="L446" s="9"/>
      <c r="M446" s="15"/>
      <c r="N446" s="9"/>
      <c r="O446" s="9">
        <f t="shared" ca="1" si="243"/>
        <v>4.7014398499307067E-2</v>
      </c>
      <c r="P446" s="9">
        <f t="shared" si="223"/>
        <v>5.0991154796688866E-3</v>
      </c>
      <c r="Q446" s="40">
        <f t="shared" si="224"/>
        <v>44404.9611</v>
      </c>
      <c r="S446" s="35">
        <v>1</v>
      </c>
      <c r="Z446">
        <f t="shared" si="225"/>
        <v>2150</v>
      </c>
      <c r="AA446" s="15">
        <f t="shared" si="226"/>
        <v>2.7295517564956132E-2</v>
      </c>
      <c r="AB446" s="15">
        <f t="shared" si="227"/>
        <v>3.5533597915159788E-2</v>
      </c>
      <c r="AC446" s="15">
        <f t="shared" si="228"/>
        <v>5.2630884520778146E-2</v>
      </c>
      <c r="AD446" s="15">
        <f t="shared" si="229"/>
        <v>3.0434482435490903E-2</v>
      </c>
      <c r="AE446" s="15">
        <f t="shared" si="230"/>
        <v>9.2625772111620428E-4</v>
      </c>
      <c r="AF446">
        <f t="shared" si="231"/>
        <v>5.2630884520778146E-2</v>
      </c>
      <c r="AG446" s="68"/>
      <c r="AH446">
        <f t="shared" si="232"/>
        <v>2.2196402085287247E-2</v>
      </c>
      <c r="AI446">
        <f t="shared" si="233"/>
        <v>0.66720451234785239</v>
      </c>
      <c r="AJ446">
        <f t="shared" si="234"/>
        <v>0.76258617183004962</v>
      </c>
      <c r="AK446">
        <f t="shared" si="235"/>
        <v>0.45038557192517759</v>
      </c>
      <c r="AL446">
        <f t="shared" si="236"/>
        <v>2.2071635303753538</v>
      </c>
      <c r="AM446">
        <f t="shared" si="237"/>
        <v>1.982291492677895</v>
      </c>
      <c r="AN446" s="15">
        <f t="shared" si="245"/>
        <v>7.9053792977101178</v>
      </c>
      <c r="AO446" s="15">
        <f t="shared" si="245"/>
        <v>7.9053792981662463</v>
      </c>
      <c r="AP446" s="15">
        <f t="shared" si="245"/>
        <v>7.9053792823119222</v>
      </c>
      <c r="AQ446" s="15">
        <f t="shared" si="245"/>
        <v>7.9053798333801408</v>
      </c>
      <c r="AR446" s="15">
        <f t="shared" si="245"/>
        <v>7.9053606757607309</v>
      </c>
      <c r="AS446" s="15">
        <f t="shared" si="245"/>
        <v>7.90602254582861</v>
      </c>
      <c r="AT446" s="15">
        <f t="shared" si="245"/>
        <v>7.8354388854900616</v>
      </c>
      <c r="AU446" s="15">
        <f t="shared" si="238"/>
        <v>7.3461188164561202</v>
      </c>
    </row>
    <row r="447" spans="1:47" ht="12" customHeight="1" x14ac:dyDescent="0.2">
      <c r="A447" s="182" t="s">
        <v>1915</v>
      </c>
      <c r="B447" s="183" t="s">
        <v>676</v>
      </c>
      <c r="C447" s="184">
        <v>59734.787799999998</v>
      </c>
      <c r="D447" s="182">
        <v>1E-4</v>
      </c>
      <c r="E447" s="9">
        <f t="shared" si="220"/>
        <v>2351.0410430897546</v>
      </c>
      <c r="F447" s="9">
        <f t="shared" si="221"/>
        <v>2351</v>
      </c>
      <c r="G447" s="9">
        <f t="shared" si="222"/>
        <v>6.3569999998435378E-2</v>
      </c>
      <c r="H447" s="9"/>
      <c r="I447" s="9"/>
      <c r="J447" s="9"/>
      <c r="K447" s="9">
        <f t="shared" si="242"/>
        <v>6.3569999998435378E-2</v>
      </c>
      <c r="L447" s="9"/>
      <c r="M447" s="15"/>
      <c r="N447" s="9"/>
      <c r="O447" s="9">
        <f t="shared" ca="1" si="243"/>
        <v>5.044035238739214E-2</v>
      </c>
      <c r="P447" s="9">
        <f t="shared" si="223"/>
        <v>5.1416827511913295E-3</v>
      </c>
      <c r="Q447" s="40">
        <f t="shared" si="224"/>
        <v>44716.287799999998</v>
      </c>
      <c r="S447" s="35">
        <v>1</v>
      </c>
      <c r="Z447">
        <f t="shared" si="225"/>
        <v>2351</v>
      </c>
      <c r="AA447" s="15">
        <f t="shared" si="226"/>
        <v>2.7112786096623553E-2</v>
      </c>
      <c r="AB447" s="15">
        <f t="shared" si="227"/>
        <v>4.1598896653003155E-2</v>
      </c>
      <c r="AC447" s="15">
        <f t="shared" si="228"/>
        <v>5.8428317247244052E-2</v>
      </c>
      <c r="AD447" s="15">
        <f t="shared" si="229"/>
        <v>3.6457213901811822E-2</v>
      </c>
      <c r="AE447" s="15">
        <f t="shared" si="230"/>
        <v>1.3291284454824612E-3</v>
      </c>
      <c r="AF447">
        <f t="shared" si="231"/>
        <v>5.8428317247244052E-2</v>
      </c>
      <c r="AG447" s="68"/>
      <c r="AH447">
        <f t="shared" si="232"/>
        <v>2.1971103345432223E-2</v>
      </c>
      <c r="AI447">
        <f t="shared" si="233"/>
        <v>0.64553307962103068</v>
      </c>
      <c r="AJ447">
        <f t="shared" si="234"/>
        <v>0.72996906415068197</v>
      </c>
      <c r="AK447">
        <f t="shared" si="235"/>
        <v>0.43353569905723971</v>
      </c>
      <c r="AL447">
        <f t="shared" si="236"/>
        <v>2.2561884667747503</v>
      </c>
      <c r="AM447">
        <f t="shared" si="237"/>
        <v>2.1093232284389862</v>
      </c>
      <c r="AN447" s="15">
        <f t="shared" si="245"/>
        <v>7.9672724735273048</v>
      </c>
      <c r="AO447" s="15">
        <f t="shared" si="245"/>
        <v>7.967272516425095</v>
      </c>
      <c r="AP447" s="15">
        <f t="shared" si="245"/>
        <v>7.9672718388106745</v>
      </c>
      <c r="AQ447" s="15">
        <f t="shared" si="245"/>
        <v>7.9672825419511799</v>
      </c>
      <c r="AR447" s="15">
        <f t="shared" si="245"/>
        <v>7.9671133645464423</v>
      </c>
      <c r="AS447" s="15">
        <f t="shared" si="245"/>
        <v>7.9697586387534809</v>
      </c>
      <c r="AT447" s="15">
        <f t="shared" si="245"/>
        <v>7.9167768269392953</v>
      </c>
      <c r="AU447" s="15">
        <f t="shared" si="238"/>
        <v>7.4108623821412047</v>
      </c>
    </row>
    <row r="448" spans="1:47" ht="12" customHeight="1" x14ac:dyDescent="0.2">
      <c r="A448" s="182" t="s">
        <v>1915</v>
      </c>
      <c r="B448" s="183" t="s">
        <v>676</v>
      </c>
      <c r="C448" s="184">
        <v>59745.630400000002</v>
      </c>
      <c r="D448" s="182">
        <v>5.9999999999999995E-4</v>
      </c>
      <c r="E448" s="9">
        <f t="shared" si="220"/>
        <v>2358.0414175587212</v>
      </c>
      <c r="F448" s="9">
        <f t="shared" si="221"/>
        <v>2358</v>
      </c>
      <c r="G448" s="9">
        <f t="shared" si="222"/>
        <v>6.4149999998335261E-2</v>
      </c>
      <c r="H448" s="9"/>
      <c r="I448" s="9"/>
      <c r="J448" s="9"/>
      <c r="K448" s="9">
        <f t="shared" si="242"/>
        <v>6.4149999998335261E-2</v>
      </c>
      <c r="L448" s="9"/>
      <c r="M448" s="15"/>
      <c r="N448" s="9"/>
      <c r="O448" s="9">
        <f t="shared" ca="1" si="243"/>
        <v>5.0559664214340383E-2</v>
      </c>
      <c r="P448" s="9">
        <f t="shared" si="223"/>
        <v>5.143161019687495E-3</v>
      </c>
      <c r="Q448" s="40">
        <f t="shared" si="224"/>
        <v>44727.130400000002</v>
      </c>
      <c r="S448" s="35">
        <v>1</v>
      </c>
      <c r="Z448">
        <f t="shared" si="225"/>
        <v>2358</v>
      </c>
      <c r="AA448" s="15">
        <f t="shared" si="226"/>
        <v>2.7105054014100446E-2</v>
      </c>
      <c r="AB448" s="15">
        <f t="shared" si="227"/>
        <v>4.2188107003922309E-2</v>
      </c>
      <c r="AC448" s="15">
        <f t="shared" si="228"/>
        <v>5.9006838978647766E-2</v>
      </c>
      <c r="AD448" s="15">
        <f t="shared" si="229"/>
        <v>3.7044945984234814E-2</v>
      </c>
      <c r="AE448" s="15">
        <f t="shared" si="230"/>
        <v>1.3723280229748752E-3</v>
      </c>
      <c r="AF448">
        <f t="shared" si="231"/>
        <v>5.9006838978647766E-2</v>
      </c>
      <c r="AG448" s="68"/>
      <c r="AH448">
        <f t="shared" si="232"/>
        <v>2.1961892994412952E-2</v>
      </c>
      <c r="AI448">
        <f t="shared" si="233"/>
        <v>0.64481805703444528</v>
      </c>
      <c r="AJ448">
        <f t="shared" si="234"/>
        <v>0.72884005742717728</v>
      </c>
      <c r="AK448">
        <f t="shared" si="235"/>
        <v>0.43295009803811513</v>
      </c>
      <c r="AL448">
        <f t="shared" si="236"/>
        <v>2.2578388629536228</v>
      </c>
      <c r="AM448">
        <f t="shared" si="237"/>
        <v>2.1138277762556039</v>
      </c>
      <c r="AN448" s="15">
        <f t="shared" si="245"/>
        <v>7.9693918057071462</v>
      </c>
      <c r="AO448" s="15">
        <f t="shared" si="245"/>
        <v>7.9693918525908432</v>
      </c>
      <c r="AP448" s="15">
        <f t="shared" si="245"/>
        <v>7.9693911255556191</v>
      </c>
      <c r="AQ448" s="15">
        <f t="shared" si="245"/>
        <v>7.9694023993288798</v>
      </c>
      <c r="AR448" s="15">
        <f t="shared" si="245"/>
        <v>7.9692274590516394</v>
      </c>
      <c r="AS448" s="15">
        <f t="shared" si="245"/>
        <v>7.9719129902035206</v>
      </c>
      <c r="AT448" s="15">
        <f t="shared" si="245"/>
        <v>7.9195716692822256</v>
      </c>
      <c r="AU448" s="15">
        <f t="shared" si="238"/>
        <v>7.4131171331849641</v>
      </c>
    </row>
    <row r="449" spans="1:50" ht="12" customHeight="1" x14ac:dyDescent="0.2">
      <c r="A449" s="182" t="s">
        <v>1915</v>
      </c>
      <c r="B449" s="183" t="s">
        <v>676</v>
      </c>
      <c r="C449" s="184">
        <v>59762.667999999998</v>
      </c>
      <c r="D449" s="182">
        <v>1E-4</v>
      </c>
      <c r="E449" s="9">
        <f t="shared" si="220"/>
        <v>2369.0415079477789</v>
      </c>
      <c r="F449" s="9">
        <f t="shared" si="221"/>
        <v>2369</v>
      </c>
      <c r="G449" s="9">
        <f t="shared" si="222"/>
        <v>6.4289999994798563E-2</v>
      </c>
      <c r="H449" s="9"/>
      <c r="I449" s="9"/>
      <c r="J449" s="9"/>
      <c r="K449" s="9">
        <f t="shared" si="242"/>
        <v>6.4289999994798563E-2</v>
      </c>
      <c r="L449" s="9"/>
      <c r="M449" s="15"/>
      <c r="N449" s="9"/>
      <c r="O449" s="9">
        <f t="shared" ca="1" si="243"/>
        <v>5.0747154228116181E-2</v>
      </c>
      <c r="P449" s="9">
        <f t="shared" si="223"/>
        <v>5.1454834454482687E-3</v>
      </c>
      <c r="Q449" s="40">
        <f t="shared" si="224"/>
        <v>44744.167999999998</v>
      </c>
      <c r="S449" s="35">
        <v>1</v>
      </c>
      <c r="Z449">
        <f t="shared" si="225"/>
        <v>2369</v>
      </c>
      <c r="AA449" s="15">
        <f t="shared" si="226"/>
        <v>2.7092724776263254E-2</v>
      </c>
      <c r="AB449" s="15">
        <f t="shared" si="227"/>
        <v>4.2342758663983578E-2</v>
      </c>
      <c r="AC449" s="15">
        <f t="shared" si="228"/>
        <v>5.9144516549350296E-2</v>
      </c>
      <c r="AD449" s="15">
        <f t="shared" si="229"/>
        <v>3.719727521853531E-2</v>
      </c>
      <c r="AE449" s="15">
        <f t="shared" si="230"/>
        <v>1.3836372836834611E-3</v>
      </c>
      <c r="AF449">
        <f t="shared" si="231"/>
        <v>5.9144516549350296E-2</v>
      </c>
      <c r="AG449" s="68"/>
      <c r="AH449">
        <f t="shared" si="232"/>
        <v>2.1947241330814986E-2</v>
      </c>
      <c r="AI449">
        <f t="shared" si="233"/>
        <v>0.64369958833266994</v>
      </c>
      <c r="AJ449">
        <f t="shared" si="234"/>
        <v>0.72706695231449148</v>
      </c>
      <c r="AK449">
        <f t="shared" si="235"/>
        <v>0.43203011080906289</v>
      </c>
      <c r="AL449">
        <f t="shared" si="236"/>
        <v>2.2604249754842392</v>
      </c>
      <c r="AM449">
        <f t="shared" si="237"/>
        <v>2.1209179377598799</v>
      </c>
      <c r="AN449" s="15">
        <f t="shared" si="245"/>
        <v>7.9727174509831791</v>
      </c>
      <c r="AO449" s="15">
        <f t="shared" si="245"/>
        <v>7.9727175046342333</v>
      </c>
      <c r="AP449" s="15">
        <f t="shared" si="245"/>
        <v>7.972716695853677</v>
      </c>
      <c r="AQ449" s="15">
        <f t="shared" si="245"/>
        <v>7.9727288875020728</v>
      </c>
      <c r="AR449" s="15">
        <f t="shared" si="245"/>
        <v>7.9725449768754473</v>
      </c>
      <c r="AS449" s="15">
        <f t="shared" si="245"/>
        <v>7.9752897849324738</v>
      </c>
      <c r="AT449" s="15">
        <f t="shared" si="245"/>
        <v>7.9239583612656022</v>
      </c>
      <c r="AU449" s="15">
        <f t="shared" si="238"/>
        <v>7.4166603133965854</v>
      </c>
    </row>
    <row r="450" spans="1:50" ht="12" customHeight="1" x14ac:dyDescent="0.2">
      <c r="A450" s="182" t="s">
        <v>1915</v>
      </c>
      <c r="B450" s="183" t="s">
        <v>676</v>
      </c>
      <c r="C450" s="184">
        <v>59773.510499999997</v>
      </c>
      <c r="D450" s="182">
        <v>1E-4</v>
      </c>
      <c r="E450" s="9">
        <f t="shared" si="220"/>
        <v>2376.0418178531281</v>
      </c>
      <c r="F450" s="9">
        <f t="shared" si="221"/>
        <v>2376</v>
      </c>
      <c r="G450" s="9">
        <f t="shared" si="222"/>
        <v>6.4769999997224659E-2</v>
      </c>
      <c r="H450" s="9"/>
      <c r="I450" s="9"/>
      <c r="J450" s="9"/>
      <c r="K450" s="9">
        <f t="shared" si="242"/>
        <v>6.4769999997224659E-2</v>
      </c>
      <c r="L450" s="9"/>
      <c r="M450" s="15"/>
      <c r="N450" s="9"/>
      <c r="O450" s="9">
        <f t="shared" ca="1" si="243"/>
        <v>5.0866466055064424E-2</v>
      </c>
      <c r="P450" s="9">
        <f t="shared" si="223"/>
        <v>5.1469609915567238E-3</v>
      </c>
      <c r="Q450" s="40">
        <f t="shared" si="224"/>
        <v>44755.010499999997</v>
      </c>
      <c r="S450" s="35">
        <v>1</v>
      </c>
      <c r="Z450">
        <f t="shared" si="225"/>
        <v>2376</v>
      </c>
      <c r="AA450" s="15">
        <f t="shared" si="226"/>
        <v>2.7084765608112963E-2</v>
      </c>
      <c r="AB450" s="15">
        <f t="shared" si="227"/>
        <v>4.2832195380668417E-2</v>
      </c>
      <c r="AC450" s="15">
        <f t="shared" si="228"/>
        <v>5.9623039005667934E-2</v>
      </c>
      <c r="AD450" s="15">
        <f t="shared" si="229"/>
        <v>3.7685234389111699E-2</v>
      </c>
      <c r="AE450" s="15">
        <f t="shared" si="230"/>
        <v>1.420176890962287E-3</v>
      </c>
      <c r="AF450">
        <f t="shared" si="231"/>
        <v>5.9623039005667934E-2</v>
      </c>
      <c r="AG450" s="68"/>
      <c r="AH450">
        <f t="shared" si="232"/>
        <v>2.1937804616556238E-2</v>
      </c>
      <c r="AI450">
        <f t="shared" si="233"/>
        <v>0.64299108723831955</v>
      </c>
      <c r="AJ450">
        <f t="shared" si="234"/>
        <v>0.7259392866725477</v>
      </c>
      <c r="AK450">
        <f t="shared" si="235"/>
        <v>0.43144482406064721</v>
      </c>
      <c r="AL450">
        <f t="shared" si="236"/>
        <v>2.2620660212326165</v>
      </c>
      <c r="AM450">
        <f t="shared" si="237"/>
        <v>2.1254372787023605</v>
      </c>
      <c r="AN450" s="15">
        <f t="shared" si="245"/>
        <v>7.9748307709952053</v>
      </c>
      <c r="AO450" s="15">
        <f t="shared" si="245"/>
        <v>7.9748308292827295</v>
      </c>
      <c r="AP450" s="15">
        <f t="shared" si="245"/>
        <v>7.9748299659007236</v>
      </c>
      <c r="AQ450" s="15">
        <f t="shared" si="245"/>
        <v>7.974842754089865</v>
      </c>
      <c r="AR450" s="15">
        <f t="shared" si="245"/>
        <v>7.97465320081883</v>
      </c>
      <c r="AS450" s="15">
        <f t="shared" si="245"/>
        <v>7.9774331921047796</v>
      </c>
      <c r="AT450" s="15">
        <f t="shared" si="245"/>
        <v>7.9267465772700261</v>
      </c>
      <c r="AU450" s="15">
        <f t="shared" si="238"/>
        <v>7.4189150644403448</v>
      </c>
    </row>
    <row r="451" spans="1:50" ht="12" customHeight="1" x14ac:dyDescent="0.2">
      <c r="B451" s="20"/>
      <c r="C451" s="14"/>
      <c r="D451" s="14"/>
      <c r="E451" s="9"/>
      <c r="F451" s="9"/>
      <c r="G451" s="9"/>
      <c r="H451" s="9"/>
      <c r="I451" s="9"/>
      <c r="J451" s="9"/>
      <c r="K451" s="9"/>
      <c r="L451" s="9"/>
      <c r="M451" s="15"/>
      <c r="N451" s="9"/>
      <c r="O451" s="9"/>
      <c r="P451" s="9"/>
      <c r="Q451" s="40"/>
      <c r="S451" s="35"/>
      <c r="AA451" s="15"/>
      <c r="AB451" s="15"/>
      <c r="AC451" s="15"/>
      <c r="AD451" s="15"/>
      <c r="AE451" s="15"/>
      <c r="AG451" s="68"/>
      <c r="AN451" s="15"/>
      <c r="AO451" s="15"/>
      <c r="AP451" s="15"/>
      <c r="AQ451" s="15"/>
      <c r="AR451" s="15"/>
      <c r="AS451" s="15"/>
      <c r="AT451" s="15"/>
      <c r="AU451" s="15"/>
    </row>
    <row r="452" spans="1:50" ht="12" customHeight="1" x14ac:dyDescent="0.2">
      <c r="B452" s="20"/>
      <c r="C452" s="14"/>
      <c r="D452" s="14"/>
      <c r="E452" s="9"/>
      <c r="F452" s="9"/>
      <c r="G452" s="9"/>
      <c r="H452" s="9"/>
      <c r="I452" s="9"/>
      <c r="J452" s="9"/>
      <c r="K452" s="9"/>
      <c r="L452" s="9"/>
      <c r="M452" s="15"/>
      <c r="N452" s="9"/>
      <c r="O452" s="9"/>
      <c r="P452" s="9"/>
      <c r="Q452" s="40"/>
      <c r="S452" s="35"/>
      <c r="AA452" s="15"/>
      <c r="AB452" s="15"/>
      <c r="AC452" s="15"/>
      <c r="AD452" s="15"/>
      <c r="AE452" s="15"/>
      <c r="AG452" s="68"/>
      <c r="AN452" s="15"/>
      <c r="AO452" s="15"/>
      <c r="AP452" s="15"/>
      <c r="AQ452" s="15"/>
      <c r="AR452" s="15"/>
      <c r="AS452" s="15"/>
      <c r="AT452" s="15"/>
      <c r="AU452" s="15"/>
    </row>
    <row r="453" spans="1:50" ht="12" customHeight="1" x14ac:dyDescent="0.2">
      <c r="B453" s="20"/>
      <c r="C453" s="14"/>
      <c r="D453" s="14"/>
      <c r="E453" s="9"/>
      <c r="F453" s="9"/>
      <c r="G453" s="9"/>
      <c r="H453" s="9"/>
      <c r="I453" s="9"/>
      <c r="J453" s="9"/>
      <c r="K453" s="9"/>
      <c r="L453" s="9"/>
      <c r="M453" s="15"/>
      <c r="N453" s="9"/>
      <c r="O453" s="9"/>
      <c r="P453" s="9"/>
      <c r="Q453" s="40"/>
      <c r="S453" s="35"/>
      <c r="AA453" s="15"/>
      <c r="AB453" s="15"/>
      <c r="AC453" s="15"/>
      <c r="AD453" s="15"/>
      <c r="AE453" s="15"/>
      <c r="AG453" s="68"/>
      <c r="AN453" s="15"/>
      <c r="AO453" s="15"/>
      <c r="AP453" s="15"/>
      <c r="AQ453" s="15"/>
      <c r="AR453" s="15"/>
      <c r="AS453" s="15"/>
      <c r="AT453" s="15"/>
      <c r="AU453" s="15"/>
    </row>
    <row r="454" spans="1:50" ht="12" customHeight="1" x14ac:dyDescent="0.2">
      <c r="B454" s="20"/>
      <c r="C454" s="14"/>
      <c r="D454" s="14"/>
      <c r="E454" s="9"/>
      <c r="F454" s="9"/>
      <c r="G454" s="9"/>
      <c r="H454" s="9"/>
      <c r="I454" s="9"/>
      <c r="J454" s="9"/>
      <c r="K454" s="9"/>
      <c r="L454" s="9"/>
      <c r="M454" s="15"/>
      <c r="N454" s="9"/>
      <c r="O454" s="9"/>
      <c r="P454" s="9"/>
      <c r="Q454" s="40"/>
      <c r="S454" s="35"/>
      <c r="AA454" s="15"/>
      <c r="AB454" s="15"/>
      <c r="AC454" s="15"/>
      <c r="AD454" s="15"/>
      <c r="AE454" s="15"/>
      <c r="AG454" s="68"/>
      <c r="AN454" s="15"/>
      <c r="AO454" s="15"/>
      <c r="AP454" s="15"/>
      <c r="AQ454" s="15"/>
      <c r="AR454" s="15"/>
      <c r="AS454" s="15"/>
      <c r="AT454" s="15"/>
      <c r="AU454" s="15"/>
    </row>
    <row r="455" spans="1:50" ht="12" customHeight="1" x14ac:dyDescent="0.2">
      <c r="B455" s="20"/>
      <c r="C455" s="14"/>
      <c r="D455" s="14"/>
      <c r="E455" s="9"/>
      <c r="F455" s="9"/>
      <c r="G455" s="9"/>
      <c r="H455" s="9"/>
      <c r="I455" s="9"/>
      <c r="J455" s="9"/>
      <c r="K455" s="9"/>
      <c r="L455" s="9"/>
      <c r="M455" s="15"/>
      <c r="N455" s="9"/>
      <c r="O455" s="9"/>
      <c r="P455" s="9"/>
      <c r="Q455" s="40"/>
      <c r="S455" s="35"/>
      <c r="AA455" s="15"/>
      <c r="AB455" s="15"/>
      <c r="AC455" s="15"/>
      <c r="AD455" s="15"/>
      <c r="AE455" s="15"/>
      <c r="AG455" s="68"/>
      <c r="AN455" s="15"/>
      <c r="AO455" s="15"/>
      <c r="AP455" s="15"/>
      <c r="AQ455" s="15"/>
      <c r="AR455" s="15"/>
      <c r="AS455" s="15"/>
      <c r="AT455" s="15"/>
      <c r="AU455" s="15"/>
    </row>
    <row r="456" spans="1:50" x14ac:dyDescent="0.2">
      <c r="B456" s="20"/>
      <c r="C456" s="14"/>
      <c r="D456" s="14"/>
      <c r="E456" s="9"/>
      <c r="F456" s="9"/>
      <c r="G456" s="9"/>
      <c r="H456" s="9"/>
      <c r="I456" s="9"/>
      <c r="J456" s="9"/>
      <c r="K456" s="9"/>
      <c r="L456" s="9"/>
      <c r="M456" s="15"/>
      <c r="N456" s="9"/>
      <c r="O456" s="9"/>
      <c r="P456" s="9"/>
      <c r="Q456" s="40"/>
      <c r="S456" s="35"/>
      <c r="AA456" s="15"/>
      <c r="AB456" s="15"/>
      <c r="AC456" s="15"/>
      <c r="AD456" s="15"/>
      <c r="AE456" s="15"/>
      <c r="AG456" s="68"/>
      <c r="AN456" s="15"/>
      <c r="AO456" s="15"/>
      <c r="AP456" s="15"/>
      <c r="AQ456" s="15"/>
      <c r="AR456" s="15"/>
      <c r="AS456" s="15"/>
      <c r="AT456" s="15"/>
      <c r="AU456" s="15"/>
    </row>
    <row r="457" spans="1:50" x14ac:dyDescent="0.2">
      <c r="B457" s="20"/>
      <c r="C457" s="14"/>
      <c r="D457" s="14"/>
      <c r="E457" s="9"/>
      <c r="F457" s="9"/>
      <c r="G457" s="9"/>
      <c r="H457" s="9"/>
      <c r="I457" s="9"/>
      <c r="J457" s="9"/>
      <c r="K457" s="9"/>
      <c r="L457" s="9"/>
      <c r="M457" s="15"/>
      <c r="N457" s="9"/>
      <c r="O457" s="9"/>
      <c r="P457" s="9"/>
      <c r="Q457" s="40"/>
      <c r="S457" s="35"/>
      <c r="AA457" s="15"/>
      <c r="AB457" s="15"/>
      <c r="AC457" s="15"/>
      <c r="AD457" s="15"/>
      <c r="AE457" s="15"/>
      <c r="AG457" s="68"/>
      <c r="AN457" s="15"/>
      <c r="AO457" s="15"/>
      <c r="AP457" s="15"/>
      <c r="AQ457" s="15"/>
      <c r="AR457" s="15"/>
      <c r="AS457" s="15"/>
      <c r="AT457" s="15"/>
      <c r="AU457" s="15"/>
    </row>
    <row r="458" spans="1:50" x14ac:dyDescent="0.2">
      <c r="B458" s="20"/>
      <c r="C458" s="14"/>
      <c r="D458" s="14"/>
      <c r="E458" s="9"/>
      <c r="F458" s="9"/>
      <c r="G458" s="9"/>
      <c r="H458" s="9"/>
      <c r="I458" s="9"/>
      <c r="J458" s="9"/>
      <c r="K458" s="9"/>
      <c r="L458" s="9"/>
      <c r="M458" s="15"/>
      <c r="N458" s="9"/>
      <c r="O458" s="9"/>
      <c r="P458" s="9"/>
      <c r="Q458" s="40"/>
      <c r="S458" s="35"/>
      <c r="AA458" s="15"/>
      <c r="AB458" s="15"/>
      <c r="AC458" s="15"/>
      <c r="AD458" s="15"/>
      <c r="AE458" s="15"/>
      <c r="AG458" s="68"/>
      <c r="AN458" s="15"/>
      <c r="AO458" s="15"/>
      <c r="AP458" s="15"/>
      <c r="AQ458" s="15"/>
      <c r="AR458" s="15"/>
      <c r="AS458" s="15"/>
      <c r="AT458" s="15"/>
      <c r="AU458" s="15"/>
    </row>
    <row r="459" spans="1:50" x14ac:dyDescent="0.2">
      <c r="B459" s="20"/>
      <c r="C459" s="14"/>
      <c r="D459" s="14"/>
      <c r="E459" s="9"/>
      <c r="F459" s="9"/>
      <c r="G459" s="9"/>
      <c r="H459" s="9"/>
      <c r="I459" s="9"/>
      <c r="J459" s="9"/>
      <c r="K459" s="9"/>
      <c r="L459" s="9"/>
      <c r="M459" s="15"/>
      <c r="N459" s="9"/>
      <c r="O459" s="9"/>
      <c r="P459" s="9"/>
      <c r="Q459" s="40"/>
      <c r="S459" s="35"/>
      <c r="AA459" s="15"/>
      <c r="AB459" s="15"/>
      <c r="AC459" s="15"/>
      <c r="AD459" s="15"/>
      <c r="AE459" s="15"/>
      <c r="AG459" s="68"/>
      <c r="AN459" s="15"/>
      <c r="AO459" s="15"/>
      <c r="AP459" s="15"/>
      <c r="AQ459" s="15"/>
      <c r="AR459" s="15"/>
      <c r="AS459" s="15"/>
      <c r="AT459" s="15"/>
      <c r="AU459" s="15"/>
    </row>
    <row r="460" spans="1:50" x14ac:dyDescent="0.2">
      <c r="B460" s="20"/>
      <c r="C460" s="14"/>
      <c r="D460" s="14"/>
      <c r="E460" s="9"/>
      <c r="F460" s="9"/>
      <c r="G460" s="9"/>
      <c r="H460" s="9"/>
      <c r="I460" s="9"/>
      <c r="J460" s="9"/>
      <c r="K460" s="9"/>
      <c r="L460" s="9"/>
      <c r="M460" s="15"/>
      <c r="N460" s="9"/>
      <c r="O460" s="9"/>
      <c r="P460" s="9"/>
      <c r="Q460" s="40"/>
      <c r="S460" s="35"/>
      <c r="AA460" s="15"/>
      <c r="AB460" s="15"/>
      <c r="AC460" s="15"/>
      <c r="AD460" s="15"/>
      <c r="AE460" s="15"/>
      <c r="AG460" s="68"/>
      <c r="AN460" s="15"/>
      <c r="AO460" s="15"/>
      <c r="AP460" s="15"/>
      <c r="AQ460" s="15"/>
      <c r="AR460" s="15"/>
      <c r="AS460" s="15"/>
      <c r="AT460" s="15"/>
      <c r="AU460" s="15"/>
    </row>
    <row r="461" spans="1:50" x14ac:dyDescent="0.2">
      <c r="B461" s="20"/>
      <c r="C461" s="14"/>
      <c r="D461" s="14"/>
      <c r="E461" s="9"/>
      <c r="F461" s="9"/>
      <c r="G461" s="9"/>
      <c r="H461" s="9"/>
      <c r="I461" s="9"/>
      <c r="J461" s="9"/>
      <c r="K461" s="9"/>
      <c r="L461" s="9"/>
      <c r="M461" s="15"/>
      <c r="N461" s="9"/>
      <c r="O461" s="9"/>
      <c r="P461" s="9"/>
      <c r="Q461" s="40"/>
      <c r="S461" s="35"/>
      <c r="AA461" s="15"/>
      <c r="AB461" s="15"/>
      <c r="AC461" s="15"/>
      <c r="AD461" s="15"/>
      <c r="AE461" s="15"/>
      <c r="AG461" s="68"/>
      <c r="AN461" s="15"/>
      <c r="AO461" s="15"/>
      <c r="AP461" s="15"/>
      <c r="AQ461" s="15"/>
      <c r="AR461" s="15"/>
      <c r="AS461" s="15"/>
      <c r="AT461" s="15"/>
      <c r="AU461" s="15"/>
    </row>
    <row r="462" spans="1:50" x14ac:dyDescent="0.2">
      <c r="B462" s="20"/>
      <c r="C462" s="14"/>
      <c r="D462" s="14"/>
      <c r="E462" s="9"/>
      <c r="F462" s="9"/>
      <c r="G462" s="9"/>
      <c r="H462" s="9"/>
      <c r="I462" s="9"/>
      <c r="J462" s="9"/>
      <c r="K462" s="9"/>
      <c r="L462" s="9"/>
      <c r="M462" s="15"/>
      <c r="N462" s="9"/>
      <c r="O462" s="9"/>
      <c r="P462" s="9"/>
      <c r="Q462" s="40"/>
      <c r="S462" s="35"/>
      <c r="AA462" s="15"/>
      <c r="AB462" s="15"/>
      <c r="AC462" s="15"/>
      <c r="AD462" s="15"/>
      <c r="AE462" s="15"/>
      <c r="AG462" s="68"/>
      <c r="AN462" s="15"/>
      <c r="AO462" s="15"/>
      <c r="AP462" s="15"/>
      <c r="AQ462" s="15"/>
      <c r="AR462" s="15"/>
      <c r="AS462" s="15"/>
      <c r="AT462" s="15"/>
      <c r="AU462" s="15"/>
    </row>
    <row r="463" spans="1:50" x14ac:dyDescent="0.2">
      <c r="B463" s="20"/>
      <c r="C463" s="14"/>
      <c r="D463" s="14"/>
      <c r="E463" s="9"/>
      <c r="F463" s="9"/>
      <c r="G463" s="9"/>
      <c r="H463" s="9"/>
      <c r="I463" s="9"/>
      <c r="J463" s="9"/>
      <c r="K463" s="9"/>
      <c r="L463" s="9"/>
      <c r="M463" s="15"/>
      <c r="N463" s="9"/>
      <c r="O463" s="9"/>
      <c r="P463" s="9"/>
      <c r="Q463" s="40"/>
      <c r="S463" s="35"/>
      <c r="AA463" s="15"/>
      <c r="AB463" s="15"/>
      <c r="AC463" s="15"/>
      <c r="AD463" s="15"/>
      <c r="AE463" s="15"/>
      <c r="AG463" s="68"/>
      <c r="AN463" s="15"/>
      <c r="AO463" s="15"/>
      <c r="AP463" s="15"/>
      <c r="AQ463" s="15"/>
      <c r="AR463" s="15"/>
      <c r="AS463" s="15"/>
      <c r="AT463" s="15"/>
      <c r="AU463" s="15"/>
    </row>
    <row r="464" spans="1:50" x14ac:dyDescent="0.2">
      <c r="B464" s="20"/>
      <c r="C464" s="14"/>
      <c r="D464" s="14"/>
      <c r="E464" s="9"/>
      <c r="F464" s="9"/>
      <c r="G464" s="9"/>
      <c r="H464" s="9"/>
      <c r="I464" s="9"/>
      <c r="J464" s="9"/>
      <c r="K464" s="9"/>
      <c r="L464" s="9"/>
      <c r="M464" s="15"/>
      <c r="N464" s="9"/>
      <c r="O464" s="9"/>
      <c r="P464" s="9"/>
      <c r="Q464" s="40"/>
      <c r="S464" s="35"/>
      <c r="AA464" s="15"/>
      <c r="AB464" s="15"/>
      <c r="AC464" s="15"/>
      <c r="AD464" s="15"/>
      <c r="AE464" s="15"/>
      <c r="AG464" s="68"/>
      <c r="AN464" s="15"/>
      <c r="AO464" s="15"/>
      <c r="AP464" s="15"/>
      <c r="AQ464" s="15"/>
      <c r="AR464" s="15"/>
      <c r="AS464" s="15"/>
      <c r="AT464" s="15"/>
      <c r="AU464" s="15"/>
      <c r="AV464" s="15"/>
      <c r="AX464" s="15"/>
    </row>
    <row r="465" spans="2:64" x14ac:dyDescent="0.2">
      <c r="B465" s="20"/>
      <c r="C465" s="14"/>
      <c r="D465" s="14"/>
      <c r="E465" s="9"/>
      <c r="F465" s="9"/>
      <c r="G465" s="9"/>
      <c r="H465" s="9"/>
      <c r="I465" s="9"/>
      <c r="J465" s="9"/>
      <c r="K465" s="9"/>
      <c r="L465" s="9"/>
      <c r="M465" s="15"/>
      <c r="N465" s="9"/>
      <c r="O465" s="9"/>
      <c r="P465" s="9"/>
      <c r="Q465" s="40"/>
      <c r="S465" s="35"/>
      <c r="AA465" s="15"/>
      <c r="AB465" s="15"/>
      <c r="AC465" s="15"/>
      <c r="AD465" s="15"/>
      <c r="AE465" s="15"/>
      <c r="AG465" s="68"/>
      <c r="AN465" s="15"/>
      <c r="AO465" s="15"/>
      <c r="AP465" s="15"/>
      <c r="AQ465" s="15"/>
      <c r="AR465" s="15"/>
      <c r="AS465" s="15"/>
      <c r="AT465" s="15"/>
      <c r="AU465" s="15"/>
    </row>
    <row r="466" spans="2:64" x14ac:dyDescent="0.2">
      <c r="B466" s="20"/>
      <c r="C466" s="14"/>
      <c r="D466" s="14"/>
      <c r="E466" s="9"/>
      <c r="F466" s="9"/>
      <c r="G466" s="9"/>
      <c r="H466" s="9"/>
      <c r="I466" s="9"/>
      <c r="J466" s="9"/>
      <c r="K466" s="9"/>
      <c r="L466" s="9"/>
      <c r="M466" s="15"/>
      <c r="N466" s="9"/>
      <c r="O466" s="9"/>
      <c r="P466" s="9"/>
      <c r="Q466" s="40"/>
      <c r="S466" s="35"/>
      <c r="AA466" s="15"/>
      <c r="AB466" s="15"/>
      <c r="AC466" s="15"/>
      <c r="AD466" s="15"/>
      <c r="AE466" s="15"/>
      <c r="AG466" s="68"/>
      <c r="AN466" s="15"/>
      <c r="AO466" s="15"/>
      <c r="AP466" s="15"/>
      <c r="AQ466" s="15"/>
      <c r="AR466" s="15"/>
      <c r="AS466" s="15"/>
      <c r="AT466" s="15"/>
      <c r="AU466" s="15"/>
    </row>
    <row r="467" spans="2:64" x14ac:dyDescent="0.2">
      <c r="B467" s="20"/>
      <c r="C467" s="14"/>
      <c r="D467" s="14"/>
      <c r="E467" s="9"/>
      <c r="F467" s="9"/>
      <c r="G467" s="9"/>
      <c r="H467" s="9"/>
      <c r="I467" s="9"/>
      <c r="J467" s="9"/>
      <c r="K467" s="9"/>
      <c r="L467" s="9"/>
      <c r="M467" s="15"/>
      <c r="N467" s="9"/>
      <c r="O467" s="9"/>
      <c r="P467" s="9"/>
      <c r="Q467" s="40"/>
      <c r="S467" s="35"/>
      <c r="AA467" s="15"/>
      <c r="AB467" s="15"/>
      <c r="AC467" s="15"/>
      <c r="AD467" s="15"/>
      <c r="AE467" s="15"/>
      <c r="AG467" s="68"/>
      <c r="AN467" s="15"/>
      <c r="AO467" s="15"/>
      <c r="AP467" s="15"/>
      <c r="AQ467" s="15"/>
      <c r="AR467" s="15"/>
      <c r="AS467" s="15"/>
      <c r="AT467" s="15"/>
      <c r="AU467" s="15"/>
    </row>
    <row r="468" spans="2:64" x14ac:dyDescent="0.2">
      <c r="B468" s="20"/>
      <c r="C468" s="14"/>
      <c r="D468" s="14"/>
      <c r="E468" s="9"/>
      <c r="F468" s="9"/>
      <c r="G468" s="9"/>
      <c r="H468" s="9"/>
      <c r="I468" s="9"/>
      <c r="J468" s="9"/>
      <c r="K468" s="9"/>
      <c r="L468" s="9"/>
      <c r="M468" s="15"/>
      <c r="N468" s="9"/>
      <c r="O468" s="9"/>
      <c r="P468" s="9"/>
      <c r="Q468" s="40"/>
      <c r="S468" s="35"/>
      <c r="AA468" s="15"/>
      <c r="AB468" s="15"/>
      <c r="AC468" s="15"/>
      <c r="AD468" s="15"/>
      <c r="AE468" s="15"/>
      <c r="AG468" s="68"/>
      <c r="AN468" s="15"/>
      <c r="AO468" s="15"/>
      <c r="AP468" s="15"/>
      <c r="AQ468" s="15"/>
      <c r="AR468" s="15"/>
      <c r="AS468" s="15"/>
      <c r="AT468" s="15"/>
      <c r="AU468" s="15"/>
    </row>
    <row r="469" spans="2:64" x14ac:dyDescent="0.2">
      <c r="B469" s="20"/>
      <c r="C469" s="14"/>
      <c r="D469" s="14"/>
      <c r="E469" s="9"/>
      <c r="F469" s="9"/>
      <c r="G469" s="9"/>
      <c r="H469" s="9"/>
      <c r="I469" s="9"/>
      <c r="J469" s="9"/>
      <c r="K469" s="9"/>
      <c r="L469" s="9"/>
      <c r="M469" s="15"/>
      <c r="N469" s="9"/>
      <c r="O469" s="9"/>
      <c r="P469" s="9"/>
      <c r="Q469" s="40"/>
      <c r="S469" s="35"/>
      <c r="AA469" s="15"/>
      <c r="AB469" s="15"/>
      <c r="AC469" s="15"/>
      <c r="AD469" s="15"/>
      <c r="AE469" s="15"/>
      <c r="AG469" s="68"/>
      <c r="AN469" s="15"/>
      <c r="AO469" s="15"/>
      <c r="AP469" s="15"/>
      <c r="AQ469" s="15"/>
      <c r="AR469" s="15"/>
      <c r="AS469" s="15"/>
      <c r="AT469" s="15"/>
      <c r="AU469" s="15"/>
    </row>
    <row r="470" spans="2:64" x14ac:dyDescent="0.2">
      <c r="B470" s="20"/>
      <c r="C470" s="14"/>
      <c r="D470" s="14"/>
      <c r="E470" s="9"/>
      <c r="F470" s="9"/>
      <c r="G470" s="9"/>
      <c r="H470" s="9"/>
      <c r="I470" s="9"/>
      <c r="J470" s="9"/>
      <c r="K470" s="9"/>
      <c r="L470" s="9"/>
      <c r="M470" s="15"/>
      <c r="N470" s="9"/>
      <c r="O470" s="9"/>
      <c r="P470" s="9"/>
      <c r="Q470" s="40"/>
      <c r="S470" s="35"/>
      <c r="AA470" s="15"/>
      <c r="AB470" s="15"/>
      <c r="AC470" s="15"/>
      <c r="AD470" s="15"/>
      <c r="AE470" s="15"/>
      <c r="AG470" s="68"/>
      <c r="AN470" s="15"/>
      <c r="AO470" s="15"/>
      <c r="AP470" s="15"/>
      <c r="AQ470" s="15"/>
      <c r="AR470" s="15"/>
      <c r="AS470" s="15"/>
      <c r="AT470" s="15"/>
      <c r="AU470" s="15"/>
    </row>
    <row r="471" spans="2:64" x14ac:dyDescent="0.2">
      <c r="B471" s="20"/>
      <c r="C471" s="14"/>
      <c r="D471" s="14"/>
      <c r="E471" s="9"/>
      <c r="F471" s="9"/>
      <c r="G471" s="9"/>
      <c r="H471" s="9"/>
      <c r="I471" s="9"/>
      <c r="J471" s="9"/>
      <c r="K471" s="9"/>
      <c r="L471" s="9"/>
      <c r="M471" s="15"/>
      <c r="N471" s="9"/>
      <c r="O471" s="9"/>
      <c r="P471" s="9"/>
      <c r="Q471" s="40"/>
      <c r="S471" s="35"/>
      <c r="AA471" s="15"/>
      <c r="AB471" s="15"/>
      <c r="AC471" s="15"/>
      <c r="AD471" s="15"/>
      <c r="AE471" s="15"/>
      <c r="AG471" s="68"/>
      <c r="AN471" s="15"/>
      <c r="AO471" s="15"/>
      <c r="AP471" s="15"/>
      <c r="AQ471" s="15"/>
      <c r="AR471" s="15"/>
      <c r="AS471" s="15"/>
      <c r="AT471" s="15"/>
      <c r="AU471" s="15"/>
    </row>
    <row r="472" spans="2:64" x14ac:dyDescent="0.2">
      <c r="B472" s="20"/>
      <c r="C472" s="14"/>
      <c r="D472" s="14"/>
      <c r="E472" s="9"/>
      <c r="F472" s="9"/>
      <c r="G472" s="9"/>
      <c r="H472" s="9"/>
      <c r="I472" s="9"/>
      <c r="J472" s="9"/>
      <c r="K472" s="9"/>
      <c r="L472" s="9"/>
      <c r="M472" s="15"/>
      <c r="N472" s="9"/>
      <c r="O472" s="9"/>
      <c r="P472" s="9"/>
      <c r="Q472" s="40"/>
      <c r="S472" s="35"/>
      <c r="AA472" s="15"/>
      <c r="AB472" s="15"/>
      <c r="AC472" s="15"/>
      <c r="AD472" s="15"/>
      <c r="AE472" s="15"/>
      <c r="AG472" s="68"/>
      <c r="AN472" s="15"/>
      <c r="AO472" s="15"/>
      <c r="AP472" s="15"/>
      <c r="AQ472" s="15"/>
      <c r="AR472" s="15"/>
      <c r="AS472" s="15"/>
      <c r="AT472" s="15"/>
      <c r="AU472" s="15"/>
    </row>
    <row r="473" spans="2:64" x14ac:dyDescent="0.2">
      <c r="B473" s="20"/>
      <c r="C473" s="14"/>
      <c r="D473" s="14"/>
      <c r="E473" s="9"/>
      <c r="F473" s="9"/>
      <c r="G473" s="9"/>
      <c r="H473" s="9"/>
      <c r="I473" s="9"/>
      <c r="J473" s="9"/>
      <c r="K473" s="9"/>
      <c r="L473" s="9"/>
      <c r="M473" s="15"/>
      <c r="N473" s="9"/>
      <c r="O473" s="9"/>
      <c r="P473" s="9"/>
      <c r="Q473" s="40"/>
      <c r="S473" s="35"/>
      <c r="AA473" s="15"/>
      <c r="AB473" s="15"/>
      <c r="AC473" s="15"/>
      <c r="AD473" s="15"/>
      <c r="AE473" s="15"/>
      <c r="AG473" s="68"/>
      <c r="AN473" s="15"/>
      <c r="AO473" s="15"/>
      <c r="AP473" s="15"/>
      <c r="AQ473" s="15"/>
      <c r="AR473" s="15"/>
      <c r="AS473" s="15"/>
      <c r="AT473" s="15"/>
      <c r="AU473" s="15"/>
    </row>
    <row r="474" spans="2:64" x14ac:dyDescent="0.2">
      <c r="B474" s="20"/>
      <c r="C474" s="14"/>
      <c r="D474" s="14"/>
      <c r="E474" s="9"/>
      <c r="F474" s="9"/>
      <c r="G474" s="9"/>
      <c r="H474" s="9"/>
      <c r="I474" s="9"/>
      <c r="J474" s="9"/>
      <c r="K474" s="9"/>
      <c r="L474" s="9"/>
      <c r="M474" s="15"/>
      <c r="N474" s="9"/>
      <c r="O474" s="9"/>
      <c r="P474" s="9"/>
      <c r="Q474" s="40"/>
      <c r="S474" s="35"/>
      <c r="AA474" s="15"/>
      <c r="AB474" s="15"/>
      <c r="AC474" s="15"/>
      <c r="AD474" s="15"/>
      <c r="AE474" s="15"/>
      <c r="AG474" s="68"/>
      <c r="AN474" s="15"/>
      <c r="AO474" s="15"/>
      <c r="AP474" s="15"/>
      <c r="AQ474" s="15"/>
      <c r="AR474" s="15"/>
      <c r="AS474" s="15"/>
      <c r="AT474" s="15"/>
      <c r="AU474" s="15"/>
    </row>
    <row r="475" spans="2:64" x14ac:dyDescent="0.2">
      <c r="B475" s="20"/>
      <c r="C475" s="14"/>
      <c r="D475" s="14"/>
      <c r="E475" s="9"/>
      <c r="F475" s="9"/>
      <c r="G475" s="9"/>
      <c r="H475" s="9"/>
      <c r="I475" s="9"/>
      <c r="J475" s="9"/>
      <c r="K475" s="9"/>
      <c r="L475" s="9"/>
      <c r="M475" s="15"/>
      <c r="N475" s="9"/>
      <c r="O475" s="9"/>
      <c r="P475" s="9"/>
      <c r="Q475" s="40"/>
      <c r="S475" s="35"/>
      <c r="AA475" s="15"/>
      <c r="AB475" s="15"/>
      <c r="AC475" s="15"/>
      <c r="AD475" s="15"/>
      <c r="AE475" s="15"/>
      <c r="AG475" s="68"/>
      <c r="AN475" s="15"/>
      <c r="AO475" s="15"/>
      <c r="AP475" s="15"/>
      <c r="AQ475" s="15"/>
      <c r="AR475" s="15"/>
      <c r="AS475" s="15"/>
      <c r="AT475" s="15"/>
      <c r="AU475" s="15"/>
    </row>
    <row r="476" spans="2:64" x14ac:dyDescent="0.2">
      <c r="B476" s="20"/>
      <c r="C476" s="14"/>
      <c r="D476" s="14"/>
      <c r="E476" s="9"/>
      <c r="F476" s="9"/>
      <c r="G476" s="9"/>
      <c r="H476" s="9"/>
      <c r="I476" s="9"/>
      <c r="J476" s="9"/>
      <c r="K476" s="9"/>
      <c r="L476" s="9"/>
      <c r="M476" s="15"/>
      <c r="N476" s="9"/>
      <c r="O476" s="9"/>
      <c r="P476" s="9"/>
      <c r="Q476" s="40"/>
      <c r="S476" s="35"/>
      <c r="AA476" s="15"/>
      <c r="AB476" s="15"/>
      <c r="AC476" s="15"/>
      <c r="AD476" s="15"/>
      <c r="AE476" s="15"/>
      <c r="AG476" s="68"/>
      <c r="AN476" s="15"/>
      <c r="AO476" s="15"/>
      <c r="AP476" s="15"/>
      <c r="AQ476" s="15"/>
      <c r="AR476" s="15"/>
      <c r="AS476" s="15"/>
      <c r="AT476" s="15"/>
      <c r="AU476" s="15"/>
    </row>
    <row r="477" spans="2:64" x14ac:dyDescent="0.2">
      <c r="B477" s="20"/>
      <c r="C477" s="14"/>
      <c r="D477" s="14"/>
      <c r="E477" s="9"/>
      <c r="F477" s="9"/>
      <c r="G477" s="9"/>
      <c r="H477" s="9"/>
      <c r="I477" s="9"/>
      <c r="J477" s="9"/>
      <c r="K477" s="9"/>
      <c r="L477" s="9"/>
      <c r="M477" s="15"/>
      <c r="N477" s="9"/>
      <c r="O477" s="9"/>
      <c r="P477" s="9"/>
      <c r="Q477" s="40"/>
      <c r="S477" s="35"/>
      <c r="AA477" s="15"/>
      <c r="AB477" s="15"/>
      <c r="AC477" s="15"/>
      <c r="AD477" s="15"/>
      <c r="AE477" s="15"/>
      <c r="AG477" s="68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</row>
    <row r="478" spans="2:64" x14ac:dyDescent="0.2">
      <c r="B478" s="20"/>
      <c r="C478" s="14"/>
      <c r="D478" s="14"/>
      <c r="E478" s="9"/>
      <c r="F478" s="9"/>
      <c r="G478" s="9"/>
      <c r="H478" s="9"/>
      <c r="I478" s="9"/>
      <c r="J478" s="9"/>
      <c r="K478" s="9"/>
      <c r="L478" s="9"/>
      <c r="M478" s="15"/>
      <c r="N478" s="9"/>
      <c r="O478" s="9"/>
      <c r="P478" s="9"/>
      <c r="Q478" s="40"/>
      <c r="S478" s="35"/>
      <c r="AA478" s="15"/>
      <c r="AB478" s="15"/>
      <c r="AC478" s="15"/>
      <c r="AD478" s="15"/>
      <c r="AE478" s="15"/>
      <c r="AG478" s="68"/>
      <c r="AN478" s="15"/>
      <c r="AO478" s="15"/>
      <c r="AP478" s="15"/>
      <c r="AQ478" s="15"/>
      <c r="AR478" s="15"/>
      <c r="AS478" s="15"/>
      <c r="AT478" s="15"/>
      <c r="AU478" s="15"/>
    </row>
    <row r="479" spans="2:64" x14ac:dyDescent="0.2">
      <c r="B479" s="20"/>
      <c r="C479" s="14"/>
      <c r="D479" s="14"/>
      <c r="E479" s="9"/>
      <c r="F479" s="9"/>
      <c r="G479" s="9"/>
      <c r="H479" s="9"/>
      <c r="I479" s="9"/>
      <c r="J479" s="9"/>
      <c r="K479" s="9"/>
      <c r="L479" s="9"/>
      <c r="M479" s="15"/>
      <c r="N479" s="9"/>
      <c r="O479" s="9"/>
      <c r="P479" s="9"/>
      <c r="Q479" s="40"/>
      <c r="S479" s="35"/>
      <c r="AA479" s="15"/>
      <c r="AB479" s="15"/>
      <c r="AC479" s="15"/>
      <c r="AD479" s="15"/>
      <c r="AE479" s="15"/>
      <c r="AG479" s="68"/>
      <c r="AN479" s="15"/>
      <c r="AO479" s="15"/>
      <c r="AP479" s="15"/>
      <c r="AQ479" s="15"/>
      <c r="AR479" s="15"/>
      <c r="AS479" s="15"/>
      <c r="AT479" s="15"/>
      <c r="AU479" s="15"/>
    </row>
    <row r="480" spans="2:64" x14ac:dyDescent="0.2">
      <c r="B480" s="20"/>
      <c r="C480" s="14"/>
      <c r="D480" s="14"/>
      <c r="E480" s="9"/>
      <c r="F480" s="9"/>
      <c r="G480" s="9"/>
      <c r="H480" s="9"/>
      <c r="I480" s="9"/>
      <c r="J480" s="9"/>
      <c r="K480" s="9"/>
      <c r="L480" s="9"/>
      <c r="M480" s="15"/>
      <c r="N480" s="9"/>
      <c r="O480" s="9"/>
      <c r="P480" s="9"/>
      <c r="Q480" s="40"/>
      <c r="S480" s="35"/>
      <c r="AA480" s="15"/>
      <c r="AB480" s="15"/>
      <c r="AC480" s="15"/>
      <c r="AD480" s="15"/>
      <c r="AE480" s="15"/>
      <c r="AG480" s="68"/>
      <c r="AN480" s="15"/>
      <c r="AO480" s="15"/>
      <c r="AP480" s="15"/>
      <c r="AQ480" s="15"/>
      <c r="AR480" s="15"/>
      <c r="AS480" s="15"/>
      <c r="AT480" s="15"/>
      <c r="AU480" s="15"/>
    </row>
    <row r="481" spans="2:47" x14ac:dyDescent="0.2">
      <c r="B481" s="20"/>
      <c r="C481" s="14"/>
      <c r="D481" s="14"/>
      <c r="E481" s="9"/>
      <c r="F481" s="9"/>
      <c r="G481" s="9"/>
      <c r="H481" s="9"/>
      <c r="I481" s="9"/>
      <c r="J481" s="9"/>
      <c r="K481" s="9"/>
      <c r="L481" s="9"/>
      <c r="M481" s="15"/>
      <c r="N481" s="9"/>
      <c r="O481" s="9"/>
      <c r="P481" s="9"/>
      <c r="Q481" s="40"/>
      <c r="S481" s="35"/>
      <c r="AA481" s="15"/>
      <c r="AB481" s="15"/>
      <c r="AC481" s="15"/>
      <c r="AD481" s="15"/>
      <c r="AE481" s="15"/>
      <c r="AG481" s="68"/>
      <c r="AN481" s="15"/>
      <c r="AO481" s="15"/>
      <c r="AP481" s="15"/>
      <c r="AQ481" s="15"/>
      <c r="AR481" s="15"/>
      <c r="AS481" s="15"/>
      <c r="AT481" s="15"/>
      <c r="AU481" s="15"/>
    </row>
    <row r="482" spans="2:47" x14ac:dyDescent="0.2">
      <c r="B482" s="20"/>
      <c r="C482" s="14"/>
      <c r="D482" s="14"/>
      <c r="E482" s="9"/>
      <c r="F482" s="9"/>
      <c r="G482" s="9"/>
      <c r="H482" s="9"/>
      <c r="I482" s="9"/>
      <c r="J482" s="9"/>
      <c r="K482" s="9"/>
      <c r="L482" s="9"/>
      <c r="M482" s="15"/>
      <c r="N482" s="9"/>
      <c r="O482" s="9"/>
      <c r="P482" s="9"/>
      <c r="Q482" s="40"/>
      <c r="S482" s="35"/>
      <c r="AA482" s="15"/>
      <c r="AB482" s="15"/>
      <c r="AC482" s="15"/>
      <c r="AD482" s="15"/>
      <c r="AE482" s="15"/>
      <c r="AG482" s="68"/>
      <c r="AN482" s="15"/>
      <c r="AO482" s="15"/>
      <c r="AP482" s="15"/>
      <c r="AQ482" s="15"/>
      <c r="AR482" s="15"/>
      <c r="AS482" s="15"/>
      <c r="AT482" s="15"/>
      <c r="AU482" s="15"/>
    </row>
    <row r="483" spans="2:47" x14ac:dyDescent="0.2">
      <c r="B483" s="20"/>
      <c r="C483" s="14"/>
      <c r="D483" s="14"/>
      <c r="E483" s="9"/>
      <c r="F483" s="9"/>
      <c r="G483" s="9"/>
      <c r="H483" s="9"/>
      <c r="I483" s="9"/>
      <c r="J483" s="9"/>
      <c r="K483" s="9"/>
      <c r="L483" s="9"/>
      <c r="M483" s="15"/>
      <c r="N483" s="9"/>
      <c r="O483" s="9"/>
      <c r="P483" s="9"/>
      <c r="Q483" s="40"/>
      <c r="S483" s="35"/>
      <c r="AA483" s="15"/>
      <c r="AB483" s="15"/>
      <c r="AC483" s="15"/>
      <c r="AD483" s="15"/>
      <c r="AE483" s="15"/>
      <c r="AG483" s="68"/>
      <c r="AN483" s="15"/>
      <c r="AO483" s="15"/>
      <c r="AP483" s="15"/>
      <c r="AQ483" s="15"/>
      <c r="AR483" s="15"/>
      <c r="AS483" s="15"/>
      <c r="AT483" s="15"/>
      <c r="AU483" s="15"/>
    </row>
    <row r="484" spans="2:47" x14ac:dyDescent="0.2">
      <c r="B484" s="20"/>
      <c r="C484" s="14"/>
      <c r="D484" s="14"/>
      <c r="E484" s="9"/>
      <c r="F484" s="9"/>
      <c r="G484" s="9"/>
      <c r="H484" s="9"/>
      <c r="I484" s="9"/>
      <c r="J484" s="9"/>
      <c r="K484" s="9"/>
      <c r="L484" s="9"/>
      <c r="M484" s="15"/>
      <c r="N484" s="9"/>
      <c r="O484" s="9"/>
      <c r="P484" s="9"/>
      <c r="Q484" s="40"/>
      <c r="S484" s="35"/>
      <c r="AA484" s="15"/>
      <c r="AB484" s="15"/>
      <c r="AC484" s="15"/>
      <c r="AD484" s="15"/>
      <c r="AE484" s="15"/>
      <c r="AG484" s="68"/>
      <c r="AN484" s="15"/>
      <c r="AO484" s="15"/>
      <c r="AP484" s="15"/>
      <c r="AQ484" s="15"/>
      <c r="AR484" s="15"/>
      <c r="AS484" s="15"/>
      <c r="AT484" s="15"/>
      <c r="AU484" s="15"/>
    </row>
    <row r="485" spans="2:47" x14ac:dyDescent="0.2">
      <c r="B485" s="20"/>
      <c r="C485" s="14"/>
      <c r="D485" s="14"/>
      <c r="E485" s="9"/>
      <c r="F485" s="9"/>
      <c r="G485" s="9"/>
      <c r="H485" s="9"/>
      <c r="I485" s="9"/>
      <c r="J485" s="9"/>
      <c r="K485" s="9"/>
      <c r="L485" s="9"/>
      <c r="M485" s="15"/>
      <c r="N485" s="9"/>
      <c r="O485" s="9"/>
      <c r="P485" s="9"/>
      <c r="Q485" s="40"/>
      <c r="S485" s="35"/>
      <c r="AA485" s="15"/>
      <c r="AB485" s="15"/>
      <c r="AC485" s="15"/>
      <c r="AD485" s="15"/>
      <c r="AE485" s="15"/>
      <c r="AG485" s="68"/>
      <c r="AN485" s="15"/>
      <c r="AO485" s="15"/>
      <c r="AP485" s="15"/>
      <c r="AQ485" s="15"/>
      <c r="AR485" s="15"/>
      <c r="AS485" s="15"/>
      <c r="AT485" s="15"/>
      <c r="AU485" s="15"/>
    </row>
    <row r="486" spans="2:47" x14ac:dyDescent="0.2">
      <c r="B486" s="20"/>
      <c r="C486" s="14"/>
      <c r="D486" s="14"/>
      <c r="E486" s="9"/>
      <c r="F486" s="9"/>
      <c r="G486" s="9"/>
      <c r="H486" s="9"/>
      <c r="I486" s="9"/>
      <c r="J486" s="9"/>
      <c r="K486" s="9"/>
      <c r="L486" s="9"/>
      <c r="M486" s="15"/>
      <c r="N486" s="9"/>
      <c r="O486" s="9"/>
      <c r="P486" s="9"/>
      <c r="Q486" s="40"/>
      <c r="S486" s="35"/>
      <c r="AA486" s="15"/>
      <c r="AB486" s="15"/>
      <c r="AC486" s="15"/>
      <c r="AD486" s="15"/>
      <c r="AE486" s="15"/>
      <c r="AG486" s="68"/>
      <c r="AN486" s="15"/>
      <c r="AO486" s="15"/>
      <c r="AP486" s="15"/>
      <c r="AQ486" s="15"/>
      <c r="AR486" s="15"/>
      <c r="AS486" s="15"/>
      <c r="AT486" s="15"/>
      <c r="AU486" s="15"/>
    </row>
    <row r="487" spans="2:47" x14ac:dyDescent="0.2">
      <c r="B487" s="20"/>
      <c r="C487" s="14"/>
      <c r="D487" s="14"/>
      <c r="E487" s="9"/>
      <c r="F487" s="9"/>
      <c r="G487" s="9"/>
      <c r="H487" s="9"/>
      <c r="I487" s="9"/>
      <c r="J487" s="9"/>
      <c r="K487" s="9"/>
      <c r="L487" s="9"/>
      <c r="M487" s="15"/>
      <c r="N487" s="9"/>
      <c r="O487" s="9"/>
      <c r="P487" s="9"/>
      <c r="Q487" s="40"/>
      <c r="S487" s="35"/>
      <c r="AA487" s="15"/>
      <c r="AB487" s="15"/>
      <c r="AC487" s="15"/>
      <c r="AD487" s="15"/>
      <c r="AE487" s="15"/>
      <c r="AG487" s="68"/>
      <c r="AN487" s="15"/>
      <c r="AO487" s="15"/>
      <c r="AP487" s="15"/>
      <c r="AQ487" s="15"/>
      <c r="AR487" s="15"/>
      <c r="AS487" s="15"/>
      <c r="AT487" s="15"/>
      <c r="AU487" s="15"/>
    </row>
    <row r="488" spans="2:47" x14ac:dyDescent="0.2">
      <c r="B488" s="20"/>
      <c r="C488" s="14"/>
      <c r="D488" s="14"/>
      <c r="E488" s="9"/>
      <c r="F488" s="9"/>
      <c r="G488" s="9"/>
      <c r="H488" s="9"/>
      <c r="I488" s="9"/>
      <c r="J488" s="9"/>
      <c r="K488" s="9"/>
      <c r="L488" s="9"/>
      <c r="M488" s="15"/>
      <c r="N488" s="9"/>
      <c r="O488" s="9"/>
      <c r="P488" s="9"/>
      <c r="Q488" s="40"/>
      <c r="S488" s="35"/>
      <c r="AA488" s="15"/>
      <c r="AB488" s="15"/>
      <c r="AC488" s="15"/>
      <c r="AD488" s="15"/>
      <c r="AE488" s="15"/>
      <c r="AG488" s="68"/>
      <c r="AN488" s="15"/>
      <c r="AO488" s="15"/>
      <c r="AP488" s="15"/>
      <c r="AQ488" s="15"/>
      <c r="AR488" s="15"/>
      <c r="AS488" s="15"/>
      <c r="AT488" s="15"/>
      <c r="AU488" s="15"/>
    </row>
    <row r="489" spans="2:47" x14ac:dyDescent="0.2">
      <c r="B489" s="20"/>
      <c r="C489" s="14"/>
      <c r="D489" s="14"/>
      <c r="E489" s="9"/>
      <c r="F489" s="9"/>
      <c r="G489" s="9"/>
      <c r="H489" s="9"/>
      <c r="I489" s="9"/>
      <c r="J489" s="9"/>
      <c r="K489" s="9"/>
      <c r="L489" s="9"/>
      <c r="M489" s="15"/>
      <c r="N489" s="9"/>
      <c r="O489" s="9"/>
      <c r="P489" s="9"/>
      <c r="Q489" s="40"/>
      <c r="S489" s="35"/>
      <c r="AA489" s="15"/>
      <c r="AB489" s="15"/>
      <c r="AC489" s="15"/>
      <c r="AD489" s="15"/>
      <c r="AE489" s="15"/>
      <c r="AG489" s="68"/>
      <c r="AN489" s="15"/>
      <c r="AO489" s="15"/>
      <c r="AP489" s="15"/>
      <c r="AQ489" s="15"/>
      <c r="AR489" s="15"/>
      <c r="AS489" s="15"/>
      <c r="AT489" s="15"/>
      <c r="AU489" s="15"/>
    </row>
    <row r="490" spans="2:47" x14ac:dyDescent="0.2">
      <c r="B490" s="20"/>
      <c r="C490" s="14"/>
      <c r="D490" s="14"/>
      <c r="E490" s="9"/>
      <c r="F490" s="9"/>
      <c r="G490" s="9"/>
      <c r="H490" s="9"/>
      <c r="I490" s="9"/>
      <c r="J490" s="9"/>
      <c r="K490" s="9"/>
      <c r="L490" s="9"/>
      <c r="M490" s="15"/>
      <c r="N490" s="9"/>
      <c r="O490" s="9"/>
      <c r="P490" s="9"/>
      <c r="Q490" s="40"/>
      <c r="S490" s="35"/>
      <c r="AA490" s="15"/>
      <c r="AB490" s="15"/>
      <c r="AC490" s="15"/>
      <c r="AD490" s="15"/>
      <c r="AE490" s="15"/>
      <c r="AG490" s="68"/>
      <c r="AN490" s="15"/>
      <c r="AO490" s="15"/>
      <c r="AP490" s="15"/>
      <c r="AQ490" s="15"/>
      <c r="AR490" s="15"/>
      <c r="AS490" s="15"/>
      <c r="AT490" s="15"/>
      <c r="AU490" s="15"/>
    </row>
    <row r="491" spans="2:47" x14ac:dyDescent="0.2">
      <c r="B491" s="20"/>
      <c r="C491" s="14"/>
      <c r="D491" s="14"/>
      <c r="E491" s="9"/>
      <c r="F491" s="9"/>
      <c r="G491" s="9"/>
      <c r="H491" s="9"/>
      <c r="I491" s="9"/>
      <c r="J491" s="9"/>
      <c r="K491" s="9"/>
      <c r="L491" s="9"/>
      <c r="M491" s="15"/>
      <c r="N491" s="9"/>
      <c r="O491" s="9"/>
      <c r="P491" s="9"/>
      <c r="Q491" s="40"/>
      <c r="S491" s="35"/>
      <c r="AA491" s="15"/>
      <c r="AB491" s="15"/>
      <c r="AC491" s="15"/>
      <c r="AD491" s="15"/>
      <c r="AE491" s="15"/>
      <c r="AG491" s="68"/>
      <c r="AN491" s="15"/>
      <c r="AO491" s="15"/>
      <c r="AP491" s="15"/>
      <c r="AQ491" s="15"/>
      <c r="AR491" s="15"/>
      <c r="AS491" s="15"/>
      <c r="AT491" s="15"/>
      <c r="AU491" s="15"/>
    </row>
    <row r="492" spans="2:47" x14ac:dyDescent="0.2">
      <c r="B492" s="20"/>
      <c r="C492" s="14"/>
      <c r="D492" s="14"/>
      <c r="E492" s="9"/>
      <c r="F492" s="9"/>
      <c r="G492" s="9"/>
      <c r="H492" s="9"/>
      <c r="I492" s="9"/>
      <c r="J492" s="9"/>
      <c r="K492" s="9"/>
      <c r="L492" s="9"/>
      <c r="M492" s="15"/>
      <c r="N492" s="9"/>
      <c r="O492" s="9"/>
      <c r="P492" s="9"/>
      <c r="Q492" s="40"/>
      <c r="S492" s="35"/>
      <c r="AA492" s="15"/>
      <c r="AB492" s="15"/>
      <c r="AC492" s="15"/>
      <c r="AD492" s="15"/>
      <c r="AE492" s="15"/>
      <c r="AG492" s="68"/>
      <c r="AN492" s="15"/>
      <c r="AO492" s="15"/>
      <c r="AP492" s="15"/>
      <c r="AQ492" s="15"/>
      <c r="AR492" s="15"/>
      <c r="AS492" s="15"/>
      <c r="AT492" s="15"/>
      <c r="AU492" s="15"/>
    </row>
    <row r="493" spans="2:47" x14ac:dyDescent="0.2">
      <c r="B493" s="20"/>
      <c r="C493" s="14"/>
      <c r="D493" s="14"/>
      <c r="E493" s="9"/>
      <c r="F493" s="9"/>
      <c r="G493" s="9"/>
      <c r="H493" s="9"/>
      <c r="I493" s="9"/>
      <c r="J493" s="9"/>
      <c r="K493" s="9"/>
      <c r="L493" s="9"/>
      <c r="M493" s="15"/>
      <c r="N493" s="9"/>
      <c r="O493" s="9"/>
      <c r="P493" s="9"/>
      <c r="Q493" s="40"/>
      <c r="S493" s="35"/>
      <c r="AA493" s="15"/>
      <c r="AB493" s="15"/>
      <c r="AC493" s="15"/>
      <c r="AD493" s="15"/>
      <c r="AE493" s="15"/>
      <c r="AG493" s="68"/>
      <c r="AN493" s="15"/>
      <c r="AO493" s="15"/>
      <c r="AP493" s="15"/>
      <c r="AQ493" s="15"/>
      <c r="AR493" s="15"/>
      <c r="AS493" s="15"/>
      <c r="AT493" s="15"/>
      <c r="AU493" s="15"/>
    </row>
    <row r="494" spans="2:47" x14ac:dyDescent="0.2">
      <c r="B494" s="20"/>
      <c r="C494" s="14"/>
      <c r="D494" s="14"/>
      <c r="E494" s="9"/>
      <c r="F494" s="9"/>
      <c r="G494" s="9"/>
      <c r="H494" s="9"/>
      <c r="I494" s="9"/>
      <c r="J494" s="9"/>
      <c r="K494" s="9"/>
      <c r="L494" s="9"/>
      <c r="M494" s="15"/>
      <c r="N494" s="9"/>
      <c r="O494" s="9"/>
      <c r="P494" s="9"/>
      <c r="Q494" s="40"/>
      <c r="S494" s="35"/>
      <c r="AA494" s="15"/>
      <c r="AB494" s="15"/>
      <c r="AC494" s="15"/>
      <c r="AD494" s="15"/>
      <c r="AE494" s="15"/>
      <c r="AG494" s="68"/>
      <c r="AN494" s="15"/>
      <c r="AO494" s="15"/>
      <c r="AP494" s="15"/>
      <c r="AQ494" s="15"/>
      <c r="AR494" s="15"/>
      <c r="AS494" s="15"/>
      <c r="AT494" s="15"/>
      <c r="AU494" s="15"/>
    </row>
    <row r="495" spans="2:47" x14ac:dyDescent="0.2">
      <c r="B495" s="20"/>
      <c r="C495" s="14"/>
      <c r="D495" s="14"/>
      <c r="E495" s="9"/>
      <c r="F495" s="9"/>
      <c r="G495" s="9"/>
      <c r="H495" s="9"/>
      <c r="I495" s="9"/>
      <c r="J495" s="9"/>
      <c r="K495" s="9"/>
      <c r="L495" s="9"/>
      <c r="M495" s="15"/>
      <c r="N495" s="9"/>
      <c r="O495" s="9"/>
      <c r="P495" s="9"/>
      <c r="Q495" s="40"/>
      <c r="S495" s="35"/>
      <c r="AA495" s="15"/>
      <c r="AB495" s="15"/>
      <c r="AC495" s="15"/>
      <c r="AD495" s="15"/>
      <c r="AE495" s="15"/>
      <c r="AG495" s="68"/>
      <c r="AN495" s="15"/>
      <c r="AO495" s="15"/>
      <c r="AP495" s="15"/>
      <c r="AQ495" s="15"/>
      <c r="AR495" s="15"/>
      <c r="AS495" s="15"/>
      <c r="AT495" s="15"/>
      <c r="AU495" s="15"/>
    </row>
    <row r="496" spans="2:47" x14ac:dyDescent="0.2">
      <c r="B496" s="20"/>
      <c r="C496" s="14"/>
      <c r="D496" s="14"/>
      <c r="E496" s="9"/>
      <c r="F496" s="9"/>
      <c r="G496" s="9"/>
      <c r="H496" s="9"/>
      <c r="I496" s="9"/>
      <c r="J496" s="9"/>
      <c r="K496" s="9"/>
      <c r="L496" s="9"/>
      <c r="M496" s="15"/>
      <c r="N496" s="9"/>
      <c r="O496" s="9"/>
      <c r="P496" s="9"/>
      <c r="Q496" s="40"/>
      <c r="S496" s="35"/>
      <c r="AA496" s="15"/>
      <c r="AB496" s="15"/>
      <c r="AC496" s="15"/>
      <c r="AD496" s="15"/>
      <c r="AE496" s="15"/>
      <c r="AG496" s="68"/>
      <c r="AN496" s="15"/>
      <c r="AO496" s="15"/>
      <c r="AP496" s="15"/>
      <c r="AQ496" s="15"/>
      <c r="AR496" s="15"/>
      <c r="AS496" s="15"/>
      <c r="AT496" s="15"/>
      <c r="AU496" s="15"/>
    </row>
    <row r="497" spans="2:64" x14ac:dyDescent="0.2">
      <c r="B497" s="20"/>
      <c r="C497" s="14"/>
      <c r="D497" s="14"/>
      <c r="E497" s="9"/>
      <c r="F497" s="9"/>
      <c r="G497" s="9"/>
      <c r="H497" s="9"/>
      <c r="I497" s="9"/>
      <c r="J497" s="9"/>
      <c r="K497" s="9"/>
      <c r="L497" s="9"/>
      <c r="M497" s="15"/>
      <c r="N497" s="9"/>
      <c r="O497" s="9"/>
      <c r="P497" s="9"/>
      <c r="Q497" s="40"/>
      <c r="S497" s="35"/>
      <c r="AA497" s="15"/>
      <c r="AB497" s="15"/>
      <c r="AC497" s="15"/>
      <c r="AD497" s="15"/>
      <c r="AE497" s="15"/>
      <c r="AG497" s="68"/>
      <c r="AN497" s="15"/>
      <c r="AO497" s="15"/>
      <c r="AP497" s="15"/>
      <c r="AQ497" s="15"/>
      <c r="AR497" s="15"/>
      <c r="AS497" s="15"/>
      <c r="AT497" s="15"/>
      <c r="AU497" s="15"/>
    </row>
    <row r="498" spans="2:64" x14ac:dyDescent="0.2">
      <c r="B498" s="20"/>
      <c r="C498" s="14"/>
      <c r="D498" s="14"/>
      <c r="E498" s="9"/>
      <c r="F498" s="9"/>
      <c r="G498" s="9"/>
      <c r="H498" s="9"/>
      <c r="I498" s="9"/>
      <c r="J498" s="9"/>
      <c r="K498" s="9"/>
      <c r="L498" s="9"/>
      <c r="M498" s="15"/>
      <c r="N498" s="9"/>
      <c r="O498" s="9"/>
      <c r="P498" s="9"/>
      <c r="Q498" s="40"/>
      <c r="S498" s="35"/>
      <c r="AA498" s="15"/>
      <c r="AB498" s="15"/>
      <c r="AC498" s="15"/>
      <c r="AD498" s="15"/>
      <c r="AE498" s="15"/>
      <c r="AG498" s="68"/>
      <c r="AN498" s="15"/>
      <c r="AO498" s="15"/>
      <c r="AP498" s="15"/>
      <c r="AQ498" s="15"/>
      <c r="AR498" s="15"/>
      <c r="AS498" s="15"/>
      <c r="AT498" s="15"/>
      <c r="AU498" s="15"/>
    </row>
    <row r="499" spans="2:64" x14ac:dyDescent="0.2">
      <c r="B499" s="20"/>
      <c r="C499" s="14"/>
      <c r="D499" s="14"/>
      <c r="E499" s="9"/>
      <c r="F499" s="9"/>
      <c r="G499" s="9"/>
      <c r="H499" s="9"/>
      <c r="I499" s="9"/>
      <c r="J499" s="9"/>
      <c r="K499" s="9"/>
      <c r="L499" s="9"/>
      <c r="M499" s="15"/>
      <c r="N499" s="9"/>
      <c r="O499" s="9"/>
      <c r="P499" s="9"/>
      <c r="Q499" s="40"/>
      <c r="S499" s="35"/>
      <c r="AA499" s="15"/>
      <c r="AB499" s="15"/>
      <c r="AC499" s="15"/>
      <c r="AD499" s="15"/>
      <c r="AE499" s="15"/>
      <c r="AG499" s="68"/>
      <c r="AN499" s="15"/>
      <c r="AO499" s="15"/>
      <c r="AP499" s="15"/>
      <c r="AQ499" s="15"/>
      <c r="AR499" s="15"/>
      <c r="AS499" s="15"/>
      <c r="AT499" s="15"/>
      <c r="AU499" s="15"/>
    </row>
    <row r="500" spans="2:64" x14ac:dyDescent="0.2">
      <c r="B500" s="20"/>
      <c r="C500" s="14"/>
      <c r="D500" s="14"/>
      <c r="E500" s="9"/>
      <c r="F500" s="9"/>
      <c r="G500" s="9"/>
      <c r="H500" s="9"/>
      <c r="I500" s="9"/>
      <c r="J500" s="9"/>
      <c r="K500" s="9"/>
      <c r="L500" s="9"/>
      <c r="M500" s="15"/>
      <c r="N500" s="9"/>
      <c r="O500" s="9"/>
      <c r="P500" s="9"/>
      <c r="Q500" s="40"/>
      <c r="S500" s="35"/>
      <c r="AA500" s="15"/>
      <c r="AB500" s="15"/>
      <c r="AC500" s="15"/>
      <c r="AD500" s="15"/>
      <c r="AE500" s="15"/>
      <c r="AG500" s="68"/>
      <c r="AN500" s="15"/>
      <c r="AO500" s="15"/>
      <c r="AP500" s="15"/>
      <c r="AQ500" s="15"/>
      <c r="AR500" s="15"/>
      <c r="AS500" s="15"/>
      <c r="AT500" s="15"/>
      <c r="AU500" s="15"/>
    </row>
    <row r="501" spans="2:64" x14ac:dyDescent="0.2">
      <c r="B501" s="20"/>
      <c r="C501" s="14"/>
      <c r="D501" s="14"/>
      <c r="E501" s="9"/>
      <c r="F501" s="9"/>
      <c r="G501" s="9"/>
      <c r="H501" s="9"/>
      <c r="I501" s="9"/>
      <c r="J501" s="9"/>
      <c r="K501" s="9"/>
      <c r="L501" s="9"/>
      <c r="M501" s="15"/>
      <c r="N501" s="9"/>
      <c r="O501" s="9"/>
      <c r="P501" s="9"/>
      <c r="Q501" s="40"/>
      <c r="S501" s="35"/>
      <c r="AA501" s="15"/>
      <c r="AB501" s="15"/>
      <c r="AC501" s="15"/>
      <c r="AD501" s="15"/>
      <c r="AE501" s="15"/>
      <c r="AG501" s="68"/>
      <c r="AN501" s="15"/>
      <c r="AO501" s="15"/>
      <c r="AP501" s="15"/>
      <c r="AQ501" s="15"/>
      <c r="AR501" s="15"/>
      <c r="AS501" s="15"/>
      <c r="AT501" s="15"/>
      <c r="AU501" s="15"/>
    </row>
    <row r="502" spans="2:64" x14ac:dyDescent="0.2">
      <c r="B502" s="20"/>
      <c r="C502" s="14"/>
      <c r="D502" s="14"/>
      <c r="E502" s="9"/>
      <c r="F502" s="9"/>
      <c r="G502" s="9"/>
      <c r="H502" s="9"/>
      <c r="I502" s="9"/>
      <c r="J502" s="9"/>
      <c r="K502" s="9"/>
      <c r="L502" s="9"/>
      <c r="M502" s="15"/>
      <c r="N502" s="9"/>
      <c r="O502" s="9"/>
      <c r="P502" s="9"/>
      <c r="Q502" s="40"/>
      <c r="S502" s="35"/>
      <c r="AA502" s="15"/>
      <c r="AB502" s="15"/>
      <c r="AC502" s="15"/>
      <c r="AD502" s="15"/>
      <c r="AE502" s="15"/>
      <c r="AG502" s="68"/>
      <c r="AN502" s="15"/>
      <c r="AO502" s="15"/>
      <c r="AP502" s="15"/>
      <c r="AQ502" s="15"/>
      <c r="AR502" s="15"/>
      <c r="AS502" s="15"/>
      <c r="AT502" s="15"/>
      <c r="AU502" s="15"/>
    </row>
    <row r="503" spans="2:64" x14ac:dyDescent="0.2">
      <c r="B503" s="20"/>
      <c r="C503" s="14"/>
      <c r="D503" s="14"/>
      <c r="E503" s="9"/>
      <c r="F503" s="9"/>
      <c r="G503" s="9"/>
      <c r="H503" s="9"/>
      <c r="I503" s="9"/>
      <c r="J503" s="9"/>
      <c r="K503" s="9"/>
      <c r="L503" s="9"/>
      <c r="M503" s="15"/>
      <c r="N503" s="9"/>
      <c r="O503" s="9"/>
      <c r="P503" s="9"/>
      <c r="Q503" s="40"/>
      <c r="S503" s="35"/>
      <c r="AA503" s="15"/>
      <c r="AB503" s="15"/>
      <c r="AC503" s="15"/>
      <c r="AD503" s="15"/>
      <c r="AE503" s="15"/>
      <c r="AG503" s="68"/>
      <c r="AN503" s="15"/>
      <c r="AO503" s="15"/>
      <c r="AP503" s="15"/>
      <c r="AQ503" s="15"/>
      <c r="AR503" s="15"/>
      <c r="AS503" s="15"/>
      <c r="AT503" s="15"/>
      <c r="AU503" s="15"/>
    </row>
    <row r="504" spans="2:64" x14ac:dyDescent="0.2">
      <c r="B504" s="20"/>
      <c r="C504" s="14"/>
      <c r="D504" s="14"/>
      <c r="E504" s="9"/>
      <c r="F504" s="9"/>
      <c r="G504" s="9"/>
      <c r="H504" s="9"/>
      <c r="I504" s="9"/>
      <c r="J504" s="9"/>
      <c r="K504" s="9"/>
      <c r="L504" s="9"/>
      <c r="M504" s="15"/>
      <c r="N504" s="9"/>
      <c r="O504" s="9"/>
      <c r="P504" s="9"/>
      <c r="Q504" s="40"/>
      <c r="S504" s="35"/>
      <c r="AA504" s="15"/>
      <c r="AB504" s="15"/>
      <c r="AC504" s="15"/>
      <c r="AD504" s="15"/>
      <c r="AE504" s="15"/>
      <c r="AG504" s="68"/>
      <c r="AN504" s="15"/>
      <c r="AO504" s="15"/>
      <c r="AP504" s="15"/>
      <c r="AQ504" s="15"/>
      <c r="AR504" s="15"/>
      <c r="AS504" s="15"/>
      <c r="AT504" s="15"/>
      <c r="AU504" s="15"/>
    </row>
    <row r="505" spans="2:64" x14ac:dyDescent="0.2">
      <c r="B505" s="20"/>
      <c r="C505" s="14"/>
      <c r="D505" s="14"/>
      <c r="E505" s="9"/>
      <c r="F505" s="9"/>
      <c r="G505" s="9"/>
      <c r="H505" s="9"/>
      <c r="I505" s="9"/>
      <c r="J505" s="9"/>
      <c r="K505" s="9"/>
      <c r="L505" s="9"/>
      <c r="M505" s="15"/>
      <c r="N505" s="9"/>
      <c r="O505" s="9"/>
      <c r="P505" s="9"/>
      <c r="Q505" s="40"/>
      <c r="S505" s="35"/>
      <c r="AA505" s="15"/>
      <c r="AB505" s="15"/>
      <c r="AC505" s="15"/>
      <c r="AD505" s="15"/>
      <c r="AE505" s="15"/>
      <c r="AG505" s="68"/>
      <c r="AN505" s="15"/>
      <c r="AO505" s="15"/>
      <c r="AP505" s="15"/>
      <c r="AQ505" s="15"/>
      <c r="AR505" s="15"/>
      <c r="AS505" s="15"/>
      <c r="AT505" s="15"/>
      <c r="AU505" s="15"/>
    </row>
    <row r="506" spans="2:64" x14ac:dyDescent="0.2">
      <c r="B506" s="20"/>
      <c r="C506" s="14"/>
      <c r="D506" s="14"/>
      <c r="E506" s="9"/>
      <c r="F506" s="9"/>
      <c r="G506" s="9"/>
      <c r="H506" s="9"/>
      <c r="I506" s="9"/>
      <c r="J506" s="9"/>
      <c r="K506" s="9"/>
      <c r="L506" s="9"/>
      <c r="M506" s="15"/>
      <c r="N506" s="9"/>
      <c r="O506" s="9"/>
      <c r="P506" s="9"/>
      <c r="Q506" s="40"/>
      <c r="S506" s="35"/>
      <c r="AA506" s="15"/>
      <c r="AB506" s="15"/>
      <c r="AC506" s="15"/>
      <c r="AD506" s="15"/>
      <c r="AE506" s="15"/>
      <c r="AG506" s="68"/>
      <c r="AN506" s="15"/>
      <c r="AO506" s="15"/>
      <c r="AP506" s="15"/>
      <c r="AQ506" s="15"/>
      <c r="AR506" s="15"/>
      <c r="AS506" s="15"/>
      <c r="AT506" s="15"/>
      <c r="AU506" s="15"/>
    </row>
    <row r="507" spans="2:64" x14ac:dyDescent="0.2">
      <c r="B507" s="20"/>
      <c r="C507" s="14"/>
      <c r="D507" s="14"/>
      <c r="E507" s="9"/>
      <c r="F507" s="9"/>
      <c r="G507" s="9"/>
      <c r="H507" s="9"/>
      <c r="I507" s="9"/>
      <c r="J507" s="9"/>
      <c r="K507" s="9"/>
      <c r="L507" s="9"/>
      <c r="M507" s="15"/>
      <c r="N507" s="9"/>
      <c r="O507" s="9"/>
      <c r="P507" s="9"/>
      <c r="Q507" s="40"/>
      <c r="S507" s="35"/>
      <c r="AA507" s="15"/>
      <c r="AB507" s="15"/>
      <c r="AC507" s="15"/>
      <c r="AD507" s="15"/>
      <c r="AE507" s="15"/>
      <c r="AG507" s="68"/>
      <c r="AN507" s="15"/>
      <c r="AO507" s="15"/>
      <c r="AP507" s="15"/>
      <c r="AQ507" s="15"/>
      <c r="AR507" s="15"/>
      <c r="AS507" s="15"/>
      <c r="AT507" s="15"/>
      <c r="AU507" s="15"/>
      <c r="AV507" s="15"/>
    </row>
    <row r="508" spans="2:64" x14ac:dyDescent="0.2">
      <c r="B508" s="20"/>
      <c r="C508" s="14"/>
      <c r="D508" s="14"/>
      <c r="E508" s="9"/>
      <c r="F508" s="9"/>
      <c r="G508" s="9"/>
      <c r="H508" s="9"/>
      <c r="I508" s="9"/>
      <c r="J508" s="9"/>
      <c r="K508" s="9"/>
      <c r="L508" s="9"/>
      <c r="M508" s="15"/>
      <c r="N508" s="9"/>
      <c r="O508" s="9"/>
      <c r="P508" s="9"/>
      <c r="Q508" s="40"/>
      <c r="S508" s="35"/>
      <c r="AA508" s="15"/>
      <c r="AB508" s="15"/>
      <c r="AC508" s="15"/>
      <c r="AD508" s="15"/>
      <c r="AE508" s="15"/>
      <c r="AG508" s="68"/>
      <c r="AN508" s="15"/>
      <c r="AO508" s="15"/>
      <c r="AP508" s="15"/>
      <c r="AQ508" s="15"/>
      <c r="AR508" s="15"/>
      <c r="AS508" s="15"/>
      <c r="AT508" s="15"/>
      <c r="AU508" s="15"/>
    </row>
    <row r="509" spans="2:64" x14ac:dyDescent="0.2">
      <c r="B509" s="20"/>
      <c r="C509" s="14"/>
      <c r="D509" s="14"/>
      <c r="E509" s="9"/>
      <c r="F509" s="9"/>
      <c r="G509" s="9"/>
      <c r="H509" s="9"/>
      <c r="I509" s="9"/>
      <c r="J509" s="9"/>
      <c r="K509" s="9"/>
      <c r="L509" s="9"/>
      <c r="M509" s="15"/>
      <c r="N509" s="9"/>
      <c r="O509" s="9"/>
      <c r="P509" s="9"/>
      <c r="Q509" s="40"/>
      <c r="S509" s="35"/>
      <c r="AA509" s="15"/>
      <c r="AB509" s="15"/>
      <c r="AC509" s="15"/>
      <c r="AD509" s="15"/>
      <c r="AE509" s="15"/>
      <c r="AG509" s="68"/>
      <c r="AN509" s="15"/>
      <c r="AO509" s="15"/>
      <c r="AP509" s="15"/>
      <c r="AQ509" s="15"/>
      <c r="AR509" s="15"/>
      <c r="AS509" s="15"/>
      <c r="AT509" s="15"/>
      <c r="AU509" s="15"/>
    </row>
    <row r="510" spans="2:64" x14ac:dyDescent="0.2">
      <c r="B510" s="20"/>
      <c r="C510" s="14"/>
      <c r="D510" s="14"/>
      <c r="E510" s="9"/>
      <c r="F510" s="9"/>
      <c r="G510" s="9"/>
      <c r="H510" s="9"/>
      <c r="I510" s="9"/>
      <c r="J510" s="9"/>
      <c r="K510" s="9"/>
      <c r="L510" s="9"/>
      <c r="M510" s="15"/>
      <c r="N510" s="9"/>
      <c r="O510" s="9"/>
      <c r="P510" s="9"/>
      <c r="Q510" s="40"/>
      <c r="S510" s="35"/>
      <c r="AA510" s="15"/>
      <c r="AB510" s="15"/>
      <c r="AC510" s="15"/>
      <c r="AD510" s="15"/>
      <c r="AE510" s="15"/>
      <c r="AG510" s="68"/>
      <c r="AN510" s="15"/>
      <c r="AO510" s="15"/>
      <c r="AP510" s="15"/>
      <c r="AQ510" s="15"/>
      <c r="AR510" s="15"/>
      <c r="AS510" s="15"/>
      <c r="AT510" s="15"/>
      <c r="AU510" s="15"/>
      <c r="AV510" s="15"/>
    </row>
    <row r="511" spans="2:64" x14ac:dyDescent="0.2">
      <c r="B511" s="20"/>
      <c r="C511" s="14"/>
      <c r="D511" s="14"/>
      <c r="E511" s="9"/>
      <c r="F511" s="9"/>
      <c r="G511" s="9"/>
      <c r="H511" s="9"/>
      <c r="I511" s="9"/>
      <c r="J511" s="9"/>
      <c r="K511" s="9"/>
      <c r="L511" s="9"/>
      <c r="M511" s="15"/>
      <c r="N511" s="9"/>
      <c r="O511" s="9"/>
      <c r="P511" s="9"/>
      <c r="Q511" s="40"/>
      <c r="S511" s="35"/>
      <c r="AA511" s="15"/>
      <c r="AB511" s="15"/>
      <c r="AC511" s="15"/>
      <c r="AD511" s="15"/>
      <c r="AE511" s="15"/>
      <c r="AG511" s="68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</row>
    <row r="512" spans="2:64" x14ac:dyDescent="0.2">
      <c r="B512" s="20"/>
      <c r="C512" s="14"/>
      <c r="D512" s="14"/>
      <c r="E512" s="9"/>
      <c r="F512" s="9"/>
      <c r="G512" s="9"/>
      <c r="H512" s="9"/>
      <c r="I512" s="9"/>
      <c r="J512" s="9"/>
      <c r="K512" s="9"/>
      <c r="L512" s="9"/>
      <c r="M512" s="15"/>
      <c r="N512" s="9"/>
      <c r="O512" s="9"/>
      <c r="P512" s="9"/>
      <c r="Q512" s="40"/>
      <c r="S512" s="35"/>
      <c r="AA512" s="15"/>
      <c r="AB512" s="15"/>
      <c r="AC512" s="15"/>
      <c r="AD512" s="15"/>
      <c r="AE512" s="15"/>
      <c r="AG512" s="68"/>
      <c r="AN512" s="15"/>
      <c r="AO512" s="15"/>
      <c r="AP512" s="15"/>
      <c r="AQ512" s="15"/>
      <c r="AR512" s="15"/>
      <c r="AS512" s="15"/>
      <c r="AT512" s="15"/>
      <c r="AU512" s="15"/>
    </row>
    <row r="513" spans="2:64" x14ac:dyDescent="0.2">
      <c r="B513" s="20"/>
      <c r="C513" s="14"/>
      <c r="D513" s="14"/>
      <c r="E513" s="9"/>
      <c r="F513" s="9"/>
      <c r="G513" s="9"/>
      <c r="H513" s="9"/>
      <c r="I513" s="9"/>
      <c r="J513" s="9"/>
      <c r="K513" s="9"/>
      <c r="L513" s="9"/>
      <c r="M513" s="15"/>
      <c r="N513" s="9"/>
      <c r="O513" s="9"/>
      <c r="P513" s="9"/>
      <c r="Q513" s="40"/>
      <c r="S513" s="35"/>
      <c r="AA513" s="15"/>
      <c r="AB513" s="15"/>
      <c r="AC513" s="15"/>
      <c r="AD513" s="15"/>
      <c r="AE513" s="15"/>
      <c r="AG513" s="68"/>
      <c r="AN513" s="15"/>
      <c r="AO513" s="15"/>
      <c r="AP513" s="15"/>
      <c r="AQ513" s="15"/>
      <c r="AR513" s="15"/>
      <c r="AS513" s="15"/>
      <c r="AT513" s="15"/>
      <c r="AU513" s="15"/>
    </row>
    <row r="514" spans="2:64" x14ac:dyDescent="0.2">
      <c r="B514" s="20"/>
      <c r="C514" s="14"/>
      <c r="D514" s="14"/>
      <c r="E514" s="9"/>
      <c r="F514" s="9"/>
      <c r="G514" s="9"/>
      <c r="H514" s="9"/>
      <c r="I514" s="9"/>
      <c r="J514" s="9"/>
      <c r="K514" s="9"/>
      <c r="L514" s="9"/>
      <c r="M514" s="15"/>
      <c r="N514" s="9"/>
      <c r="O514" s="9"/>
      <c r="P514" s="9"/>
      <c r="Q514" s="40"/>
      <c r="S514" s="35"/>
      <c r="AA514" s="15"/>
      <c r="AB514" s="15"/>
      <c r="AC514" s="15"/>
      <c r="AD514" s="15"/>
      <c r="AE514" s="15"/>
      <c r="AG514" s="68"/>
      <c r="AN514" s="15"/>
      <c r="AO514" s="15"/>
      <c r="AP514" s="15"/>
      <c r="AQ514" s="15"/>
      <c r="AR514" s="15"/>
      <c r="AS514" s="15"/>
      <c r="AT514" s="15"/>
      <c r="AU514" s="15"/>
    </row>
    <row r="515" spans="2:64" x14ac:dyDescent="0.2">
      <c r="B515" s="20"/>
      <c r="C515" s="14"/>
      <c r="D515" s="14"/>
      <c r="E515" s="9"/>
      <c r="F515" s="9"/>
      <c r="G515" s="9"/>
      <c r="H515" s="9"/>
      <c r="I515" s="9"/>
      <c r="J515" s="9"/>
      <c r="K515" s="9"/>
      <c r="L515" s="9"/>
      <c r="M515" s="15"/>
      <c r="N515" s="9"/>
      <c r="O515" s="9"/>
      <c r="P515" s="9"/>
      <c r="Q515" s="40"/>
      <c r="S515" s="35"/>
      <c r="AA515" s="15"/>
      <c r="AB515" s="15"/>
      <c r="AC515" s="15"/>
      <c r="AD515" s="15"/>
      <c r="AE515" s="15"/>
      <c r="AG515" s="68"/>
      <c r="AN515" s="15"/>
      <c r="AO515" s="15"/>
      <c r="AP515" s="15"/>
      <c r="AQ515" s="15"/>
      <c r="AR515" s="15"/>
      <c r="AS515" s="15"/>
      <c r="AT515" s="15"/>
      <c r="AU515" s="15"/>
    </row>
    <row r="516" spans="2:64" x14ac:dyDescent="0.2">
      <c r="B516" s="20"/>
      <c r="C516" s="14"/>
      <c r="D516" s="14"/>
      <c r="E516" s="9"/>
      <c r="F516" s="9"/>
      <c r="G516" s="9"/>
      <c r="H516" s="9"/>
      <c r="I516" s="9"/>
      <c r="J516" s="9"/>
      <c r="K516" s="9"/>
      <c r="L516" s="9"/>
      <c r="M516" s="15"/>
      <c r="N516" s="9"/>
      <c r="O516" s="9"/>
      <c r="P516" s="9"/>
      <c r="Q516" s="40"/>
      <c r="S516" s="35"/>
      <c r="AA516" s="15"/>
      <c r="AB516" s="15"/>
      <c r="AC516" s="15"/>
      <c r="AD516" s="15"/>
      <c r="AE516" s="15"/>
      <c r="AG516" s="68"/>
      <c r="AN516" s="15"/>
      <c r="AO516" s="15"/>
      <c r="AP516" s="15"/>
      <c r="AQ516" s="15"/>
      <c r="AR516" s="15"/>
      <c r="AS516" s="15"/>
      <c r="AT516" s="15"/>
      <c r="AU516" s="15"/>
    </row>
    <row r="517" spans="2:64" x14ac:dyDescent="0.2">
      <c r="B517" s="20"/>
      <c r="C517" s="14"/>
      <c r="D517" s="14"/>
      <c r="E517" s="9"/>
      <c r="F517" s="9"/>
      <c r="G517" s="9"/>
      <c r="H517" s="9"/>
      <c r="I517" s="9"/>
      <c r="J517" s="9"/>
      <c r="K517" s="9"/>
      <c r="L517" s="9"/>
      <c r="M517" s="15"/>
      <c r="N517" s="9"/>
      <c r="O517" s="9"/>
      <c r="P517" s="9"/>
      <c r="Q517" s="40"/>
      <c r="S517" s="35"/>
      <c r="AA517" s="15"/>
      <c r="AB517" s="15"/>
      <c r="AC517" s="15"/>
      <c r="AD517" s="15"/>
      <c r="AE517" s="15"/>
      <c r="AG517" s="68"/>
      <c r="AN517" s="15"/>
      <c r="AO517" s="15"/>
      <c r="AP517" s="15"/>
      <c r="AQ517" s="15"/>
      <c r="AR517" s="15"/>
      <c r="AS517" s="15"/>
      <c r="AT517" s="15"/>
      <c r="AU517" s="15"/>
    </row>
    <row r="518" spans="2:64" x14ac:dyDescent="0.2">
      <c r="B518" s="20"/>
      <c r="C518" s="14"/>
      <c r="D518" s="14"/>
      <c r="E518" s="9"/>
      <c r="F518" s="9"/>
      <c r="G518" s="9"/>
      <c r="H518" s="9"/>
      <c r="I518" s="9"/>
      <c r="J518" s="9"/>
      <c r="K518" s="9"/>
      <c r="L518" s="9"/>
      <c r="M518" s="15"/>
      <c r="N518" s="9"/>
      <c r="O518" s="9"/>
      <c r="P518" s="9"/>
      <c r="Q518" s="40"/>
      <c r="S518" s="35"/>
      <c r="AA518" s="15"/>
      <c r="AB518" s="15"/>
      <c r="AC518" s="15"/>
      <c r="AD518" s="15"/>
      <c r="AE518" s="15"/>
      <c r="AG518" s="68"/>
      <c r="AN518" s="15"/>
      <c r="AO518" s="15"/>
      <c r="AP518" s="15"/>
      <c r="AQ518" s="15"/>
      <c r="AR518" s="15"/>
      <c r="AS518" s="15"/>
      <c r="AT518" s="15"/>
      <c r="AU518" s="15"/>
    </row>
    <row r="519" spans="2:64" x14ac:dyDescent="0.2">
      <c r="B519" s="20"/>
      <c r="C519" s="14"/>
      <c r="D519" s="14"/>
      <c r="E519" s="9"/>
      <c r="F519" s="9"/>
      <c r="G519" s="9"/>
      <c r="H519" s="9"/>
      <c r="I519" s="9"/>
      <c r="J519" s="9"/>
      <c r="K519" s="9"/>
      <c r="L519" s="9"/>
      <c r="M519" s="15"/>
      <c r="N519" s="9"/>
      <c r="O519" s="9"/>
      <c r="P519" s="9"/>
      <c r="Q519" s="40"/>
      <c r="S519" s="35"/>
      <c r="AA519" s="15"/>
      <c r="AB519" s="15"/>
      <c r="AC519" s="15"/>
      <c r="AD519" s="15"/>
      <c r="AE519" s="15"/>
      <c r="AG519" s="68"/>
      <c r="AN519" s="15"/>
      <c r="AO519" s="15"/>
      <c r="AP519" s="15"/>
      <c r="AQ519" s="15"/>
      <c r="AR519" s="15"/>
      <c r="AS519" s="15"/>
      <c r="AT519" s="15"/>
      <c r="AU519" s="15"/>
    </row>
    <row r="520" spans="2:64" x14ac:dyDescent="0.2">
      <c r="B520" s="20"/>
      <c r="C520" s="14"/>
      <c r="D520" s="14"/>
      <c r="E520" s="9"/>
      <c r="F520" s="9"/>
      <c r="G520" s="9"/>
      <c r="H520" s="9"/>
      <c r="I520" s="9"/>
      <c r="J520" s="9"/>
      <c r="K520" s="9"/>
      <c r="L520" s="9"/>
      <c r="M520" s="15"/>
      <c r="N520" s="9"/>
      <c r="O520" s="9"/>
      <c r="P520" s="9"/>
      <c r="Q520" s="40"/>
      <c r="S520" s="35"/>
      <c r="AA520" s="15"/>
      <c r="AB520" s="15"/>
      <c r="AC520" s="15"/>
      <c r="AD520" s="15"/>
      <c r="AE520" s="15"/>
      <c r="AG520" s="68"/>
      <c r="AN520" s="15"/>
      <c r="AO520" s="15"/>
      <c r="AP520" s="15"/>
      <c r="AQ520" s="15"/>
      <c r="AR520" s="15"/>
      <c r="AS520" s="15"/>
      <c r="AT520" s="15"/>
      <c r="AU520" s="15"/>
      <c r="AV520" s="15"/>
      <c r="AX520" s="15"/>
    </row>
    <row r="521" spans="2:64" x14ac:dyDescent="0.2">
      <c r="B521" s="20"/>
      <c r="C521" s="14"/>
      <c r="D521" s="14"/>
      <c r="E521" s="9"/>
      <c r="F521" s="9"/>
      <c r="G521" s="9"/>
      <c r="H521" s="9"/>
      <c r="I521" s="9"/>
      <c r="J521" s="9"/>
      <c r="K521" s="9"/>
      <c r="L521" s="9"/>
      <c r="M521" s="15"/>
      <c r="N521" s="9"/>
      <c r="O521" s="9"/>
      <c r="P521" s="9"/>
      <c r="Q521" s="40"/>
      <c r="S521" s="35"/>
      <c r="AA521" s="15"/>
      <c r="AB521" s="15"/>
      <c r="AC521" s="15"/>
      <c r="AD521" s="15"/>
      <c r="AE521" s="15"/>
      <c r="AG521" s="68"/>
      <c r="AN521" s="15"/>
      <c r="AO521" s="15"/>
      <c r="AP521" s="15"/>
      <c r="AQ521" s="15"/>
      <c r="AR521" s="15"/>
      <c r="AS521" s="15"/>
      <c r="AT521" s="15"/>
      <c r="AU521" s="15"/>
    </row>
    <row r="522" spans="2:64" x14ac:dyDescent="0.2">
      <c r="B522" s="20"/>
      <c r="C522" s="14"/>
      <c r="D522" s="14"/>
      <c r="E522" s="9"/>
      <c r="F522" s="9"/>
      <c r="G522" s="9"/>
      <c r="H522" s="9"/>
      <c r="I522" s="9"/>
      <c r="J522" s="9"/>
      <c r="K522" s="9"/>
      <c r="L522" s="9"/>
      <c r="M522" s="15"/>
      <c r="N522" s="9"/>
      <c r="O522" s="9"/>
      <c r="P522" s="9"/>
      <c r="Q522" s="40"/>
      <c r="S522" s="35"/>
      <c r="AA522" s="15"/>
      <c r="AB522" s="15"/>
      <c r="AC522" s="15"/>
      <c r="AD522" s="15"/>
      <c r="AE522" s="15"/>
      <c r="AG522" s="68"/>
      <c r="AN522" s="15"/>
      <c r="AO522" s="15"/>
      <c r="AP522" s="15"/>
      <c r="AQ522" s="15"/>
      <c r="AR522" s="15"/>
      <c r="AS522" s="15"/>
      <c r="AT522" s="15"/>
      <c r="AU522" s="15"/>
    </row>
    <row r="523" spans="2:64" x14ac:dyDescent="0.2">
      <c r="B523" s="20"/>
      <c r="C523" s="14"/>
      <c r="D523" s="14"/>
      <c r="E523" s="9"/>
      <c r="F523" s="9"/>
      <c r="G523" s="9"/>
      <c r="H523" s="9"/>
      <c r="I523" s="9"/>
      <c r="J523" s="9"/>
      <c r="K523" s="9"/>
      <c r="L523" s="9"/>
      <c r="M523" s="15"/>
      <c r="N523" s="9"/>
      <c r="O523" s="9"/>
      <c r="P523" s="9"/>
      <c r="Q523" s="40"/>
      <c r="S523" s="35"/>
      <c r="AA523" s="15"/>
      <c r="AB523" s="15"/>
      <c r="AC523" s="15"/>
      <c r="AD523" s="15"/>
      <c r="AE523" s="15"/>
      <c r="AG523" s="68"/>
      <c r="AN523" s="15"/>
      <c r="AO523" s="15"/>
      <c r="AP523" s="15"/>
      <c r="AQ523" s="15"/>
      <c r="AR523" s="15"/>
      <c r="AS523" s="15"/>
      <c r="AT523" s="15"/>
      <c r="AU523" s="15"/>
    </row>
    <row r="524" spans="2:64" x14ac:dyDescent="0.2">
      <c r="B524" s="20"/>
      <c r="C524" s="14"/>
      <c r="D524" s="14"/>
      <c r="E524" s="9"/>
      <c r="F524" s="9"/>
      <c r="G524" s="9"/>
      <c r="H524" s="9"/>
      <c r="I524" s="9"/>
      <c r="J524" s="9"/>
      <c r="K524" s="9"/>
      <c r="L524" s="9"/>
      <c r="M524" s="15"/>
      <c r="N524" s="9"/>
      <c r="O524" s="9"/>
      <c r="P524" s="9"/>
      <c r="Q524" s="40"/>
      <c r="S524" s="35"/>
      <c r="AA524" s="15"/>
      <c r="AB524" s="15"/>
      <c r="AC524" s="15"/>
      <c r="AD524" s="15"/>
      <c r="AE524" s="15"/>
      <c r="AG524" s="68"/>
      <c r="AN524" s="15"/>
      <c r="AO524" s="15"/>
      <c r="AP524" s="15"/>
      <c r="AQ524" s="15"/>
      <c r="AR524" s="15"/>
      <c r="AS524" s="15"/>
      <c r="AT524" s="15"/>
      <c r="AU524" s="15"/>
    </row>
    <row r="525" spans="2:64" x14ac:dyDescent="0.2">
      <c r="B525" s="20"/>
      <c r="C525" s="14"/>
      <c r="D525" s="14"/>
      <c r="E525" s="9"/>
      <c r="F525" s="9"/>
      <c r="G525" s="9"/>
      <c r="H525" s="9"/>
      <c r="I525" s="9"/>
      <c r="J525" s="9"/>
      <c r="K525" s="9"/>
      <c r="L525" s="9"/>
      <c r="M525" s="15"/>
      <c r="N525" s="9"/>
      <c r="O525" s="9"/>
      <c r="P525" s="9"/>
      <c r="Q525" s="40"/>
      <c r="S525" s="35"/>
      <c r="AA525" s="15"/>
      <c r="AB525" s="15"/>
      <c r="AC525" s="15"/>
      <c r="AD525" s="15"/>
      <c r="AE525" s="15"/>
      <c r="AG525" s="68"/>
      <c r="AN525" s="15"/>
      <c r="AO525" s="15"/>
      <c r="AP525" s="15"/>
      <c r="AQ525" s="15"/>
      <c r="AR525" s="15"/>
      <c r="AS525" s="15"/>
      <c r="AT525" s="15"/>
      <c r="AU525" s="15"/>
    </row>
    <row r="526" spans="2:64" x14ac:dyDescent="0.2">
      <c r="B526" s="20"/>
      <c r="C526" s="14"/>
      <c r="D526" s="14"/>
      <c r="E526" s="9"/>
      <c r="F526" s="9"/>
      <c r="G526" s="15"/>
      <c r="H526" s="9"/>
      <c r="I526" s="9"/>
      <c r="J526" s="9"/>
      <c r="K526" s="9"/>
      <c r="L526" s="9"/>
      <c r="M526" s="15"/>
      <c r="N526" s="9"/>
      <c r="O526" s="9"/>
      <c r="P526" s="9"/>
      <c r="Q526" s="40"/>
      <c r="S526" s="35"/>
      <c r="AA526" s="15"/>
      <c r="AB526" s="15"/>
      <c r="AC526" s="15"/>
      <c r="AD526" s="15"/>
      <c r="AE526" s="15"/>
      <c r="AG526" s="68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</row>
    <row r="527" spans="2:64" x14ac:dyDescent="0.2">
      <c r="B527" s="20"/>
      <c r="C527" s="14"/>
      <c r="D527" s="14"/>
      <c r="E527" s="9"/>
      <c r="F527" s="9"/>
      <c r="G527" s="15"/>
      <c r="H527" s="9"/>
      <c r="I527" s="9"/>
      <c r="J527" s="9"/>
      <c r="K527" s="9"/>
      <c r="L527" s="9"/>
      <c r="M527" s="15"/>
      <c r="N527" s="9"/>
      <c r="O527" s="9"/>
      <c r="P527" s="9"/>
      <c r="Q527" s="40"/>
      <c r="S527" s="35"/>
      <c r="AA527" s="15"/>
      <c r="AB527" s="15"/>
      <c r="AC527" s="15"/>
      <c r="AD527" s="15"/>
      <c r="AE527" s="15"/>
      <c r="AG527" s="68"/>
      <c r="AN527" s="15"/>
      <c r="AO527" s="15"/>
      <c r="AP527" s="15"/>
      <c r="AQ527" s="15"/>
      <c r="AR527" s="15"/>
      <c r="AS527" s="15"/>
      <c r="AT527" s="15"/>
      <c r="AU527" s="15"/>
    </row>
    <row r="528" spans="2:64" x14ac:dyDescent="0.2">
      <c r="B528" s="20"/>
      <c r="C528" s="14"/>
      <c r="D528" s="14"/>
      <c r="E528" s="9"/>
      <c r="F528" s="9"/>
      <c r="G528" s="15"/>
      <c r="H528" s="9"/>
      <c r="I528" s="9"/>
      <c r="J528" s="9"/>
      <c r="K528" s="9"/>
      <c r="L528" s="9"/>
      <c r="M528" s="15"/>
      <c r="N528" s="9"/>
      <c r="O528" s="9"/>
      <c r="P528" s="9"/>
      <c r="Q528" s="40"/>
      <c r="S528" s="35"/>
      <c r="AA528" s="15"/>
      <c r="AB528" s="15"/>
      <c r="AC528" s="15"/>
      <c r="AD528" s="15"/>
      <c r="AE528" s="15"/>
      <c r="AG528" s="68"/>
      <c r="AN528" s="15"/>
      <c r="AO528" s="15"/>
      <c r="AP528" s="15"/>
      <c r="AQ528" s="15"/>
      <c r="AR528" s="15"/>
      <c r="AS528" s="15"/>
      <c r="AT528" s="15"/>
      <c r="AU528" s="15"/>
    </row>
    <row r="529" spans="2:47" x14ac:dyDescent="0.2">
      <c r="B529" s="20"/>
      <c r="C529" s="14"/>
      <c r="D529" s="14"/>
      <c r="E529" s="9"/>
      <c r="F529" s="9"/>
      <c r="G529" s="15"/>
      <c r="H529" s="9"/>
      <c r="I529" s="9"/>
      <c r="J529" s="9"/>
      <c r="K529" s="9"/>
      <c r="L529" s="9"/>
      <c r="M529" s="15"/>
      <c r="N529" s="9"/>
      <c r="O529" s="9"/>
      <c r="P529" s="9"/>
      <c r="Q529" s="40"/>
      <c r="S529" s="35"/>
      <c r="AA529" s="15"/>
      <c r="AB529" s="15"/>
      <c r="AC529" s="15"/>
      <c r="AD529" s="15"/>
      <c r="AE529" s="15"/>
      <c r="AG529" s="68"/>
      <c r="AN529" s="15"/>
      <c r="AO529" s="15"/>
      <c r="AP529" s="15"/>
      <c r="AQ529" s="15"/>
      <c r="AR529" s="15"/>
      <c r="AS529" s="15"/>
      <c r="AT529" s="15"/>
      <c r="AU529" s="15"/>
    </row>
    <row r="530" spans="2:47" x14ac:dyDescent="0.2">
      <c r="B530" s="20"/>
      <c r="C530" s="14"/>
      <c r="D530" s="14"/>
      <c r="E530" s="9"/>
      <c r="F530" s="9"/>
      <c r="G530" s="15"/>
      <c r="H530" s="9"/>
      <c r="I530" s="9"/>
      <c r="J530" s="9"/>
      <c r="K530" s="9"/>
      <c r="L530" s="9"/>
      <c r="M530" s="15"/>
      <c r="N530" s="9"/>
      <c r="O530" s="9"/>
      <c r="P530" s="9"/>
      <c r="Q530" s="40"/>
      <c r="S530" s="35"/>
      <c r="AA530" s="15"/>
      <c r="AB530" s="15"/>
      <c r="AC530" s="15"/>
      <c r="AD530" s="15"/>
      <c r="AE530" s="15"/>
      <c r="AG530" s="68"/>
      <c r="AN530" s="15"/>
      <c r="AO530" s="15"/>
      <c r="AP530" s="15"/>
      <c r="AQ530" s="15"/>
      <c r="AR530" s="15"/>
      <c r="AS530" s="15"/>
      <c r="AT530" s="15"/>
      <c r="AU530" s="15"/>
    </row>
    <row r="531" spans="2:47" x14ac:dyDescent="0.2">
      <c r="B531" s="20"/>
      <c r="C531" s="14"/>
      <c r="D531" s="14"/>
      <c r="E531" s="9"/>
      <c r="F531" s="9"/>
      <c r="G531" s="15"/>
      <c r="H531" s="9"/>
      <c r="I531" s="9"/>
      <c r="J531" s="9"/>
      <c r="K531" s="9"/>
      <c r="L531" s="9"/>
      <c r="M531" s="15"/>
      <c r="N531" s="9"/>
      <c r="O531" s="9"/>
      <c r="P531" s="9"/>
      <c r="Q531" s="40"/>
      <c r="S531" s="35"/>
      <c r="AA531" s="15"/>
      <c r="AB531" s="15"/>
      <c r="AC531" s="15"/>
      <c r="AD531" s="15"/>
      <c r="AE531" s="15"/>
      <c r="AG531" s="68"/>
      <c r="AN531" s="15"/>
      <c r="AO531" s="15"/>
      <c r="AP531" s="15"/>
      <c r="AQ531" s="15"/>
      <c r="AR531" s="15"/>
      <c r="AS531" s="15"/>
      <c r="AT531" s="15"/>
      <c r="AU531" s="15"/>
    </row>
    <row r="532" spans="2:47" x14ac:dyDescent="0.2">
      <c r="B532" s="20"/>
      <c r="C532" s="14"/>
      <c r="D532" s="14"/>
      <c r="E532" s="9"/>
      <c r="F532" s="9"/>
      <c r="G532" s="15"/>
      <c r="H532" s="9"/>
      <c r="I532" s="9"/>
      <c r="J532" s="9"/>
      <c r="K532" s="9"/>
      <c r="L532" s="9"/>
      <c r="M532" s="15"/>
      <c r="N532" s="9"/>
      <c r="O532" s="9"/>
      <c r="P532" s="9"/>
      <c r="Q532" s="40"/>
      <c r="S532" s="35"/>
      <c r="AA532" s="15"/>
      <c r="AB532" s="15"/>
      <c r="AC532" s="15"/>
      <c r="AD532" s="15"/>
      <c r="AE532" s="15"/>
      <c r="AG532" s="68"/>
      <c r="AN532" s="15"/>
      <c r="AO532" s="15"/>
      <c r="AP532" s="15"/>
      <c r="AQ532" s="15"/>
      <c r="AR532" s="15"/>
      <c r="AS532" s="15"/>
      <c r="AT532" s="15"/>
      <c r="AU532" s="15"/>
    </row>
    <row r="533" spans="2:47" x14ac:dyDescent="0.2">
      <c r="B533" s="20"/>
      <c r="C533" s="14"/>
      <c r="D533" s="14"/>
      <c r="E533" s="9"/>
      <c r="F533" s="9"/>
      <c r="G533" s="15"/>
      <c r="H533" s="9"/>
      <c r="I533" s="9"/>
      <c r="J533" s="9"/>
      <c r="K533" s="9"/>
      <c r="L533" s="9"/>
      <c r="M533" s="15"/>
      <c r="N533" s="9"/>
      <c r="O533" s="9"/>
      <c r="P533" s="9"/>
      <c r="Q533" s="40"/>
      <c r="S533" s="35"/>
      <c r="AA533" s="15"/>
      <c r="AB533" s="15"/>
      <c r="AC533" s="15"/>
      <c r="AD533" s="15"/>
      <c r="AE533" s="15"/>
      <c r="AG533" s="68"/>
      <c r="AN533" s="15"/>
      <c r="AO533" s="15"/>
      <c r="AP533" s="15"/>
      <c r="AQ533" s="15"/>
      <c r="AR533" s="15"/>
      <c r="AS533" s="15"/>
      <c r="AT533" s="15"/>
      <c r="AU533" s="15"/>
    </row>
    <row r="534" spans="2:47" x14ac:dyDescent="0.2">
      <c r="B534" s="20"/>
      <c r="C534" s="14"/>
      <c r="D534" s="14"/>
      <c r="E534" s="9"/>
      <c r="F534" s="9"/>
      <c r="G534" s="15"/>
      <c r="H534" s="9"/>
      <c r="I534" s="9"/>
      <c r="J534" s="9"/>
      <c r="K534" s="9"/>
      <c r="L534" s="9"/>
      <c r="M534" s="15"/>
      <c r="N534" s="9"/>
      <c r="O534" s="9"/>
      <c r="P534" s="9"/>
      <c r="Q534" s="40"/>
      <c r="S534" s="35"/>
      <c r="AA534" s="15"/>
      <c r="AB534" s="15"/>
      <c r="AC534" s="15"/>
      <c r="AD534" s="15"/>
      <c r="AE534" s="15"/>
      <c r="AG534" s="68"/>
      <c r="AN534" s="15"/>
      <c r="AO534" s="15"/>
      <c r="AP534" s="15"/>
      <c r="AQ534" s="15"/>
      <c r="AR534" s="15"/>
      <c r="AS534" s="15"/>
      <c r="AT534" s="15"/>
      <c r="AU534" s="15"/>
    </row>
    <row r="535" spans="2:47" x14ac:dyDescent="0.2">
      <c r="B535" s="20"/>
      <c r="C535" s="14"/>
      <c r="D535" s="14"/>
      <c r="E535" s="9"/>
      <c r="F535" s="9"/>
      <c r="G535" s="15"/>
      <c r="H535" s="9"/>
      <c r="I535" s="9"/>
      <c r="J535" s="9"/>
      <c r="K535" s="9"/>
      <c r="L535" s="9"/>
      <c r="M535" s="15"/>
      <c r="N535" s="9"/>
      <c r="O535" s="9"/>
      <c r="P535" s="9"/>
      <c r="Q535" s="40"/>
      <c r="S535" s="35"/>
      <c r="AA535" s="15"/>
      <c r="AB535" s="15"/>
      <c r="AC535" s="15"/>
      <c r="AD535" s="15"/>
      <c r="AE535" s="15"/>
      <c r="AG535" s="68"/>
      <c r="AN535" s="15"/>
      <c r="AO535" s="15"/>
      <c r="AP535" s="15"/>
      <c r="AQ535" s="15"/>
      <c r="AR535" s="15"/>
      <c r="AS535" s="15"/>
      <c r="AT535" s="15"/>
      <c r="AU535" s="15"/>
    </row>
    <row r="536" spans="2:47" x14ac:dyDescent="0.2">
      <c r="B536" s="20"/>
      <c r="C536" s="14"/>
      <c r="D536" s="14"/>
      <c r="E536" s="9"/>
      <c r="F536" s="9"/>
      <c r="G536" s="15"/>
      <c r="H536" s="9"/>
      <c r="I536" s="9"/>
      <c r="J536" s="9"/>
      <c r="K536" s="9"/>
      <c r="L536" s="9"/>
      <c r="M536" s="15"/>
      <c r="N536" s="9"/>
      <c r="O536" s="9"/>
      <c r="P536" s="9"/>
      <c r="Q536" s="40"/>
      <c r="S536" s="35"/>
      <c r="AA536" s="15"/>
      <c r="AB536" s="15"/>
      <c r="AC536" s="15"/>
      <c r="AD536" s="15"/>
      <c r="AE536" s="15"/>
      <c r="AG536" s="68"/>
      <c r="AN536" s="15"/>
      <c r="AO536" s="15"/>
      <c r="AP536" s="15"/>
      <c r="AQ536" s="15"/>
      <c r="AR536" s="15"/>
      <c r="AS536" s="15"/>
      <c r="AT536" s="15"/>
      <c r="AU536" s="15"/>
    </row>
    <row r="537" spans="2:47" x14ac:dyDescent="0.2">
      <c r="B537" s="20"/>
      <c r="C537" s="14"/>
      <c r="D537" s="14"/>
      <c r="E537" s="9"/>
      <c r="F537" s="9"/>
      <c r="G537" s="15"/>
      <c r="H537" s="9"/>
      <c r="I537" s="9"/>
      <c r="J537" s="9"/>
      <c r="K537" s="9"/>
      <c r="L537" s="9"/>
      <c r="M537" s="15"/>
      <c r="N537" s="9"/>
      <c r="O537" s="9"/>
      <c r="P537" s="9"/>
      <c r="Q537" s="40"/>
      <c r="S537" s="35"/>
      <c r="AA537" s="15"/>
      <c r="AB537" s="15"/>
      <c r="AC537" s="15"/>
      <c r="AD537" s="15"/>
      <c r="AE537" s="15"/>
      <c r="AG537" s="68"/>
      <c r="AN537" s="15"/>
      <c r="AO537" s="15"/>
      <c r="AP537" s="15"/>
      <c r="AQ537" s="15"/>
      <c r="AR537" s="15"/>
      <c r="AS537" s="15"/>
      <c r="AT537" s="15"/>
      <c r="AU537" s="15"/>
    </row>
    <row r="538" spans="2:47" x14ac:dyDescent="0.2">
      <c r="B538" s="20"/>
      <c r="C538" s="14"/>
      <c r="D538" s="14"/>
      <c r="E538" s="9"/>
      <c r="F538" s="9"/>
      <c r="G538" s="15"/>
      <c r="H538" s="9"/>
      <c r="I538" s="9"/>
      <c r="J538" s="9"/>
      <c r="K538" s="9"/>
      <c r="L538" s="9"/>
      <c r="M538" s="15"/>
      <c r="N538" s="9"/>
      <c r="O538" s="9"/>
      <c r="P538" s="9"/>
      <c r="Q538" s="40"/>
      <c r="S538" s="35"/>
      <c r="AA538" s="15"/>
      <c r="AB538" s="15"/>
      <c r="AC538" s="15"/>
      <c r="AD538" s="15"/>
      <c r="AE538" s="15"/>
      <c r="AG538" s="68"/>
      <c r="AN538" s="15"/>
      <c r="AO538" s="15"/>
      <c r="AP538" s="15"/>
      <c r="AQ538" s="15"/>
      <c r="AR538" s="15"/>
      <c r="AS538" s="15"/>
      <c r="AT538" s="15"/>
      <c r="AU538" s="15"/>
    </row>
    <row r="539" spans="2:4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  <c r="S539" s="35"/>
      <c r="AA539" s="15"/>
      <c r="AB539" s="15"/>
      <c r="AC539" s="15"/>
      <c r="AD539" s="15"/>
      <c r="AE539" s="15"/>
      <c r="AG539" s="68"/>
      <c r="AN539" s="15"/>
      <c r="AO539" s="15"/>
      <c r="AP539" s="15"/>
      <c r="AQ539" s="15"/>
      <c r="AR539" s="15"/>
      <c r="AS539" s="15"/>
      <c r="AT539" s="15"/>
      <c r="AU539" s="15"/>
    </row>
    <row r="540" spans="2:4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  <c r="S540" s="35"/>
      <c r="AA540" s="15"/>
      <c r="AB540" s="15"/>
      <c r="AC540" s="15"/>
      <c r="AD540" s="15"/>
      <c r="AE540" s="15"/>
      <c r="AG540" s="68"/>
      <c r="AN540" s="15"/>
      <c r="AO540" s="15"/>
      <c r="AP540" s="15"/>
      <c r="AQ540" s="15"/>
      <c r="AR540" s="15"/>
      <c r="AS540" s="15"/>
      <c r="AT540" s="15"/>
      <c r="AU540" s="15"/>
    </row>
    <row r="541" spans="2:4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  <c r="S541" s="35"/>
      <c r="AA541" s="15"/>
      <c r="AB541" s="15"/>
      <c r="AC541" s="15"/>
      <c r="AD541" s="15"/>
      <c r="AE541" s="15"/>
      <c r="AG541" s="68"/>
      <c r="AN541" s="15"/>
      <c r="AO541" s="15"/>
      <c r="AP541" s="15"/>
      <c r="AQ541" s="15"/>
      <c r="AR541" s="15"/>
      <c r="AS541" s="15"/>
      <c r="AT541" s="15"/>
      <c r="AU541" s="15"/>
    </row>
    <row r="542" spans="2:4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  <c r="S542" s="35"/>
      <c r="AA542" s="15"/>
      <c r="AB542" s="15"/>
      <c r="AC542" s="15"/>
      <c r="AD542" s="15"/>
      <c r="AE542" s="15"/>
      <c r="AG542" s="68"/>
      <c r="AN542" s="15"/>
      <c r="AO542" s="15"/>
      <c r="AP542" s="15"/>
      <c r="AQ542" s="15"/>
      <c r="AR542" s="15"/>
      <c r="AS542" s="15"/>
      <c r="AT542" s="15"/>
      <c r="AU542" s="15"/>
    </row>
    <row r="543" spans="2:4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  <c r="S543" s="35"/>
      <c r="AA543" s="15"/>
      <c r="AB543" s="15"/>
      <c r="AC543" s="15"/>
      <c r="AD543" s="15"/>
      <c r="AE543" s="15"/>
      <c r="AG543" s="68"/>
      <c r="AN543" s="15"/>
      <c r="AO543" s="15"/>
      <c r="AP543" s="15"/>
      <c r="AQ543" s="15"/>
      <c r="AR543" s="15"/>
      <c r="AS543" s="15"/>
      <c r="AT543" s="15"/>
      <c r="AU543" s="15"/>
    </row>
    <row r="544" spans="2:4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  <c r="S544" s="35"/>
      <c r="AA544" s="15"/>
      <c r="AB544" s="15"/>
      <c r="AC544" s="15"/>
      <c r="AD544" s="15"/>
      <c r="AE544" s="15"/>
      <c r="AG544" s="68"/>
      <c r="AN544" s="15"/>
      <c r="AO544" s="15"/>
      <c r="AP544" s="15"/>
      <c r="AQ544" s="15"/>
      <c r="AR544" s="15"/>
      <c r="AS544" s="15"/>
      <c r="AT544" s="15"/>
      <c r="AU544" s="15"/>
    </row>
    <row r="545" spans="2:48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  <c r="S545" s="35"/>
      <c r="AA545" s="15"/>
      <c r="AB545" s="15"/>
      <c r="AC545" s="15"/>
      <c r="AD545" s="15"/>
      <c r="AE545" s="15"/>
      <c r="AG545" s="68"/>
      <c r="AN545" s="15"/>
      <c r="AO545" s="15"/>
      <c r="AP545" s="15"/>
      <c r="AQ545" s="15"/>
      <c r="AR545" s="15"/>
      <c r="AS545" s="15"/>
      <c r="AT545" s="15"/>
      <c r="AU545" s="15"/>
    </row>
    <row r="546" spans="2:48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  <c r="S546" s="35"/>
      <c r="AA546" s="15"/>
      <c r="AB546" s="15"/>
      <c r="AC546" s="15"/>
      <c r="AD546" s="15"/>
      <c r="AE546" s="15"/>
      <c r="AG546" s="68"/>
      <c r="AN546" s="15"/>
      <c r="AO546" s="15"/>
      <c r="AP546" s="15"/>
      <c r="AQ546" s="15"/>
      <c r="AR546" s="15"/>
      <c r="AS546" s="15"/>
      <c r="AT546" s="15"/>
      <c r="AU546" s="15"/>
    </row>
    <row r="547" spans="2:48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  <c r="S547" s="35"/>
      <c r="AA547" s="15"/>
      <c r="AB547" s="15"/>
      <c r="AC547" s="15"/>
      <c r="AD547" s="15"/>
      <c r="AE547" s="15"/>
      <c r="AG547" s="68"/>
      <c r="AN547" s="15"/>
      <c r="AO547" s="15"/>
      <c r="AP547" s="15"/>
      <c r="AQ547" s="15"/>
      <c r="AR547" s="15"/>
      <c r="AS547" s="15"/>
      <c r="AT547" s="15"/>
      <c r="AU547" s="15"/>
    </row>
    <row r="548" spans="2:48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  <c r="S548" s="35"/>
      <c r="AA548" s="15"/>
      <c r="AB548" s="15"/>
      <c r="AC548" s="15"/>
      <c r="AD548" s="15"/>
      <c r="AE548" s="15"/>
      <c r="AG548" s="68"/>
      <c r="AN548" s="15"/>
      <c r="AO548" s="15"/>
      <c r="AP548" s="15"/>
      <c r="AQ548" s="15"/>
      <c r="AR548" s="15"/>
      <c r="AS548" s="15"/>
      <c r="AT548" s="15"/>
      <c r="AU548" s="15"/>
    </row>
    <row r="549" spans="2:48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  <c r="S549" s="35"/>
      <c r="AA549" s="15"/>
      <c r="AB549" s="15"/>
      <c r="AC549" s="15"/>
      <c r="AD549" s="15"/>
      <c r="AE549" s="15"/>
      <c r="AG549" s="68"/>
      <c r="AN549" s="15"/>
      <c r="AO549" s="15"/>
      <c r="AP549" s="15"/>
      <c r="AQ549" s="15"/>
      <c r="AR549" s="15"/>
      <c r="AS549" s="15"/>
      <c r="AT549" s="15"/>
      <c r="AU549" s="15"/>
    </row>
    <row r="550" spans="2:48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  <c r="S550" s="35"/>
      <c r="AA550" s="15"/>
      <c r="AB550" s="15"/>
      <c r="AC550" s="15"/>
      <c r="AD550" s="15"/>
      <c r="AE550" s="15"/>
      <c r="AG550" s="68"/>
      <c r="AN550" s="15"/>
      <c r="AO550" s="15"/>
      <c r="AP550" s="15"/>
      <c r="AQ550" s="15"/>
      <c r="AR550" s="15"/>
      <c r="AS550" s="15"/>
      <c r="AT550" s="15"/>
      <c r="AU550" s="15"/>
    </row>
    <row r="551" spans="2:48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  <c r="S551" s="35"/>
      <c r="AA551" s="15"/>
      <c r="AB551" s="15"/>
      <c r="AC551" s="15"/>
      <c r="AD551" s="15"/>
      <c r="AE551" s="15"/>
      <c r="AG551" s="68"/>
      <c r="AN551" s="15"/>
      <c r="AO551" s="15"/>
      <c r="AP551" s="15"/>
      <c r="AQ551" s="15"/>
      <c r="AR551" s="15"/>
      <c r="AS551" s="15"/>
      <c r="AT551" s="15"/>
      <c r="AU551" s="15"/>
      <c r="AV551" s="15"/>
    </row>
    <row r="552" spans="2:48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  <c r="S552" s="35"/>
      <c r="AA552" s="15"/>
      <c r="AB552" s="15"/>
      <c r="AC552" s="15"/>
      <c r="AD552" s="15"/>
      <c r="AE552" s="15"/>
      <c r="AG552" s="68"/>
      <c r="AN552" s="15"/>
      <c r="AO552" s="15"/>
      <c r="AP552" s="15"/>
      <c r="AQ552" s="15"/>
      <c r="AR552" s="15"/>
      <c r="AS552" s="15"/>
      <c r="AT552" s="15"/>
      <c r="AU552" s="15"/>
    </row>
    <row r="553" spans="2:48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  <c r="S553" s="35"/>
      <c r="AA553" s="15"/>
      <c r="AB553" s="15"/>
      <c r="AC553" s="15"/>
      <c r="AD553" s="15"/>
      <c r="AE553" s="15"/>
      <c r="AG553" s="68"/>
      <c r="AN553" s="15"/>
      <c r="AO553" s="15"/>
      <c r="AP553" s="15"/>
      <c r="AQ553" s="15"/>
      <c r="AR553" s="15"/>
      <c r="AS553" s="15"/>
      <c r="AT553" s="15"/>
      <c r="AU553" s="15"/>
    </row>
    <row r="554" spans="2:48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  <c r="S554" s="35"/>
      <c r="AA554" s="15"/>
      <c r="AB554" s="15"/>
      <c r="AC554" s="15"/>
      <c r="AD554" s="15"/>
      <c r="AE554" s="15"/>
      <c r="AG554" s="68"/>
      <c r="AN554" s="15"/>
      <c r="AO554" s="15"/>
      <c r="AP554" s="15"/>
      <c r="AQ554" s="15"/>
      <c r="AR554" s="15"/>
      <c r="AS554" s="15"/>
      <c r="AT554" s="15"/>
      <c r="AU554" s="15"/>
    </row>
    <row r="555" spans="2:48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  <c r="S555" s="35"/>
      <c r="AA555" s="15"/>
      <c r="AB555" s="15"/>
      <c r="AC555" s="15"/>
      <c r="AD555" s="15"/>
      <c r="AE555" s="15"/>
      <c r="AG555" s="68"/>
      <c r="AN555" s="15"/>
      <c r="AO555" s="15"/>
      <c r="AP555" s="15"/>
      <c r="AQ555" s="15"/>
      <c r="AR555" s="15"/>
      <c r="AS555" s="15"/>
      <c r="AT555" s="15"/>
      <c r="AU555" s="15"/>
    </row>
    <row r="556" spans="2:48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  <c r="S556" s="35"/>
      <c r="AA556" s="15"/>
      <c r="AB556" s="15"/>
      <c r="AC556" s="15"/>
      <c r="AD556" s="15"/>
      <c r="AE556" s="15"/>
      <c r="AG556" s="68"/>
      <c r="AN556" s="15"/>
      <c r="AO556" s="15"/>
      <c r="AP556" s="15"/>
      <c r="AQ556" s="15"/>
      <c r="AR556" s="15"/>
      <c r="AS556" s="15"/>
      <c r="AT556" s="15"/>
      <c r="AU556" s="15"/>
    </row>
    <row r="557" spans="2:48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  <c r="S557" s="35"/>
      <c r="AA557" s="15"/>
      <c r="AB557" s="15"/>
      <c r="AC557" s="15"/>
      <c r="AD557" s="15"/>
      <c r="AE557" s="15"/>
      <c r="AG557" s="68"/>
      <c r="AN557" s="15"/>
      <c r="AO557" s="15"/>
      <c r="AP557" s="15"/>
      <c r="AQ557" s="15"/>
      <c r="AR557" s="15"/>
      <c r="AS557" s="15"/>
      <c r="AT557" s="15"/>
      <c r="AU557" s="15"/>
    </row>
    <row r="558" spans="2:48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  <c r="S558" s="35"/>
      <c r="AA558" s="15"/>
      <c r="AB558" s="15"/>
      <c r="AC558" s="15"/>
      <c r="AD558" s="15"/>
      <c r="AE558" s="15"/>
      <c r="AG558" s="68"/>
      <c r="AN558" s="15"/>
      <c r="AO558" s="15"/>
      <c r="AP558" s="15"/>
      <c r="AQ558" s="15"/>
      <c r="AR558" s="15"/>
      <c r="AS558" s="15"/>
      <c r="AT558" s="15"/>
      <c r="AU558" s="15"/>
    </row>
    <row r="559" spans="2:48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  <c r="S559" s="35"/>
      <c r="AA559" s="15"/>
      <c r="AB559" s="15"/>
      <c r="AC559" s="15"/>
      <c r="AD559" s="15"/>
      <c r="AE559" s="15"/>
      <c r="AG559" s="68"/>
      <c r="AN559" s="15"/>
      <c r="AO559" s="15"/>
      <c r="AP559" s="15"/>
      <c r="AQ559" s="15"/>
      <c r="AR559" s="15"/>
      <c r="AS559" s="15"/>
      <c r="AT559" s="15"/>
      <c r="AU559" s="15"/>
    </row>
    <row r="560" spans="2:48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  <c r="S560" s="35"/>
      <c r="AA560" s="15"/>
      <c r="AB560" s="15"/>
      <c r="AC560" s="15"/>
      <c r="AD560" s="15"/>
      <c r="AE560" s="15"/>
      <c r="AG560" s="68"/>
      <c r="AN560" s="15"/>
      <c r="AO560" s="15"/>
      <c r="AP560" s="15"/>
      <c r="AQ560" s="15"/>
      <c r="AR560" s="15"/>
      <c r="AS560" s="15"/>
      <c r="AT560" s="15"/>
      <c r="AU560" s="15"/>
    </row>
    <row r="561" spans="2:48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  <c r="AA561" s="15"/>
      <c r="AB561" s="15"/>
      <c r="AC561" s="15"/>
      <c r="AD561" s="15"/>
      <c r="AE561" s="15"/>
      <c r="AG561" s="68"/>
      <c r="AN561" s="15"/>
      <c r="AO561" s="15"/>
      <c r="AP561" s="15"/>
      <c r="AQ561" s="15"/>
      <c r="AR561" s="15"/>
      <c r="AS561" s="15"/>
      <c r="AT561" s="15"/>
      <c r="AU561" s="15"/>
    </row>
    <row r="562" spans="2:48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  <c r="AA562" s="15"/>
      <c r="AB562" s="15"/>
      <c r="AC562" s="15"/>
      <c r="AD562" s="15"/>
      <c r="AE562" s="15"/>
      <c r="AG562" s="68"/>
      <c r="AN562" s="15"/>
      <c r="AO562" s="15"/>
      <c r="AP562" s="15"/>
      <c r="AQ562" s="15"/>
      <c r="AR562" s="15"/>
      <c r="AS562" s="15"/>
      <c r="AT562" s="15"/>
      <c r="AU562" s="15"/>
    </row>
    <row r="563" spans="2:48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  <c r="AA563" s="15"/>
      <c r="AB563" s="15"/>
      <c r="AC563" s="15"/>
      <c r="AD563" s="15"/>
      <c r="AE563" s="15"/>
      <c r="AG563" s="68"/>
      <c r="AN563" s="15"/>
      <c r="AO563" s="15"/>
      <c r="AP563" s="15"/>
      <c r="AQ563" s="15"/>
      <c r="AR563" s="15"/>
      <c r="AS563" s="15"/>
      <c r="AT563" s="15"/>
      <c r="AU563" s="15"/>
    </row>
    <row r="564" spans="2:48" x14ac:dyDescent="0.2">
      <c r="B564" s="20"/>
      <c r="C564" s="14"/>
      <c r="D564" s="14"/>
      <c r="AA564" s="15"/>
      <c r="AB564" s="15"/>
      <c r="AC564" s="15"/>
      <c r="AD564" s="15"/>
      <c r="AE564" s="15"/>
      <c r="AG564" s="68"/>
      <c r="AN564" s="15"/>
      <c r="AO564" s="15"/>
      <c r="AP564" s="15"/>
      <c r="AQ564" s="15"/>
      <c r="AR564" s="15"/>
      <c r="AS564" s="15"/>
      <c r="AT564" s="15"/>
      <c r="AU564" s="15"/>
    </row>
    <row r="565" spans="2:48" x14ac:dyDescent="0.2">
      <c r="B565" s="20"/>
      <c r="C565" s="14"/>
      <c r="D565" s="14"/>
      <c r="AA565" s="15"/>
      <c r="AB565" s="15"/>
      <c r="AC565" s="15"/>
      <c r="AD565" s="15"/>
      <c r="AE565" s="15"/>
      <c r="AG565" s="68"/>
      <c r="AN565" s="15"/>
      <c r="AO565" s="15"/>
      <c r="AP565" s="15"/>
      <c r="AQ565" s="15"/>
      <c r="AR565" s="15"/>
      <c r="AS565" s="15"/>
      <c r="AT565" s="15"/>
      <c r="AU565" s="15"/>
    </row>
    <row r="566" spans="2:48" x14ac:dyDescent="0.2">
      <c r="B566" s="20"/>
      <c r="C566" s="14"/>
      <c r="D566" s="14"/>
      <c r="AA566" s="15"/>
      <c r="AB566" s="15"/>
      <c r="AC566" s="15"/>
      <c r="AD566" s="15"/>
      <c r="AE566" s="15"/>
      <c r="AG566" s="68"/>
      <c r="AN566" s="15"/>
      <c r="AO566" s="15"/>
      <c r="AP566" s="15"/>
      <c r="AQ566" s="15"/>
      <c r="AR566" s="15"/>
      <c r="AS566" s="15"/>
      <c r="AT566" s="15"/>
      <c r="AU566" s="15"/>
    </row>
    <row r="567" spans="2:48" x14ac:dyDescent="0.2">
      <c r="B567" s="20"/>
      <c r="C567" s="14"/>
      <c r="D567" s="14"/>
      <c r="AA567" s="15"/>
      <c r="AB567" s="15"/>
      <c r="AC567" s="15"/>
      <c r="AD567" s="15"/>
      <c r="AE567" s="15"/>
      <c r="AG567" s="68"/>
      <c r="AN567" s="15"/>
      <c r="AO567" s="15"/>
      <c r="AP567" s="15"/>
      <c r="AQ567" s="15"/>
      <c r="AR567" s="15"/>
      <c r="AS567" s="15"/>
      <c r="AT567" s="15"/>
      <c r="AU567" s="15"/>
    </row>
    <row r="568" spans="2:48" x14ac:dyDescent="0.2">
      <c r="B568" s="20"/>
      <c r="C568" s="14"/>
      <c r="D568" s="14"/>
      <c r="AA568" s="15"/>
      <c r="AB568" s="15"/>
      <c r="AC568" s="15"/>
      <c r="AD568" s="15"/>
      <c r="AE568" s="15"/>
      <c r="AG568" s="68"/>
      <c r="AN568" s="15"/>
      <c r="AO568" s="15"/>
      <c r="AP568" s="15"/>
      <c r="AQ568" s="15"/>
      <c r="AR568" s="15"/>
      <c r="AS568" s="15"/>
      <c r="AT568" s="15"/>
      <c r="AU568" s="15"/>
    </row>
    <row r="569" spans="2:48" x14ac:dyDescent="0.2">
      <c r="B569" s="20"/>
      <c r="C569" s="14"/>
      <c r="D569" s="14"/>
      <c r="AA569" s="15"/>
      <c r="AB569" s="15"/>
      <c r="AC569" s="15"/>
      <c r="AD569" s="15"/>
      <c r="AE569" s="15"/>
      <c r="AG569" s="68"/>
      <c r="AN569" s="15"/>
      <c r="AO569" s="15"/>
      <c r="AP569" s="15"/>
      <c r="AQ569" s="15"/>
      <c r="AR569" s="15"/>
      <c r="AS569" s="15"/>
      <c r="AT569" s="15"/>
      <c r="AU569" s="15"/>
    </row>
    <row r="570" spans="2:48" x14ac:dyDescent="0.2">
      <c r="B570" s="20"/>
      <c r="C570" s="14"/>
      <c r="D570" s="14"/>
      <c r="AA570" s="15"/>
      <c r="AB570" s="15"/>
      <c r="AC570" s="15"/>
      <c r="AD570" s="15"/>
      <c r="AE570" s="15"/>
      <c r="AG570" s="68"/>
      <c r="AN570" s="15"/>
      <c r="AO570" s="15"/>
      <c r="AP570" s="15"/>
      <c r="AQ570" s="15"/>
      <c r="AR570" s="15"/>
      <c r="AS570" s="15"/>
      <c r="AT570" s="15"/>
      <c r="AU570" s="15"/>
    </row>
    <row r="571" spans="2:48" x14ac:dyDescent="0.2">
      <c r="B571" s="20"/>
      <c r="C571" s="14"/>
      <c r="D571" s="14"/>
      <c r="AA571" s="15"/>
      <c r="AB571" s="15"/>
      <c r="AC571" s="15"/>
      <c r="AD571" s="15"/>
      <c r="AE571" s="15"/>
      <c r="AG571" s="68"/>
      <c r="AN571" s="15"/>
      <c r="AO571" s="15"/>
      <c r="AP571" s="15"/>
      <c r="AQ571" s="15"/>
      <c r="AR571" s="15"/>
      <c r="AS571" s="15"/>
      <c r="AT571" s="15"/>
      <c r="AU571" s="15"/>
      <c r="AV571" s="15"/>
    </row>
    <row r="572" spans="2:48" x14ac:dyDescent="0.2">
      <c r="B572" s="20"/>
      <c r="C572" s="14"/>
      <c r="D572" s="14"/>
      <c r="AA572" s="15"/>
      <c r="AB572" s="15"/>
      <c r="AC572" s="15"/>
      <c r="AD572" s="15"/>
      <c r="AE572" s="15"/>
      <c r="AG572" s="68"/>
      <c r="AN572" s="15"/>
      <c r="AO572" s="15"/>
      <c r="AP572" s="15"/>
      <c r="AQ572" s="15"/>
      <c r="AR572" s="15"/>
      <c r="AS572" s="15"/>
      <c r="AT572" s="15"/>
      <c r="AU572" s="15"/>
    </row>
    <row r="573" spans="2:48" x14ac:dyDescent="0.2">
      <c r="B573" s="20"/>
      <c r="C573" s="14"/>
      <c r="D573" s="14"/>
      <c r="AA573" s="15"/>
      <c r="AB573" s="15"/>
      <c r="AC573" s="15"/>
      <c r="AD573" s="15"/>
      <c r="AE573" s="15"/>
      <c r="AG573" s="68"/>
      <c r="AN573" s="15"/>
      <c r="AO573" s="15"/>
      <c r="AP573" s="15"/>
      <c r="AQ573" s="15"/>
      <c r="AR573" s="15"/>
      <c r="AS573" s="15"/>
      <c r="AT573" s="15"/>
      <c r="AU573" s="15"/>
    </row>
    <row r="574" spans="2:48" x14ac:dyDescent="0.2">
      <c r="B574" s="20"/>
      <c r="C574" s="14"/>
      <c r="D574" s="14"/>
      <c r="AA574" s="15"/>
      <c r="AB574" s="15"/>
      <c r="AC574" s="15"/>
      <c r="AD574" s="15"/>
      <c r="AE574" s="15"/>
      <c r="AG574" s="68"/>
      <c r="AN574" s="15"/>
      <c r="AO574" s="15"/>
      <c r="AP574" s="15"/>
      <c r="AQ574" s="15"/>
      <c r="AR574" s="15"/>
      <c r="AS574" s="15"/>
      <c r="AT574" s="15"/>
      <c r="AU574" s="15"/>
    </row>
    <row r="575" spans="2:48" x14ac:dyDescent="0.2">
      <c r="B575" s="20"/>
      <c r="C575" s="14"/>
      <c r="D575" s="14"/>
      <c r="AA575" s="15"/>
      <c r="AB575" s="15"/>
      <c r="AC575" s="15"/>
      <c r="AD575" s="15"/>
      <c r="AE575" s="15"/>
      <c r="AG575" s="68"/>
      <c r="AN575" s="15"/>
      <c r="AO575" s="15"/>
      <c r="AP575" s="15"/>
      <c r="AQ575" s="15"/>
      <c r="AR575" s="15"/>
      <c r="AS575" s="15"/>
      <c r="AT575" s="15"/>
      <c r="AU575" s="15"/>
    </row>
    <row r="576" spans="2:48" x14ac:dyDescent="0.2">
      <c r="B576" s="20"/>
      <c r="C576" s="14"/>
      <c r="D576" s="14"/>
      <c r="AA576" s="15"/>
      <c r="AB576" s="15"/>
      <c r="AC576" s="15"/>
      <c r="AD576" s="15"/>
      <c r="AE576" s="15"/>
      <c r="AG576" s="68"/>
      <c r="AN576" s="15"/>
      <c r="AO576" s="15"/>
      <c r="AP576" s="15"/>
      <c r="AQ576" s="15"/>
      <c r="AR576" s="15"/>
      <c r="AS576" s="15"/>
      <c r="AT576" s="15"/>
      <c r="AU576" s="15"/>
    </row>
    <row r="577" spans="2:50" x14ac:dyDescent="0.2">
      <c r="B577" s="20"/>
      <c r="C577" s="14"/>
      <c r="D577" s="14"/>
      <c r="AA577" s="15"/>
      <c r="AB577" s="15"/>
      <c r="AC577" s="15"/>
      <c r="AD577" s="15"/>
      <c r="AE577" s="15"/>
      <c r="AG577" s="68"/>
      <c r="AN577" s="15"/>
      <c r="AO577" s="15"/>
      <c r="AP577" s="15"/>
      <c r="AQ577" s="15"/>
      <c r="AR577" s="15"/>
      <c r="AS577" s="15"/>
      <c r="AT577" s="15"/>
      <c r="AU577" s="15"/>
    </row>
    <row r="578" spans="2:50" x14ac:dyDescent="0.2">
      <c r="B578" s="20"/>
      <c r="C578" s="14"/>
      <c r="D578" s="14"/>
      <c r="AA578" s="15"/>
      <c r="AB578" s="15"/>
      <c r="AC578" s="15"/>
      <c r="AD578" s="15"/>
      <c r="AE578" s="15"/>
      <c r="AG578" s="68"/>
      <c r="AN578" s="15"/>
      <c r="AO578" s="15"/>
      <c r="AP578" s="15"/>
      <c r="AQ578" s="15"/>
      <c r="AR578" s="15"/>
      <c r="AS578" s="15"/>
      <c r="AT578" s="15"/>
      <c r="AU578" s="15"/>
    </row>
    <row r="579" spans="2:50" x14ac:dyDescent="0.2">
      <c r="B579" s="20"/>
      <c r="C579" s="14"/>
      <c r="D579" s="14"/>
      <c r="AA579" s="15"/>
      <c r="AB579" s="15"/>
      <c r="AC579" s="15"/>
      <c r="AD579" s="15"/>
      <c r="AE579" s="15"/>
      <c r="AG579" s="68"/>
      <c r="AN579" s="15"/>
      <c r="AO579" s="15"/>
      <c r="AP579" s="15"/>
      <c r="AQ579" s="15"/>
      <c r="AR579" s="15"/>
      <c r="AS579" s="15"/>
      <c r="AT579" s="15"/>
      <c r="AU579" s="15"/>
    </row>
    <row r="580" spans="2:50" x14ac:dyDescent="0.2">
      <c r="B580" s="20"/>
      <c r="C580" s="14"/>
      <c r="D580" s="14"/>
      <c r="AA580" s="15"/>
      <c r="AB580" s="15"/>
      <c r="AC580" s="15"/>
      <c r="AD580" s="15"/>
      <c r="AE580" s="15"/>
      <c r="AG580" s="68"/>
      <c r="AN580" s="15"/>
      <c r="AO580" s="15"/>
      <c r="AP580" s="15"/>
      <c r="AQ580" s="15"/>
      <c r="AR580" s="15"/>
      <c r="AS580" s="15"/>
      <c r="AT580" s="15"/>
      <c r="AU580" s="15"/>
    </row>
    <row r="581" spans="2:50" x14ac:dyDescent="0.2">
      <c r="B581" s="20"/>
      <c r="C581" s="14"/>
      <c r="D581" s="14"/>
      <c r="AA581" s="15"/>
      <c r="AB581" s="15"/>
      <c r="AC581" s="15"/>
      <c r="AD581" s="15"/>
      <c r="AE581" s="15"/>
      <c r="AG581" s="68"/>
      <c r="AN581" s="15"/>
      <c r="AO581" s="15"/>
      <c r="AP581" s="15"/>
      <c r="AQ581" s="15"/>
      <c r="AR581" s="15"/>
      <c r="AS581" s="15"/>
      <c r="AT581" s="15"/>
      <c r="AU581" s="15"/>
    </row>
    <row r="582" spans="2:50" x14ac:dyDescent="0.2">
      <c r="B582" s="20"/>
      <c r="C582" s="14"/>
      <c r="D582" s="14"/>
      <c r="AA582" s="15"/>
      <c r="AB582" s="15"/>
      <c r="AC582" s="15"/>
      <c r="AD582" s="15"/>
      <c r="AE582" s="15"/>
      <c r="AG582" s="68"/>
      <c r="AN582" s="15"/>
      <c r="AO582" s="15"/>
      <c r="AP582" s="15"/>
      <c r="AQ582" s="15"/>
      <c r="AR582" s="15"/>
      <c r="AS582" s="15"/>
      <c r="AT582" s="15"/>
      <c r="AU582" s="15"/>
    </row>
    <row r="583" spans="2:50" x14ac:dyDescent="0.2">
      <c r="B583" s="20"/>
      <c r="C583" s="14"/>
      <c r="D583" s="14"/>
      <c r="AA583" s="15"/>
      <c r="AB583" s="15"/>
      <c r="AC583" s="15"/>
      <c r="AD583" s="15"/>
      <c r="AE583" s="15"/>
      <c r="AG583" s="68"/>
      <c r="AN583" s="15"/>
      <c r="AO583" s="15"/>
      <c r="AP583" s="15"/>
      <c r="AQ583" s="15"/>
      <c r="AR583" s="15"/>
      <c r="AS583" s="15"/>
      <c r="AT583" s="15"/>
      <c r="AU583" s="15"/>
      <c r="AV583" s="15"/>
    </row>
    <row r="584" spans="2:50" x14ac:dyDescent="0.2">
      <c r="B584" s="20"/>
      <c r="C584" s="14"/>
      <c r="D584" s="14"/>
      <c r="AA584" s="15"/>
      <c r="AB584" s="15"/>
      <c r="AC584" s="15"/>
      <c r="AD584" s="15"/>
      <c r="AE584" s="15"/>
      <c r="AG584" s="68"/>
      <c r="AN584" s="15"/>
      <c r="AO584" s="15"/>
      <c r="AP584" s="15"/>
      <c r="AQ584" s="15"/>
      <c r="AR584" s="15"/>
      <c r="AS584" s="15"/>
      <c r="AT584" s="15"/>
      <c r="AU584" s="15"/>
      <c r="AV584" s="15"/>
    </row>
    <row r="585" spans="2:50" x14ac:dyDescent="0.2">
      <c r="B585" s="20"/>
      <c r="C585" s="14"/>
      <c r="D585" s="14"/>
      <c r="AA585" s="15"/>
      <c r="AB585" s="15"/>
      <c r="AC585" s="15"/>
      <c r="AD585" s="15"/>
      <c r="AE585" s="15"/>
      <c r="AG585" s="68"/>
      <c r="AN585" s="15"/>
      <c r="AO585" s="15"/>
      <c r="AP585" s="15"/>
      <c r="AQ585" s="15"/>
      <c r="AR585" s="15"/>
      <c r="AS585" s="15"/>
      <c r="AT585" s="15"/>
      <c r="AU585" s="15"/>
      <c r="AV585" s="15"/>
      <c r="AX585" s="15"/>
    </row>
    <row r="586" spans="2:50" x14ac:dyDescent="0.2">
      <c r="B586" s="20"/>
      <c r="C586" s="14"/>
      <c r="D586" s="14"/>
      <c r="AA586" s="15"/>
      <c r="AB586" s="15"/>
      <c r="AC586" s="15"/>
      <c r="AD586" s="15"/>
      <c r="AE586" s="15"/>
      <c r="AG586" s="68"/>
      <c r="AN586" s="15"/>
      <c r="AO586" s="15"/>
      <c r="AP586" s="15"/>
      <c r="AQ586" s="15"/>
      <c r="AR586" s="15"/>
      <c r="AS586" s="15"/>
      <c r="AT586" s="15"/>
      <c r="AU586" s="15"/>
      <c r="AV586" s="15"/>
    </row>
    <row r="587" spans="2:50" x14ac:dyDescent="0.2">
      <c r="B587" s="20"/>
      <c r="C587" s="14"/>
      <c r="D587" s="14"/>
      <c r="AA587" s="15"/>
      <c r="AB587" s="15"/>
      <c r="AC587" s="15"/>
      <c r="AD587" s="15"/>
      <c r="AE587" s="15"/>
      <c r="AG587" s="68"/>
      <c r="AN587" s="15"/>
      <c r="AO587" s="15"/>
      <c r="AP587" s="15"/>
      <c r="AQ587" s="15"/>
      <c r="AR587" s="15"/>
      <c r="AS587" s="15"/>
      <c r="AT587" s="15"/>
      <c r="AU587" s="15"/>
    </row>
    <row r="588" spans="2:50" x14ac:dyDescent="0.2">
      <c r="B588" s="20"/>
      <c r="C588" s="14"/>
      <c r="D588" s="14"/>
      <c r="AA588" s="15"/>
      <c r="AB588" s="15"/>
      <c r="AC588" s="15"/>
      <c r="AD588" s="15"/>
      <c r="AE588" s="15"/>
      <c r="AG588" s="68"/>
      <c r="AN588" s="15"/>
      <c r="AO588" s="15"/>
      <c r="AP588" s="15"/>
      <c r="AQ588" s="15"/>
      <c r="AR588" s="15"/>
      <c r="AS588" s="15"/>
      <c r="AT588" s="15"/>
      <c r="AU588" s="15"/>
    </row>
    <row r="589" spans="2:50" x14ac:dyDescent="0.2">
      <c r="B589" s="20"/>
      <c r="C589" s="14"/>
      <c r="D589" s="14"/>
      <c r="AA589" s="15"/>
      <c r="AB589" s="15"/>
      <c r="AC589" s="15"/>
      <c r="AD589" s="15"/>
      <c r="AE589" s="15"/>
      <c r="AG589" s="68"/>
      <c r="AN589" s="15"/>
      <c r="AO589" s="15"/>
      <c r="AP589" s="15"/>
      <c r="AQ589" s="15"/>
      <c r="AR589" s="15"/>
      <c r="AS589" s="15"/>
      <c r="AT589" s="15"/>
      <c r="AU589" s="15"/>
    </row>
    <row r="590" spans="2:50" x14ac:dyDescent="0.2">
      <c r="B590" s="20"/>
      <c r="C590" s="14"/>
      <c r="D590" s="14"/>
      <c r="AA590" s="15"/>
      <c r="AB590" s="15"/>
      <c r="AC590" s="15"/>
      <c r="AD590" s="15"/>
      <c r="AE590" s="15"/>
      <c r="AG590" s="68"/>
      <c r="AN590" s="15"/>
      <c r="AO590" s="15"/>
      <c r="AP590" s="15"/>
      <c r="AQ590" s="15"/>
      <c r="AR590" s="15"/>
      <c r="AS590" s="15"/>
      <c r="AT590" s="15"/>
      <c r="AU590" s="15"/>
    </row>
    <row r="591" spans="2:50" x14ac:dyDescent="0.2">
      <c r="B591" s="20"/>
      <c r="C591" s="14"/>
      <c r="D591" s="14"/>
      <c r="AA591" s="15"/>
      <c r="AB591" s="15"/>
      <c r="AC591" s="15"/>
      <c r="AD591" s="15"/>
      <c r="AE591" s="15"/>
      <c r="AG591" s="68"/>
      <c r="AN591" s="15"/>
      <c r="AO591" s="15"/>
      <c r="AP591" s="15"/>
      <c r="AQ591" s="15"/>
      <c r="AR591" s="15"/>
      <c r="AS591" s="15"/>
      <c r="AT591" s="15"/>
      <c r="AU591" s="15"/>
    </row>
    <row r="592" spans="2:50" x14ac:dyDescent="0.2">
      <c r="B592" s="20"/>
      <c r="C592" s="14"/>
      <c r="D592" s="14"/>
      <c r="AA592" s="15"/>
      <c r="AB592" s="15"/>
      <c r="AC592" s="15"/>
      <c r="AD592" s="15"/>
      <c r="AE592" s="15"/>
      <c r="AG592" s="68"/>
      <c r="AN592" s="15"/>
      <c r="AO592" s="15"/>
      <c r="AP592" s="15"/>
      <c r="AQ592" s="15"/>
      <c r="AR592" s="15"/>
      <c r="AS592" s="15"/>
      <c r="AT592" s="15"/>
      <c r="AU592" s="15"/>
    </row>
    <row r="593" spans="2:64" x14ac:dyDescent="0.2">
      <c r="B593" s="20"/>
      <c r="C593" s="14"/>
      <c r="D593" s="14"/>
      <c r="AA593" s="15"/>
      <c r="AB593" s="15"/>
      <c r="AC593" s="15"/>
      <c r="AD593" s="15"/>
      <c r="AE593" s="15"/>
      <c r="AG593" s="68"/>
      <c r="AN593" s="15"/>
      <c r="AO593" s="15"/>
      <c r="AP593" s="15"/>
      <c r="AQ593" s="15"/>
      <c r="AR593" s="15"/>
      <c r="AS593" s="15"/>
      <c r="AT593" s="15"/>
      <c r="AU593" s="15"/>
    </row>
    <row r="594" spans="2:64" x14ac:dyDescent="0.2">
      <c r="B594" s="20"/>
      <c r="C594" s="14"/>
      <c r="D594" s="14"/>
      <c r="AA594" s="15"/>
      <c r="AB594" s="15"/>
      <c r="AC594" s="15"/>
      <c r="AD594" s="15"/>
      <c r="AE594" s="15"/>
      <c r="AG594" s="68"/>
      <c r="AN594" s="15"/>
      <c r="AO594" s="15"/>
      <c r="AP594" s="15"/>
      <c r="AQ594" s="15"/>
      <c r="AR594" s="15"/>
      <c r="AS594" s="15"/>
      <c r="AT594" s="15"/>
      <c r="AU594" s="15"/>
    </row>
    <row r="595" spans="2:64" x14ac:dyDescent="0.2">
      <c r="B595" s="20"/>
      <c r="C595" s="14"/>
      <c r="D595" s="14"/>
      <c r="AA595" s="15"/>
      <c r="AB595" s="15"/>
      <c r="AC595" s="15"/>
      <c r="AD595" s="15"/>
      <c r="AE595" s="15"/>
      <c r="AG595" s="68"/>
      <c r="AN595" s="15"/>
      <c r="AO595" s="15"/>
      <c r="AP595" s="15"/>
      <c r="AQ595" s="15"/>
      <c r="AR595" s="15"/>
      <c r="AS595" s="15"/>
      <c r="AT595" s="15"/>
      <c r="AU595" s="15"/>
    </row>
    <row r="596" spans="2:64" x14ac:dyDescent="0.2">
      <c r="B596" s="20"/>
      <c r="C596" s="14"/>
      <c r="D596" s="14"/>
      <c r="AA596" s="15"/>
      <c r="AB596" s="15"/>
      <c r="AC596" s="15"/>
      <c r="AD596" s="15"/>
      <c r="AE596" s="15"/>
      <c r="AG596" s="68"/>
      <c r="AN596" s="15"/>
      <c r="AO596" s="15"/>
      <c r="AP596" s="15"/>
      <c r="AQ596" s="15"/>
      <c r="AR596" s="15"/>
      <c r="AS596" s="15"/>
      <c r="AT596" s="15"/>
      <c r="AU596" s="15"/>
    </row>
    <row r="597" spans="2:64" x14ac:dyDescent="0.2">
      <c r="B597" s="20"/>
      <c r="C597" s="14"/>
      <c r="D597" s="14"/>
      <c r="AA597" s="15"/>
      <c r="AB597" s="15"/>
      <c r="AC597" s="15"/>
      <c r="AD597" s="15"/>
      <c r="AE597" s="15"/>
      <c r="AG597" s="68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</row>
    <row r="598" spans="2:64" x14ac:dyDescent="0.2">
      <c r="B598" s="20"/>
      <c r="C598" s="14"/>
      <c r="D598" s="14"/>
      <c r="AA598" s="15"/>
      <c r="AB598" s="15"/>
      <c r="AC598" s="15"/>
      <c r="AD598" s="15"/>
      <c r="AE598" s="15"/>
      <c r="AG598" s="68"/>
      <c r="AN598" s="15"/>
      <c r="AO598" s="15"/>
      <c r="AP598" s="15"/>
      <c r="AQ598" s="15"/>
      <c r="AR598" s="15"/>
      <c r="AS598" s="15"/>
      <c r="AT598" s="15"/>
      <c r="AU598" s="15"/>
    </row>
    <row r="599" spans="2:64" x14ac:dyDescent="0.2">
      <c r="B599" s="20"/>
      <c r="C599" s="14"/>
      <c r="D599" s="14"/>
      <c r="AA599" s="15"/>
      <c r="AB599" s="15"/>
      <c r="AC599" s="15"/>
      <c r="AD599" s="15"/>
      <c r="AE599" s="15"/>
      <c r="AG599" s="68"/>
      <c r="AN599" s="15"/>
      <c r="AO599" s="15"/>
      <c r="AP599" s="15"/>
      <c r="AQ599" s="15"/>
      <c r="AR599" s="15"/>
      <c r="AS599" s="15"/>
      <c r="AT599" s="15"/>
      <c r="AU599" s="15"/>
    </row>
    <row r="600" spans="2:64" x14ac:dyDescent="0.2">
      <c r="B600" s="20"/>
      <c r="C600" s="14"/>
      <c r="D600" s="14"/>
      <c r="AA600" s="15"/>
      <c r="AB600" s="15"/>
      <c r="AC600" s="15"/>
      <c r="AD600" s="15"/>
      <c r="AE600" s="15"/>
      <c r="AG600" s="68"/>
      <c r="AN600" s="15"/>
      <c r="AO600" s="15"/>
      <c r="AP600" s="15"/>
      <c r="AQ600" s="15"/>
      <c r="AR600" s="15"/>
      <c r="AS600" s="15"/>
      <c r="AT600" s="15"/>
      <c r="AU600" s="15"/>
    </row>
    <row r="601" spans="2:64" x14ac:dyDescent="0.2">
      <c r="B601" s="20"/>
      <c r="C601" s="14"/>
      <c r="D601" s="14"/>
      <c r="AA601" s="15"/>
      <c r="AB601" s="15"/>
      <c r="AC601" s="15"/>
      <c r="AD601" s="15"/>
      <c r="AE601" s="15"/>
      <c r="AG601" s="68"/>
      <c r="AN601" s="15"/>
      <c r="AO601" s="15"/>
      <c r="AP601" s="15"/>
      <c r="AQ601" s="15"/>
      <c r="AR601" s="15"/>
      <c r="AS601" s="15"/>
      <c r="AT601" s="15"/>
      <c r="AU601" s="15"/>
    </row>
    <row r="602" spans="2:64" x14ac:dyDescent="0.2">
      <c r="B602" s="20"/>
      <c r="C602" s="14"/>
      <c r="D602" s="14"/>
      <c r="AA602" s="15"/>
      <c r="AB602" s="15"/>
      <c r="AC602" s="15"/>
      <c r="AD602" s="15"/>
      <c r="AE602" s="15"/>
      <c r="AG602" s="68"/>
      <c r="AN602" s="15"/>
      <c r="AO602" s="15"/>
      <c r="AP602" s="15"/>
      <c r="AQ602" s="15"/>
      <c r="AR602" s="15"/>
      <c r="AS602" s="15"/>
      <c r="AT602" s="15"/>
      <c r="AU602" s="15"/>
    </row>
    <row r="603" spans="2:64" x14ac:dyDescent="0.2">
      <c r="B603" s="20"/>
      <c r="C603" s="14"/>
      <c r="D603" s="14"/>
      <c r="AA603" s="15"/>
      <c r="AB603" s="15"/>
      <c r="AC603" s="15"/>
      <c r="AD603" s="15"/>
      <c r="AE603" s="15"/>
      <c r="AG603" s="68"/>
      <c r="AN603" s="15"/>
      <c r="AO603" s="15"/>
      <c r="AP603" s="15"/>
      <c r="AQ603" s="15"/>
      <c r="AR603" s="15"/>
      <c r="AS603" s="15"/>
      <c r="AT603" s="15"/>
      <c r="AU603" s="15"/>
    </row>
    <row r="604" spans="2:64" x14ac:dyDescent="0.2">
      <c r="B604" s="20"/>
      <c r="C604" s="14"/>
      <c r="D604" s="14"/>
      <c r="AA604" s="15"/>
      <c r="AB604" s="15"/>
      <c r="AC604" s="15"/>
      <c r="AD604" s="15"/>
      <c r="AE604" s="15"/>
      <c r="AG604" s="68"/>
      <c r="AN604" s="15"/>
      <c r="AO604" s="15"/>
      <c r="AP604" s="15"/>
      <c r="AQ604" s="15"/>
      <c r="AR604" s="15"/>
      <c r="AS604" s="15"/>
      <c r="AT604" s="15"/>
      <c r="AU604" s="15"/>
    </row>
    <row r="605" spans="2:64" x14ac:dyDescent="0.2">
      <c r="B605" s="20"/>
      <c r="C605" s="14"/>
      <c r="D605" s="14"/>
      <c r="AA605" s="15"/>
      <c r="AB605" s="15"/>
      <c r="AC605" s="15"/>
      <c r="AD605" s="15"/>
      <c r="AE605" s="15"/>
      <c r="AG605" s="68"/>
      <c r="AN605" s="15"/>
      <c r="AO605" s="15"/>
      <c r="AP605" s="15"/>
      <c r="AQ605" s="15"/>
      <c r="AR605" s="15"/>
      <c r="AS605" s="15"/>
      <c r="AT605" s="15"/>
      <c r="AU605" s="15"/>
    </row>
    <row r="606" spans="2:64" x14ac:dyDescent="0.2">
      <c r="B606" s="20"/>
      <c r="C606" s="14"/>
      <c r="D606" s="14"/>
      <c r="AA606" s="15"/>
      <c r="AB606" s="15"/>
      <c r="AC606" s="15"/>
      <c r="AD606" s="15"/>
      <c r="AE606" s="15"/>
      <c r="AG606" s="68"/>
      <c r="AN606" s="15"/>
      <c r="AO606" s="15"/>
      <c r="AP606" s="15"/>
      <c r="AQ606" s="15"/>
      <c r="AR606" s="15"/>
      <c r="AS606" s="15"/>
      <c r="AT606" s="15"/>
      <c r="AU606" s="15"/>
      <c r="AV606" s="15"/>
    </row>
    <row r="607" spans="2:64" x14ac:dyDescent="0.2">
      <c r="B607" s="20"/>
      <c r="C607" s="14"/>
      <c r="D607" s="14"/>
      <c r="AA607" s="15"/>
      <c r="AB607" s="15"/>
      <c r="AC607" s="15"/>
      <c r="AD607" s="15"/>
      <c r="AE607" s="15"/>
      <c r="AG607" s="68"/>
      <c r="AN607" s="15"/>
      <c r="AO607" s="15"/>
      <c r="AP607" s="15"/>
      <c r="AQ607" s="15"/>
      <c r="AR607" s="15"/>
      <c r="AS607" s="15"/>
      <c r="AT607" s="15"/>
      <c r="AU607" s="15"/>
    </row>
    <row r="608" spans="2:64" x14ac:dyDescent="0.2">
      <c r="B608" s="20"/>
      <c r="C608" s="14"/>
      <c r="D608" s="14"/>
      <c r="AA608" s="15"/>
      <c r="AB608" s="15"/>
      <c r="AC608" s="15"/>
      <c r="AD608" s="15"/>
      <c r="AE608" s="15"/>
      <c r="AG608" s="68"/>
      <c r="AN608" s="15"/>
      <c r="AO608" s="15"/>
      <c r="AP608" s="15"/>
      <c r="AQ608" s="15"/>
      <c r="AR608" s="15"/>
      <c r="AS608" s="15"/>
      <c r="AT608" s="15"/>
      <c r="AU608" s="15"/>
    </row>
    <row r="609" spans="2:64" x14ac:dyDescent="0.2">
      <c r="B609" s="20"/>
      <c r="C609" s="14"/>
      <c r="D609" s="14"/>
      <c r="AA609" s="15"/>
      <c r="AB609" s="15"/>
      <c r="AC609" s="15"/>
      <c r="AD609" s="15"/>
      <c r="AE609" s="15"/>
      <c r="AG609" s="68"/>
      <c r="AN609" s="15"/>
      <c r="AO609" s="15"/>
      <c r="AP609" s="15"/>
      <c r="AQ609" s="15"/>
      <c r="AR609" s="15"/>
      <c r="AS609" s="15"/>
      <c r="AT609" s="15"/>
      <c r="AU609" s="15"/>
    </row>
    <row r="610" spans="2:64" x14ac:dyDescent="0.2">
      <c r="B610" s="20"/>
      <c r="C610" s="14"/>
      <c r="D610" s="14"/>
      <c r="AA610" s="15"/>
      <c r="AB610" s="15"/>
      <c r="AC610" s="15"/>
      <c r="AD610" s="15"/>
      <c r="AE610" s="15"/>
      <c r="AG610" s="68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</row>
    <row r="611" spans="2:64" x14ac:dyDescent="0.2">
      <c r="B611" s="20"/>
      <c r="C611" s="14"/>
      <c r="D611" s="14"/>
      <c r="AA611" s="15"/>
      <c r="AB611" s="15"/>
      <c r="AC611" s="15"/>
      <c r="AD611" s="15"/>
      <c r="AE611" s="15"/>
      <c r="AG611" s="68"/>
      <c r="AN611" s="15"/>
      <c r="AO611" s="15"/>
      <c r="AP611" s="15"/>
      <c r="AQ611" s="15"/>
      <c r="AR611" s="15"/>
      <c r="AS611" s="15"/>
      <c r="AT611" s="15"/>
      <c r="AU611" s="15"/>
    </row>
    <row r="612" spans="2:64" x14ac:dyDescent="0.2">
      <c r="B612" s="20"/>
      <c r="C612" s="14"/>
      <c r="D612" s="14"/>
      <c r="AA612" s="15"/>
      <c r="AB612" s="15"/>
      <c r="AC612" s="15"/>
      <c r="AD612" s="15"/>
      <c r="AE612" s="15"/>
      <c r="AG612" s="68"/>
      <c r="AN612" s="15"/>
      <c r="AO612" s="15"/>
      <c r="AP612" s="15"/>
      <c r="AQ612" s="15"/>
      <c r="AR612" s="15"/>
      <c r="AS612" s="15"/>
      <c r="AT612" s="15"/>
      <c r="AU612" s="15"/>
    </row>
    <row r="613" spans="2:64" x14ac:dyDescent="0.2">
      <c r="B613" s="20"/>
      <c r="C613" s="14"/>
      <c r="D613" s="14"/>
      <c r="AA613" s="15"/>
      <c r="AB613" s="15"/>
      <c r="AC613" s="15"/>
      <c r="AD613" s="15"/>
      <c r="AE613" s="15"/>
      <c r="AG613" s="68"/>
      <c r="AN613" s="15"/>
      <c r="AO613" s="15"/>
      <c r="AP613" s="15"/>
      <c r="AQ613" s="15"/>
      <c r="AR613" s="15"/>
      <c r="AS613" s="15"/>
      <c r="AT613" s="15"/>
      <c r="AU613" s="15"/>
    </row>
    <row r="614" spans="2:64" x14ac:dyDescent="0.2">
      <c r="B614" s="20"/>
      <c r="C614" s="14"/>
      <c r="D614" s="14"/>
      <c r="AA614" s="15"/>
      <c r="AB614" s="15"/>
      <c r="AC614" s="15"/>
      <c r="AD614" s="15"/>
      <c r="AE614" s="15"/>
      <c r="AG614" s="68"/>
      <c r="AN614" s="15"/>
      <c r="AO614" s="15"/>
      <c r="AP614" s="15"/>
      <c r="AQ614" s="15"/>
      <c r="AR614" s="15"/>
      <c r="AS614" s="15"/>
      <c r="AT614" s="15"/>
      <c r="AU614" s="15"/>
    </row>
    <row r="615" spans="2:64" x14ac:dyDescent="0.2">
      <c r="B615" s="20"/>
      <c r="C615" s="14"/>
      <c r="D615" s="14"/>
      <c r="AA615" s="15"/>
      <c r="AB615" s="15"/>
      <c r="AC615" s="15"/>
      <c r="AD615" s="15"/>
      <c r="AE615" s="15"/>
      <c r="AG615" s="68"/>
      <c r="AN615" s="15"/>
      <c r="AO615" s="15"/>
      <c r="AP615" s="15"/>
      <c r="AQ615" s="15"/>
      <c r="AR615" s="15"/>
      <c r="AS615" s="15"/>
      <c r="AT615" s="15"/>
      <c r="AU615" s="15"/>
    </row>
    <row r="616" spans="2:64" x14ac:dyDescent="0.2">
      <c r="B616" s="20"/>
      <c r="C616" s="14"/>
      <c r="D616" s="14"/>
      <c r="AA616" s="15"/>
      <c r="AB616" s="15"/>
      <c r="AC616" s="15"/>
      <c r="AD616" s="15"/>
      <c r="AE616" s="15"/>
      <c r="AG616" s="68"/>
      <c r="AN616" s="15"/>
      <c r="AO616" s="15"/>
      <c r="AP616" s="15"/>
      <c r="AQ616" s="15"/>
      <c r="AR616" s="15"/>
      <c r="AS616" s="15"/>
      <c r="AT616" s="15"/>
      <c r="AU616" s="15"/>
    </row>
    <row r="617" spans="2:64" x14ac:dyDescent="0.2">
      <c r="B617" s="20"/>
      <c r="C617" s="14"/>
      <c r="D617" s="14"/>
      <c r="AA617" s="15"/>
      <c r="AB617" s="15"/>
      <c r="AC617" s="15"/>
      <c r="AD617" s="15"/>
      <c r="AE617" s="15"/>
      <c r="AG617" s="68"/>
      <c r="AN617" s="15"/>
      <c r="AO617" s="15"/>
      <c r="AP617" s="15"/>
      <c r="AQ617" s="15"/>
      <c r="AR617" s="15"/>
      <c r="AS617" s="15"/>
      <c r="AT617" s="15"/>
      <c r="AU617" s="15"/>
    </row>
    <row r="618" spans="2:64" x14ac:dyDescent="0.2">
      <c r="B618" s="20"/>
      <c r="C618" s="14"/>
      <c r="D618" s="14"/>
      <c r="AA618" s="15"/>
      <c r="AB618" s="15"/>
      <c r="AC618" s="15"/>
      <c r="AD618" s="15"/>
      <c r="AE618" s="15"/>
      <c r="AG618" s="68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</row>
    <row r="619" spans="2:64" x14ac:dyDescent="0.2">
      <c r="B619" s="20"/>
      <c r="C619" s="14"/>
      <c r="D619" s="14"/>
      <c r="AA619" s="15"/>
      <c r="AB619" s="15"/>
      <c r="AC619" s="15"/>
      <c r="AD619" s="15"/>
      <c r="AE619" s="15"/>
      <c r="AG619" s="68"/>
      <c r="AN619" s="15"/>
      <c r="AO619" s="15"/>
      <c r="AP619" s="15"/>
      <c r="AQ619" s="15"/>
      <c r="AR619" s="15"/>
      <c r="AS619" s="15"/>
      <c r="AT619" s="15"/>
      <c r="AU619" s="15"/>
    </row>
    <row r="620" spans="2:64" x14ac:dyDescent="0.2">
      <c r="B620" s="20"/>
      <c r="C620" s="14"/>
      <c r="D620" s="14"/>
      <c r="AA620" s="15"/>
      <c r="AB620" s="15"/>
      <c r="AC620" s="15"/>
      <c r="AD620" s="15"/>
      <c r="AE620" s="15"/>
      <c r="AG620" s="68"/>
      <c r="AN620" s="15"/>
      <c r="AO620" s="15"/>
      <c r="AP620" s="15"/>
      <c r="AQ620" s="15"/>
      <c r="AR620" s="15"/>
      <c r="AS620" s="15"/>
      <c r="AT620" s="15"/>
      <c r="AU620" s="15"/>
    </row>
    <row r="621" spans="2:64" x14ac:dyDescent="0.2">
      <c r="B621" s="20"/>
      <c r="C621" s="14"/>
      <c r="D621" s="14"/>
      <c r="AA621" s="15"/>
      <c r="AB621" s="15"/>
      <c r="AC621" s="15"/>
      <c r="AD621" s="15"/>
      <c r="AE621" s="15"/>
      <c r="AG621" s="68"/>
      <c r="AN621" s="15"/>
      <c r="AO621" s="15"/>
      <c r="AP621" s="15"/>
      <c r="AQ621" s="15"/>
      <c r="AR621" s="15"/>
      <c r="AS621" s="15"/>
      <c r="AT621" s="15"/>
      <c r="AU621" s="15"/>
    </row>
    <row r="622" spans="2:64" x14ac:dyDescent="0.2">
      <c r="B622" s="20"/>
      <c r="C622" s="14"/>
      <c r="D622" s="14"/>
      <c r="AA622" s="15"/>
      <c r="AB622" s="15"/>
      <c r="AC622" s="15"/>
      <c r="AD622" s="15"/>
      <c r="AE622" s="15"/>
      <c r="AG622" s="68"/>
      <c r="AN622" s="15"/>
      <c r="AO622" s="15"/>
      <c r="AP622" s="15"/>
      <c r="AQ622" s="15"/>
      <c r="AR622" s="15"/>
      <c r="AS622" s="15"/>
      <c r="AT622" s="15"/>
      <c r="AU622" s="15"/>
    </row>
    <row r="623" spans="2:64" x14ac:dyDescent="0.2">
      <c r="B623" s="20"/>
      <c r="C623" s="14"/>
      <c r="D623" s="14"/>
      <c r="AA623" s="15"/>
      <c r="AB623" s="15"/>
      <c r="AC623" s="15"/>
      <c r="AD623" s="15"/>
      <c r="AE623" s="15"/>
      <c r="AG623" s="68"/>
      <c r="AN623" s="15"/>
      <c r="AO623" s="15"/>
      <c r="AP623" s="15"/>
      <c r="AQ623" s="15"/>
      <c r="AR623" s="15"/>
      <c r="AS623" s="15"/>
      <c r="AT623" s="15"/>
      <c r="AU623" s="15"/>
    </row>
    <row r="624" spans="2:64" x14ac:dyDescent="0.2">
      <c r="B624" s="20"/>
      <c r="C624" s="14"/>
      <c r="D624" s="14"/>
      <c r="AA624" s="15"/>
      <c r="AB624" s="15"/>
      <c r="AC624" s="15"/>
      <c r="AD624" s="15"/>
      <c r="AE624" s="15"/>
      <c r="AG624" s="68"/>
      <c r="AN624" s="15"/>
      <c r="AO624" s="15"/>
      <c r="AP624" s="15"/>
      <c r="AQ624" s="15"/>
      <c r="AR624" s="15"/>
      <c r="AS624" s="15"/>
      <c r="AT624" s="15"/>
      <c r="AU624" s="15"/>
    </row>
    <row r="625" spans="2:48" x14ac:dyDescent="0.2">
      <c r="B625" s="20"/>
      <c r="C625" s="14"/>
      <c r="D625" s="14"/>
      <c r="AA625" s="15"/>
      <c r="AB625" s="15"/>
      <c r="AC625" s="15"/>
      <c r="AD625" s="15"/>
      <c r="AE625" s="15"/>
      <c r="AG625" s="68"/>
      <c r="AN625" s="15"/>
      <c r="AO625" s="15"/>
      <c r="AP625" s="15"/>
      <c r="AQ625" s="15"/>
      <c r="AR625" s="15"/>
      <c r="AS625" s="15"/>
      <c r="AT625" s="15"/>
      <c r="AU625" s="15"/>
    </row>
    <row r="626" spans="2:48" x14ac:dyDescent="0.2">
      <c r="B626" s="20"/>
      <c r="C626" s="14"/>
      <c r="D626" s="14"/>
      <c r="AA626" s="15"/>
      <c r="AB626" s="15"/>
      <c r="AC626" s="15"/>
      <c r="AD626" s="15"/>
      <c r="AE626" s="15"/>
      <c r="AG626" s="68"/>
      <c r="AN626" s="15"/>
      <c r="AO626" s="15"/>
      <c r="AP626" s="15"/>
      <c r="AQ626" s="15"/>
      <c r="AR626" s="15"/>
      <c r="AS626" s="15"/>
      <c r="AT626" s="15"/>
      <c r="AU626" s="15"/>
    </row>
    <row r="627" spans="2:48" x14ac:dyDescent="0.2">
      <c r="B627" s="20"/>
      <c r="C627" s="14"/>
      <c r="D627" s="14"/>
      <c r="AA627" s="15"/>
      <c r="AB627" s="15"/>
      <c r="AC627" s="15"/>
      <c r="AD627" s="15"/>
      <c r="AE627" s="15"/>
      <c r="AG627" s="68"/>
      <c r="AN627" s="15"/>
      <c r="AO627" s="15"/>
      <c r="AP627" s="15"/>
      <c r="AQ627" s="15"/>
      <c r="AR627" s="15"/>
      <c r="AS627" s="15"/>
      <c r="AT627" s="15"/>
      <c r="AU627" s="15"/>
    </row>
    <row r="628" spans="2:48" x14ac:dyDescent="0.2">
      <c r="B628" s="20"/>
      <c r="C628" s="14"/>
      <c r="D628" s="14"/>
      <c r="AA628" s="15"/>
      <c r="AB628" s="15"/>
      <c r="AC628" s="15"/>
      <c r="AD628" s="15"/>
      <c r="AE628" s="15"/>
      <c r="AG628" s="68"/>
      <c r="AN628" s="15"/>
      <c r="AO628" s="15"/>
      <c r="AP628" s="15"/>
      <c r="AQ628" s="15"/>
      <c r="AR628" s="15"/>
      <c r="AS628" s="15"/>
      <c r="AT628" s="15"/>
      <c r="AU628" s="15"/>
    </row>
    <row r="629" spans="2:48" x14ac:dyDescent="0.2">
      <c r="B629" s="20"/>
      <c r="C629" s="14"/>
      <c r="D629" s="14"/>
      <c r="AA629" s="15"/>
      <c r="AB629" s="15"/>
      <c r="AC629" s="15"/>
      <c r="AD629" s="15"/>
      <c r="AE629" s="15"/>
      <c r="AG629" s="68"/>
      <c r="AN629" s="15"/>
      <c r="AO629" s="15"/>
      <c r="AP629" s="15"/>
      <c r="AQ629" s="15"/>
      <c r="AR629" s="15"/>
      <c r="AS629" s="15"/>
      <c r="AT629" s="15"/>
      <c r="AU629" s="15"/>
    </row>
    <row r="630" spans="2:48" x14ac:dyDescent="0.2">
      <c r="B630" s="20"/>
      <c r="C630" s="14"/>
      <c r="D630" s="14"/>
      <c r="AA630" s="15"/>
      <c r="AB630" s="15"/>
      <c r="AC630" s="15"/>
      <c r="AD630" s="15"/>
      <c r="AE630" s="15"/>
      <c r="AG630" s="68"/>
      <c r="AN630" s="15"/>
      <c r="AO630" s="15"/>
      <c r="AP630" s="15"/>
      <c r="AQ630" s="15"/>
      <c r="AR630" s="15"/>
      <c r="AS630" s="15"/>
      <c r="AT630" s="15"/>
      <c r="AU630" s="15"/>
    </row>
    <row r="631" spans="2:48" x14ac:dyDescent="0.2">
      <c r="B631" s="20"/>
      <c r="C631" s="14"/>
      <c r="D631" s="14"/>
      <c r="AA631" s="15"/>
      <c r="AB631" s="15"/>
      <c r="AC631" s="15"/>
      <c r="AD631" s="15"/>
      <c r="AE631" s="15"/>
      <c r="AG631" s="68"/>
      <c r="AN631" s="15"/>
      <c r="AO631" s="15"/>
      <c r="AP631" s="15"/>
      <c r="AQ631" s="15"/>
      <c r="AR631" s="15"/>
      <c r="AS631" s="15"/>
      <c r="AT631" s="15"/>
      <c r="AU631" s="15"/>
    </row>
    <row r="632" spans="2:48" x14ac:dyDescent="0.2">
      <c r="B632" s="20"/>
      <c r="C632" s="14"/>
      <c r="D632" s="14"/>
      <c r="AA632" s="15"/>
      <c r="AB632" s="15"/>
      <c r="AC632" s="15"/>
      <c r="AD632" s="15"/>
      <c r="AE632" s="15"/>
      <c r="AG632" s="68"/>
      <c r="AN632" s="15"/>
      <c r="AO632" s="15"/>
      <c r="AP632" s="15"/>
      <c r="AQ632" s="15"/>
      <c r="AR632" s="15"/>
      <c r="AS632" s="15"/>
      <c r="AT632" s="15"/>
      <c r="AU632" s="15"/>
      <c r="AV632" s="15"/>
    </row>
    <row r="633" spans="2:48" x14ac:dyDescent="0.2">
      <c r="B633" s="20"/>
      <c r="C633" s="14"/>
      <c r="D633" s="14"/>
      <c r="AA633" s="15"/>
      <c r="AB633" s="15"/>
      <c r="AC633" s="15"/>
      <c r="AD633" s="15"/>
      <c r="AE633" s="15"/>
      <c r="AG633" s="68"/>
      <c r="AN633" s="15"/>
      <c r="AO633" s="15"/>
      <c r="AP633" s="15"/>
      <c r="AQ633" s="15"/>
      <c r="AR633" s="15"/>
      <c r="AS633" s="15"/>
      <c r="AT633" s="15"/>
      <c r="AU633" s="15"/>
    </row>
    <row r="634" spans="2:48" x14ac:dyDescent="0.2">
      <c r="B634" s="20"/>
      <c r="C634" s="14"/>
      <c r="D634" s="14"/>
      <c r="AA634" s="15"/>
      <c r="AB634" s="15"/>
      <c r="AC634" s="15"/>
      <c r="AD634" s="15"/>
      <c r="AE634" s="15"/>
      <c r="AG634" s="68"/>
      <c r="AN634" s="15"/>
      <c r="AO634" s="15"/>
      <c r="AP634" s="15"/>
      <c r="AQ634" s="15"/>
      <c r="AR634" s="15"/>
      <c r="AS634" s="15"/>
      <c r="AT634" s="15"/>
      <c r="AU634" s="15"/>
    </row>
    <row r="635" spans="2:48" x14ac:dyDescent="0.2">
      <c r="B635" s="20"/>
      <c r="C635" s="14"/>
      <c r="D635" s="14"/>
      <c r="AA635" s="15"/>
      <c r="AB635" s="15"/>
      <c r="AC635" s="15"/>
      <c r="AD635" s="15"/>
      <c r="AE635" s="15"/>
      <c r="AG635" s="68"/>
      <c r="AN635" s="15"/>
      <c r="AO635" s="15"/>
      <c r="AP635" s="15"/>
      <c r="AQ635" s="15"/>
      <c r="AR635" s="15"/>
      <c r="AS635" s="15"/>
      <c r="AT635" s="15"/>
      <c r="AU635" s="15"/>
    </row>
    <row r="636" spans="2:48" x14ac:dyDescent="0.2">
      <c r="B636" s="20"/>
      <c r="C636" s="14"/>
      <c r="D636" s="14"/>
      <c r="AA636" s="15"/>
      <c r="AB636" s="15"/>
      <c r="AC636" s="15"/>
      <c r="AD636" s="15"/>
      <c r="AE636" s="15"/>
      <c r="AG636" s="68"/>
      <c r="AN636" s="15"/>
      <c r="AO636" s="15"/>
      <c r="AP636" s="15"/>
      <c r="AQ636" s="15"/>
      <c r="AR636" s="15"/>
      <c r="AS636" s="15"/>
      <c r="AT636" s="15"/>
      <c r="AU636" s="15"/>
    </row>
    <row r="637" spans="2:48" x14ac:dyDescent="0.2">
      <c r="B637" s="20"/>
      <c r="C637" s="14"/>
      <c r="D637" s="14"/>
      <c r="AA637" s="15"/>
      <c r="AB637" s="15"/>
      <c r="AC637" s="15"/>
      <c r="AD637" s="15"/>
      <c r="AE637" s="15"/>
      <c r="AG637" s="68"/>
      <c r="AN637" s="15"/>
      <c r="AO637" s="15"/>
      <c r="AP637" s="15"/>
      <c r="AQ637" s="15"/>
      <c r="AR637" s="15"/>
      <c r="AS637" s="15"/>
      <c r="AT637" s="15"/>
      <c r="AU637" s="15"/>
    </row>
    <row r="638" spans="2:48" x14ac:dyDescent="0.2">
      <c r="B638" s="20"/>
      <c r="C638" s="14"/>
      <c r="D638" s="14"/>
      <c r="AA638" s="15"/>
      <c r="AB638" s="15"/>
      <c r="AC638" s="15"/>
      <c r="AD638" s="15"/>
      <c r="AE638" s="15"/>
      <c r="AG638" s="68"/>
      <c r="AN638" s="15"/>
      <c r="AO638" s="15"/>
      <c r="AP638" s="15"/>
      <c r="AQ638" s="15"/>
      <c r="AR638" s="15"/>
      <c r="AS638" s="15"/>
      <c r="AT638" s="15"/>
      <c r="AU638" s="15"/>
    </row>
    <row r="639" spans="2:48" x14ac:dyDescent="0.2">
      <c r="B639" s="20"/>
      <c r="C639" s="14"/>
      <c r="D639" s="14"/>
      <c r="AA639" s="15"/>
      <c r="AB639" s="15"/>
      <c r="AC639" s="15"/>
      <c r="AD639" s="15"/>
      <c r="AE639" s="15"/>
      <c r="AG639" s="68"/>
      <c r="AN639" s="15"/>
      <c r="AO639" s="15"/>
      <c r="AP639" s="15"/>
      <c r="AQ639" s="15"/>
      <c r="AR639" s="15"/>
      <c r="AS639" s="15"/>
      <c r="AT639" s="15"/>
      <c r="AU639" s="15"/>
    </row>
    <row r="640" spans="2:48" x14ac:dyDescent="0.2">
      <c r="B640" s="20"/>
      <c r="C640" s="14"/>
      <c r="D640" s="14"/>
      <c r="AA640" s="15"/>
      <c r="AB640" s="15"/>
      <c r="AC640" s="15"/>
      <c r="AD640" s="15"/>
      <c r="AE640" s="15"/>
      <c r="AG640" s="68"/>
      <c r="AN640" s="15"/>
      <c r="AO640" s="15"/>
      <c r="AP640" s="15"/>
      <c r="AQ640" s="15"/>
      <c r="AR640" s="15"/>
      <c r="AS640" s="15"/>
      <c r="AT640" s="15"/>
      <c r="AU640" s="15"/>
    </row>
    <row r="641" spans="2:64" x14ac:dyDescent="0.2">
      <c r="B641" s="20"/>
      <c r="C641" s="14"/>
      <c r="D641" s="14"/>
      <c r="AA641" s="15"/>
      <c r="AB641" s="15"/>
      <c r="AC641" s="15"/>
      <c r="AD641" s="15"/>
      <c r="AE641" s="15"/>
      <c r="AG641" s="68"/>
      <c r="AN641" s="15"/>
      <c r="AO641" s="15"/>
      <c r="AP641" s="15"/>
      <c r="AQ641" s="15"/>
      <c r="AR641" s="15"/>
      <c r="AS641" s="15"/>
      <c r="AT641" s="15"/>
      <c r="AU641" s="15"/>
    </row>
    <row r="642" spans="2:64" x14ac:dyDescent="0.2">
      <c r="B642" s="20"/>
      <c r="C642" s="14"/>
      <c r="D642" s="14"/>
      <c r="AA642" s="15"/>
      <c r="AB642" s="15"/>
      <c r="AC642" s="15"/>
      <c r="AD642" s="15"/>
      <c r="AE642" s="15"/>
      <c r="AG642" s="68"/>
      <c r="AN642" s="15"/>
      <c r="AO642" s="15"/>
      <c r="AP642" s="15"/>
      <c r="AQ642" s="15"/>
      <c r="AR642" s="15"/>
      <c r="AS642" s="15"/>
      <c r="AT642" s="15"/>
      <c r="AU642" s="15"/>
    </row>
    <row r="643" spans="2:64" x14ac:dyDescent="0.2">
      <c r="B643" s="20"/>
      <c r="C643" s="14"/>
      <c r="D643" s="14"/>
      <c r="AA643" s="15"/>
      <c r="AB643" s="15"/>
      <c r="AC643" s="15"/>
      <c r="AD643" s="15"/>
      <c r="AE643" s="15"/>
      <c r="AG643" s="68"/>
      <c r="AN643" s="15"/>
      <c r="AO643" s="15"/>
      <c r="AP643" s="15"/>
      <c r="AQ643" s="15"/>
      <c r="AR643" s="15"/>
      <c r="AS643" s="15"/>
      <c r="AT643" s="15"/>
      <c r="AU643" s="15"/>
    </row>
    <row r="644" spans="2:64" x14ac:dyDescent="0.2">
      <c r="B644" s="20"/>
      <c r="C644" s="14"/>
      <c r="D644" s="14"/>
      <c r="AA644" s="15"/>
      <c r="AB644" s="15"/>
      <c r="AC644" s="15"/>
      <c r="AD644" s="15"/>
      <c r="AE644" s="15"/>
      <c r="AG644" s="68"/>
      <c r="AN644" s="15"/>
      <c r="AO644" s="15"/>
      <c r="AP644" s="15"/>
      <c r="AQ644" s="15"/>
      <c r="AR644" s="15"/>
      <c r="AS644" s="15"/>
      <c r="AT644" s="15"/>
      <c r="AU644" s="15"/>
    </row>
    <row r="645" spans="2:64" x14ac:dyDescent="0.2">
      <c r="B645" s="20"/>
      <c r="C645" s="14"/>
      <c r="D645" s="14"/>
      <c r="AA645" s="15"/>
      <c r="AB645" s="15"/>
      <c r="AC645" s="15"/>
      <c r="AD645" s="15"/>
      <c r="AE645" s="15"/>
      <c r="AG645" s="68"/>
      <c r="AN645" s="15"/>
      <c r="AO645" s="15"/>
      <c r="AP645" s="15"/>
      <c r="AQ645" s="15"/>
      <c r="AR645" s="15"/>
      <c r="AS645" s="15"/>
      <c r="AT645" s="15"/>
      <c r="AU645" s="15"/>
    </row>
    <row r="646" spans="2:64" x14ac:dyDescent="0.2">
      <c r="B646" s="20"/>
      <c r="C646" s="14"/>
      <c r="D646" s="14"/>
      <c r="AA646" s="15"/>
      <c r="AB646" s="15"/>
      <c r="AC646" s="15"/>
      <c r="AD646" s="15"/>
      <c r="AE646" s="15"/>
      <c r="AG646" s="68"/>
      <c r="AN646" s="15"/>
      <c r="AO646" s="15"/>
      <c r="AP646" s="15"/>
      <c r="AQ646" s="15"/>
      <c r="AR646" s="15"/>
      <c r="AS646" s="15"/>
      <c r="AT646" s="15"/>
      <c r="AU646" s="15"/>
    </row>
    <row r="647" spans="2:64" x14ac:dyDescent="0.2">
      <c r="B647" s="20"/>
      <c r="C647" s="14"/>
      <c r="D647" s="14"/>
      <c r="AA647" s="15"/>
      <c r="AB647" s="15"/>
      <c r="AC647" s="15"/>
      <c r="AD647" s="15"/>
      <c r="AE647" s="15"/>
      <c r="AG647" s="68"/>
      <c r="AN647" s="15"/>
      <c r="AO647" s="15"/>
      <c r="AP647" s="15"/>
      <c r="AQ647" s="15"/>
      <c r="AR647" s="15"/>
      <c r="AS647" s="15"/>
      <c r="AT647" s="15"/>
      <c r="AU647" s="15"/>
    </row>
    <row r="648" spans="2:64" x14ac:dyDescent="0.2">
      <c r="B648" s="20"/>
      <c r="C648" s="14"/>
      <c r="D648" s="14"/>
      <c r="AA648" s="15"/>
      <c r="AB648" s="15"/>
      <c r="AC648" s="15"/>
      <c r="AD648" s="15"/>
      <c r="AE648" s="15"/>
      <c r="AG648" s="68"/>
      <c r="AN648" s="15"/>
      <c r="AO648" s="15"/>
      <c r="AP648" s="15"/>
      <c r="AQ648" s="15"/>
      <c r="AR648" s="15"/>
      <c r="AS648" s="15"/>
      <c r="AT648" s="15"/>
      <c r="AU648" s="15"/>
    </row>
    <row r="649" spans="2:64" x14ac:dyDescent="0.2">
      <c r="B649" s="20"/>
      <c r="C649" s="14"/>
      <c r="D649" s="14"/>
      <c r="AA649" s="15"/>
      <c r="AB649" s="15"/>
      <c r="AC649" s="15"/>
      <c r="AD649" s="15"/>
      <c r="AE649" s="15"/>
      <c r="AG649" s="68"/>
      <c r="AN649" s="15"/>
      <c r="AO649" s="15"/>
      <c r="AP649" s="15"/>
      <c r="AQ649" s="15"/>
      <c r="AR649" s="15"/>
      <c r="AS649" s="15"/>
      <c r="AT649" s="15"/>
      <c r="AU649" s="15"/>
    </row>
    <row r="650" spans="2:64" x14ac:dyDescent="0.2">
      <c r="B650" s="20"/>
      <c r="C650" s="14"/>
      <c r="D650" s="14"/>
      <c r="AA650" s="15"/>
      <c r="AB650" s="15"/>
      <c r="AC650" s="15"/>
      <c r="AD650" s="15"/>
      <c r="AE650" s="15"/>
      <c r="AG650" s="68"/>
      <c r="AN650" s="15"/>
      <c r="AO650" s="15"/>
      <c r="AP650" s="15"/>
      <c r="AQ650" s="15"/>
      <c r="AR650" s="15"/>
      <c r="AS650" s="15"/>
      <c r="AT650" s="15"/>
      <c r="AU650" s="15"/>
    </row>
    <row r="651" spans="2:64" x14ac:dyDescent="0.2">
      <c r="B651" s="20"/>
      <c r="C651" s="14"/>
      <c r="D651" s="14"/>
      <c r="AA651" s="15"/>
      <c r="AB651" s="15"/>
      <c r="AC651" s="15"/>
      <c r="AD651" s="15"/>
      <c r="AE651" s="15"/>
      <c r="AG651" s="68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</row>
    <row r="652" spans="2:64" x14ac:dyDescent="0.2">
      <c r="B652" s="20"/>
      <c r="C652" s="14"/>
      <c r="D652" s="14"/>
      <c r="AA652" s="15"/>
      <c r="AB652" s="15"/>
      <c r="AC652" s="15"/>
      <c r="AD652" s="15"/>
      <c r="AE652" s="15"/>
      <c r="AG652" s="68"/>
      <c r="AN652" s="15"/>
      <c r="AO652" s="15"/>
      <c r="AP652" s="15"/>
      <c r="AQ652" s="15"/>
      <c r="AR652" s="15"/>
      <c r="AS652" s="15"/>
      <c r="AT652" s="15"/>
      <c r="AU652" s="15"/>
    </row>
    <row r="653" spans="2:64" x14ac:dyDescent="0.2">
      <c r="B653" s="20"/>
      <c r="C653" s="14"/>
      <c r="D653" s="14"/>
      <c r="AA653" s="15"/>
      <c r="AB653" s="15"/>
      <c r="AC653" s="15"/>
      <c r="AD653" s="15"/>
      <c r="AE653" s="15"/>
      <c r="AG653" s="68"/>
      <c r="AN653" s="15"/>
      <c r="AO653" s="15"/>
      <c r="AP653" s="15"/>
      <c r="AQ653" s="15"/>
      <c r="AR653" s="15"/>
      <c r="AS653" s="15"/>
      <c r="AT653" s="15"/>
      <c r="AU653" s="15"/>
    </row>
    <row r="654" spans="2:64" x14ac:dyDescent="0.2">
      <c r="B654" s="20"/>
      <c r="C654" s="14"/>
      <c r="D654" s="14"/>
      <c r="AA654" s="15"/>
      <c r="AB654" s="15"/>
      <c r="AC654" s="15"/>
      <c r="AD654" s="15"/>
      <c r="AE654" s="15"/>
      <c r="AG654" s="68"/>
      <c r="AN654" s="15"/>
      <c r="AO654" s="15"/>
      <c r="AP654" s="15"/>
      <c r="AQ654" s="15"/>
      <c r="AR654" s="15"/>
      <c r="AS654" s="15"/>
      <c r="AT654" s="15"/>
      <c r="AU654" s="15"/>
    </row>
    <row r="655" spans="2:64" x14ac:dyDescent="0.2">
      <c r="B655" s="20"/>
      <c r="C655" s="14"/>
      <c r="D655" s="14"/>
      <c r="AA655" s="15"/>
      <c r="AB655" s="15"/>
      <c r="AC655" s="15"/>
      <c r="AD655" s="15"/>
      <c r="AE655" s="15"/>
      <c r="AG655" s="68"/>
      <c r="AN655" s="15"/>
      <c r="AO655" s="15"/>
      <c r="AP655" s="15"/>
      <c r="AQ655" s="15"/>
      <c r="AR655" s="15"/>
      <c r="AS655" s="15"/>
      <c r="AT655" s="15"/>
      <c r="AU655" s="15"/>
    </row>
    <row r="656" spans="2:64" x14ac:dyDescent="0.2">
      <c r="B656" s="20"/>
      <c r="C656" s="14"/>
      <c r="D656" s="14"/>
      <c r="AA656" s="15"/>
      <c r="AB656" s="15"/>
      <c r="AC656" s="15"/>
      <c r="AD656" s="15"/>
      <c r="AE656" s="15"/>
      <c r="AG656" s="68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</row>
    <row r="657" spans="2:50" x14ac:dyDescent="0.2">
      <c r="B657" s="20"/>
      <c r="C657" s="14"/>
      <c r="D657" s="14"/>
      <c r="AA657" s="15"/>
      <c r="AB657" s="15"/>
      <c r="AC657" s="15"/>
      <c r="AD657" s="15"/>
      <c r="AE657" s="15"/>
      <c r="AG657" s="68"/>
      <c r="AN657" s="15"/>
      <c r="AO657" s="15"/>
      <c r="AP657" s="15"/>
      <c r="AQ657" s="15"/>
      <c r="AR657" s="15"/>
      <c r="AS657" s="15"/>
      <c r="AT657" s="15"/>
      <c r="AU657" s="15"/>
    </row>
    <row r="658" spans="2:50" x14ac:dyDescent="0.2">
      <c r="B658" s="20"/>
      <c r="C658" s="14"/>
      <c r="D658" s="14"/>
      <c r="AA658" s="15"/>
      <c r="AB658" s="15"/>
      <c r="AC658" s="15"/>
      <c r="AD658" s="15"/>
      <c r="AE658" s="15"/>
      <c r="AG658" s="68"/>
      <c r="AN658" s="15"/>
      <c r="AO658" s="15"/>
      <c r="AP658" s="15"/>
      <c r="AQ658" s="15"/>
      <c r="AR658" s="15"/>
      <c r="AS658" s="15"/>
      <c r="AT658" s="15"/>
      <c r="AU658" s="15"/>
    </row>
    <row r="659" spans="2:50" x14ac:dyDescent="0.2">
      <c r="B659" s="20"/>
      <c r="C659" s="14"/>
      <c r="D659" s="14"/>
      <c r="AA659" s="15"/>
      <c r="AB659" s="15"/>
      <c r="AC659" s="15"/>
      <c r="AD659" s="15"/>
      <c r="AE659" s="15"/>
      <c r="AG659" s="68"/>
      <c r="AN659" s="15"/>
      <c r="AO659" s="15"/>
      <c r="AP659" s="15"/>
      <c r="AQ659" s="15"/>
      <c r="AR659" s="15"/>
      <c r="AS659" s="15"/>
      <c r="AT659" s="15"/>
      <c r="AU659" s="15"/>
    </row>
    <row r="660" spans="2:50" x14ac:dyDescent="0.2">
      <c r="B660" s="20"/>
      <c r="C660" s="14"/>
      <c r="D660" s="14"/>
      <c r="AA660" s="15"/>
      <c r="AB660" s="15"/>
      <c r="AC660" s="15"/>
      <c r="AD660" s="15"/>
      <c r="AE660" s="15"/>
      <c r="AG660" s="68"/>
      <c r="AN660" s="15"/>
      <c r="AO660" s="15"/>
      <c r="AP660" s="15"/>
      <c r="AQ660" s="15"/>
      <c r="AR660" s="15"/>
      <c r="AS660" s="15"/>
      <c r="AT660" s="15"/>
      <c r="AU660" s="15"/>
    </row>
    <row r="661" spans="2:50" x14ac:dyDescent="0.2">
      <c r="B661" s="20"/>
      <c r="C661" s="14"/>
      <c r="D661" s="14"/>
      <c r="AA661" s="15"/>
      <c r="AB661" s="15"/>
      <c r="AC661" s="15"/>
      <c r="AD661" s="15"/>
      <c r="AE661" s="15"/>
      <c r="AG661" s="68"/>
      <c r="AN661" s="15"/>
      <c r="AO661" s="15"/>
      <c r="AP661" s="15"/>
      <c r="AQ661" s="15"/>
      <c r="AR661" s="15"/>
      <c r="AS661" s="15"/>
      <c r="AT661" s="15"/>
      <c r="AU661" s="15"/>
      <c r="AV661" s="15"/>
      <c r="AX661" s="15"/>
    </row>
    <row r="662" spans="2:50" x14ac:dyDescent="0.2">
      <c r="B662" s="20"/>
      <c r="C662" s="14"/>
      <c r="D662" s="14"/>
      <c r="AA662" s="15"/>
      <c r="AB662" s="15"/>
      <c r="AC662" s="15"/>
      <c r="AD662" s="15"/>
      <c r="AE662" s="15"/>
      <c r="AG662" s="68"/>
      <c r="AN662" s="15"/>
      <c r="AO662" s="15"/>
      <c r="AP662" s="15"/>
      <c r="AQ662" s="15"/>
      <c r="AR662" s="15"/>
      <c r="AS662" s="15"/>
      <c r="AT662" s="15"/>
      <c r="AU662" s="15"/>
    </row>
    <row r="663" spans="2:50" x14ac:dyDescent="0.2">
      <c r="B663" s="20"/>
      <c r="C663" s="14"/>
      <c r="D663" s="14"/>
      <c r="AA663" s="15"/>
      <c r="AB663" s="15"/>
      <c r="AC663" s="15"/>
      <c r="AD663" s="15"/>
      <c r="AE663" s="15"/>
      <c r="AG663" s="68"/>
      <c r="AN663" s="15"/>
      <c r="AO663" s="15"/>
      <c r="AP663" s="15"/>
      <c r="AQ663" s="15"/>
      <c r="AR663" s="15"/>
      <c r="AS663" s="15"/>
      <c r="AT663" s="15"/>
      <c r="AU663" s="15"/>
    </row>
    <row r="664" spans="2:50" x14ac:dyDescent="0.2">
      <c r="B664" s="20"/>
      <c r="C664" s="14"/>
      <c r="D664" s="14"/>
      <c r="AA664" s="15"/>
      <c r="AB664" s="15"/>
      <c r="AC664" s="15"/>
      <c r="AD664" s="15"/>
      <c r="AE664" s="15"/>
      <c r="AG664" s="68"/>
      <c r="AN664" s="15"/>
      <c r="AO664" s="15"/>
      <c r="AP664" s="15"/>
      <c r="AQ664" s="15"/>
      <c r="AR664" s="15"/>
      <c r="AS664" s="15"/>
      <c r="AT664" s="15"/>
      <c r="AU664" s="15"/>
    </row>
    <row r="665" spans="2:50" x14ac:dyDescent="0.2">
      <c r="B665" s="20"/>
      <c r="C665" s="14"/>
      <c r="D665" s="14"/>
      <c r="AA665" s="15"/>
      <c r="AB665" s="15"/>
      <c r="AC665" s="15"/>
      <c r="AD665" s="15"/>
      <c r="AE665" s="15"/>
      <c r="AG665" s="68"/>
      <c r="AN665" s="15"/>
      <c r="AO665" s="15"/>
      <c r="AP665" s="15"/>
      <c r="AQ665" s="15"/>
      <c r="AR665" s="15"/>
      <c r="AS665" s="15"/>
      <c r="AT665" s="15"/>
      <c r="AU665" s="15"/>
    </row>
    <row r="666" spans="2:50" x14ac:dyDescent="0.2">
      <c r="B666" s="20"/>
      <c r="C666" s="14"/>
      <c r="D666" s="14"/>
      <c r="AA666" s="15"/>
      <c r="AB666" s="15"/>
      <c r="AC666" s="15"/>
      <c r="AD666" s="15"/>
      <c r="AE666" s="15"/>
      <c r="AG666" s="68"/>
      <c r="AN666" s="15"/>
      <c r="AO666" s="15"/>
      <c r="AP666" s="15"/>
      <c r="AQ666" s="15"/>
      <c r="AR666" s="15"/>
      <c r="AS666" s="15"/>
      <c r="AT666" s="15"/>
      <c r="AU666" s="15"/>
    </row>
    <row r="667" spans="2:50" x14ac:dyDescent="0.2">
      <c r="B667" s="20"/>
      <c r="C667" s="14"/>
      <c r="D667" s="14"/>
      <c r="AA667" s="15"/>
      <c r="AB667" s="15"/>
      <c r="AC667" s="15"/>
      <c r="AD667" s="15"/>
      <c r="AE667" s="15"/>
      <c r="AG667" s="68"/>
      <c r="AN667" s="15"/>
      <c r="AO667" s="15"/>
      <c r="AP667" s="15"/>
      <c r="AQ667" s="15"/>
      <c r="AR667" s="15"/>
      <c r="AS667" s="15"/>
      <c r="AT667" s="15"/>
      <c r="AU667" s="15"/>
    </row>
    <row r="668" spans="2:50" x14ac:dyDescent="0.2">
      <c r="B668" s="20"/>
      <c r="C668" s="14"/>
      <c r="D668" s="14"/>
      <c r="AA668" s="15"/>
      <c r="AB668" s="15"/>
      <c r="AC668" s="15"/>
      <c r="AD668" s="15"/>
      <c r="AE668" s="15"/>
      <c r="AG668" s="68"/>
      <c r="AN668" s="15"/>
      <c r="AO668" s="15"/>
      <c r="AP668" s="15"/>
      <c r="AQ668" s="15"/>
      <c r="AR668" s="15"/>
      <c r="AS668" s="15"/>
      <c r="AT668" s="15"/>
      <c r="AU668" s="15"/>
    </row>
    <row r="669" spans="2:50" x14ac:dyDescent="0.2">
      <c r="B669" s="20"/>
      <c r="C669" s="14"/>
      <c r="D669" s="14"/>
      <c r="AA669" s="15"/>
      <c r="AB669" s="15"/>
      <c r="AC669" s="15"/>
      <c r="AD669" s="15"/>
      <c r="AE669" s="15"/>
      <c r="AG669" s="68"/>
      <c r="AN669" s="15"/>
      <c r="AO669" s="15"/>
      <c r="AP669" s="15"/>
      <c r="AQ669" s="15"/>
      <c r="AR669" s="15"/>
      <c r="AS669" s="15"/>
      <c r="AT669" s="15"/>
      <c r="AU669" s="15"/>
    </row>
    <row r="670" spans="2:50" x14ac:dyDescent="0.2">
      <c r="B670" s="20"/>
      <c r="C670" s="14"/>
      <c r="D670" s="14"/>
      <c r="AA670" s="15"/>
      <c r="AB670" s="15"/>
      <c r="AC670" s="15"/>
      <c r="AD670" s="15"/>
      <c r="AE670" s="15"/>
      <c r="AG670" s="68"/>
      <c r="AN670" s="15"/>
      <c r="AO670" s="15"/>
      <c r="AP670" s="15"/>
      <c r="AQ670" s="15"/>
      <c r="AR670" s="15"/>
      <c r="AS670" s="15"/>
      <c r="AT670" s="15"/>
      <c r="AU670" s="15"/>
    </row>
    <row r="671" spans="2:50" x14ac:dyDescent="0.2">
      <c r="B671" s="20"/>
      <c r="C671" s="14"/>
      <c r="D671" s="14"/>
      <c r="AA671" s="15"/>
      <c r="AB671" s="15"/>
      <c r="AC671" s="15"/>
      <c r="AD671" s="15"/>
      <c r="AE671" s="15"/>
      <c r="AG671" s="68"/>
      <c r="AN671" s="15"/>
      <c r="AO671" s="15"/>
      <c r="AP671" s="15"/>
      <c r="AQ671" s="15"/>
      <c r="AR671" s="15"/>
      <c r="AS671" s="15"/>
      <c r="AT671" s="15"/>
      <c r="AU671" s="15"/>
    </row>
    <row r="672" spans="2:50" x14ac:dyDescent="0.2">
      <c r="B672" s="20"/>
      <c r="C672" s="14"/>
      <c r="D672" s="14"/>
      <c r="AA672" s="15"/>
      <c r="AB672" s="15"/>
      <c r="AC672" s="15"/>
      <c r="AD672" s="15"/>
      <c r="AE672" s="15"/>
      <c r="AG672" s="68"/>
      <c r="AN672" s="15"/>
      <c r="AO672" s="15"/>
      <c r="AP672" s="15"/>
      <c r="AQ672" s="15"/>
      <c r="AR672" s="15"/>
      <c r="AS672" s="15"/>
      <c r="AT672" s="15"/>
      <c r="AU672" s="15"/>
    </row>
    <row r="673" spans="2:64" x14ac:dyDescent="0.2">
      <c r="B673" s="20"/>
      <c r="C673" s="14"/>
      <c r="D673" s="14"/>
      <c r="AA673" s="15"/>
      <c r="AB673" s="15"/>
      <c r="AC673" s="15"/>
      <c r="AD673" s="15"/>
      <c r="AE673" s="15"/>
      <c r="AG673" s="68"/>
      <c r="AN673" s="15"/>
      <c r="AO673" s="15"/>
      <c r="AP673" s="15"/>
      <c r="AQ673" s="15"/>
      <c r="AR673" s="15"/>
      <c r="AS673" s="15"/>
      <c r="AT673" s="15"/>
      <c r="AU673" s="15"/>
    </row>
    <row r="674" spans="2:64" x14ac:dyDescent="0.2">
      <c r="B674" s="20"/>
      <c r="C674" s="14"/>
      <c r="D674" s="14"/>
      <c r="AA674" s="15"/>
      <c r="AB674" s="15"/>
      <c r="AC674" s="15"/>
      <c r="AD674" s="15"/>
      <c r="AE674" s="15"/>
      <c r="AG674" s="68"/>
      <c r="AN674" s="15"/>
      <c r="AO674" s="15"/>
      <c r="AP674" s="15"/>
      <c r="AQ674" s="15"/>
      <c r="AR674" s="15"/>
      <c r="AS674" s="15"/>
      <c r="AT674" s="15"/>
      <c r="AU674" s="15"/>
    </row>
    <row r="675" spans="2:64" x14ac:dyDescent="0.2">
      <c r="B675" s="20"/>
      <c r="C675" s="14"/>
      <c r="D675" s="14"/>
      <c r="AA675" s="15"/>
      <c r="AB675" s="15"/>
      <c r="AC675" s="15"/>
      <c r="AD675" s="15"/>
      <c r="AE675" s="15"/>
      <c r="AG675" s="68"/>
      <c r="AN675" s="15"/>
      <c r="AO675" s="15"/>
      <c r="AP675" s="15"/>
      <c r="AQ675" s="15"/>
      <c r="AR675" s="15"/>
      <c r="AS675" s="15"/>
      <c r="AT675" s="15"/>
      <c r="AU675" s="15"/>
    </row>
    <row r="676" spans="2:64" x14ac:dyDescent="0.2">
      <c r="B676" s="20"/>
      <c r="C676" s="14"/>
      <c r="D676" s="14"/>
      <c r="AA676" s="15"/>
      <c r="AB676" s="15"/>
      <c r="AC676" s="15"/>
      <c r="AD676" s="15"/>
      <c r="AE676" s="15"/>
      <c r="AG676" s="68"/>
      <c r="AN676" s="15"/>
      <c r="AO676" s="15"/>
      <c r="AP676" s="15"/>
      <c r="AQ676" s="15"/>
      <c r="AR676" s="15"/>
      <c r="AS676" s="15"/>
      <c r="AT676" s="15"/>
      <c r="AU676" s="15"/>
    </row>
    <row r="677" spans="2:64" x14ac:dyDescent="0.2">
      <c r="B677" s="20"/>
      <c r="C677" s="14"/>
      <c r="D677" s="14"/>
      <c r="AA677" s="15"/>
      <c r="AB677" s="15"/>
      <c r="AC677" s="15"/>
      <c r="AD677" s="15"/>
      <c r="AE677" s="15"/>
      <c r="AG677" s="68"/>
      <c r="AN677" s="15"/>
      <c r="AO677" s="15"/>
      <c r="AP677" s="15"/>
      <c r="AQ677" s="15"/>
      <c r="AR677" s="15"/>
      <c r="AS677" s="15"/>
      <c r="AT677" s="15"/>
      <c r="AU677" s="15"/>
    </row>
    <row r="678" spans="2:64" x14ac:dyDescent="0.2">
      <c r="B678" s="20"/>
      <c r="C678" s="14"/>
      <c r="D678" s="14"/>
      <c r="AA678" s="15"/>
      <c r="AB678" s="15"/>
      <c r="AC678" s="15"/>
      <c r="AD678" s="15"/>
      <c r="AE678" s="15"/>
      <c r="AG678" s="68"/>
      <c r="AN678" s="15"/>
      <c r="AO678" s="15"/>
      <c r="AP678" s="15"/>
      <c r="AQ678" s="15"/>
      <c r="AR678" s="15"/>
      <c r="AS678" s="15"/>
      <c r="AT678" s="15"/>
      <c r="AU678" s="15"/>
    </row>
    <row r="679" spans="2:64" x14ac:dyDescent="0.2">
      <c r="B679" s="20"/>
      <c r="C679" s="14"/>
      <c r="D679" s="14"/>
      <c r="AA679" s="15"/>
      <c r="AB679" s="15"/>
      <c r="AC679" s="15"/>
      <c r="AD679" s="15"/>
      <c r="AE679" s="15"/>
      <c r="AG679" s="68"/>
      <c r="AN679" s="15"/>
      <c r="AO679" s="15"/>
      <c r="AP679" s="15"/>
      <c r="AQ679" s="15"/>
      <c r="AR679" s="15"/>
      <c r="AS679" s="15"/>
      <c r="AT679" s="15"/>
      <c r="AU679" s="15"/>
    </row>
    <row r="680" spans="2:64" x14ac:dyDescent="0.2">
      <c r="B680" s="20"/>
      <c r="C680" s="14"/>
      <c r="D680" s="14"/>
      <c r="AA680" s="15"/>
      <c r="AB680" s="15"/>
      <c r="AC680" s="15"/>
      <c r="AD680" s="15"/>
      <c r="AE680" s="15"/>
      <c r="AG680" s="68"/>
      <c r="AN680" s="15"/>
      <c r="AO680" s="15"/>
      <c r="AP680" s="15"/>
      <c r="AQ680" s="15"/>
      <c r="AR680" s="15"/>
      <c r="AS680" s="15"/>
      <c r="AT680" s="15"/>
      <c r="AU680" s="15"/>
    </row>
    <row r="681" spans="2:64" x14ac:dyDescent="0.2">
      <c r="B681" s="20"/>
      <c r="C681" s="14"/>
      <c r="D681" s="14"/>
      <c r="AA681" s="15"/>
      <c r="AB681" s="15"/>
      <c r="AC681" s="15"/>
      <c r="AD681" s="15"/>
      <c r="AE681" s="15"/>
      <c r="AG681" s="68"/>
      <c r="AN681" s="15"/>
      <c r="AO681" s="15"/>
      <c r="AP681" s="15"/>
      <c r="AQ681" s="15"/>
      <c r="AR681" s="15"/>
      <c r="AS681" s="15"/>
      <c r="AT681" s="15"/>
      <c r="AU681" s="15"/>
    </row>
    <row r="682" spans="2:64" x14ac:dyDescent="0.2">
      <c r="B682" s="20"/>
      <c r="C682" s="14"/>
      <c r="D682" s="14"/>
      <c r="AA682" s="15"/>
      <c r="AB682" s="15"/>
      <c r="AC682" s="15"/>
      <c r="AD682" s="15"/>
      <c r="AE682" s="15"/>
      <c r="AG682" s="68"/>
      <c r="AN682" s="15"/>
      <c r="AO682" s="15"/>
      <c r="AP682" s="15"/>
      <c r="AQ682" s="15"/>
      <c r="AR682" s="15"/>
      <c r="AS682" s="15"/>
      <c r="AT682" s="15"/>
      <c r="AU682" s="15"/>
    </row>
    <row r="683" spans="2:64" x14ac:dyDescent="0.2">
      <c r="B683" s="20"/>
      <c r="C683" s="14"/>
      <c r="D683" s="14"/>
      <c r="AA683" s="15"/>
      <c r="AB683" s="15"/>
      <c r="AC683" s="15"/>
      <c r="AD683" s="15"/>
      <c r="AE683" s="15"/>
      <c r="AG683" s="68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</row>
    <row r="684" spans="2:64" x14ac:dyDescent="0.2">
      <c r="B684" s="20"/>
      <c r="C684" s="14"/>
      <c r="D684" s="14"/>
      <c r="AA684" s="15"/>
      <c r="AB684" s="15"/>
      <c r="AC684" s="15"/>
      <c r="AD684" s="15"/>
      <c r="AE684" s="15"/>
      <c r="AG684" s="68"/>
      <c r="AN684" s="15"/>
      <c r="AO684" s="15"/>
      <c r="AP684" s="15"/>
      <c r="AQ684" s="15"/>
      <c r="AR684" s="15"/>
      <c r="AS684" s="15"/>
      <c r="AT684" s="15"/>
      <c r="AU684" s="15"/>
    </row>
    <row r="685" spans="2:64" x14ac:dyDescent="0.2">
      <c r="B685" s="20"/>
      <c r="C685" s="14"/>
      <c r="D685" s="14"/>
      <c r="AA685" s="15"/>
      <c r="AB685" s="15"/>
      <c r="AC685" s="15"/>
      <c r="AD685" s="15"/>
      <c r="AE685" s="15"/>
      <c r="AG685" s="68"/>
      <c r="AN685" s="15"/>
      <c r="AO685" s="15"/>
      <c r="AP685" s="15"/>
      <c r="AQ685" s="15"/>
      <c r="AR685" s="15"/>
      <c r="AS685" s="15"/>
      <c r="AT685" s="15"/>
      <c r="AU685" s="15"/>
    </row>
    <row r="686" spans="2:64" x14ac:dyDescent="0.2">
      <c r="B686" s="20"/>
      <c r="C686" s="14"/>
      <c r="D686" s="14"/>
      <c r="AA686" s="15"/>
      <c r="AB686" s="15"/>
      <c r="AC686" s="15"/>
      <c r="AD686" s="15"/>
      <c r="AE686" s="15"/>
      <c r="AG686" s="68"/>
      <c r="AN686" s="15"/>
      <c r="AO686" s="15"/>
      <c r="AP686" s="15"/>
      <c r="AQ686" s="15"/>
      <c r="AR686" s="15"/>
      <c r="AS686" s="15"/>
      <c r="AT686" s="15"/>
      <c r="AU686" s="15"/>
    </row>
    <row r="687" spans="2:64" x14ac:dyDescent="0.2">
      <c r="B687" s="20"/>
      <c r="C687" s="14"/>
      <c r="D687" s="14"/>
      <c r="AA687" s="15"/>
      <c r="AB687" s="15"/>
      <c r="AC687" s="15"/>
      <c r="AD687" s="15"/>
      <c r="AE687" s="15"/>
      <c r="AG687" s="68"/>
      <c r="AN687" s="15"/>
      <c r="AO687" s="15"/>
      <c r="AP687" s="15"/>
      <c r="AQ687" s="15"/>
      <c r="AR687" s="15"/>
      <c r="AS687" s="15"/>
      <c r="AT687" s="15"/>
      <c r="AU687" s="15"/>
    </row>
    <row r="688" spans="2:64" x14ac:dyDescent="0.2">
      <c r="B688" s="20"/>
      <c r="C688" s="14"/>
      <c r="D688" s="14"/>
      <c r="AA688" s="15"/>
      <c r="AB688" s="15"/>
      <c r="AC688" s="15"/>
      <c r="AD688" s="15"/>
      <c r="AE688" s="15"/>
      <c r="AG688" s="68"/>
      <c r="AN688" s="15"/>
      <c r="AO688" s="15"/>
      <c r="AP688" s="15"/>
      <c r="AQ688" s="15"/>
      <c r="AR688" s="15"/>
      <c r="AS688" s="15"/>
      <c r="AT688" s="15"/>
      <c r="AU688" s="15"/>
    </row>
    <row r="689" spans="2:47" x14ac:dyDescent="0.2">
      <c r="B689" s="20"/>
      <c r="C689" s="14"/>
      <c r="D689" s="14"/>
      <c r="AA689" s="15"/>
      <c r="AB689" s="15"/>
      <c r="AC689" s="15"/>
      <c r="AD689" s="15"/>
      <c r="AE689" s="15"/>
      <c r="AG689" s="68"/>
      <c r="AN689" s="15"/>
      <c r="AO689" s="15"/>
      <c r="AP689" s="15"/>
      <c r="AQ689" s="15"/>
      <c r="AR689" s="15"/>
      <c r="AS689" s="15"/>
      <c r="AT689" s="15"/>
      <c r="AU689" s="15"/>
    </row>
    <row r="690" spans="2:47" x14ac:dyDescent="0.2">
      <c r="B690" s="20"/>
      <c r="C690" s="14"/>
      <c r="D690" s="14"/>
      <c r="AA690" s="15"/>
      <c r="AB690" s="15"/>
      <c r="AC690" s="15"/>
      <c r="AD690" s="15"/>
      <c r="AE690" s="15"/>
      <c r="AG690" s="68"/>
      <c r="AN690" s="15"/>
      <c r="AO690" s="15"/>
      <c r="AP690" s="15"/>
      <c r="AQ690" s="15"/>
      <c r="AR690" s="15"/>
      <c r="AS690" s="15"/>
      <c r="AT690" s="15"/>
      <c r="AU690" s="15"/>
    </row>
    <row r="691" spans="2:47" x14ac:dyDescent="0.2">
      <c r="B691" s="20"/>
      <c r="C691" s="14"/>
      <c r="D691" s="14"/>
      <c r="AA691" s="15"/>
      <c r="AB691" s="15"/>
      <c r="AC691" s="15"/>
      <c r="AD691" s="15"/>
      <c r="AE691" s="15"/>
      <c r="AG691" s="68"/>
      <c r="AN691" s="15"/>
      <c r="AO691" s="15"/>
      <c r="AP691" s="15"/>
      <c r="AQ691" s="15"/>
      <c r="AR691" s="15"/>
      <c r="AS691" s="15"/>
      <c r="AT691" s="15"/>
      <c r="AU691" s="15"/>
    </row>
    <row r="692" spans="2:47" x14ac:dyDescent="0.2">
      <c r="B692" s="20"/>
      <c r="C692" s="14"/>
      <c r="D692" s="14"/>
      <c r="AA692" s="15"/>
      <c r="AB692" s="15"/>
      <c r="AC692" s="15"/>
      <c r="AD692" s="15"/>
      <c r="AE692" s="15"/>
      <c r="AG692" s="68"/>
      <c r="AN692" s="15"/>
      <c r="AO692" s="15"/>
      <c r="AP692" s="15"/>
      <c r="AQ692" s="15"/>
      <c r="AR692" s="15"/>
      <c r="AS692" s="15"/>
      <c r="AT692" s="15"/>
      <c r="AU692" s="15"/>
    </row>
    <row r="693" spans="2:47" x14ac:dyDescent="0.2">
      <c r="B693" s="20"/>
      <c r="C693" s="14"/>
      <c r="D693" s="14"/>
      <c r="AA693" s="15"/>
      <c r="AB693" s="15"/>
      <c r="AC693" s="15"/>
      <c r="AD693" s="15"/>
      <c r="AE693" s="15"/>
      <c r="AG693" s="68"/>
      <c r="AN693" s="15"/>
      <c r="AO693" s="15"/>
      <c r="AP693" s="15"/>
      <c r="AQ693" s="15"/>
      <c r="AR693" s="15"/>
      <c r="AS693" s="15"/>
      <c r="AT693" s="15"/>
      <c r="AU693" s="15"/>
    </row>
    <row r="694" spans="2:47" x14ac:dyDescent="0.2">
      <c r="B694" s="20"/>
      <c r="C694" s="14"/>
      <c r="D694" s="14"/>
      <c r="AA694" s="15"/>
      <c r="AB694" s="15"/>
      <c r="AC694" s="15"/>
      <c r="AD694" s="15"/>
      <c r="AE694" s="15"/>
      <c r="AG694" s="68"/>
      <c r="AN694" s="15"/>
      <c r="AO694" s="15"/>
      <c r="AP694" s="15"/>
      <c r="AQ694" s="15"/>
      <c r="AR694" s="15"/>
      <c r="AS694" s="15"/>
      <c r="AT694" s="15"/>
      <c r="AU694" s="15"/>
    </row>
    <row r="695" spans="2:47" x14ac:dyDescent="0.2">
      <c r="B695" s="20"/>
      <c r="C695" s="14"/>
      <c r="D695" s="14"/>
      <c r="AA695" s="15"/>
      <c r="AB695" s="15"/>
      <c r="AC695" s="15"/>
      <c r="AD695" s="15"/>
      <c r="AE695" s="15"/>
      <c r="AG695" s="68"/>
      <c r="AN695" s="15"/>
      <c r="AO695" s="15"/>
      <c r="AP695" s="15"/>
      <c r="AQ695" s="15"/>
      <c r="AR695" s="15"/>
      <c r="AS695" s="15"/>
      <c r="AT695" s="15"/>
      <c r="AU695" s="15"/>
    </row>
    <row r="696" spans="2:47" x14ac:dyDescent="0.2">
      <c r="B696" s="20"/>
      <c r="C696" s="14"/>
      <c r="D696" s="14"/>
      <c r="AA696" s="15"/>
      <c r="AB696" s="15"/>
      <c r="AC696" s="15"/>
      <c r="AD696" s="15"/>
      <c r="AE696" s="15"/>
      <c r="AG696" s="68"/>
      <c r="AN696" s="15"/>
      <c r="AO696" s="15"/>
      <c r="AP696" s="15"/>
      <c r="AQ696" s="15"/>
      <c r="AR696" s="15"/>
      <c r="AS696" s="15"/>
      <c r="AT696" s="15"/>
      <c r="AU696" s="15"/>
    </row>
    <row r="697" spans="2:47" x14ac:dyDescent="0.2">
      <c r="B697" s="20"/>
      <c r="C697" s="14"/>
      <c r="D697" s="14"/>
      <c r="AA697" s="15"/>
      <c r="AB697" s="15"/>
      <c r="AC697" s="15"/>
      <c r="AD697" s="15"/>
      <c r="AE697" s="15"/>
      <c r="AG697" s="68"/>
      <c r="AN697" s="15"/>
      <c r="AO697" s="15"/>
      <c r="AP697" s="15"/>
      <c r="AQ697" s="15"/>
      <c r="AR697" s="15"/>
      <c r="AS697" s="15"/>
      <c r="AT697" s="15"/>
      <c r="AU697" s="15"/>
    </row>
    <row r="698" spans="2:47" x14ac:dyDescent="0.2">
      <c r="B698" s="20"/>
      <c r="C698" s="14"/>
      <c r="D698" s="14"/>
      <c r="AA698" s="15"/>
      <c r="AB698" s="15"/>
      <c r="AC698" s="15"/>
      <c r="AD698" s="15"/>
      <c r="AE698" s="15"/>
      <c r="AG698" s="68"/>
      <c r="AN698" s="15"/>
      <c r="AO698" s="15"/>
      <c r="AP698" s="15"/>
      <c r="AQ698" s="15"/>
      <c r="AR698" s="15"/>
      <c r="AS698" s="15"/>
      <c r="AT698" s="15"/>
      <c r="AU698" s="15"/>
    </row>
    <row r="699" spans="2:47" x14ac:dyDescent="0.2">
      <c r="B699" s="20"/>
      <c r="C699" s="14"/>
      <c r="D699" s="14"/>
      <c r="AA699" s="15"/>
      <c r="AB699" s="15"/>
      <c r="AC699" s="15"/>
      <c r="AD699" s="15"/>
      <c r="AE699" s="15"/>
      <c r="AG699" s="68"/>
      <c r="AN699" s="15"/>
      <c r="AO699" s="15"/>
      <c r="AP699" s="15"/>
      <c r="AQ699" s="15"/>
      <c r="AR699" s="15"/>
      <c r="AS699" s="15"/>
      <c r="AT699" s="15"/>
      <c r="AU699" s="15"/>
    </row>
    <row r="700" spans="2:47" x14ac:dyDescent="0.2">
      <c r="B700" s="20"/>
      <c r="C700" s="14"/>
      <c r="D700" s="14"/>
      <c r="AA700" s="15"/>
      <c r="AB700" s="15"/>
      <c r="AC700" s="15"/>
      <c r="AD700" s="15"/>
      <c r="AE700" s="15"/>
      <c r="AG700" s="68"/>
      <c r="AN700" s="15"/>
      <c r="AO700" s="15"/>
      <c r="AP700" s="15"/>
      <c r="AQ700" s="15"/>
      <c r="AR700" s="15"/>
      <c r="AS700" s="15"/>
      <c r="AT700" s="15"/>
      <c r="AU700" s="15"/>
    </row>
    <row r="701" spans="2:47" x14ac:dyDescent="0.2">
      <c r="B701" s="20"/>
      <c r="C701" s="14"/>
      <c r="D701" s="14"/>
      <c r="AA701" s="15"/>
      <c r="AB701" s="15"/>
      <c r="AC701" s="15"/>
      <c r="AD701" s="15"/>
      <c r="AE701" s="15"/>
      <c r="AG701" s="68"/>
      <c r="AN701" s="15"/>
      <c r="AO701" s="15"/>
      <c r="AP701" s="15"/>
      <c r="AQ701" s="15"/>
      <c r="AR701" s="15"/>
      <c r="AS701" s="15"/>
      <c r="AT701" s="15"/>
      <c r="AU701" s="15"/>
    </row>
    <row r="702" spans="2:47" x14ac:dyDescent="0.2">
      <c r="B702" s="20"/>
      <c r="C702" s="14"/>
      <c r="D702" s="14"/>
      <c r="AA702" s="15"/>
      <c r="AB702" s="15"/>
      <c r="AC702" s="15"/>
      <c r="AD702" s="15"/>
      <c r="AE702" s="15"/>
      <c r="AG702" s="68"/>
      <c r="AN702" s="15"/>
      <c r="AO702" s="15"/>
      <c r="AP702" s="15"/>
      <c r="AQ702" s="15"/>
      <c r="AR702" s="15"/>
      <c r="AS702" s="15"/>
      <c r="AT702" s="15"/>
      <c r="AU702" s="15"/>
    </row>
    <row r="703" spans="2:47" x14ac:dyDescent="0.2">
      <c r="B703" s="20"/>
      <c r="C703" s="14"/>
      <c r="D703" s="14"/>
      <c r="AA703" s="15"/>
      <c r="AB703" s="15"/>
      <c r="AC703" s="15"/>
      <c r="AD703" s="15"/>
      <c r="AE703" s="15"/>
      <c r="AG703" s="68"/>
      <c r="AN703" s="15"/>
      <c r="AO703" s="15"/>
      <c r="AP703" s="15"/>
      <c r="AQ703" s="15"/>
      <c r="AR703" s="15"/>
      <c r="AS703" s="15"/>
      <c r="AT703" s="15"/>
      <c r="AU703" s="15"/>
    </row>
    <row r="704" spans="2:47" x14ac:dyDescent="0.2">
      <c r="B704" s="20"/>
      <c r="C704" s="14"/>
      <c r="D704" s="14"/>
      <c r="AA704" s="15"/>
      <c r="AB704" s="15"/>
      <c r="AC704" s="15"/>
      <c r="AD704" s="15"/>
      <c r="AE704" s="15"/>
      <c r="AG704" s="68"/>
      <c r="AN704" s="15"/>
      <c r="AO704" s="15"/>
      <c r="AP704" s="15"/>
      <c r="AQ704" s="15"/>
      <c r="AR704" s="15"/>
      <c r="AS704" s="15"/>
      <c r="AT704" s="15"/>
      <c r="AU704" s="15"/>
    </row>
    <row r="705" spans="2:64" x14ac:dyDescent="0.2">
      <c r="B705" s="20"/>
      <c r="C705" s="14"/>
      <c r="D705" s="14"/>
      <c r="AA705" s="15"/>
      <c r="AB705" s="15"/>
      <c r="AC705" s="15"/>
      <c r="AD705" s="15"/>
      <c r="AE705" s="15"/>
      <c r="AG705" s="68"/>
      <c r="AN705" s="15"/>
      <c r="AO705" s="15"/>
      <c r="AP705" s="15"/>
      <c r="AQ705" s="15"/>
      <c r="AR705" s="15"/>
      <c r="AS705" s="15"/>
      <c r="AT705" s="15"/>
      <c r="AU705" s="15"/>
    </row>
    <row r="706" spans="2:64" x14ac:dyDescent="0.2">
      <c r="B706" s="20"/>
      <c r="C706" s="14"/>
      <c r="D706" s="14"/>
      <c r="AA706" s="15"/>
      <c r="AB706" s="15"/>
      <c r="AC706" s="15"/>
      <c r="AD706" s="15"/>
      <c r="AE706" s="15"/>
      <c r="AG706" s="68"/>
      <c r="AN706" s="15"/>
      <c r="AO706" s="15"/>
      <c r="AP706" s="15"/>
      <c r="AQ706" s="15"/>
      <c r="AR706" s="15"/>
      <c r="AS706" s="15"/>
      <c r="AT706" s="15"/>
      <c r="AU706" s="15"/>
    </row>
    <row r="707" spans="2:64" x14ac:dyDescent="0.2">
      <c r="B707" s="20"/>
      <c r="C707" s="14"/>
      <c r="D707" s="14"/>
      <c r="AA707" s="15"/>
      <c r="AB707" s="15"/>
      <c r="AC707" s="15"/>
      <c r="AD707" s="15"/>
      <c r="AE707" s="15"/>
      <c r="AG707" s="68"/>
      <c r="AN707" s="15"/>
      <c r="AO707" s="15"/>
      <c r="AP707" s="15"/>
      <c r="AQ707" s="15"/>
      <c r="AR707" s="15"/>
      <c r="AS707" s="15"/>
      <c r="AT707" s="15"/>
      <c r="AU707" s="15"/>
    </row>
    <row r="708" spans="2:64" x14ac:dyDescent="0.2">
      <c r="B708" s="20"/>
      <c r="C708" s="14"/>
      <c r="D708" s="14"/>
      <c r="AA708" s="15"/>
      <c r="AB708" s="15"/>
      <c r="AC708" s="15"/>
      <c r="AD708" s="15"/>
      <c r="AE708" s="15"/>
      <c r="AG708" s="68"/>
      <c r="AN708" s="15"/>
      <c r="AO708" s="15"/>
      <c r="AP708" s="15"/>
      <c r="AQ708" s="15"/>
      <c r="AR708" s="15"/>
      <c r="AS708" s="15"/>
      <c r="AT708" s="15"/>
      <c r="AU708" s="15"/>
    </row>
    <row r="709" spans="2:64" x14ac:dyDescent="0.2">
      <c r="B709" s="20"/>
      <c r="C709" s="14"/>
      <c r="D709" s="14"/>
      <c r="AA709" s="15"/>
      <c r="AB709" s="15"/>
      <c r="AC709" s="15"/>
      <c r="AD709" s="15"/>
      <c r="AE709" s="15"/>
      <c r="AG709" s="68"/>
      <c r="AN709" s="15"/>
      <c r="AO709" s="15"/>
      <c r="AP709" s="15"/>
      <c r="AQ709" s="15"/>
      <c r="AR709" s="15"/>
      <c r="AS709" s="15"/>
      <c r="AT709" s="15"/>
      <c r="AU709" s="15"/>
    </row>
    <row r="710" spans="2:64" x14ac:dyDescent="0.2">
      <c r="B710" s="20"/>
      <c r="C710" s="14"/>
      <c r="D710" s="14"/>
      <c r="AA710" s="15"/>
      <c r="AB710" s="15"/>
      <c r="AC710" s="15"/>
      <c r="AD710" s="15"/>
      <c r="AE710" s="15"/>
      <c r="AG710" s="68"/>
      <c r="AN710" s="15"/>
      <c r="AO710" s="15"/>
      <c r="AP710" s="15"/>
      <c r="AQ710" s="15"/>
      <c r="AR710" s="15"/>
      <c r="AS710" s="15"/>
      <c r="AT710" s="15"/>
      <c r="AU710" s="15"/>
    </row>
    <row r="711" spans="2:64" x14ac:dyDescent="0.2">
      <c r="B711" s="20"/>
      <c r="C711" s="14"/>
      <c r="D711" s="14"/>
      <c r="AA711" s="15"/>
      <c r="AB711" s="15"/>
      <c r="AC711" s="15"/>
      <c r="AD711" s="15"/>
      <c r="AE711" s="15"/>
      <c r="AG711" s="68"/>
      <c r="AN711" s="15"/>
      <c r="AO711" s="15"/>
      <c r="AP711" s="15"/>
      <c r="AQ711" s="15"/>
      <c r="AR711" s="15"/>
      <c r="AS711" s="15"/>
      <c r="AT711" s="15"/>
      <c r="AU711" s="15"/>
    </row>
    <row r="712" spans="2:64" x14ac:dyDescent="0.2">
      <c r="B712" s="20"/>
      <c r="C712" s="14"/>
      <c r="D712" s="14"/>
      <c r="AA712" s="15"/>
      <c r="AB712" s="15"/>
      <c r="AC712" s="15"/>
      <c r="AD712" s="15"/>
      <c r="AE712" s="15"/>
      <c r="AG712" s="68"/>
      <c r="AN712" s="15"/>
      <c r="AO712" s="15"/>
      <c r="AP712" s="15"/>
      <c r="AQ712" s="15"/>
      <c r="AR712" s="15"/>
      <c r="AS712" s="15"/>
      <c r="AT712" s="15"/>
      <c r="AU712" s="15"/>
    </row>
    <row r="713" spans="2:64" x14ac:dyDescent="0.2">
      <c r="B713" s="20"/>
      <c r="C713" s="14"/>
      <c r="D713" s="14"/>
      <c r="AA713" s="15"/>
      <c r="AB713" s="15"/>
      <c r="AC713" s="15"/>
      <c r="AD713" s="15"/>
      <c r="AE713" s="15"/>
      <c r="AG713" s="68"/>
      <c r="AN713" s="15"/>
      <c r="AO713" s="15"/>
      <c r="AP713" s="15"/>
      <c r="AQ713" s="15"/>
      <c r="AR713" s="15"/>
      <c r="AS713" s="15"/>
      <c r="AT713" s="15"/>
      <c r="AU713" s="15"/>
    </row>
    <row r="714" spans="2:64" x14ac:dyDescent="0.2">
      <c r="B714" s="20"/>
      <c r="C714" s="14"/>
      <c r="D714" s="14"/>
      <c r="AA714" s="15"/>
      <c r="AB714" s="15"/>
      <c r="AC714" s="15"/>
      <c r="AD714" s="15"/>
      <c r="AE714" s="15"/>
      <c r="AG714" s="68"/>
      <c r="AN714" s="15"/>
      <c r="AO714" s="15"/>
      <c r="AP714" s="15"/>
      <c r="AQ714" s="15"/>
      <c r="AR714" s="15"/>
      <c r="AS714" s="15"/>
      <c r="AT714" s="15"/>
      <c r="AU714" s="15"/>
    </row>
    <row r="715" spans="2:64" x14ac:dyDescent="0.2">
      <c r="B715" s="20"/>
      <c r="C715" s="14"/>
      <c r="D715" s="14"/>
      <c r="AA715" s="15"/>
      <c r="AB715" s="15"/>
      <c r="AC715" s="15"/>
      <c r="AD715" s="15"/>
      <c r="AE715" s="15"/>
      <c r="AG715" s="68"/>
      <c r="AN715" s="15"/>
      <c r="AO715" s="15"/>
      <c r="AP715" s="15"/>
      <c r="AQ715" s="15"/>
      <c r="AR715" s="15"/>
      <c r="AS715" s="15"/>
      <c r="AT715" s="15"/>
      <c r="AU715" s="15"/>
    </row>
    <row r="716" spans="2:64" x14ac:dyDescent="0.2">
      <c r="B716" s="20"/>
      <c r="C716" s="14"/>
      <c r="D716" s="14"/>
      <c r="AA716" s="15"/>
      <c r="AB716" s="15"/>
      <c r="AC716" s="15"/>
      <c r="AD716" s="15"/>
      <c r="AE716" s="15"/>
      <c r="AG716" s="68"/>
      <c r="AN716" s="15"/>
      <c r="AO716" s="15"/>
      <c r="AP716" s="15"/>
      <c r="AQ716" s="15"/>
      <c r="AR716" s="15"/>
      <c r="AS716" s="15"/>
      <c r="AT716" s="15"/>
      <c r="AU716" s="15"/>
    </row>
    <row r="717" spans="2:64" x14ac:dyDescent="0.2">
      <c r="B717" s="20"/>
      <c r="C717" s="14"/>
      <c r="D717" s="14"/>
      <c r="AA717" s="15"/>
      <c r="AB717" s="15"/>
      <c r="AC717" s="15"/>
      <c r="AD717" s="15"/>
      <c r="AE717" s="15"/>
      <c r="AG717" s="68"/>
      <c r="AN717" s="15"/>
      <c r="AO717" s="15"/>
      <c r="AP717" s="15"/>
      <c r="AQ717" s="15"/>
      <c r="AR717" s="15"/>
      <c r="AS717" s="15"/>
      <c r="AT717" s="15"/>
      <c r="AU717" s="15"/>
    </row>
    <row r="718" spans="2:64" x14ac:dyDescent="0.2">
      <c r="B718" s="20"/>
      <c r="C718" s="14"/>
      <c r="D718" s="14"/>
      <c r="AA718" s="15"/>
      <c r="AB718" s="15"/>
      <c r="AC718" s="15"/>
      <c r="AD718" s="15"/>
      <c r="AE718" s="15"/>
      <c r="AG718" s="68"/>
      <c r="AN718" s="15"/>
      <c r="AO718" s="15"/>
      <c r="AP718" s="15"/>
      <c r="AQ718" s="15"/>
      <c r="AR718" s="15"/>
      <c r="AS718" s="15"/>
      <c r="AT718" s="15"/>
      <c r="AU718" s="15"/>
    </row>
    <row r="719" spans="2:64" x14ac:dyDescent="0.2">
      <c r="B719" s="20"/>
      <c r="C719" s="14"/>
      <c r="D719" s="14"/>
      <c r="AA719" s="15"/>
      <c r="AB719" s="15"/>
      <c r="AC719" s="15"/>
      <c r="AD719" s="15"/>
      <c r="AE719" s="15"/>
      <c r="AG719" s="68"/>
      <c r="AN719" s="15"/>
      <c r="AO719" s="15"/>
      <c r="AP719" s="15"/>
      <c r="AQ719" s="15"/>
      <c r="AR719" s="15"/>
      <c r="AS719" s="15"/>
      <c r="AT719" s="15"/>
      <c r="AU719" s="15"/>
      <c r="AV719" s="15"/>
    </row>
    <row r="720" spans="2:64" x14ac:dyDescent="0.2">
      <c r="B720" s="20"/>
      <c r="C720" s="14"/>
      <c r="D720" s="14"/>
      <c r="AA720" s="15"/>
      <c r="AB720" s="15"/>
      <c r="AC720" s="15"/>
      <c r="AD720" s="15"/>
      <c r="AE720" s="15"/>
      <c r="AG720" s="68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</row>
    <row r="721" spans="2:47" x14ac:dyDescent="0.2">
      <c r="B721" s="20"/>
      <c r="C721" s="14"/>
      <c r="D721" s="14"/>
      <c r="AA721" s="15"/>
      <c r="AB721" s="15"/>
      <c r="AC721" s="15"/>
      <c r="AD721" s="15"/>
      <c r="AE721" s="15"/>
      <c r="AG721" s="68"/>
      <c r="AN721" s="15"/>
      <c r="AO721" s="15"/>
      <c r="AP721" s="15"/>
      <c r="AQ721" s="15"/>
      <c r="AR721" s="15"/>
      <c r="AS721" s="15"/>
      <c r="AT721" s="15"/>
      <c r="AU721" s="15"/>
    </row>
    <row r="722" spans="2:47" x14ac:dyDescent="0.2">
      <c r="B722" s="20"/>
      <c r="C722" s="14"/>
      <c r="D722" s="14"/>
      <c r="AA722" s="15"/>
      <c r="AB722" s="15"/>
      <c r="AC722" s="15"/>
      <c r="AD722" s="15"/>
      <c r="AE722" s="15"/>
      <c r="AG722" s="68"/>
      <c r="AN722" s="15"/>
      <c r="AO722" s="15"/>
      <c r="AP722" s="15"/>
      <c r="AQ722" s="15"/>
      <c r="AR722" s="15"/>
      <c r="AS722" s="15"/>
      <c r="AT722" s="15"/>
      <c r="AU722" s="15"/>
    </row>
    <row r="723" spans="2:47" x14ac:dyDescent="0.2">
      <c r="B723" s="20"/>
      <c r="C723" s="14"/>
      <c r="D723" s="14"/>
      <c r="AA723" s="15"/>
      <c r="AB723" s="15"/>
      <c r="AC723" s="15"/>
      <c r="AD723" s="15"/>
      <c r="AE723" s="15"/>
      <c r="AG723" s="68"/>
      <c r="AN723" s="15"/>
      <c r="AO723" s="15"/>
      <c r="AP723" s="15"/>
      <c r="AQ723" s="15"/>
      <c r="AR723" s="15"/>
      <c r="AS723" s="15"/>
      <c r="AT723" s="15"/>
      <c r="AU723" s="15"/>
    </row>
    <row r="724" spans="2:47" x14ac:dyDescent="0.2">
      <c r="B724" s="20"/>
      <c r="C724" s="14"/>
      <c r="D724" s="14"/>
      <c r="AA724" s="15"/>
      <c r="AB724" s="15"/>
      <c r="AC724" s="15"/>
      <c r="AD724" s="15"/>
      <c r="AE724" s="15"/>
      <c r="AG724" s="68"/>
      <c r="AN724" s="15"/>
      <c r="AO724" s="15"/>
      <c r="AP724" s="15"/>
      <c r="AQ724" s="15"/>
      <c r="AR724" s="15"/>
      <c r="AS724" s="15"/>
      <c r="AT724" s="15"/>
      <c r="AU724" s="15"/>
    </row>
    <row r="725" spans="2:47" x14ac:dyDescent="0.2">
      <c r="B725" s="20"/>
      <c r="C725" s="14"/>
      <c r="D725" s="14"/>
      <c r="AA725" s="15"/>
      <c r="AB725" s="15"/>
      <c r="AC725" s="15"/>
      <c r="AD725" s="15"/>
      <c r="AE725" s="15"/>
      <c r="AG725" s="68"/>
      <c r="AN725" s="15"/>
      <c r="AO725" s="15"/>
      <c r="AP725" s="15"/>
      <c r="AQ725" s="15"/>
      <c r="AR725" s="15"/>
      <c r="AS725" s="15"/>
      <c r="AT725" s="15"/>
      <c r="AU725" s="15"/>
    </row>
    <row r="726" spans="2:47" x14ac:dyDescent="0.2">
      <c r="B726" s="20"/>
      <c r="C726" s="14"/>
      <c r="D726" s="14"/>
      <c r="AA726" s="15"/>
      <c r="AB726" s="15"/>
      <c r="AC726" s="15"/>
      <c r="AD726" s="15"/>
      <c r="AE726" s="15"/>
      <c r="AG726" s="68"/>
      <c r="AN726" s="15"/>
      <c r="AO726" s="15"/>
      <c r="AP726" s="15"/>
      <c r="AQ726" s="15"/>
      <c r="AR726" s="15"/>
      <c r="AS726" s="15"/>
      <c r="AT726" s="15"/>
      <c r="AU726" s="15"/>
    </row>
    <row r="727" spans="2:47" x14ac:dyDescent="0.2">
      <c r="B727" s="20"/>
      <c r="C727" s="14"/>
      <c r="D727" s="14"/>
      <c r="AA727" s="15"/>
      <c r="AB727" s="15"/>
      <c r="AC727" s="15"/>
      <c r="AD727" s="15"/>
      <c r="AE727" s="15"/>
      <c r="AG727" s="68"/>
      <c r="AN727" s="15"/>
      <c r="AO727" s="15"/>
      <c r="AP727" s="15"/>
      <c r="AQ727" s="15"/>
      <c r="AR727" s="15"/>
      <c r="AS727" s="15"/>
      <c r="AT727" s="15"/>
      <c r="AU727" s="15"/>
    </row>
    <row r="728" spans="2:47" x14ac:dyDescent="0.2">
      <c r="B728" s="20"/>
      <c r="C728" s="14"/>
      <c r="D728" s="14"/>
      <c r="AA728" s="15"/>
      <c r="AB728" s="15"/>
      <c r="AC728" s="15"/>
      <c r="AD728" s="15"/>
      <c r="AE728" s="15"/>
      <c r="AG728" s="68"/>
      <c r="AN728" s="15"/>
      <c r="AO728" s="15"/>
      <c r="AP728" s="15"/>
      <c r="AQ728" s="15"/>
      <c r="AR728" s="15"/>
      <c r="AS728" s="15"/>
      <c r="AT728" s="15"/>
      <c r="AU728" s="15"/>
    </row>
    <row r="729" spans="2:47" x14ac:dyDescent="0.2">
      <c r="B729" s="20"/>
      <c r="C729" s="14"/>
      <c r="D729" s="14"/>
      <c r="AA729" s="15"/>
      <c r="AB729" s="15"/>
      <c r="AC729" s="15"/>
      <c r="AD729" s="15"/>
      <c r="AE729" s="15"/>
      <c r="AG729" s="68"/>
      <c r="AN729" s="15"/>
      <c r="AO729" s="15"/>
      <c r="AP729" s="15"/>
      <c r="AQ729" s="15"/>
      <c r="AR729" s="15"/>
      <c r="AS729" s="15"/>
      <c r="AT729" s="15"/>
      <c r="AU729" s="15"/>
    </row>
    <row r="730" spans="2:47" x14ac:dyDescent="0.2">
      <c r="B730" s="20"/>
      <c r="C730" s="14"/>
      <c r="D730" s="14"/>
      <c r="AA730" s="15"/>
      <c r="AB730" s="15"/>
      <c r="AC730" s="15"/>
      <c r="AD730" s="15"/>
      <c r="AE730" s="15"/>
      <c r="AG730" s="68"/>
      <c r="AN730" s="15"/>
      <c r="AO730" s="15"/>
      <c r="AP730" s="15"/>
      <c r="AQ730" s="15"/>
      <c r="AR730" s="15"/>
      <c r="AS730" s="15"/>
      <c r="AT730" s="15"/>
      <c r="AU730" s="15"/>
    </row>
    <row r="731" spans="2:47" x14ac:dyDescent="0.2">
      <c r="B731" s="20"/>
      <c r="C731" s="14"/>
      <c r="D731" s="14"/>
      <c r="AA731" s="15"/>
      <c r="AB731" s="15"/>
      <c r="AC731" s="15"/>
      <c r="AD731" s="15"/>
      <c r="AE731" s="15"/>
      <c r="AG731" s="68"/>
      <c r="AN731" s="15"/>
      <c r="AO731" s="15"/>
      <c r="AP731" s="15"/>
      <c r="AQ731" s="15"/>
      <c r="AR731" s="15"/>
      <c r="AS731" s="15"/>
      <c r="AT731" s="15"/>
      <c r="AU731" s="15"/>
    </row>
    <row r="732" spans="2:47" x14ac:dyDescent="0.2">
      <c r="B732" s="20"/>
      <c r="C732" s="14"/>
      <c r="D732" s="14"/>
      <c r="AA732" s="15"/>
      <c r="AB732" s="15"/>
      <c r="AC732" s="15"/>
      <c r="AD732" s="15"/>
      <c r="AE732" s="15"/>
      <c r="AG732" s="68"/>
      <c r="AN732" s="15"/>
      <c r="AO732" s="15"/>
      <c r="AP732" s="15"/>
      <c r="AQ732" s="15"/>
      <c r="AR732" s="15"/>
      <c r="AS732" s="15"/>
      <c r="AT732" s="15"/>
      <c r="AU732" s="15"/>
    </row>
    <row r="733" spans="2:47" x14ac:dyDescent="0.2">
      <c r="B733" s="20"/>
      <c r="C733" s="14"/>
      <c r="D733" s="14"/>
      <c r="AA733" s="15"/>
      <c r="AB733" s="15"/>
      <c r="AC733" s="15"/>
      <c r="AD733" s="15"/>
      <c r="AE733" s="15"/>
      <c r="AG733" s="68"/>
      <c r="AN733" s="15"/>
      <c r="AO733" s="15"/>
      <c r="AP733" s="15"/>
      <c r="AQ733" s="15"/>
      <c r="AR733" s="15"/>
      <c r="AS733" s="15"/>
      <c r="AT733" s="15"/>
      <c r="AU733" s="15"/>
    </row>
    <row r="734" spans="2:47" x14ac:dyDescent="0.2">
      <c r="B734" s="20"/>
      <c r="C734" s="14"/>
      <c r="D734" s="14"/>
      <c r="AA734" s="15"/>
      <c r="AB734" s="15"/>
      <c r="AC734" s="15"/>
      <c r="AD734" s="15"/>
      <c r="AE734" s="15"/>
      <c r="AG734" s="68"/>
      <c r="AN734" s="15"/>
      <c r="AO734" s="15"/>
      <c r="AP734" s="15"/>
      <c r="AQ734" s="15"/>
      <c r="AR734" s="15"/>
      <c r="AS734" s="15"/>
      <c r="AT734" s="15"/>
      <c r="AU734" s="15"/>
    </row>
    <row r="735" spans="2:47" x14ac:dyDescent="0.2">
      <c r="B735" s="20"/>
      <c r="C735" s="14"/>
      <c r="D735" s="14"/>
      <c r="AA735" s="15"/>
      <c r="AB735" s="15"/>
      <c r="AC735" s="15"/>
      <c r="AD735" s="15"/>
      <c r="AE735" s="15"/>
      <c r="AG735" s="68"/>
      <c r="AN735" s="15"/>
      <c r="AO735" s="15"/>
      <c r="AP735" s="15"/>
      <c r="AQ735" s="15"/>
      <c r="AR735" s="15"/>
      <c r="AS735" s="15"/>
      <c r="AT735" s="15"/>
      <c r="AU735" s="15"/>
    </row>
    <row r="736" spans="2:47" x14ac:dyDescent="0.2">
      <c r="B736" s="20"/>
      <c r="C736" s="14"/>
      <c r="D736" s="14"/>
      <c r="AA736" s="15"/>
      <c r="AB736" s="15"/>
      <c r="AC736" s="15"/>
      <c r="AD736" s="15"/>
      <c r="AE736" s="15"/>
      <c r="AG736" s="68"/>
      <c r="AN736" s="15"/>
      <c r="AO736" s="15"/>
      <c r="AP736" s="15"/>
      <c r="AQ736" s="15"/>
      <c r="AR736" s="15"/>
      <c r="AS736" s="15"/>
      <c r="AT736" s="15"/>
      <c r="AU736" s="15"/>
    </row>
    <row r="737" spans="2:64" x14ac:dyDescent="0.2">
      <c r="B737" s="20"/>
      <c r="C737" s="14"/>
      <c r="D737" s="14"/>
      <c r="AA737" s="15"/>
      <c r="AB737" s="15"/>
      <c r="AC737" s="15"/>
      <c r="AD737" s="15"/>
      <c r="AE737" s="15"/>
      <c r="AG737" s="68"/>
      <c r="AN737" s="15"/>
      <c r="AO737" s="15"/>
      <c r="AP737" s="15"/>
      <c r="AQ737" s="15"/>
      <c r="AR737" s="15"/>
      <c r="AS737" s="15"/>
      <c r="AT737" s="15"/>
      <c r="AU737" s="15"/>
    </row>
    <row r="738" spans="2:64" x14ac:dyDescent="0.2">
      <c r="B738" s="20"/>
      <c r="C738" s="14"/>
      <c r="D738" s="14"/>
      <c r="AA738" s="15"/>
      <c r="AB738" s="15"/>
      <c r="AC738" s="15"/>
      <c r="AD738" s="15"/>
      <c r="AE738" s="15"/>
      <c r="AG738" s="68"/>
      <c r="AN738" s="15"/>
      <c r="AO738" s="15"/>
      <c r="AP738" s="15"/>
      <c r="AQ738" s="15"/>
      <c r="AR738" s="15"/>
      <c r="AS738" s="15"/>
      <c r="AT738" s="15"/>
      <c r="AU738" s="15"/>
    </row>
    <row r="739" spans="2:64" x14ac:dyDescent="0.2">
      <c r="B739" s="20"/>
      <c r="C739" s="14"/>
      <c r="D739" s="14"/>
      <c r="AA739" s="15"/>
      <c r="AB739" s="15"/>
      <c r="AC739" s="15"/>
      <c r="AD739" s="15"/>
      <c r="AE739" s="15"/>
      <c r="AG739" s="68"/>
      <c r="AN739" s="15"/>
      <c r="AO739" s="15"/>
      <c r="AP739" s="15"/>
      <c r="AQ739" s="15"/>
      <c r="AR739" s="15"/>
      <c r="AS739" s="15"/>
      <c r="AT739" s="15"/>
      <c r="AU739" s="15"/>
    </row>
    <row r="740" spans="2:64" x14ac:dyDescent="0.2">
      <c r="B740" s="20"/>
      <c r="C740" s="14"/>
      <c r="D740" s="14"/>
      <c r="AA740" s="15"/>
      <c r="AB740" s="15"/>
      <c r="AC740" s="15"/>
      <c r="AD740" s="15"/>
      <c r="AE740" s="15"/>
      <c r="AG740" s="68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</row>
    <row r="741" spans="2:64" x14ac:dyDescent="0.2">
      <c r="B741" s="20"/>
      <c r="C741" s="14"/>
      <c r="D741" s="14"/>
      <c r="AA741" s="15"/>
      <c r="AB741" s="15"/>
      <c r="AC741" s="15"/>
      <c r="AD741" s="15"/>
      <c r="AE741" s="15"/>
      <c r="AG741" s="68"/>
      <c r="AN741" s="15"/>
      <c r="AO741" s="15"/>
      <c r="AP741" s="15"/>
      <c r="AQ741" s="15"/>
      <c r="AR741" s="15"/>
      <c r="AS741" s="15"/>
      <c r="AT741" s="15"/>
      <c r="AU741" s="15"/>
    </row>
    <row r="742" spans="2:64" x14ac:dyDescent="0.2">
      <c r="B742" s="20"/>
      <c r="C742" s="14"/>
      <c r="D742" s="14"/>
      <c r="AA742" s="15"/>
      <c r="AB742" s="15"/>
      <c r="AC742" s="15"/>
      <c r="AD742" s="15"/>
      <c r="AE742" s="15"/>
      <c r="AG742" s="68"/>
      <c r="AN742" s="15"/>
      <c r="AO742" s="15"/>
      <c r="AP742" s="15"/>
      <c r="AQ742" s="15"/>
      <c r="AR742" s="15"/>
      <c r="AS742" s="15"/>
      <c r="AT742" s="15"/>
      <c r="AU742" s="15"/>
    </row>
    <row r="743" spans="2:64" x14ac:dyDescent="0.2">
      <c r="B743" s="20"/>
      <c r="C743" s="14"/>
      <c r="D743" s="14"/>
      <c r="AA743" s="15"/>
      <c r="AB743" s="15"/>
      <c r="AC743" s="15"/>
      <c r="AD743" s="15"/>
      <c r="AE743" s="15"/>
      <c r="AG743" s="68"/>
      <c r="AN743" s="15"/>
      <c r="AO743" s="15"/>
      <c r="AP743" s="15"/>
      <c r="AQ743" s="15"/>
      <c r="AR743" s="15"/>
      <c r="AS743" s="15"/>
      <c r="AT743" s="15"/>
      <c r="AU743" s="15"/>
    </row>
    <row r="744" spans="2:64" x14ac:dyDescent="0.2">
      <c r="B744" s="20"/>
      <c r="C744" s="14"/>
      <c r="D744" s="14"/>
      <c r="AA744" s="15"/>
      <c r="AB744" s="15"/>
      <c r="AC744" s="15"/>
      <c r="AD744" s="15"/>
      <c r="AE744" s="15"/>
      <c r="AG744" s="68"/>
      <c r="AN744" s="15"/>
      <c r="AO744" s="15"/>
      <c r="AP744" s="15"/>
      <c r="AQ744" s="15"/>
      <c r="AR744" s="15"/>
      <c r="AS744" s="15"/>
      <c r="AT744" s="15"/>
      <c r="AU744" s="15"/>
    </row>
    <row r="745" spans="2:64" x14ac:dyDescent="0.2">
      <c r="B745" s="20"/>
      <c r="C745" s="14"/>
      <c r="D745" s="14"/>
      <c r="AA745" s="15"/>
      <c r="AB745" s="15"/>
      <c r="AC745" s="15"/>
      <c r="AD745" s="15"/>
      <c r="AE745" s="15"/>
      <c r="AG745" s="68"/>
      <c r="AN745" s="15"/>
      <c r="AO745" s="15"/>
      <c r="AP745" s="15"/>
      <c r="AQ745" s="15"/>
      <c r="AR745" s="15"/>
      <c r="AS745" s="15"/>
      <c r="AT745" s="15"/>
      <c r="AU745" s="15"/>
    </row>
    <row r="746" spans="2:64" x14ac:dyDescent="0.2">
      <c r="B746" s="20"/>
      <c r="C746" s="14"/>
      <c r="D746" s="14"/>
      <c r="AA746" s="15"/>
      <c r="AB746" s="15"/>
      <c r="AC746" s="15"/>
      <c r="AD746" s="15"/>
      <c r="AE746" s="15"/>
      <c r="AG746" s="68"/>
      <c r="AN746" s="15"/>
      <c r="AO746" s="15"/>
      <c r="AP746" s="15"/>
      <c r="AQ746" s="15"/>
      <c r="AR746" s="15"/>
      <c r="AS746" s="15"/>
      <c r="AT746" s="15"/>
      <c r="AU746" s="15"/>
    </row>
    <row r="747" spans="2:64" x14ac:dyDescent="0.2">
      <c r="B747" s="20"/>
      <c r="C747" s="14"/>
      <c r="D747" s="14"/>
      <c r="AA747" s="15"/>
      <c r="AB747" s="15"/>
      <c r="AC747" s="15"/>
      <c r="AD747" s="15"/>
      <c r="AE747" s="15"/>
      <c r="AG747" s="68"/>
      <c r="AN747" s="15"/>
      <c r="AO747" s="15"/>
      <c r="AP747" s="15"/>
      <c r="AQ747" s="15"/>
      <c r="AR747" s="15"/>
      <c r="AS747" s="15"/>
      <c r="AT747" s="15"/>
      <c r="AU747" s="15"/>
    </row>
    <row r="748" spans="2:64" x14ac:dyDescent="0.2">
      <c r="B748" s="20"/>
      <c r="C748" s="14"/>
      <c r="D748" s="14"/>
      <c r="AA748" s="15"/>
      <c r="AB748" s="15"/>
      <c r="AC748" s="15"/>
      <c r="AD748" s="15"/>
      <c r="AE748" s="15"/>
      <c r="AG748" s="68"/>
      <c r="AN748" s="15"/>
      <c r="AO748" s="15"/>
      <c r="AP748" s="15"/>
      <c r="AQ748" s="15"/>
      <c r="AR748" s="15"/>
      <c r="AS748" s="15"/>
      <c r="AT748" s="15"/>
      <c r="AU748" s="15"/>
    </row>
    <row r="749" spans="2:64" x14ac:dyDescent="0.2">
      <c r="B749" s="20"/>
      <c r="C749" s="14"/>
      <c r="D749" s="14"/>
      <c r="AA749" s="15"/>
      <c r="AB749" s="15"/>
      <c r="AC749" s="15"/>
      <c r="AD749" s="15"/>
      <c r="AE749" s="15"/>
      <c r="AG749" s="68"/>
      <c r="AN749" s="15"/>
      <c r="AO749" s="15"/>
      <c r="AP749" s="15"/>
      <c r="AQ749" s="15"/>
      <c r="AR749" s="15"/>
      <c r="AS749" s="15"/>
      <c r="AT749" s="15"/>
      <c r="AU749" s="15"/>
    </row>
    <row r="750" spans="2:64" x14ac:dyDescent="0.2">
      <c r="B750" s="20"/>
      <c r="C750" s="14"/>
      <c r="D750" s="14"/>
      <c r="AA750" s="15"/>
      <c r="AB750" s="15"/>
      <c r="AC750" s="15"/>
      <c r="AD750" s="15"/>
      <c r="AE750" s="15"/>
      <c r="AG750" s="68"/>
      <c r="AN750" s="15"/>
      <c r="AO750" s="15"/>
      <c r="AP750" s="15"/>
      <c r="AQ750" s="15"/>
      <c r="AR750" s="15"/>
      <c r="AS750" s="15"/>
      <c r="AT750" s="15"/>
      <c r="AU750" s="15"/>
    </row>
    <row r="751" spans="2:64" x14ac:dyDescent="0.2">
      <c r="B751" s="20"/>
      <c r="C751" s="14"/>
      <c r="D751" s="14"/>
      <c r="AA751" s="15"/>
      <c r="AB751" s="15"/>
      <c r="AC751" s="15"/>
      <c r="AD751" s="15"/>
      <c r="AE751" s="15"/>
      <c r="AG751" s="68"/>
      <c r="AN751" s="15"/>
      <c r="AO751" s="15"/>
      <c r="AP751" s="15"/>
      <c r="AQ751" s="15"/>
      <c r="AR751" s="15"/>
      <c r="AS751" s="15"/>
      <c r="AT751" s="15"/>
      <c r="AU751" s="15"/>
      <c r="AV751" s="15"/>
    </row>
    <row r="752" spans="2:64" x14ac:dyDescent="0.2">
      <c r="B752" s="20"/>
      <c r="C752" s="14"/>
      <c r="D752" s="14"/>
      <c r="AA752" s="15"/>
      <c r="AB752" s="15"/>
      <c r="AC752" s="15"/>
      <c r="AD752" s="15"/>
      <c r="AE752" s="15"/>
      <c r="AG752" s="68"/>
      <c r="AN752" s="15"/>
      <c r="AO752" s="15"/>
      <c r="AP752" s="15"/>
      <c r="AQ752" s="15"/>
      <c r="AR752" s="15"/>
      <c r="AS752" s="15"/>
      <c r="AT752" s="15"/>
      <c r="AU752" s="15"/>
    </row>
    <row r="753" spans="2:64" x14ac:dyDescent="0.2">
      <c r="B753" s="20"/>
      <c r="C753" s="14"/>
      <c r="D753" s="14"/>
      <c r="AA753" s="15"/>
      <c r="AB753" s="15"/>
      <c r="AC753" s="15"/>
      <c r="AD753" s="15"/>
      <c r="AE753" s="15"/>
      <c r="AG753" s="68"/>
      <c r="AN753" s="15"/>
      <c r="AO753" s="15"/>
      <c r="AP753" s="15"/>
      <c r="AQ753" s="15"/>
      <c r="AR753" s="15"/>
      <c r="AS753" s="15"/>
      <c r="AT753" s="15"/>
      <c r="AU753" s="15"/>
    </row>
    <row r="754" spans="2:64" x14ac:dyDescent="0.2">
      <c r="B754" s="20"/>
      <c r="C754" s="14"/>
      <c r="D754" s="14"/>
      <c r="AA754" s="15"/>
      <c r="AB754" s="15"/>
      <c r="AC754" s="15"/>
      <c r="AD754" s="15"/>
      <c r="AE754" s="15"/>
      <c r="AG754" s="68"/>
      <c r="AN754" s="15"/>
      <c r="AO754" s="15"/>
      <c r="AP754" s="15"/>
      <c r="AQ754" s="15"/>
      <c r="AR754" s="15"/>
      <c r="AS754" s="15"/>
      <c r="AT754" s="15"/>
      <c r="AU754" s="15"/>
    </row>
    <row r="755" spans="2:64" x14ac:dyDescent="0.2">
      <c r="B755" s="20"/>
      <c r="C755" s="14"/>
      <c r="D755" s="14"/>
      <c r="AA755" s="15"/>
      <c r="AB755" s="15"/>
      <c r="AC755" s="15"/>
      <c r="AD755" s="15"/>
      <c r="AE755" s="15"/>
      <c r="AG755" s="68"/>
      <c r="AN755" s="15"/>
      <c r="AO755" s="15"/>
      <c r="AP755" s="15"/>
      <c r="AQ755" s="15"/>
      <c r="AR755" s="15"/>
      <c r="AS755" s="15"/>
      <c r="AT755" s="15"/>
      <c r="AU755" s="15"/>
    </row>
    <row r="756" spans="2:64" x14ac:dyDescent="0.2">
      <c r="B756" s="20"/>
      <c r="C756" s="14"/>
      <c r="D756" s="14"/>
      <c r="AA756" s="15"/>
      <c r="AB756" s="15"/>
      <c r="AC756" s="15"/>
      <c r="AD756" s="15"/>
      <c r="AE756" s="15"/>
      <c r="AG756" s="68"/>
      <c r="AN756" s="15"/>
      <c r="AO756" s="15"/>
      <c r="AP756" s="15"/>
      <c r="AQ756" s="15"/>
      <c r="AR756" s="15"/>
      <c r="AS756" s="15"/>
      <c r="AT756" s="15"/>
      <c r="AU756" s="15"/>
    </row>
    <row r="757" spans="2:64" x14ac:dyDescent="0.2">
      <c r="B757" s="20"/>
      <c r="C757" s="14"/>
      <c r="D757" s="14"/>
      <c r="AA757" s="15"/>
      <c r="AB757" s="15"/>
      <c r="AC757" s="15"/>
      <c r="AD757" s="15"/>
      <c r="AE757" s="15"/>
      <c r="AG757" s="68"/>
      <c r="AN757" s="15"/>
      <c r="AO757" s="15"/>
      <c r="AP757" s="15"/>
      <c r="AQ757" s="15"/>
      <c r="AR757" s="15"/>
      <c r="AS757" s="15"/>
      <c r="AT757" s="15"/>
      <c r="AU757" s="15"/>
    </row>
    <row r="758" spans="2:64" x14ac:dyDescent="0.2">
      <c r="B758" s="20"/>
      <c r="C758" s="14"/>
      <c r="D758" s="14"/>
      <c r="AA758" s="15"/>
      <c r="AB758" s="15"/>
      <c r="AC758" s="15"/>
      <c r="AD758" s="15"/>
      <c r="AE758" s="15"/>
      <c r="AG758" s="68"/>
      <c r="AN758" s="15"/>
      <c r="AO758" s="15"/>
      <c r="AP758" s="15"/>
      <c r="AQ758" s="15"/>
      <c r="AR758" s="15"/>
      <c r="AS758" s="15"/>
      <c r="AT758" s="15"/>
      <c r="AU758" s="15"/>
    </row>
    <row r="759" spans="2:64" x14ac:dyDescent="0.2">
      <c r="B759" s="20"/>
      <c r="C759" s="14"/>
      <c r="D759" s="14"/>
      <c r="AA759" s="15"/>
      <c r="AB759" s="15"/>
      <c r="AC759" s="15"/>
      <c r="AD759" s="15"/>
      <c r="AE759" s="15"/>
      <c r="AG759" s="68"/>
      <c r="AN759" s="15"/>
      <c r="AO759" s="15"/>
      <c r="AP759" s="15"/>
      <c r="AQ759" s="15"/>
      <c r="AR759" s="15"/>
      <c r="AS759" s="15"/>
      <c r="AT759" s="15"/>
      <c r="AU759" s="15"/>
    </row>
    <row r="760" spans="2:64" x14ac:dyDescent="0.2">
      <c r="B760" s="20"/>
      <c r="C760" s="14"/>
      <c r="D760" s="14"/>
      <c r="AA760" s="15"/>
      <c r="AB760" s="15"/>
      <c r="AC760" s="15"/>
      <c r="AD760" s="15"/>
      <c r="AE760" s="15"/>
      <c r="AG760" s="68"/>
      <c r="AN760" s="15"/>
      <c r="AO760" s="15"/>
      <c r="AP760" s="15"/>
      <c r="AQ760" s="15"/>
      <c r="AR760" s="15"/>
      <c r="AS760" s="15"/>
      <c r="AT760" s="15"/>
      <c r="AU760" s="15"/>
    </row>
    <row r="761" spans="2:64" x14ac:dyDescent="0.2">
      <c r="B761" s="20"/>
      <c r="C761" s="14"/>
      <c r="D761" s="14"/>
      <c r="AA761" s="15"/>
      <c r="AB761" s="15"/>
      <c r="AC761" s="15"/>
      <c r="AD761" s="15"/>
      <c r="AE761" s="15"/>
      <c r="AG761" s="68"/>
      <c r="AN761" s="15"/>
      <c r="AO761" s="15"/>
      <c r="AP761" s="15"/>
      <c r="AQ761" s="15"/>
      <c r="AR761" s="15"/>
      <c r="AS761" s="15"/>
      <c r="AT761" s="15"/>
      <c r="AU761" s="15"/>
      <c r="AV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</row>
    <row r="762" spans="2:64" x14ac:dyDescent="0.2">
      <c r="B762" s="20"/>
      <c r="C762" s="14"/>
      <c r="D762" s="14"/>
      <c r="AA762" s="15"/>
      <c r="AB762" s="15"/>
      <c r="AC762" s="15"/>
      <c r="AD762" s="15"/>
      <c r="AE762" s="15"/>
      <c r="AG762" s="68"/>
      <c r="AN762" s="15"/>
      <c r="AO762" s="15"/>
      <c r="AP762" s="15"/>
      <c r="AQ762" s="15"/>
      <c r="AR762" s="15"/>
      <c r="AS762" s="15"/>
      <c r="AT762" s="15"/>
      <c r="AU762" s="15"/>
    </row>
    <row r="763" spans="2:64" x14ac:dyDescent="0.2">
      <c r="B763" s="20"/>
      <c r="C763" s="14"/>
      <c r="D763" s="14"/>
      <c r="AA763" s="15"/>
      <c r="AB763" s="15"/>
      <c r="AC763" s="15"/>
      <c r="AD763" s="15"/>
      <c r="AE763" s="15"/>
      <c r="AG763" s="68"/>
      <c r="AN763" s="15"/>
      <c r="AO763" s="15"/>
      <c r="AP763" s="15"/>
      <c r="AQ763" s="15"/>
      <c r="AR763" s="15"/>
      <c r="AS763" s="15"/>
      <c r="AT763" s="15"/>
      <c r="AU763" s="15"/>
    </row>
    <row r="764" spans="2:64" x14ac:dyDescent="0.2">
      <c r="B764" s="20"/>
      <c r="C764" s="14"/>
      <c r="D764" s="14"/>
      <c r="AA764" s="15"/>
      <c r="AB764" s="15"/>
      <c r="AC764" s="15"/>
      <c r="AD764" s="15"/>
      <c r="AE764" s="15"/>
      <c r="AG764" s="68"/>
      <c r="AN764" s="15"/>
      <c r="AO764" s="15"/>
      <c r="AP764" s="15"/>
      <c r="AQ764" s="15"/>
      <c r="AR764" s="15"/>
      <c r="AS764" s="15"/>
      <c r="AT764" s="15"/>
      <c r="AU764" s="15"/>
    </row>
    <row r="765" spans="2:64" x14ac:dyDescent="0.2">
      <c r="B765" s="20"/>
      <c r="C765" s="14"/>
      <c r="D765" s="14"/>
      <c r="AA765" s="15"/>
      <c r="AB765" s="15"/>
      <c r="AC765" s="15"/>
      <c r="AD765" s="15"/>
      <c r="AE765" s="15"/>
      <c r="AG765" s="68"/>
      <c r="AN765" s="15"/>
      <c r="AO765" s="15"/>
      <c r="AP765" s="15"/>
      <c r="AQ765" s="15"/>
      <c r="AR765" s="15"/>
      <c r="AS765" s="15"/>
      <c r="AT765" s="15"/>
      <c r="AU765" s="15"/>
    </row>
    <row r="766" spans="2:64" x14ac:dyDescent="0.2">
      <c r="B766" s="20"/>
      <c r="C766" s="14"/>
      <c r="D766" s="14"/>
      <c r="AA766" s="15"/>
      <c r="AB766" s="15"/>
      <c r="AC766" s="15"/>
      <c r="AD766" s="15"/>
      <c r="AE766" s="15"/>
      <c r="AG766" s="68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</row>
    <row r="767" spans="2:64" x14ac:dyDescent="0.2">
      <c r="B767" s="20"/>
      <c r="C767" s="14"/>
      <c r="D767" s="14"/>
      <c r="AA767" s="15"/>
      <c r="AB767" s="15"/>
      <c r="AC767" s="15"/>
      <c r="AD767" s="15"/>
      <c r="AE767" s="15"/>
      <c r="AG767" s="68"/>
      <c r="AN767" s="15"/>
      <c r="AO767" s="15"/>
      <c r="AP767" s="15"/>
      <c r="AQ767" s="15"/>
      <c r="AR767" s="15"/>
      <c r="AS767" s="15"/>
      <c r="AT767" s="15"/>
      <c r="AU767" s="15"/>
    </row>
    <row r="768" spans="2:64" x14ac:dyDescent="0.2">
      <c r="B768" s="20"/>
      <c r="C768" s="14"/>
      <c r="D768" s="14"/>
      <c r="AA768" s="15"/>
      <c r="AB768" s="15"/>
      <c r="AC768" s="15"/>
      <c r="AD768" s="15"/>
      <c r="AE768" s="15"/>
      <c r="AG768" s="68"/>
      <c r="AN768" s="15"/>
      <c r="AO768" s="15"/>
      <c r="AP768" s="15"/>
      <c r="AQ768" s="15"/>
      <c r="AR768" s="15"/>
      <c r="AS768" s="15"/>
      <c r="AT768" s="15"/>
      <c r="AU768" s="15"/>
    </row>
    <row r="769" spans="2:48" x14ac:dyDescent="0.2">
      <c r="B769" s="20"/>
      <c r="C769" s="14"/>
      <c r="D769" s="14"/>
      <c r="AA769" s="15"/>
      <c r="AB769" s="15"/>
      <c r="AC769" s="15"/>
      <c r="AD769" s="15"/>
      <c r="AE769" s="15"/>
      <c r="AG769" s="68"/>
      <c r="AN769" s="15"/>
      <c r="AO769" s="15"/>
      <c r="AP769" s="15"/>
      <c r="AQ769" s="15"/>
      <c r="AR769" s="15"/>
      <c r="AS769" s="15"/>
      <c r="AT769" s="15"/>
      <c r="AU769" s="15"/>
    </row>
    <row r="770" spans="2:48" x14ac:dyDescent="0.2">
      <c r="B770" s="20"/>
      <c r="C770" s="14"/>
      <c r="D770" s="14"/>
      <c r="AA770" s="15"/>
      <c r="AB770" s="15"/>
      <c r="AC770" s="15"/>
      <c r="AD770" s="15"/>
      <c r="AE770" s="15"/>
      <c r="AG770" s="68"/>
      <c r="AN770" s="15"/>
      <c r="AO770" s="15"/>
      <c r="AP770" s="15"/>
      <c r="AQ770" s="15"/>
      <c r="AR770" s="15"/>
      <c r="AS770" s="15"/>
      <c r="AT770" s="15"/>
      <c r="AU770" s="15"/>
    </row>
    <row r="771" spans="2:48" x14ac:dyDescent="0.2">
      <c r="B771" s="20"/>
      <c r="C771" s="14"/>
      <c r="D771" s="14"/>
      <c r="AA771" s="15"/>
      <c r="AB771" s="15"/>
      <c r="AC771" s="15"/>
      <c r="AD771" s="15"/>
      <c r="AE771" s="15"/>
      <c r="AG771" s="68"/>
      <c r="AN771" s="15"/>
      <c r="AO771" s="15"/>
      <c r="AP771" s="15"/>
      <c r="AQ771" s="15"/>
      <c r="AR771" s="15"/>
      <c r="AS771" s="15"/>
      <c r="AT771" s="15"/>
      <c r="AU771" s="15"/>
    </row>
    <row r="772" spans="2:48" x14ac:dyDescent="0.2">
      <c r="B772" s="20"/>
      <c r="C772" s="14"/>
      <c r="D772" s="14"/>
      <c r="AA772" s="15"/>
      <c r="AB772" s="15"/>
      <c r="AC772" s="15"/>
      <c r="AD772" s="15"/>
      <c r="AE772" s="15"/>
      <c r="AG772" s="68"/>
      <c r="AN772" s="15"/>
      <c r="AO772" s="15"/>
      <c r="AP772" s="15"/>
      <c r="AQ772" s="15"/>
      <c r="AR772" s="15"/>
      <c r="AS772" s="15"/>
      <c r="AT772" s="15"/>
      <c r="AU772" s="15"/>
    </row>
    <row r="773" spans="2:48" x14ac:dyDescent="0.2">
      <c r="B773" s="20"/>
      <c r="C773" s="14"/>
      <c r="D773" s="14"/>
      <c r="AA773" s="15"/>
      <c r="AB773" s="15"/>
      <c r="AC773" s="15"/>
      <c r="AD773" s="15"/>
      <c r="AE773" s="15"/>
      <c r="AG773" s="68"/>
      <c r="AN773" s="15"/>
      <c r="AO773" s="15"/>
      <c r="AP773" s="15"/>
      <c r="AQ773" s="15"/>
      <c r="AR773" s="15"/>
      <c r="AS773" s="15"/>
      <c r="AT773" s="15"/>
      <c r="AU773" s="15"/>
    </row>
    <row r="774" spans="2:48" x14ac:dyDescent="0.2">
      <c r="B774" s="20"/>
      <c r="C774" s="14"/>
      <c r="D774" s="14"/>
      <c r="AA774" s="15"/>
      <c r="AB774" s="15"/>
      <c r="AC774" s="15"/>
      <c r="AD774" s="15"/>
      <c r="AE774" s="15"/>
      <c r="AG774" s="68"/>
      <c r="AN774" s="15"/>
      <c r="AO774" s="15"/>
      <c r="AP774" s="15"/>
      <c r="AQ774" s="15"/>
      <c r="AR774" s="15"/>
      <c r="AS774" s="15"/>
      <c r="AT774" s="15"/>
      <c r="AU774" s="15"/>
    </row>
    <row r="775" spans="2:48" x14ac:dyDescent="0.2">
      <c r="B775" s="20"/>
      <c r="C775" s="14"/>
      <c r="D775" s="14"/>
      <c r="AA775" s="15"/>
      <c r="AB775" s="15"/>
      <c r="AC775" s="15"/>
      <c r="AD775" s="15"/>
      <c r="AE775" s="15"/>
      <c r="AG775" s="68"/>
      <c r="AN775" s="15"/>
      <c r="AO775" s="15"/>
      <c r="AP775" s="15"/>
      <c r="AQ775" s="15"/>
      <c r="AR775" s="15"/>
      <c r="AS775" s="15"/>
      <c r="AT775" s="15"/>
      <c r="AU775" s="15"/>
      <c r="AV775" s="15"/>
    </row>
    <row r="776" spans="2:48" x14ac:dyDescent="0.2">
      <c r="B776" s="20"/>
      <c r="C776" s="14"/>
      <c r="D776" s="14"/>
      <c r="AA776" s="15"/>
      <c r="AB776" s="15"/>
      <c r="AC776" s="15"/>
      <c r="AD776" s="15"/>
      <c r="AE776" s="15"/>
      <c r="AG776" s="68"/>
      <c r="AN776" s="15"/>
      <c r="AO776" s="15"/>
      <c r="AP776" s="15"/>
      <c r="AQ776" s="15"/>
      <c r="AR776" s="15"/>
      <c r="AS776" s="15"/>
      <c r="AT776" s="15"/>
      <c r="AU776" s="15"/>
    </row>
    <row r="777" spans="2:48" x14ac:dyDescent="0.2">
      <c r="B777" s="20"/>
      <c r="C777" s="14"/>
      <c r="D777" s="14"/>
      <c r="AA777" s="15"/>
      <c r="AB777" s="15"/>
      <c r="AC777" s="15"/>
      <c r="AD777" s="15"/>
      <c r="AE777" s="15"/>
      <c r="AG777" s="68"/>
      <c r="AN777" s="15"/>
      <c r="AO777" s="15"/>
      <c r="AP777" s="15"/>
      <c r="AQ777" s="15"/>
      <c r="AR777" s="15"/>
      <c r="AS777" s="15"/>
      <c r="AT777" s="15"/>
      <c r="AU777" s="15"/>
    </row>
    <row r="778" spans="2:48" x14ac:dyDescent="0.2">
      <c r="B778" s="20"/>
      <c r="C778" s="14"/>
      <c r="D778" s="14"/>
      <c r="AA778" s="15"/>
      <c r="AB778" s="15"/>
      <c r="AC778" s="15"/>
      <c r="AD778" s="15"/>
      <c r="AE778" s="15"/>
      <c r="AG778" s="68"/>
      <c r="AN778" s="15"/>
      <c r="AO778" s="15"/>
      <c r="AP778" s="15"/>
      <c r="AQ778" s="15"/>
      <c r="AR778" s="15"/>
      <c r="AS778" s="15"/>
      <c r="AT778" s="15"/>
      <c r="AU778" s="15"/>
    </row>
    <row r="779" spans="2:48" x14ac:dyDescent="0.2">
      <c r="B779" s="20"/>
      <c r="C779" s="14"/>
      <c r="D779" s="14"/>
      <c r="AA779" s="15"/>
      <c r="AB779" s="15"/>
      <c r="AC779" s="15"/>
      <c r="AD779" s="15"/>
      <c r="AE779" s="15"/>
      <c r="AG779" s="68"/>
      <c r="AN779" s="15"/>
      <c r="AO779" s="15"/>
      <c r="AP779" s="15"/>
      <c r="AQ779" s="15"/>
      <c r="AR779" s="15"/>
      <c r="AS779" s="15"/>
      <c r="AT779" s="15"/>
      <c r="AU779" s="15"/>
    </row>
    <row r="780" spans="2:48" x14ac:dyDescent="0.2">
      <c r="B780" s="20"/>
      <c r="C780" s="14"/>
      <c r="D780" s="14"/>
      <c r="AA780" s="15"/>
      <c r="AB780" s="15"/>
      <c r="AC780" s="15"/>
      <c r="AD780" s="15"/>
      <c r="AE780" s="15"/>
      <c r="AG780" s="68"/>
      <c r="AN780" s="15"/>
      <c r="AO780" s="15"/>
      <c r="AP780" s="15"/>
      <c r="AQ780" s="15"/>
      <c r="AR780" s="15"/>
      <c r="AS780" s="15"/>
      <c r="AT780" s="15"/>
      <c r="AU780" s="15"/>
    </row>
    <row r="781" spans="2:48" x14ac:dyDescent="0.2">
      <c r="B781" s="20"/>
      <c r="C781" s="14"/>
      <c r="D781" s="14"/>
      <c r="AA781" s="15"/>
      <c r="AB781" s="15"/>
      <c r="AC781" s="15"/>
      <c r="AD781" s="15"/>
      <c r="AE781" s="15"/>
      <c r="AG781" s="68"/>
      <c r="AN781" s="15"/>
      <c r="AO781" s="15"/>
      <c r="AP781" s="15"/>
      <c r="AQ781" s="15"/>
      <c r="AR781" s="15"/>
      <c r="AS781" s="15"/>
      <c r="AT781" s="15"/>
      <c r="AU781" s="15"/>
    </row>
    <row r="782" spans="2:48" x14ac:dyDescent="0.2">
      <c r="B782" s="20"/>
      <c r="C782" s="14"/>
      <c r="D782" s="14"/>
      <c r="AA782" s="15"/>
      <c r="AB782" s="15"/>
      <c r="AC782" s="15"/>
      <c r="AD782" s="15"/>
      <c r="AE782" s="15"/>
      <c r="AG782" s="68"/>
      <c r="AN782" s="15"/>
      <c r="AO782" s="15"/>
      <c r="AP782" s="15"/>
      <c r="AQ782" s="15"/>
      <c r="AR782" s="15"/>
      <c r="AS782" s="15"/>
      <c r="AT782" s="15"/>
      <c r="AU782" s="15"/>
    </row>
    <row r="783" spans="2:48" x14ac:dyDescent="0.2">
      <c r="B783" s="20"/>
      <c r="C783" s="14"/>
      <c r="D783" s="14"/>
      <c r="AA783" s="15"/>
      <c r="AB783" s="15"/>
      <c r="AC783" s="15"/>
      <c r="AD783" s="15"/>
      <c r="AE783" s="15"/>
      <c r="AG783" s="68"/>
      <c r="AN783" s="15"/>
      <c r="AO783" s="15"/>
      <c r="AP783" s="15"/>
      <c r="AQ783" s="15"/>
      <c r="AR783" s="15"/>
      <c r="AS783" s="15"/>
      <c r="AT783" s="15"/>
      <c r="AU783" s="15"/>
    </row>
    <row r="784" spans="2:48" x14ac:dyDescent="0.2">
      <c r="B784" s="20"/>
      <c r="C784" s="14"/>
      <c r="D784" s="14"/>
      <c r="AA784" s="15"/>
      <c r="AB784" s="15"/>
      <c r="AC784" s="15"/>
      <c r="AD784" s="15"/>
      <c r="AE784" s="15"/>
      <c r="AG784" s="68"/>
      <c r="AN784" s="15"/>
      <c r="AO784" s="15"/>
      <c r="AP784" s="15"/>
      <c r="AQ784" s="15"/>
      <c r="AR784" s="15"/>
      <c r="AS784" s="15"/>
      <c r="AT784" s="15"/>
      <c r="AU784" s="15"/>
    </row>
    <row r="785" spans="2:47" x14ac:dyDescent="0.2">
      <c r="B785" s="20"/>
      <c r="C785" s="14"/>
      <c r="D785" s="14"/>
      <c r="AA785" s="15"/>
      <c r="AB785" s="15"/>
      <c r="AC785" s="15"/>
      <c r="AD785" s="15"/>
      <c r="AE785" s="15"/>
      <c r="AG785" s="68"/>
      <c r="AN785" s="15"/>
      <c r="AO785" s="15"/>
      <c r="AP785" s="15"/>
      <c r="AQ785" s="15"/>
      <c r="AR785" s="15"/>
      <c r="AS785" s="15"/>
      <c r="AT785" s="15"/>
      <c r="AU785" s="15"/>
    </row>
    <row r="786" spans="2:47" x14ac:dyDescent="0.2">
      <c r="B786" s="20"/>
      <c r="C786" s="14"/>
      <c r="D786" s="14"/>
      <c r="AA786" s="15"/>
      <c r="AB786" s="15"/>
      <c r="AC786" s="15"/>
      <c r="AD786" s="15"/>
      <c r="AE786" s="15"/>
      <c r="AG786" s="68"/>
      <c r="AN786" s="15"/>
      <c r="AO786" s="15"/>
      <c r="AP786" s="15"/>
      <c r="AQ786" s="15"/>
      <c r="AR786" s="15"/>
      <c r="AS786" s="15"/>
      <c r="AT786" s="15"/>
      <c r="AU786" s="15"/>
    </row>
    <row r="787" spans="2:47" x14ac:dyDescent="0.2">
      <c r="B787" s="20"/>
      <c r="C787" s="14"/>
      <c r="D787" s="14"/>
      <c r="AA787" s="15"/>
      <c r="AB787" s="15"/>
      <c r="AC787" s="15"/>
      <c r="AD787" s="15"/>
      <c r="AE787" s="15"/>
      <c r="AG787" s="68"/>
      <c r="AN787" s="15"/>
      <c r="AO787" s="15"/>
      <c r="AP787" s="15"/>
      <c r="AQ787" s="15"/>
      <c r="AR787" s="15"/>
      <c r="AS787" s="15"/>
      <c r="AT787" s="15"/>
      <c r="AU787" s="15"/>
    </row>
    <row r="788" spans="2:47" x14ac:dyDescent="0.2">
      <c r="B788" s="20"/>
      <c r="C788" s="14"/>
      <c r="D788" s="14"/>
      <c r="AA788" s="15"/>
      <c r="AB788" s="15"/>
      <c r="AC788" s="15"/>
      <c r="AD788" s="15"/>
      <c r="AE788" s="15"/>
      <c r="AG788" s="68"/>
      <c r="AN788" s="15"/>
      <c r="AO788" s="15"/>
      <c r="AP788" s="15"/>
      <c r="AQ788" s="15"/>
      <c r="AR788" s="15"/>
      <c r="AS788" s="15"/>
      <c r="AT788" s="15"/>
      <c r="AU788" s="15"/>
    </row>
    <row r="789" spans="2:47" x14ac:dyDescent="0.2">
      <c r="B789" s="20"/>
      <c r="C789" s="14"/>
      <c r="D789" s="14"/>
      <c r="AA789" s="15"/>
      <c r="AB789" s="15"/>
      <c r="AC789" s="15"/>
      <c r="AD789" s="15"/>
      <c r="AE789" s="15"/>
      <c r="AG789" s="68"/>
      <c r="AN789" s="15"/>
      <c r="AO789" s="15"/>
      <c r="AP789" s="15"/>
      <c r="AQ789" s="15"/>
      <c r="AR789" s="15"/>
      <c r="AS789" s="15"/>
      <c r="AT789" s="15"/>
      <c r="AU789" s="15"/>
    </row>
    <row r="790" spans="2:47" x14ac:dyDescent="0.2">
      <c r="B790" s="20"/>
      <c r="C790" s="14"/>
      <c r="D790" s="14"/>
      <c r="AA790" s="15"/>
      <c r="AB790" s="15"/>
      <c r="AC790" s="15"/>
      <c r="AD790" s="15"/>
      <c r="AE790" s="15"/>
      <c r="AG790" s="68"/>
      <c r="AN790" s="15"/>
      <c r="AO790" s="15"/>
      <c r="AP790" s="15"/>
      <c r="AQ790" s="15"/>
      <c r="AR790" s="15"/>
      <c r="AS790" s="15"/>
      <c r="AT790" s="15"/>
      <c r="AU790" s="15"/>
    </row>
    <row r="791" spans="2:47" x14ac:dyDescent="0.2">
      <c r="B791" s="20"/>
      <c r="C791" s="14"/>
      <c r="D791" s="14"/>
      <c r="AA791" s="15"/>
      <c r="AB791" s="15"/>
      <c r="AC791" s="15"/>
      <c r="AD791" s="15"/>
      <c r="AE791" s="15"/>
      <c r="AG791" s="68"/>
      <c r="AN791" s="15"/>
      <c r="AO791" s="15"/>
      <c r="AP791" s="15"/>
      <c r="AQ791" s="15"/>
      <c r="AR791" s="15"/>
      <c r="AS791" s="15"/>
      <c r="AT791" s="15"/>
      <c r="AU791" s="15"/>
    </row>
    <row r="792" spans="2:47" x14ac:dyDescent="0.2">
      <c r="B792" s="20"/>
      <c r="C792" s="14"/>
      <c r="D792" s="14"/>
      <c r="AA792" s="15"/>
      <c r="AB792" s="15"/>
      <c r="AC792" s="15"/>
      <c r="AD792" s="15"/>
      <c r="AE792" s="15"/>
      <c r="AG792" s="68"/>
      <c r="AN792" s="15"/>
      <c r="AO792" s="15"/>
      <c r="AP792" s="15"/>
      <c r="AQ792" s="15"/>
      <c r="AR792" s="15"/>
      <c r="AS792" s="15"/>
      <c r="AT792" s="15"/>
      <c r="AU792" s="15"/>
    </row>
    <row r="793" spans="2:47" x14ac:dyDescent="0.2">
      <c r="B793" s="20"/>
      <c r="C793" s="14"/>
      <c r="D793" s="14"/>
      <c r="AA793" s="15"/>
      <c r="AB793" s="15"/>
      <c r="AC793" s="15"/>
      <c r="AD793" s="15"/>
      <c r="AE793" s="15"/>
      <c r="AG793" s="68"/>
      <c r="AN793" s="15"/>
      <c r="AO793" s="15"/>
      <c r="AP793" s="15"/>
      <c r="AQ793" s="15"/>
      <c r="AR793" s="15"/>
      <c r="AS793" s="15"/>
      <c r="AT793" s="15"/>
      <c r="AU793" s="15"/>
    </row>
    <row r="794" spans="2:47" x14ac:dyDescent="0.2">
      <c r="B794" s="20"/>
      <c r="C794" s="14"/>
      <c r="D794" s="14"/>
      <c r="AA794" s="15"/>
      <c r="AB794" s="15"/>
      <c r="AC794" s="15"/>
      <c r="AD794" s="15"/>
      <c r="AE794" s="15"/>
      <c r="AG794" s="68"/>
      <c r="AN794" s="15"/>
      <c r="AO794" s="15"/>
      <c r="AP794" s="15"/>
      <c r="AQ794" s="15"/>
      <c r="AR794" s="15"/>
      <c r="AS794" s="15"/>
      <c r="AT794" s="15"/>
      <c r="AU794" s="15"/>
    </row>
    <row r="795" spans="2:47" x14ac:dyDescent="0.2">
      <c r="B795" s="20"/>
      <c r="C795" s="14"/>
      <c r="D795" s="14"/>
      <c r="AA795" s="15"/>
      <c r="AB795" s="15"/>
      <c r="AC795" s="15"/>
      <c r="AD795" s="15"/>
      <c r="AE795" s="15"/>
      <c r="AG795" s="68"/>
      <c r="AN795" s="15"/>
      <c r="AO795" s="15"/>
      <c r="AP795" s="15"/>
      <c r="AQ795" s="15"/>
      <c r="AR795" s="15"/>
      <c r="AS795" s="15"/>
      <c r="AT795" s="15"/>
      <c r="AU795" s="15"/>
    </row>
    <row r="796" spans="2:47" x14ac:dyDescent="0.2">
      <c r="B796" s="20"/>
      <c r="C796" s="14"/>
      <c r="D796" s="14"/>
      <c r="AA796" s="15"/>
      <c r="AB796" s="15"/>
      <c r="AC796" s="15"/>
      <c r="AD796" s="15"/>
      <c r="AE796" s="15"/>
      <c r="AG796" s="68"/>
      <c r="AN796" s="15"/>
      <c r="AO796" s="15"/>
      <c r="AP796" s="15"/>
      <c r="AQ796" s="15"/>
      <c r="AR796" s="15"/>
      <c r="AS796" s="15"/>
      <c r="AT796" s="15"/>
      <c r="AU796" s="15"/>
    </row>
    <row r="797" spans="2:47" x14ac:dyDescent="0.2">
      <c r="B797" s="20"/>
      <c r="C797" s="14"/>
      <c r="D797" s="14"/>
      <c r="AA797" s="15"/>
      <c r="AB797" s="15"/>
      <c r="AC797" s="15"/>
      <c r="AD797" s="15"/>
      <c r="AE797" s="15"/>
      <c r="AG797" s="68"/>
      <c r="AN797" s="15"/>
      <c r="AO797" s="15"/>
      <c r="AP797" s="15"/>
      <c r="AQ797" s="15"/>
      <c r="AR797" s="15"/>
      <c r="AS797" s="15"/>
      <c r="AT797" s="15"/>
      <c r="AU797" s="15"/>
    </row>
    <row r="798" spans="2:47" x14ac:dyDescent="0.2">
      <c r="B798" s="20"/>
      <c r="C798" s="14"/>
      <c r="D798" s="14"/>
      <c r="AA798" s="15"/>
      <c r="AB798" s="15"/>
      <c r="AC798" s="15"/>
      <c r="AD798" s="15"/>
      <c r="AE798" s="15"/>
      <c r="AG798" s="68"/>
      <c r="AN798" s="15"/>
      <c r="AO798" s="15"/>
      <c r="AP798" s="15"/>
      <c r="AQ798" s="15"/>
      <c r="AR798" s="15"/>
      <c r="AS798" s="15"/>
      <c r="AT798" s="15"/>
      <c r="AU798" s="15"/>
    </row>
    <row r="799" spans="2:47" x14ac:dyDescent="0.2">
      <c r="B799" s="20"/>
      <c r="C799" s="14"/>
      <c r="D799" s="14"/>
      <c r="AA799" s="15"/>
      <c r="AB799" s="15"/>
      <c r="AC799" s="15"/>
      <c r="AD799" s="15"/>
      <c r="AE799" s="15"/>
      <c r="AG799" s="68"/>
      <c r="AN799" s="15"/>
      <c r="AO799" s="15"/>
      <c r="AP799" s="15"/>
      <c r="AQ799" s="15"/>
      <c r="AR799" s="15"/>
      <c r="AS799" s="15"/>
      <c r="AT799" s="15"/>
      <c r="AU799" s="15"/>
    </row>
    <row r="800" spans="2:47" x14ac:dyDescent="0.2">
      <c r="B800" s="20"/>
      <c r="C800" s="14"/>
      <c r="D800" s="14"/>
      <c r="AA800" s="15"/>
      <c r="AB800" s="15"/>
      <c r="AC800" s="15"/>
      <c r="AD800" s="15"/>
      <c r="AE800" s="15"/>
      <c r="AG800" s="68"/>
      <c r="AN800" s="15"/>
      <c r="AO800" s="15"/>
      <c r="AP800" s="15"/>
      <c r="AQ800" s="15"/>
      <c r="AR800" s="15"/>
      <c r="AS800" s="15"/>
      <c r="AT800" s="15"/>
      <c r="AU800" s="15"/>
    </row>
    <row r="801" spans="2:64" x14ac:dyDescent="0.2">
      <c r="B801" s="20"/>
      <c r="C801" s="14"/>
      <c r="D801" s="14"/>
      <c r="AA801" s="15"/>
      <c r="AB801" s="15"/>
      <c r="AC801" s="15"/>
      <c r="AD801" s="15"/>
      <c r="AE801" s="15"/>
      <c r="AG801" s="68"/>
      <c r="AN801" s="15"/>
      <c r="AO801" s="15"/>
      <c r="AP801" s="15"/>
      <c r="AQ801" s="15"/>
      <c r="AR801" s="15"/>
      <c r="AS801" s="15"/>
      <c r="AT801" s="15"/>
      <c r="AU801" s="15"/>
    </row>
    <row r="802" spans="2:64" x14ac:dyDescent="0.2">
      <c r="B802" s="20"/>
      <c r="C802" s="14"/>
      <c r="D802" s="14"/>
      <c r="AA802" s="15"/>
      <c r="AB802" s="15"/>
      <c r="AC802" s="15"/>
      <c r="AD802" s="15"/>
      <c r="AE802" s="15"/>
      <c r="AG802" s="68"/>
      <c r="AN802" s="15"/>
      <c r="AO802" s="15"/>
      <c r="AP802" s="15"/>
      <c r="AQ802" s="15"/>
      <c r="AR802" s="15"/>
      <c r="AS802" s="15"/>
      <c r="AT802" s="15"/>
      <c r="AU802" s="15"/>
    </row>
    <row r="803" spans="2:64" x14ac:dyDescent="0.2">
      <c r="B803" s="20"/>
      <c r="C803" s="14"/>
      <c r="D803" s="14"/>
      <c r="AA803" s="15"/>
      <c r="AB803" s="15"/>
      <c r="AC803" s="15"/>
      <c r="AD803" s="15"/>
      <c r="AE803" s="15"/>
      <c r="AG803" s="68"/>
      <c r="AN803" s="15"/>
      <c r="AO803" s="15"/>
      <c r="AP803" s="15"/>
      <c r="AQ803" s="15"/>
      <c r="AR803" s="15"/>
      <c r="AS803" s="15"/>
      <c r="AT803" s="15"/>
      <c r="AU803" s="15"/>
    </row>
    <row r="804" spans="2:64" x14ac:dyDescent="0.2">
      <c r="B804" s="20"/>
      <c r="C804" s="14"/>
      <c r="D804" s="14"/>
      <c r="AA804" s="15"/>
      <c r="AB804" s="15"/>
      <c r="AC804" s="15"/>
      <c r="AD804" s="15"/>
      <c r="AE804" s="15"/>
      <c r="AG804" s="68"/>
      <c r="AN804" s="15"/>
      <c r="AO804" s="15"/>
      <c r="AP804" s="15"/>
      <c r="AQ804" s="15"/>
      <c r="AR804" s="15"/>
      <c r="AS804" s="15"/>
      <c r="AT804" s="15"/>
      <c r="AU804" s="15"/>
    </row>
    <row r="805" spans="2:64" x14ac:dyDescent="0.2">
      <c r="C805" s="14"/>
      <c r="D805" s="14"/>
      <c r="AA805" s="15"/>
      <c r="AB805" s="15"/>
      <c r="AC805" s="15"/>
      <c r="AD805" s="15"/>
      <c r="AE805" s="15"/>
      <c r="AG805" s="68"/>
      <c r="AN805" s="15"/>
      <c r="AO805" s="15"/>
      <c r="AP805" s="15"/>
      <c r="AQ805" s="15"/>
      <c r="AR805" s="15"/>
      <c r="AS805" s="15"/>
      <c r="AT805" s="15"/>
      <c r="AU805" s="15"/>
    </row>
    <row r="806" spans="2:64" x14ac:dyDescent="0.2">
      <c r="C806" s="14"/>
      <c r="D806" s="14"/>
      <c r="AA806" s="15"/>
      <c r="AB806" s="15"/>
      <c r="AC806" s="15"/>
      <c r="AD806" s="15"/>
      <c r="AE806" s="15"/>
      <c r="AG806" s="68"/>
      <c r="AN806" s="15"/>
      <c r="AO806" s="15"/>
      <c r="AP806" s="15"/>
      <c r="AQ806" s="15"/>
      <c r="AR806" s="15"/>
      <c r="AS806" s="15"/>
      <c r="AT806" s="15"/>
      <c r="AU806" s="15"/>
    </row>
    <row r="807" spans="2:64" x14ac:dyDescent="0.2">
      <c r="C807" s="14"/>
      <c r="D807" s="14"/>
      <c r="AA807" s="15"/>
      <c r="AB807" s="15"/>
      <c r="AC807" s="15"/>
      <c r="AD807" s="15"/>
      <c r="AE807" s="15"/>
      <c r="AG807" s="68"/>
      <c r="AN807" s="15"/>
      <c r="AO807" s="15"/>
      <c r="AP807" s="15"/>
      <c r="AQ807" s="15"/>
      <c r="AR807" s="15"/>
      <c r="AS807" s="15"/>
      <c r="AT807" s="15"/>
      <c r="AU807" s="15"/>
    </row>
    <row r="808" spans="2:64" x14ac:dyDescent="0.2">
      <c r="C808" s="14"/>
      <c r="D808" s="14"/>
      <c r="AA808" s="15"/>
      <c r="AB808" s="15"/>
      <c r="AC808" s="15"/>
      <c r="AD808" s="15"/>
      <c r="AE808" s="15"/>
      <c r="AG808" s="68"/>
      <c r="AN808" s="15"/>
      <c r="AO808" s="15"/>
      <c r="AP808" s="15"/>
      <c r="AQ808" s="15"/>
      <c r="AR808" s="15"/>
      <c r="AS808" s="15"/>
      <c r="AT808" s="15"/>
      <c r="AU808" s="15"/>
    </row>
    <row r="809" spans="2:64" x14ac:dyDescent="0.2">
      <c r="C809" s="14"/>
      <c r="D809" s="14"/>
      <c r="AA809" s="15"/>
      <c r="AB809" s="15"/>
      <c r="AC809" s="15"/>
      <c r="AD809" s="15"/>
      <c r="AE809" s="15"/>
      <c r="AG809" s="68"/>
      <c r="AN809" s="15"/>
      <c r="AO809" s="15"/>
      <c r="AP809" s="15"/>
      <c r="AQ809" s="15"/>
      <c r="AR809" s="15"/>
      <c r="AS809" s="15"/>
      <c r="AT809" s="15"/>
      <c r="AU809" s="15"/>
    </row>
    <row r="810" spans="2:64" x14ac:dyDescent="0.2">
      <c r="C810" s="14"/>
      <c r="D810" s="14"/>
      <c r="AA810" s="15"/>
      <c r="AB810" s="15"/>
      <c r="AC810" s="15"/>
      <c r="AD810" s="15"/>
      <c r="AE810" s="15"/>
      <c r="AG810" s="68"/>
      <c r="AN810" s="15"/>
      <c r="AO810" s="15"/>
      <c r="AP810" s="15"/>
      <c r="AQ810" s="15"/>
      <c r="AR810" s="15"/>
      <c r="AS810" s="15"/>
      <c r="AT810" s="15"/>
      <c r="AU810" s="15"/>
    </row>
    <row r="811" spans="2:64" x14ac:dyDescent="0.2">
      <c r="C811" s="14"/>
      <c r="D811" s="14"/>
      <c r="AA811" s="15"/>
      <c r="AB811" s="15"/>
      <c r="AC811" s="15"/>
      <c r="AD811" s="15"/>
      <c r="AE811" s="15"/>
      <c r="AG811" s="68"/>
      <c r="AN811" s="15"/>
      <c r="AO811" s="15"/>
      <c r="AP811" s="15"/>
      <c r="AQ811" s="15"/>
      <c r="AR811" s="15"/>
      <c r="AS811" s="15"/>
      <c r="AT811" s="15"/>
      <c r="AU811" s="15"/>
    </row>
    <row r="812" spans="2:64" x14ac:dyDescent="0.2">
      <c r="C812" s="14"/>
      <c r="D812" s="14"/>
      <c r="AA812" s="15"/>
      <c r="AB812" s="15"/>
      <c r="AC812" s="15"/>
      <c r="AD812" s="15"/>
      <c r="AE812" s="15"/>
      <c r="AG812" s="68"/>
      <c r="AN812" s="15"/>
      <c r="AO812" s="15"/>
      <c r="AP812" s="15"/>
      <c r="AQ812" s="15"/>
      <c r="AR812" s="15"/>
      <c r="AS812" s="15"/>
      <c r="AT812" s="15"/>
      <c r="AU812" s="15"/>
    </row>
    <row r="813" spans="2:64" x14ac:dyDescent="0.2">
      <c r="C813" s="14"/>
      <c r="D813" s="14"/>
      <c r="AA813" s="15"/>
      <c r="AB813" s="15"/>
      <c r="AC813" s="15"/>
      <c r="AD813" s="15"/>
      <c r="AE813" s="15"/>
      <c r="AG813" s="68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</row>
    <row r="814" spans="2:64" x14ac:dyDescent="0.2">
      <c r="C814" s="14"/>
      <c r="D814" s="14"/>
      <c r="AA814" s="15"/>
      <c r="AB814" s="15"/>
      <c r="AC814" s="15"/>
      <c r="AD814" s="15"/>
      <c r="AE814" s="15"/>
      <c r="AG814" s="68"/>
      <c r="AN814" s="15"/>
      <c r="AO814" s="15"/>
      <c r="AP814" s="15"/>
      <c r="AQ814" s="15"/>
      <c r="AR814" s="15"/>
      <c r="AS814" s="15"/>
      <c r="AT814" s="15"/>
      <c r="AU814" s="15"/>
      <c r="AV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</row>
    <row r="815" spans="2:64" x14ac:dyDescent="0.2">
      <c r="C815" s="14"/>
      <c r="D815" s="14"/>
      <c r="AA815" s="15"/>
      <c r="AB815" s="15"/>
      <c r="AC815" s="15"/>
      <c r="AD815" s="15"/>
      <c r="AE815" s="15"/>
      <c r="AG815" s="68"/>
      <c r="AN815" s="15"/>
      <c r="AO815" s="15"/>
      <c r="AP815" s="15"/>
      <c r="AQ815" s="15"/>
      <c r="AR815" s="15"/>
      <c r="AS815" s="15"/>
      <c r="AT815" s="15"/>
      <c r="AU815" s="15"/>
    </row>
    <row r="816" spans="2:64" x14ac:dyDescent="0.2">
      <c r="C816" s="14"/>
      <c r="D816" s="14"/>
      <c r="AA816" s="15"/>
      <c r="AB816" s="15"/>
      <c r="AC816" s="15"/>
      <c r="AD816" s="15"/>
      <c r="AE816" s="15"/>
      <c r="AG816" s="68"/>
      <c r="AN816" s="15"/>
      <c r="AO816" s="15"/>
      <c r="AP816" s="15"/>
      <c r="AQ816" s="15"/>
      <c r="AR816" s="15"/>
      <c r="AS816" s="15"/>
      <c r="AT816" s="15"/>
      <c r="AU816" s="15"/>
    </row>
    <row r="817" spans="3:50" x14ac:dyDescent="0.2">
      <c r="C817" s="14"/>
      <c r="D817" s="14"/>
      <c r="AA817" s="15"/>
      <c r="AB817" s="15"/>
      <c r="AC817" s="15"/>
      <c r="AD817" s="15"/>
      <c r="AE817" s="15"/>
      <c r="AG817" s="68"/>
      <c r="AN817" s="15"/>
      <c r="AO817" s="15"/>
      <c r="AP817" s="15"/>
      <c r="AQ817" s="15"/>
      <c r="AR817" s="15"/>
      <c r="AS817" s="15"/>
      <c r="AT817" s="15"/>
      <c r="AU817" s="15"/>
    </row>
    <row r="818" spans="3:50" x14ac:dyDescent="0.2">
      <c r="C818" s="14"/>
      <c r="D818" s="14"/>
      <c r="AA818" s="15"/>
      <c r="AB818" s="15"/>
      <c r="AC818" s="15"/>
      <c r="AD818" s="15"/>
      <c r="AE818" s="15"/>
      <c r="AG818" s="68"/>
      <c r="AN818" s="15"/>
      <c r="AO818" s="15"/>
      <c r="AP818" s="15"/>
      <c r="AQ818" s="15"/>
      <c r="AR818" s="15"/>
      <c r="AS818" s="15"/>
      <c r="AT818" s="15"/>
      <c r="AU818" s="15"/>
    </row>
    <row r="819" spans="3:50" x14ac:dyDescent="0.2">
      <c r="C819" s="14"/>
      <c r="D819" s="14"/>
      <c r="AA819" s="15"/>
      <c r="AB819" s="15"/>
      <c r="AC819" s="15"/>
      <c r="AD819" s="15"/>
      <c r="AE819" s="15"/>
      <c r="AG819" s="68"/>
      <c r="AN819" s="15"/>
      <c r="AO819" s="15"/>
      <c r="AP819" s="15"/>
      <c r="AQ819" s="15"/>
      <c r="AR819" s="15"/>
      <c r="AS819" s="15"/>
      <c r="AT819" s="15"/>
      <c r="AU819" s="15"/>
    </row>
    <row r="820" spans="3:50" x14ac:dyDescent="0.2">
      <c r="C820" s="14"/>
      <c r="D820" s="14"/>
      <c r="AA820" s="15"/>
      <c r="AB820" s="15"/>
      <c r="AC820" s="15"/>
      <c r="AD820" s="15"/>
      <c r="AE820" s="15"/>
      <c r="AG820" s="68"/>
      <c r="AN820" s="15"/>
      <c r="AO820" s="15"/>
      <c r="AP820" s="15"/>
      <c r="AQ820" s="15"/>
      <c r="AR820" s="15"/>
      <c r="AS820" s="15"/>
      <c r="AT820" s="15"/>
      <c r="AU820" s="15"/>
    </row>
    <row r="821" spans="3:50" x14ac:dyDescent="0.2">
      <c r="C821" s="14"/>
      <c r="D821" s="14"/>
      <c r="AA821" s="15"/>
      <c r="AB821" s="15"/>
      <c r="AC821" s="15"/>
      <c r="AD821" s="15"/>
      <c r="AE821" s="15"/>
      <c r="AG821" s="68"/>
      <c r="AN821" s="15"/>
      <c r="AO821" s="15"/>
      <c r="AP821" s="15"/>
      <c r="AQ821" s="15"/>
      <c r="AR821" s="15"/>
      <c r="AS821" s="15"/>
      <c r="AT821" s="15"/>
      <c r="AU821" s="15"/>
    </row>
    <row r="822" spans="3:50" x14ac:dyDescent="0.2">
      <c r="C822" s="14"/>
      <c r="D822" s="14"/>
      <c r="AA822" s="15"/>
      <c r="AB822" s="15"/>
      <c r="AC822" s="15"/>
      <c r="AD822" s="15"/>
      <c r="AE822" s="15"/>
      <c r="AG822" s="68"/>
      <c r="AN822" s="15"/>
      <c r="AO822" s="15"/>
      <c r="AP822" s="15"/>
      <c r="AQ822" s="15"/>
      <c r="AR822" s="15"/>
      <c r="AS822" s="15"/>
      <c r="AT822" s="15"/>
      <c r="AU822" s="15"/>
    </row>
    <row r="823" spans="3:50" x14ac:dyDescent="0.2">
      <c r="C823" s="14"/>
      <c r="D823" s="14"/>
      <c r="AA823" s="15"/>
      <c r="AB823" s="15"/>
      <c r="AC823" s="15"/>
      <c r="AD823" s="15"/>
      <c r="AE823" s="15"/>
      <c r="AG823" s="68"/>
      <c r="AN823" s="15"/>
      <c r="AO823" s="15"/>
      <c r="AP823" s="15"/>
      <c r="AQ823" s="15"/>
      <c r="AR823" s="15"/>
      <c r="AS823" s="15"/>
      <c r="AT823" s="15"/>
      <c r="AU823" s="15"/>
    </row>
    <row r="824" spans="3:50" x14ac:dyDescent="0.2">
      <c r="C824" s="14"/>
      <c r="D824" s="14"/>
      <c r="AA824" s="15"/>
      <c r="AB824" s="15"/>
      <c r="AC824" s="15"/>
      <c r="AD824" s="15"/>
      <c r="AE824" s="15"/>
      <c r="AG824" s="68"/>
      <c r="AN824" s="15"/>
      <c r="AO824" s="15"/>
      <c r="AP824" s="15"/>
      <c r="AQ824" s="15"/>
      <c r="AR824" s="15"/>
      <c r="AS824" s="15"/>
      <c r="AT824" s="15"/>
      <c r="AU824" s="15"/>
    </row>
    <row r="825" spans="3:50" x14ac:dyDescent="0.2">
      <c r="C825" s="14"/>
      <c r="D825" s="14"/>
      <c r="AA825" s="15"/>
      <c r="AB825" s="15"/>
      <c r="AC825" s="15"/>
      <c r="AD825" s="15"/>
      <c r="AE825" s="15"/>
      <c r="AG825" s="68"/>
      <c r="AN825" s="15"/>
      <c r="AO825" s="15"/>
      <c r="AP825" s="15"/>
      <c r="AQ825" s="15"/>
      <c r="AR825" s="15"/>
      <c r="AS825" s="15"/>
      <c r="AT825" s="15"/>
      <c r="AU825" s="15"/>
      <c r="AV825" s="15"/>
      <c r="AX825" s="15"/>
    </row>
    <row r="826" spans="3:50" x14ac:dyDescent="0.2">
      <c r="C826" s="14"/>
      <c r="D826" s="14"/>
      <c r="AA826" s="15"/>
      <c r="AB826" s="15"/>
      <c r="AC826" s="15"/>
      <c r="AD826" s="15"/>
      <c r="AE826" s="15"/>
      <c r="AG826" s="68"/>
      <c r="AN826" s="15"/>
      <c r="AO826" s="15"/>
      <c r="AP826" s="15"/>
      <c r="AQ826" s="15"/>
      <c r="AR826" s="15"/>
      <c r="AS826" s="15"/>
      <c r="AT826" s="15"/>
      <c r="AU826" s="15"/>
    </row>
    <row r="827" spans="3:50" x14ac:dyDescent="0.2">
      <c r="C827" s="14"/>
      <c r="D827" s="14"/>
      <c r="AA827" s="15"/>
      <c r="AB827" s="15"/>
      <c r="AC827" s="15"/>
      <c r="AD827" s="15"/>
      <c r="AE827" s="15"/>
      <c r="AG827" s="68"/>
      <c r="AN827" s="15"/>
      <c r="AO827" s="15"/>
      <c r="AP827" s="15"/>
      <c r="AQ827" s="15"/>
      <c r="AR827" s="15"/>
      <c r="AS827" s="15"/>
      <c r="AT827" s="15"/>
      <c r="AU827" s="15"/>
    </row>
    <row r="828" spans="3:50" x14ac:dyDescent="0.2">
      <c r="C828" s="14"/>
      <c r="D828" s="14"/>
      <c r="AA828" s="15"/>
      <c r="AB828" s="15"/>
      <c r="AC828" s="15"/>
      <c r="AD828" s="15"/>
      <c r="AE828" s="15"/>
      <c r="AG828" s="68"/>
      <c r="AN828" s="15"/>
      <c r="AO828" s="15"/>
      <c r="AP828" s="15"/>
      <c r="AQ828" s="15"/>
      <c r="AR828" s="15"/>
      <c r="AS828" s="15"/>
      <c r="AT828" s="15"/>
      <c r="AU828" s="15"/>
    </row>
    <row r="829" spans="3:50" x14ac:dyDescent="0.2">
      <c r="C829" s="14"/>
      <c r="D829" s="14"/>
      <c r="AA829" s="15"/>
      <c r="AB829" s="15"/>
      <c r="AC829" s="15"/>
      <c r="AD829" s="15"/>
      <c r="AE829" s="15"/>
      <c r="AG829" s="68"/>
      <c r="AN829" s="15"/>
      <c r="AO829" s="15"/>
      <c r="AP829" s="15"/>
      <c r="AQ829" s="15"/>
      <c r="AR829" s="15"/>
      <c r="AS829" s="15"/>
      <c r="AT829" s="15"/>
      <c r="AU829" s="15"/>
    </row>
    <row r="830" spans="3:50" x14ac:dyDescent="0.2">
      <c r="C830" s="14"/>
      <c r="D830" s="14"/>
      <c r="AA830" s="15"/>
      <c r="AB830" s="15"/>
      <c r="AC830" s="15"/>
      <c r="AD830" s="15"/>
      <c r="AE830" s="15"/>
      <c r="AG830" s="68"/>
      <c r="AN830" s="15"/>
      <c r="AO830" s="15"/>
      <c r="AP830" s="15"/>
      <c r="AQ830" s="15"/>
      <c r="AR830" s="15"/>
      <c r="AS830" s="15"/>
      <c r="AT830" s="15"/>
      <c r="AU830" s="15"/>
    </row>
    <row r="831" spans="3:50" x14ac:dyDescent="0.2">
      <c r="C831" s="14"/>
      <c r="D831" s="14"/>
      <c r="AA831" s="15"/>
      <c r="AB831" s="15"/>
      <c r="AC831" s="15"/>
      <c r="AD831" s="15"/>
      <c r="AE831" s="15"/>
      <c r="AG831" s="68"/>
      <c r="AN831" s="15"/>
      <c r="AO831" s="15"/>
      <c r="AP831" s="15"/>
      <c r="AQ831" s="15"/>
      <c r="AR831" s="15"/>
      <c r="AS831" s="15"/>
      <c r="AT831" s="15"/>
      <c r="AU831" s="15"/>
    </row>
    <row r="832" spans="3:50" x14ac:dyDescent="0.2">
      <c r="C832" s="14"/>
      <c r="D832" s="14"/>
      <c r="AA832" s="15"/>
      <c r="AB832" s="15"/>
      <c r="AC832" s="15"/>
      <c r="AD832" s="15"/>
      <c r="AE832" s="15"/>
      <c r="AG832" s="68"/>
      <c r="AN832" s="15"/>
      <c r="AO832" s="15"/>
      <c r="AP832" s="15"/>
      <c r="AQ832" s="15"/>
      <c r="AR832" s="15"/>
      <c r="AS832" s="15"/>
      <c r="AT832" s="15"/>
      <c r="AU832" s="15"/>
    </row>
    <row r="833" spans="3:47" x14ac:dyDescent="0.2">
      <c r="C833" s="14"/>
      <c r="D833" s="14"/>
      <c r="AA833" s="15"/>
      <c r="AB833" s="15"/>
      <c r="AC833" s="15"/>
      <c r="AD833" s="15"/>
      <c r="AE833" s="15"/>
      <c r="AG833" s="68"/>
      <c r="AN833" s="15"/>
      <c r="AO833" s="15"/>
      <c r="AP833" s="15"/>
      <c r="AQ833" s="15"/>
      <c r="AR833" s="15"/>
      <c r="AS833" s="15"/>
      <c r="AT833" s="15"/>
      <c r="AU833" s="15"/>
    </row>
    <row r="834" spans="3:47" x14ac:dyDescent="0.2">
      <c r="C834" s="14"/>
      <c r="D834" s="14"/>
      <c r="AA834" s="15"/>
      <c r="AB834" s="15"/>
      <c r="AC834" s="15"/>
      <c r="AD834" s="15"/>
      <c r="AE834" s="15"/>
      <c r="AG834" s="68"/>
      <c r="AN834" s="15"/>
      <c r="AO834" s="15"/>
      <c r="AP834" s="15"/>
      <c r="AQ834" s="15"/>
      <c r="AR834" s="15"/>
      <c r="AS834" s="15"/>
      <c r="AT834" s="15"/>
      <c r="AU834" s="15"/>
    </row>
    <row r="835" spans="3:47" x14ac:dyDescent="0.2">
      <c r="C835" s="14"/>
      <c r="D835" s="14"/>
      <c r="AA835" s="15"/>
      <c r="AB835" s="15"/>
      <c r="AC835" s="15"/>
      <c r="AD835" s="15"/>
      <c r="AE835" s="15"/>
      <c r="AG835" s="68"/>
      <c r="AN835" s="15"/>
      <c r="AO835" s="15"/>
      <c r="AP835" s="15"/>
      <c r="AQ835" s="15"/>
      <c r="AR835" s="15"/>
      <c r="AS835" s="15"/>
      <c r="AT835" s="15"/>
      <c r="AU835" s="15"/>
    </row>
    <row r="836" spans="3:47" x14ac:dyDescent="0.2">
      <c r="C836" s="14"/>
      <c r="D836" s="14"/>
      <c r="AA836" s="15"/>
      <c r="AB836" s="15"/>
      <c r="AC836" s="15"/>
      <c r="AD836" s="15"/>
      <c r="AE836" s="15"/>
      <c r="AG836" s="68"/>
      <c r="AN836" s="15"/>
      <c r="AO836" s="15"/>
      <c r="AP836" s="15"/>
      <c r="AQ836" s="15"/>
      <c r="AR836" s="15"/>
      <c r="AS836" s="15"/>
      <c r="AT836" s="15"/>
      <c r="AU836" s="15"/>
    </row>
    <row r="837" spans="3:47" x14ac:dyDescent="0.2">
      <c r="C837" s="14"/>
      <c r="D837" s="14"/>
      <c r="AA837" s="15"/>
      <c r="AB837" s="15"/>
      <c r="AC837" s="15"/>
      <c r="AD837" s="15"/>
      <c r="AE837" s="15"/>
      <c r="AG837" s="68"/>
      <c r="AN837" s="15"/>
      <c r="AO837" s="15"/>
      <c r="AP837" s="15"/>
      <c r="AQ837" s="15"/>
      <c r="AR837" s="15"/>
      <c r="AS837" s="15"/>
      <c r="AT837" s="15"/>
      <c r="AU837" s="15"/>
    </row>
    <row r="838" spans="3:47" x14ac:dyDescent="0.2">
      <c r="C838" s="14"/>
      <c r="D838" s="14"/>
      <c r="AA838" s="15"/>
      <c r="AB838" s="15"/>
      <c r="AC838" s="15"/>
      <c r="AD838" s="15"/>
      <c r="AE838" s="15"/>
      <c r="AG838" s="68"/>
      <c r="AN838" s="15"/>
      <c r="AO838" s="15"/>
      <c r="AP838" s="15"/>
      <c r="AQ838" s="15"/>
      <c r="AR838" s="15"/>
      <c r="AS838" s="15"/>
      <c r="AT838" s="15"/>
      <c r="AU838" s="15"/>
    </row>
    <row r="839" spans="3:47" x14ac:dyDescent="0.2">
      <c r="C839" s="14"/>
      <c r="D839" s="14"/>
      <c r="AA839" s="15"/>
      <c r="AB839" s="15"/>
      <c r="AC839" s="15"/>
      <c r="AD839" s="15"/>
      <c r="AE839" s="15"/>
      <c r="AG839" s="68"/>
      <c r="AN839" s="15"/>
      <c r="AO839" s="15"/>
      <c r="AP839" s="15"/>
      <c r="AQ839" s="15"/>
      <c r="AR839" s="15"/>
      <c r="AS839" s="15"/>
      <c r="AT839" s="15"/>
      <c r="AU839" s="15"/>
    </row>
    <row r="840" spans="3:47" x14ac:dyDescent="0.2">
      <c r="C840" s="14"/>
      <c r="D840" s="14"/>
      <c r="AA840" s="15"/>
      <c r="AB840" s="15"/>
      <c r="AC840" s="15"/>
      <c r="AD840" s="15"/>
      <c r="AE840" s="15"/>
      <c r="AG840" s="68"/>
      <c r="AN840" s="15"/>
      <c r="AO840" s="15"/>
      <c r="AP840" s="15"/>
      <c r="AQ840" s="15"/>
      <c r="AR840" s="15"/>
      <c r="AS840" s="15"/>
      <c r="AT840" s="15"/>
      <c r="AU840" s="15"/>
    </row>
    <row r="841" spans="3:47" x14ac:dyDescent="0.2">
      <c r="C841" s="14"/>
      <c r="D841" s="14"/>
      <c r="AA841" s="15"/>
      <c r="AB841" s="15"/>
      <c r="AC841" s="15"/>
      <c r="AD841" s="15"/>
      <c r="AE841" s="15"/>
      <c r="AG841" s="68"/>
      <c r="AN841" s="15"/>
      <c r="AO841" s="15"/>
      <c r="AP841" s="15"/>
      <c r="AQ841" s="15"/>
      <c r="AR841" s="15"/>
      <c r="AS841" s="15"/>
      <c r="AT841" s="15"/>
      <c r="AU841" s="15"/>
    </row>
    <row r="842" spans="3:47" x14ac:dyDescent="0.2">
      <c r="C842" s="14"/>
      <c r="D842" s="14"/>
      <c r="AA842" s="15"/>
      <c r="AB842" s="15"/>
      <c r="AC842" s="15"/>
      <c r="AD842" s="15"/>
      <c r="AE842" s="15"/>
      <c r="AG842" s="68"/>
      <c r="AN842" s="15"/>
      <c r="AO842" s="15"/>
      <c r="AP842" s="15"/>
      <c r="AQ842" s="15"/>
      <c r="AR842" s="15"/>
      <c r="AS842" s="15"/>
      <c r="AT842" s="15"/>
      <c r="AU842" s="15"/>
    </row>
    <row r="843" spans="3:47" x14ac:dyDescent="0.2">
      <c r="C843" s="14"/>
      <c r="D843" s="14"/>
      <c r="AA843" s="15"/>
      <c r="AB843" s="15"/>
      <c r="AC843" s="15"/>
      <c r="AD843" s="15"/>
      <c r="AE843" s="15"/>
      <c r="AG843" s="68"/>
      <c r="AN843" s="15"/>
      <c r="AO843" s="15"/>
      <c r="AP843" s="15"/>
      <c r="AQ843" s="15"/>
      <c r="AR843" s="15"/>
      <c r="AS843" s="15"/>
      <c r="AT843" s="15"/>
      <c r="AU843" s="15"/>
    </row>
    <row r="844" spans="3:47" x14ac:dyDescent="0.2">
      <c r="C844" s="14"/>
      <c r="D844" s="14"/>
      <c r="AA844" s="15"/>
      <c r="AB844" s="15"/>
      <c r="AC844" s="15"/>
      <c r="AD844" s="15"/>
      <c r="AE844" s="15"/>
      <c r="AG844" s="68"/>
      <c r="AN844" s="15"/>
      <c r="AO844" s="15"/>
      <c r="AP844" s="15"/>
      <c r="AQ844" s="15"/>
      <c r="AR844" s="15"/>
      <c r="AS844" s="15"/>
      <c r="AT844" s="15"/>
      <c r="AU844" s="15"/>
    </row>
    <row r="845" spans="3:47" x14ac:dyDescent="0.2">
      <c r="C845" s="14"/>
      <c r="D845" s="14"/>
      <c r="AA845" s="15"/>
      <c r="AB845" s="15"/>
      <c r="AC845" s="15"/>
      <c r="AD845" s="15"/>
      <c r="AE845" s="15"/>
      <c r="AG845" s="68"/>
      <c r="AN845" s="15"/>
      <c r="AO845" s="15"/>
      <c r="AP845" s="15"/>
      <c r="AQ845" s="15"/>
      <c r="AR845" s="15"/>
      <c r="AS845" s="15"/>
      <c r="AT845" s="15"/>
      <c r="AU845" s="15"/>
    </row>
    <row r="846" spans="3:47" x14ac:dyDescent="0.2">
      <c r="C846" s="14"/>
      <c r="D846" s="14"/>
      <c r="AA846" s="15"/>
      <c r="AB846" s="15"/>
      <c r="AC846" s="15"/>
      <c r="AD846" s="15"/>
      <c r="AE846" s="15"/>
      <c r="AG846" s="68"/>
      <c r="AN846" s="15"/>
      <c r="AO846" s="15"/>
      <c r="AP846" s="15"/>
      <c r="AQ846" s="15"/>
      <c r="AR846" s="15"/>
      <c r="AS846" s="15"/>
      <c r="AT846" s="15"/>
      <c r="AU846" s="15"/>
    </row>
    <row r="847" spans="3:47" x14ac:dyDescent="0.2">
      <c r="C847" s="14"/>
      <c r="D847" s="14"/>
      <c r="AA847" s="15"/>
      <c r="AB847" s="15"/>
      <c r="AC847" s="15"/>
      <c r="AD847" s="15"/>
      <c r="AE847" s="15"/>
      <c r="AG847" s="68"/>
      <c r="AN847" s="15"/>
      <c r="AO847" s="15"/>
      <c r="AP847" s="15"/>
      <c r="AQ847" s="15"/>
      <c r="AR847" s="15"/>
      <c r="AS847" s="15"/>
      <c r="AT847" s="15"/>
      <c r="AU847" s="15"/>
    </row>
    <row r="848" spans="3:47" x14ac:dyDescent="0.2">
      <c r="C848" s="14"/>
      <c r="D848" s="14"/>
      <c r="AA848" s="15"/>
      <c r="AB848" s="15"/>
      <c r="AC848" s="15"/>
      <c r="AD848" s="15"/>
      <c r="AE848" s="15"/>
      <c r="AG848" s="68"/>
      <c r="AN848" s="15"/>
      <c r="AO848" s="15"/>
      <c r="AP848" s="15"/>
      <c r="AQ848" s="15"/>
      <c r="AR848" s="15"/>
      <c r="AS848" s="15"/>
      <c r="AT848" s="15"/>
      <c r="AU848" s="15"/>
    </row>
    <row r="849" spans="3:47" x14ac:dyDescent="0.2">
      <c r="C849" s="14"/>
      <c r="D849" s="14"/>
      <c r="AA849" s="15"/>
      <c r="AB849" s="15"/>
      <c r="AC849" s="15"/>
      <c r="AD849" s="15"/>
      <c r="AE849" s="15"/>
      <c r="AG849" s="68"/>
      <c r="AN849" s="15"/>
      <c r="AO849" s="15"/>
      <c r="AP849" s="15"/>
      <c r="AQ849" s="15"/>
      <c r="AR849" s="15"/>
      <c r="AS849" s="15"/>
      <c r="AT849" s="15"/>
      <c r="AU849" s="15"/>
    </row>
    <row r="850" spans="3:47" x14ac:dyDescent="0.2">
      <c r="C850" s="14"/>
      <c r="D850" s="14"/>
      <c r="AA850" s="15"/>
      <c r="AB850" s="15"/>
      <c r="AC850" s="15"/>
      <c r="AD850" s="15"/>
      <c r="AE850" s="15"/>
      <c r="AG850" s="68"/>
      <c r="AN850" s="15"/>
      <c r="AO850" s="15"/>
      <c r="AP850" s="15"/>
      <c r="AQ850" s="15"/>
      <c r="AR850" s="15"/>
      <c r="AS850" s="15"/>
      <c r="AT850" s="15"/>
      <c r="AU850" s="15"/>
    </row>
    <row r="851" spans="3:47" x14ac:dyDescent="0.2">
      <c r="C851" s="14"/>
      <c r="D851" s="14"/>
      <c r="AA851" s="15"/>
      <c r="AB851" s="15"/>
      <c r="AC851" s="15"/>
      <c r="AD851" s="15"/>
      <c r="AE851" s="15"/>
      <c r="AG851" s="68"/>
      <c r="AN851" s="15"/>
      <c r="AO851" s="15"/>
      <c r="AP851" s="15"/>
      <c r="AQ851" s="15"/>
      <c r="AR851" s="15"/>
      <c r="AS851" s="15"/>
      <c r="AT851" s="15"/>
      <c r="AU851" s="15"/>
    </row>
    <row r="852" spans="3:47" x14ac:dyDescent="0.2">
      <c r="C852" s="14"/>
      <c r="D852" s="14"/>
      <c r="AA852" s="15"/>
      <c r="AB852" s="15"/>
      <c r="AC852" s="15"/>
      <c r="AD852" s="15"/>
      <c r="AE852" s="15"/>
      <c r="AG852" s="68"/>
      <c r="AN852" s="15"/>
      <c r="AO852" s="15"/>
      <c r="AP852" s="15"/>
      <c r="AQ852" s="15"/>
      <c r="AR852" s="15"/>
      <c r="AS852" s="15"/>
      <c r="AT852" s="15"/>
      <c r="AU852" s="15"/>
    </row>
    <row r="853" spans="3:47" x14ac:dyDescent="0.2">
      <c r="C853" s="14"/>
      <c r="D853" s="14"/>
      <c r="AA853" s="15"/>
      <c r="AB853" s="15"/>
      <c r="AC853" s="15"/>
      <c r="AD853" s="15"/>
      <c r="AE853" s="15"/>
      <c r="AG853" s="68"/>
      <c r="AN853" s="15"/>
      <c r="AO853" s="15"/>
      <c r="AP853" s="15"/>
      <c r="AQ853" s="15"/>
      <c r="AR853" s="15"/>
      <c r="AS853" s="15"/>
      <c r="AT853" s="15"/>
      <c r="AU853" s="15"/>
    </row>
    <row r="854" spans="3:47" x14ac:dyDescent="0.2">
      <c r="C854" s="14"/>
      <c r="D854" s="14"/>
      <c r="AA854" s="15"/>
      <c r="AB854" s="15"/>
      <c r="AC854" s="15"/>
      <c r="AD854" s="15"/>
      <c r="AE854" s="15"/>
      <c r="AG854" s="68"/>
      <c r="AN854" s="15"/>
      <c r="AO854" s="15"/>
      <c r="AP854" s="15"/>
      <c r="AQ854" s="15"/>
      <c r="AR854" s="15"/>
      <c r="AS854" s="15"/>
      <c r="AT854" s="15"/>
      <c r="AU854" s="15"/>
    </row>
    <row r="855" spans="3:47" x14ac:dyDescent="0.2">
      <c r="C855" s="14"/>
      <c r="D855" s="14"/>
      <c r="AA855" s="15"/>
      <c r="AB855" s="15"/>
      <c r="AC855" s="15"/>
      <c r="AD855" s="15"/>
      <c r="AE855" s="15"/>
      <c r="AG855" s="68"/>
      <c r="AN855" s="15"/>
      <c r="AO855" s="15"/>
      <c r="AP855" s="15"/>
      <c r="AQ855" s="15"/>
      <c r="AR855" s="15"/>
      <c r="AS855" s="15"/>
      <c r="AT855" s="15"/>
      <c r="AU855" s="15"/>
    </row>
    <row r="856" spans="3:47" x14ac:dyDescent="0.2">
      <c r="C856" s="14"/>
      <c r="D856" s="14"/>
      <c r="AA856" s="15"/>
      <c r="AB856" s="15"/>
      <c r="AC856" s="15"/>
      <c r="AD856" s="15"/>
      <c r="AE856" s="15"/>
      <c r="AG856" s="68"/>
      <c r="AN856" s="15"/>
      <c r="AO856" s="15"/>
      <c r="AP856" s="15"/>
      <c r="AQ856" s="15"/>
      <c r="AR856" s="15"/>
      <c r="AS856" s="15"/>
      <c r="AT856" s="15"/>
      <c r="AU856" s="15"/>
    </row>
    <row r="857" spans="3:47" x14ac:dyDescent="0.2">
      <c r="C857" s="14"/>
      <c r="D857" s="14"/>
      <c r="AA857" s="15"/>
      <c r="AB857" s="15"/>
      <c r="AC857" s="15"/>
      <c r="AD857" s="15"/>
      <c r="AE857" s="15"/>
      <c r="AG857" s="68"/>
      <c r="AN857" s="15"/>
      <c r="AO857" s="15"/>
      <c r="AP857" s="15"/>
      <c r="AQ857" s="15"/>
      <c r="AR857" s="15"/>
      <c r="AS857" s="15"/>
      <c r="AT857" s="15"/>
      <c r="AU857" s="15"/>
    </row>
    <row r="858" spans="3:47" x14ac:dyDescent="0.2">
      <c r="C858" s="14"/>
      <c r="D858" s="14"/>
      <c r="AA858" s="15"/>
      <c r="AB858" s="15"/>
      <c r="AC858" s="15"/>
      <c r="AD858" s="15"/>
      <c r="AE858" s="15"/>
      <c r="AG858" s="68"/>
      <c r="AN858" s="15"/>
      <c r="AO858" s="15"/>
      <c r="AP858" s="15"/>
      <c r="AQ858" s="15"/>
      <c r="AR858" s="15"/>
      <c r="AS858" s="15"/>
      <c r="AT858" s="15"/>
      <c r="AU858" s="15"/>
    </row>
    <row r="859" spans="3:47" x14ac:dyDescent="0.2">
      <c r="C859" s="14"/>
      <c r="D859" s="14"/>
      <c r="AA859" s="15"/>
      <c r="AB859" s="15"/>
      <c r="AC859" s="15"/>
      <c r="AD859" s="15"/>
      <c r="AE859" s="15"/>
      <c r="AG859" s="68"/>
      <c r="AN859" s="15"/>
      <c r="AO859" s="15"/>
      <c r="AP859" s="15"/>
      <c r="AQ859" s="15"/>
      <c r="AR859" s="15"/>
      <c r="AS859" s="15"/>
      <c r="AT859" s="15"/>
      <c r="AU859" s="15"/>
    </row>
    <row r="860" spans="3:47" x14ac:dyDescent="0.2">
      <c r="C860" s="14"/>
      <c r="D860" s="14"/>
      <c r="AA860" s="15"/>
      <c r="AB860" s="15"/>
      <c r="AC860" s="15"/>
      <c r="AD860" s="15"/>
      <c r="AE860" s="15"/>
      <c r="AG860" s="68"/>
      <c r="AN860" s="15"/>
      <c r="AO860" s="15"/>
      <c r="AP860" s="15"/>
      <c r="AQ860" s="15"/>
      <c r="AR860" s="15"/>
      <c r="AS860" s="15"/>
      <c r="AT860" s="15"/>
      <c r="AU860" s="15"/>
    </row>
    <row r="861" spans="3:47" x14ac:dyDescent="0.2">
      <c r="C861" s="14"/>
      <c r="D861" s="14"/>
      <c r="AA861" s="15"/>
      <c r="AB861" s="15"/>
      <c r="AC861" s="15"/>
      <c r="AD861" s="15"/>
      <c r="AE861" s="15"/>
      <c r="AG861" s="68"/>
      <c r="AN861" s="15"/>
      <c r="AO861" s="15"/>
      <c r="AP861" s="15"/>
      <c r="AQ861" s="15"/>
      <c r="AR861" s="15"/>
      <c r="AS861" s="15"/>
      <c r="AT861" s="15"/>
      <c r="AU861" s="15"/>
    </row>
    <row r="862" spans="3:47" x14ac:dyDescent="0.2">
      <c r="C862" s="14"/>
      <c r="D862" s="14"/>
      <c r="AA862" s="15"/>
      <c r="AB862" s="15"/>
      <c r="AC862" s="15"/>
      <c r="AD862" s="15"/>
      <c r="AE862" s="15"/>
      <c r="AG862" s="68"/>
      <c r="AN862" s="15"/>
      <c r="AO862" s="15"/>
      <c r="AP862" s="15"/>
      <c r="AQ862" s="15"/>
      <c r="AR862" s="15"/>
      <c r="AS862" s="15"/>
      <c r="AT862" s="15"/>
      <c r="AU862" s="15"/>
    </row>
    <row r="863" spans="3:47" x14ac:dyDescent="0.2">
      <c r="C863" s="14"/>
      <c r="D863" s="14"/>
      <c r="AA863" s="15"/>
      <c r="AB863" s="15"/>
      <c r="AC863" s="15"/>
      <c r="AD863" s="15"/>
      <c r="AE863" s="15"/>
      <c r="AG863" s="68"/>
      <c r="AN863" s="15"/>
      <c r="AO863" s="15"/>
      <c r="AP863" s="15"/>
      <c r="AQ863" s="15"/>
      <c r="AR863" s="15"/>
      <c r="AS863" s="15"/>
      <c r="AT863" s="15"/>
      <c r="AU863" s="15"/>
    </row>
    <row r="864" spans="3:47" x14ac:dyDescent="0.2">
      <c r="C864" s="14"/>
      <c r="D864" s="14"/>
      <c r="AA864" s="15"/>
      <c r="AB864" s="15"/>
      <c r="AC864" s="15"/>
      <c r="AD864" s="15"/>
      <c r="AE864" s="15"/>
      <c r="AG864" s="68"/>
      <c r="AN864" s="15"/>
      <c r="AO864" s="15"/>
      <c r="AP864" s="15"/>
      <c r="AQ864" s="15"/>
      <c r="AR864" s="15"/>
      <c r="AS864" s="15"/>
      <c r="AT864" s="15"/>
      <c r="AU864" s="15"/>
    </row>
    <row r="865" spans="3:48" x14ac:dyDescent="0.2">
      <c r="C865" s="14"/>
      <c r="D865" s="14"/>
      <c r="AA865" s="15"/>
      <c r="AB865" s="15"/>
      <c r="AC865" s="15"/>
      <c r="AD865" s="15"/>
      <c r="AE865" s="15"/>
      <c r="AG865" s="68"/>
      <c r="AN865" s="15"/>
      <c r="AO865" s="15"/>
      <c r="AP865" s="15"/>
      <c r="AQ865" s="15"/>
      <c r="AR865" s="15"/>
      <c r="AS865" s="15"/>
      <c r="AT865" s="15"/>
      <c r="AU865" s="15"/>
    </row>
    <row r="866" spans="3:48" x14ac:dyDescent="0.2">
      <c r="C866" s="14"/>
      <c r="D866" s="14"/>
      <c r="AA866" s="15"/>
      <c r="AB866" s="15"/>
      <c r="AC866" s="15"/>
      <c r="AD866" s="15"/>
      <c r="AE866" s="15"/>
      <c r="AG866" s="68"/>
      <c r="AN866" s="15"/>
      <c r="AO866" s="15"/>
      <c r="AP866" s="15"/>
      <c r="AQ866" s="15"/>
      <c r="AR866" s="15"/>
      <c r="AS866" s="15"/>
      <c r="AT866" s="15"/>
      <c r="AU866" s="15"/>
    </row>
    <row r="867" spans="3:48" x14ac:dyDescent="0.2">
      <c r="C867" s="14"/>
      <c r="D867" s="14"/>
      <c r="AA867" s="15"/>
      <c r="AB867" s="15"/>
      <c r="AC867" s="15"/>
      <c r="AD867" s="15"/>
      <c r="AE867" s="15"/>
      <c r="AG867" s="68"/>
      <c r="AN867" s="15"/>
      <c r="AO867" s="15"/>
      <c r="AP867" s="15"/>
      <c r="AQ867" s="15"/>
      <c r="AR867" s="15"/>
      <c r="AS867" s="15"/>
      <c r="AT867" s="15"/>
      <c r="AU867" s="15"/>
    </row>
    <row r="868" spans="3:48" x14ac:dyDescent="0.2">
      <c r="C868" s="14"/>
      <c r="D868" s="14"/>
      <c r="AA868" s="15"/>
      <c r="AB868" s="15"/>
      <c r="AC868" s="15"/>
      <c r="AD868" s="15"/>
      <c r="AE868" s="15"/>
      <c r="AG868" s="68"/>
      <c r="AN868" s="15"/>
      <c r="AO868" s="15"/>
      <c r="AP868" s="15"/>
      <c r="AQ868" s="15"/>
      <c r="AR868" s="15"/>
      <c r="AS868" s="15"/>
      <c r="AT868" s="15"/>
      <c r="AU868" s="15"/>
    </row>
    <row r="869" spans="3:48" x14ac:dyDescent="0.2">
      <c r="C869" s="14"/>
      <c r="D869" s="14"/>
      <c r="AA869" s="15"/>
      <c r="AB869" s="15"/>
      <c r="AC869" s="15"/>
      <c r="AD869" s="15"/>
      <c r="AE869" s="15"/>
      <c r="AG869" s="68"/>
      <c r="AN869" s="15"/>
      <c r="AO869" s="15"/>
      <c r="AP869" s="15"/>
      <c r="AQ869" s="15"/>
      <c r="AR869" s="15"/>
      <c r="AS869" s="15"/>
      <c r="AT869" s="15"/>
      <c r="AU869" s="15"/>
    </row>
    <row r="870" spans="3:48" x14ac:dyDescent="0.2">
      <c r="C870" s="14"/>
      <c r="D870" s="14"/>
      <c r="AA870" s="15"/>
      <c r="AB870" s="15"/>
      <c r="AC870" s="15"/>
      <c r="AD870" s="15"/>
      <c r="AE870" s="15"/>
      <c r="AG870" s="68"/>
      <c r="AN870" s="15"/>
      <c r="AO870" s="15"/>
      <c r="AP870" s="15"/>
      <c r="AQ870" s="15"/>
      <c r="AR870" s="15"/>
      <c r="AS870" s="15"/>
      <c r="AT870" s="15"/>
      <c r="AU870" s="15"/>
    </row>
    <row r="871" spans="3:48" x14ac:dyDescent="0.2">
      <c r="C871" s="14"/>
      <c r="D871" s="14"/>
      <c r="AA871" s="15"/>
      <c r="AB871" s="15"/>
      <c r="AC871" s="15"/>
      <c r="AD871" s="15"/>
      <c r="AE871" s="15"/>
      <c r="AG871" s="68"/>
      <c r="AN871" s="15"/>
      <c r="AO871" s="15"/>
      <c r="AP871" s="15"/>
      <c r="AQ871" s="15"/>
      <c r="AR871" s="15"/>
      <c r="AS871" s="15"/>
      <c r="AT871" s="15"/>
      <c r="AU871" s="15"/>
    </row>
    <row r="872" spans="3:48" x14ac:dyDescent="0.2">
      <c r="C872" s="14"/>
      <c r="D872" s="14"/>
      <c r="AA872" s="15"/>
      <c r="AB872" s="15"/>
      <c r="AC872" s="15"/>
      <c r="AD872" s="15"/>
      <c r="AE872" s="15"/>
      <c r="AG872" s="68"/>
      <c r="AN872" s="15"/>
      <c r="AO872" s="15"/>
      <c r="AP872" s="15"/>
      <c r="AQ872" s="15"/>
      <c r="AR872" s="15"/>
      <c r="AS872" s="15"/>
      <c r="AT872" s="15"/>
      <c r="AU872" s="15"/>
    </row>
    <row r="873" spans="3:48" x14ac:dyDescent="0.2">
      <c r="C873" s="14"/>
      <c r="D873" s="14"/>
      <c r="AA873" s="15"/>
      <c r="AB873" s="15"/>
      <c r="AC873" s="15"/>
      <c r="AD873" s="15"/>
      <c r="AE873" s="15"/>
      <c r="AG873" s="68"/>
      <c r="AN873" s="15"/>
      <c r="AO873" s="15"/>
      <c r="AP873" s="15"/>
      <c r="AQ873" s="15"/>
      <c r="AR873" s="15"/>
      <c r="AS873" s="15"/>
      <c r="AT873" s="15"/>
      <c r="AU873" s="15"/>
    </row>
    <row r="874" spans="3:48" x14ac:dyDescent="0.2">
      <c r="C874" s="14"/>
      <c r="D874" s="14"/>
      <c r="AA874" s="15"/>
      <c r="AB874" s="15"/>
      <c r="AC874" s="15"/>
      <c r="AD874" s="15"/>
      <c r="AE874" s="15"/>
      <c r="AG874" s="68"/>
      <c r="AN874" s="15"/>
      <c r="AO874" s="15"/>
      <c r="AP874" s="15"/>
      <c r="AQ874" s="15"/>
      <c r="AR874" s="15"/>
      <c r="AS874" s="15"/>
      <c r="AT874" s="15"/>
      <c r="AU874" s="15"/>
    </row>
    <row r="875" spans="3:48" x14ac:dyDescent="0.2">
      <c r="C875" s="14"/>
      <c r="D875" s="14"/>
      <c r="AA875" s="15"/>
      <c r="AB875" s="15"/>
      <c r="AC875" s="15"/>
      <c r="AD875" s="15"/>
      <c r="AE875" s="15"/>
      <c r="AG875" s="68"/>
      <c r="AN875" s="15"/>
      <c r="AO875" s="15"/>
      <c r="AP875" s="15"/>
      <c r="AQ875" s="15"/>
      <c r="AR875" s="15"/>
      <c r="AS875" s="15"/>
      <c r="AT875" s="15"/>
      <c r="AU875" s="15"/>
    </row>
    <row r="876" spans="3:48" x14ac:dyDescent="0.2">
      <c r="C876" s="14"/>
      <c r="D876" s="14"/>
      <c r="AA876" s="15"/>
      <c r="AB876" s="15"/>
      <c r="AC876" s="15"/>
      <c r="AD876" s="15"/>
      <c r="AE876" s="15"/>
      <c r="AG876" s="68"/>
      <c r="AN876" s="15"/>
      <c r="AO876" s="15"/>
      <c r="AP876" s="15"/>
      <c r="AQ876" s="15"/>
      <c r="AR876" s="15"/>
      <c r="AS876" s="15"/>
      <c r="AT876" s="15"/>
      <c r="AU876" s="15"/>
    </row>
    <row r="877" spans="3:48" x14ac:dyDescent="0.2">
      <c r="C877" s="14"/>
      <c r="D877" s="14"/>
      <c r="AA877" s="15"/>
      <c r="AB877" s="15"/>
      <c r="AC877" s="15"/>
      <c r="AD877" s="15"/>
      <c r="AE877" s="15"/>
      <c r="AG877" s="68"/>
      <c r="AN877" s="15"/>
      <c r="AO877" s="15"/>
      <c r="AP877" s="15"/>
      <c r="AQ877" s="15"/>
      <c r="AR877" s="15"/>
      <c r="AS877" s="15"/>
      <c r="AT877" s="15"/>
      <c r="AU877" s="15"/>
    </row>
    <row r="878" spans="3:48" x14ac:dyDescent="0.2">
      <c r="C878" s="14"/>
      <c r="D878" s="14"/>
      <c r="AA878" s="15"/>
      <c r="AB878" s="15"/>
      <c r="AC878" s="15"/>
      <c r="AD878" s="15"/>
      <c r="AE878" s="15"/>
      <c r="AG878" s="68"/>
      <c r="AN878" s="15"/>
      <c r="AO878" s="15"/>
      <c r="AP878" s="15"/>
      <c r="AQ878" s="15"/>
      <c r="AR878" s="15"/>
      <c r="AS878" s="15"/>
      <c r="AT878" s="15"/>
      <c r="AU878" s="15"/>
    </row>
    <row r="879" spans="3:48" x14ac:dyDescent="0.2">
      <c r="C879" s="14"/>
      <c r="D879" s="14"/>
      <c r="AA879" s="15"/>
      <c r="AB879" s="15"/>
      <c r="AC879" s="15"/>
      <c r="AD879" s="15"/>
      <c r="AE879" s="15"/>
      <c r="AG879" s="68"/>
      <c r="AN879" s="15"/>
      <c r="AO879" s="15"/>
      <c r="AP879" s="15"/>
      <c r="AQ879" s="15"/>
      <c r="AR879" s="15"/>
      <c r="AS879" s="15"/>
      <c r="AT879" s="15"/>
      <c r="AU879" s="15"/>
    </row>
    <row r="880" spans="3:48" x14ac:dyDescent="0.2">
      <c r="C880" s="14"/>
      <c r="D880" s="14"/>
      <c r="AA880" s="15"/>
      <c r="AB880" s="15"/>
      <c r="AC880" s="15"/>
      <c r="AD880" s="15"/>
      <c r="AE880" s="15"/>
      <c r="AG880" s="68"/>
      <c r="AN880" s="15"/>
      <c r="AO880" s="15"/>
      <c r="AP880" s="15"/>
      <c r="AQ880" s="15"/>
      <c r="AR880" s="15"/>
      <c r="AS880" s="15"/>
      <c r="AT880" s="15"/>
      <c r="AU880" s="15"/>
      <c r="AV880" s="15"/>
    </row>
    <row r="881" spans="3:64" x14ac:dyDescent="0.2">
      <c r="C881" s="14"/>
      <c r="D881" s="14"/>
      <c r="AA881" s="15"/>
      <c r="AB881" s="15"/>
      <c r="AC881" s="15"/>
      <c r="AD881" s="15"/>
      <c r="AE881" s="15"/>
      <c r="AG881" s="68"/>
      <c r="AN881" s="15"/>
      <c r="AO881" s="15"/>
      <c r="AP881" s="15"/>
      <c r="AQ881" s="15"/>
      <c r="AR881" s="15"/>
      <c r="AS881" s="15"/>
      <c r="AT881" s="15"/>
      <c r="AU881" s="15"/>
    </row>
    <row r="882" spans="3:64" x14ac:dyDescent="0.2">
      <c r="C882" s="14"/>
      <c r="D882" s="14"/>
      <c r="AA882" s="15"/>
      <c r="AB882" s="15"/>
      <c r="AC882" s="15"/>
      <c r="AD882" s="15"/>
      <c r="AE882" s="15"/>
      <c r="AG882" s="68"/>
      <c r="AN882" s="15"/>
      <c r="AO882" s="15"/>
      <c r="AP882" s="15"/>
      <c r="AQ882" s="15"/>
      <c r="AR882" s="15"/>
      <c r="AS882" s="15"/>
      <c r="AT882" s="15"/>
      <c r="AU882" s="15"/>
    </row>
    <row r="883" spans="3:64" x14ac:dyDescent="0.2">
      <c r="C883" s="14"/>
      <c r="D883" s="14"/>
      <c r="AA883" s="15"/>
      <c r="AB883" s="15"/>
      <c r="AC883" s="15"/>
      <c r="AD883" s="15"/>
      <c r="AE883" s="15"/>
      <c r="AG883" s="68"/>
      <c r="AN883" s="15"/>
      <c r="AO883" s="15"/>
      <c r="AP883" s="15"/>
      <c r="AQ883" s="15"/>
      <c r="AR883" s="15"/>
      <c r="AS883" s="15"/>
      <c r="AT883" s="15"/>
      <c r="AU883" s="15"/>
    </row>
    <row r="884" spans="3:64" x14ac:dyDescent="0.2">
      <c r="C884" s="14"/>
      <c r="D884" s="14"/>
      <c r="AA884" s="15"/>
      <c r="AB884" s="15"/>
      <c r="AC884" s="15"/>
      <c r="AD884" s="15"/>
      <c r="AE884" s="15"/>
      <c r="AG884" s="68"/>
      <c r="AN884" s="15"/>
      <c r="AO884" s="15"/>
      <c r="AP884" s="15"/>
      <c r="AQ884" s="15"/>
      <c r="AR884" s="15"/>
      <c r="AS884" s="15"/>
      <c r="AT884" s="15"/>
      <c r="AU884" s="15"/>
    </row>
    <row r="885" spans="3:64" x14ac:dyDescent="0.2">
      <c r="C885" s="14"/>
      <c r="D885" s="14"/>
      <c r="AA885" s="15"/>
      <c r="AB885" s="15"/>
      <c r="AC885" s="15"/>
      <c r="AD885" s="15"/>
      <c r="AE885" s="15"/>
      <c r="AG885" s="68"/>
      <c r="AN885" s="15"/>
      <c r="AO885" s="15"/>
      <c r="AP885" s="15"/>
      <c r="AQ885" s="15"/>
      <c r="AR885" s="15"/>
      <c r="AS885" s="15"/>
      <c r="AT885" s="15"/>
      <c r="AU885" s="15"/>
    </row>
    <row r="886" spans="3:64" x14ac:dyDescent="0.2">
      <c r="C886" s="14"/>
      <c r="D886" s="14"/>
      <c r="AA886" s="15"/>
      <c r="AB886" s="15"/>
      <c r="AC886" s="15"/>
      <c r="AD886" s="15"/>
      <c r="AE886" s="15"/>
      <c r="AG886" s="68"/>
      <c r="AN886" s="15"/>
      <c r="AO886" s="15"/>
      <c r="AP886" s="15"/>
      <c r="AQ886" s="15"/>
      <c r="AR886" s="15"/>
      <c r="AS886" s="15"/>
      <c r="AT886" s="15"/>
      <c r="AU886" s="15"/>
    </row>
    <row r="887" spans="3:64" x14ac:dyDescent="0.2">
      <c r="C887" s="14"/>
      <c r="D887" s="14"/>
      <c r="AA887" s="15"/>
      <c r="AB887" s="15"/>
      <c r="AC887" s="15"/>
      <c r="AD887" s="15"/>
      <c r="AE887" s="15"/>
      <c r="AG887" s="68"/>
      <c r="AN887" s="15"/>
      <c r="AO887" s="15"/>
      <c r="AP887" s="15"/>
      <c r="AQ887" s="15"/>
      <c r="AR887" s="15"/>
      <c r="AS887" s="15"/>
      <c r="AT887" s="15"/>
      <c r="AU887" s="15"/>
    </row>
    <row r="888" spans="3:64" x14ac:dyDescent="0.2">
      <c r="C888" s="14"/>
      <c r="D888" s="14"/>
      <c r="AA888" s="15"/>
      <c r="AB888" s="15"/>
      <c r="AC888" s="15"/>
      <c r="AD888" s="15"/>
      <c r="AE888" s="15"/>
      <c r="AG888" s="68"/>
      <c r="AN888" s="15"/>
      <c r="AO888" s="15"/>
      <c r="AP888" s="15"/>
      <c r="AQ888" s="15"/>
      <c r="AR888" s="15"/>
      <c r="AS888" s="15"/>
      <c r="AT888" s="15"/>
      <c r="AU888" s="15"/>
    </row>
    <row r="889" spans="3:64" x14ac:dyDescent="0.2">
      <c r="C889" s="14"/>
      <c r="D889" s="14"/>
      <c r="AA889" s="15"/>
      <c r="AB889" s="15"/>
      <c r="AC889" s="15"/>
      <c r="AD889" s="15"/>
      <c r="AE889" s="15"/>
      <c r="AG889" s="68"/>
      <c r="AN889" s="15"/>
      <c r="AO889" s="15"/>
      <c r="AP889" s="15"/>
      <c r="AQ889" s="15"/>
      <c r="AR889" s="15"/>
      <c r="AS889" s="15"/>
      <c r="AT889" s="15"/>
      <c r="AU889" s="15"/>
    </row>
    <row r="890" spans="3:64" x14ac:dyDescent="0.2">
      <c r="C890" s="14"/>
      <c r="D890" s="14"/>
      <c r="AA890" s="15"/>
      <c r="AB890" s="15"/>
      <c r="AC890" s="15"/>
      <c r="AD890" s="15"/>
      <c r="AE890" s="15"/>
      <c r="AG890" s="68"/>
      <c r="AN890" s="15"/>
      <c r="AO890" s="15"/>
      <c r="AP890" s="15"/>
      <c r="AQ890" s="15"/>
      <c r="AR890" s="15"/>
      <c r="AS890" s="15"/>
      <c r="AT890" s="15"/>
      <c r="AU890" s="15"/>
    </row>
    <row r="891" spans="3:64" x14ac:dyDescent="0.2">
      <c r="C891" s="14"/>
      <c r="D891" s="14"/>
      <c r="AA891" s="15"/>
      <c r="AB891" s="15"/>
      <c r="AC891" s="15"/>
      <c r="AD891" s="15"/>
      <c r="AE891" s="15"/>
      <c r="AG891" s="68"/>
      <c r="AN891" s="15"/>
      <c r="AO891" s="15"/>
      <c r="AP891" s="15"/>
      <c r="AQ891" s="15"/>
      <c r="AR891" s="15"/>
      <c r="AS891" s="15"/>
      <c r="AT891" s="15"/>
      <c r="AU891" s="15"/>
    </row>
    <row r="892" spans="3:64" x14ac:dyDescent="0.2">
      <c r="C892" s="14"/>
      <c r="D892" s="14"/>
      <c r="AA892" s="15"/>
      <c r="AB892" s="15"/>
      <c r="AC892" s="15"/>
      <c r="AD892" s="15"/>
      <c r="AE892" s="15"/>
      <c r="AG892" s="68"/>
      <c r="AN892" s="15"/>
      <c r="AO892" s="15"/>
      <c r="AP892" s="15"/>
      <c r="AQ892" s="15"/>
      <c r="AR892" s="15"/>
      <c r="AS892" s="15"/>
      <c r="AT892" s="15"/>
      <c r="AU892" s="15"/>
    </row>
    <row r="893" spans="3:64" x14ac:dyDescent="0.2">
      <c r="C893" s="14"/>
      <c r="D893" s="14"/>
      <c r="AA893" s="15"/>
      <c r="AB893" s="15"/>
      <c r="AC893" s="15"/>
      <c r="AD893" s="15"/>
      <c r="AE893" s="15"/>
      <c r="AG893" s="68"/>
      <c r="AN893" s="15"/>
      <c r="AO893" s="15"/>
      <c r="AP893" s="15"/>
      <c r="AQ893" s="15"/>
      <c r="AR893" s="15"/>
      <c r="AS893" s="15"/>
      <c r="AT893" s="15"/>
      <c r="AU893" s="15"/>
    </row>
    <row r="894" spans="3:64" x14ac:dyDescent="0.2">
      <c r="C894" s="14"/>
      <c r="D894" s="14"/>
      <c r="AA894" s="15"/>
      <c r="AB894" s="15"/>
      <c r="AC894" s="15"/>
      <c r="AD894" s="15"/>
      <c r="AE894" s="15"/>
      <c r="AG894" s="68"/>
      <c r="AN894" s="15"/>
      <c r="AO894" s="15"/>
      <c r="AP894" s="15"/>
      <c r="AQ894" s="15"/>
      <c r="AR894" s="15"/>
      <c r="AS894" s="15"/>
      <c r="AT894" s="15"/>
      <c r="AU894" s="15"/>
    </row>
    <row r="895" spans="3:64" x14ac:dyDescent="0.2">
      <c r="C895" s="14"/>
      <c r="D895" s="14"/>
      <c r="AA895" s="15"/>
      <c r="AB895" s="15"/>
      <c r="AC895" s="15"/>
      <c r="AD895" s="15"/>
      <c r="AE895" s="15"/>
      <c r="AG895" s="68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</row>
    <row r="896" spans="3:64" x14ac:dyDescent="0.2">
      <c r="C896" s="14"/>
      <c r="D896" s="14"/>
      <c r="AA896" s="15"/>
      <c r="AB896" s="15"/>
      <c r="AC896" s="15"/>
      <c r="AD896" s="15"/>
      <c r="AE896" s="15"/>
      <c r="AG896" s="68"/>
      <c r="AN896" s="15"/>
      <c r="AO896" s="15"/>
      <c r="AP896" s="15"/>
      <c r="AQ896" s="15"/>
      <c r="AR896" s="15"/>
      <c r="AS896" s="15"/>
      <c r="AT896" s="15"/>
      <c r="AU896" s="15"/>
    </row>
    <row r="897" spans="3:64" x14ac:dyDescent="0.2">
      <c r="C897" s="14"/>
      <c r="D897" s="14"/>
      <c r="AA897" s="15"/>
      <c r="AB897" s="15"/>
      <c r="AC897" s="15"/>
      <c r="AD897" s="15"/>
      <c r="AE897" s="15"/>
      <c r="AG897" s="68"/>
      <c r="AN897" s="15"/>
      <c r="AO897" s="15"/>
      <c r="AP897" s="15"/>
      <c r="AQ897" s="15"/>
      <c r="AR897" s="15"/>
      <c r="AS897" s="15"/>
      <c r="AT897" s="15"/>
      <c r="AU897" s="15"/>
    </row>
    <row r="898" spans="3:64" x14ac:dyDescent="0.2">
      <c r="C898" s="14"/>
      <c r="D898" s="14"/>
      <c r="AA898" s="15"/>
      <c r="AB898" s="15"/>
      <c r="AC898" s="15"/>
      <c r="AD898" s="15"/>
      <c r="AE898" s="15"/>
      <c r="AG898" s="68"/>
      <c r="AN898" s="15"/>
      <c r="AO898" s="15"/>
      <c r="AP898" s="15"/>
      <c r="AQ898" s="15"/>
      <c r="AR898" s="15"/>
      <c r="AS898" s="15"/>
      <c r="AT898" s="15"/>
      <c r="AU898" s="15"/>
    </row>
    <row r="899" spans="3:64" x14ac:dyDescent="0.2">
      <c r="C899" s="14"/>
      <c r="D899" s="14"/>
      <c r="AA899" s="15"/>
      <c r="AB899" s="15"/>
      <c r="AC899" s="15"/>
      <c r="AD899" s="15"/>
      <c r="AE899" s="15"/>
      <c r="AG899" s="68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</row>
    <row r="900" spans="3:64" x14ac:dyDescent="0.2">
      <c r="C900" s="14"/>
      <c r="D900" s="14"/>
      <c r="AA900" s="15"/>
      <c r="AB900" s="15"/>
      <c r="AC900" s="15"/>
      <c r="AD900" s="15"/>
      <c r="AE900" s="15"/>
      <c r="AG900" s="68"/>
      <c r="AN900" s="15"/>
      <c r="AO900" s="15"/>
      <c r="AP900" s="15"/>
      <c r="AQ900" s="15"/>
      <c r="AR900" s="15"/>
      <c r="AS900" s="15"/>
      <c r="AT900" s="15"/>
      <c r="AU900" s="15"/>
    </row>
    <row r="901" spans="3:64" x14ac:dyDescent="0.2">
      <c r="C901" s="14"/>
      <c r="D901" s="14"/>
      <c r="AA901" s="15"/>
      <c r="AB901" s="15"/>
      <c r="AC901" s="15"/>
      <c r="AD901" s="15"/>
      <c r="AE901" s="15"/>
      <c r="AG901" s="68"/>
      <c r="AN901" s="15"/>
      <c r="AO901" s="15"/>
      <c r="AP901" s="15"/>
      <c r="AQ901" s="15"/>
      <c r="AR901" s="15"/>
      <c r="AS901" s="15"/>
      <c r="AT901" s="15"/>
      <c r="AU901" s="15"/>
    </row>
    <row r="902" spans="3:64" x14ac:dyDescent="0.2">
      <c r="C902" s="14"/>
      <c r="D902" s="14"/>
      <c r="AA902" s="15"/>
      <c r="AB902" s="15"/>
      <c r="AC902" s="15"/>
      <c r="AD902" s="15"/>
      <c r="AE902" s="15"/>
      <c r="AG902" s="68"/>
      <c r="AN902" s="15"/>
      <c r="AO902" s="15"/>
      <c r="AP902" s="15"/>
      <c r="AQ902" s="15"/>
      <c r="AR902" s="15"/>
      <c r="AS902" s="15"/>
      <c r="AT902" s="15"/>
      <c r="AU902" s="15"/>
    </row>
    <row r="903" spans="3:64" x14ac:dyDescent="0.2">
      <c r="C903" s="14"/>
      <c r="D903" s="14"/>
      <c r="AA903" s="15"/>
      <c r="AB903" s="15"/>
      <c r="AC903" s="15"/>
      <c r="AD903" s="15"/>
      <c r="AE903" s="15"/>
      <c r="AG903" s="68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</row>
    <row r="904" spans="3:64" x14ac:dyDescent="0.2">
      <c r="C904" s="14"/>
      <c r="D904" s="14"/>
      <c r="AA904" s="15"/>
      <c r="AB904" s="15"/>
      <c r="AC904" s="15"/>
      <c r="AD904" s="15"/>
      <c r="AE904" s="15"/>
      <c r="AG904" s="68"/>
      <c r="AN904" s="15"/>
      <c r="AO904" s="15"/>
      <c r="AP904" s="15"/>
      <c r="AQ904" s="15"/>
      <c r="AR904" s="15"/>
      <c r="AS904" s="15"/>
      <c r="AT904" s="15"/>
      <c r="AU904" s="15"/>
    </row>
    <row r="905" spans="3:64" x14ac:dyDescent="0.2">
      <c r="C905" s="14"/>
      <c r="D905" s="14"/>
      <c r="AA905" s="15"/>
      <c r="AB905" s="15"/>
      <c r="AC905" s="15"/>
      <c r="AD905" s="15"/>
      <c r="AE905" s="15"/>
      <c r="AG905" s="68"/>
      <c r="AN905" s="15"/>
      <c r="AO905" s="15"/>
      <c r="AP905" s="15"/>
      <c r="AQ905" s="15"/>
      <c r="AR905" s="15"/>
      <c r="AS905" s="15"/>
      <c r="AT905" s="15"/>
      <c r="AU905" s="15"/>
    </row>
    <row r="906" spans="3:64" x14ac:dyDescent="0.2">
      <c r="C906" s="14"/>
      <c r="D906" s="14"/>
      <c r="AA906" s="15"/>
      <c r="AB906" s="15"/>
      <c r="AC906" s="15"/>
      <c r="AD906" s="15"/>
      <c r="AE906" s="15"/>
      <c r="AG906" s="68"/>
      <c r="AN906" s="15"/>
      <c r="AO906" s="15"/>
      <c r="AP906" s="15"/>
      <c r="AQ906" s="15"/>
      <c r="AR906" s="15"/>
      <c r="AS906" s="15"/>
      <c r="AT906" s="15"/>
      <c r="AU906" s="15"/>
    </row>
    <row r="907" spans="3:64" x14ac:dyDescent="0.2">
      <c r="C907" s="14"/>
      <c r="D907" s="14"/>
      <c r="AA907" s="15"/>
      <c r="AB907" s="15"/>
      <c r="AC907" s="15"/>
      <c r="AD907" s="15"/>
      <c r="AE907" s="15"/>
      <c r="AG907" s="68"/>
      <c r="AN907" s="15"/>
      <c r="AO907" s="15"/>
      <c r="AP907" s="15"/>
      <c r="AQ907" s="15"/>
      <c r="AR907" s="15"/>
      <c r="AS907" s="15"/>
      <c r="AT907" s="15"/>
      <c r="AU907" s="15"/>
    </row>
    <row r="908" spans="3:64" x14ac:dyDescent="0.2">
      <c r="C908" s="14"/>
      <c r="D908" s="14"/>
      <c r="AA908" s="15"/>
      <c r="AB908" s="15"/>
      <c r="AC908" s="15"/>
      <c r="AD908" s="15"/>
      <c r="AE908" s="15"/>
      <c r="AG908" s="68"/>
      <c r="AN908" s="15"/>
      <c r="AO908" s="15"/>
      <c r="AP908" s="15"/>
      <c r="AQ908" s="15"/>
      <c r="AR908" s="15"/>
      <c r="AS908" s="15"/>
      <c r="AT908" s="15"/>
      <c r="AU908" s="15"/>
    </row>
    <row r="909" spans="3:64" x14ac:dyDescent="0.2">
      <c r="C909" s="14"/>
      <c r="D909" s="14"/>
      <c r="AA909" s="15"/>
      <c r="AB909" s="15"/>
      <c r="AC909" s="15"/>
      <c r="AD909" s="15"/>
      <c r="AE909" s="15"/>
      <c r="AG909" s="68"/>
      <c r="AN909" s="15"/>
      <c r="AO909" s="15"/>
      <c r="AP909" s="15"/>
      <c r="AQ909" s="15"/>
      <c r="AR909" s="15"/>
      <c r="AS909" s="15"/>
      <c r="AT909" s="15"/>
      <c r="AU909" s="15"/>
    </row>
    <row r="910" spans="3:64" x14ac:dyDescent="0.2">
      <c r="C910" s="14"/>
      <c r="D910" s="14"/>
      <c r="AA910" s="15"/>
      <c r="AB910" s="15"/>
      <c r="AC910" s="15"/>
      <c r="AD910" s="15"/>
      <c r="AE910" s="15"/>
      <c r="AG910" s="68"/>
      <c r="AN910" s="15"/>
      <c r="AO910" s="15"/>
      <c r="AP910" s="15"/>
      <c r="AQ910" s="15"/>
      <c r="AR910" s="15"/>
      <c r="AS910" s="15"/>
      <c r="AT910" s="15"/>
      <c r="AU910" s="15"/>
    </row>
    <row r="911" spans="3:64" x14ac:dyDescent="0.2">
      <c r="C911" s="14"/>
      <c r="D911" s="14"/>
      <c r="AA911" s="15"/>
      <c r="AB911" s="15"/>
      <c r="AC911" s="15"/>
      <c r="AD911" s="15"/>
      <c r="AE911" s="15"/>
      <c r="AG911" s="68"/>
      <c r="AN911" s="15"/>
      <c r="AO911" s="15"/>
      <c r="AP911" s="15"/>
      <c r="AQ911" s="15"/>
      <c r="AR911" s="15"/>
      <c r="AS911" s="15"/>
      <c r="AT911" s="15"/>
      <c r="AU911" s="15"/>
    </row>
    <row r="912" spans="3:64" x14ac:dyDescent="0.2">
      <c r="C912" s="14"/>
      <c r="D912" s="14"/>
      <c r="AA912" s="15"/>
      <c r="AB912" s="15"/>
      <c r="AC912" s="15"/>
      <c r="AD912" s="15"/>
      <c r="AE912" s="15"/>
      <c r="AG912" s="68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</row>
    <row r="913" spans="3:64" x14ac:dyDescent="0.2">
      <c r="C913" s="14"/>
      <c r="D913" s="14"/>
      <c r="AA913" s="15"/>
      <c r="AB913" s="15"/>
      <c r="AC913" s="15"/>
      <c r="AD913" s="15"/>
      <c r="AE913" s="15"/>
      <c r="AG913" s="68"/>
      <c r="AN913" s="15"/>
      <c r="AO913" s="15"/>
      <c r="AP913" s="15"/>
      <c r="AQ913" s="15"/>
      <c r="AR913" s="15"/>
      <c r="AS913" s="15"/>
      <c r="AT913" s="15"/>
      <c r="AU913" s="15"/>
    </row>
    <row r="914" spans="3:64" x14ac:dyDescent="0.2">
      <c r="C914" s="14"/>
      <c r="D914" s="14"/>
      <c r="AA914" s="15"/>
      <c r="AB914" s="15"/>
      <c r="AC914" s="15"/>
      <c r="AD914" s="15"/>
      <c r="AE914" s="15"/>
      <c r="AG914" s="68"/>
      <c r="AN914" s="15"/>
      <c r="AO914" s="15"/>
      <c r="AP914" s="15"/>
      <c r="AQ914" s="15"/>
      <c r="AR914" s="15"/>
      <c r="AS914" s="15"/>
      <c r="AT914" s="15"/>
      <c r="AU914" s="15"/>
    </row>
    <row r="915" spans="3:64" x14ac:dyDescent="0.2">
      <c r="C915" s="14"/>
      <c r="D915" s="14"/>
      <c r="AA915" s="15"/>
      <c r="AB915" s="15"/>
      <c r="AC915" s="15"/>
      <c r="AD915" s="15"/>
      <c r="AE915" s="15"/>
      <c r="AG915" s="68"/>
      <c r="AN915" s="15"/>
      <c r="AO915" s="15"/>
      <c r="AP915" s="15"/>
      <c r="AQ915" s="15"/>
      <c r="AR915" s="15"/>
      <c r="AS915" s="15"/>
      <c r="AT915" s="15"/>
      <c r="AU915" s="15"/>
    </row>
    <row r="916" spans="3:64" x14ac:dyDescent="0.2">
      <c r="C916" s="14"/>
      <c r="D916" s="14"/>
      <c r="AA916" s="15"/>
      <c r="AB916" s="15"/>
      <c r="AC916" s="15"/>
      <c r="AD916" s="15"/>
      <c r="AE916" s="15"/>
      <c r="AG916" s="68"/>
      <c r="AN916" s="15"/>
      <c r="AO916" s="15"/>
      <c r="AP916" s="15"/>
      <c r="AQ916" s="15"/>
      <c r="AR916" s="15"/>
      <c r="AS916" s="15"/>
      <c r="AT916" s="15"/>
      <c r="AU916" s="15"/>
    </row>
    <row r="917" spans="3:64" x14ac:dyDescent="0.2">
      <c r="C917" s="14"/>
      <c r="D917" s="14"/>
      <c r="AA917" s="15"/>
      <c r="AB917" s="15"/>
      <c r="AC917" s="15"/>
      <c r="AD917" s="15"/>
      <c r="AE917" s="15"/>
      <c r="AG917" s="68"/>
      <c r="AN917" s="15"/>
      <c r="AO917" s="15"/>
      <c r="AP917" s="15"/>
      <c r="AQ917" s="15"/>
      <c r="AR917" s="15"/>
      <c r="AS917" s="15"/>
      <c r="AT917" s="15"/>
      <c r="AU917" s="15"/>
    </row>
    <row r="918" spans="3:64" x14ac:dyDescent="0.2">
      <c r="C918" s="14"/>
      <c r="D918" s="14"/>
      <c r="AA918" s="15"/>
      <c r="AB918" s="15"/>
      <c r="AC918" s="15"/>
      <c r="AD918" s="15"/>
      <c r="AE918" s="15"/>
      <c r="AG918" s="68"/>
      <c r="AN918" s="15"/>
      <c r="AO918" s="15"/>
      <c r="AP918" s="15"/>
      <c r="AQ918" s="15"/>
      <c r="AR918" s="15"/>
      <c r="AS918" s="15"/>
      <c r="AT918" s="15"/>
      <c r="AU918" s="15"/>
    </row>
    <row r="919" spans="3:64" x14ac:dyDescent="0.2">
      <c r="C919" s="14"/>
      <c r="D919" s="14"/>
      <c r="AA919" s="15"/>
      <c r="AB919" s="15"/>
      <c r="AC919" s="15"/>
      <c r="AD919" s="15"/>
      <c r="AE919" s="15"/>
      <c r="AG919" s="68"/>
      <c r="AN919" s="15"/>
      <c r="AO919" s="15"/>
      <c r="AP919" s="15"/>
      <c r="AQ919" s="15"/>
      <c r="AR919" s="15"/>
      <c r="AS919" s="15"/>
      <c r="AT919" s="15"/>
      <c r="AU919" s="15"/>
    </row>
    <row r="920" spans="3:64" x14ac:dyDescent="0.2">
      <c r="C920" s="14"/>
      <c r="D920" s="14"/>
      <c r="AA920" s="15"/>
      <c r="AB920" s="15"/>
      <c r="AC920" s="15"/>
      <c r="AD920" s="15"/>
      <c r="AE920" s="15"/>
      <c r="AG920" s="68"/>
      <c r="AN920" s="15"/>
      <c r="AO920" s="15"/>
      <c r="AP920" s="15"/>
      <c r="AQ920" s="15"/>
      <c r="AR920" s="15"/>
      <c r="AS920" s="15"/>
      <c r="AT920" s="15"/>
      <c r="AU920" s="15"/>
    </row>
    <row r="921" spans="3:64" x14ac:dyDescent="0.2">
      <c r="C921" s="14"/>
      <c r="D921" s="14"/>
      <c r="AA921" s="15"/>
      <c r="AB921" s="15"/>
      <c r="AC921" s="15"/>
      <c r="AD921" s="15"/>
      <c r="AE921" s="15"/>
      <c r="AG921" s="68"/>
      <c r="AN921" s="15"/>
      <c r="AO921" s="15"/>
      <c r="AP921" s="15"/>
      <c r="AQ921" s="15"/>
      <c r="AR921" s="15"/>
      <c r="AS921" s="15"/>
      <c r="AT921" s="15"/>
      <c r="AU921" s="15"/>
    </row>
    <row r="922" spans="3:64" x14ac:dyDescent="0.2">
      <c r="C922" s="14"/>
      <c r="D922" s="14"/>
      <c r="AA922" s="15"/>
      <c r="AB922" s="15"/>
      <c r="AC922" s="15"/>
      <c r="AD922" s="15"/>
      <c r="AE922" s="15"/>
      <c r="AG922" s="68"/>
      <c r="AN922" s="15"/>
      <c r="AO922" s="15"/>
      <c r="AP922" s="15"/>
      <c r="AQ922" s="15"/>
      <c r="AR922" s="15"/>
      <c r="AS922" s="15"/>
      <c r="AT922" s="15"/>
      <c r="AU922" s="15"/>
    </row>
    <row r="923" spans="3:64" x14ac:dyDescent="0.2">
      <c r="C923" s="14"/>
      <c r="D923" s="14"/>
      <c r="AA923" s="15"/>
      <c r="AB923" s="15"/>
      <c r="AC923" s="15"/>
      <c r="AD923" s="15"/>
      <c r="AE923" s="15"/>
      <c r="AG923" s="68"/>
      <c r="AN923" s="15"/>
      <c r="AO923" s="15"/>
      <c r="AP923" s="15"/>
      <c r="AQ923" s="15"/>
      <c r="AR923" s="15"/>
      <c r="AS923" s="15"/>
      <c r="AT923" s="15"/>
      <c r="AU923" s="15"/>
    </row>
    <row r="924" spans="3:64" x14ac:dyDescent="0.2">
      <c r="C924" s="14"/>
      <c r="D924" s="14"/>
      <c r="AA924" s="15"/>
      <c r="AB924" s="15"/>
      <c r="AC924" s="15"/>
      <c r="AD924" s="15"/>
      <c r="AE924" s="15"/>
      <c r="AG924" s="68"/>
      <c r="AN924" s="15"/>
      <c r="AO924" s="15"/>
      <c r="AP924" s="15"/>
      <c r="AQ924" s="15"/>
      <c r="AR924" s="15"/>
      <c r="AS924" s="15"/>
      <c r="AT924" s="15"/>
      <c r="AU924" s="15"/>
    </row>
    <row r="925" spans="3:64" x14ac:dyDescent="0.2">
      <c r="C925" s="14"/>
      <c r="D925" s="14"/>
      <c r="AA925" s="15"/>
      <c r="AB925" s="15"/>
      <c r="AC925" s="15"/>
      <c r="AD925" s="15"/>
      <c r="AE925" s="15"/>
      <c r="AG925" s="68"/>
      <c r="AN925" s="15"/>
      <c r="AO925" s="15"/>
      <c r="AP925" s="15"/>
      <c r="AQ925" s="15"/>
      <c r="AR925" s="15"/>
      <c r="AS925" s="15"/>
      <c r="AT925" s="15"/>
      <c r="AU925" s="15"/>
    </row>
    <row r="926" spans="3:64" x14ac:dyDescent="0.2">
      <c r="C926" s="14"/>
      <c r="D926" s="14"/>
      <c r="AA926" s="15"/>
      <c r="AB926" s="15"/>
      <c r="AC926" s="15"/>
      <c r="AD926" s="15"/>
      <c r="AE926" s="15"/>
      <c r="AG926" s="68"/>
      <c r="AN926" s="15"/>
      <c r="AO926" s="15"/>
      <c r="AP926" s="15"/>
      <c r="AQ926" s="15"/>
      <c r="AR926" s="15"/>
      <c r="AS926" s="15"/>
      <c r="AT926" s="15"/>
      <c r="AU926" s="15"/>
    </row>
    <row r="927" spans="3:64" x14ac:dyDescent="0.2">
      <c r="C927" s="14"/>
      <c r="D927" s="14"/>
      <c r="AA927" s="15"/>
      <c r="AB927" s="15"/>
      <c r="AC927" s="15"/>
      <c r="AD927" s="15"/>
      <c r="AE927" s="15"/>
      <c r="AG927" s="68"/>
      <c r="AN927" s="15"/>
      <c r="AO927" s="15"/>
      <c r="AP927" s="15"/>
      <c r="AQ927" s="15"/>
      <c r="AR927" s="15"/>
      <c r="AS927" s="15"/>
      <c r="AT927" s="15"/>
      <c r="AU927" s="15"/>
    </row>
    <row r="928" spans="3:64" x14ac:dyDescent="0.2">
      <c r="C928" s="14"/>
      <c r="D928" s="14"/>
      <c r="AA928" s="15"/>
      <c r="AB928" s="15"/>
      <c r="AC928" s="15"/>
      <c r="AD928" s="15"/>
      <c r="AE928" s="15"/>
      <c r="AG928" s="68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</row>
    <row r="929" spans="3:64" x14ac:dyDescent="0.2">
      <c r="C929" s="14"/>
      <c r="D929" s="14"/>
      <c r="AA929" s="15"/>
      <c r="AB929" s="15"/>
      <c r="AC929" s="15"/>
      <c r="AD929" s="15"/>
      <c r="AE929" s="15"/>
      <c r="AG929" s="68"/>
      <c r="AN929" s="15"/>
      <c r="AO929" s="15"/>
      <c r="AP929" s="15"/>
      <c r="AQ929" s="15"/>
      <c r="AR929" s="15"/>
      <c r="AS929" s="15"/>
      <c r="AT929" s="15"/>
      <c r="AU929" s="15"/>
    </row>
    <row r="930" spans="3:64" x14ac:dyDescent="0.2">
      <c r="C930" s="14"/>
      <c r="D930" s="14"/>
      <c r="AA930" s="15"/>
      <c r="AB930" s="15"/>
      <c r="AC930" s="15"/>
      <c r="AD930" s="15"/>
      <c r="AE930" s="15"/>
      <c r="AG930" s="68"/>
      <c r="AN930" s="15"/>
      <c r="AO930" s="15"/>
      <c r="AP930" s="15"/>
      <c r="AQ930" s="15"/>
      <c r="AR930" s="15"/>
      <c r="AS930" s="15"/>
      <c r="AT930" s="15"/>
      <c r="AU930" s="15"/>
    </row>
    <row r="931" spans="3:64" x14ac:dyDescent="0.2">
      <c r="C931" s="14"/>
      <c r="D931" s="14"/>
      <c r="AA931" s="15"/>
      <c r="AB931" s="15"/>
      <c r="AC931" s="15"/>
      <c r="AD931" s="15"/>
      <c r="AE931" s="15"/>
      <c r="AG931" s="68"/>
      <c r="AN931" s="15"/>
      <c r="AO931" s="15"/>
      <c r="AP931" s="15"/>
      <c r="AQ931" s="15"/>
      <c r="AR931" s="15"/>
      <c r="AS931" s="15"/>
      <c r="AT931" s="15"/>
      <c r="AU931" s="15"/>
    </row>
    <row r="932" spans="3:64" x14ac:dyDescent="0.2">
      <c r="C932" s="14"/>
      <c r="D932" s="14"/>
      <c r="AA932" s="15"/>
      <c r="AB932" s="15"/>
      <c r="AC932" s="15"/>
      <c r="AD932" s="15"/>
      <c r="AE932" s="15"/>
      <c r="AG932" s="68"/>
      <c r="AN932" s="15"/>
      <c r="AO932" s="15"/>
      <c r="AP932" s="15"/>
      <c r="AQ932" s="15"/>
      <c r="AR932" s="15"/>
      <c r="AS932" s="15"/>
      <c r="AT932" s="15"/>
      <c r="AU932" s="15"/>
    </row>
    <row r="933" spans="3:64" x14ac:dyDescent="0.2">
      <c r="C933" s="14"/>
      <c r="D933" s="14"/>
      <c r="AA933" s="15"/>
      <c r="AB933" s="15"/>
      <c r="AC933" s="15"/>
      <c r="AD933" s="15"/>
      <c r="AE933" s="15"/>
      <c r="AG933" s="68"/>
      <c r="AN933" s="15"/>
      <c r="AO933" s="15"/>
      <c r="AP933" s="15"/>
      <c r="AQ933" s="15"/>
      <c r="AR933" s="15"/>
      <c r="AS933" s="15"/>
      <c r="AT933" s="15"/>
      <c r="AU933" s="15"/>
    </row>
    <row r="934" spans="3:64" x14ac:dyDescent="0.2">
      <c r="C934" s="14"/>
      <c r="D934" s="14"/>
      <c r="AA934" s="15"/>
      <c r="AB934" s="15"/>
      <c r="AC934" s="15"/>
      <c r="AD934" s="15"/>
      <c r="AE934" s="15"/>
      <c r="AG934" s="68"/>
      <c r="AN934" s="15"/>
      <c r="AO934" s="15"/>
      <c r="AP934" s="15"/>
      <c r="AQ934" s="15"/>
      <c r="AR934" s="15"/>
      <c r="AS934" s="15"/>
      <c r="AT934" s="15"/>
      <c r="AU934" s="15"/>
    </row>
    <row r="935" spans="3:64" x14ac:dyDescent="0.2">
      <c r="C935" s="14"/>
      <c r="D935" s="14"/>
      <c r="AA935" s="15"/>
      <c r="AB935" s="15"/>
      <c r="AC935" s="15"/>
      <c r="AD935" s="15"/>
      <c r="AE935" s="15"/>
      <c r="AG935" s="68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</row>
    <row r="936" spans="3:64" x14ac:dyDescent="0.2">
      <c r="C936" s="14"/>
      <c r="D936" s="14"/>
      <c r="AA936" s="15"/>
      <c r="AB936" s="15"/>
      <c r="AC936" s="15"/>
      <c r="AD936" s="15"/>
      <c r="AE936" s="15"/>
      <c r="AG936" s="68"/>
      <c r="AN936" s="15"/>
      <c r="AO936" s="15"/>
      <c r="AP936" s="15"/>
      <c r="AQ936" s="15"/>
      <c r="AR936" s="15"/>
      <c r="AS936" s="15"/>
      <c r="AT936" s="15"/>
      <c r="AU936" s="15"/>
    </row>
    <row r="937" spans="3:64" x14ac:dyDescent="0.2">
      <c r="C937" s="14"/>
      <c r="D937" s="14"/>
      <c r="AA937" s="15"/>
      <c r="AB937" s="15"/>
      <c r="AC937" s="15"/>
      <c r="AD937" s="15"/>
      <c r="AE937" s="15"/>
      <c r="AG937" s="68"/>
      <c r="AN937" s="15"/>
      <c r="AO937" s="15"/>
      <c r="AP937" s="15"/>
      <c r="AQ937" s="15"/>
      <c r="AR937" s="15"/>
      <c r="AS937" s="15"/>
      <c r="AT937" s="15"/>
      <c r="AU937" s="15"/>
    </row>
    <row r="938" spans="3:64" x14ac:dyDescent="0.2">
      <c r="C938" s="14"/>
      <c r="D938" s="14"/>
      <c r="AA938" s="15"/>
      <c r="AB938" s="15"/>
      <c r="AC938" s="15"/>
      <c r="AD938" s="15"/>
      <c r="AE938" s="15"/>
      <c r="AG938" s="68"/>
      <c r="AN938" s="15"/>
      <c r="AO938" s="15"/>
      <c r="AP938" s="15"/>
      <c r="AQ938" s="15"/>
      <c r="AR938" s="15"/>
      <c r="AS938" s="15"/>
      <c r="AT938" s="15"/>
      <c r="AU938" s="15"/>
    </row>
    <row r="939" spans="3:64" x14ac:dyDescent="0.2">
      <c r="C939" s="14"/>
      <c r="D939" s="14"/>
      <c r="AA939" s="15"/>
      <c r="AB939" s="15"/>
      <c r="AC939" s="15"/>
      <c r="AD939" s="15"/>
      <c r="AE939" s="15"/>
      <c r="AG939" s="68"/>
      <c r="AN939" s="15"/>
      <c r="AO939" s="15"/>
      <c r="AP939" s="15"/>
      <c r="AQ939" s="15"/>
      <c r="AR939" s="15"/>
      <c r="AS939" s="15"/>
      <c r="AT939" s="15"/>
      <c r="AU939" s="15"/>
    </row>
    <row r="940" spans="3:64" x14ac:dyDescent="0.2">
      <c r="C940" s="14"/>
      <c r="D940" s="14"/>
      <c r="AA940" s="15"/>
      <c r="AB940" s="15"/>
      <c r="AC940" s="15"/>
      <c r="AD940" s="15"/>
      <c r="AE940" s="15"/>
      <c r="AG940" s="68"/>
      <c r="AN940" s="15"/>
      <c r="AO940" s="15"/>
      <c r="AP940" s="15"/>
      <c r="AQ940" s="15"/>
      <c r="AR940" s="15"/>
      <c r="AS940" s="15"/>
      <c r="AT940" s="15"/>
      <c r="AU940" s="15"/>
    </row>
    <row r="941" spans="3:64" x14ac:dyDescent="0.2">
      <c r="C941" s="14"/>
      <c r="D941" s="14"/>
      <c r="AA941" s="15"/>
      <c r="AB941" s="15"/>
      <c r="AC941" s="15"/>
      <c r="AD941" s="15"/>
      <c r="AE941" s="15"/>
      <c r="AG941" s="68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</row>
    <row r="942" spans="3:64" x14ac:dyDescent="0.2">
      <c r="C942" s="14"/>
      <c r="D942" s="14"/>
      <c r="AA942" s="15"/>
      <c r="AB942" s="15"/>
      <c r="AC942" s="15"/>
      <c r="AD942" s="15"/>
      <c r="AE942" s="15"/>
      <c r="AG942" s="68"/>
      <c r="AN942" s="15"/>
      <c r="AO942" s="15"/>
      <c r="AP942" s="15"/>
      <c r="AQ942" s="15"/>
      <c r="AR942" s="15"/>
      <c r="AS942" s="15"/>
      <c r="AT942" s="15"/>
      <c r="AU942" s="15"/>
    </row>
    <row r="943" spans="3:64" x14ac:dyDescent="0.2">
      <c r="C943" s="14"/>
      <c r="D943" s="14"/>
      <c r="AA943" s="15"/>
      <c r="AB943" s="15"/>
      <c r="AC943" s="15"/>
      <c r="AD943" s="15"/>
      <c r="AE943" s="15"/>
      <c r="AG943" s="68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</row>
    <row r="944" spans="3:64" x14ac:dyDescent="0.2">
      <c r="C944" s="14"/>
      <c r="D944" s="14"/>
      <c r="AA944" s="15"/>
      <c r="AB944" s="15"/>
      <c r="AC944" s="15"/>
      <c r="AD944" s="15"/>
      <c r="AE944" s="15"/>
      <c r="AG944" s="68"/>
      <c r="AN944" s="15"/>
      <c r="AO944" s="15"/>
      <c r="AP944" s="15"/>
      <c r="AQ944" s="15"/>
      <c r="AR944" s="15"/>
      <c r="AS944" s="15"/>
      <c r="AT944" s="15"/>
      <c r="AU944" s="15"/>
    </row>
    <row r="945" spans="3:48" x14ac:dyDescent="0.2">
      <c r="C945" s="14"/>
      <c r="D945" s="14"/>
      <c r="AA945" s="15"/>
      <c r="AB945" s="15"/>
      <c r="AC945" s="15"/>
      <c r="AD945" s="15"/>
      <c r="AE945" s="15"/>
      <c r="AG945" s="68"/>
      <c r="AN945" s="15"/>
      <c r="AO945" s="15"/>
      <c r="AP945" s="15"/>
      <c r="AQ945" s="15"/>
      <c r="AR945" s="15"/>
      <c r="AS945" s="15"/>
      <c r="AT945" s="15"/>
      <c r="AU945" s="15"/>
      <c r="AV945" s="15"/>
    </row>
    <row r="946" spans="3:48" x14ac:dyDescent="0.2">
      <c r="C946" s="14"/>
      <c r="D946" s="14"/>
      <c r="AA946" s="15"/>
      <c r="AB946" s="15"/>
      <c r="AC946" s="15"/>
      <c r="AD946" s="15"/>
      <c r="AE946" s="15"/>
      <c r="AG946" s="68"/>
      <c r="AN946" s="15"/>
      <c r="AO946" s="15"/>
      <c r="AP946" s="15"/>
      <c r="AQ946" s="15"/>
      <c r="AR946" s="15"/>
      <c r="AS946" s="15"/>
      <c r="AT946" s="15"/>
      <c r="AU946" s="15"/>
    </row>
    <row r="947" spans="3:48" x14ac:dyDescent="0.2">
      <c r="C947" s="14"/>
      <c r="D947" s="14"/>
      <c r="AA947" s="15"/>
      <c r="AB947" s="15"/>
      <c r="AC947" s="15"/>
      <c r="AD947" s="15"/>
      <c r="AE947" s="15"/>
      <c r="AG947" s="68"/>
      <c r="AN947" s="15"/>
      <c r="AO947" s="15"/>
      <c r="AP947" s="15"/>
      <c r="AQ947" s="15"/>
      <c r="AR947" s="15"/>
      <c r="AS947" s="15"/>
      <c r="AT947" s="15"/>
      <c r="AU947" s="15"/>
    </row>
    <row r="948" spans="3:48" x14ac:dyDescent="0.2">
      <c r="C948" s="14"/>
      <c r="D948" s="14"/>
      <c r="AA948" s="15"/>
      <c r="AB948" s="15"/>
      <c r="AC948" s="15"/>
      <c r="AD948" s="15"/>
      <c r="AE948" s="15"/>
      <c r="AG948" s="68"/>
      <c r="AN948" s="15"/>
      <c r="AO948" s="15"/>
      <c r="AP948" s="15"/>
      <c r="AQ948" s="15"/>
      <c r="AR948" s="15"/>
      <c r="AS948" s="15"/>
      <c r="AT948" s="15"/>
      <c r="AU948" s="15"/>
    </row>
    <row r="949" spans="3:48" x14ac:dyDescent="0.2">
      <c r="C949" s="14"/>
      <c r="D949" s="14"/>
      <c r="AA949" s="15"/>
      <c r="AB949" s="15"/>
      <c r="AC949" s="15"/>
      <c r="AD949" s="15"/>
      <c r="AE949" s="15"/>
      <c r="AG949" s="68"/>
      <c r="AN949" s="15"/>
      <c r="AO949" s="15"/>
      <c r="AP949" s="15"/>
      <c r="AQ949" s="15"/>
      <c r="AR949" s="15"/>
      <c r="AS949" s="15"/>
      <c r="AT949" s="15"/>
      <c r="AU949" s="15"/>
    </row>
    <row r="950" spans="3:48" x14ac:dyDescent="0.2">
      <c r="C950" s="14"/>
      <c r="D950" s="14"/>
      <c r="AA950" s="15"/>
      <c r="AB950" s="15"/>
      <c r="AC950" s="15"/>
      <c r="AD950" s="15"/>
      <c r="AE950" s="15"/>
      <c r="AG950" s="68"/>
      <c r="AN950" s="15"/>
      <c r="AO950" s="15"/>
      <c r="AP950" s="15"/>
      <c r="AQ950" s="15"/>
      <c r="AR950" s="15"/>
      <c r="AS950" s="15"/>
      <c r="AT950" s="15"/>
      <c r="AU950" s="15"/>
    </row>
    <row r="951" spans="3:48" x14ac:dyDescent="0.2">
      <c r="C951" s="14"/>
      <c r="D951" s="14"/>
      <c r="AA951" s="15"/>
      <c r="AB951" s="15"/>
      <c r="AC951" s="15"/>
      <c r="AD951" s="15"/>
      <c r="AE951" s="15"/>
      <c r="AG951" s="68"/>
      <c r="AN951" s="15"/>
      <c r="AO951" s="15"/>
      <c r="AP951" s="15"/>
      <c r="AQ951" s="15"/>
      <c r="AR951" s="15"/>
      <c r="AS951" s="15"/>
      <c r="AT951" s="15"/>
      <c r="AU951" s="15"/>
      <c r="AV951" s="15"/>
    </row>
    <row r="952" spans="3:48" x14ac:dyDescent="0.2">
      <c r="C952" s="14"/>
      <c r="D952" s="14"/>
      <c r="AA952" s="15"/>
      <c r="AB952" s="15"/>
      <c r="AC952" s="15"/>
      <c r="AD952" s="15"/>
      <c r="AE952" s="15"/>
      <c r="AG952" s="68"/>
      <c r="AN952" s="15"/>
      <c r="AO952" s="15"/>
      <c r="AP952" s="15"/>
      <c r="AQ952" s="15"/>
      <c r="AR952" s="15"/>
      <c r="AS952" s="15"/>
      <c r="AT952" s="15"/>
      <c r="AU952" s="15"/>
    </row>
    <row r="953" spans="3:48" x14ac:dyDescent="0.2">
      <c r="C953" s="14"/>
      <c r="D953" s="14"/>
      <c r="AA953" s="15"/>
      <c r="AB953" s="15"/>
      <c r="AC953" s="15"/>
      <c r="AD953" s="15"/>
      <c r="AE953" s="15"/>
      <c r="AG953" s="68"/>
      <c r="AN953" s="15"/>
      <c r="AO953" s="15"/>
      <c r="AP953" s="15"/>
      <c r="AQ953" s="15"/>
      <c r="AR953" s="15"/>
      <c r="AS953" s="15"/>
      <c r="AT953" s="15"/>
      <c r="AU953" s="15"/>
    </row>
    <row r="954" spans="3:48" x14ac:dyDescent="0.2">
      <c r="C954" s="14"/>
      <c r="D954" s="14"/>
      <c r="AA954" s="15"/>
      <c r="AB954" s="15"/>
      <c r="AC954" s="15"/>
      <c r="AD954" s="15"/>
      <c r="AE954" s="15"/>
      <c r="AG954" s="68"/>
      <c r="AN954" s="15"/>
      <c r="AO954" s="15"/>
      <c r="AP954" s="15"/>
      <c r="AQ954" s="15"/>
      <c r="AR954" s="15"/>
      <c r="AS954" s="15"/>
      <c r="AT954" s="15"/>
      <c r="AU954" s="15"/>
    </row>
    <row r="955" spans="3:48" x14ac:dyDescent="0.2">
      <c r="C955" s="14"/>
      <c r="D955" s="14"/>
      <c r="AA955" s="15"/>
      <c r="AB955" s="15"/>
      <c r="AC955" s="15"/>
      <c r="AD955" s="15"/>
      <c r="AE955" s="15"/>
      <c r="AG955" s="68"/>
      <c r="AN955" s="15"/>
      <c r="AO955" s="15"/>
      <c r="AP955" s="15"/>
      <c r="AQ955" s="15"/>
      <c r="AR955" s="15"/>
      <c r="AS955" s="15"/>
      <c r="AT955" s="15"/>
      <c r="AU955" s="15"/>
    </row>
    <row r="956" spans="3:48" x14ac:dyDescent="0.2">
      <c r="C956" s="14"/>
      <c r="D956" s="14"/>
      <c r="AA956" s="15"/>
      <c r="AB956" s="15"/>
      <c r="AC956" s="15"/>
      <c r="AD956" s="15"/>
      <c r="AE956" s="15"/>
      <c r="AG956" s="68"/>
      <c r="AN956" s="15"/>
      <c r="AO956" s="15"/>
      <c r="AP956" s="15"/>
      <c r="AQ956" s="15"/>
      <c r="AR956" s="15"/>
      <c r="AS956" s="15"/>
      <c r="AT956" s="15"/>
      <c r="AU956" s="15"/>
    </row>
    <row r="957" spans="3:48" x14ac:dyDescent="0.2">
      <c r="C957" s="14"/>
      <c r="D957" s="14"/>
      <c r="AA957" s="15"/>
      <c r="AB957" s="15"/>
      <c r="AC957" s="15"/>
      <c r="AD957" s="15"/>
      <c r="AE957" s="15"/>
      <c r="AG957" s="68"/>
      <c r="AN957" s="15"/>
      <c r="AO957" s="15"/>
      <c r="AP957" s="15"/>
      <c r="AQ957" s="15"/>
      <c r="AR957" s="15"/>
      <c r="AS957" s="15"/>
      <c r="AT957" s="15"/>
      <c r="AU957" s="15"/>
    </row>
    <row r="958" spans="3:48" x14ac:dyDescent="0.2">
      <c r="C958" s="14"/>
      <c r="D958" s="14"/>
      <c r="AA958" s="15"/>
      <c r="AB958" s="15"/>
      <c r="AC958" s="15"/>
      <c r="AD958" s="15"/>
      <c r="AE958" s="15"/>
      <c r="AG958" s="68"/>
      <c r="AN958" s="15"/>
      <c r="AO958" s="15"/>
      <c r="AP958" s="15"/>
      <c r="AQ958" s="15"/>
      <c r="AR958" s="15"/>
      <c r="AS958" s="15"/>
      <c r="AT958" s="15"/>
      <c r="AU958" s="15"/>
    </row>
    <row r="959" spans="3:48" x14ac:dyDescent="0.2">
      <c r="C959" s="14"/>
      <c r="D959" s="14"/>
      <c r="AA959" s="15"/>
      <c r="AB959" s="15"/>
      <c r="AC959" s="15"/>
      <c r="AD959" s="15"/>
      <c r="AE959" s="15"/>
      <c r="AG959" s="68"/>
      <c r="AN959" s="15"/>
      <c r="AO959" s="15"/>
      <c r="AP959" s="15"/>
      <c r="AQ959" s="15"/>
      <c r="AR959" s="15"/>
      <c r="AS959" s="15"/>
      <c r="AT959" s="15"/>
      <c r="AU959" s="15"/>
    </row>
    <row r="960" spans="3:48" x14ac:dyDescent="0.2">
      <c r="C960" s="14"/>
      <c r="D960" s="14"/>
      <c r="AA960" s="15"/>
      <c r="AB960" s="15"/>
      <c r="AC960" s="15"/>
      <c r="AD960" s="15"/>
      <c r="AE960" s="15"/>
      <c r="AG960" s="68"/>
      <c r="AN960" s="15"/>
      <c r="AO960" s="15"/>
      <c r="AP960" s="15"/>
      <c r="AQ960" s="15"/>
      <c r="AR960" s="15"/>
      <c r="AS960" s="15"/>
      <c r="AT960" s="15"/>
      <c r="AU960" s="15"/>
    </row>
    <row r="961" spans="3:48" x14ac:dyDescent="0.2">
      <c r="C961" s="14"/>
      <c r="D961" s="14"/>
      <c r="AA961" s="15"/>
      <c r="AB961" s="15"/>
      <c r="AC961" s="15"/>
      <c r="AD961" s="15"/>
      <c r="AE961" s="15"/>
      <c r="AG961" s="68"/>
      <c r="AN961" s="15"/>
      <c r="AO961" s="15"/>
      <c r="AP961" s="15"/>
      <c r="AQ961" s="15"/>
      <c r="AR961" s="15"/>
      <c r="AS961" s="15"/>
      <c r="AT961" s="15"/>
      <c r="AU961" s="15"/>
    </row>
    <row r="962" spans="3:48" x14ac:dyDescent="0.2">
      <c r="C962" s="14"/>
      <c r="D962" s="14"/>
      <c r="AA962" s="15"/>
      <c r="AB962" s="15"/>
      <c r="AC962" s="15"/>
      <c r="AD962" s="15"/>
      <c r="AE962" s="15"/>
      <c r="AG962" s="68"/>
      <c r="AN962" s="15"/>
      <c r="AO962" s="15"/>
      <c r="AP962" s="15"/>
      <c r="AQ962" s="15"/>
      <c r="AR962" s="15"/>
      <c r="AS962" s="15"/>
      <c r="AT962" s="15"/>
      <c r="AU962" s="15"/>
      <c r="AV962" s="15"/>
    </row>
    <row r="963" spans="3:48" x14ac:dyDescent="0.2">
      <c r="C963" s="14"/>
      <c r="D963" s="14"/>
      <c r="AA963" s="15"/>
      <c r="AB963" s="15"/>
      <c r="AC963" s="15"/>
      <c r="AD963" s="15"/>
      <c r="AE963" s="15"/>
      <c r="AG963" s="68"/>
      <c r="AN963" s="15"/>
      <c r="AO963" s="15"/>
      <c r="AP963" s="15"/>
      <c r="AQ963" s="15"/>
      <c r="AR963" s="15"/>
      <c r="AS963" s="15"/>
      <c r="AT963" s="15"/>
      <c r="AU963" s="15"/>
    </row>
    <row r="964" spans="3:48" x14ac:dyDescent="0.2">
      <c r="C964" s="14"/>
      <c r="D964" s="14"/>
      <c r="AA964" s="15"/>
      <c r="AB964" s="15"/>
      <c r="AC964" s="15"/>
      <c r="AD964" s="15"/>
      <c r="AE964" s="15"/>
      <c r="AG964" s="68"/>
      <c r="AN964" s="15"/>
      <c r="AO964" s="15"/>
      <c r="AP964" s="15"/>
      <c r="AQ964" s="15"/>
      <c r="AR964" s="15"/>
      <c r="AS964" s="15"/>
      <c r="AT964" s="15"/>
      <c r="AU964" s="15"/>
    </row>
    <row r="965" spans="3:48" x14ac:dyDescent="0.2">
      <c r="C965" s="14"/>
      <c r="D965" s="14"/>
      <c r="AA965" s="15"/>
      <c r="AB965" s="15"/>
      <c r="AC965" s="15"/>
      <c r="AD965" s="15"/>
      <c r="AE965" s="15"/>
      <c r="AG965" s="68"/>
      <c r="AN965" s="15"/>
      <c r="AO965" s="15"/>
      <c r="AP965" s="15"/>
      <c r="AQ965" s="15"/>
      <c r="AR965" s="15"/>
      <c r="AS965" s="15"/>
      <c r="AT965" s="15"/>
      <c r="AU965" s="15"/>
    </row>
    <row r="966" spans="3:48" x14ac:dyDescent="0.2">
      <c r="C966" s="14"/>
      <c r="D966" s="14"/>
      <c r="AA966" s="15"/>
      <c r="AB966" s="15"/>
      <c r="AC966" s="15"/>
      <c r="AD966" s="15"/>
      <c r="AE966" s="15"/>
      <c r="AG966" s="68"/>
      <c r="AN966" s="15"/>
      <c r="AO966" s="15"/>
      <c r="AP966" s="15"/>
      <c r="AQ966" s="15"/>
      <c r="AR966" s="15"/>
      <c r="AS966" s="15"/>
      <c r="AT966" s="15"/>
      <c r="AU966" s="15"/>
    </row>
    <row r="967" spans="3:48" x14ac:dyDescent="0.2">
      <c r="C967" s="14"/>
      <c r="D967" s="14"/>
      <c r="AA967" s="15"/>
      <c r="AB967" s="15"/>
      <c r="AC967" s="15"/>
      <c r="AD967" s="15"/>
      <c r="AE967" s="15"/>
      <c r="AG967" s="68"/>
      <c r="AN967" s="15"/>
      <c r="AO967" s="15"/>
      <c r="AP967" s="15"/>
      <c r="AQ967" s="15"/>
      <c r="AR967" s="15"/>
      <c r="AS967" s="15"/>
      <c r="AT967" s="15"/>
      <c r="AU967" s="15"/>
    </row>
    <row r="968" spans="3:48" x14ac:dyDescent="0.2">
      <c r="C968" s="14"/>
      <c r="D968" s="14"/>
      <c r="AA968" s="15"/>
      <c r="AB968" s="15"/>
      <c r="AC968" s="15"/>
      <c r="AD968" s="15"/>
      <c r="AE968" s="15"/>
      <c r="AG968" s="68"/>
      <c r="AN968" s="15"/>
      <c r="AO968" s="15"/>
      <c r="AP968" s="15"/>
      <c r="AQ968" s="15"/>
      <c r="AR968" s="15"/>
      <c r="AS968" s="15"/>
      <c r="AT968" s="15"/>
      <c r="AU968" s="15"/>
      <c r="AV968" s="15"/>
    </row>
    <row r="969" spans="3:48" x14ac:dyDescent="0.2">
      <c r="C969" s="14"/>
      <c r="D969" s="14"/>
      <c r="AA969" s="15"/>
      <c r="AB969" s="15"/>
      <c r="AC969" s="15"/>
      <c r="AD969" s="15"/>
      <c r="AE969" s="15"/>
      <c r="AG969" s="68"/>
      <c r="AN969" s="15"/>
      <c r="AO969" s="15"/>
      <c r="AP969" s="15"/>
      <c r="AQ969" s="15"/>
      <c r="AR969" s="15"/>
      <c r="AS969" s="15"/>
      <c r="AT969" s="15"/>
      <c r="AU969" s="15"/>
    </row>
    <row r="970" spans="3:48" x14ac:dyDescent="0.2">
      <c r="C970" s="14"/>
      <c r="D970" s="14"/>
      <c r="AA970" s="15"/>
      <c r="AB970" s="15"/>
      <c r="AC970" s="15"/>
      <c r="AD970" s="15"/>
      <c r="AE970" s="15"/>
      <c r="AG970" s="68"/>
      <c r="AN970" s="15"/>
      <c r="AO970" s="15"/>
      <c r="AP970" s="15"/>
      <c r="AQ970" s="15"/>
      <c r="AR970" s="15"/>
      <c r="AS970" s="15"/>
      <c r="AT970" s="15"/>
      <c r="AU970" s="15"/>
    </row>
    <row r="971" spans="3:48" x14ac:dyDescent="0.2">
      <c r="C971" s="14"/>
      <c r="D971" s="14"/>
      <c r="AA971" s="15"/>
      <c r="AB971" s="15"/>
      <c r="AC971" s="15"/>
      <c r="AD971" s="15"/>
      <c r="AE971" s="15"/>
      <c r="AG971" s="68"/>
      <c r="AN971" s="15"/>
      <c r="AO971" s="15"/>
      <c r="AP971" s="15"/>
      <c r="AQ971" s="15"/>
      <c r="AR971" s="15"/>
      <c r="AS971" s="15"/>
      <c r="AT971" s="15"/>
      <c r="AU971" s="15"/>
    </row>
    <row r="972" spans="3:48" x14ac:dyDescent="0.2">
      <c r="C972" s="14"/>
      <c r="D972" s="14"/>
      <c r="AA972" s="15"/>
      <c r="AB972" s="15"/>
      <c r="AC972" s="15"/>
      <c r="AD972" s="15"/>
      <c r="AE972" s="15"/>
      <c r="AG972" s="68"/>
      <c r="AN972" s="15"/>
      <c r="AO972" s="15"/>
      <c r="AP972" s="15"/>
      <c r="AQ972" s="15"/>
      <c r="AR972" s="15"/>
      <c r="AS972" s="15"/>
      <c r="AT972" s="15"/>
      <c r="AU972" s="15"/>
    </row>
    <row r="973" spans="3:48" x14ac:dyDescent="0.2">
      <c r="C973" s="14"/>
      <c r="D973" s="14"/>
      <c r="AA973" s="15"/>
      <c r="AB973" s="15"/>
      <c r="AC973" s="15"/>
      <c r="AD973" s="15"/>
      <c r="AE973" s="15"/>
      <c r="AG973" s="68"/>
      <c r="AN973" s="15"/>
      <c r="AO973" s="15"/>
      <c r="AP973" s="15"/>
      <c r="AQ973" s="15"/>
      <c r="AR973" s="15"/>
      <c r="AS973" s="15"/>
      <c r="AT973" s="15"/>
      <c r="AU973" s="15"/>
    </row>
    <row r="974" spans="3:48" x14ac:dyDescent="0.2">
      <c r="C974" s="14"/>
      <c r="D974" s="14"/>
      <c r="AA974" s="15"/>
      <c r="AB974" s="15"/>
      <c r="AC974" s="15"/>
      <c r="AD974" s="15"/>
      <c r="AE974" s="15"/>
      <c r="AG974" s="68"/>
      <c r="AN974" s="15"/>
      <c r="AO974" s="15"/>
      <c r="AP974" s="15"/>
      <c r="AQ974" s="15"/>
      <c r="AR974" s="15"/>
      <c r="AS974" s="15"/>
      <c r="AT974" s="15"/>
      <c r="AU974" s="15"/>
    </row>
    <row r="975" spans="3:48" x14ac:dyDescent="0.2">
      <c r="C975" s="14"/>
      <c r="D975" s="14"/>
      <c r="AA975" s="15"/>
      <c r="AB975" s="15"/>
      <c r="AC975" s="15"/>
      <c r="AD975" s="15"/>
      <c r="AE975" s="15"/>
      <c r="AG975" s="68"/>
      <c r="AN975" s="15"/>
      <c r="AO975" s="15"/>
      <c r="AP975" s="15"/>
      <c r="AQ975" s="15"/>
      <c r="AR975" s="15"/>
      <c r="AS975" s="15"/>
      <c r="AT975" s="15"/>
      <c r="AU975" s="15"/>
    </row>
    <row r="976" spans="3:48" x14ac:dyDescent="0.2">
      <c r="C976" s="14"/>
      <c r="D976" s="14"/>
      <c r="AA976" s="15"/>
      <c r="AB976" s="15"/>
      <c r="AC976" s="15"/>
      <c r="AD976" s="15"/>
      <c r="AE976" s="15"/>
      <c r="AG976" s="68"/>
      <c r="AN976" s="15"/>
      <c r="AO976" s="15"/>
      <c r="AP976" s="15"/>
      <c r="AQ976" s="15"/>
      <c r="AR976" s="15"/>
      <c r="AS976" s="15"/>
      <c r="AT976" s="15"/>
      <c r="AU976" s="15"/>
    </row>
    <row r="977" spans="3:64" x14ac:dyDescent="0.2">
      <c r="C977" s="14"/>
      <c r="D977" s="14"/>
      <c r="AA977" s="15"/>
      <c r="AB977" s="15"/>
      <c r="AC977" s="15"/>
      <c r="AD977" s="15"/>
      <c r="AE977" s="15"/>
      <c r="AG977" s="68"/>
      <c r="AN977" s="15"/>
      <c r="AO977" s="15"/>
      <c r="AP977" s="15"/>
      <c r="AQ977" s="15"/>
      <c r="AR977" s="15"/>
      <c r="AS977" s="15"/>
      <c r="AT977" s="15"/>
      <c r="AU977" s="15"/>
    </row>
    <row r="978" spans="3:64" x14ac:dyDescent="0.2">
      <c r="C978" s="14"/>
      <c r="D978" s="14"/>
      <c r="AA978" s="15"/>
      <c r="AB978" s="15"/>
      <c r="AC978" s="15"/>
      <c r="AD978" s="15"/>
      <c r="AE978" s="15"/>
      <c r="AG978" s="68"/>
      <c r="AN978" s="15"/>
      <c r="AO978" s="15"/>
      <c r="AP978" s="15"/>
      <c r="AQ978" s="15"/>
      <c r="AR978" s="15"/>
      <c r="AS978" s="15"/>
      <c r="AT978" s="15"/>
      <c r="AU978" s="15"/>
    </row>
    <row r="979" spans="3:64" x14ac:dyDescent="0.2">
      <c r="C979" s="14"/>
      <c r="D979" s="14"/>
      <c r="AA979" s="15"/>
      <c r="AB979" s="15"/>
      <c r="AC979" s="15"/>
      <c r="AD979" s="15"/>
      <c r="AE979" s="15"/>
      <c r="AG979" s="68"/>
      <c r="AN979" s="15"/>
      <c r="AO979" s="15"/>
      <c r="AP979" s="15"/>
      <c r="AQ979" s="15"/>
      <c r="AR979" s="15"/>
      <c r="AS979" s="15"/>
      <c r="AT979" s="15"/>
      <c r="AU979" s="15"/>
    </row>
    <row r="980" spans="3:64" x14ac:dyDescent="0.2">
      <c r="C980" s="14"/>
      <c r="D980" s="14"/>
      <c r="AA980" s="15"/>
      <c r="AB980" s="15"/>
      <c r="AC980" s="15"/>
      <c r="AD980" s="15"/>
      <c r="AE980" s="15"/>
      <c r="AG980" s="68"/>
      <c r="AN980" s="15"/>
      <c r="AO980" s="15"/>
      <c r="AP980" s="15"/>
      <c r="AQ980" s="15"/>
      <c r="AR980" s="15"/>
      <c r="AS980" s="15"/>
      <c r="AT980" s="15"/>
      <c r="AU980" s="15"/>
    </row>
    <row r="981" spans="3:64" x14ac:dyDescent="0.2">
      <c r="C981" s="14"/>
      <c r="D981" s="14"/>
      <c r="AA981" s="15"/>
      <c r="AB981" s="15"/>
      <c r="AC981" s="15"/>
      <c r="AD981" s="15"/>
      <c r="AE981" s="15"/>
      <c r="AG981" s="68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</row>
    <row r="982" spans="3:64" x14ac:dyDescent="0.2">
      <c r="C982" s="14"/>
      <c r="D982" s="14"/>
      <c r="AA982" s="15"/>
      <c r="AB982" s="15"/>
      <c r="AC982" s="15"/>
      <c r="AD982" s="15"/>
      <c r="AE982" s="15"/>
      <c r="AG982" s="68"/>
      <c r="AN982" s="15"/>
      <c r="AO982" s="15"/>
      <c r="AP982" s="15"/>
      <c r="AQ982" s="15"/>
      <c r="AR982" s="15"/>
      <c r="AS982" s="15"/>
      <c r="AT982" s="15"/>
      <c r="AU982" s="15"/>
    </row>
    <row r="983" spans="3:64" x14ac:dyDescent="0.2">
      <c r="C983" s="14"/>
      <c r="D983" s="14"/>
      <c r="AA983" s="15"/>
      <c r="AB983" s="15"/>
      <c r="AC983" s="15"/>
      <c r="AD983" s="15"/>
      <c r="AE983" s="15"/>
      <c r="AG983" s="68"/>
      <c r="AN983" s="15"/>
      <c r="AO983" s="15"/>
      <c r="AP983" s="15"/>
      <c r="AQ983" s="15"/>
      <c r="AR983" s="15"/>
      <c r="AS983" s="15"/>
      <c r="AT983" s="15"/>
      <c r="AU983" s="15"/>
    </row>
    <row r="984" spans="3:64" x14ac:dyDescent="0.2">
      <c r="C984" s="14"/>
      <c r="D984" s="14"/>
      <c r="AA984" s="15"/>
      <c r="AB984" s="15"/>
      <c r="AC984" s="15"/>
      <c r="AD984" s="15"/>
      <c r="AE984" s="15"/>
      <c r="AG984" s="68"/>
      <c r="AN984" s="15"/>
      <c r="AO984" s="15"/>
      <c r="AP984" s="15"/>
      <c r="AQ984" s="15"/>
      <c r="AR984" s="15"/>
      <c r="AS984" s="15"/>
      <c r="AT984" s="15"/>
      <c r="AU984" s="15"/>
    </row>
    <row r="985" spans="3:64" x14ac:dyDescent="0.2">
      <c r="C985" s="14"/>
      <c r="D985" s="14"/>
      <c r="AA985" s="15"/>
      <c r="AB985" s="15"/>
      <c r="AC985" s="15"/>
      <c r="AD985" s="15"/>
      <c r="AE985" s="15"/>
      <c r="AG985" s="68"/>
      <c r="AN985" s="15"/>
      <c r="AO985" s="15"/>
      <c r="AP985" s="15"/>
      <c r="AQ985" s="15"/>
      <c r="AR985" s="15"/>
      <c r="AS985" s="15"/>
      <c r="AT985" s="15"/>
      <c r="AU985" s="15"/>
    </row>
    <row r="986" spans="3:64" x14ac:dyDescent="0.2">
      <c r="C986" s="14"/>
      <c r="D986" s="14"/>
      <c r="AA986" s="15"/>
      <c r="AB986" s="15"/>
      <c r="AC986" s="15"/>
      <c r="AD986" s="15"/>
      <c r="AE986" s="15"/>
      <c r="AG986" s="68"/>
      <c r="AN986" s="15"/>
      <c r="AO986" s="15"/>
      <c r="AP986" s="15"/>
      <c r="AQ986" s="15"/>
      <c r="AR986" s="15"/>
      <c r="AS986" s="15"/>
      <c r="AT986" s="15"/>
      <c r="AU986" s="15"/>
    </row>
    <row r="987" spans="3:64" x14ac:dyDescent="0.2">
      <c r="C987" s="14"/>
      <c r="D987" s="14"/>
      <c r="AA987" s="15"/>
      <c r="AB987" s="15"/>
      <c r="AC987" s="15"/>
      <c r="AD987" s="15"/>
      <c r="AE987" s="15"/>
      <c r="AG987" s="68"/>
      <c r="AN987" s="15"/>
      <c r="AO987" s="15"/>
      <c r="AP987" s="15"/>
      <c r="AQ987" s="15"/>
      <c r="AR987" s="15"/>
      <c r="AS987" s="15"/>
      <c r="AT987" s="15"/>
      <c r="AU987" s="15"/>
    </row>
    <row r="988" spans="3:64" x14ac:dyDescent="0.2">
      <c r="C988" s="14"/>
      <c r="D988" s="14"/>
      <c r="AA988" s="15"/>
      <c r="AB988" s="15"/>
      <c r="AC988" s="15"/>
      <c r="AD988" s="15"/>
      <c r="AE988" s="15"/>
      <c r="AG988" s="68"/>
      <c r="AN988" s="15"/>
      <c r="AO988" s="15"/>
      <c r="AP988" s="15"/>
      <c r="AQ988" s="15"/>
      <c r="AR988" s="15"/>
      <c r="AS988" s="15"/>
      <c r="AT988" s="15"/>
      <c r="AU988" s="15"/>
    </row>
    <row r="989" spans="3:64" x14ac:dyDescent="0.2">
      <c r="C989" s="14"/>
      <c r="D989" s="14"/>
      <c r="AA989" s="15"/>
      <c r="AB989" s="15"/>
      <c r="AC989" s="15"/>
      <c r="AD989" s="15"/>
      <c r="AE989" s="15"/>
      <c r="AG989" s="68"/>
      <c r="AN989" s="15"/>
      <c r="AO989" s="15"/>
      <c r="AP989" s="15"/>
      <c r="AQ989" s="15"/>
      <c r="AR989" s="15"/>
      <c r="AS989" s="15"/>
      <c r="AT989" s="15"/>
      <c r="AU989" s="15"/>
    </row>
    <row r="990" spans="3:64" x14ac:dyDescent="0.2">
      <c r="C990" s="14"/>
      <c r="D990" s="14"/>
      <c r="AA990" s="15"/>
      <c r="AB990" s="15"/>
      <c r="AC990" s="15"/>
      <c r="AD990" s="15"/>
      <c r="AE990" s="15"/>
      <c r="AG990" s="68"/>
      <c r="AN990" s="15"/>
      <c r="AO990" s="15"/>
      <c r="AP990" s="15"/>
      <c r="AQ990" s="15"/>
      <c r="AR990" s="15"/>
      <c r="AS990" s="15"/>
      <c r="AT990" s="15"/>
      <c r="AU990" s="15"/>
    </row>
    <row r="991" spans="3:64" x14ac:dyDescent="0.2">
      <c r="C991" s="14"/>
      <c r="D991" s="14"/>
      <c r="AA991" s="15"/>
      <c r="AB991" s="15"/>
      <c r="AC991" s="15"/>
      <c r="AD991" s="15"/>
      <c r="AE991" s="15"/>
      <c r="AG991" s="68"/>
      <c r="AN991" s="15"/>
      <c r="AO991" s="15"/>
      <c r="AP991" s="15"/>
      <c r="AQ991" s="15"/>
      <c r="AR991" s="15"/>
      <c r="AS991" s="15"/>
      <c r="AT991" s="15"/>
      <c r="AU991" s="15"/>
    </row>
    <row r="992" spans="3:64" x14ac:dyDescent="0.2">
      <c r="C992" s="14"/>
      <c r="D992" s="14"/>
      <c r="AA992" s="15"/>
      <c r="AB992" s="15"/>
      <c r="AC992" s="15"/>
      <c r="AD992" s="15"/>
      <c r="AE992" s="15"/>
      <c r="AG992" s="68"/>
      <c r="AN992" s="15"/>
      <c r="AO992" s="15"/>
      <c r="AP992" s="15"/>
      <c r="AQ992" s="15"/>
      <c r="AR992" s="15"/>
      <c r="AS992" s="15"/>
      <c r="AT992" s="15"/>
      <c r="AU992" s="15"/>
    </row>
    <row r="993" spans="3:64" x14ac:dyDescent="0.2">
      <c r="C993" s="14"/>
      <c r="D993" s="14"/>
      <c r="AA993" s="15"/>
      <c r="AB993" s="15"/>
      <c r="AC993" s="15"/>
      <c r="AD993" s="15"/>
      <c r="AE993" s="15"/>
      <c r="AG993" s="68"/>
      <c r="AN993" s="15"/>
      <c r="AO993" s="15"/>
      <c r="AP993" s="15"/>
      <c r="AQ993" s="15"/>
      <c r="AR993" s="15"/>
      <c r="AS993" s="15"/>
      <c r="AT993" s="15"/>
      <c r="AU993" s="15"/>
    </row>
    <row r="994" spans="3:64" x14ac:dyDescent="0.2">
      <c r="C994" s="14"/>
      <c r="D994" s="14"/>
      <c r="AA994" s="15"/>
      <c r="AB994" s="15"/>
      <c r="AC994" s="15"/>
      <c r="AD994" s="15"/>
      <c r="AE994" s="15"/>
      <c r="AG994" s="68"/>
      <c r="AN994" s="15"/>
      <c r="AO994" s="15"/>
      <c r="AP994" s="15"/>
      <c r="AQ994" s="15"/>
      <c r="AR994" s="15"/>
      <c r="AS994" s="15"/>
      <c r="AT994" s="15"/>
      <c r="AU994" s="15"/>
    </row>
    <row r="995" spans="3:64" x14ac:dyDescent="0.2">
      <c r="C995" s="14"/>
      <c r="D995" s="14"/>
      <c r="AA995" s="15"/>
      <c r="AB995" s="15"/>
      <c r="AC995" s="15"/>
      <c r="AD995" s="15"/>
      <c r="AE995" s="15"/>
      <c r="AG995" s="68"/>
      <c r="AN995" s="15"/>
      <c r="AO995" s="15"/>
      <c r="AP995" s="15"/>
      <c r="AQ995" s="15"/>
      <c r="AR995" s="15"/>
      <c r="AS995" s="15"/>
      <c r="AT995" s="15"/>
      <c r="AU995" s="15"/>
    </row>
    <row r="996" spans="3:64" x14ac:dyDescent="0.2">
      <c r="C996" s="14"/>
      <c r="D996" s="14"/>
      <c r="AA996" s="15"/>
      <c r="AB996" s="15"/>
      <c r="AC996" s="15"/>
      <c r="AD996" s="15"/>
      <c r="AE996" s="15"/>
      <c r="AG996" s="68"/>
      <c r="AN996" s="15"/>
      <c r="AO996" s="15"/>
      <c r="AP996" s="15"/>
      <c r="AQ996" s="15"/>
      <c r="AR996" s="15"/>
      <c r="AS996" s="15"/>
      <c r="AT996" s="15"/>
      <c r="AU996" s="15"/>
    </row>
    <row r="997" spans="3:64" x14ac:dyDescent="0.2">
      <c r="C997" s="14"/>
      <c r="D997" s="14"/>
      <c r="AA997" s="15"/>
      <c r="AB997" s="15"/>
      <c r="AC997" s="15"/>
      <c r="AD997" s="15"/>
      <c r="AE997" s="15"/>
      <c r="AG997" s="68"/>
      <c r="AN997" s="15"/>
      <c r="AO997" s="15"/>
      <c r="AP997" s="15"/>
      <c r="AQ997" s="15"/>
      <c r="AR997" s="15"/>
      <c r="AS997" s="15"/>
      <c r="AT997" s="15"/>
      <c r="AU997" s="15"/>
    </row>
    <row r="998" spans="3:64" x14ac:dyDescent="0.2">
      <c r="C998" s="14"/>
      <c r="D998" s="14"/>
      <c r="AA998" s="15"/>
      <c r="AB998" s="15"/>
      <c r="AC998" s="15"/>
      <c r="AD998" s="15"/>
      <c r="AE998" s="15"/>
      <c r="AG998" s="68"/>
      <c r="AN998" s="15"/>
      <c r="AO998" s="15"/>
      <c r="AP998" s="15"/>
      <c r="AQ998" s="15"/>
      <c r="AR998" s="15"/>
      <c r="AS998" s="15"/>
      <c r="AT998" s="15"/>
      <c r="AU998" s="15"/>
    </row>
    <row r="999" spans="3:64" x14ac:dyDescent="0.2">
      <c r="C999" s="14"/>
      <c r="D999" s="14"/>
      <c r="AA999" s="15"/>
      <c r="AB999" s="15"/>
      <c r="AC999" s="15"/>
      <c r="AD999" s="15"/>
      <c r="AE999" s="15"/>
      <c r="AG999" s="68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</row>
    <row r="1000" spans="3:64" x14ac:dyDescent="0.2">
      <c r="C1000" s="14"/>
      <c r="D1000" s="14"/>
      <c r="AA1000" s="15"/>
      <c r="AB1000" s="15"/>
      <c r="AC1000" s="15"/>
      <c r="AD1000" s="15"/>
      <c r="AE1000" s="15"/>
      <c r="AG1000" s="68"/>
      <c r="AN1000" s="15"/>
      <c r="AO1000" s="15"/>
      <c r="AP1000" s="15"/>
      <c r="AQ1000" s="15"/>
      <c r="AR1000" s="15"/>
      <c r="AS1000" s="15"/>
      <c r="AT1000" s="15"/>
      <c r="AU1000" s="15"/>
    </row>
    <row r="1001" spans="3:64" x14ac:dyDescent="0.2">
      <c r="C1001" s="14"/>
      <c r="D1001" s="14"/>
      <c r="AA1001" s="15"/>
      <c r="AB1001" s="15"/>
      <c r="AC1001" s="15"/>
      <c r="AD1001" s="15"/>
      <c r="AE1001" s="15"/>
      <c r="AG1001" s="68"/>
      <c r="AN1001" s="15"/>
      <c r="AO1001" s="15"/>
      <c r="AP1001" s="15"/>
      <c r="AQ1001" s="15"/>
      <c r="AR1001" s="15"/>
      <c r="AS1001" s="15"/>
      <c r="AT1001" s="15"/>
      <c r="AU1001" s="15"/>
    </row>
    <row r="1002" spans="3:64" x14ac:dyDescent="0.2">
      <c r="C1002" s="14"/>
      <c r="D1002" s="14"/>
      <c r="AA1002" s="15"/>
      <c r="AB1002" s="15"/>
      <c r="AC1002" s="15"/>
      <c r="AD1002" s="15"/>
      <c r="AE1002" s="15"/>
      <c r="AG1002" s="68"/>
      <c r="AN1002" s="15"/>
      <c r="AO1002" s="15"/>
      <c r="AP1002" s="15"/>
      <c r="AQ1002" s="15"/>
      <c r="AR1002" s="15"/>
      <c r="AS1002" s="15"/>
      <c r="AT1002" s="15"/>
      <c r="AU1002" s="15"/>
    </row>
    <row r="1003" spans="3:64" x14ac:dyDescent="0.2">
      <c r="C1003" s="14"/>
      <c r="D1003" s="14"/>
      <c r="AA1003" s="15"/>
      <c r="AB1003" s="15"/>
      <c r="AC1003" s="15"/>
      <c r="AD1003" s="15"/>
      <c r="AE1003" s="15"/>
      <c r="AG1003" s="68"/>
      <c r="AN1003" s="15"/>
      <c r="AO1003" s="15"/>
      <c r="AP1003" s="15"/>
      <c r="AQ1003" s="15"/>
      <c r="AR1003" s="15"/>
      <c r="AS1003" s="15"/>
      <c r="AT1003" s="15"/>
      <c r="AU1003" s="15"/>
    </row>
    <row r="1004" spans="3:64" x14ac:dyDescent="0.2">
      <c r="C1004" s="14"/>
      <c r="D1004" s="14"/>
      <c r="AA1004" s="15"/>
      <c r="AB1004" s="15"/>
      <c r="AC1004" s="15"/>
      <c r="AD1004" s="15"/>
      <c r="AE1004" s="15"/>
      <c r="AG1004" s="68"/>
      <c r="AN1004" s="15"/>
      <c r="AO1004" s="15"/>
      <c r="AP1004" s="15"/>
      <c r="AQ1004" s="15"/>
      <c r="AR1004" s="15"/>
      <c r="AS1004" s="15"/>
      <c r="AT1004" s="15"/>
      <c r="AU1004" s="15"/>
    </row>
    <row r="1005" spans="3:64" x14ac:dyDescent="0.2">
      <c r="C1005" s="14"/>
      <c r="D1005" s="14"/>
      <c r="AA1005" s="15"/>
      <c r="AB1005" s="15"/>
      <c r="AC1005" s="15"/>
      <c r="AD1005" s="15"/>
      <c r="AE1005" s="15"/>
      <c r="AG1005" s="68"/>
      <c r="AN1005" s="15"/>
      <c r="AO1005" s="15"/>
      <c r="AP1005" s="15"/>
      <c r="AQ1005" s="15"/>
      <c r="AR1005" s="15"/>
      <c r="AS1005" s="15"/>
      <c r="AT1005" s="15"/>
      <c r="AU1005" s="15"/>
    </row>
    <row r="1006" spans="3:64" x14ac:dyDescent="0.2">
      <c r="C1006" s="14"/>
      <c r="D1006" s="14"/>
      <c r="AA1006" s="15"/>
      <c r="AB1006" s="15"/>
      <c r="AC1006" s="15"/>
      <c r="AD1006" s="15"/>
      <c r="AE1006" s="15"/>
      <c r="AG1006" s="68"/>
      <c r="AN1006" s="15"/>
      <c r="AO1006" s="15"/>
      <c r="AP1006" s="15"/>
      <c r="AQ1006" s="15"/>
      <c r="AR1006" s="15"/>
      <c r="AS1006" s="15"/>
      <c r="AT1006" s="15"/>
      <c r="AU1006" s="15"/>
    </row>
    <row r="1007" spans="3:64" x14ac:dyDescent="0.2">
      <c r="C1007" s="14"/>
      <c r="D1007" s="14"/>
      <c r="AA1007" s="15"/>
      <c r="AB1007" s="15"/>
      <c r="AC1007" s="15"/>
      <c r="AD1007" s="15"/>
      <c r="AE1007" s="15"/>
      <c r="AG1007" s="68"/>
      <c r="AN1007" s="15"/>
      <c r="AO1007" s="15"/>
      <c r="AP1007" s="15"/>
      <c r="AQ1007" s="15"/>
      <c r="AR1007" s="15"/>
      <c r="AS1007" s="15"/>
      <c r="AT1007" s="15"/>
      <c r="AU1007" s="15"/>
    </row>
    <row r="1008" spans="3:64" x14ac:dyDescent="0.2">
      <c r="C1008" s="14"/>
      <c r="D1008" s="14"/>
      <c r="AA1008" s="15"/>
      <c r="AB1008" s="15"/>
      <c r="AC1008" s="15"/>
      <c r="AD1008" s="15"/>
      <c r="AE1008" s="15"/>
      <c r="AG1008" s="68"/>
      <c r="AN1008" s="15"/>
      <c r="AO1008" s="15"/>
      <c r="AP1008" s="15"/>
      <c r="AQ1008" s="15"/>
      <c r="AR1008" s="15"/>
      <c r="AS1008" s="15"/>
      <c r="AT1008" s="15"/>
      <c r="AU1008" s="15"/>
    </row>
    <row r="1009" spans="3:47" x14ac:dyDescent="0.2">
      <c r="C1009" s="14"/>
      <c r="D1009" s="14"/>
      <c r="AA1009" s="15"/>
      <c r="AB1009" s="15"/>
      <c r="AC1009" s="15"/>
      <c r="AD1009" s="15"/>
      <c r="AE1009" s="15"/>
      <c r="AG1009" s="68"/>
      <c r="AN1009" s="15"/>
      <c r="AO1009" s="15"/>
      <c r="AP1009" s="15"/>
      <c r="AQ1009" s="15"/>
      <c r="AR1009" s="15"/>
      <c r="AS1009" s="15"/>
      <c r="AT1009" s="15"/>
      <c r="AU1009" s="15"/>
    </row>
    <row r="1010" spans="3:47" x14ac:dyDescent="0.2">
      <c r="C1010" s="14"/>
      <c r="D1010" s="14"/>
      <c r="AA1010" s="15"/>
      <c r="AB1010" s="15"/>
      <c r="AC1010" s="15"/>
      <c r="AD1010" s="15"/>
      <c r="AE1010" s="15"/>
      <c r="AG1010" s="68"/>
      <c r="AN1010" s="15"/>
      <c r="AO1010" s="15"/>
      <c r="AP1010" s="15"/>
      <c r="AQ1010" s="15"/>
      <c r="AR1010" s="15"/>
      <c r="AS1010" s="15"/>
      <c r="AT1010" s="15"/>
      <c r="AU1010" s="15"/>
    </row>
    <row r="1011" spans="3:47" x14ac:dyDescent="0.2">
      <c r="C1011" s="14"/>
      <c r="D1011" s="14"/>
      <c r="AA1011" s="15"/>
      <c r="AB1011" s="15"/>
      <c r="AC1011" s="15"/>
      <c r="AD1011" s="15"/>
      <c r="AE1011" s="15"/>
      <c r="AG1011" s="68"/>
      <c r="AN1011" s="15"/>
      <c r="AO1011" s="15"/>
      <c r="AP1011" s="15"/>
      <c r="AQ1011" s="15"/>
      <c r="AR1011" s="15"/>
      <c r="AS1011" s="15"/>
      <c r="AT1011" s="15"/>
      <c r="AU1011" s="15"/>
    </row>
    <row r="1012" spans="3:47" x14ac:dyDescent="0.2">
      <c r="C1012" s="14"/>
      <c r="D1012" s="14"/>
      <c r="AA1012" s="15"/>
      <c r="AB1012" s="15"/>
      <c r="AC1012" s="15"/>
      <c r="AD1012" s="15"/>
      <c r="AE1012" s="15"/>
      <c r="AG1012" s="68"/>
      <c r="AN1012" s="15"/>
      <c r="AO1012" s="15"/>
      <c r="AP1012" s="15"/>
      <c r="AQ1012" s="15"/>
      <c r="AR1012" s="15"/>
      <c r="AS1012" s="15"/>
      <c r="AT1012" s="15"/>
      <c r="AU1012" s="15"/>
    </row>
    <row r="1013" spans="3:47" x14ac:dyDescent="0.2">
      <c r="C1013" s="14"/>
      <c r="D1013" s="14"/>
      <c r="AA1013" s="15"/>
      <c r="AB1013" s="15"/>
      <c r="AC1013" s="15"/>
      <c r="AD1013" s="15"/>
      <c r="AE1013" s="15"/>
      <c r="AG1013" s="68"/>
      <c r="AN1013" s="15"/>
      <c r="AO1013" s="15"/>
      <c r="AP1013" s="15"/>
      <c r="AQ1013" s="15"/>
      <c r="AR1013" s="15"/>
      <c r="AS1013" s="15"/>
      <c r="AT1013" s="15"/>
      <c r="AU1013" s="15"/>
    </row>
    <row r="1014" spans="3:47" x14ac:dyDescent="0.2">
      <c r="C1014" s="14"/>
      <c r="D1014" s="14"/>
      <c r="AA1014" s="15"/>
      <c r="AB1014" s="15"/>
      <c r="AC1014" s="15"/>
      <c r="AD1014" s="15"/>
      <c r="AE1014" s="15"/>
      <c r="AG1014" s="68"/>
      <c r="AN1014" s="15"/>
      <c r="AO1014" s="15"/>
      <c r="AP1014" s="15"/>
      <c r="AQ1014" s="15"/>
      <c r="AR1014" s="15"/>
      <c r="AS1014" s="15"/>
      <c r="AT1014" s="15"/>
      <c r="AU1014" s="15"/>
    </row>
    <row r="1015" spans="3:47" x14ac:dyDescent="0.2">
      <c r="C1015" s="14"/>
      <c r="D1015" s="14"/>
      <c r="AA1015" s="15"/>
      <c r="AB1015" s="15"/>
      <c r="AC1015" s="15"/>
      <c r="AD1015" s="15"/>
      <c r="AE1015" s="15"/>
      <c r="AG1015" s="68"/>
      <c r="AN1015" s="15"/>
      <c r="AO1015" s="15"/>
      <c r="AP1015" s="15"/>
      <c r="AQ1015" s="15"/>
      <c r="AR1015" s="15"/>
      <c r="AS1015" s="15"/>
      <c r="AT1015" s="15"/>
      <c r="AU1015" s="15"/>
    </row>
    <row r="1016" spans="3:47" x14ac:dyDescent="0.2">
      <c r="C1016" s="14"/>
      <c r="D1016" s="14"/>
      <c r="AA1016" s="15"/>
      <c r="AB1016" s="15"/>
      <c r="AC1016" s="15"/>
      <c r="AD1016" s="15"/>
      <c r="AE1016" s="15"/>
      <c r="AG1016" s="68"/>
      <c r="AN1016" s="15"/>
      <c r="AO1016" s="15"/>
      <c r="AP1016" s="15"/>
      <c r="AQ1016" s="15"/>
      <c r="AR1016" s="15"/>
      <c r="AS1016" s="15"/>
      <c r="AT1016" s="15"/>
      <c r="AU1016" s="15"/>
    </row>
    <row r="1017" spans="3:47" x14ac:dyDescent="0.2">
      <c r="C1017" s="14"/>
      <c r="D1017" s="14"/>
      <c r="AA1017" s="15"/>
      <c r="AB1017" s="15"/>
      <c r="AC1017" s="15"/>
      <c r="AD1017" s="15"/>
      <c r="AE1017" s="15"/>
      <c r="AG1017" s="68"/>
      <c r="AN1017" s="15"/>
      <c r="AO1017" s="15"/>
      <c r="AP1017" s="15"/>
      <c r="AQ1017" s="15"/>
      <c r="AR1017" s="15"/>
      <c r="AS1017" s="15"/>
      <c r="AT1017" s="15"/>
      <c r="AU1017" s="15"/>
    </row>
    <row r="1018" spans="3:47" x14ac:dyDescent="0.2">
      <c r="C1018" s="14"/>
      <c r="D1018" s="14"/>
      <c r="AA1018" s="15"/>
      <c r="AB1018" s="15"/>
      <c r="AC1018" s="15"/>
      <c r="AD1018" s="15"/>
      <c r="AE1018" s="15"/>
      <c r="AG1018" s="68"/>
      <c r="AN1018" s="15"/>
      <c r="AO1018" s="15"/>
      <c r="AP1018" s="15"/>
      <c r="AQ1018" s="15"/>
      <c r="AR1018" s="15"/>
      <c r="AS1018" s="15"/>
      <c r="AT1018" s="15"/>
      <c r="AU1018" s="15"/>
    </row>
    <row r="1019" spans="3:47" x14ac:dyDescent="0.2">
      <c r="C1019" s="14"/>
      <c r="D1019" s="14"/>
      <c r="AA1019" s="15"/>
      <c r="AB1019" s="15"/>
      <c r="AC1019" s="15"/>
      <c r="AD1019" s="15"/>
      <c r="AE1019" s="15"/>
      <c r="AG1019" s="68"/>
      <c r="AN1019" s="15"/>
      <c r="AO1019" s="15"/>
      <c r="AP1019" s="15"/>
      <c r="AQ1019" s="15"/>
      <c r="AR1019" s="15"/>
      <c r="AS1019" s="15"/>
      <c r="AT1019" s="15"/>
      <c r="AU1019" s="15"/>
    </row>
    <row r="1020" spans="3:47" x14ac:dyDescent="0.2">
      <c r="C1020" s="14"/>
      <c r="D1020" s="14"/>
      <c r="AA1020" s="15"/>
      <c r="AB1020" s="15"/>
      <c r="AC1020" s="15"/>
      <c r="AD1020" s="15"/>
      <c r="AE1020" s="15"/>
      <c r="AG1020" s="68"/>
      <c r="AN1020" s="15"/>
      <c r="AO1020" s="15"/>
      <c r="AP1020" s="15"/>
      <c r="AQ1020" s="15"/>
      <c r="AR1020" s="15"/>
      <c r="AS1020" s="15"/>
      <c r="AT1020" s="15"/>
      <c r="AU1020" s="15"/>
    </row>
    <row r="1021" spans="3:47" x14ac:dyDescent="0.2">
      <c r="C1021" s="14"/>
      <c r="D1021" s="14"/>
      <c r="AA1021" s="15"/>
      <c r="AB1021" s="15"/>
      <c r="AC1021" s="15"/>
      <c r="AD1021" s="15"/>
      <c r="AE1021" s="15"/>
      <c r="AG1021" s="68"/>
      <c r="AN1021" s="15"/>
      <c r="AO1021" s="15"/>
      <c r="AP1021" s="15"/>
      <c r="AQ1021" s="15"/>
      <c r="AR1021" s="15"/>
      <c r="AS1021" s="15"/>
      <c r="AT1021" s="15"/>
      <c r="AU1021" s="15"/>
    </row>
    <row r="1022" spans="3:47" x14ac:dyDescent="0.2">
      <c r="C1022" s="14"/>
      <c r="D1022" s="14"/>
      <c r="AA1022" s="15"/>
      <c r="AB1022" s="15"/>
      <c r="AC1022" s="15"/>
      <c r="AD1022" s="15"/>
      <c r="AE1022" s="15"/>
      <c r="AG1022" s="68"/>
      <c r="AN1022" s="15"/>
      <c r="AO1022" s="15"/>
      <c r="AP1022" s="15"/>
      <c r="AQ1022" s="15"/>
      <c r="AR1022" s="15"/>
      <c r="AS1022" s="15"/>
      <c r="AT1022" s="15"/>
      <c r="AU1022" s="15"/>
    </row>
    <row r="1023" spans="3:47" x14ac:dyDescent="0.2">
      <c r="C1023" s="14"/>
      <c r="D1023" s="14"/>
      <c r="AA1023" s="15"/>
      <c r="AB1023" s="15"/>
      <c r="AC1023" s="15"/>
      <c r="AD1023" s="15"/>
      <c r="AE1023" s="15"/>
      <c r="AG1023" s="68"/>
      <c r="AN1023" s="15"/>
      <c r="AO1023" s="15"/>
      <c r="AP1023" s="15"/>
      <c r="AQ1023" s="15"/>
      <c r="AR1023" s="15"/>
      <c r="AS1023" s="15"/>
      <c r="AT1023" s="15"/>
      <c r="AU1023" s="15"/>
    </row>
    <row r="1024" spans="3:47" x14ac:dyDescent="0.2">
      <c r="C1024" s="14"/>
      <c r="D1024" s="14"/>
      <c r="AA1024" s="15"/>
      <c r="AB1024" s="15"/>
      <c r="AC1024" s="15"/>
      <c r="AD1024" s="15"/>
      <c r="AE1024" s="15"/>
      <c r="AG1024" s="68"/>
      <c r="AN1024" s="15"/>
      <c r="AO1024" s="15"/>
      <c r="AP1024" s="15"/>
      <c r="AQ1024" s="15"/>
      <c r="AR1024" s="15"/>
      <c r="AS1024" s="15"/>
      <c r="AT1024" s="15"/>
      <c r="AU1024" s="15"/>
    </row>
    <row r="1025" spans="3:48" x14ac:dyDescent="0.2">
      <c r="C1025" s="14"/>
      <c r="D1025" s="14"/>
      <c r="AA1025" s="15"/>
      <c r="AB1025" s="15"/>
      <c r="AC1025" s="15"/>
      <c r="AD1025" s="15"/>
      <c r="AE1025" s="15"/>
      <c r="AG1025" s="68"/>
      <c r="AN1025" s="15"/>
      <c r="AO1025" s="15"/>
      <c r="AP1025" s="15"/>
      <c r="AQ1025" s="15"/>
      <c r="AR1025" s="15"/>
      <c r="AS1025" s="15"/>
      <c r="AT1025" s="15"/>
      <c r="AU1025" s="15"/>
    </row>
    <row r="1026" spans="3:48" x14ac:dyDescent="0.2">
      <c r="C1026" s="14"/>
      <c r="D1026" s="14"/>
      <c r="AA1026" s="15"/>
      <c r="AB1026" s="15"/>
      <c r="AC1026" s="15"/>
      <c r="AD1026" s="15"/>
      <c r="AE1026" s="15"/>
      <c r="AG1026" s="68"/>
      <c r="AN1026" s="15"/>
      <c r="AO1026" s="15"/>
      <c r="AP1026" s="15"/>
      <c r="AQ1026" s="15"/>
      <c r="AR1026" s="15"/>
      <c r="AS1026" s="15"/>
      <c r="AT1026" s="15"/>
      <c r="AU1026" s="15"/>
    </row>
    <row r="1027" spans="3:48" x14ac:dyDescent="0.2">
      <c r="C1027" s="14"/>
      <c r="D1027" s="14"/>
      <c r="AA1027" s="15"/>
      <c r="AB1027" s="15"/>
      <c r="AC1027" s="15"/>
      <c r="AD1027" s="15"/>
      <c r="AE1027" s="15"/>
      <c r="AG1027" s="68"/>
      <c r="AN1027" s="15"/>
      <c r="AO1027" s="15"/>
      <c r="AP1027" s="15"/>
      <c r="AQ1027" s="15"/>
      <c r="AR1027" s="15"/>
      <c r="AS1027" s="15"/>
      <c r="AT1027" s="15"/>
      <c r="AU1027" s="15"/>
    </row>
    <row r="1028" spans="3:48" x14ac:dyDescent="0.2">
      <c r="C1028" s="14"/>
      <c r="D1028" s="14"/>
      <c r="AA1028" s="15"/>
      <c r="AB1028" s="15"/>
      <c r="AC1028" s="15"/>
      <c r="AD1028" s="15"/>
      <c r="AE1028" s="15"/>
      <c r="AG1028" s="68"/>
      <c r="AN1028" s="15"/>
      <c r="AO1028" s="15"/>
      <c r="AP1028" s="15"/>
      <c r="AQ1028" s="15"/>
      <c r="AR1028" s="15"/>
      <c r="AS1028" s="15"/>
      <c r="AT1028" s="15"/>
      <c r="AU1028" s="15"/>
    </row>
    <row r="1029" spans="3:48" x14ac:dyDescent="0.2">
      <c r="C1029" s="14"/>
      <c r="D1029" s="14"/>
      <c r="AA1029" s="15"/>
      <c r="AB1029" s="15"/>
      <c r="AC1029" s="15"/>
      <c r="AD1029" s="15"/>
      <c r="AE1029" s="15"/>
      <c r="AG1029" s="68"/>
      <c r="AN1029" s="15"/>
      <c r="AO1029" s="15"/>
      <c r="AP1029" s="15"/>
      <c r="AQ1029" s="15"/>
      <c r="AR1029" s="15"/>
      <c r="AS1029" s="15"/>
      <c r="AT1029" s="15"/>
      <c r="AU1029" s="15"/>
    </row>
    <row r="1030" spans="3:48" x14ac:dyDescent="0.2">
      <c r="C1030" s="14"/>
      <c r="D1030" s="14"/>
      <c r="AA1030" s="15"/>
      <c r="AB1030" s="15"/>
      <c r="AC1030" s="15"/>
      <c r="AD1030" s="15"/>
      <c r="AE1030" s="15"/>
      <c r="AG1030" s="68"/>
      <c r="AN1030" s="15"/>
      <c r="AO1030" s="15"/>
      <c r="AP1030" s="15"/>
      <c r="AQ1030" s="15"/>
      <c r="AR1030" s="15"/>
      <c r="AS1030" s="15"/>
      <c r="AT1030" s="15"/>
      <c r="AU1030" s="15"/>
    </row>
    <row r="1031" spans="3:48" x14ac:dyDescent="0.2">
      <c r="C1031" s="14"/>
      <c r="D1031" s="14"/>
      <c r="AA1031" s="15"/>
      <c r="AB1031" s="15"/>
      <c r="AC1031" s="15"/>
      <c r="AD1031" s="15"/>
      <c r="AE1031" s="15"/>
      <c r="AG1031" s="68"/>
      <c r="AN1031" s="15"/>
      <c r="AO1031" s="15"/>
      <c r="AP1031" s="15"/>
      <c r="AQ1031" s="15"/>
      <c r="AR1031" s="15"/>
      <c r="AS1031" s="15"/>
      <c r="AT1031" s="15"/>
      <c r="AU1031" s="15"/>
    </row>
    <row r="1032" spans="3:48" x14ac:dyDescent="0.2">
      <c r="C1032" s="14"/>
      <c r="D1032" s="14"/>
      <c r="AA1032" s="15"/>
      <c r="AB1032" s="15"/>
      <c r="AC1032" s="15"/>
      <c r="AD1032" s="15"/>
      <c r="AE1032" s="15"/>
      <c r="AG1032" s="68"/>
      <c r="AN1032" s="15"/>
      <c r="AO1032" s="15"/>
      <c r="AP1032" s="15"/>
      <c r="AQ1032" s="15"/>
      <c r="AR1032" s="15"/>
      <c r="AS1032" s="15"/>
      <c r="AT1032" s="15"/>
      <c r="AU1032" s="15"/>
    </row>
    <row r="1033" spans="3:48" x14ac:dyDescent="0.2">
      <c r="C1033" s="14"/>
      <c r="D1033" s="14"/>
      <c r="AA1033" s="15"/>
      <c r="AB1033" s="15"/>
      <c r="AC1033" s="15"/>
      <c r="AD1033" s="15"/>
      <c r="AE1033" s="15"/>
      <c r="AG1033" s="68"/>
      <c r="AN1033" s="15"/>
      <c r="AO1033" s="15"/>
      <c r="AP1033" s="15"/>
      <c r="AQ1033" s="15"/>
      <c r="AR1033" s="15"/>
      <c r="AS1033" s="15"/>
      <c r="AT1033" s="15"/>
      <c r="AU1033" s="15"/>
    </row>
    <row r="1034" spans="3:48" x14ac:dyDescent="0.2">
      <c r="C1034" s="14"/>
      <c r="D1034" s="14"/>
      <c r="AA1034" s="15"/>
      <c r="AB1034" s="15"/>
      <c r="AC1034" s="15"/>
      <c r="AD1034" s="15"/>
      <c r="AE1034" s="15"/>
      <c r="AG1034" s="68"/>
      <c r="AN1034" s="15"/>
      <c r="AO1034" s="15"/>
      <c r="AP1034" s="15"/>
      <c r="AQ1034" s="15"/>
      <c r="AR1034" s="15"/>
      <c r="AS1034" s="15"/>
      <c r="AT1034" s="15"/>
      <c r="AU1034" s="15"/>
    </row>
    <row r="1035" spans="3:48" x14ac:dyDescent="0.2">
      <c r="C1035" s="14"/>
      <c r="D1035" s="14"/>
      <c r="AA1035" s="15"/>
      <c r="AB1035" s="15"/>
      <c r="AC1035" s="15"/>
      <c r="AD1035" s="15"/>
      <c r="AE1035" s="15"/>
      <c r="AG1035" s="68"/>
      <c r="AN1035" s="15"/>
      <c r="AO1035" s="15"/>
      <c r="AP1035" s="15"/>
      <c r="AQ1035" s="15"/>
      <c r="AR1035" s="15"/>
      <c r="AS1035" s="15"/>
      <c r="AT1035" s="15"/>
      <c r="AU1035" s="15"/>
    </row>
    <row r="1036" spans="3:48" x14ac:dyDescent="0.2">
      <c r="C1036" s="14"/>
      <c r="D1036" s="14"/>
      <c r="AA1036" s="15"/>
      <c r="AB1036" s="15"/>
      <c r="AC1036" s="15"/>
      <c r="AD1036" s="15"/>
      <c r="AE1036" s="15"/>
      <c r="AG1036" s="68"/>
      <c r="AN1036" s="15"/>
      <c r="AO1036" s="15"/>
      <c r="AP1036" s="15"/>
      <c r="AQ1036" s="15"/>
      <c r="AR1036" s="15"/>
      <c r="AS1036" s="15"/>
      <c r="AT1036" s="15"/>
      <c r="AU1036" s="15"/>
      <c r="AV1036" s="15"/>
    </row>
    <row r="1037" spans="3:48" x14ac:dyDescent="0.2">
      <c r="C1037" s="14"/>
      <c r="D1037" s="14"/>
      <c r="AA1037" s="15"/>
      <c r="AB1037" s="15"/>
      <c r="AC1037" s="15"/>
      <c r="AD1037" s="15"/>
      <c r="AE1037" s="15"/>
      <c r="AG1037" s="68"/>
      <c r="AN1037" s="15"/>
      <c r="AO1037" s="15"/>
      <c r="AP1037" s="15"/>
      <c r="AQ1037" s="15"/>
      <c r="AR1037" s="15"/>
      <c r="AS1037" s="15"/>
      <c r="AT1037" s="15"/>
      <c r="AU1037" s="15"/>
      <c r="AV1037" s="15"/>
    </row>
    <row r="1038" spans="3:48" x14ac:dyDescent="0.2">
      <c r="C1038" s="14"/>
      <c r="D1038" s="14"/>
      <c r="AA1038" s="15"/>
      <c r="AB1038" s="15"/>
      <c r="AC1038" s="15"/>
      <c r="AD1038" s="15"/>
      <c r="AE1038" s="15"/>
      <c r="AG1038" s="68"/>
      <c r="AN1038" s="15"/>
      <c r="AO1038" s="15"/>
      <c r="AP1038" s="15"/>
      <c r="AQ1038" s="15"/>
      <c r="AR1038" s="15"/>
      <c r="AS1038" s="15"/>
      <c r="AT1038" s="15"/>
      <c r="AU1038" s="15"/>
    </row>
    <row r="1039" spans="3:48" x14ac:dyDescent="0.2">
      <c r="C1039" s="14"/>
      <c r="D1039" s="14"/>
      <c r="AA1039" s="15"/>
      <c r="AB1039" s="15"/>
      <c r="AC1039" s="15"/>
      <c r="AD1039" s="15"/>
      <c r="AE1039" s="15"/>
      <c r="AG1039" s="68"/>
      <c r="AN1039" s="15"/>
      <c r="AO1039" s="15"/>
      <c r="AP1039" s="15"/>
      <c r="AQ1039" s="15"/>
      <c r="AR1039" s="15"/>
      <c r="AS1039" s="15"/>
      <c r="AT1039" s="15"/>
      <c r="AU1039" s="15"/>
    </row>
    <row r="1040" spans="3:48" x14ac:dyDescent="0.2">
      <c r="C1040" s="14"/>
      <c r="D1040" s="14"/>
      <c r="AA1040" s="15"/>
      <c r="AB1040" s="15"/>
      <c r="AC1040" s="15"/>
      <c r="AD1040" s="15"/>
      <c r="AE1040" s="15"/>
      <c r="AG1040" s="68"/>
      <c r="AN1040" s="15"/>
      <c r="AO1040" s="15"/>
      <c r="AP1040" s="15"/>
      <c r="AQ1040" s="15"/>
      <c r="AR1040" s="15"/>
      <c r="AS1040" s="15"/>
      <c r="AT1040" s="15"/>
      <c r="AU1040" s="15"/>
    </row>
    <row r="1041" spans="3:47" x14ac:dyDescent="0.2">
      <c r="C1041" s="14"/>
      <c r="D1041" s="14"/>
      <c r="AA1041" s="15"/>
      <c r="AB1041" s="15"/>
      <c r="AC1041" s="15"/>
      <c r="AD1041" s="15"/>
      <c r="AE1041" s="15"/>
      <c r="AG1041" s="68"/>
      <c r="AN1041" s="15"/>
      <c r="AO1041" s="15"/>
      <c r="AP1041" s="15"/>
      <c r="AQ1041" s="15"/>
      <c r="AR1041" s="15"/>
      <c r="AS1041" s="15"/>
      <c r="AT1041" s="15"/>
      <c r="AU1041" s="15"/>
    </row>
    <row r="1042" spans="3:47" x14ac:dyDescent="0.2">
      <c r="C1042" s="14"/>
      <c r="D1042" s="14"/>
      <c r="AA1042" s="15"/>
      <c r="AB1042" s="15"/>
      <c r="AC1042" s="15"/>
      <c r="AD1042" s="15"/>
      <c r="AE1042" s="15"/>
      <c r="AG1042" s="68"/>
      <c r="AN1042" s="15"/>
      <c r="AO1042" s="15"/>
      <c r="AP1042" s="15"/>
      <c r="AQ1042" s="15"/>
      <c r="AR1042" s="15"/>
      <c r="AS1042" s="15"/>
      <c r="AT1042" s="15"/>
      <c r="AU1042" s="15"/>
    </row>
    <row r="1043" spans="3:47" x14ac:dyDescent="0.2">
      <c r="C1043" s="14"/>
      <c r="D1043" s="14"/>
      <c r="AA1043" s="15"/>
      <c r="AB1043" s="15"/>
      <c r="AC1043" s="15"/>
      <c r="AD1043" s="15"/>
      <c r="AE1043" s="15"/>
      <c r="AG1043" s="68"/>
      <c r="AN1043" s="15"/>
      <c r="AO1043" s="15"/>
      <c r="AP1043" s="15"/>
      <c r="AQ1043" s="15"/>
      <c r="AR1043" s="15"/>
      <c r="AS1043" s="15"/>
      <c r="AT1043" s="15"/>
      <c r="AU1043" s="15"/>
    </row>
    <row r="1044" spans="3:47" x14ac:dyDescent="0.2">
      <c r="C1044" s="14"/>
      <c r="D1044" s="14"/>
      <c r="AA1044" s="15"/>
      <c r="AB1044" s="15"/>
      <c r="AC1044" s="15"/>
      <c r="AD1044" s="15"/>
      <c r="AE1044" s="15"/>
      <c r="AG1044" s="68"/>
      <c r="AN1044" s="15"/>
      <c r="AO1044" s="15"/>
      <c r="AP1044" s="15"/>
      <c r="AQ1044" s="15"/>
      <c r="AR1044" s="15"/>
      <c r="AS1044" s="15"/>
      <c r="AT1044" s="15"/>
      <c r="AU1044" s="15"/>
    </row>
    <row r="1045" spans="3:47" x14ac:dyDescent="0.2">
      <c r="C1045" s="14"/>
      <c r="D1045" s="14"/>
      <c r="AA1045" s="15"/>
      <c r="AB1045" s="15"/>
      <c r="AC1045" s="15"/>
      <c r="AD1045" s="15"/>
      <c r="AE1045" s="15"/>
      <c r="AG1045" s="68"/>
      <c r="AN1045" s="15"/>
      <c r="AO1045" s="15"/>
      <c r="AP1045" s="15"/>
      <c r="AQ1045" s="15"/>
      <c r="AR1045" s="15"/>
      <c r="AS1045" s="15"/>
      <c r="AT1045" s="15"/>
      <c r="AU1045" s="15"/>
    </row>
    <row r="1046" spans="3:47" x14ac:dyDescent="0.2">
      <c r="C1046" s="14"/>
      <c r="D1046" s="14"/>
      <c r="AA1046" s="15"/>
      <c r="AB1046" s="15"/>
      <c r="AC1046" s="15"/>
      <c r="AD1046" s="15"/>
      <c r="AE1046" s="15"/>
      <c r="AG1046" s="68"/>
      <c r="AN1046" s="15"/>
      <c r="AO1046" s="15"/>
      <c r="AP1046" s="15"/>
      <c r="AQ1046" s="15"/>
      <c r="AR1046" s="15"/>
      <c r="AS1046" s="15"/>
      <c r="AT1046" s="15"/>
      <c r="AU1046" s="15"/>
    </row>
    <row r="1047" spans="3:47" x14ac:dyDescent="0.2">
      <c r="C1047" s="14"/>
      <c r="D1047" s="14"/>
      <c r="AA1047" s="15"/>
      <c r="AB1047" s="15"/>
      <c r="AC1047" s="15"/>
      <c r="AD1047" s="15"/>
      <c r="AE1047" s="15"/>
      <c r="AG1047" s="68"/>
      <c r="AN1047" s="15"/>
      <c r="AO1047" s="15"/>
      <c r="AP1047" s="15"/>
      <c r="AQ1047" s="15"/>
      <c r="AR1047" s="15"/>
      <c r="AS1047" s="15"/>
      <c r="AT1047" s="15"/>
      <c r="AU1047" s="15"/>
    </row>
    <row r="1048" spans="3:47" x14ac:dyDescent="0.2">
      <c r="C1048" s="14"/>
      <c r="D1048" s="14"/>
      <c r="AA1048" s="15"/>
      <c r="AB1048" s="15"/>
      <c r="AC1048" s="15"/>
      <c r="AD1048" s="15"/>
      <c r="AE1048" s="15"/>
      <c r="AG1048" s="68"/>
      <c r="AN1048" s="15"/>
      <c r="AO1048" s="15"/>
      <c r="AP1048" s="15"/>
      <c r="AQ1048" s="15"/>
      <c r="AR1048" s="15"/>
      <c r="AS1048" s="15"/>
      <c r="AT1048" s="15"/>
      <c r="AU1048" s="15"/>
    </row>
    <row r="1049" spans="3:47" x14ac:dyDescent="0.2">
      <c r="C1049" s="14"/>
      <c r="D1049" s="14"/>
      <c r="AA1049" s="15"/>
      <c r="AB1049" s="15"/>
      <c r="AC1049" s="15"/>
      <c r="AD1049" s="15"/>
      <c r="AE1049" s="15"/>
      <c r="AG1049" s="68"/>
      <c r="AN1049" s="15"/>
      <c r="AO1049" s="15"/>
      <c r="AP1049" s="15"/>
      <c r="AQ1049" s="15"/>
      <c r="AR1049" s="15"/>
      <c r="AS1049" s="15"/>
      <c r="AT1049" s="15"/>
      <c r="AU1049" s="15"/>
    </row>
    <row r="1050" spans="3:47" x14ac:dyDescent="0.2">
      <c r="C1050" s="14"/>
      <c r="D1050" s="14"/>
      <c r="AA1050" s="15"/>
      <c r="AB1050" s="15"/>
      <c r="AC1050" s="15"/>
      <c r="AD1050" s="15"/>
      <c r="AE1050" s="15"/>
      <c r="AG1050" s="68"/>
      <c r="AN1050" s="15"/>
      <c r="AO1050" s="15"/>
      <c r="AP1050" s="15"/>
      <c r="AQ1050" s="15"/>
      <c r="AR1050" s="15"/>
      <c r="AS1050" s="15"/>
      <c r="AT1050" s="15"/>
      <c r="AU1050" s="15"/>
    </row>
    <row r="1051" spans="3:47" x14ac:dyDescent="0.2">
      <c r="C1051" s="14"/>
      <c r="D1051" s="14"/>
      <c r="AA1051" s="15"/>
      <c r="AB1051" s="15"/>
      <c r="AC1051" s="15"/>
      <c r="AD1051" s="15"/>
      <c r="AE1051" s="15"/>
      <c r="AG1051" s="68"/>
      <c r="AN1051" s="15"/>
      <c r="AO1051" s="15"/>
      <c r="AP1051" s="15"/>
      <c r="AQ1051" s="15"/>
      <c r="AR1051" s="15"/>
      <c r="AS1051" s="15"/>
      <c r="AT1051" s="15"/>
      <c r="AU1051" s="15"/>
    </row>
    <row r="1052" spans="3:47" x14ac:dyDescent="0.2">
      <c r="C1052" s="14"/>
      <c r="D1052" s="14"/>
      <c r="AA1052" s="15"/>
      <c r="AB1052" s="15"/>
      <c r="AC1052" s="15"/>
      <c r="AD1052" s="15"/>
      <c r="AE1052" s="15"/>
      <c r="AG1052" s="68"/>
      <c r="AN1052" s="15"/>
      <c r="AO1052" s="15"/>
      <c r="AP1052" s="15"/>
      <c r="AQ1052" s="15"/>
      <c r="AR1052" s="15"/>
      <c r="AS1052" s="15"/>
      <c r="AT1052" s="15"/>
      <c r="AU1052" s="15"/>
    </row>
    <row r="1053" spans="3:47" x14ac:dyDescent="0.2">
      <c r="C1053" s="14"/>
      <c r="D1053" s="14"/>
      <c r="AA1053" s="15"/>
      <c r="AB1053" s="15"/>
      <c r="AC1053" s="15"/>
      <c r="AD1053" s="15"/>
      <c r="AE1053" s="15"/>
      <c r="AG1053" s="68"/>
      <c r="AN1053" s="15"/>
      <c r="AO1053" s="15"/>
      <c r="AP1053" s="15"/>
      <c r="AQ1053" s="15"/>
      <c r="AR1053" s="15"/>
      <c r="AS1053" s="15"/>
      <c r="AT1053" s="15"/>
      <c r="AU1053" s="15"/>
    </row>
    <row r="1054" spans="3:47" x14ac:dyDescent="0.2">
      <c r="C1054" s="14"/>
      <c r="D1054" s="14"/>
      <c r="AA1054" s="15"/>
      <c r="AB1054" s="15"/>
      <c r="AC1054" s="15"/>
      <c r="AD1054" s="15"/>
      <c r="AE1054" s="15"/>
      <c r="AG1054" s="68"/>
      <c r="AN1054" s="15"/>
      <c r="AO1054" s="15"/>
      <c r="AP1054" s="15"/>
      <c r="AQ1054" s="15"/>
      <c r="AR1054" s="15"/>
      <c r="AS1054" s="15"/>
      <c r="AT1054" s="15"/>
      <c r="AU1054" s="15"/>
    </row>
    <row r="1055" spans="3:47" x14ac:dyDescent="0.2">
      <c r="C1055" s="14"/>
      <c r="D1055" s="14"/>
      <c r="AA1055" s="15"/>
      <c r="AB1055" s="15"/>
      <c r="AC1055" s="15"/>
      <c r="AD1055" s="15"/>
      <c r="AE1055" s="15"/>
      <c r="AG1055" s="68"/>
      <c r="AN1055" s="15"/>
      <c r="AO1055" s="15"/>
      <c r="AP1055" s="15"/>
      <c r="AQ1055" s="15"/>
      <c r="AR1055" s="15"/>
      <c r="AS1055" s="15"/>
      <c r="AT1055" s="15"/>
      <c r="AU1055" s="15"/>
    </row>
    <row r="1056" spans="3:47" x14ac:dyDescent="0.2">
      <c r="C1056" s="14"/>
      <c r="D1056" s="14"/>
      <c r="AA1056" s="15"/>
      <c r="AB1056" s="15"/>
      <c r="AC1056" s="15"/>
      <c r="AD1056" s="15"/>
      <c r="AE1056" s="15"/>
      <c r="AG1056" s="68"/>
      <c r="AN1056" s="15"/>
      <c r="AO1056" s="15"/>
      <c r="AP1056" s="15"/>
      <c r="AQ1056" s="15"/>
      <c r="AR1056" s="15"/>
      <c r="AS1056" s="15"/>
      <c r="AT1056" s="15"/>
      <c r="AU1056" s="15"/>
    </row>
    <row r="1057" spans="3:64" x14ac:dyDescent="0.2">
      <c r="C1057" s="14"/>
      <c r="D1057" s="14"/>
      <c r="AA1057" s="15"/>
      <c r="AB1057" s="15"/>
      <c r="AC1057" s="15"/>
      <c r="AD1057" s="15"/>
      <c r="AE1057" s="15"/>
      <c r="AG1057" s="68"/>
      <c r="AN1057" s="15"/>
      <c r="AO1057" s="15"/>
      <c r="AP1057" s="15"/>
      <c r="AQ1057" s="15"/>
      <c r="AR1057" s="15"/>
      <c r="AS1057" s="15"/>
      <c r="AT1057" s="15"/>
      <c r="AU1057" s="15"/>
    </row>
    <row r="1058" spans="3:64" x14ac:dyDescent="0.2">
      <c r="C1058" s="14"/>
      <c r="D1058" s="14"/>
      <c r="AA1058" s="15"/>
      <c r="AB1058" s="15"/>
      <c r="AC1058" s="15"/>
      <c r="AD1058" s="15"/>
      <c r="AE1058" s="15"/>
      <c r="AG1058" s="68"/>
      <c r="AN1058" s="15"/>
      <c r="AO1058" s="15"/>
      <c r="AP1058" s="15"/>
      <c r="AQ1058" s="15"/>
      <c r="AR1058" s="15"/>
      <c r="AS1058" s="15"/>
      <c r="AT1058" s="15"/>
      <c r="AU1058" s="15"/>
    </row>
    <row r="1059" spans="3:64" x14ac:dyDescent="0.2">
      <c r="C1059" s="14"/>
      <c r="D1059" s="14"/>
      <c r="AA1059" s="15"/>
      <c r="AB1059" s="15"/>
      <c r="AC1059" s="15"/>
      <c r="AD1059" s="15"/>
      <c r="AE1059" s="15"/>
      <c r="AG1059" s="68"/>
      <c r="AN1059" s="15"/>
      <c r="AO1059" s="15"/>
      <c r="AP1059" s="15"/>
      <c r="AQ1059" s="15"/>
      <c r="AR1059" s="15"/>
      <c r="AS1059" s="15"/>
      <c r="AT1059" s="15"/>
      <c r="AU1059" s="15"/>
    </row>
    <row r="1060" spans="3:64" x14ac:dyDescent="0.2">
      <c r="C1060" s="14"/>
      <c r="D1060" s="14"/>
      <c r="AA1060" s="15"/>
      <c r="AB1060" s="15"/>
      <c r="AC1060" s="15"/>
      <c r="AD1060" s="15"/>
      <c r="AE1060" s="15"/>
      <c r="AG1060" s="68"/>
      <c r="AN1060" s="15"/>
      <c r="AO1060" s="15"/>
      <c r="AP1060" s="15"/>
      <c r="AQ1060" s="15"/>
      <c r="AR1060" s="15"/>
      <c r="AS1060" s="15"/>
      <c r="AT1060" s="15"/>
      <c r="AU1060" s="15"/>
    </row>
    <row r="1061" spans="3:64" x14ac:dyDescent="0.2">
      <c r="C1061" s="14"/>
      <c r="D1061" s="14"/>
      <c r="AA1061" s="15"/>
      <c r="AB1061" s="15"/>
      <c r="AC1061" s="15"/>
      <c r="AD1061" s="15"/>
      <c r="AE1061" s="15"/>
      <c r="AG1061" s="68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</row>
    <row r="1062" spans="3:64" x14ac:dyDescent="0.2">
      <c r="C1062" s="14"/>
      <c r="D1062" s="14"/>
      <c r="AA1062" s="15"/>
      <c r="AB1062" s="15"/>
      <c r="AC1062" s="15"/>
      <c r="AD1062" s="15"/>
      <c r="AE1062" s="15"/>
      <c r="AG1062" s="68"/>
      <c r="AN1062" s="15"/>
      <c r="AO1062" s="15"/>
      <c r="AP1062" s="15"/>
      <c r="AQ1062" s="15"/>
      <c r="AR1062" s="15"/>
      <c r="AS1062" s="15"/>
      <c r="AT1062" s="15"/>
      <c r="AU1062" s="15"/>
    </row>
    <row r="1063" spans="3:64" x14ac:dyDescent="0.2">
      <c r="C1063" s="14"/>
      <c r="D1063" s="14"/>
      <c r="AA1063" s="15"/>
      <c r="AB1063" s="15"/>
      <c r="AC1063" s="15"/>
      <c r="AD1063" s="15"/>
      <c r="AE1063" s="15"/>
      <c r="AG1063" s="68"/>
      <c r="AN1063" s="15"/>
      <c r="AO1063" s="15"/>
      <c r="AP1063" s="15"/>
      <c r="AQ1063" s="15"/>
      <c r="AR1063" s="15"/>
      <c r="AS1063" s="15"/>
      <c r="AT1063" s="15"/>
      <c r="AU1063" s="15"/>
    </row>
    <row r="1064" spans="3:64" x14ac:dyDescent="0.2">
      <c r="C1064" s="14"/>
      <c r="D1064" s="14"/>
      <c r="AA1064" s="15"/>
      <c r="AB1064" s="15"/>
      <c r="AC1064" s="15"/>
      <c r="AD1064" s="15"/>
      <c r="AE1064" s="15"/>
      <c r="AG1064" s="68"/>
      <c r="AN1064" s="15"/>
      <c r="AO1064" s="15"/>
      <c r="AP1064" s="15"/>
      <c r="AQ1064" s="15"/>
      <c r="AR1064" s="15"/>
      <c r="AS1064" s="15"/>
      <c r="AT1064" s="15"/>
      <c r="AU1064" s="15"/>
    </row>
    <row r="1065" spans="3:64" x14ac:dyDescent="0.2">
      <c r="C1065" s="14"/>
      <c r="D1065" s="14"/>
      <c r="AA1065" s="15"/>
      <c r="AB1065" s="15"/>
      <c r="AC1065" s="15"/>
      <c r="AD1065" s="15"/>
      <c r="AE1065" s="15"/>
      <c r="AG1065" s="68"/>
      <c r="AN1065" s="15"/>
      <c r="AO1065" s="15"/>
      <c r="AP1065" s="15"/>
      <c r="AQ1065" s="15"/>
      <c r="AR1065" s="15"/>
      <c r="AS1065" s="15"/>
      <c r="AT1065" s="15"/>
      <c r="AU1065" s="15"/>
    </row>
    <row r="1066" spans="3:64" x14ac:dyDescent="0.2">
      <c r="C1066" s="14"/>
      <c r="D1066" s="14"/>
      <c r="AA1066" s="15"/>
      <c r="AB1066" s="15"/>
      <c r="AC1066" s="15"/>
      <c r="AD1066" s="15"/>
      <c r="AE1066" s="15"/>
      <c r="AG1066" s="68"/>
      <c r="AN1066" s="15"/>
      <c r="AO1066" s="15"/>
      <c r="AP1066" s="15"/>
      <c r="AQ1066" s="15"/>
      <c r="AR1066" s="15"/>
      <c r="AS1066" s="15"/>
      <c r="AT1066" s="15"/>
      <c r="AU1066" s="15"/>
    </row>
    <row r="1067" spans="3:64" x14ac:dyDescent="0.2">
      <c r="C1067" s="14"/>
      <c r="D1067" s="14"/>
      <c r="AA1067" s="15"/>
      <c r="AB1067" s="15"/>
      <c r="AC1067" s="15"/>
      <c r="AD1067" s="15"/>
      <c r="AE1067" s="15"/>
      <c r="AG1067" s="68"/>
      <c r="AN1067" s="15"/>
      <c r="AO1067" s="15"/>
      <c r="AP1067" s="15"/>
      <c r="AQ1067" s="15"/>
      <c r="AR1067" s="15"/>
      <c r="AS1067" s="15"/>
      <c r="AT1067" s="15"/>
      <c r="AU1067" s="15"/>
    </row>
    <row r="1068" spans="3:64" x14ac:dyDescent="0.2">
      <c r="C1068" s="14"/>
      <c r="D1068" s="14"/>
      <c r="AA1068" s="15"/>
      <c r="AB1068" s="15"/>
      <c r="AC1068" s="15"/>
      <c r="AD1068" s="15"/>
      <c r="AE1068" s="15"/>
      <c r="AG1068" s="68"/>
      <c r="AN1068" s="15"/>
      <c r="AO1068" s="15"/>
      <c r="AP1068" s="15"/>
      <c r="AQ1068" s="15"/>
      <c r="AR1068" s="15"/>
      <c r="AS1068" s="15"/>
      <c r="AT1068" s="15"/>
      <c r="AU1068" s="15"/>
    </row>
    <row r="1069" spans="3:64" x14ac:dyDescent="0.2">
      <c r="C1069" s="14"/>
      <c r="D1069" s="14"/>
      <c r="AA1069" s="15"/>
      <c r="AB1069" s="15"/>
      <c r="AC1069" s="15"/>
      <c r="AD1069" s="15"/>
      <c r="AE1069" s="15"/>
      <c r="AG1069" s="68"/>
      <c r="AN1069" s="15"/>
      <c r="AO1069" s="15"/>
      <c r="AP1069" s="15"/>
      <c r="AQ1069" s="15"/>
      <c r="AR1069" s="15"/>
      <c r="AS1069" s="15"/>
      <c r="AT1069" s="15"/>
      <c r="AU1069" s="15"/>
    </row>
    <row r="1070" spans="3:64" x14ac:dyDescent="0.2">
      <c r="C1070" s="14"/>
      <c r="D1070" s="14"/>
      <c r="AA1070" s="15"/>
      <c r="AB1070" s="15"/>
      <c r="AC1070" s="15"/>
      <c r="AD1070" s="15"/>
      <c r="AE1070" s="15"/>
      <c r="AG1070" s="68"/>
      <c r="AN1070" s="15"/>
      <c r="AO1070" s="15"/>
      <c r="AP1070" s="15"/>
      <c r="AQ1070" s="15"/>
      <c r="AR1070" s="15"/>
      <c r="AS1070" s="15"/>
      <c r="AT1070" s="15"/>
      <c r="AU1070" s="15"/>
    </row>
    <row r="1071" spans="3:64" x14ac:dyDescent="0.2">
      <c r="C1071" s="14"/>
      <c r="D1071" s="14"/>
      <c r="AA1071" s="15"/>
      <c r="AB1071" s="15"/>
      <c r="AC1071" s="15"/>
      <c r="AD1071" s="15"/>
      <c r="AE1071" s="15"/>
      <c r="AG1071" s="68"/>
      <c r="AN1071" s="15"/>
      <c r="AO1071" s="15"/>
      <c r="AP1071" s="15"/>
      <c r="AQ1071" s="15"/>
      <c r="AR1071" s="15"/>
      <c r="AS1071" s="15"/>
      <c r="AT1071" s="15"/>
      <c r="AU1071" s="15"/>
    </row>
    <row r="1072" spans="3:64" x14ac:dyDescent="0.2">
      <c r="C1072" s="14"/>
      <c r="D1072" s="14"/>
      <c r="AA1072" s="15"/>
      <c r="AB1072" s="15"/>
      <c r="AC1072" s="15"/>
      <c r="AD1072" s="15"/>
      <c r="AE1072" s="15"/>
      <c r="AG1072" s="68"/>
      <c r="AN1072" s="15"/>
      <c r="AO1072" s="15"/>
      <c r="AP1072" s="15"/>
      <c r="AQ1072" s="15"/>
      <c r="AR1072" s="15"/>
      <c r="AS1072" s="15"/>
      <c r="AT1072" s="15"/>
      <c r="AU1072" s="15"/>
    </row>
    <row r="1073" spans="3:48" x14ac:dyDescent="0.2">
      <c r="C1073" s="14"/>
      <c r="D1073" s="14"/>
      <c r="AA1073" s="15"/>
      <c r="AB1073" s="15"/>
      <c r="AC1073" s="15"/>
      <c r="AD1073" s="15"/>
      <c r="AE1073" s="15"/>
      <c r="AG1073" s="68"/>
      <c r="AN1073" s="15"/>
      <c r="AO1073" s="15"/>
      <c r="AP1073" s="15"/>
      <c r="AQ1073" s="15"/>
      <c r="AR1073" s="15"/>
      <c r="AS1073" s="15"/>
      <c r="AT1073" s="15"/>
      <c r="AU1073" s="15"/>
      <c r="AV1073" s="15"/>
    </row>
    <row r="1074" spans="3:48" x14ac:dyDescent="0.2">
      <c r="C1074" s="14"/>
      <c r="D1074" s="14"/>
      <c r="AA1074" s="15"/>
      <c r="AB1074" s="15"/>
      <c r="AC1074" s="15"/>
      <c r="AD1074" s="15"/>
      <c r="AE1074" s="15"/>
      <c r="AG1074" s="68"/>
      <c r="AN1074" s="15"/>
      <c r="AO1074" s="15"/>
      <c r="AP1074" s="15"/>
      <c r="AQ1074" s="15"/>
      <c r="AR1074" s="15"/>
      <c r="AS1074" s="15"/>
      <c r="AT1074" s="15"/>
      <c r="AU1074" s="15"/>
    </row>
    <row r="1075" spans="3:48" x14ac:dyDescent="0.2">
      <c r="C1075" s="14"/>
      <c r="D1075" s="14"/>
      <c r="AA1075" s="15"/>
      <c r="AB1075" s="15"/>
      <c r="AC1075" s="15"/>
      <c r="AD1075" s="15"/>
      <c r="AE1075" s="15"/>
      <c r="AG1075" s="68"/>
      <c r="AN1075" s="15"/>
      <c r="AO1075" s="15"/>
      <c r="AP1075" s="15"/>
      <c r="AQ1075" s="15"/>
      <c r="AR1075" s="15"/>
      <c r="AS1075" s="15"/>
      <c r="AT1075" s="15"/>
      <c r="AU1075" s="15"/>
      <c r="AV1075" s="15"/>
    </row>
    <row r="1076" spans="3:48" x14ac:dyDescent="0.2">
      <c r="C1076" s="14"/>
      <c r="D1076" s="14"/>
      <c r="AA1076" s="15"/>
      <c r="AB1076" s="15"/>
      <c r="AC1076" s="15"/>
      <c r="AD1076" s="15"/>
      <c r="AE1076" s="15"/>
      <c r="AG1076" s="68"/>
      <c r="AN1076" s="15"/>
      <c r="AO1076" s="15"/>
      <c r="AP1076" s="15"/>
      <c r="AQ1076" s="15"/>
      <c r="AR1076" s="15"/>
      <c r="AS1076" s="15"/>
      <c r="AT1076" s="15"/>
      <c r="AU1076" s="15"/>
    </row>
    <row r="1077" spans="3:48" x14ac:dyDescent="0.2">
      <c r="C1077" s="14"/>
      <c r="D1077" s="14"/>
      <c r="AA1077" s="15"/>
      <c r="AB1077" s="15"/>
      <c r="AC1077" s="15"/>
      <c r="AD1077" s="15"/>
      <c r="AE1077" s="15"/>
      <c r="AG1077" s="68"/>
      <c r="AN1077" s="15"/>
      <c r="AO1077" s="15"/>
      <c r="AP1077" s="15"/>
      <c r="AQ1077" s="15"/>
      <c r="AR1077" s="15"/>
      <c r="AS1077" s="15"/>
      <c r="AT1077" s="15"/>
      <c r="AU1077" s="15"/>
    </row>
    <row r="1078" spans="3:48" x14ac:dyDescent="0.2">
      <c r="C1078" s="14"/>
      <c r="D1078" s="14"/>
      <c r="AA1078" s="15"/>
      <c r="AB1078" s="15"/>
      <c r="AC1078" s="15"/>
      <c r="AD1078" s="15"/>
      <c r="AE1078" s="15"/>
      <c r="AG1078" s="68"/>
      <c r="AN1078" s="15"/>
      <c r="AO1078" s="15"/>
      <c r="AP1078" s="15"/>
      <c r="AQ1078" s="15"/>
      <c r="AR1078" s="15"/>
      <c r="AS1078" s="15"/>
      <c r="AT1078" s="15"/>
      <c r="AU1078" s="15"/>
    </row>
    <row r="1079" spans="3:48" x14ac:dyDescent="0.2">
      <c r="C1079" s="14"/>
      <c r="D1079" s="14"/>
      <c r="AA1079" s="15"/>
      <c r="AB1079" s="15"/>
      <c r="AC1079" s="15"/>
      <c r="AD1079" s="15"/>
      <c r="AE1079" s="15"/>
      <c r="AG1079" s="68"/>
      <c r="AN1079" s="15"/>
      <c r="AO1079" s="15"/>
      <c r="AP1079" s="15"/>
      <c r="AQ1079" s="15"/>
      <c r="AR1079" s="15"/>
      <c r="AS1079" s="15"/>
      <c r="AT1079" s="15"/>
      <c r="AU1079" s="15"/>
    </row>
    <row r="1080" spans="3:48" x14ac:dyDescent="0.2">
      <c r="C1080" s="14"/>
      <c r="D1080" s="14"/>
      <c r="AA1080" s="15"/>
      <c r="AB1080" s="15"/>
      <c r="AC1080" s="15"/>
      <c r="AD1080" s="15"/>
      <c r="AE1080" s="15"/>
      <c r="AG1080" s="68"/>
      <c r="AN1080" s="15"/>
      <c r="AO1080" s="15"/>
      <c r="AP1080" s="15"/>
      <c r="AQ1080" s="15"/>
      <c r="AR1080" s="15"/>
      <c r="AS1080" s="15"/>
      <c r="AT1080" s="15"/>
      <c r="AU1080" s="15"/>
    </row>
    <row r="1081" spans="3:48" x14ac:dyDescent="0.2">
      <c r="C1081" s="14"/>
      <c r="D1081" s="14"/>
      <c r="AA1081" s="15"/>
      <c r="AB1081" s="15"/>
      <c r="AC1081" s="15"/>
      <c r="AD1081" s="15"/>
      <c r="AE1081" s="15"/>
      <c r="AG1081" s="68"/>
      <c r="AN1081" s="15"/>
      <c r="AO1081" s="15"/>
      <c r="AP1081" s="15"/>
      <c r="AQ1081" s="15"/>
      <c r="AR1081" s="15"/>
      <c r="AS1081" s="15"/>
      <c r="AT1081" s="15"/>
      <c r="AU1081" s="15"/>
    </row>
    <row r="1082" spans="3:48" x14ac:dyDescent="0.2">
      <c r="C1082" s="14"/>
      <c r="D1082" s="14"/>
      <c r="AA1082" s="15"/>
      <c r="AB1082" s="15"/>
      <c r="AC1082" s="15"/>
      <c r="AD1082" s="15"/>
      <c r="AE1082" s="15"/>
      <c r="AG1082" s="68"/>
      <c r="AN1082" s="15"/>
      <c r="AO1082" s="15"/>
      <c r="AP1082" s="15"/>
      <c r="AQ1082" s="15"/>
      <c r="AR1082" s="15"/>
      <c r="AS1082" s="15"/>
      <c r="AT1082" s="15"/>
      <c r="AU1082" s="15"/>
    </row>
    <row r="1083" spans="3:48" x14ac:dyDescent="0.2">
      <c r="C1083" s="14"/>
      <c r="D1083" s="14"/>
      <c r="AA1083" s="15"/>
      <c r="AB1083" s="15"/>
      <c r="AC1083" s="15"/>
      <c r="AD1083" s="15"/>
      <c r="AE1083" s="15"/>
      <c r="AG1083" s="68"/>
      <c r="AN1083" s="15"/>
      <c r="AO1083" s="15"/>
      <c r="AP1083" s="15"/>
      <c r="AQ1083" s="15"/>
      <c r="AR1083" s="15"/>
      <c r="AS1083" s="15"/>
      <c r="AT1083" s="15"/>
      <c r="AU1083" s="15"/>
    </row>
    <row r="1084" spans="3:48" x14ac:dyDescent="0.2">
      <c r="C1084" s="14"/>
      <c r="D1084" s="14"/>
      <c r="AA1084" s="15"/>
      <c r="AB1084" s="15"/>
      <c r="AC1084" s="15"/>
      <c r="AD1084" s="15"/>
      <c r="AE1084" s="15"/>
      <c r="AG1084" s="68"/>
      <c r="AN1084" s="15"/>
      <c r="AO1084" s="15"/>
      <c r="AP1084" s="15"/>
      <c r="AQ1084" s="15"/>
      <c r="AR1084" s="15"/>
      <c r="AS1084" s="15"/>
      <c r="AT1084" s="15"/>
      <c r="AU1084" s="15"/>
    </row>
    <row r="1085" spans="3:48" x14ac:dyDescent="0.2">
      <c r="C1085" s="14"/>
      <c r="D1085" s="14"/>
      <c r="AA1085" s="15"/>
      <c r="AB1085" s="15"/>
      <c r="AC1085" s="15"/>
      <c r="AD1085" s="15"/>
      <c r="AE1085" s="15"/>
      <c r="AG1085" s="68"/>
      <c r="AN1085" s="15"/>
      <c r="AO1085" s="15"/>
      <c r="AP1085" s="15"/>
      <c r="AQ1085" s="15"/>
      <c r="AR1085" s="15"/>
      <c r="AS1085" s="15"/>
      <c r="AT1085" s="15"/>
      <c r="AU1085" s="15"/>
    </row>
    <row r="1086" spans="3:48" x14ac:dyDescent="0.2">
      <c r="C1086" s="14"/>
      <c r="D1086" s="14"/>
      <c r="AA1086" s="15"/>
      <c r="AB1086" s="15"/>
      <c r="AC1086" s="15"/>
      <c r="AD1086" s="15"/>
      <c r="AE1086" s="15"/>
      <c r="AG1086" s="68"/>
      <c r="AN1086" s="15"/>
      <c r="AO1086" s="15"/>
      <c r="AP1086" s="15"/>
      <c r="AQ1086" s="15"/>
      <c r="AR1086" s="15"/>
      <c r="AS1086" s="15"/>
      <c r="AT1086" s="15"/>
      <c r="AU1086" s="15"/>
    </row>
    <row r="1087" spans="3:48" x14ac:dyDescent="0.2">
      <c r="C1087" s="14"/>
      <c r="D1087" s="14"/>
      <c r="AA1087" s="15"/>
      <c r="AB1087" s="15"/>
      <c r="AC1087" s="15"/>
      <c r="AD1087" s="15"/>
      <c r="AE1087" s="15"/>
      <c r="AG1087" s="68"/>
      <c r="AN1087" s="15"/>
      <c r="AO1087" s="15"/>
      <c r="AP1087" s="15"/>
      <c r="AQ1087" s="15"/>
      <c r="AR1087" s="15"/>
      <c r="AS1087" s="15"/>
      <c r="AT1087" s="15"/>
      <c r="AU1087" s="15"/>
    </row>
    <row r="1088" spans="3:48" x14ac:dyDescent="0.2">
      <c r="C1088" s="14"/>
      <c r="D1088" s="14"/>
      <c r="AA1088" s="15"/>
      <c r="AB1088" s="15"/>
      <c r="AC1088" s="15"/>
      <c r="AD1088" s="15"/>
      <c r="AE1088" s="15"/>
      <c r="AG1088" s="68"/>
      <c r="AN1088" s="15"/>
      <c r="AO1088" s="15"/>
      <c r="AP1088" s="15"/>
      <c r="AQ1088" s="15"/>
      <c r="AR1088" s="15"/>
      <c r="AS1088" s="15"/>
      <c r="AT1088" s="15"/>
      <c r="AU1088" s="15"/>
    </row>
    <row r="1089" spans="3:47" x14ac:dyDescent="0.2">
      <c r="C1089" s="14"/>
      <c r="D1089" s="14"/>
      <c r="AA1089" s="15"/>
      <c r="AB1089" s="15"/>
      <c r="AC1089" s="15"/>
      <c r="AD1089" s="15"/>
      <c r="AE1089" s="15"/>
      <c r="AG1089" s="68"/>
      <c r="AN1089" s="15"/>
      <c r="AO1089" s="15"/>
      <c r="AP1089" s="15"/>
      <c r="AQ1089" s="15"/>
      <c r="AR1089" s="15"/>
      <c r="AS1089" s="15"/>
      <c r="AT1089" s="15"/>
      <c r="AU1089" s="15"/>
    </row>
    <row r="1090" spans="3:47" x14ac:dyDescent="0.2">
      <c r="C1090" s="14"/>
      <c r="D1090" s="14"/>
      <c r="AA1090" s="15"/>
      <c r="AB1090" s="15"/>
      <c r="AC1090" s="15"/>
      <c r="AD1090" s="15"/>
      <c r="AE1090" s="15"/>
      <c r="AG1090" s="68"/>
      <c r="AN1090" s="15"/>
      <c r="AO1090" s="15"/>
      <c r="AP1090" s="15"/>
      <c r="AQ1090" s="15"/>
      <c r="AR1090" s="15"/>
      <c r="AS1090" s="15"/>
      <c r="AT1090" s="15"/>
      <c r="AU1090" s="15"/>
    </row>
    <row r="1091" spans="3:47" x14ac:dyDescent="0.2">
      <c r="C1091" s="14"/>
      <c r="D1091" s="14"/>
      <c r="AA1091" s="15"/>
      <c r="AB1091" s="15"/>
      <c r="AC1091" s="15"/>
      <c r="AD1091" s="15"/>
      <c r="AE1091" s="15"/>
      <c r="AG1091" s="68"/>
      <c r="AN1091" s="15"/>
      <c r="AO1091" s="15"/>
      <c r="AP1091" s="15"/>
      <c r="AQ1091" s="15"/>
      <c r="AR1091" s="15"/>
      <c r="AS1091" s="15"/>
      <c r="AT1091" s="15"/>
      <c r="AU1091" s="15"/>
    </row>
    <row r="1092" spans="3:47" x14ac:dyDescent="0.2">
      <c r="C1092" s="14"/>
      <c r="D1092" s="14"/>
      <c r="AA1092" s="15"/>
      <c r="AB1092" s="15"/>
      <c r="AC1092" s="15"/>
      <c r="AD1092" s="15"/>
      <c r="AE1092" s="15"/>
      <c r="AG1092" s="68"/>
      <c r="AN1092" s="15"/>
      <c r="AO1092" s="15"/>
      <c r="AP1092" s="15"/>
      <c r="AQ1092" s="15"/>
      <c r="AR1092" s="15"/>
      <c r="AS1092" s="15"/>
      <c r="AT1092" s="15"/>
      <c r="AU1092" s="15"/>
    </row>
    <row r="1093" spans="3:47" x14ac:dyDescent="0.2">
      <c r="C1093" s="14"/>
      <c r="D1093" s="14"/>
      <c r="AA1093" s="15"/>
      <c r="AB1093" s="15"/>
      <c r="AC1093" s="15"/>
      <c r="AD1093" s="15"/>
      <c r="AE1093" s="15"/>
      <c r="AG1093" s="68"/>
      <c r="AN1093" s="15"/>
      <c r="AO1093" s="15"/>
      <c r="AP1093" s="15"/>
      <c r="AQ1093" s="15"/>
      <c r="AR1093" s="15"/>
      <c r="AS1093" s="15"/>
      <c r="AT1093" s="15"/>
      <c r="AU1093" s="15"/>
    </row>
    <row r="1094" spans="3:47" x14ac:dyDescent="0.2">
      <c r="C1094" s="14"/>
      <c r="D1094" s="14"/>
      <c r="AA1094" s="15"/>
      <c r="AB1094" s="15"/>
      <c r="AC1094" s="15"/>
      <c r="AD1094" s="15"/>
      <c r="AE1094" s="15"/>
      <c r="AG1094" s="68"/>
      <c r="AN1094" s="15"/>
      <c r="AO1094" s="15"/>
      <c r="AP1094" s="15"/>
      <c r="AQ1094" s="15"/>
      <c r="AR1094" s="15"/>
      <c r="AS1094" s="15"/>
      <c r="AT1094" s="15"/>
      <c r="AU1094" s="15"/>
    </row>
    <row r="1095" spans="3:47" x14ac:dyDescent="0.2">
      <c r="C1095" s="14"/>
      <c r="D1095" s="14"/>
      <c r="AA1095" s="15"/>
      <c r="AB1095" s="15"/>
      <c r="AC1095" s="15"/>
      <c r="AD1095" s="15"/>
      <c r="AE1095" s="15"/>
      <c r="AG1095" s="68"/>
      <c r="AN1095" s="15"/>
      <c r="AO1095" s="15"/>
      <c r="AP1095" s="15"/>
      <c r="AQ1095" s="15"/>
      <c r="AR1095" s="15"/>
      <c r="AS1095" s="15"/>
      <c r="AT1095" s="15"/>
      <c r="AU1095" s="15"/>
    </row>
    <row r="1096" spans="3:47" x14ac:dyDescent="0.2">
      <c r="C1096" s="14"/>
      <c r="D1096" s="14"/>
      <c r="AA1096" s="15"/>
      <c r="AB1096" s="15"/>
      <c r="AC1096" s="15"/>
      <c r="AD1096" s="15"/>
      <c r="AE1096" s="15"/>
      <c r="AG1096" s="68"/>
      <c r="AN1096" s="15"/>
      <c r="AO1096" s="15"/>
      <c r="AP1096" s="15"/>
      <c r="AQ1096" s="15"/>
      <c r="AR1096" s="15"/>
      <c r="AS1096" s="15"/>
      <c r="AT1096" s="15"/>
      <c r="AU1096" s="15"/>
    </row>
    <row r="1097" spans="3:47" x14ac:dyDescent="0.2">
      <c r="C1097" s="14"/>
      <c r="D1097" s="14"/>
      <c r="AA1097" s="15"/>
      <c r="AB1097" s="15"/>
      <c r="AC1097" s="15"/>
      <c r="AD1097" s="15"/>
      <c r="AE1097" s="15"/>
      <c r="AG1097" s="68"/>
      <c r="AN1097" s="15"/>
      <c r="AO1097" s="15"/>
      <c r="AP1097" s="15"/>
      <c r="AQ1097" s="15"/>
      <c r="AR1097" s="15"/>
      <c r="AS1097" s="15"/>
      <c r="AT1097" s="15"/>
      <c r="AU1097" s="15"/>
    </row>
    <row r="1098" spans="3:47" x14ac:dyDescent="0.2">
      <c r="C1098" s="14"/>
      <c r="D1098" s="14"/>
      <c r="AA1098" s="15"/>
      <c r="AB1098" s="15"/>
      <c r="AC1098" s="15"/>
      <c r="AD1098" s="15"/>
      <c r="AE1098" s="15"/>
      <c r="AG1098" s="68"/>
      <c r="AN1098" s="15"/>
      <c r="AO1098" s="15"/>
      <c r="AP1098" s="15"/>
      <c r="AQ1098" s="15"/>
      <c r="AR1098" s="15"/>
      <c r="AS1098" s="15"/>
      <c r="AT1098" s="15"/>
      <c r="AU1098" s="15"/>
    </row>
    <row r="1099" spans="3:47" x14ac:dyDescent="0.2">
      <c r="C1099" s="14"/>
      <c r="D1099" s="14"/>
      <c r="AA1099" s="15"/>
      <c r="AB1099" s="15"/>
      <c r="AC1099" s="15"/>
      <c r="AD1099" s="15"/>
      <c r="AE1099" s="15"/>
      <c r="AG1099" s="68"/>
      <c r="AN1099" s="15"/>
      <c r="AO1099" s="15"/>
      <c r="AP1099" s="15"/>
      <c r="AQ1099" s="15"/>
      <c r="AR1099" s="15"/>
      <c r="AS1099" s="15"/>
      <c r="AT1099" s="15"/>
      <c r="AU1099" s="15"/>
    </row>
    <row r="1100" spans="3:47" x14ac:dyDescent="0.2">
      <c r="C1100" s="14"/>
      <c r="D1100" s="14"/>
      <c r="AA1100" s="15"/>
      <c r="AB1100" s="15"/>
      <c r="AC1100" s="15"/>
      <c r="AD1100" s="15"/>
      <c r="AE1100" s="15"/>
      <c r="AG1100" s="68"/>
      <c r="AN1100" s="15"/>
      <c r="AO1100" s="15"/>
      <c r="AP1100" s="15"/>
      <c r="AQ1100" s="15"/>
      <c r="AR1100" s="15"/>
      <c r="AS1100" s="15"/>
      <c r="AT1100" s="15"/>
      <c r="AU1100" s="15"/>
    </row>
    <row r="1101" spans="3:47" x14ac:dyDescent="0.2">
      <c r="C1101" s="14"/>
      <c r="D1101" s="14"/>
      <c r="AA1101" s="15"/>
      <c r="AB1101" s="15"/>
      <c r="AC1101" s="15"/>
      <c r="AD1101" s="15"/>
      <c r="AE1101" s="15"/>
      <c r="AG1101" s="68"/>
      <c r="AN1101" s="15"/>
      <c r="AO1101" s="15"/>
      <c r="AP1101" s="15"/>
      <c r="AQ1101" s="15"/>
      <c r="AR1101" s="15"/>
      <c r="AS1101" s="15"/>
      <c r="AT1101" s="15"/>
      <c r="AU1101" s="15"/>
    </row>
    <row r="1102" spans="3:47" x14ac:dyDescent="0.2">
      <c r="C1102" s="14"/>
      <c r="D1102" s="14"/>
      <c r="AA1102" s="15"/>
      <c r="AB1102" s="15"/>
      <c r="AC1102" s="15"/>
      <c r="AD1102" s="15"/>
      <c r="AE1102" s="15"/>
      <c r="AG1102" s="68"/>
      <c r="AN1102" s="15"/>
      <c r="AO1102" s="15"/>
      <c r="AP1102" s="15"/>
      <c r="AQ1102" s="15"/>
      <c r="AR1102" s="15"/>
      <c r="AS1102" s="15"/>
      <c r="AT1102" s="15"/>
      <c r="AU1102" s="15"/>
    </row>
    <row r="1103" spans="3:47" x14ac:dyDescent="0.2">
      <c r="C1103" s="14"/>
      <c r="D1103" s="14"/>
      <c r="AA1103" s="15"/>
      <c r="AB1103" s="15"/>
      <c r="AC1103" s="15"/>
      <c r="AD1103" s="15"/>
      <c r="AE1103" s="15"/>
      <c r="AG1103" s="68"/>
      <c r="AN1103" s="15"/>
      <c r="AO1103" s="15"/>
      <c r="AP1103" s="15"/>
      <c r="AQ1103" s="15"/>
      <c r="AR1103" s="15"/>
      <c r="AS1103" s="15"/>
      <c r="AT1103" s="15"/>
      <c r="AU1103" s="15"/>
    </row>
    <row r="1104" spans="3:47" x14ac:dyDescent="0.2">
      <c r="C1104" s="14"/>
      <c r="D1104" s="14"/>
      <c r="AA1104" s="15"/>
      <c r="AB1104" s="15"/>
      <c r="AC1104" s="15"/>
      <c r="AD1104" s="15"/>
      <c r="AE1104" s="15"/>
      <c r="AG1104" s="68"/>
      <c r="AN1104" s="15"/>
      <c r="AO1104" s="15"/>
      <c r="AP1104" s="15"/>
      <c r="AQ1104" s="15"/>
      <c r="AR1104" s="15"/>
      <c r="AS1104" s="15"/>
      <c r="AT1104" s="15"/>
      <c r="AU1104" s="15"/>
    </row>
    <row r="1105" spans="3:47" x14ac:dyDescent="0.2">
      <c r="C1105" s="14"/>
      <c r="D1105" s="14"/>
      <c r="AA1105" s="15"/>
      <c r="AB1105" s="15"/>
      <c r="AC1105" s="15"/>
      <c r="AD1105" s="15"/>
      <c r="AE1105" s="15"/>
      <c r="AG1105" s="68"/>
      <c r="AN1105" s="15"/>
      <c r="AO1105" s="15"/>
      <c r="AP1105" s="15"/>
      <c r="AQ1105" s="15"/>
      <c r="AR1105" s="15"/>
      <c r="AS1105" s="15"/>
      <c r="AT1105" s="15"/>
      <c r="AU1105" s="15"/>
    </row>
    <row r="1106" spans="3:47" x14ac:dyDescent="0.2">
      <c r="C1106" s="14"/>
      <c r="D1106" s="14"/>
      <c r="AA1106" s="15"/>
      <c r="AB1106" s="15"/>
      <c r="AC1106" s="15"/>
      <c r="AD1106" s="15"/>
      <c r="AE1106" s="15"/>
      <c r="AG1106" s="68"/>
      <c r="AN1106" s="15"/>
      <c r="AO1106" s="15"/>
      <c r="AP1106" s="15"/>
      <c r="AQ1106" s="15"/>
      <c r="AR1106" s="15"/>
      <c r="AS1106" s="15"/>
      <c r="AT1106" s="15"/>
      <c r="AU1106" s="15"/>
    </row>
    <row r="1107" spans="3:47" x14ac:dyDescent="0.2">
      <c r="C1107" s="14"/>
      <c r="D1107" s="14"/>
      <c r="AA1107" s="15"/>
      <c r="AB1107" s="15"/>
      <c r="AC1107" s="15"/>
      <c r="AD1107" s="15"/>
      <c r="AE1107" s="15"/>
      <c r="AG1107" s="68"/>
      <c r="AN1107" s="15"/>
      <c r="AO1107" s="15"/>
      <c r="AP1107" s="15"/>
      <c r="AQ1107" s="15"/>
      <c r="AR1107" s="15"/>
      <c r="AS1107" s="15"/>
      <c r="AT1107" s="15"/>
      <c r="AU1107" s="15"/>
    </row>
    <row r="1108" spans="3:47" x14ac:dyDescent="0.2">
      <c r="C1108" s="14"/>
      <c r="D1108" s="14"/>
      <c r="AA1108" s="15"/>
      <c r="AB1108" s="15"/>
      <c r="AC1108" s="15"/>
      <c r="AD1108" s="15"/>
      <c r="AE1108" s="15"/>
      <c r="AG1108" s="68"/>
      <c r="AN1108" s="15"/>
      <c r="AO1108" s="15"/>
      <c r="AP1108" s="15"/>
      <c r="AQ1108" s="15"/>
      <c r="AR1108" s="15"/>
      <c r="AS1108" s="15"/>
      <c r="AT1108" s="15"/>
      <c r="AU1108" s="15"/>
    </row>
    <row r="1109" spans="3:47" x14ac:dyDescent="0.2">
      <c r="C1109" s="14"/>
      <c r="D1109" s="14"/>
      <c r="AA1109" s="15"/>
      <c r="AB1109" s="15"/>
      <c r="AC1109" s="15"/>
      <c r="AD1109" s="15"/>
      <c r="AE1109" s="15"/>
      <c r="AG1109" s="68"/>
      <c r="AN1109" s="15"/>
      <c r="AO1109" s="15"/>
      <c r="AP1109" s="15"/>
      <c r="AQ1109" s="15"/>
      <c r="AR1109" s="15"/>
      <c r="AS1109" s="15"/>
      <c r="AT1109" s="15"/>
      <c r="AU1109" s="15"/>
    </row>
    <row r="1110" spans="3:47" x14ac:dyDescent="0.2">
      <c r="C1110" s="14"/>
      <c r="D1110" s="14"/>
      <c r="AA1110" s="15"/>
      <c r="AB1110" s="15"/>
      <c r="AC1110" s="15"/>
      <c r="AD1110" s="15"/>
      <c r="AE1110" s="15"/>
      <c r="AG1110" s="68"/>
      <c r="AN1110" s="15"/>
      <c r="AO1110" s="15"/>
      <c r="AP1110" s="15"/>
      <c r="AQ1110" s="15"/>
      <c r="AR1110" s="15"/>
      <c r="AS1110" s="15"/>
      <c r="AT1110" s="15"/>
      <c r="AU1110" s="15"/>
    </row>
    <row r="1111" spans="3:47" x14ac:dyDescent="0.2">
      <c r="C1111" s="14"/>
      <c r="D1111" s="14"/>
      <c r="AA1111" s="15"/>
      <c r="AB1111" s="15"/>
      <c r="AC1111" s="15"/>
      <c r="AD1111" s="15"/>
      <c r="AE1111" s="15"/>
      <c r="AG1111" s="68"/>
      <c r="AN1111" s="15"/>
      <c r="AO1111" s="15"/>
      <c r="AP1111" s="15"/>
      <c r="AQ1111" s="15"/>
      <c r="AR1111" s="15"/>
      <c r="AS1111" s="15"/>
      <c r="AT1111" s="15"/>
      <c r="AU1111" s="15"/>
    </row>
    <row r="1112" spans="3:47" x14ac:dyDescent="0.2">
      <c r="C1112" s="14"/>
      <c r="D1112" s="14"/>
      <c r="AA1112" s="15"/>
      <c r="AB1112" s="15"/>
      <c r="AC1112" s="15"/>
      <c r="AD1112" s="15"/>
      <c r="AE1112" s="15"/>
      <c r="AG1112" s="68"/>
      <c r="AN1112" s="15"/>
      <c r="AO1112" s="15"/>
      <c r="AP1112" s="15"/>
      <c r="AQ1112" s="15"/>
      <c r="AR1112" s="15"/>
      <c r="AS1112" s="15"/>
      <c r="AT1112" s="15"/>
      <c r="AU1112" s="15"/>
    </row>
    <row r="1113" spans="3:47" x14ac:dyDescent="0.2">
      <c r="C1113" s="14"/>
      <c r="D1113" s="14"/>
      <c r="AA1113" s="15"/>
      <c r="AB1113" s="15"/>
      <c r="AC1113" s="15"/>
      <c r="AD1113" s="15"/>
      <c r="AE1113" s="15"/>
      <c r="AG1113" s="68"/>
      <c r="AN1113" s="15"/>
      <c r="AO1113" s="15"/>
      <c r="AP1113" s="15"/>
      <c r="AQ1113" s="15"/>
      <c r="AR1113" s="15"/>
      <c r="AS1113" s="15"/>
      <c r="AT1113" s="15"/>
      <c r="AU1113" s="15"/>
    </row>
    <row r="1114" spans="3:47" x14ac:dyDescent="0.2">
      <c r="C1114" s="14"/>
      <c r="D1114" s="14"/>
      <c r="AA1114" s="15"/>
      <c r="AB1114" s="15"/>
      <c r="AC1114" s="15"/>
      <c r="AD1114" s="15"/>
      <c r="AE1114" s="15"/>
      <c r="AG1114" s="68"/>
      <c r="AN1114" s="15"/>
      <c r="AO1114" s="15"/>
      <c r="AP1114" s="15"/>
      <c r="AQ1114" s="15"/>
      <c r="AR1114" s="15"/>
      <c r="AS1114" s="15"/>
      <c r="AT1114" s="15"/>
      <c r="AU1114" s="15"/>
    </row>
    <row r="1115" spans="3:47" x14ac:dyDescent="0.2">
      <c r="C1115" s="14"/>
      <c r="D1115" s="14"/>
      <c r="AA1115" s="15"/>
      <c r="AB1115" s="15"/>
      <c r="AC1115" s="15"/>
      <c r="AD1115" s="15"/>
      <c r="AE1115" s="15"/>
      <c r="AG1115" s="68"/>
      <c r="AN1115" s="15"/>
      <c r="AO1115" s="15"/>
      <c r="AP1115" s="15"/>
      <c r="AQ1115" s="15"/>
      <c r="AR1115" s="15"/>
      <c r="AS1115" s="15"/>
      <c r="AT1115" s="15"/>
      <c r="AU1115" s="15"/>
    </row>
    <row r="1116" spans="3:47" x14ac:dyDescent="0.2">
      <c r="C1116" s="14"/>
      <c r="D1116" s="14"/>
      <c r="AA1116" s="15"/>
      <c r="AB1116" s="15"/>
      <c r="AC1116" s="15"/>
      <c r="AD1116" s="15"/>
      <c r="AE1116" s="15"/>
      <c r="AG1116" s="68"/>
      <c r="AN1116" s="15"/>
      <c r="AO1116" s="15"/>
      <c r="AP1116" s="15"/>
      <c r="AQ1116" s="15"/>
      <c r="AR1116" s="15"/>
      <c r="AS1116" s="15"/>
      <c r="AT1116" s="15"/>
      <c r="AU1116" s="15"/>
    </row>
    <row r="1117" spans="3:47" x14ac:dyDescent="0.2">
      <c r="C1117" s="14"/>
      <c r="D1117" s="14"/>
      <c r="AA1117" s="15"/>
      <c r="AB1117" s="15"/>
      <c r="AC1117" s="15"/>
      <c r="AD1117" s="15"/>
      <c r="AE1117" s="15"/>
      <c r="AG1117" s="68"/>
      <c r="AN1117" s="15"/>
      <c r="AO1117" s="15"/>
      <c r="AP1117" s="15"/>
      <c r="AQ1117" s="15"/>
      <c r="AR1117" s="15"/>
      <c r="AS1117" s="15"/>
      <c r="AT1117" s="15"/>
      <c r="AU1117" s="15"/>
    </row>
    <row r="1118" spans="3:47" x14ac:dyDescent="0.2">
      <c r="C1118" s="14"/>
      <c r="D1118" s="14"/>
      <c r="AA1118" s="15"/>
      <c r="AB1118" s="15"/>
      <c r="AC1118" s="15"/>
      <c r="AD1118" s="15"/>
      <c r="AE1118" s="15"/>
      <c r="AG1118" s="68"/>
      <c r="AN1118" s="15"/>
      <c r="AO1118" s="15"/>
      <c r="AP1118" s="15"/>
      <c r="AQ1118" s="15"/>
      <c r="AR1118" s="15"/>
      <c r="AS1118" s="15"/>
      <c r="AT1118" s="15"/>
      <c r="AU1118" s="15"/>
    </row>
    <row r="1119" spans="3:47" x14ac:dyDescent="0.2">
      <c r="C1119" s="14"/>
      <c r="D1119" s="14"/>
      <c r="AA1119" s="15"/>
      <c r="AB1119" s="15"/>
      <c r="AC1119" s="15"/>
      <c r="AD1119" s="15"/>
      <c r="AE1119" s="15"/>
      <c r="AG1119" s="68"/>
      <c r="AN1119" s="15"/>
      <c r="AO1119" s="15"/>
      <c r="AP1119" s="15"/>
      <c r="AQ1119" s="15"/>
      <c r="AR1119" s="15"/>
      <c r="AS1119" s="15"/>
      <c r="AT1119" s="15"/>
      <c r="AU1119" s="15"/>
    </row>
    <row r="1120" spans="3:47" x14ac:dyDescent="0.2">
      <c r="C1120" s="14"/>
      <c r="D1120" s="14"/>
      <c r="AA1120" s="15"/>
      <c r="AB1120" s="15"/>
      <c r="AC1120" s="15"/>
      <c r="AD1120" s="15"/>
      <c r="AE1120" s="15"/>
      <c r="AG1120" s="68"/>
      <c r="AN1120" s="15"/>
      <c r="AO1120" s="15"/>
      <c r="AP1120" s="15"/>
      <c r="AQ1120" s="15"/>
      <c r="AR1120" s="15"/>
      <c r="AS1120" s="15"/>
      <c r="AT1120" s="15"/>
      <c r="AU1120" s="15"/>
    </row>
    <row r="1121" spans="3:47" x14ac:dyDescent="0.2">
      <c r="C1121" s="14"/>
      <c r="D1121" s="14"/>
      <c r="AA1121" s="15"/>
      <c r="AB1121" s="15"/>
      <c r="AC1121" s="15"/>
      <c r="AD1121" s="15"/>
      <c r="AE1121" s="15"/>
      <c r="AG1121" s="68"/>
      <c r="AN1121" s="15"/>
      <c r="AO1121" s="15"/>
      <c r="AP1121" s="15"/>
      <c r="AQ1121" s="15"/>
      <c r="AR1121" s="15"/>
      <c r="AS1121" s="15"/>
      <c r="AT1121" s="15"/>
      <c r="AU1121" s="15"/>
    </row>
    <row r="1122" spans="3:47" x14ac:dyDescent="0.2">
      <c r="C1122" s="14"/>
      <c r="D1122" s="14"/>
      <c r="AA1122" s="15"/>
      <c r="AB1122" s="15"/>
      <c r="AC1122" s="15"/>
      <c r="AD1122" s="15"/>
      <c r="AE1122" s="15"/>
      <c r="AG1122" s="68"/>
      <c r="AN1122" s="15"/>
      <c r="AO1122" s="15"/>
      <c r="AP1122" s="15"/>
      <c r="AQ1122" s="15"/>
      <c r="AR1122" s="15"/>
      <c r="AS1122" s="15"/>
      <c r="AT1122" s="15"/>
      <c r="AU1122" s="15"/>
    </row>
    <row r="1123" spans="3:47" x14ac:dyDescent="0.2">
      <c r="C1123" s="14"/>
      <c r="D1123" s="14"/>
      <c r="AA1123" s="15"/>
      <c r="AB1123" s="15"/>
      <c r="AC1123" s="15"/>
      <c r="AD1123" s="15"/>
      <c r="AE1123" s="15"/>
      <c r="AG1123" s="68"/>
      <c r="AN1123" s="15"/>
      <c r="AO1123" s="15"/>
      <c r="AP1123" s="15"/>
      <c r="AQ1123" s="15"/>
      <c r="AR1123" s="15"/>
      <c r="AS1123" s="15"/>
      <c r="AT1123" s="15"/>
      <c r="AU1123" s="15"/>
    </row>
    <row r="1124" spans="3:47" x14ac:dyDescent="0.2">
      <c r="C1124" s="14"/>
      <c r="D1124" s="14"/>
      <c r="AA1124" s="15"/>
      <c r="AB1124" s="15"/>
      <c r="AC1124" s="15"/>
      <c r="AD1124" s="15"/>
      <c r="AE1124" s="15"/>
      <c r="AG1124" s="68"/>
      <c r="AN1124" s="15"/>
      <c r="AO1124" s="15"/>
      <c r="AP1124" s="15"/>
      <c r="AQ1124" s="15"/>
      <c r="AR1124" s="15"/>
      <c r="AS1124" s="15"/>
      <c r="AT1124" s="15"/>
      <c r="AU1124" s="15"/>
    </row>
    <row r="1125" spans="3:47" x14ac:dyDescent="0.2">
      <c r="C1125" s="14"/>
      <c r="D1125" s="14"/>
      <c r="AA1125" s="15"/>
      <c r="AB1125" s="15"/>
      <c r="AC1125" s="15"/>
      <c r="AD1125" s="15"/>
      <c r="AE1125" s="15"/>
      <c r="AG1125" s="68"/>
      <c r="AN1125" s="15"/>
      <c r="AO1125" s="15"/>
      <c r="AP1125" s="15"/>
      <c r="AQ1125" s="15"/>
      <c r="AR1125" s="15"/>
      <c r="AS1125" s="15"/>
      <c r="AT1125" s="15"/>
      <c r="AU1125" s="15"/>
    </row>
    <row r="1126" spans="3:47" x14ac:dyDescent="0.2">
      <c r="C1126" s="14"/>
      <c r="D1126" s="14"/>
      <c r="AA1126" s="15"/>
      <c r="AB1126" s="15"/>
      <c r="AC1126" s="15"/>
      <c r="AD1126" s="15"/>
      <c r="AE1126" s="15"/>
      <c r="AG1126" s="68"/>
      <c r="AN1126" s="15"/>
      <c r="AO1126" s="15"/>
      <c r="AP1126" s="15"/>
      <c r="AQ1126" s="15"/>
      <c r="AR1126" s="15"/>
      <c r="AS1126" s="15"/>
      <c r="AT1126" s="15"/>
      <c r="AU1126" s="15"/>
    </row>
    <row r="1127" spans="3:47" x14ac:dyDescent="0.2">
      <c r="C1127" s="14"/>
      <c r="D1127" s="14"/>
      <c r="AA1127" s="15"/>
      <c r="AB1127" s="15"/>
      <c r="AC1127" s="15"/>
      <c r="AD1127" s="15"/>
      <c r="AE1127" s="15"/>
      <c r="AG1127" s="68"/>
      <c r="AN1127" s="15"/>
      <c r="AO1127" s="15"/>
      <c r="AP1127" s="15"/>
      <c r="AQ1127" s="15"/>
      <c r="AR1127" s="15"/>
      <c r="AS1127" s="15"/>
      <c r="AT1127" s="15"/>
      <c r="AU1127" s="15"/>
    </row>
    <row r="1128" spans="3:47" x14ac:dyDescent="0.2">
      <c r="C1128" s="14"/>
      <c r="D1128" s="14"/>
      <c r="AA1128" s="15"/>
      <c r="AB1128" s="15"/>
      <c r="AC1128" s="15"/>
      <c r="AD1128" s="15"/>
      <c r="AE1128" s="15"/>
      <c r="AG1128" s="68"/>
      <c r="AN1128" s="15"/>
      <c r="AO1128" s="15"/>
      <c r="AP1128" s="15"/>
      <c r="AQ1128" s="15"/>
      <c r="AR1128" s="15"/>
      <c r="AS1128" s="15"/>
      <c r="AT1128" s="15"/>
      <c r="AU1128" s="15"/>
    </row>
    <row r="1129" spans="3:47" x14ac:dyDescent="0.2">
      <c r="C1129" s="14"/>
      <c r="D1129" s="14"/>
      <c r="AA1129" s="15"/>
      <c r="AB1129" s="15"/>
      <c r="AC1129" s="15"/>
      <c r="AD1129" s="15"/>
      <c r="AE1129" s="15"/>
      <c r="AG1129" s="68"/>
      <c r="AN1129" s="15"/>
      <c r="AO1129" s="15"/>
      <c r="AP1129" s="15"/>
      <c r="AQ1129" s="15"/>
      <c r="AR1129" s="15"/>
      <c r="AS1129" s="15"/>
      <c r="AT1129" s="15"/>
      <c r="AU1129" s="15"/>
    </row>
    <row r="1130" spans="3:47" x14ac:dyDescent="0.2">
      <c r="C1130" s="14"/>
      <c r="D1130" s="14"/>
      <c r="AA1130" s="15"/>
      <c r="AB1130" s="15"/>
      <c r="AC1130" s="15"/>
      <c r="AD1130" s="15"/>
      <c r="AE1130" s="15"/>
      <c r="AG1130" s="68"/>
      <c r="AN1130" s="15"/>
      <c r="AO1130" s="15"/>
      <c r="AP1130" s="15"/>
      <c r="AQ1130" s="15"/>
      <c r="AR1130" s="15"/>
      <c r="AS1130" s="15"/>
      <c r="AT1130" s="15"/>
      <c r="AU1130" s="15"/>
    </row>
    <row r="1131" spans="3:47" x14ac:dyDescent="0.2">
      <c r="C1131" s="14"/>
      <c r="D1131" s="14"/>
      <c r="AA1131" s="15"/>
      <c r="AB1131" s="15"/>
      <c r="AC1131" s="15"/>
      <c r="AD1131" s="15"/>
      <c r="AE1131" s="15"/>
      <c r="AG1131" s="68"/>
      <c r="AN1131" s="15"/>
      <c r="AO1131" s="15"/>
      <c r="AP1131" s="15"/>
      <c r="AQ1131" s="15"/>
      <c r="AR1131" s="15"/>
      <c r="AS1131" s="15"/>
      <c r="AT1131" s="15"/>
      <c r="AU1131" s="15"/>
    </row>
    <row r="1132" spans="3:47" x14ac:dyDescent="0.2">
      <c r="C1132" s="14"/>
      <c r="D1132" s="14"/>
      <c r="AA1132" s="15"/>
      <c r="AB1132" s="15"/>
      <c r="AC1132" s="15"/>
      <c r="AD1132" s="15"/>
      <c r="AE1132" s="15"/>
      <c r="AG1132" s="68"/>
      <c r="AN1132" s="15"/>
      <c r="AO1132" s="15"/>
      <c r="AP1132" s="15"/>
      <c r="AQ1132" s="15"/>
      <c r="AR1132" s="15"/>
      <c r="AS1132" s="15"/>
      <c r="AT1132" s="15"/>
      <c r="AU1132" s="15"/>
    </row>
    <row r="1133" spans="3:47" x14ac:dyDescent="0.2">
      <c r="C1133" s="14"/>
      <c r="D1133" s="14"/>
      <c r="AA1133" s="15"/>
      <c r="AB1133" s="15"/>
      <c r="AC1133" s="15"/>
      <c r="AD1133" s="15"/>
      <c r="AE1133" s="15"/>
      <c r="AG1133" s="68"/>
      <c r="AN1133" s="15"/>
      <c r="AO1133" s="15"/>
      <c r="AP1133" s="15"/>
      <c r="AQ1133" s="15"/>
      <c r="AR1133" s="15"/>
      <c r="AS1133" s="15"/>
      <c r="AT1133" s="15"/>
      <c r="AU1133" s="15"/>
    </row>
    <row r="1134" spans="3:47" x14ac:dyDescent="0.2">
      <c r="C1134" s="14"/>
      <c r="D1134" s="14"/>
      <c r="AA1134" s="15"/>
      <c r="AB1134" s="15"/>
      <c r="AC1134" s="15"/>
      <c r="AD1134" s="15"/>
      <c r="AE1134" s="15"/>
      <c r="AG1134" s="68"/>
      <c r="AN1134" s="15"/>
      <c r="AO1134" s="15"/>
      <c r="AP1134" s="15"/>
      <c r="AQ1134" s="15"/>
      <c r="AR1134" s="15"/>
      <c r="AS1134" s="15"/>
      <c r="AT1134" s="15"/>
      <c r="AU1134" s="15"/>
    </row>
    <row r="1135" spans="3:47" x14ac:dyDescent="0.2">
      <c r="C1135" s="14"/>
      <c r="D1135" s="14"/>
      <c r="AA1135" s="15"/>
      <c r="AB1135" s="15"/>
      <c r="AC1135" s="15"/>
      <c r="AD1135" s="15"/>
      <c r="AE1135" s="15"/>
      <c r="AG1135" s="68"/>
      <c r="AN1135" s="15"/>
      <c r="AO1135" s="15"/>
      <c r="AP1135" s="15"/>
      <c r="AQ1135" s="15"/>
      <c r="AR1135" s="15"/>
      <c r="AS1135" s="15"/>
      <c r="AT1135" s="15"/>
      <c r="AU1135" s="15"/>
    </row>
    <row r="1136" spans="3:47" x14ac:dyDescent="0.2">
      <c r="C1136" s="14"/>
      <c r="D1136" s="14"/>
      <c r="AA1136" s="15"/>
      <c r="AB1136" s="15"/>
      <c r="AC1136" s="15"/>
      <c r="AD1136" s="15"/>
      <c r="AE1136" s="15"/>
      <c r="AG1136" s="68"/>
      <c r="AN1136" s="15"/>
      <c r="AO1136" s="15"/>
      <c r="AP1136" s="15"/>
      <c r="AQ1136" s="15"/>
      <c r="AR1136" s="15"/>
      <c r="AS1136" s="15"/>
      <c r="AT1136" s="15"/>
      <c r="AU1136" s="15"/>
    </row>
    <row r="1137" spans="3:48" x14ac:dyDescent="0.2">
      <c r="C1137" s="14"/>
      <c r="D1137" s="14"/>
      <c r="AA1137" s="15"/>
      <c r="AB1137" s="15"/>
      <c r="AC1137" s="15"/>
      <c r="AD1137" s="15"/>
      <c r="AE1137" s="15"/>
      <c r="AG1137" s="68"/>
      <c r="AN1137" s="15"/>
      <c r="AO1137" s="15"/>
      <c r="AP1137" s="15"/>
      <c r="AQ1137" s="15"/>
      <c r="AR1137" s="15"/>
      <c r="AS1137" s="15"/>
      <c r="AT1137" s="15"/>
      <c r="AU1137" s="15"/>
    </row>
    <row r="1138" spans="3:48" x14ac:dyDescent="0.2">
      <c r="C1138" s="14"/>
      <c r="D1138" s="14"/>
      <c r="AA1138" s="15"/>
      <c r="AB1138" s="15"/>
      <c r="AC1138" s="15"/>
      <c r="AD1138" s="15"/>
      <c r="AE1138" s="15"/>
      <c r="AG1138" s="68"/>
      <c r="AN1138" s="15"/>
      <c r="AO1138" s="15"/>
      <c r="AP1138" s="15"/>
      <c r="AQ1138" s="15"/>
      <c r="AR1138" s="15"/>
      <c r="AS1138" s="15"/>
      <c r="AT1138" s="15"/>
      <c r="AU1138" s="15"/>
    </row>
    <row r="1139" spans="3:48" x14ac:dyDescent="0.2">
      <c r="C1139" s="14"/>
      <c r="D1139" s="14"/>
      <c r="AA1139" s="15"/>
      <c r="AB1139" s="15"/>
      <c r="AC1139" s="15"/>
      <c r="AD1139" s="15"/>
      <c r="AE1139" s="15"/>
      <c r="AG1139" s="68"/>
      <c r="AN1139" s="15"/>
      <c r="AO1139" s="15"/>
      <c r="AP1139" s="15"/>
      <c r="AQ1139" s="15"/>
      <c r="AR1139" s="15"/>
      <c r="AS1139" s="15"/>
      <c r="AT1139" s="15"/>
      <c r="AU1139" s="15"/>
    </row>
    <row r="1140" spans="3:48" x14ac:dyDescent="0.2">
      <c r="C1140" s="14"/>
      <c r="D1140" s="14"/>
      <c r="AA1140" s="15"/>
      <c r="AB1140" s="15"/>
      <c r="AC1140" s="15"/>
      <c r="AD1140" s="15"/>
      <c r="AE1140" s="15"/>
      <c r="AG1140" s="68"/>
      <c r="AN1140" s="15"/>
      <c r="AO1140" s="15"/>
      <c r="AP1140" s="15"/>
      <c r="AQ1140" s="15"/>
      <c r="AR1140" s="15"/>
      <c r="AS1140" s="15"/>
      <c r="AT1140" s="15"/>
      <c r="AU1140" s="15"/>
    </row>
    <row r="1141" spans="3:48" x14ac:dyDescent="0.2">
      <c r="C1141" s="14"/>
      <c r="D1141" s="14"/>
      <c r="AA1141" s="15"/>
      <c r="AB1141" s="15"/>
      <c r="AC1141" s="15"/>
      <c r="AD1141" s="15"/>
      <c r="AE1141" s="15"/>
      <c r="AG1141" s="68"/>
      <c r="AN1141" s="15"/>
      <c r="AO1141" s="15"/>
      <c r="AP1141" s="15"/>
      <c r="AQ1141" s="15"/>
      <c r="AR1141" s="15"/>
      <c r="AS1141" s="15"/>
      <c r="AT1141" s="15"/>
      <c r="AU1141" s="15"/>
    </row>
    <row r="1142" spans="3:48" x14ac:dyDescent="0.2">
      <c r="C1142" s="14"/>
      <c r="D1142" s="14"/>
      <c r="AA1142" s="15"/>
      <c r="AB1142" s="15"/>
      <c r="AC1142" s="15"/>
      <c r="AD1142" s="15"/>
      <c r="AE1142" s="15"/>
      <c r="AG1142" s="68"/>
      <c r="AN1142" s="15"/>
      <c r="AO1142" s="15"/>
      <c r="AP1142" s="15"/>
      <c r="AQ1142" s="15"/>
      <c r="AR1142" s="15"/>
      <c r="AS1142" s="15"/>
      <c r="AT1142" s="15"/>
      <c r="AU1142" s="15"/>
    </row>
    <row r="1143" spans="3:48" x14ac:dyDescent="0.2">
      <c r="C1143" s="14"/>
      <c r="D1143" s="14"/>
      <c r="AA1143" s="15"/>
      <c r="AB1143" s="15"/>
      <c r="AC1143" s="15"/>
      <c r="AD1143" s="15"/>
      <c r="AE1143" s="15"/>
      <c r="AG1143" s="68"/>
      <c r="AN1143" s="15"/>
      <c r="AO1143" s="15"/>
      <c r="AP1143" s="15"/>
      <c r="AQ1143" s="15"/>
      <c r="AR1143" s="15"/>
      <c r="AS1143" s="15"/>
      <c r="AT1143" s="15"/>
      <c r="AU1143" s="15"/>
    </row>
    <row r="1144" spans="3:48" x14ac:dyDescent="0.2">
      <c r="C1144" s="14"/>
      <c r="D1144" s="14"/>
      <c r="AA1144" s="15"/>
      <c r="AB1144" s="15"/>
      <c r="AC1144" s="15"/>
      <c r="AD1144" s="15"/>
      <c r="AE1144" s="15"/>
      <c r="AG1144" s="68"/>
      <c r="AN1144" s="15"/>
      <c r="AO1144" s="15"/>
      <c r="AP1144" s="15"/>
      <c r="AQ1144" s="15"/>
      <c r="AR1144" s="15"/>
      <c r="AS1144" s="15"/>
      <c r="AT1144" s="15"/>
      <c r="AU1144" s="15"/>
    </row>
    <row r="1145" spans="3:48" x14ac:dyDescent="0.2">
      <c r="C1145" s="14"/>
      <c r="D1145" s="14"/>
      <c r="AA1145" s="15"/>
      <c r="AB1145" s="15"/>
      <c r="AC1145" s="15"/>
      <c r="AD1145" s="15"/>
      <c r="AE1145" s="15"/>
      <c r="AG1145" s="68"/>
      <c r="AN1145" s="15"/>
      <c r="AO1145" s="15"/>
      <c r="AP1145" s="15"/>
      <c r="AQ1145" s="15"/>
      <c r="AR1145" s="15"/>
      <c r="AS1145" s="15"/>
      <c r="AT1145" s="15"/>
      <c r="AU1145" s="15"/>
    </row>
    <row r="1146" spans="3:48" x14ac:dyDescent="0.2">
      <c r="C1146" s="14"/>
      <c r="D1146" s="14"/>
      <c r="AA1146" s="15"/>
      <c r="AB1146" s="15"/>
      <c r="AC1146" s="15"/>
      <c r="AD1146" s="15"/>
      <c r="AE1146" s="15"/>
      <c r="AG1146" s="68"/>
      <c r="AN1146" s="15"/>
      <c r="AO1146" s="15"/>
      <c r="AP1146" s="15"/>
      <c r="AQ1146" s="15"/>
      <c r="AR1146" s="15"/>
      <c r="AS1146" s="15"/>
      <c r="AT1146" s="15"/>
      <c r="AU1146" s="15"/>
    </row>
    <row r="1147" spans="3:48" x14ac:dyDescent="0.2">
      <c r="C1147" s="14"/>
      <c r="D1147" s="14"/>
      <c r="AA1147" s="15"/>
      <c r="AB1147" s="15"/>
      <c r="AC1147" s="15"/>
      <c r="AD1147" s="15"/>
      <c r="AE1147" s="15"/>
      <c r="AG1147" s="68"/>
      <c r="AN1147" s="15"/>
      <c r="AO1147" s="15"/>
      <c r="AP1147" s="15"/>
      <c r="AQ1147" s="15"/>
      <c r="AR1147" s="15"/>
      <c r="AS1147" s="15"/>
      <c r="AT1147" s="15"/>
      <c r="AU1147" s="15"/>
    </row>
    <row r="1148" spans="3:48" x14ac:dyDescent="0.2">
      <c r="C1148" s="14"/>
      <c r="D1148" s="14"/>
      <c r="AA1148" s="15"/>
      <c r="AB1148" s="15"/>
      <c r="AC1148" s="15"/>
      <c r="AD1148" s="15"/>
      <c r="AE1148" s="15"/>
      <c r="AG1148" s="68"/>
      <c r="AN1148" s="15"/>
      <c r="AO1148" s="15"/>
      <c r="AP1148" s="15"/>
      <c r="AQ1148" s="15"/>
      <c r="AR1148" s="15"/>
      <c r="AS1148" s="15"/>
      <c r="AT1148" s="15"/>
      <c r="AU1148" s="15"/>
    </row>
    <row r="1149" spans="3:48" x14ac:dyDescent="0.2">
      <c r="C1149" s="14"/>
      <c r="D1149" s="14"/>
      <c r="AA1149" s="15"/>
      <c r="AB1149" s="15"/>
      <c r="AC1149" s="15"/>
      <c r="AD1149" s="15"/>
      <c r="AE1149" s="15"/>
      <c r="AG1149" s="68"/>
      <c r="AN1149" s="15"/>
      <c r="AO1149" s="15"/>
      <c r="AP1149" s="15"/>
      <c r="AQ1149" s="15"/>
      <c r="AR1149" s="15"/>
      <c r="AS1149" s="15"/>
      <c r="AT1149" s="15"/>
      <c r="AU1149" s="15"/>
      <c r="AV1149" s="15"/>
    </row>
    <row r="1150" spans="3:48" x14ac:dyDescent="0.2">
      <c r="C1150" s="14"/>
      <c r="D1150" s="14"/>
      <c r="AA1150" s="15"/>
      <c r="AB1150" s="15"/>
      <c r="AC1150" s="15"/>
      <c r="AD1150" s="15"/>
      <c r="AE1150" s="15"/>
      <c r="AG1150" s="68"/>
      <c r="AN1150" s="15"/>
      <c r="AO1150" s="15"/>
      <c r="AP1150" s="15"/>
      <c r="AQ1150" s="15"/>
      <c r="AR1150" s="15"/>
      <c r="AS1150" s="15"/>
      <c r="AT1150" s="15"/>
      <c r="AU1150" s="15"/>
    </row>
    <row r="1151" spans="3:48" x14ac:dyDescent="0.2">
      <c r="C1151" s="14"/>
      <c r="D1151" s="14"/>
      <c r="AA1151" s="15"/>
      <c r="AB1151" s="15"/>
      <c r="AC1151" s="15"/>
      <c r="AD1151" s="15"/>
      <c r="AE1151" s="15"/>
      <c r="AG1151" s="68"/>
      <c r="AN1151" s="15"/>
      <c r="AO1151" s="15"/>
      <c r="AP1151" s="15"/>
      <c r="AQ1151" s="15"/>
      <c r="AR1151" s="15"/>
      <c r="AS1151" s="15"/>
      <c r="AT1151" s="15"/>
      <c r="AU1151" s="15"/>
    </row>
    <row r="1152" spans="3:48" x14ac:dyDescent="0.2">
      <c r="C1152" s="14"/>
      <c r="D1152" s="14"/>
      <c r="AA1152" s="15"/>
      <c r="AB1152" s="15"/>
      <c r="AC1152" s="15"/>
      <c r="AD1152" s="15"/>
      <c r="AE1152" s="15"/>
      <c r="AG1152" s="68"/>
      <c r="AN1152" s="15"/>
      <c r="AO1152" s="15"/>
      <c r="AP1152" s="15"/>
      <c r="AQ1152" s="15"/>
      <c r="AR1152" s="15"/>
      <c r="AS1152" s="15"/>
      <c r="AT1152" s="15"/>
      <c r="AU1152" s="15"/>
    </row>
    <row r="1153" spans="3:47" x14ac:dyDescent="0.2">
      <c r="C1153" s="14"/>
      <c r="D1153" s="14"/>
      <c r="AA1153" s="15"/>
      <c r="AB1153" s="15"/>
      <c r="AC1153" s="15"/>
      <c r="AD1153" s="15"/>
      <c r="AE1153" s="15"/>
      <c r="AG1153" s="68"/>
      <c r="AN1153" s="15"/>
      <c r="AO1153" s="15"/>
      <c r="AP1153" s="15"/>
      <c r="AQ1153" s="15"/>
      <c r="AR1153" s="15"/>
      <c r="AS1153" s="15"/>
      <c r="AT1153" s="15"/>
      <c r="AU1153" s="15"/>
    </row>
    <row r="1154" spans="3:47" x14ac:dyDescent="0.2">
      <c r="C1154" s="14"/>
      <c r="D1154" s="14"/>
      <c r="AA1154" s="15"/>
      <c r="AB1154" s="15"/>
      <c r="AC1154" s="15"/>
      <c r="AD1154" s="15"/>
      <c r="AE1154" s="15"/>
      <c r="AG1154" s="68"/>
      <c r="AN1154" s="15"/>
      <c r="AO1154" s="15"/>
      <c r="AP1154" s="15"/>
      <c r="AQ1154" s="15"/>
      <c r="AR1154" s="15"/>
      <c r="AS1154" s="15"/>
      <c r="AT1154" s="15"/>
      <c r="AU1154" s="15"/>
    </row>
    <row r="1155" spans="3:47" x14ac:dyDescent="0.2">
      <c r="C1155" s="14"/>
      <c r="D1155" s="14"/>
      <c r="AA1155" s="15"/>
      <c r="AB1155" s="15"/>
      <c r="AC1155" s="15"/>
      <c r="AD1155" s="15"/>
      <c r="AE1155" s="15"/>
      <c r="AG1155" s="68"/>
      <c r="AN1155" s="15"/>
      <c r="AO1155" s="15"/>
      <c r="AP1155" s="15"/>
      <c r="AQ1155" s="15"/>
      <c r="AR1155" s="15"/>
      <c r="AS1155" s="15"/>
      <c r="AT1155" s="15"/>
      <c r="AU1155" s="15"/>
    </row>
    <row r="1156" spans="3:47" x14ac:dyDescent="0.2">
      <c r="C1156" s="14"/>
      <c r="D1156" s="14"/>
      <c r="AA1156" s="15"/>
      <c r="AB1156" s="15"/>
      <c r="AC1156" s="15"/>
      <c r="AD1156" s="15"/>
      <c r="AE1156" s="15"/>
      <c r="AG1156" s="68"/>
      <c r="AN1156" s="15"/>
      <c r="AO1156" s="15"/>
      <c r="AP1156" s="15"/>
      <c r="AQ1156" s="15"/>
      <c r="AR1156" s="15"/>
      <c r="AS1156" s="15"/>
      <c r="AT1156" s="15"/>
      <c r="AU1156" s="15"/>
    </row>
    <row r="1157" spans="3:47" x14ac:dyDescent="0.2">
      <c r="C1157" s="14"/>
      <c r="D1157" s="14"/>
      <c r="AA1157" s="15"/>
      <c r="AB1157" s="15"/>
      <c r="AC1157" s="15"/>
      <c r="AD1157" s="15"/>
      <c r="AE1157" s="15"/>
      <c r="AG1157" s="68"/>
      <c r="AN1157" s="15"/>
      <c r="AO1157" s="15"/>
      <c r="AP1157" s="15"/>
      <c r="AQ1157" s="15"/>
      <c r="AR1157" s="15"/>
      <c r="AS1157" s="15"/>
      <c r="AT1157" s="15"/>
      <c r="AU1157" s="15"/>
    </row>
    <row r="1158" spans="3:47" x14ac:dyDescent="0.2">
      <c r="C1158" s="14"/>
      <c r="D1158" s="14"/>
      <c r="AA1158" s="15"/>
      <c r="AB1158" s="15"/>
      <c r="AC1158" s="15"/>
      <c r="AD1158" s="15"/>
      <c r="AE1158" s="15"/>
      <c r="AG1158" s="68"/>
      <c r="AN1158" s="15"/>
      <c r="AO1158" s="15"/>
      <c r="AP1158" s="15"/>
      <c r="AQ1158" s="15"/>
      <c r="AR1158" s="15"/>
      <c r="AS1158" s="15"/>
      <c r="AT1158" s="15"/>
      <c r="AU1158" s="15"/>
    </row>
    <row r="1159" spans="3:47" x14ac:dyDescent="0.2">
      <c r="C1159" s="14"/>
      <c r="D1159" s="14"/>
      <c r="AA1159" s="15"/>
      <c r="AB1159" s="15"/>
      <c r="AC1159" s="15"/>
      <c r="AD1159" s="15"/>
      <c r="AE1159" s="15"/>
      <c r="AG1159" s="68"/>
      <c r="AN1159" s="15"/>
      <c r="AO1159" s="15"/>
      <c r="AP1159" s="15"/>
      <c r="AQ1159" s="15"/>
      <c r="AR1159" s="15"/>
      <c r="AS1159" s="15"/>
      <c r="AT1159" s="15"/>
      <c r="AU1159" s="15"/>
    </row>
    <row r="1160" spans="3:47" x14ac:dyDescent="0.2">
      <c r="C1160" s="14"/>
      <c r="D1160" s="14"/>
      <c r="AA1160" s="15"/>
      <c r="AB1160" s="15"/>
      <c r="AC1160" s="15"/>
      <c r="AD1160" s="15"/>
      <c r="AE1160" s="15"/>
      <c r="AG1160" s="68"/>
      <c r="AN1160" s="15"/>
      <c r="AO1160" s="15"/>
      <c r="AP1160" s="15"/>
      <c r="AQ1160" s="15"/>
      <c r="AR1160" s="15"/>
      <c r="AS1160" s="15"/>
      <c r="AT1160" s="15"/>
      <c r="AU1160" s="15"/>
    </row>
    <row r="1161" spans="3:47" x14ac:dyDescent="0.2">
      <c r="C1161" s="14"/>
      <c r="D1161" s="14"/>
      <c r="AA1161" s="15"/>
      <c r="AB1161" s="15"/>
      <c r="AC1161" s="15"/>
      <c r="AD1161" s="15"/>
      <c r="AE1161" s="15"/>
      <c r="AG1161" s="68"/>
      <c r="AN1161" s="15"/>
      <c r="AO1161" s="15"/>
      <c r="AP1161" s="15"/>
      <c r="AQ1161" s="15"/>
      <c r="AR1161" s="15"/>
      <c r="AS1161" s="15"/>
      <c r="AT1161" s="15"/>
      <c r="AU1161" s="15"/>
    </row>
    <row r="1162" spans="3:47" x14ac:dyDescent="0.2">
      <c r="C1162" s="14"/>
      <c r="D1162" s="14"/>
      <c r="AA1162" s="15"/>
      <c r="AB1162" s="15"/>
      <c r="AC1162" s="15"/>
      <c r="AD1162" s="15"/>
      <c r="AE1162" s="15"/>
      <c r="AG1162" s="68"/>
      <c r="AN1162" s="15"/>
      <c r="AO1162" s="15"/>
      <c r="AP1162" s="15"/>
      <c r="AQ1162" s="15"/>
      <c r="AR1162" s="15"/>
      <c r="AS1162" s="15"/>
      <c r="AT1162" s="15"/>
      <c r="AU1162" s="15"/>
    </row>
    <row r="1163" spans="3:47" x14ac:dyDescent="0.2">
      <c r="C1163" s="14"/>
      <c r="D1163" s="14"/>
      <c r="AA1163" s="15"/>
      <c r="AB1163" s="15"/>
      <c r="AC1163" s="15"/>
      <c r="AD1163" s="15"/>
      <c r="AE1163" s="15"/>
      <c r="AG1163" s="68"/>
      <c r="AN1163" s="15"/>
      <c r="AO1163" s="15"/>
      <c r="AP1163" s="15"/>
      <c r="AQ1163" s="15"/>
      <c r="AR1163" s="15"/>
      <c r="AS1163" s="15"/>
      <c r="AT1163" s="15"/>
      <c r="AU1163" s="15"/>
    </row>
    <row r="1164" spans="3:47" x14ac:dyDescent="0.2">
      <c r="C1164" s="14"/>
      <c r="D1164" s="14"/>
      <c r="AA1164" s="15"/>
      <c r="AB1164" s="15"/>
      <c r="AC1164" s="15"/>
      <c r="AD1164" s="15"/>
      <c r="AE1164" s="15"/>
      <c r="AG1164" s="68"/>
      <c r="AN1164" s="15"/>
      <c r="AO1164" s="15"/>
      <c r="AP1164" s="15"/>
      <c r="AQ1164" s="15"/>
      <c r="AR1164" s="15"/>
      <c r="AS1164" s="15"/>
      <c r="AT1164" s="15"/>
      <c r="AU1164" s="15"/>
    </row>
    <row r="1165" spans="3:47" x14ac:dyDescent="0.2">
      <c r="C1165" s="14"/>
      <c r="D1165" s="14"/>
      <c r="AA1165" s="15"/>
      <c r="AB1165" s="15"/>
      <c r="AC1165" s="15"/>
      <c r="AD1165" s="15"/>
      <c r="AE1165" s="15"/>
      <c r="AG1165" s="68"/>
      <c r="AN1165" s="15"/>
      <c r="AO1165" s="15"/>
      <c r="AP1165" s="15"/>
      <c r="AQ1165" s="15"/>
      <c r="AR1165" s="15"/>
      <c r="AS1165" s="15"/>
      <c r="AT1165" s="15"/>
      <c r="AU1165" s="15"/>
    </row>
    <row r="1166" spans="3:47" x14ac:dyDescent="0.2">
      <c r="C1166" s="14"/>
      <c r="D1166" s="14"/>
      <c r="AA1166" s="15"/>
      <c r="AB1166" s="15"/>
      <c r="AC1166" s="15"/>
      <c r="AD1166" s="15"/>
      <c r="AE1166" s="15"/>
      <c r="AG1166" s="68"/>
      <c r="AN1166" s="15"/>
      <c r="AO1166" s="15"/>
      <c r="AP1166" s="15"/>
      <c r="AQ1166" s="15"/>
      <c r="AR1166" s="15"/>
      <c r="AS1166" s="15"/>
      <c r="AT1166" s="15"/>
      <c r="AU1166" s="15"/>
    </row>
    <row r="1167" spans="3:47" x14ac:dyDescent="0.2">
      <c r="C1167" s="14"/>
      <c r="D1167" s="14"/>
      <c r="AA1167" s="15"/>
      <c r="AB1167" s="15"/>
      <c r="AC1167" s="15"/>
      <c r="AD1167" s="15"/>
      <c r="AE1167" s="15"/>
      <c r="AG1167" s="68"/>
      <c r="AN1167" s="15"/>
      <c r="AO1167" s="15"/>
      <c r="AP1167" s="15"/>
      <c r="AQ1167" s="15"/>
      <c r="AR1167" s="15"/>
      <c r="AS1167" s="15"/>
      <c r="AT1167" s="15"/>
      <c r="AU1167" s="15"/>
    </row>
    <row r="1168" spans="3:47" x14ac:dyDescent="0.2">
      <c r="C1168" s="14"/>
      <c r="D1168" s="14"/>
      <c r="AA1168" s="15"/>
      <c r="AB1168" s="15"/>
      <c r="AC1168" s="15"/>
      <c r="AD1168" s="15"/>
      <c r="AE1168" s="15"/>
      <c r="AG1168" s="68"/>
      <c r="AN1168" s="15"/>
      <c r="AO1168" s="15"/>
      <c r="AP1168" s="15"/>
      <c r="AQ1168" s="15"/>
      <c r="AR1168" s="15"/>
      <c r="AS1168" s="15"/>
      <c r="AT1168" s="15"/>
      <c r="AU1168" s="15"/>
    </row>
    <row r="1169" spans="3:64" x14ac:dyDescent="0.2">
      <c r="C1169" s="14"/>
      <c r="D1169" s="14"/>
      <c r="AA1169" s="15"/>
      <c r="AB1169" s="15"/>
      <c r="AC1169" s="15"/>
      <c r="AD1169" s="15"/>
      <c r="AE1169" s="15"/>
      <c r="AG1169" s="68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</row>
    <row r="1170" spans="3:64" x14ac:dyDescent="0.2">
      <c r="C1170" s="14"/>
      <c r="D1170" s="14"/>
      <c r="AA1170" s="15"/>
      <c r="AB1170" s="15"/>
      <c r="AC1170" s="15"/>
      <c r="AD1170" s="15"/>
      <c r="AE1170" s="15"/>
      <c r="AG1170" s="68"/>
      <c r="AN1170" s="15"/>
      <c r="AO1170" s="15"/>
      <c r="AP1170" s="15"/>
      <c r="AQ1170" s="15"/>
      <c r="AR1170" s="15"/>
      <c r="AS1170" s="15"/>
      <c r="AT1170" s="15"/>
      <c r="AU1170" s="15"/>
    </row>
    <row r="1171" spans="3:64" x14ac:dyDescent="0.2">
      <c r="C1171" s="14"/>
      <c r="D1171" s="14"/>
      <c r="AA1171" s="15"/>
      <c r="AB1171" s="15"/>
      <c r="AC1171" s="15"/>
      <c r="AD1171" s="15"/>
      <c r="AE1171" s="15"/>
      <c r="AG1171" s="68"/>
      <c r="AN1171" s="15"/>
      <c r="AO1171" s="15"/>
      <c r="AP1171" s="15"/>
      <c r="AQ1171" s="15"/>
      <c r="AR1171" s="15"/>
      <c r="AS1171" s="15"/>
      <c r="AT1171" s="15"/>
      <c r="AU1171" s="15"/>
    </row>
    <row r="1172" spans="3:64" x14ac:dyDescent="0.2">
      <c r="C1172" s="14"/>
      <c r="D1172" s="14"/>
      <c r="AA1172" s="15"/>
      <c r="AB1172" s="15"/>
      <c r="AC1172" s="15"/>
      <c r="AD1172" s="15"/>
      <c r="AE1172" s="15"/>
      <c r="AG1172" s="68"/>
      <c r="AN1172" s="15"/>
      <c r="AO1172" s="15"/>
      <c r="AP1172" s="15"/>
      <c r="AQ1172" s="15"/>
      <c r="AR1172" s="15"/>
      <c r="AS1172" s="15"/>
      <c r="AT1172" s="15"/>
      <c r="AU1172" s="15"/>
    </row>
    <row r="1173" spans="3:64" x14ac:dyDescent="0.2">
      <c r="C1173" s="14"/>
      <c r="D1173" s="14"/>
      <c r="AA1173" s="15"/>
      <c r="AB1173" s="15"/>
      <c r="AC1173" s="15"/>
      <c r="AD1173" s="15"/>
      <c r="AE1173" s="15"/>
      <c r="AG1173" s="68"/>
      <c r="AN1173" s="15"/>
      <c r="AO1173" s="15"/>
      <c r="AP1173" s="15"/>
      <c r="AQ1173" s="15"/>
      <c r="AR1173" s="15"/>
      <c r="AS1173" s="15"/>
      <c r="AT1173" s="15"/>
      <c r="AU1173" s="15"/>
    </row>
    <row r="1174" spans="3:64" x14ac:dyDescent="0.2">
      <c r="C1174" s="14"/>
      <c r="D1174" s="14"/>
      <c r="AA1174" s="15"/>
      <c r="AB1174" s="15"/>
      <c r="AC1174" s="15"/>
      <c r="AD1174" s="15"/>
      <c r="AE1174" s="15"/>
      <c r="AG1174" s="68"/>
      <c r="AN1174" s="15"/>
      <c r="AO1174" s="15"/>
      <c r="AP1174" s="15"/>
      <c r="AQ1174" s="15"/>
      <c r="AR1174" s="15"/>
      <c r="AS1174" s="15"/>
      <c r="AT1174" s="15"/>
      <c r="AU1174" s="15"/>
    </row>
    <row r="1175" spans="3:64" x14ac:dyDescent="0.2">
      <c r="C1175" s="14"/>
      <c r="D1175" s="14"/>
      <c r="AA1175" s="15"/>
      <c r="AB1175" s="15"/>
      <c r="AC1175" s="15"/>
      <c r="AD1175" s="15"/>
      <c r="AE1175" s="15"/>
      <c r="AG1175" s="68"/>
      <c r="AN1175" s="15"/>
      <c r="AO1175" s="15"/>
      <c r="AP1175" s="15"/>
      <c r="AQ1175" s="15"/>
      <c r="AR1175" s="15"/>
      <c r="AS1175" s="15"/>
      <c r="AT1175" s="15"/>
      <c r="AU1175" s="15"/>
    </row>
    <row r="1176" spans="3:64" x14ac:dyDescent="0.2">
      <c r="C1176" s="14"/>
      <c r="D1176" s="14"/>
      <c r="AA1176" s="15"/>
      <c r="AB1176" s="15"/>
      <c r="AC1176" s="15"/>
      <c r="AD1176" s="15"/>
      <c r="AE1176" s="15"/>
      <c r="AG1176" s="68"/>
      <c r="AN1176" s="15"/>
      <c r="AO1176" s="15"/>
      <c r="AP1176" s="15"/>
      <c r="AQ1176" s="15"/>
      <c r="AR1176" s="15"/>
      <c r="AS1176" s="15"/>
      <c r="AT1176" s="15"/>
      <c r="AU1176" s="15"/>
    </row>
    <row r="1177" spans="3:64" x14ac:dyDescent="0.2">
      <c r="C1177" s="14"/>
      <c r="D1177" s="14"/>
      <c r="AA1177" s="15"/>
      <c r="AB1177" s="15"/>
      <c r="AC1177" s="15"/>
      <c r="AD1177" s="15"/>
      <c r="AE1177" s="15"/>
      <c r="AG1177" s="68"/>
      <c r="AN1177" s="15"/>
      <c r="AO1177" s="15"/>
      <c r="AP1177" s="15"/>
      <c r="AQ1177" s="15"/>
      <c r="AR1177" s="15"/>
      <c r="AS1177" s="15"/>
      <c r="AT1177" s="15"/>
      <c r="AU1177" s="15"/>
    </row>
    <row r="1178" spans="3:64" x14ac:dyDescent="0.2">
      <c r="C1178" s="14"/>
      <c r="D1178" s="14"/>
      <c r="AA1178" s="15"/>
      <c r="AB1178" s="15"/>
      <c r="AC1178" s="15"/>
      <c r="AD1178" s="15"/>
      <c r="AE1178" s="15"/>
      <c r="AG1178" s="68"/>
      <c r="AN1178" s="15"/>
      <c r="AO1178" s="15"/>
      <c r="AP1178" s="15"/>
      <c r="AQ1178" s="15"/>
      <c r="AR1178" s="15"/>
      <c r="AS1178" s="15"/>
      <c r="AT1178" s="15"/>
      <c r="AU1178" s="15"/>
    </row>
    <row r="1179" spans="3:64" x14ac:dyDescent="0.2">
      <c r="C1179" s="14"/>
      <c r="D1179" s="14"/>
      <c r="AA1179" s="15"/>
      <c r="AB1179" s="15"/>
      <c r="AC1179" s="15"/>
      <c r="AD1179" s="15"/>
      <c r="AE1179" s="15"/>
      <c r="AG1179" s="68"/>
      <c r="AN1179" s="15"/>
      <c r="AO1179" s="15"/>
      <c r="AP1179" s="15"/>
      <c r="AQ1179" s="15"/>
      <c r="AR1179" s="15"/>
      <c r="AS1179" s="15"/>
      <c r="AT1179" s="15"/>
      <c r="AU1179" s="15"/>
    </row>
    <row r="1180" spans="3:64" x14ac:dyDescent="0.2">
      <c r="C1180" s="14"/>
      <c r="D1180" s="14"/>
      <c r="AA1180" s="15"/>
      <c r="AB1180" s="15"/>
      <c r="AC1180" s="15"/>
      <c r="AD1180" s="15"/>
      <c r="AE1180" s="15"/>
      <c r="AG1180" s="68"/>
      <c r="AN1180" s="15"/>
      <c r="AO1180" s="15"/>
      <c r="AP1180" s="15"/>
      <c r="AQ1180" s="15"/>
      <c r="AR1180" s="15"/>
      <c r="AS1180" s="15"/>
      <c r="AT1180" s="15"/>
      <c r="AU1180" s="15"/>
    </row>
    <row r="1181" spans="3:64" x14ac:dyDescent="0.2">
      <c r="C1181" s="14"/>
      <c r="D1181" s="14"/>
      <c r="AA1181" s="15"/>
      <c r="AB1181" s="15"/>
      <c r="AC1181" s="15"/>
      <c r="AD1181" s="15"/>
      <c r="AE1181" s="15"/>
      <c r="AG1181" s="68"/>
      <c r="AN1181" s="15"/>
      <c r="AO1181" s="15"/>
      <c r="AP1181" s="15"/>
      <c r="AQ1181" s="15"/>
      <c r="AR1181" s="15"/>
      <c r="AS1181" s="15"/>
      <c r="AT1181" s="15"/>
      <c r="AU1181" s="15"/>
    </row>
    <row r="1182" spans="3:64" x14ac:dyDescent="0.2">
      <c r="C1182" s="14"/>
      <c r="D1182" s="14"/>
      <c r="AA1182" s="15"/>
      <c r="AB1182" s="15"/>
      <c r="AC1182" s="15"/>
      <c r="AD1182" s="15"/>
      <c r="AE1182" s="15"/>
      <c r="AG1182" s="68"/>
      <c r="AN1182" s="15"/>
      <c r="AO1182" s="15"/>
      <c r="AP1182" s="15"/>
      <c r="AQ1182" s="15"/>
      <c r="AR1182" s="15"/>
      <c r="AS1182" s="15"/>
      <c r="AT1182" s="15"/>
      <c r="AU1182" s="15"/>
      <c r="AV1182" s="15"/>
    </row>
    <row r="1183" spans="3:64" x14ac:dyDescent="0.2">
      <c r="C1183" s="14"/>
      <c r="D1183" s="14"/>
      <c r="AA1183" s="15"/>
      <c r="AB1183" s="15"/>
      <c r="AC1183" s="15"/>
      <c r="AD1183" s="15"/>
      <c r="AE1183" s="15"/>
      <c r="AG1183" s="68"/>
      <c r="AN1183" s="15"/>
      <c r="AO1183" s="15"/>
      <c r="AP1183" s="15"/>
      <c r="AQ1183" s="15"/>
      <c r="AR1183" s="15"/>
      <c r="AS1183" s="15"/>
      <c r="AT1183" s="15"/>
      <c r="AU1183" s="15"/>
    </row>
    <row r="1184" spans="3:64" x14ac:dyDescent="0.2">
      <c r="C1184" s="14"/>
      <c r="D1184" s="14"/>
      <c r="AA1184" s="15"/>
      <c r="AB1184" s="15"/>
      <c r="AC1184" s="15"/>
      <c r="AD1184" s="15"/>
      <c r="AE1184" s="15"/>
      <c r="AG1184" s="68"/>
      <c r="AN1184" s="15"/>
      <c r="AO1184" s="15"/>
      <c r="AP1184" s="15"/>
      <c r="AQ1184" s="15"/>
      <c r="AR1184" s="15"/>
      <c r="AS1184" s="15"/>
      <c r="AT1184" s="15"/>
      <c r="AU1184" s="15"/>
    </row>
    <row r="1185" spans="3:48" x14ac:dyDescent="0.2">
      <c r="C1185" s="14"/>
      <c r="D1185" s="14"/>
      <c r="AA1185" s="15"/>
      <c r="AB1185" s="15"/>
      <c r="AC1185" s="15"/>
      <c r="AD1185" s="15"/>
      <c r="AE1185" s="15"/>
      <c r="AG1185" s="68"/>
      <c r="AN1185" s="15"/>
      <c r="AO1185" s="15"/>
      <c r="AP1185" s="15"/>
      <c r="AQ1185" s="15"/>
      <c r="AR1185" s="15"/>
      <c r="AS1185" s="15"/>
      <c r="AT1185" s="15"/>
      <c r="AU1185" s="15"/>
      <c r="AV1185" s="15"/>
    </row>
    <row r="1186" spans="3:48" x14ac:dyDescent="0.2">
      <c r="C1186" s="14"/>
      <c r="D1186" s="14"/>
      <c r="AA1186" s="15"/>
      <c r="AB1186" s="15"/>
      <c r="AC1186" s="15"/>
      <c r="AD1186" s="15"/>
      <c r="AE1186" s="15"/>
      <c r="AG1186" s="68"/>
      <c r="AN1186" s="15"/>
      <c r="AO1186" s="15"/>
      <c r="AP1186" s="15"/>
      <c r="AQ1186" s="15"/>
      <c r="AR1186" s="15"/>
      <c r="AS1186" s="15"/>
      <c r="AT1186" s="15"/>
      <c r="AU1186" s="15"/>
    </row>
    <row r="1187" spans="3:48" x14ac:dyDescent="0.2">
      <c r="C1187" s="14"/>
      <c r="D1187" s="14"/>
      <c r="AA1187" s="15"/>
      <c r="AB1187" s="15"/>
      <c r="AC1187" s="15"/>
      <c r="AD1187" s="15"/>
      <c r="AE1187" s="15"/>
      <c r="AG1187" s="68"/>
      <c r="AN1187" s="15"/>
      <c r="AO1187" s="15"/>
      <c r="AP1187" s="15"/>
      <c r="AQ1187" s="15"/>
      <c r="AR1187" s="15"/>
      <c r="AS1187" s="15"/>
      <c r="AT1187" s="15"/>
      <c r="AU1187" s="15"/>
    </row>
    <row r="1188" spans="3:48" x14ac:dyDescent="0.2">
      <c r="C1188" s="14"/>
      <c r="D1188" s="14"/>
      <c r="AA1188" s="15"/>
      <c r="AB1188" s="15"/>
      <c r="AC1188" s="15"/>
      <c r="AD1188" s="15"/>
      <c r="AE1188" s="15"/>
      <c r="AG1188" s="68"/>
      <c r="AN1188" s="15"/>
      <c r="AO1188" s="15"/>
      <c r="AP1188" s="15"/>
      <c r="AQ1188" s="15"/>
      <c r="AR1188" s="15"/>
      <c r="AS1188" s="15"/>
      <c r="AT1188" s="15"/>
      <c r="AU1188" s="15"/>
    </row>
    <row r="1189" spans="3:48" x14ac:dyDescent="0.2">
      <c r="C1189" s="14"/>
      <c r="D1189" s="14"/>
      <c r="AA1189" s="15"/>
      <c r="AB1189" s="15"/>
      <c r="AC1189" s="15"/>
      <c r="AD1189" s="15"/>
      <c r="AE1189" s="15"/>
      <c r="AG1189" s="68"/>
      <c r="AN1189" s="15"/>
      <c r="AO1189" s="15"/>
      <c r="AP1189" s="15"/>
      <c r="AQ1189" s="15"/>
      <c r="AR1189" s="15"/>
      <c r="AS1189" s="15"/>
      <c r="AT1189" s="15"/>
      <c r="AU1189" s="15"/>
    </row>
    <row r="1190" spans="3:48" x14ac:dyDescent="0.2">
      <c r="C1190" s="14"/>
      <c r="D1190" s="14"/>
      <c r="AA1190" s="15"/>
      <c r="AB1190" s="15"/>
      <c r="AC1190" s="15"/>
      <c r="AD1190" s="15"/>
      <c r="AE1190" s="15"/>
      <c r="AG1190" s="68"/>
      <c r="AN1190" s="15"/>
      <c r="AO1190" s="15"/>
      <c r="AP1190" s="15"/>
      <c r="AQ1190" s="15"/>
      <c r="AR1190" s="15"/>
      <c r="AS1190" s="15"/>
      <c r="AT1190" s="15"/>
      <c r="AU1190" s="15"/>
    </row>
    <row r="1191" spans="3:48" x14ac:dyDescent="0.2">
      <c r="C1191" s="14"/>
      <c r="D1191" s="14"/>
      <c r="AA1191" s="15"/>
      <c r="AB1191" s="15"/>
      <c r="AC1191" s="15"/>
      <c r="AD1191" s="15"/>
      <c r="AE1191" s="15"/>
      <c r="AG1191" s="68"/>
      <c r="AN1191" s="15"/>
      <c r="AO1191" s="15"/>
      <c r="AP1191" s="15"/>
      <c r="AQ1191" s="15"/>
      <c r="AR1191" s="15"/>
      <c r="AS1191" s="15"/>
      <c r="AT1191" s="15"/>
      <c r="AU1191" s="15"/>
    </row>
    <row r="1192" spans="3:48" x14ac:dyDescent="0.2">
      <c r="C1192" s="14"/>
      <c r="D1192" s="14"/>
      <c r="AA1192" s="15"/>
      <c r="AB1192" s="15"/>
      <c r="AC1192" s="15"/>
      <c r="AD1192" s="15"/>
      <c r="AE1192" s="15"/>
      <c r="AG1192" s="68"/>
      <c r="AN1192" s="15"/>
      <c r="AO1192" s="15"/>
      <c r="AP1192" s="15"/>
      <c r="AQ1192" s="15"/>
      <c r="AR1192" s="15"/>
      <c r="AS1192" s="15"/>
      <c r="AT1192" s="15"/>
      <c r="AU1192" s="15"/>
    </row>
    <row r="1193" spans="3:48" x14ac:dyDescent="0.2">
      <c r="C1193" s="14"/>
      <c r="D1193" s="14"/>
      <c r="AA1193" s="15"/>
      <c r="AB1193" s="15"/>
      <c r="AC1193" s="15"/>
      <c r="AD1193" s="15"/>
      <c r="AE1193" s="15"/>
      <c r="AG1193" s="68"/>
      <c r="AN1193" s="15"/>
      <c r="AO1193" s="15"/>
      <c r="AP1193" s="15"/>
      <c r="AQ1193" s="15"/>
      <c r="AR1193" s="15"/>
      <c r="AS1193" s="15"/>
      <c r="AT1193" s="15"/>
      <c r="AU1193" s="15"/>
    </row>
    <row r="1194" spans="3:48" x14ac:dyDescent="0.2">
      <c r="C1194" s="14"/>
      <c r="D1194" s="14"/>
      <c r="AA1194" s="15"/>
      <c r="AB1194" s="15"/>
      <c r="AC1194" s="15"/>
      <c r="AD1194" s="15"/>
      <c r="AE1194" s="15"/>
      <c r="AG1194" s="68"/>
      <c r="AN1194" s="15"/>
      <c r="AO1194" s="15"/>
      <c r="AP1194" s="15"/>
      <c r="AQ1194" s="15"/>
      <c r="AR1194" s="15"/>
      <c r="AS1194" s="15"/>
      <c r="AT1194" s="15"/>
      <c r="AU1194" s="15"/>
    </row>
    <row r="1195" spans="3:48" x14ac:dyDescent="0.2">
      <c r="C1195" s="14"/>
      <c r="D1195" s="14"/>
      <c r="AA1195" s="15"/>
      <c r="AB1195" s="15"/>
      <c r="AC1195" s="15"/>
      <c r="AD1195" s="15"/>
      <c r="AE1195" s="15"/>
      <c r="AG1195" s="68"/>
      <c r="AN1195" s="15"/>
      <c r="AO1195" s="15"/>
      <c r="AP1195" s="15"/>
      <c r="AQ1195" s="15"/>
      <c r="AR1195" s="15"/>
      <c r="AS1195" s="15"/>
      <c r="AT1195" s="15"/>
      <c r="AU1195" s="15"/>
    </row>
    <row r="1196" spans="3:48" x14ac:dyDescent="0.2">
      <c r="C1196" s="14"/>
      <c r="D1196" s="14"/>
      <c r="AA1196" s="15"/>
      <c r="AB1196" s="15"/>
      <c r="AC1196" s="15"/>
      <c r="AD1196" s="15"/>
      <c r="AE1196" s="15"/>
      <c r="AG1196" s="68"/>
      <c r="AN1196" s="15"/>
      <c r="AO1196" s="15"/>
      <c r="AP1196" s="15"/>
      <c r="AQ1196" s="15"/>
      <c r="AR1196" s="15"/>
      <c r="AS1196" s="15"/>
      <c r="AT1196" s="15"/>
      <c r="AU1196" s="15"/>
    </row>
    <row r="1197" spans="3:48" x14ac:dyDescent="0.2">
      <c r="C1197" s="14"/>
      <c r="D1197" s="14"/>
      <c r="AA1197" s="15"/>
      <c r="AB1197" s="15"/>
      <c r="AC1197" s="15"/>
      <c r="AD1197" s="15"/>
      <c r="AE1197" s="15"/>
      <c r="AG1197" s="68"/>
      <c r="AN1197" s="15"/>
      <c r="AO1197" s="15"/>
      <c r="AP1197" s="15"/>
      <c r="AQ1197" s="15"/>
      <c r="AR1197" s="15"/>
      <c r="AS1197" s="15"/>
      <c r="AT1197" s="15"/>
      <c r="AU1197" s="15"/>
      <c r="AV1197" s="15"/>
    </row>
    <row r="1198" spans="3:48" x14ac:dyDescent="0.2">
      <c r="C1198" s="14"/>
      <c r="D1198" s="14"/>
      <c r="AA1198" s="15"/>
      <c r="AB1198" s="15"/>
      <c r="AC1198" s="15"/>
      <c r="AD1198" s="15"/>
      <c r="AE1198" s="15"/>
      <c r="AG1198" s="68"/>
      <c r="AN1198" s="15"/>
      <c r="AO1198" s="15"/>
      <c r="AP1198" s="15"/>
      <c r="AQ1198" s="15"/>
      <c r="AR1198" s="15"/>
      <c r="AS1198" s="15"/>
      <c r="AT1198" s="15"/>
      <c r="AU1198" s="15"/>
    </row>
    <row r="1199" spans="3:48" x14ac:dyDescent="0.2">
      <c r="C1199" s="14"/>
      <c r="D1199" s="14"/>
      <c r="AA1199" s="15"/>
      <c r="AB1199" s="15"/>
      <c r="AC1199" s="15"/>
      <c r="AD1199" s="15"/>
      <c r="AE1199" s="15"/>
      <c r="AG1199" s="68"/>
      <c r="AN1199" s="15"/>
      <c r="AO1199" s="15"/>
      <c r="AP1199" s="15"/>
      <c r="AQ1199" s="15"/>
      <c r="AR1199" s="15"/>
      <c r="AS1199" s="15"/>
      <c r="AT1199" s="15"/>
      <c r="AU1199" s="15"/>
    </row>
    <row r="1200" spans="3:48" x14ac:dyDescent="0.2">
      <c r="C1200" s="14"/>
      <c r="D1200" s="14"/>
      <c r="AA1200" s="15"/>
      <c r="AB1200" s="15"/>
      <c r="AC1200" s="15"/>
      <c r="AD1200" s="15"/>
      <c r="AE1200" s="15"/>
      <c r="AG1200" s="68"/>
      <c r="AN1200" s="15"/>
      <c r="AO1200" s="15"/>
      <c r="AP1200" s="15"/>
      <c r="AQ1200" s="15"/>
      <c r="AR1200" s="15"/>
      <c r="AS1200" s="15"/>
      <c r="AT1200" s="15"/>
      <c r="AU1200" s="15"/>
    </row>
    <row r="1201" spans="3:47" x14ac:dyDescent="0.2">
      <c r="C1201" s="14"/>
      <c r="D1201" s="14"/>
      <c r="AA1201" s="15"/>
      <c r="AB1201" s="15"/>
      <c r="AC1201" s="15"/>
      <c r="AD1201" s="15"/>
      <c r="AE1201" s="15"/>
      <c r="AG1201" s="68"/>
      <c r="AN1201" s="15"/>
      <c r="AO1201" s="15"/>
      <c r="AP1201" s="15"/>
      <c r="AQ1201" s="15"/>
      <c r="AR1201" s="15"/>
      <c r="AS1201" s="15"/>
      <c r="AT1201" s="15"/>
      <c r="AU1201" s="15"/>
    </row>
    <row r="1202" spans="3:47" x14ac:dyDescent="0.2">
      <c r="C1202" s="14"/>
      <c r="D1202" s="14"/>
      <c r="AA1202" s="15"/>
      <c r="AB1202" s="15"/>
      <c r="AC1202" s="15"/>
      <c r="AD1202" s="15"/>
      <c r="AE1202" s="15"/>
      <c r="AG1202" s="68"/>
      <c r="AN1202" s="15"/>
      <c r="AO1202" s="15"/>
      <c r="AP1202" s="15"/>
      <c r="AQ1202" s="15"/>
      <c r="AR1202" s="15"/>
      <c r="AS1202" s="15"/>
      <c r="AT1202" s="15"/>
      <c r="AU1202" s="15"/>
    </row>
    <row r="1203" spans="3:47" x14ac:dyDescent="0.2">
      <c r="C1203" s="14"/>
      <c r="D1203" s="14"/>
      <c r="AA1203" s="15"/>
      <c r="AB1203" s="15"/>
      <c r="AC1203" s="15"/>
      <c r="AD1203" s="15"/>
      <c r="AE1203" s="15"/>
      <c r="AG1203" s="68"/>
      <c r="AN1203" s="15"/>
      <c r="AO1203" s="15"/>
      <c r="AP1203" s="15"/>
      <c r="AQ1203" s="15"/>
      <c r="AR1203" s="15"/>
      <c r="AS1203" s="15"/>
      <c r="AT1203" s="15"/>
      <c r="AU1203" s="15"/>
    </row>
    <row r="1204" spans="3:47" x14ac:dyDescent="0.2">
      <c r="C1204" s="14"/>
      <c r="D1204" s="14"/>
      <c r="AA1204" s="15"/>
      <c r="AB1204" s="15"/>
      <c r="AC1204" s="15"/>
      <c r="AD1204" s="15"/>
      <c r="AE1204" s="15"/>
      <c r="AG1204" s="68"/>
      <c r="AN1204" s="15"/>
      <c r="AO1204" s="15"/>
      <c r="AP1204" s="15"/>
      <c r="AQ1204" s="15"/>
      <c r="AR1204" s="15"/>
      <c r="AS1204" s="15"/>
      <c r="AT1204" s="15"/>
      <c r="AU1204" s="15"/>
    </row>
    <row r="1205" spans="3:47" x14ac:dyDescent="0.2">
      <c r="C1205" s="14"/>
      <c r="D1205" s="14"/>
      <c r="AA1205" s="15"/>
      <c r="AB1205" s="15"/>
      <c r="AC1205" s="15"/>
      <c r="AD1205" s="15"/>
      <c r="AE1205" s="15"/>
      <c r="AG1205" s="68"/>
      <c r="AN1205" s="15"/>
      <c r="AO1205" s="15"/>
      <c r="AP1205" s="15"/>
      <c r="AQ1205" s="15"/>
      <c r="AR1205" s="15"/>
      <c r="AS1205" s="15"/>
      <c r="AT1205" s="15"/>
      <c r="AU1205" s="15"/>
    </row>
    <row r="1206" spans="3:47" x14ac:dyDescent="0.2">
      <c r="C1206" s="14"/>
      <c r="D1206" s="14"/>
      <c r="AA1206" s="15"/>
      <c r="AB1206" s="15"/>
      <c r="AC1206" s="15"/>
      <c r="AD1206" s="15"/>
      <c r="AE1206" s="15"/>
      <c r="AG1206" s="68"/>
      <c r="AN1206" s="15"/>
      <c r="AO1206" s="15"/>
      <c r="AP1206" s="15"/>
      <c r="AQ1206" s="15"/>
      <c r="AR1206" s="15"/>
      <c r="AS1206" s="15"/>
      <c r="AT1206" s="15"/>
      <c r="AU1206" s="15"/>
    </row>
    <row r="1207" spans="3:47" x14ac:dyDescent="0.2">
      <c r="C1207" s="14"/>
      <c r="D1207" s="14"/>
      <c r="AA1207" s="15"/>
      <c r="AB1207" s="15"/>
      <c r="AC1207" s="15"/>
      <c r="AD1207" s="15"/>
      <c r="AE1207" s="15"/>
      <c r="AG1207" s="68"/>
      <c r="AN1207" s="15"/>
      <c r="AO1207" s="15"/>
      <c r="AP1207" s="15"/>
      <c r="AQ1207" s="15"/>
      <c r="AR1207" s="15"/>
      <c r="AS1207" s="15"/>
      <c r="AT1207" s="15"/>
      <c r="AU1207" s="15"/>
    </row>
    <row r="1208" spans="3:47" x14ac:dyDescent="0.2">
      <c r="C1208" s="14"/>
      <c r="D1208" s="14"/>
      <c r="AA1208" s="15"/>
      <c r="AB1208" s="15"/>
      <c r="AC1208" s="15"/>
      <c r="AD1208" s="15"/>
      <c r="AE1208" s="15"/>
      <c r="AG1208" s="68"/>
      <c r="AN1208" s="15"/>
      <c r="AO1208" s="15"/>
      <c r="AP1208" s="15"/>
      <c r="AQ1208" s="15"/>
      <c r="AR1208" s="15"/>
      <c r="AS1208" s="15"/>
      <c r="AT1208" s="15"/>
      <c r="AU1208" s="15"/>
    </row>
    <row r="1209" spans="3:47" x14ac:dyDescent="0.2">
      <c r="C1209" s="14"/>
      <c r="D1209" s="14"/>
      <c r="AA1209" s="15"/>
      <c r="AB1209" s="15"/>
      <c r="AC1209" s="15"/>
      <c r="AD1209" s="15"/>
      <c r="AE1209" s="15"/>
      <c r="AG1209" s="68"/>
      <c r="AN1209" s="15"/>
      <c r="AO1209" s="15"/>
      <c r="AP1209" s="15"/>
      <c r="AQ1209" s="15"/>
      <c r="AR1209" s="15"/>
      <c r="AS1209" s="15"/>
      <c r="AT1209" s="15"/>
      <c r="AU1209" s="15"/>
    </row>
    <row r="1210" spans="3:47" x14ac:dyDescent="0.2">
      <c r="C1210" s="14"/>
      <c r="D1210" s="14"/>
      <c r="AA1210" s="15"/>
      <c r="AB1210" s="15"/>
      <c r="AC1210" s="15"/>
      <c r="AD1210" s="15"/>
      <c r="AE1210" s="15"/>
      <c r="AG1210" s="68"/>
      <c r="AN1210" s="15"/>
      <c r="AO1210" s="15"/>
      <c r="AP1210" s="15"/>
      <c r="AQ1210" s="15"/>
      <c r="AR1210" s="15"/>
      <c r="AS1210" s="15"/>
      <c r="AT1210" s="15"/>
      <c r="AU1210" s="15"/>
    </row>
    <row r="1211" spans="3:47" x14ac:dyDescent="0.2">
      <c r="C1211" s="14"/>
      <c r="D1211" s="14"/>
      <c r="AA1211" s="15"/>
      <c r="AB1211" s="15"/>
      <c r="AC1211" s="15"/>
      <c r="AD1211" s="15"/>
      <c r="AE1211" s="15"/>
      <c r="AG1211" s="68"/>
      <c r="AN1211" s="15"/>
      <c r="AO1211" s="15"/>
      <c r="AP1211" s="15"/>
      <c r="AQ1211" s="15"/>
      <c r="AR1211" s="15"/>
      <c r="AS1211" s="15"/>
      <c r="AT1211" s="15"/>
      <c r="AU1211" s="15"/>
    </row>
    <row r="1212" spans="3:47" x14ac:dyDescent="0.2">
      <c r="C1212" s="14"/>
      <c r="D1212" s="14"/>
      <c r="AA1212" s="15"/>
      <c r="AB1212" s="15"/>
      <c r="AC1212" s="15"/>
      <c r="AD1212" s="15"/>
      <c r="AE1212" s="15"/>
      <c r="AG1212" s="68"/>
      <c r="AN1212" s="15"/>
      <c r="AO1212" s="15"/>
      <c r="AP1212" s="15"/>
      <c r="AQ1212" s="15"/>
      <c r="AR1212" s="15"/>
      <c r="AS1212" s="15"/>
      <c r="AT1212" s="15"/>
      <c r="AU1212" s="15"/>
    </row>
    <row r="1213" spans="3:47" x14ac:dyDescent="0.2">
      <c r="C1213" s="14"/>
      <c r="D1213" s="14"/>
      <c r="AA1213" s="15"/>
      <c r="AB1213" s="15"/>
      <c r="AC1213" s="15"/>
      <c r="AD1213" s="15"/>
      <c r="AE1213" s="15"/>
      <c r="AG1213" s="68"/>
      <c r="AN1213" s="15"/>
      <c r="AO1213" s="15"/>
      <c r="AP1213" s="15"/>
      <c r="AQ1213" s="15"/>
      <c r="AR1213" s="15"/>
      <c r="AS1213" s="15"/>
      <c r="AT1213" s="15"/>
      <c r="AU1213" s="15"/>
    </row>
    <row r="1214" spans="3:47" x14ac:dyDescent="0.2">
      <c r="C1214" s="14"/>
      <c r="D1214" s="14"/>
      <c r="AA1214" s="15"/>
      <c r="AB1214" s="15"/>
      <c r="AC1214" s="15"/>
      <c r="AD1214" s="15"/>
      <c r="AE1214" s="15"/>
      <c r="AG1214" s="68"/>
      <c r="AN1214" s="15"/>
      <c r="AO1214" s="15"/>
      <c r="AP1214" s="15"/>
      <c r="AQ1214" s="15"/>
      <c r="AR1214" s="15"/>
      <c r="AS1214" s="15"/>
      <c r="AT1214" s="15"/>
      <c r="AU1214" s="15"/>
    </row>
    <row r="1215" spans="3:47" x14ac:dyDescent="0.2">
      <c r="C1215" s="14"/>
      <c r="D1215" s="14"/>
      <c r="AA1215" s="15"/>
      <c r="AB1215" s="15"/>
      <c r="AC1215" s="15"/>
      <c r="AD1215" s="15"/>
      <c r="AE1215" s="15"/>
      <c r="AG1215" s="68"/>
      <c r="AN1215" s="15"/>
      <c r="AO1215" s="15"/>
      <c r="AP1215" s="15"/>
      <c r="AQ1215" s="15"/>
      <c r="AR1215" s="15"/>
      <c r="AS1215" s="15"/>
      <c r="AT1215" s="15"/>
      <c r="AU1215" s="15"/>
    </row>
    <row r="1216" spans="3:47" x14ac:dyDescent="0.2">
      <c r="C1216" s="14"/>
      <c r="D1216" s="14"/>
      <c r="AA1216" s="15"/>
      <c r="AB1216" s="15"/>
      <c r="AC1216" s="15"/>
      <c r="AD1216" s="15"/>
      <c r="AE1216" s="15"/>
      <c r="AG1216" s="68"/>
      <c r="AN1216" s="15"/>
      <c r="AO1216" s="15"/>
      <c r="AP1216" s="15"/>
      <c r="AQ1216" s="15"/>
      <c r="AR1216" s="15"/>
      <c r="AS1216" s="15"/>
      <c r="AT1216" s="15"/>
      <c r="AU1216" s="15"/>
    </row>
    <row r="1217" spans="3:64" x14ac:dyDescent="0.2">
      <c r="C1217" s="14"/>
      <c r="D1217" s="14"/>
      <c r="AA1217" s="15"/>
      <c r="AB1217" s="15"/>
      <c r="AC1217" s="15"/>
      <c r="AD1217" s="15"/>
      <c r="AE1217" s="15"/>
      <c r="AG1217" s="68"/>
      <c r="AN1217" s="15"/>
      <c r="AO1217" s="15"/>
      <c r="AP1217" s="15"/>
      <c r="AQ1217" s="15"/>
      <c r="AR1217" s="15"/>
      <c r="AS1217" s="15"/>
      <c r="AT1217" s="15"/>
      <c r="AU1217" s="15"/>
    </row>
    <row r="1218" spans="3:64" x14ac:dyDescent="0.2">
      <c r="C1218" s="14"/>
      <c r="D1218" s="14"/>
      <c r="AA1218" s="15"/>
      <c r="AB1218" s="15"/>
      <c r="AC1218" s="15"/>
      <c r="AD1218" s="15"/>
      <c r="AE1218" s="15"/>
      <c r="AG1218" s="68"/>
      <c r="AN1218" s="15"/>
      <c r="AO1218" s="15"/>
      <c r="AP1218" s="15"/>
      <c r="AQ1218" s="15"/>
      <c r="AR1218" s="15"/>
      <c r="AS1218" s="15"/>
      <c r="AT1218" s="15"/>
      <c r="AU1218" s="15"/>
    </row>
    <row r="1219" spans="3:64" x14ac:dyDescent="0.2">
      <c r="C1219" s="14"/>
      <c r="D1219" s="14"/>
      <c r="AA1219" s="15"/>
      <c r="AB1219" s="15"/>
      <c r="AC1219" s="15"/>
      <c r="AD1219" s="15"/>
      <c r="AE1219" s="15"/>
      <c r="AG1219" s="68"/>
      <c r="AN1219" s="15"/>
      <c r="AO1219" s="15"/>
      <c r="AP1219" s="15"/>
      <c r="AQ1219" s="15"/>
      <c r="AR1219" s="15"/>
      <c r="AS1219" s="15"/>
      <c r="AT1219" s="15"/>
      <c r="AU1219" s="15"/>
    </row>
    <row r="1220" spans="3:64" x14ac:dyDescent="0.2">
      <c r="C1220" s="14"/>
      <c r="D1220" s="14"/>
      <c r="AA1220" s="15"/>
      <c r="AB1220" s="15"/>
      <c r="AC1220" s="15"/>
      <c r="AD1220" s="15"/>
      <c r="AE1220" s="15"/>
      <c r="AG1220" s="68"/>
      <c r="AN1220" s="15"/>
      <c r="AO1220" s="15"/>
      <c r="AP1220" s="15"/>
      <c r="AQ1220" s="15"/>
      <c r="AR1220" s="15"/>
      <c r="AS1220" s="15"/>
      <c r="AT1220" s="15"/>
      <c r="AU1220" s="15"/>
    </row>
    <row r="1221" spans="3:64" x14ac:dyDescent="0.2">
      <c r="C1221" s="14"/>
      <c r="D1221" s="14"/>
      <c r="AA1221" s="15"/>
      <c r="AB1221" s="15"/>
      <c r="AC1221" s="15"/>
      <c r="AD1221" s="15"/>
      <c r="AE1221" s="15"/>
      <c r="AG1221" s="68"/>
      <c r="AN1221" s="15"/>
      <c r="AO1221" s="15"/>
      <c r="AP1221" s="15"/>
      <c r="AQ1221" s="15"/>
      <c r="AR1221" s="15"/>
      <c r="AS1221" s="15"/>
      <c r="AT1221" s="15"/>
      <c r="AU1221" s="15"/>
    </row>
    <row r="1222" spans="3:64" x14ac:dyDescent="0.2">
      <c r="C1222" s="14"/>
      <c r="D1222" s="14"/>
      <c r="AA1222" s="15"/>
      <c r="AB1222" s="15"/>
      <c r="AC1222" s="15"/>
      <c r="AD1222" s="15"/>
      <c r="AE1222" s="15"/>
      <c r="AG1222" s="68"/>
      <c r="AN1222" s="15"/>
      <c r="AO1222" s="15"/>
      <c r="AP1222" s="15"/>
      <c r="AQ1222" s="15"/>
      <c r="AR1222" s="15"/>
      <c r="AS1222" s="15"/>
      <c r="AT1222" s="15"/>
      <c r="AU1222" s="15"/>
    </row>
    <row r="1223" spans="3:64" x14ac:dyDescent="0.2">
      <c r="C1223" s="14"/>
      <c r="D1223" s="14"/>
      <c r="AA1223" s="15"/>
      <c r="AB1223" s="15"/>
      <c r="AC1223" s="15"/>
      <c r="AD1223" s="15"/>
      <c r="AE1223" s="15"/>
      <c r="AG1223" s="68"/>
      <c r="AN1223" s="15"/>
      <c r="AO1223" s="15"/>
      <c r="AP1223" s="15"/>
      <c r="AQ1223" s="15"/>
      <c r="AR1223" s="15"/>
      <c r="AS1223" s="15"/>
      <c r="AT1223" s="15"/>
      <c r="AU1223" s="15"/>
    </row>
    <row r="1224" spans="3:64" x14ac:dyDescent="0.2">
      <c r="C1224" s="14"/>
      <c r="D1224" s="14"/>
      <c r="AA1224" s="15"/>
      <c r="AB1224" s="15"/>
      <c r="AC1224" s="15"/>
      <c r="AD1224" s="15"/>
      <c r="AE1224" s="15"/>
      <c r="AG1224" s="68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</row>
    <row r="1225" spans="3:64" x14ac:dyDescent="0.2">
      <c r="C1225" s="14"/>
      <c r="D1225" s="14"/>
      <c r="AA1225" s="15"/>
      <c r="AB1225" s="15"/>
      <c r="AC1225" s="15"/>
      <c r="AD1225" s="15"/>
      <c r="AE1225" s="15"/>
      <c r="AG1225" s="68"/>
      <c r="AN1225" s="15"/>
      <c r="AO1225" s="15"/>
      <c r="AP1225" s="15"/>
      <c r="AQ1225" s="15"/>
      <c r="AR1225" s="15"/>
      <c r="AS1225" s="15"/>
      <c r="AT1225" s="15"/>
      <c r="AU1225" s="15"/>
    </row>
    <row r="1226" spans="3:64" x14ac:dyDescent="0.2">
      <c r="C1226" s="14"/>
      <c r="D1226" s="14"/>
      <c r="AA1226" s="15"/>
      <c r="AB1226" s="15"/>
      <c r="AC1226" s="15"/>
      <c r="AD1226" s="15"/>
      <c r="AE1226" s="15"/>
      <c r="AG1226" s="68"/>
      <c r="AN1226" s="15"/>
      <c r="AO1226" s="15"/>
      <c r="AP1226" s="15"/>
      <c r="AQ1226" s="15"/>
      <c r="AR1226" s="15"/>
      <c r="AS1226" s="15"/>
      <c r="AT1226" s="15"/>
      <c r="AU1226" s="15"/>
    </row>
    <row r="1227" spans="3:64" x14ac:dyDescent="0.2">
      <c r="C1227" s="14"/>
      <c r="D1227" s="14"/>
      <c r="AA1227" s="15"/>
      <c r="AB1227" s="15"/>
      <c r="AC1227" s="15"/>
      <c r="AD1227" s="15"/>
      <c r="AE1227" s="15"/>
      <c r="AG1227" s="68"/>
      <c r="AN1227" s="15"/>
      <c r="AO1227" s="15"/>
      <c r="AP1227" s="15"/>
      <c r="AQ1227" s="15"/>
      <c r="AR1227" s="15"/>
      <c r="AS1227" s="15"/>
      <c r="AT1227" s="15"/>
      <c r="AU1227" s="15"/>
    </row>
    <row r="1228" spans="3:64" x14ac:dyDescent="0.2">
      <c r="C1228" s="14"/>
      <c r="D1228" s="14"/>
      <c r="AA1228" s="15"/>
      <c r="AB1228" s="15"/>
      <c r="AC1228" s="15"/>
      <c r="AD1228" s="15"/>
      <c r="AE1228" s="15"/>
      <c r="AG1228" s="68"/>
      <c r="AN1228" s="15"/>
      <c r="AO1228" s="15"/>
      <c r="AP1228" s="15"/>
      <c r="AQ1228" s="15"/>
      <c r="AR1228" s="15"/>
      <c r="AS1228" s="15"/>
      <c r="AT1228" s="15"/>
      <c r="AU1228" s="15"/>
    </row>
    <row r="1229" spans="3:64" x14ac:dyDescent="0.2">
      <c r="C1229" s="14"/>
      <c r="D1229" s="14"/>
      <c r="AA1229" s="15"/>
      <c r="AB1229" s="15"/>
      <c r="AC1229" s="15"/>
      <c r="AD1229" s="15"/>
      <c r="AE1229" s="15"/>
      <c r="AG1229" s="68"/>
      <c r="AN1229" s="15"/>
      <c r="AO1229" s="15"/>
      <c r="AP1229" s="15"/>
      <c r="AQ1229" s="15"/>
      <c r="AR1229" s="15"/>
      <c r="AS1229" s="15"/>
      <c r="AT1229" s="15"/>
      <c r="AU1229" s="15"/>
    </row>
    <row r="1230" spans="3:64" x14ac:dyDescent="0.2">
      <c r="C1230" s="14"/>
      <c r="D1230" s="14"/>
      <c r="AA1230" s="15"/>
      <c r="AB1230" s="15"/>
      <c r="AC1230" s="15"/>
      <c r="AD1230" s="15"/>
      <c r="AE1230" s="15"/>
      <c r="AG1230" s="68"/>
      <c r="AN1230" s="15"/>
      <c r="AO1230" s="15"/>
      <c r="AP1230" s="15"/>
      <c r="AQ1230" s="15"/>
      <c r="AR1230" s="15"/>
      <c r="AS1230" s="15"/>
      <c r="AT1230" s="15"/>
      <c r="AU1230" s="15"/>
    </row>
    <row r="1231" spans="3:64" x14ac:dyDescent="0.2">
      <c r="C1231" s="14"/>
      <c r="D1231" s="14"/>
      <c r="AA1231" s="15"/>
      <c r="AB1231" s="15"/>
      <c r="AC1231" s="15"/>
      <c r="AD1231" s="15"/>
      <c r="AE1231" s="15"/>
      <c r="AG1231" s="68"/>
      <c r="AN1231" s="15"/>
      <c r="AO1231" s="15"/>
      <c r="AP1231" s="15"/>
      <c r="AQ1231" s="15"/>
      <c r="AR1231" s="15"/>
      <c r="AS1231" s="15"/>
      <c r="AT1231" s="15"/>
      <c r="AU1231" s="15"/>
    </row>
    <row r="1232" spans="3:64" x14ac:dyDescent="0.2">
      <c r="C1232" s="14"/>
      <c r="D1232" s="14"/>
      <c r="AA1232" s="15"/>
      <c r="AB1232" s="15"/>
      <c r="AC1232" s="15"/>
      <c r="AD1232" s="15"/>
      <c r="AE1232" s="15"/>
      <c r="AG1232" s="68"/>
      <c r="AN1232" s="15"/>
      <c r="AO1232" s="15"/>
      <c r="AP1232" s="15"/>
      <c r="AQ1232" s="15"/>
      <c r="AR1232" s="15"/>
      <c r="AS1232" s="15"/>
      <c r="AT1232" s="15"/>
      <c r="AU1232" s="15"/>
    </row>
    <row r="1233" spans="3:64" x14ac:dyDescent="0.2">
      <c r="C1233" s="14"/>
      <c r="D1233" s="14"/>
      <c r="AA1233" s="15"/>
      <c r="AB1233" s="15"/>
      <c r="AC1233" s="15"/>
      <c r="AD1233" s="15"/>
      <c r="AE1233" s="15"/>
      <c r="AG1233" s="68"/>
      <c r="AN1233" s="15"/>
      <c r="AO1233" s="15"/>
      <c r="AP1233" s="15"/>
      <c r="AQ1233" s="15"/>
      <c r="AR1233" s="15"/>
      <c r="AS1233" s="15"/>
      <c r="AT1233" s="15"/>
      <c r="AU1233" s="15"/>
    </row>
    <row r="1234" spans="3:64" x14ac:dyDescent="0.2">
      <c r="C1234" s="14"/>
      <c r="D1234" s="14"/>
      <c r="AA1234" s="15"/>
      <c r="AB1234" s="15"/>
      <c r="AC1234" s="15"/>
      <c r="AD1234" s="15"/>
      <c r="AE1234" s="15"/>
      <c r="AG1234" s="68"/>
      <c r="AN1234" s="15"/>
      <c r="AO1234" s="15"/>
      <c r="AP1234" s="15"/>
      <c r="AQ1234" s="15"/>
      <c r="AR1234" s="15"/>
      <c r="AS1234" s="15"/>
      <c r="AT1234" s="15"/>
      <c r="AU1234" s="15"/>
    </row>
    <row r="1235" spans="3:64" x14ac:dyDescent="0.2">
      <c r="C1235" s="14"/>
      <c r="D1235" s="14"/>
      <c r="AA1235" s="15"/>
      <c r="AB1235" s="15"/>
      <c r="AC1235" s="15"/>
      <c r="AD1235" s="15"/>
      <c r="AE1235" s="15"/>
      <c r="AG1235" s="68"/>
      <c r="AN1235" s="15"/>
      <c r="AO1235" s="15"/>
      <c r="AP1235" s="15"/>
      <c r="AQ1235" s="15"/>
      <c r="AR1235" s="15"/>
      <c r="AS1235" s="15"/>
      <c r="AT1235" s="15"/>
      <c r="AU1235" s="15"/>
    </row>
    <row r="1236" spans="3:64" x14ac:dyDescent="0.2">
      <c r="C1236" s="14"/>
      <c r="D1236" s="14"/>
      <c r="AA1236" s="15"/>
      <c r="AB1236" s="15"/>
      <c r="AC1236" s="15"/>
      <c r="AD1236" s="15"/>
      <c r="AE1236" s="15"/>
      <c r="AG1236" s="68"/>
      <c r="AN1236" s="15"/>
      <c r="AO1236" s="15"/>
      <c r="AP1236" s="15"/>
      <c r="AQ1236" s="15"/>
      <c r="AR1236" s="15"/>
      <c r="AS1236" s="15"/>
      <c r="AT1236" s="15"/>
      <c r="AU1236" s="15"/>
    </row>
    <row r="1237" spans="3:64" x14ac:dyDescent="0.2">
      <c r="C1237" s="14"/>
      <c r="D1237" s="14"/>
      <c r="AA1237" s="15"/>
      <c r="AB1237" s="15"/>
      <c r="AC1237" s="15"/>
      <c r="AD1237" s="15"/>
      <c r="AE1237" s="15"/>
      <c r="AG1237" s="68"/>
      <c r="AN1237" s="15"/>
      <c r="AO1237" s="15"/>
      <c r="AP1237" s="15"/>
      <c r="AQ1237" s="15"/>
      <c r="AR1237" s="15"/>
      <c r="AS1237" s="15"/>
      <c r="AT1237" s="15"/>
      <c r="AU1237" s="15"/>
    </row>
    <row r="1238" spans="3:64" x14ac:dyDescent="0.2">
      <c r="C1238" s="14"/>
      <c r="D1238" s="14"/>
      <c r="AA1238" s="15"/>
      <c r="AB1238" s="15"/>
      <c r="AC1238" s="15"/>
      <c r="AD1238" s="15"/>
      <c r="AE1238" s="15"/>
      <c r="AG1238" s="68"/>
      <c r="AN1238" s="15"/>
      <c r="AO1238" s="15"/>
      <c r="AP1238" s="15"/>
      <c r="AQ1238" s="15"/>
      <c r="AR1238" s="15"/>
      <c r="AS1238" s="15"/>
      <c r="AT1238" s="15"/>
      <c r="AU1238" s="15"/>
    </row>
    <row r="1239" spans="3:64" x14ac:dyDescent="0.2">
      <c r="C1239" s="14"/>
      <c r="D1239" s="14"/>
      <c r="AA1239" s="15"/>
      <c r="AB1239" s="15"/>
      <c r="AC1239" s="15"/>
      <c r="AD1239" s="15"/>
      <c r="AE1239" s="15"/>
      <c r="AG1239" s="68"/>
      <c r="AN1239" s="15"/>
      <c r="AO1239" s="15"/>
      <c r="AP1239" s="15"/>
      <c r="AQ1239" s="15"/>
      <c r="AR1239" s="15"/>
      <c r="AS1239" s="15"/>
      <c r="AT1239" s="15"/>
      <c r="AU1239" s="15"/>
    </row>
    <row r="1240" spans="3:64" x14ac:dyDescent="0.2">
      <c r="C1240" s="14"/>
      <c r="D1240" s="14"/>
      <c r="AA1240" s="15"/>
      <c r="AB1240" s="15"/>
      <c r="AC1240" s="15"/>
      <c r="AD1240" s="15"/>
      <c r="AE1240" s="15"/>
      <c r="AG1240" s="68"/>
      <c r="AN1240" s="15"/>
      <c r="AO1240" s="15"/>
      <c r="AP1240" s="15"/>
      <c r="AQ1240" s="15"/>
      <c r="AR1240" s="15"/>
      <c r="AS1240" s="15"/>
      <c r="AT1240" s="15"/>
      <c r="AU1240" s="15"/>
    </row>
    <row r="1241" spans="3:64" x14ac:dyDescent="0.2">
      <c r="C1241" s="14"/>
      <c r="D1241" s="14"/>
      <c r="AA1241" s="15"/>
      <c r="AB1241" s="15"/>
      <c r="AC1241" s="15"/>
      <c r="AD1241" s="15"/>
      <c r="AE1241" s="15"/>
      <c r="AG1241" s="68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</row>
    <row r="1242" spans="3:64" x14ac:dyDescent="0.2">
      <c r="C1242" s="14"/>
      <c r="D1242" s="14"/>
      <c r="AA1242" s="15"/>
      <c r="AB1242" s="15"/>
      <c r="AC1242" s="15"/>
      <c r="AD1242" s="15"/>
      <c r="AE1242" s="15"/>
      <c r="AG1242" s="68"/>
      <c r="AN1242" s="15"/>
      <c r="AO1242" s="15"/>
      <c r="AP1242" s="15"/>
      <c r="AQ1242" s="15"/>
      <c r="AR1242" s="15"/>
      <c r="AS1242" s="15"/>
      <c r="AT1242" s="15"/>
      <c r="AU1242" s="15"/>
    </row>
    <row r="1243" spans="3:64" x14ac:dyDescent="0.2">
      <c r="C1243" s="14"/>
      <c r="D1243" s="14"/>
      <c r="AA1243" s="15"/>
      <c r="AB1243" s="15"/>
      <c r="AC1243" s="15"/>
      <c r="AD1243" s="15"/>
      <c r="AE1243" s="15"/>
      <c r="AG1243" s="68"/>
      <c r="AN1243" s="15"/>
      <c r="AO1243" s="15"/>
      <c r="AP1243" s="15"/>
      <c r="AQ1243" s="15"/>
      <c r="AR1243" s="15"/>
      <c r="AS1243" s="15"/>
      <c r="AT1243" s="15"/>
      <c r="AU1243" s="15"/>
    </row>
    <row r="1244" spans="3:64" x14ac:dyDescent="0.2">
      <c r="C1244" s="14"/>
      <c r="D1244" s="14"/>
      <c r="AA1244" s="15"/>
      <c r="AB1244" s="15"/>
      <c r="AC1244" s="15"/>
      <c r="AD1244" s="15"/>
      <c r="AE1244" s="15"/>
      <c r="AG1244" s="68"/>
      <c r="AN1244" s="15"/>
      <c r="AO1244" s="15"/>
      <c r="AP1244" s="15"/>
      <c r="AQ1244" s="15"/>
      <c r="AR1244" s="15"/>
      <c r="AS1244" s="15"/>
      <c r="AT1244" s="15"/>
      <c r="AU1244" s="15"/>
    </row>
    <row r="1245" spans="3:64" x14ac:dyDescent="0.2">
      <c r="C1245" s="14"/>
      <c r="D1245" s="14"/>
      <c r="AA1245" s="15"/>
      <c r="AB1245" s="15"/>
      <c r="AC1245" s="15"/>
      <c r="AD1245" s="15"/>
      <c r="AE1245" s="15"/>
      <c r="AG1245" s="68"/>
      <c r="AN1245" s="15"/>
      <c r="AO1245" s="15"/>
      <c r="AP1245" s="15"/>
      <c r="AQ1245" s="15"/>
      <c r="AR1245" s="15"/>
      <c r="AS1245" s="15"/>
      <c r="AT1245" s="15"/>
      <c r="AU1245" s="15"/>
    </row>
    <row r="1246" spans="3:64" x14ac:dyDescent="0.2">
      <c r="C1246" s="14"/>
      <c r="D1246" s="14"/>
      <c r="AA1246" s="15"/>
      <c r="AB1246" s="15"/>
      <c r="AC1246" s="15"/>
      <c r="AD1246" s="15"/>
      <c r="AE1246" s="15"/>
      <c r="AG1246" s="68"/>
      <c r="AN1246" s="15"/>
      <c r="AO1246" s="15"/>
      <c r="AP1246" s="15"/>
      <c r="AQ1246" s="15"/>
      <c r="AR1246" s="15"/>
      <c r="AS1246" s="15"/>
      <c r="AT1246" s="15"/>
      <c r="AU1246" s="15"/>
    </row>
    <row r="1247" spans="3:64" x14ac:dyDescent="0.2">
      <c r="C1247" s="14"/>
      <c r="D1247" s="14"/>
      <c r="AA1247" s="15"/>
      <c r="AB1247" s="15"/>
      <c r="AC1247" s="15"/>
      <c r="AD1247" s="15"/>
      <c r="AE1247" s="15"/>
      <c r="AG1247" s="68"/>
      <c r="AN1247" s="15"/>
      <c r="AO1247" s="15"/>
      <c r="AP1247" s="15"/>
      <c r="AQ1247" s="15"/>
      <c r="AR1247" s="15"/>
      <c r="AS1247" s="15"/>
      <c r="AT1247" s="15"/>
      <c r="AU1247" s="15"/>
    </row>
    <row r="1248" spans="3:64" x14ac:dyDescent="0.2">
      <c r="C1248" s="14"/>
      <c r="D1248" s="14"/>
      <c r="AA1248" s="15"/>
      <c r="AB1248" s="15"/>
      <c r="AC1248" s="15"/>
      <c r="AD1248" s="15"/>
      <c r="AE1248" s="15"/>
      <c r="AG1248" s="68"/>
      <c r="AN1248" s="15"/>
      <c r="AO1248" s="15"/>
      <c r="AP1248" s="15"/>
      <c r="AQ1248" s="15"/>
      <c r="AR1248" s="15"/>
      <c r="AS1248" s="15"/>
      <c r="AT1248" s="15"/>
      <c r="AU1248" s="15"/>
    </row>
    <row r="1249" spans="3:64" x14ac:dyDescent="0.2">
      <c r="C1249" s="14"/>
      <c r="D1249" s="14"/>
      <c r="AA1249" s="15"/>
      <c r="AB1249" s="15"/>
      <c r="AC1249" s="15"/>
      <c r="AD1249" s="15"/>
      <c r="AE1249" s="15"/>
      <c r="AG1249" s="68"/>
      <c r="AN1249" s="15"/>
      <c r="AO1249" s="15"/>
      <c r="AP1249" s="15"/>
      <c r="AQ1249" s="15"/>
      <c r="AR1249" s="15"/>
      <c r="AS1249" s="15"/>
      <c r="AT1249" s="15"/>
      <c r="AU1249" s="15"/>
    </row>
    <row r="1250" spans="3:64" x14ac:dyDescent="0.2">
      <c r="C1250" s="14"/>
      <c r="D1250" s="14"/>
      <c r="AA1250" s="15"/>
      <c r="AB1250" s="15"/>
      <c r="AC1250" s="15"/>
      <c r="AD1250" s="15"/>
      <c r="AE1250" s="15"/>
      <c r="AG1250" s="68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</row>
    <row r="1251" spans="3:64" x14ac:dyDescent="0.2">
      <c r="C1251" s="14"/>
      <c r="D1251" s="14"/>
      <c r="AA1251" s="15"/>
      <c r="AB1251" s="15"/>
      <c r="AC1251" s="15"/>
      <c r="AD1251" s="15"/>
      <c r="AE1251" s="15"/>
      <c r="AG1251" s="68"/>
      <c r="AN1251" s="15"/>
      <c r="AO1251" s="15"/>
      <c r="AP1251" s="15"/>
      <c r="AQ1251" s="15"/>
      <c r="AR1251" s="15"/>
      <c r="AS1251" s="15"/>
      <c r="AT1251" s="15"/>
      <c r="AU1251" s="15"/>
    </row>
    <row r="1252" spans="3:64" x14ac:dyDescent="0.2">
      <c r="C1252" s="14"/>
      <c r="D1252" s="14"/>
      <c r="AA1252" s="15"/>
      <c r="AB1252" s="15"/>
      <c r="AC1252" s="15"/>
      <c r="AD1252" s="15"/>
      <c r="AE1252" s="15"/>
      <c r="AG1252" s="68"/>
      <c r="AN1252" s="15"/>
      <c r="AO1252" s="15"/>
      <c r="AP1252" s="15"/>
      <c r="AQ1252" s="15"/>
      <c r="AR1252" s="15"/>
      <c r="AS1252" s="15"/>
      <c r="AT1252" s="15"/>
      <c r="AU1252" s="15"/>
    </row>
    <row r="1253" spans="3:64" x14ac:dyDescent="0.2">
      <c r="C1253" s="14"/>
      <c r="D1253" s="14"/>
      <c r="AA1253" s="15"/>
      <c r="AB1253" s="15"/>
      <c r="AC1253" s="15"/>
      <c r="AD1253" s="15"/>
      <c r="AE1253" s="15"/>
      <c r="AG1253" s="68"/>
      <c r="AN1253" s="15"/>
      <c r="AO1253" s="15"/>
      <c r="AP1253" s="15"/>
      <c r="AQ1253" s="15"/>
      <c r="AR1253" s="15"/>
      <c r="AS1253" s="15"/>
      <c r="AT1253" s="15"/>
      <c r="AU1253" s="15"/>
    </row>
    <row r="1254" spans="3:64" x14ac:dyDescent="0.2">
      <c r="C1254" s="14"/>
      <c r="D1254" s="14"/>
      <c r="AA1254" s="15"/>
      <c r="AB1254" s="15"/>
      <c r="AC1254" s="15"/>
      <c r="AD1254" s="15"/>
      <c r="AE1254" s="15"/>
      <c r="AG1254" s="68"/>
      <c r="AN1254" s="15"/>
      <c r="AO1254" s="15"/>
      <c r="AP1254" s="15"/>
      <c r="AQ1254" s="15"/>
      <c r="AR1254" s="15"/>
      <c r="AS1254" s="15"/>
      <c r="AT1254" s="15"/>
      <c r="AU1254" s="15"/>
    </row>
    <row r="1255" spans="3:64" x14ac:dyDescent="0.2">
      <c r="C1255" s="14"/>
      <c r="D1255" s="14"/>
      <c r="AA1255" s="15"/>
      <c r="AB1255" s="15"/>
      <c r="AC1255" s="15"/>
      <c r="AD1255" s="15"/>
      <c r="AE1255" s="15"/>
      <c r="AG1255" s="68"/>
      <c r="AN1255" s="15"/>
      <c r="AO1255" s="15"/>
      <c r="AP1255" s="15"/>
      <c r="AQ1255" s="15"/>
      <c r="AR1255" s="15"/>
      <c r="AS1255" s="15"/>
      <c r="AT1255" s="15"/>
      <c r="AU1255" s="15"/>
    </row>
    <row r="1256" spans="3:64" x14ac:dyDescent="0.2">
      <c r="C1256" s="14"/>
      <c r="D1256" s="14"/>
      <c r="AA1256" s="15"/>
      <c r="AB1256" s="15"/>
      <c r="AC1256" s="15"/>
      <c r="AD1256" s="15"/>
      <c r="AE1256" s="15"/>
      <c r="AG1256" s="68"/>
      <c r="AN1256" s="15"/>
      <c r="AO1256" s="15"/>
      <c r="AP1256" s="15"/>
      <c r="AQ1256" s="15"/>
      <c r="AR1256" s="15"/>
      <c r="AS1256" s="15"/>
      <c r="AT1256" s="15"/>
      <c r="AU1256" s="15"/>
    </row>
    <row r="1257" spans="3:64" x14ac:dyDescent="0.2">
      <c r="C1257" s="14"/>
      <c r="D1257" s="14"/>
      <c r="AA1257" s="15"/>
      <c r="AB1257" s="15"/>
      <c r="AC1257" s="15"/>
      <c r="AD1257" s="15"/>
      <c r="AE1257" s="15"/>
      <c r="AG1257" s="68"/>
      <c r="AN1257" s="15"/>
      <c r="AO1257" s="15"/>
      <c r="AP1257" s="15"/>
      <c r="AQ1257" s="15"/>
      <c r="AR1257" s="15"/>
      <c r="AS1257" s="15"/>
      <c r="AT1257" s="15"/>
      <c r="AU1257" s="15"/>
    </row>
    <row r="1258" spans="3:64" x14ac:dyDescent="0.2">
      <c r="C1258" s="14"/>
      <c r="D1258" s="14"/>
      <c r="AA1258" s="15"/>
      <c r="AB1258" s="15"/>
      <c r="AC1258" s="15"/>
      <c r="AD1258" s="15"/>
      <c r="AE1258" s="15"/>
      <c r="AG1258" s="68"/>
      <c r="AN1258" s="15"/>
      <c r="AO1258" s="15"/>
      <c r="AP1258" s="15"/>
      <c r="AQ1258" s="15"/>
      <c r="AR1258" s="15"/>
      <c r="AS1258" s="15"/>
      <c r="AT1258" s="15"/>
      <c r="AU1258" s="15"/>
    </row>
    <row r="1259" spans="3:64" x14ac:dyDescent="0.2">
      <c r="C1259" s="14"/>
      <c r="D1259" s="14"/>
      <c r="AA1259" s="15"/>
      <c r="AB1259" s="15"/>
      <c r="AC1259" s="15"/>
      <c r="AD1259" s="15"/>
      <c r="AE1259" s="15"/>
      <c r="AG1259" s="68"/>
      <c r="AN1259" s="15"/>
      <c r="AO1259" s="15"/>
      <c r="AP1259" s="15"/>
      <c r="AQ1259" s="15"/>
      <c r="AR1259" s="15"/>
      <c r="AS1259" s="15"/>
      <c r="AT1259" s="15"/>
      <c r="AU1259" s="15"/>
    </row>
    <row r="1260" spans="3:64" x14ac:dyDescent="0.2">
      <c r="C1260" s="14"/>
      <c r="D1260" s="14"/>
      <c r="AA1260" s="15"/>
      <c r="AB1260" s="15"/>
      <c r="AC1260" s="15"/>
      <c r="AD1260" s="15"/>
      <c r="AE1260" s="15"/>
      <c r="AG1260" s="68"/>
      <c r="AN1260" s="15"/>
      <c r="AO1260" s="15"/>
      <c r="AP1260" s="15"/>
      <c r="AQ1260" s="15"/>
      <c r="AR1260" s="15"/>
      <c r="AS1260" s="15"/>
      <c r="AT1260" s="15"/>
      <c r="AU1260" s="15"/>
    </row>
    <row r="1261" spans="3:64" x14ac:dyDescent="0.2">
      <c r="C1261" s="14"/>
      <c r="D1261" s="14"/>
      <c r="AA1261" s="15"/>
      <c r="AB1261" s="15"/>
      <c r="AC1261" s="15"/>
      <c r="AD1261" s="15"/>
      <c r="AE1261" s="15"/>
      <c r="AG1261" s="68"/>
      <c r="AN1261" s="15"/>
      <c r="AO1261" s="15"/>
      <c r="AP1261" s="15"/>
      <c r="AQ1261" s="15"/>
      <c r="AR1261" s="15"/>
      <c r="AS1261" s="15"/>
      <c r="AT1261" s="15"/>
      <c r="AU1261" s="15"/>
    </row>
    <row r="1262" spans="3:64" x14ac:dyDescent="0.2">
      <c r="C1262" s="14"/>
      <c r="D1262" s="14"/>
      <c r="AA1262" s="15"/>
      <c r="AB1262" s="15"/>
      <c r="AC1262" s="15"/>
      <c r="AD1262" s="15"/>
      <c r="AE1262" s="15"/>
      <c r="AG1262" s="68"/>
      <c r="AN1262" s="15"/>
      <c r="AO1262" s="15"/>
      <c r="AP1262" s="15"/>
      <c r="AQ1262" s="15"/>
      <c r="AR1262" s="15"/>
      <c r="AS1262" s="15"/>
      <c r="AT1262" s="15"/>
      <c r="AU1262" s="15"/>
    </row>
    <row r="1263" spans="3:64" x14ac:dyDescent="0.2">
      <c r="C1263" s="14"/>
      <c r="D1263" s="14"/>
      <c r="AA1263" s="15"/>
      <c r="AB1263" s="15"/>
      <c r="AC1263" s="15"/>
      <c r="AD1263" s="15"/>
      <c r="AE1263" s="15"/>
      <c r="AG1263" s="68"/>
      <c r="AN1263" s="15"/>
      <c r="AO1263" s="15"/>
      <c r="AP1263" s="15"/>
      <c r="AQ1263" s="15"/>
      <c r="AR1263" s="15"/>
      <c r="AS1263" s="15"/>
      <c r="AT1263" s="15"/>
      <c r="AU1263" s="15"/>
    </row>
    <row r="1264" spans="3:64" x14ac:dyDescent="0.2">
      <c r="C1264" s="14"/>
      <c r="D1264" s="14"/>
      <c r="AA1264" s="15"/>
      <c r="AB1264" s="15"/>
      <c r="AC1264" s="15"/>
      <c r="AD1264" s="15"/>
      <c r="AE1264" s="15"/>
      <c r="AG1264" s="68"/>
      <c r="AN1264" s="15"/>
      <c r="AO1264" s="15"/>
      <c r="AP1264" s="15"/>
      <c r="AQ1264" s="15"/>
      <c r="AR1264" s="15"/>
      <c r="AS1264" s="15"/>
      <c r="AT1264" s="15"/>
      <c r="AU1264" s="15"/>
    </row>
    <row r="1265" spans="3:47" x14ac:dyDescent="0.2">
      <c r="C1265" s="14"/>
      <c r="D1265" s="14"/>
      <c r="AA1265" s="15"/>
      <c r="AB1265" s="15"/>
      <c r="AC1265" s="15"/>
      <c r="AD1265" s="15"/>
      <c r="AE1265" s="15"/>
      <c r="AG1265" s="68"/>
      <c r="AN1265" s="15"/>
      <c r="AO1265" s="15"/>
      <c r="AP1265" s="15"/>
      <c r="AQ1265" s="15"/>
      <c r="AR1265" s="15"/>
      <c r="AS1265" s="15"/>
      <c r="AT1265" s="15"/>
      <c r="AU1265" s="15"/>
    </row>
    <row r="1266" spans="3:47" x14ac:dyDescent="0.2">
      <c r="C1266" s="14"/>
      <c r="D1266" s="14"/>
      <c r="AA1266" s="15"/>
      <c r="AB1266" s="15"/>
      <c r="AC1266" s="15"/>
      <c r="AD1266" s="15"/>
      <c r="AE1266" s="15"/>
      <c r="AG1266" s="68"/>
      <c r="AN1266" s="15"/>
      <c r="AO1266" s="15"/>
      <c r="AP1266" s="15"/>
      <c r="AQ1266" s="15"/>
      <c r="AR1266" s="15"/>
      <c r="AS1266" s="15"/>
      <c r="AT1266" s="15"/>
      <c r="AU1266" s="15"/>
    </row>
    <row r="1267" spans="3:47" x14ac:dyDescent="0.2">
      <c r="C1267" s="14"/>
      <c r="D1267" s="14"/>
      <c r="AA1267" s="15"/>
      <c r="AB1267" s="15"/>
      <c r="AC1267" s="15"/>
      <c r="AD1267" s="15"/>
      <c r="AE1267" s="15"/>
      <c r="AG1267" s="68"/>
      <c r="AN1267" s="15"/>
      <c r="AO1267" s="15"/>
      <c r="AP1267" s="15"/>
      <c r="AQ1267" s="15"/>
      <c r="AR1267" s="15"/>
      <c r="AS1267" s="15"/>
      <c r="AT1267" s="15"/>
      <c r="AU1267" s="15"/>
    </row>
    <row r="1268" spans="3:47" x14ac:dyDescent="0.2">
      <c r="C1268" s="14"/>
      <c r="D1268" s="14"/>
      <c r="AA1268" s="15"/>
      <c r="AB1268" s="15"/>
      <c r="AC1268" s="15"/>
      <c r="AD1268" s="15"/>
      <c r="AE1268" s="15"/>
      <c r="AG1268" s="68"/>
      <c r="AN1268" s="15"/>
      <c r="AO1268" s="15"/>
      <c r="AP1268" s="15"/>
      <c r="AQ1268" s="15"/>
      <c r="AR1268" s="15"/>
      <c r="AS1268" s="15"/>
      <c r="AT1268" s="15"/>
      <c r="AU1268" s="15"/>
    </row>
    <row r="1269" spans="3:47" x14ac:dyDescent="0.2">
      <c r="C1269" s="14"/>
      <c r="D1269" s="14"/>
      <c r="AA1269" s="15"/>
      <c r="AB1269" s="15"/>
      <c r="AC1269" s="15"/>
      <c r="AD1269" s="15"/>
      <c r="AE1269" s="15"/>
      <c r="AG1269" s="68"/>
      <c r="AN1269" s="15"/>
      <c r="AO1269" s="15"/>
      <c r="AP1269" s="15"/>
      <c r="AQ1269" s="15"/>
      <c r="AR1269" s="15"/>
      <c r="AS1269" s="15"/>
      <c r="AT1269" s="15"/>
      <c r="AU1269" s="15"/>
    </row>
    <row r="1270" spans="3:47" x14ac:dyDescent="0.2">
      <c r="C1270" s="14"/>
      <c r="D1270" s="14"/>
      <c r="AA1270" s="15"/>
      <c r="AB1270" s="15"/>
      <c r="AC1270" s="15"/>
      <c r="AD1270" s="15"/>
      <c r="AE1270" s="15"/>
      <c r="AG1270" s="68"/>
      <c r="AN1270" s="15"/>
      <c r="AO1270" s="15"/>
      <c r="AP1270" s="15"/>
      <c r="AQ1270" s="15"/>
      <c r="AR1270" s="15"/>
      <c r="AS1270" s="15"/>
      <c r="AT1270" s="15"/>
      <c r="AU1270" s="15"/>
    </row>
    <row r="1271" spans="3:47" x14ac:dyDescent="0.2">
      <c r="C1271" s="14"/>
      <c r="D1271" s="14"/>
      <c r="AA1271" s="15"/>
      <c r="AB1271" s="15"/>
      <c r="AC1271" s="15"/>
      <c r="AD1271" s="15"/>
      <c r="AE1271" s="15"/>
      <c r="AG1271" s="68"/>
      <c r="AN1271" s="15"/>
      <c r="AO1271" s="15"/>
      <c r="AP1271" s="15"/>
      <c r="AQ1271" s="15"/>
      <c r="AR1271" s="15"/>
      <c r="AS1271" s="15"/>
      <c r="AT1271" s="15"/>
      <c r="AU1271" s="15"/>
    </row>
    <row r="1272" spans="3:47" x14ac:dyDescent="0.2">
      <c r="C1272" s="14"/>
      <c r="D1272" s="14"/>
      <c r="AA1272" s="15"/>
      <c r="AB1272" s="15"/>
      <c r="AC1272" s="15"/>
      <c r="AD1272" s="15"/>
      <c r="AE1272" s="15"/>
      <c r="AG1272" s="68"/>
      <c r="AN1272" s="15"/>
      <c r="AO1272" s="15"/>
      <c r="AP1272" s="15"/>
      <c r="AQ1272" s="15"/>
      <c r="AR1272" s="15"/>
      <c r="AS1272" s="15"/>
      <c r="AT1272" s="15"/>
      <c r="AU1272" s="15"/>
    </row>
    <row r="1273" spans="3:47" x14ac:dyDescent="0.2">
      <c r="C1273" s="14"/>
      <c r="D1273" s="14"/>
      <c r="AA1273" s="15"/>
      <c r="AB1273" s="15"/>
      <c r="AC1273" s="15"/>
      <c r="AD1273" s="15"/>
      <c r="AE1273" s="15"/>
      <c r="AG1273" s="68"/>
      <c r="AN1273" s="15"/>
      <c r="AO1273" s="15"/>
      <c r="AP1273" s="15"/>
      <c r="AQ1273" s="15"/>
      <c r="AR1273" s="15"/>
      <c r="AS1273" s="15"/>
      <c r="AT1273" s="15"/>
      <c r="AU1273" s="15"/>
    </row>
    <row r="1274" spans="3:47" x14ac:dyDescent="0.2">
      <c r="C1274" s="14"/>
      <c r="D1274" s="14"/>
      <c r="AA1274" s="15"/>
      <c r="AB1274" s="15"/>
      <c r="AC1274" s="15"/>
      <c r="AD1274" s="15"/>
      <c r="AE1274" s="15"/>
      <c r="AG1274" s="68"/>
      <c r="AN1274" s="15"/>
      <c r="AO1274" s="15"/>
      <c r="AP1274" s="15"/>
      <c r="AQ1274" s="15"/>
      <c r="AR1274" s="15"/>
      <c r="AS1274" s="15"/>
      <c r="AT1274" s="15"/>
      <c r="AU1274" s="15"/>
    </row>
    <row r="1275" spans="3:47" x14ac:dyDescent="0.2">
      <c r="C1275" s="14"/>
      <c r="D1275" s="14"/>
      <c r="AA1275" s="15"/>
      <c r="AB1275" s="15"/>
      <c r="AC1275" s="15"/>
      <c r="AD1275" s="15"/>
      <c r="AE1275" s="15"/>
      <c r="AG1275" s="68"/>
      <c r="AN1275" s="15"/>
      <c r="AO1275" s="15"/>
      <c r="AP1275" s="15"/>
      <c r="AQ1275" s="15"/>
      <c r="AR1275" s="15"/>
      <c r="AS1275" s="15"/>
      <c r="AT1275" s="15"/>
      <c r="AU1275" s="15"/>
    </row>
    <row r="1276" spans="3:47" x14ac:dyDescent="0.2">
      <c r="C1276" s="14"/>
      <c r="D1276" s="14"/>
      <c r="AA1276" s="15"/>
      <c r="AB1276" s="15"/>
      <c r="AC1276" s="15"/>
      <c r="AD1276" s="15"/>
      <c r="AE1276" s="15"/>
      <c r="AG1276" s="68"/>
      <c r="AN1276" s="15"/>
      <c r="AO1276" s="15"/>
      <c r="AP1276" s="15"/>
      <c r="AQ1276" s="15"/>
      <c r="AR1276" s="15"/>
      <c r="AS1276" s="15"/>
      <c r="AT1276" s="15"/>
      <c r="AU1276" s="15"/>
    </row>
    <row r="1277" spans="3:47" x14ac:dyDescent="0.2">
      <c r="C1277" s="14"/>
      <c r="D1277" s="14"/>
      <c r="AA1277" s="15"/>
      <c r="AB1277" s="15"/>
      <c r="AC1277" s="15"/>
      <c r="AD1277" s="15"/>
      <c r="AE1277" s="15"/>
      <c r="AG1277" s="68"/>
      <c r="AN1277" s="15"/>
      <c r="AO1277" s="15"/>
      <c r="AP1277" s="15"/>
      <c r="AQ1277" s="15"/>
      <c r="AR1277" s="15"/>
      <c r="AS1277" s="15"/>
      <c r="AT1277" s="15"/>
      <c r="AU1277" s="15"/>
    </row>
    <row r="1278" spans="3:47" x14ac:dyDescent="0.2">
      <c r="C1278" s="14"/>
      <c r="D1278" s="14"/>
      <c r="AA1278" s="15"/>
      <c r="AB1278" s="15"/>
      <c r="AC1278" s="15"/>
      <c r="AD1278" s="15"/>
      <c r="AE1278" s="15"/>
      <c r="AG1278" s="68"/>
      <c r="AN1278" s="15"/>
      <c r="AO1278" s="15"/>
      <c r="AP1278" s="15"/>
      <c r="AQ1278" s="15"/>
      <c r="AR1278" s="15"/>
      <c r="AS1278" s="15"/>
      <c r="AT1278" s="15"/>
      <c r="AU1278" s="15"/>
    </row>
    <row r="1279" spans="3:47" x14ac:dyDescent="0.2">
      <c r="C1279" s="14"/>
      <c r="D1279" s="14"/>
      <c r="AA1279" s="15"/>
      <c r="AB1279" s="15"/>
      <c r="AC1279" s="15"/>
      <c r="AD1279" s="15"/>
      <c r="AE1279" s="15"/>
      <c r="AG1279" s="68"/>
      <c r="AN1279" s="15"/>
      <c r="AO1279" s="15"/>
      <c r="AP1279" s="15"/>
      <c r="AQ1279" s="15"/>
      <c r="AR1279" s="15"/>
      <c r="AS1279" s="15"/>
      <c r="AT1279" s="15"/>
      <c r="AU1279" s="15"/>
    </row>
    <row r="1280" spans="3:47" x14ac:dyDescent="0.2">
      <c r="C1280" s="14"/>
      <c r="D1280" s="14"/>
      <c r="AA1280" s="15"/>
      <c r="AB1280" s="15"/>
      <c r="AC1280" s="15"/>
      <c r="AD1280" s="15"/>
      <c r="AE1280" s="15"/>
      <c r="AG1280" s="68"/>
      <c r="AN1280" s="15"/>
      <c r="AO1280" s="15"/>
      <c r="AP1280" s="15"/>
      <c r="AQ1280" s="15"/>
      <c r="AR1280" s="15"/>
      <c r="AS1280" s="15"/>
      <c r="AT1280" s="15"/>
      <c r="AU1280" s="15"/>
    </row>
    <row r="1281" spans="3:64" x14ac:dyDescent="0.2">
      <c r="C1281" s="14"/>
      <c r="D1281" s="14"/>
      <c r="AA1281" s="15"/>
      <c r="AB1281" s="15"/>
      <c r="AC1281" s="15"/>
      <c r="AD1281" s="15"/>
      <c r="AE1281" s="15"/>
      <c r="AG1281" s="68"/>
      <c r="AN1281" s="15"/>
      <c r="AO1281" s="15"/>
      <c r="AP1281" s="15"/>
      <c r="AQ1281" s="15"/>
      <c r="AR1281" s="15"/>
      <c r="AS1281" s="15"/>
      <c r="AT1281" s="15"/>
      <c r="AU1281" s="15"/>
    </row>
    <row r="1282" spans="3:64" x14ac:dyDescent="0.2">
      <c r="C1282" s="14"/>
      <c r="D1282" s="14"/>
      <c r="AA1282" s="15"/>
      <c r="AB1282" s="15"/>
      <c r="AC1282" s="15"/>
      <c r="AD1282" s="15"/>
      <c r="AE1282" s="15"/>
      <c r="AG1282" s="68"/>
      <c r="AN1282" s="15"/>
      <c r="AO1282" s="15"/>
      <c r="AP1282" s="15"/>
      <c r="AQ1282" s="15"/>
      <c r="AR1282" s="15"/>
      <c r="AS1282" s="15"/>
      <c r="AT1282" s="15"/>
      <c r="AU1282" s="15"/>
    </row>
    <row r="1283" spans="3:64" x14ac:dyDescent="0.2">
      <c r="C1283" s="14"/>
      <c r="D1283" s="14"/>
      <c r="AA1283" s="15"/>
      <c r="AB1283" s="15"/>
      <c r="AC1283" s="15"/>
      <c r="AD1283" s="15"/>
      <c r="AE1283" s="15"/>
      <c r="AG1283" s="68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</row>
    <row r="1284" spans="3:64" x14ac:dyDescent="0.2">
      <c r="C1284" s="14"/>
      <c r="D1284" s="14"/>
      <c r="AA1284" s="15"/>
      <c r="AB1284" s="15"/>
      <c r="AC1284" s="15"/>
      <c r="AD1284" s="15"/>
      <c r="AE1284" s="15"/>
      <c r="AG1284" s="68"/>
      <c r="AN1284" s="15"/>
      <c r="AO1284" s="15"/>
      <c r="AP1284" s="15"/>
      <c r="AQ1284" s="15"/>
      <c r="AR1284" s="15"/>
      <c r="AS1284" s="15"/>
      <c r="AT1284" s="15"/>
      <c r="AU1284" s="15"/>
    </row>
    <row r="1285" spans="3:64" x14ac:dyDescent="0.2">
      <c r="C1285" s="14"/>
      <c r="D1285" s="14"/>
      <c r="AA1285" s="15"/>
      <c r="AB1285" s="15"/>
      <c r="AC1285" s="15"/>
      <c r="AD1285" s="15"/>
      <c r="AE1285" s="15"/>
      <c r="AG1285" s="68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</row>
    <row r="1286" spans="3:64" x14ac:dyDescent="0.2">
      <c r="C1286" s="14"/>
      <c r="D1286" s="14"/>
      <c r="AA1286" s="15"/>
      <c r="AB1286" s="15"/>
      <c r="AC1286" s="15"/>
      <c r="AD1286" s="15"/>
      <c r="AE1286" s="15"/>
      <c r="AG1286" s="68"/>
      <c r="AN1286" s="15"/>
      <c r="AO1286" s="15"/>
      <c r="AP1286" s="15"/>
      <c r="AQ1286" s="15"/>
      <c r="AR1286" s="15"/>
      <c r="AS1286" s="15"/>
      <c r="AT1286" s="15"/>
      <c r="AU1286" s="15"/>
    </row>
    <row r="1287" spans="3:64" x14ac:dyDescent="0.2">
      <c r="C1287" s="14"/>
      <c r="D1287" s="14"/>
      <c r="AA1287" s="15"/>
      <c r="AB1287" s="15"/>
      <c r="AC1287" s="15"/>
      <c r="AD1287" s="15"/>
      <c r="AE1287" s="15"/>
      <c r="AG1287" s="68"/>
      <c r="AN1287" s="15"/>
      <c r="AO1287" s="15"/>
      <c r="AP1287" s="15"/>
      <c r="AQ1287" s="15"/>
      <c r="AR1287" s="15"/>
      <c r="AS1287" s="15"/>
      <c r="AT1287" s="15"/>
      <c r="AU1287" s="15"/>
      <c r="AV1287" s="15"/>
    </row>
    <row r="1288" spans="3:64" x14ac:dyDescent="0.2">
      <c r="C1288" s="14"/>
      <c r="D1288" s="14"/>
      <c r="AA1288" s="15"/>
      <c r="AB1288" s="15"/>
      <c r="AC1288" s="15"/>
      <c r="AD1288" s="15"/>
      <c r="AE1288" s="15"/>
      <c r="AG1288" s="68"/>
      <c r="AN1288" s="15"/>
      <c r="AO1288" s="15"/>
      <c r="AP1288" s="15"/>
      <c r="AQ1288" s="15"/>
      <c r="AR1288" s="15"/>
      <c r="AS1288" s="15"/>
      <c r="AT1288" s="15"/>
      <c r="AU1288" s="15"/>
    </row>
    <row r="1289" spans="3:64" x14ac:dyDescent="0.2">
      <c r="C1289" s="14"/>
      <c r="D1289" s="14"/>
      <c r="AA1289" s="15"/>
      <c r="AB1289" s="15"/>
      <c r="AC1289" s="15"/>
      <c r="AD1289" s="15"/>
      <c r="AE1289" s="15"/>
      <c r="AG1289" s="68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</row>
    <row r="1290" spans="3:64" x14ac:dyDescent="0.2">
      <c r="C1290" s="14"/>
      <c r="D1290" s="14"/>
      <c r="AA1290" s="15"/>
      <c r="AB1290" s="15"/>
      <c r="AC1290" s="15"/>
      <c r="AD1290" s="15"/>
      <c r="AE1290" s="15"/>
      <c r="AG1290" s="68"/>
      <c r="AN1290" s="15"/>
      <c r="AO1290" s="15"/>
      <c r="AP1290" s="15"/>
      <c r="AQ1290" s="15"/>
      <c r="AR1290" s="15"/>
      <c r="AS1290" s="15"/>
      <c r="AT1290" s="15"/>
      <c r="AU1290" s="15"/>
    </row>
    <row r="1291" spans="3:64" x14ac:dyDescent="0.2">
      <c r="C1291" s="14"/>
      <c r="D1291" s="14"/>
      <c r="AA1291" s="15"/>
      <c r="AB1291" s="15"/>
      <c r="AC1291" s="15"/>
      <c r="AD1291" s="15"/>
      <c r="AE1291" s="15"/>
      <c r="AG1291" s="68"/>
      <c r="AN1291" s="15"/>
      <c r="AO1291" s="15"/>
      <c r="AP1291" s="15"/>
      <c r="AQ1291" s="15"/>
      <c r="AR1291" s="15"/>
      <c r="AS1291" s="15"/>
      <c r="AT1291" s="15"/>
      <c r="AU1291" s="15"/>
    </row>
    <row r="1292" spans="3:64" x14ac:dyDescent="0.2">
      <c r="C1292" s="14"/>
      <c r="D1292" s="14"/>
      <c r="AA1292" s="15"/>
      <c r="AB1292" s="15"/>
      <c r="AC1292" s="15"/>
      <c r="AD1292" s="15"/>
      <c r="AE1292" s="15"/>
      <c r="AG1292" s="68"/>
      <c r="AN1292" s="15"/>
      <c r="AO1292" s="15"/>
      <c r="AP1292" s="15"/>
      <c r="AQ1292" s="15"/>
      <c r="AR1292" s="15"/>
      <c r="AS1292" s="15"/>
      <c r="AT1292" s="15"/>
      <c r="AU1292" s="15"/>
    </row>
    <row r="1293" spans="3:64" x14ac:dyDescent="0.2">
      <c r="C1293" s="14"/>
      <c r="D1293" s="14"/>
      <c r="AA1293" s="15"/>
      <c r="AB1293" s="15"/>
      <c r="AC1293" s="15"/>
      <c r="AD1293" s="15"/>
      <c r="AE1293" s="15"/>
      <c r="AG1293" s="68"/>
      <c r="AN1293" s="15"/>
      <c r="AO1293" s="15"/>
      <c r="AP1293" s="15"/>
      <c r="AQ1293" s="15"/>
      <c r="AR1293" s="15"/>
      <c r="AS1293" s="15"/>
      <c r="AT1293" s="15"/>
      <c r="AU1293" s="15"/>
      <c r="AV1293" s="15"/>
    </row>
    <row r="1294" spans="3:64" x14ac:dyDescent="0.2">
      <c r="C1294" s="14"/>
      <c r="D1294" s="14"/>
      <c r="AA1294" s="15"/>
      <c r="AB1294" s="15"/>
      <c r="AC1294" s="15"/>
      <c r="AD1294" s="15"/>
      <c r="AE1294" s="15"/>
      <c r="AG1294" s="68"/>
      <c r="AN1294" s="15"/>
      <c r="AO1294" s="15"/>
      <c r="AP1294" s="15"/>
      <c r="AQ1294" s="15"/>
      <c r="AR1294" s="15"/>
      <c r="AS1294" s="15"/>
      <c r="AT1294" s="15"/>
      <c r="AU1294" s="15"/>
    </row>
    <row r="1295" spans="3:64" x14ac:dyDescent="0.2">
      <c r="C1295" s="14"/>
      <c r="D1295" s="14"/>
      <c r="AA1295" s="15"/>
      <c r="AB1295" s="15"/>
      <c r="AC1295" s="15"/>
      <c r="AD1295" s="15"/>
      <c r="AE1295" s="15"/>
      <c r="AG1295" s="68"/>
      <c r="AN1295" s="15"/>
      <c r="AO1295" s="15"/>
      <c r="AP1295" s="15"/>
      <c r="AQ1295" s="15"/>
      <c r="AR1295" s="15"/>
      <c r="AS1295" s="15"/>
      <c r="AT1295" s="15"/>
      <c r="AU1295" s="15"/>
    </row>
    <row r="1296" spans="3:64" x14ac:dyDescent="0.2">
      <c r="C1296" s="14"/>
      <c r="D1296" s="14"/>
      <c r="AA1296" s="15"/>
      <c r="AB1296" s="15"/>
      <c r="AC1296" s="15"/>
      <c r="AD1296" s="15"/>
      <c r="AE1296" s="15"/>
      <c r="AG1296" s="68"/>
      <c r="AN1296" s="15"/>
      <c r="AO1296" s="15"/>
      <c r="AP1296" s="15"/>
      <c r="AQ1296" s="15"/>
      <c r="AR1296" s="15"/>
      <c r="AS1296" s="15"/>
      <c r="AT1296" s="15"/>
      <c r="AU1296" s="15"/>
    </row>
    <row r="1297" spans="3:47" x14ac:dyDescent="0.2">
      <c r="C1297" s="14"/>
      <c r="D1297" s="14"/>
      <c r="AA1297" s="15"/>
      <c r="AB1297" s="15"/>
      <c r="AC1297" s="15"/>
      <c r="AD1297" s="15"/>
      <c r="AE1297" s="15"/>
      <c r="AG1297" s="68"/>
      <c r="AN1297" s="15"/>
      <c r="AO1297" s="15"/>
      <c r="AP1297" s="15"/>
      <c r="AQ1297" s="15"/>
      <c r="AR1297" s="15"/>
      <c r="AS1297" s="15"/>
      <c r="AT1297" s="15"/>
      <c r="AU1297" s="15"/>
    </row>
    <row r="1298" spans="3:47" x14ac:dyDescent="0.2">
      <c r="C1298" s="14"/>
      <c r="D1298" s="14"/>
      <c r="AA1298" s="15"/>
      <c r="AB1298" s="15"/>
      <c r="AC1298" s="15"/>
      <c r="AD1298" s="15"/>
      <c r="AE1298" s="15"/>
      <c r="AG1298" s="68"/>
      <c r="AN1298" s="15"/>
      <c r="AO1298" s="15"/>
      <c r="AP1298" s="15"/>
      <c r="AQ1298" s="15"/>
      <c r="AR1298" s="15"/>
      <c r="AS1298" s="15"/>
      <c r="AT1298" s="15"/>
      <c r="AU1298" s="15"/>
    </row>
    <row r="1299" spans="3:47" x14ac:dyDescent="0.2">
      <c r="C1299" s="14"/>
      <c r="D1299" s="14"/>
      <c r="AA1299" s="15"/>
      <c r="AB1299" s="15"/>
      <c r="AC1299" s="15"/>
      <c r="AD1299" s="15"/>
      <c r="AE1299" s="15"/>
      <c r="AG1299" s="68"/>
      <c r="AN1299" s="15"/>
      <c r="AO1299" s="15"/>
      <c r="AP1299" s="15"/>
      <c r="AQ1299" s="15"/>
      <c r="AR1299" s="15"/>
      <c r="AS1299" s="15"/>
      <c r="AT1299" s="15"/>
      <c r="AU1299" s="15"/>
    </row>
    <row r="1300" spans="3:47" x14ac:dyDescent="0.2">
      <c r="C1300" s="14"/>
      <c r="D1300" s="14"/>
      <c r="AA1300" s="15"/>
      <c r="AB1300" s="15"/>
      <c r="AC1300" s="15"/>
      <c r="AD1300" s="15"/>
      <c r="AE1300" s="15"/>
      <c r="AG1300" s="68"/>
      <c r="AN1300" s="15"/>
      <c r="AO1300" s="15"/>
      <c r="AP1300" s="15"/>
      <c r="AQ1300" s="15"/>
      <c r="AR1300" s="15"/>
      <c r="AS1300" s="15"/>
      <c r="AT1300" s="15"/>
      <c r="AU1300" s="15"/>
    </row>
    <row r="1301" spans="3:47" x14ac:dyDescent="0.2">
      <c r="C1301" s="14"/>
      <c r="D1301" s="14"/>
      <c r="AA1301" s="15"/>
      <c r="AB1301" s="15"/>
      <c r="AC1301" s="15"/>
      <c r="AD1301" s="15"/>
      <c r="AE1301" s="15"/>
      <c r="AG1301" s="68"/>
      <c r="AN1301" s="15"/>
      <c r="AO1301" s="15"/>
      <c r="AP1301" s="15"/>
      <c r="AQ1301" s="15"/>
      <c r="AR1301" s="15"/>
      <c r="AS1301" s="15"/>
      <c r="AT1301" s="15"/>
      <c r="AU1301" s="15"/>
    </row>
    <row r="1302" spans="3:47" x14ac:dyDescent="0.2">
      <c r="C1302" s="14"/>
      <c r="D1302" s="14"/>
      <c r="AA1302" s="15"/>
      <c r="AB1302" s="15"/>
      <c r="AC1302" s="15"/>
      <c r="AD1302" s="15"/>
      <c r="AE1302" s="15"/>
      <c r="AG1302" s="68"/>
      <c r="AN1302" s="15"/>
      <c r="AO1302" s="15"/>
      <c r="AP1302" s="15"/>
      <c r="AQ1302" s="15"/>
      <c r="AR1302" s="15"/>
      <c r="AS1302" s="15"/>
      <c r="AT1302" s="15"/>
      <c r="AU1302" s="15"/>
    </row>
    <row r="1303" spans="3:47" x14ac:dyDescent="0.2">
      <c r="C1303" s="14"/>
      <c r="D1303" s="14"/>
      <c r="AA1303" s="15"/>
      <c r="AB1303" s="15"/>
      <c r="AC1303" s="15"/>
      <c r="AD1303" s="15"/>
      <c r="AE1303" s="15"/>
      <c r="AG1303" s="68"/>
      <c r="AN1303" s="15"/>
      <c r="AO1303" s="15"/>
      <c r="AP1303" s="15"/>
      <c r="AQ1303" s="15"/>
      <c r="AR1303" s="15"/>
      <c r="AS1303" s="15"/>
      <c r="AT1303" s="15"/>
      <c r="AU1303" s="15"/>
    </row>
    <row r="1304" spans="3:47" x14ac:dyDescent="0.2">
      <c r="C1304" s="14"/>
      <c r="D1304" s="14"/>
      <c r="AA1304" s="15"/>
      <c r="AB1304" s="15"/>
      <c r="AC1304" s="15"/>
      <c r="AD1304" s="15"/>
      <c r="AE1304" s="15"/>
      <c r="AG1304" s="68"/>
      <c r="AN1304" s="15"/>
      <c r="AO1304" s="15"/>
      <c r="AP1304" s="15"/>
      <c r="AQ1304" s="15"/>
      <c r="AR1304" s="15"/>
      <c r="AS1304" s="15"/>
      <c r="AT1304" s="15"/>
      <c r="AU1304" s="15"/>
    </row>
    <row r="1305" spans="3:47" x14ac:dyDescent="0.2">
      <c r="C1305" s="14"/>
      <c r="D1305" s="14"/>
      <c r="AA1305" s="15"/>
      <c r="AB1305" s="15"/>
      <c r="AC1305" s="15"/>
      <c r="AD1305" s="15"/>
      <c r="AE1305" s="15"/>
      <c r="AG1305" s="68"/>
      <c r="AN1305" s="15"/>
      <c r="AO1305" s="15"/>
      <c r="AP1305" s="15"/>
      <c r="AQ1305" s="15"/>
      <c r="AR1305" s="15"/>
      <c r="AS1305" s="15"/>
      <c r="AT1305" s="15"/>
      <c r="AU1305" s="15"/>
    </row>
    <row r="1306" spans="3:47" x14ac:dyDescent="0.2">
      <c r="C1306" s="14"/>
      <c r="D1306" s="14"/>
      <c r="AA1306" s="15"/>
      <c r="AB1306" s="15"/>
      <c r="AC1306" s="15"/>
      <c r="AD1306" s="15"/>
      <c r="AE1306" s="15"/>
      <c r="AG1306" s="68"/>
      <c r="AN1306" s="15"/>
      <c r="AO1306" s="15"/>
      <c r="AP1306" s="15"/>
      <c r="AQ1306" s="15"/>
      <c r="AR1306" s="15"/>
      <c r="AS1306" s="15"/>
      <c r="AT1306" s="15"/>
      <c r="AU1306" s="15"/>
    </row>
    <row r="1307" spans="3:47" x14ac:dyDescent="0.2">
      <c r="C1307" s="14"/>
      <c r="D1307" s="14"/>
      <c r="AA1307" s="15"/>
      <c r="AB1307" s="15"/>
      <c r="AC1307" s="15"/>
      <c r="AD1307" s="15"/>
      <c r="AE1307" s="15"/>
      <c r="AG1307" s="68"/>
      <c r="AN1307" s="15"/>
      <c r="AO1307" s="15"/>
      <c r="AP1307" s="15"/>
      <c r="AQ1307" s="15"/>
      <c r="AR1307" s="15"/>
      <c r="AS1307" s="15"/>
      <c r="AT1307" s="15"/>
      <c r="AU1307" s="15"/>
    </row>
    <row r="1308" spans="3:47" x14ac:dyDescent="0.2">
      <c r="C1308" s="14"/>
      <c r="D1308" s="14"/>
      <c r="AA1308" s="15"/>
      <c r="AB1308" s="15"/>
      <c r="AC1308" s="15"/>
      <c r="AD1308" s="15"/>
      <c r="AE1308" s="15"/>
      <c r="AG1308" s="68"/>
      <c r="AN1308" s="15"/>
      <c r="AO1308" s="15"/>
      <c r="AP1308" s="15"/>
      <c r="AQ1308" s="15"/>
      <c r="AR1308" s="15"/>
      <c r="AS1308" s="15"/>
      <c r="AT1308" s="15"/>
      <c r="AU1308" s="15"/>
    </row>
    <row r="1309" spans="3:47" x14ac:dyDescent="0.2">
      <c r="C1309" s="14"/>
      <c r="D1309" s="14"/>
      <c r="AA1309" s="15"/>
      <c r="AB1309" s="15"/>
      <c r="AC1309" s="15"/>
      <c r="AD1309" s="15"/>
      <c r="AE1309" s="15"/>
      <c r="AG1309" s="68"/>
      <c r="AN1309" s="15"/>
      <c r="AO1309" s="15"/>
      <c r="AP1309" s="15"/>
      <c r="AQ1309" s="15"/>
      <c r="AR1309" s="15"/>
      <c r="AS1309" s="15"/>
      <c r="AT1309" s="15"/>
      <c r="AU1309" s="15"/>
    </row>
    <row r="1310" spans="3:47" x14ac:dyDescent="0.2">
      <c r="C1310" s="14"/>
      <c r="D1310" s="14"/>
      <c r="AA1310" s="15"/>
      <c r="AB1310" s="15"/>
      <c r="AC1310" s="15"/>
      <c r="AD1310" s="15"/>
      <c r="AE1310" s="15"/>
      <c r="AG1310" s="68"/>
      <c r="AN1310" s="15"/>
      <c r="AO1310" s="15"/>
      <c r="AP1310" s="15"/>
      <c r="AQ1310" s="15"/>
      <c r="AR1310" s="15"/>
      <c r="AS1310" s="15"/>
      <c r="AT1310" s="15"/>
      <c r="AU1310" s="15"/>
    </row>
    <row r="1311" spans="3:47" x14ac:dyDescent="0.2">
      <c r="C1311" s="14"/>
      <c r="D1311" s="14"/>
      <c r="AA1311" s="15"/>
      <c r="AB1311" s="15"/>
      <c r="AC1311" s="15"/>
      <c r="AD1311" s="15"/>
      <c r="AE1311" s="15"/>
      <c r="AG1311" s="68"/>
      <c r="AN1311" s="15"/>
      <c r="AO1311" s="15"/>
      <c r="AP1311" s="15"/>
      <c r="AQ1311" s="15"/>
      <c r="AR1311" s="15"/>
      <c r="AS1311" s="15"/>
      <c r="AT1311" s="15"/>
      <c r="AU1311" s="15"/>
    </row>
    <row r="1312" spans="3:47" x14ac:dyDescent="0.2">
      <c r="C1312" s="14"/>
      <c r="D1312" s="14"/>
      <c r="AA1312" s="15"/>
      <c r="AB1312" s="15"/>
      <c r="AC1312" s="15"/>
      <c r="AD1312" s="15"/>
      <c r="AE1312" s="15"/>
      <c r="AG1312" s="68"/>
      <c r="AN1312" s="15"/>
      <c r="AO1312" s="15"/>
      <c r="AP1312" s="15"/>
      <c r="AQ1312" s="15"/>
      <c r="AR1312" s="15"/>
      <c r="AS1312" s="15"/>
      <c r="AT1312" s="15"/>
      <c r="AU1312" s="15"/>
    </row>
    <row r="1313" spans="3:64" x14ac:dyDescent="0.2">
      <c r="C1313" s="14"/>
      <c r="D1313" s="14"/>
      <c r="AA1313" s="15"/>
      <c r="AB1313" s="15"/>
      <c r="AC1313" s="15"/>
      <c r="AD1313" s="15"/>
      <c r="AE1313" s="15"/>
      <c r="AG1313" s="68"/>
      <c r="AN1313" s="15"/>
      <c r="AO1313" s="15"/>
      <c r="AP1313" s="15"/>
      <c r="AQ1313" s="15"/>
      <c r="AR1313" s="15"/>
      <c r="AS1313" s="15"/>
      <c r="AT1313" s="15"/>
      <c r="AU1313" s="15"/>
    </row>
    <row r="1314" spans="3:64" x14ac:dyDescent="0.2">
      <c r="C1314" s="14"/>
      <c r="D1314" s="14"/>
      <c r="AA1314" s="15"/>
      <c r="AB1314" s="15"/>
      <c r="AC1314" s="15"/>
      <c r="AD1314" s="15"/>
      <c r="AE1314" s="15"/>
      <c r="AG1314" s="68"/>
      <c r="AN1314" s="15"/>
      <c r="AO1314" s="15"/>
      <c r="AP1314" s="15"/>
      <c r="AQ1314" s="15"/>
      <c r="AR1314" s="15"/>
      <c r="AS1314" s="15"/>
      <c r="AT1314" s="15"/>
      <c r="AU1314" s="15"/>
    </row>
    <row r="1315" spans="3:64" x14ac:dyDescent="0.2">
      <c r="C1315" s="14"/>
      <c r="D1315" s="14"/>
      <c r="AA1315" s="15"/>
      <c r="AB1315" s="15"/>
      <c r="AC1315" s="15"/>
      <c r="AD1315" s="15"/>
      <c r="AE1315" s="15"/>
      <c r="AG1315" s="68"/>
      <c r="AN1315" s="15"/>
      <c r="AO1315" s="15"/>
      <c r="AP1315" s="15"/>
      <c r="AQ1315" s="15"/>
      <c r="AR1315" s="15"/>
      <c r="AS1315" s="15"/>
      <c r="AT1315" s="15"/>
      <c r="AU1315" s="15"/>
    </row>
    <row r="1316" spans="3:64" x14ac:dyDescent="0.2">
      <c r="C1316" s="14"/>
      <c r="D1316" s="14"/>
      <c r="AA1316" s="15"/>
      <c r="AB1316" s="15"/>
      <c r="AC1316" s="15"/>
      <c r="AD1316" s="15"/>
      <c r="AE1316" s="15"/>
      <c r="AG1316" s="68"/>
      <c r="AN1316" s="15"/>
      <c r="AO1316" s="15"/>
      <c r="AP1316" s="15"/>
      <c r="AQ1316" s="15"/>
      <c r="AR1316" s="15"/>
      <c r="AS1316" s="15"/>
      <c r="AT1316" s="15"/>
      <c r="AU1316" s="15"/>
    </row>
    <row r="1317" spans="3:64" x14ac:dyDescent="0.2">
      <c r="C1317" s="14"/>
      <c r="D1317" s="14"/>
      <c r="AA1317" s="15"/>
      <c r="AB1317" s="15"/>
      <c r="AC1317" s="15"/>
      <c r="AD1317" s="15"/>
      <c r="AE1317" s="15"/>
      <c r="AG1317" s="68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</row>
    <row r="1318" spans="3:64" x14ac:dyDescent="0.2">
      <c r="C1318" s="14"/>
      <c r="D1318" s="14"/>
      <c r="AA1318" s="15"/>
      <c r="AB1318" s="15"/>
      <c r="AC1318" s="15"/>
      <c r="AD1318" s="15"/>
      <c r="AE1318" s="15"/>
      <c r="AG1318" s="68"/>
      <c r="AN1318" s="15"/>
      <c r="AO1318" s="15"/>
      <c r="AP1318" s="15"/>
      <c r="AQ1318" s="15"/>
      <c r="AR1318" s="15"/>
      <c r="AS1318" s="15"/>
      <c r="AT1318" s="15"/>
      <c r="AU1318" s="15"/>
    </row>
    <row r="1319" spans="3:64" x14ac:dyDescent="0.2">
      <c r="C1319" s="14"/>
      <c r="D1319" s="14"/>
      <c r="AA1319" s="15"/>
      <c r="AB1319" s="15"/>
      <c r="AC1319" s="15"/>
      <c r="AD1319" s="15"/>
      <c r="AE1319" s="15"/>
      <c r="AG1319" s="68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</row>
    <row r="1320" spans="3:64" x14ac:dyDescent="0.2">
      <c r="C1320" s="14"/>
      <c r="D1320" s="14"/>
      <c r="AA1320" s="15"/>
      <c r="AB1320" s="15"/>
      <c r="AC1320" s="15"/>
      <c r="AD1320" s="15"/>
      <c r="AE1320" s="15"/>
      <c r="AG1320" s="68"/>
      <c r="AN1320" s="15"/>
      <c r="AO1320" s="15"/>
      <c r="AP1320" s="15"/>
      <c r="AQ1320" s="15"/>
      <c r="AR1320" s="15"/>
      <c r="AS1320" s="15"/>
      <c r="AT1320" s="15"/>
      <c r="AU1320" s="15"/>
    </row>
    <row r="1321" spans="3:64" x14ac:dyDescent="0.2">
      <c r="C1321" s="14"/>
      <c r="D1321" s="14"/>
      <c r="AA1321" s="15"/>
      <c r="AB1321" s="15"/>
      <c r="AC1321" s="15"/>
      <c r="AD1321" s="15"/>
      <c r="AE1321" s="15"/>
      <c r="AG1321" s="68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</row>
    <row r="1322" spans="3:64" x14ac:dyDescent="0.2">
      <c r="C1322" s="14"/>
      <c r="D1322" s="14"/>
      <c r="AA1322" s="15"/>
      <c r="AB1322" s="15"/>
      <c r="AC1322" s="15"/>
      <c r="AD1322" s="15"/>
      <c r="AE1322" s="15"/>
      <c r="AG1322" s="68"/>
      <c r="AN1322" s="15"/>
      <c r="AO1322" s="15"/>
      <c r="AP1322" s="15"/>
      <c r="AQ1322" s="15"/>
      <c r="AR1322" s="15"/>
      <c r="AS1322" s="15"/>
      <c r="AT1322" s="15"/>
      <c r="AU1322" s="15"/>
    </row>
    <row r="1323" spans="3:64" x14ac:dyDescent="0.2">
      <c r="C1323" s="14"/>
      <c r="D1323" s="14"/>
      <c r="AA1323" s="15"/>
      <c r="AB1323" s="15"/>
      <c r="AC1323" s="15"/>
      <c r="AD1323" s="15"/>
      <c r="AE1323" s="15"/>
      <c r="AG1323" s="68"/>
      <c r="AN1323" s="15"/>
      <c r="AO1323" s="15"/>
      <c r="AP1323" s="15"/>
      <c r="AQ1323" s="15"/>
      <c r="AR1323" s="15"/>
      <c r="AS1323" s="15"/>
      <c r="AT1323" s="15"/>
      <c r="AU1323" s="15"/>
    </row>
    <row r="1324" spans="3:64" x14ac:dyDescent="0.2">
      <c r="C1324" s="14"/>
      <c r="D1324" s="14"/>
      <c r="AA1324" s="15"/>
      <c r="AB1324" s="15"/>
      <c r="AC1324" s="15"/>
      <c r="AD1324" s="15"/>
      <c r="AE1324" s="15"/>
      <c r="AG1324" s="68"/>
      <c r="AN1324" s="15"/>
      <c r="AO1324" s="15"/>
      <c r="AP1324" s="15"/>
      <c r="AQ1324" s="15"/>
      <c r="AR1324" s="15"/>
      <c r="AS1324" s="15"/>
      <c r="AT1324" s="15"/>
      <c r="AU1324" s="15"/>
    </row>
    <row r="1325" spans="3:64" x14ac:dyDescent="0.2">
      <c r="C1325" s="14"/>
      <c r="D1325" s="14"/>
      <c r="AA1325" s="15"/>
      <c r="AB1325" s="15"/>
      <c r="AC1325" s="15"/>
      <c r="AD1325" s="15"/>
      <c r="AE1325" s="15"/>
      <c r="AG1325" s="68"/>
      <c r="AN1325" s="15"/>
      <c r="AO1325" s="15"/>
      <c r="AP1325" s="15"/>
      <c r="AQ1325" s="15"/>
      <c r="AR1325" s="15"/>
      <c r="AS1325" s="15"/>
      <c r="AT1325" s="15"/>
      <c r="AU1325" s="15"/>
    </row>
    <row r="1326" spans="3:64" x14ac:dyDescent="0.2">
      <c r="C1326" s="14"/>
      <c r="D1326" s="14"/>
      <c r="AA1326" s="15"/>
      <c r="AB1326" s="15"/>
      <c r="AC1326" s="15"/>
      <c r="AD1326" s="15"/>
      <c r="AE1326" s="15"/>
      <c r="AG1326" s="68"/>
      <c r="AN1326" s="15"/>
      <c r="AO1326" s="15"/>
      <c r="AP1326" s="15"/>
      <c r="AQ1326" s="15"/>
      <c r="AR1326" s="15"/>
      <c r="AS1326" s="15"/>
      <c r="AT1326" s="15"/>
      <c r="AU1326" s="15"/>
    </row>
    <row r="1327" spans="3:64" x14ac:dyDescent="0.2">
      <c r="C1327" s="14"/>
      <c r="D1327" s="14"/>
      <c r="AA1327" s="15"/>
      <c r="AB1327" s="15"/>
      <c r="AC1327" s="15"/>
      <c r="AD1327" s="15"/>
      <c r="AE1327" s="15"/>
      <c r="AG1327" s="68"/>
      <c r="AN1327" s="15"/>
      <c r="AO1327" s="15"/>
      <c r="AP1327" s="15"/>
      <c r="AQ1327" s="15"/>
      <c r="AR1327" s="15"/>
      <c r="AS1327" s="15"/>
      <c r="AT1327" s="15"/>
      <c r="AU1327" s="15"/>
    </row>
    <row r="1328" spans="3:64" x14ac:dyDescent="0.2">
      <c r="C1328" s="14"/>
      <c r="D1328" s="14"/>
      <c r="AA1328" s="15"/>
      <c r="AB1328" s="15"/>
      <c r="AC1328" s="15"/>
      <c r="AD1328" s="15"/>
      <c r="AE1328" s="15"/>
      <c r="AG1328" s="68"/>
      <c r="AN1328" s="15"/>
      <c r="AO1328" s="15"/>
      <c r="AP1328" s="15"/>
      <c r="AQ1328" s="15"/>
      <c r="AR1328" s="15"/>
      <c r="AS1328" s="15"/>
      <c r="AT1328" s="15"/>
      <c r="AU1328" s="15"/>
    </row>
    <row r="1329" spans="3:64" x14ac:dyDescent="0.2">
      <c r="C1329" s="14"/>
      <c r="D1329" s="14"/>
      <c r="AA1329" s="15"/>
      <c r="AB1329" s="15"/>
      <c r="AC1329" s="15"/>
      <c r="AD1329" s="15"/>
      <c r="AE1329" s="15"/>
      <c r="AG1329" s="68"/>
      <c r="AN1329" s="15"/>
      <c r="AO1329" s="15"/>
      <c r="AP1329" s="15"/>
      <c r="AQ1329" s="15"/>
      <c r="AR1329" s="15"/>
      <c r="AS1329" s="15"/>
      <c r="AT1329" s="15"/>
      <c r="AU1329" s="15"/>
    </row>
    <row r="1330" spans="3:64" x14ac:dyDescent="0.2">
      <c r="C1330" s="14"/>
      <c r="D1330" s="14"/>
      <c r="AA1330" s="15"/>
      <c r="AB1330" s="15"/>
      <c r="AC1330" s="15"/>
      <c r="AD1330" s="15"/>
      <c r="AE1330" s="15"/>
      <c r="AG1330" s="68"/>
      <c r="AN1330" s="15"/>
      <c r="AO1330" s="15"/>
      <c r="AP1330" s="15"/>
      <c r="AQ1330" s="15"/>
      <c r="AR1330" s="15"/>
      <c r="AS1330" s="15"/>
      <c r="AT1330" s="15"/>
      <c r="AU1330" s="15"/>
      <c r="AV1330" s="15"/>
    </row>
    <row r="1331" spans="3:64" x14ac:dyDescent="0.2">
      <c r="C1331" s="14"/>
      <c r="D1331" s="14"/>
      <c r="AA1331" s="15"/>
      <c r="AB1331" s="15"/>
      <c r="AC1331" s="15"/>
      <c r="AD1331" s="15"/>
      <c r="AE1331" s="15"/>
      <c r="AG1331" s="68"/>
      <c r="AN1331" s="15"/>
      <c r="AO1331" s="15"/>
      <c r="AP1331" s="15"/>
      <c r="AQ1331" s="15"/>
      <c r="AR1331" s="15"/>
      <c r="AS1331" s="15"/>
      <c r="AT1331" s="15"/>
      <c r="AU1331" s="15"/>
    </row>
    <row r="1332" spans="3:64" x14ac:dyDescent="0.2">
      <c r="C1332" s="14"/>
      <c r="D1332" s="14"/>
      <c r="AA1332" s="15"/>
      <c r="AB1332" s="15"/>
      <c r="AC1332" s="15"/>
      <c r="AD1332" s="15"/>
      <c r="AE1332" s="15"/>
      <c r="AG1332" s="68"/>
      <c r="AN1332" s="15"/>
      <c r="AO1332" s="15"/>
      <c r="AP1332" s="15"/>
      <c r="AQ1332" s="15"/>
      <c r="AR1332" s="15"/>
      <c r="AS1332" s="15"/>
      <c r="AT1332" s="15"/>
      <c r="AU1332" s="15"/>
      <c r="AV1332" s="15"/>
    </row>
    <row r="1333" spans="3:64" x14ac:dyDescent="0.2">
      <c r="C1333" s="14"/>
      <c r="D1333" s="14"/>
      <c r="AA1333" s="15"/>
      <c r="AB1333" s="15"/>
      <c r="AC1333" s="15"/>
      <c r="AD1333" s="15"/>
      <c r="AE1333" s="15"/>
      <c r="AG1333" s="68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</row>
    <row r="1334" spans="3:64" x14ac:dyDescent="0.2">
      <c r="C1334" s="14"/>
      <c r="D1334" s="14"/>
      <c r="AA1334" s="15"/>
      <c r="AB1334" s="15"/>
      <c r="AC1334" s="15"/>
      <c r="AD1334" s="15"/>
      <c r="AE1334" s="15"/>
      <c r="AG1334" s="68"/>
      <c r="AN1334" s="15"/>
      <c r="AO1334" s="15"/>
      <c r="AP1334" s="15"/>
      <c r="AQ1334" s="15"/>
      <c r="AR1334" s="15"/>
      <c r="AS1334" s="15"/>
      <c r="AT1334" s="15"/>
      <c r="AU1334" s="15"/>
    </row>
    <row r="1335" spans="3:64" x14ac:dyDescent="0.2">
      <c r="C1335" s="14"/>
      <c r="D1335" s="14"/>
      <c r="AA1335" s="15"/>
      <c r="AB1335" s="15"/>
      <c r="AC1335" s="15"/>
      <c r="AD1335" s="15"/>
      <c r="AE1335" s="15"/>
      <c r="AG1335" s="68"/>
      <c r="AN1335" s="15"/>
      <c r="AO1335" s="15"/>
      <c r="AP1335" s="15"/>
      <c r="AQ1335" s="15"/>
      <c r="AR1335" s="15"/>
      <c r="AS1335" s="15"/>
      <c r="AT1335" s="15"/>
      <c r="AU1335" s="15"/>
    </row>
    <row r="1336" spans="3:64" x14ac:dyDescent="0.2">
      <c r="C1336" s="14"/>
      <c r="D1336" s="14"/>
      <c r="AA1336" s="15"/>
      <c r="AB1336" s="15"/>
      <c r="AC1336" s="15"/>
      <c r="AD1336" s="15"/>
      <c r="AE1336" s="15"/>
      <c r="AG1336" s="68"/>
      <c r="AN1336" s="15"/>
      <c r="AO1336" s="15"/>
      <c r="AP1336" s="15"/>
      <c r="AQ1336" s="15"/>
      <c r="AR1336" s="15"/>
      <c r="AS1336" s="15"/>
      <c r="AT1336" s="15"/>
      <c r="AU1336" s="15"/>
    </row>
    <row r="1337" spans="3:64" x14ac:dyDescent="0.2">
      <c r="C1337" s="14"/>
      <c r="D1337" s="14"/>
      <c r="AA1337" s="15"/>
      <c r="AB1337" s="15"/>
      <c r="AC1337" s="15"/>
      <c r="AD1337" s="15"/>
      <c r="AE1337" s="15"/>
      <c r="AG1337" s="68"/>
      <c r="AN1337" s="15"/>
      <c r="AO1337" s="15"/>
      <c r="AP1337" s="15"/>
      <c r="AQ1337" s="15"/>
      <c r="AR1337" s="15"/>
      <c r="AS1337" s="15"/>
      <c r="AT1337" s="15"/>
      <c r="AU1337" s="15"/>
    </row>
    <row r="1338" spans="3:64" x14ac:dyDescent="0.2">
      <c r="C1338" s="14"/>
      <c r="D1338" s="14"/>
      <c r="AA1338" s="15"/>
      <c r="AB1338" s="15"/>
      <c r="AC1338" s="15"/>
      <c r="AD1338" s="15"/>
      <c r="AE1338" s="15"/>
      <c r="AG1338" s="68"/>
      <c r="AN1338" s="15"/>
      <c r="AO1338" s="15"/>
      <c r="AP1338" s="15"/>
      <c r="AQ1338" s="15"/>
      <c r="AR1338" s="15"/>
      <c r="AS1338" s="15"/>
      <c r="AT1338" s="15"/>
      <c r="AU1338" s="15"/>
    </row>
    <row r="1339" spans="3:64" x14ac:dyDescent="0.2">
      <c r="C1339" s="14"/>
      <c r="D1339" s="14"/>
      <c r="AA1339" s="15"/>
      <c r="AB1339" s="15"/>
      <c r="AC1339" s="15"/>
      <c r="AD1339" s="15"/>
      <c r="AE1339" s="15"/>
      <c r="AG1339" s="68"/>
      <c r="AN1339" s="15"/>
      <c r="AO1339" s="15"/>
      <c r="AP1339" s="15"/>
      <c r="AQ1339" s="15"/>
      <c r="AR1339" s="15"/>
      <c r="AS1339" s="15"/>
      <c r="AT1339" s="15"/>
      <c r="AU1339" s="15"/>
    </row>
    <row r="1340" spans="3:64" x14ac:dyDescent="0.2">
      <c r="C1340" s="14"/>
      <c r="D1340" s="14"/>
      <c r="AA1340" s="15"/>
      <c r="AB1340" s="15"/>
      <c r="AC1340" s="15"/>
      <c r="AD1340" s="15"/>
      <c r="AE1340" s="15"/>
      <c r="AG1340" s="68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</row>
    <row r="1341" spans="3:64" x14ac:dyDescent="0.2">
      <c r="C1341" s="14"/>
      <c r="D1341" s="14"/>
      <c r="AA1341" s="15"/>
      <c r="AB1341" s="15"/>
      <c r="AC1341" s="15"/>
      <c r="AD1341" s="15"/>
      <c r="AE1341" s="15"/>
      <c r="AG1341" s="68"/>
      <c r="AN1341" s="15"/>
      <c r="AO1341" s="15"/>
      <c r="AP1341" s="15"/>
      <c r="AQ1341" s="15"/>
      <c r="AR1341" s="15"/>
      <c r="AS1341" s="15"/>
      <c r="AT1341" s="15"/>
      <c r="AU1341" s="15"/>
      <c r="AV1341" s="15"/>
      <c r="AX1341" s="15"/>
    </row>
    <row r="1342" spans="3:64" x14ac:dyDescent="0.2">
      <c r="C1342" s="14"/>
      <c r="D1342" s="14"/>
      <c r="AA1342" s="15"/>
      <c r="AB1342" s="15"/>
      <c r="AC1342" s="15"/>
      <c r="AD1342" s="15"/>
      <c r="AE1342" s="15"/>
      <c r="AG1342" s="68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</row>
    <row r="1343" spans="3:64" x14ac:dyDescent="0.2">
      <c r="C1343" s="14"/>
      <c r="D1343" s="14"/>
      <c r="AA1343" s="15"/>
      <c r="AB1343" s="15"/>
      <c r="AC1343" s="15"/>
      <c r="AD1343" s="15"/>
      <c r="AE1343" s="15"/>
      <c r="AG1343" s="68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</row>
    <row r="1344" spans="3:64" x14ac:dyDescent="0.2">
      <c r="C1344" s="14"/>
      <c r="D1344" s="14"/>
      <c r="AA1344" s="15"/>
      <c r="AB1344" s="15"/>
      <c r="AC1344" s="15"/>
      <c r="AD1344" s="15"/>
      <c r="AE1344" s="15"/>
      <c r="AG1344" s="68"/>
      <c r="AN1344" s="15"/>
      <c r="AO1344" s="15"/>
      <c r="AP1344" s="15"/>
      <c r="AQ1344" s="15"/>
      <c r="AR1344" s="15"/>
      <c r="AS1344" s="15"/>
      <c r="AT1344" s="15"/>
      <c r="AU1344" s="15"/>
    </row>
    <row r="1345" spans="3:47" x14ac:dyDescent="0.2">
      <c r="C1345" s="14"/>
      <c r="D1345" s="14"/>
      <c r="AA1345" s="15"/>
      <c r="AB1345" s="15"/>
      <c r="AC1345" s="15"/>
      <c r="AD1345" s="15"/>
      <c r="AE1345" s="15"/>
      <c r="AG1345" s="68"/>
      <c r="AN1345" s="15"/>
      <c r="AO1345" s="15"/>
      <c r="AP1345" s="15"/>
      <c r="AQ1345" s="15"/>
      <c r="AR1345" s="15"/>
      <c r="AS1345" s="15"/>
      <c r="AT1345" s="15"/>
      <c r="AU1345" s="15"/>
    </row>
    <row r="1346" spans="3:47" x14ac:dyDescent="0.2">
      <c r="C1346" s="14"/>
      <c r="D1346" s="14"/>
      <c r="AA1346" s="15"/>
      <c r="AB1346" s="15"/>
      <c r="AC1346" s="15"/>
      <c r="AD1346" s="15"/>
      <c r="AE1346" s="15"/>
      <c r="AG1346" s="68"/>
      <c r="AN1346" s="15"/>
      <c r="AO1346" s="15"/>
      <c r="AP1346" s="15"/>
      <c r="AQ1346" s="15"/>
      <c r="AR1346" s="15"/>
      <c r="AS1346" s="15"/>
      <c r="AT1346" s="15"/>
      <c r="AU1346" s="15"/>
    </row>
    <row r="1347" spans="3:47" x14ac:dyDescent="0.2">
      <c r="C1347" s="14"/>
      <c r="D1347" s="14"/>
      <c r="AA1347" s="15"/>
      <c r="AB1347" s="15"/>
      <c r="AC1347" s="15"/>
      <c r="AD1347" s="15"/>
      <c r="AE1347" s="15"/>
      <c r="AG1347" s="68"/>
      <c r="AN1347" s="15"/>
      <c r="AO1347" s="15"/>
      <c r="AP1347" s="15"/>
      <c r="AQ1347" s="15"/>
      <c r="AR1347" s="15"/>
      <c r="AS1347" s="15"/>
      <c r="AT1347" s="15"/>
      <c r="AU1347" s="15"/>
    </row>
    <row r="1348" spans="3:47" x14ac:dyDescent="0.2">
      <c r="C1348" s="14"/>
      <c r="D1348" s="14"/>
      <c r="AA1348" s="15"/>
      <c r="AB1348" s="15"/>
      <c r="AC1348" s="15"/>
      <c r="AD1348" s="15"/>
      <c r="AE1348" s="15"/>
      <c r="AG1348" s="68"/>
      <c r="AN1348" s="15"/>
      <c r="AO1348" s="15"/>
      <c r="AP1348" s="15"/>
      <c r="AQ1348" s="15"/>
      <c r="AR1348" s="15"/>
      <c r="AS1348" s="15"/>
      <c r="AT1348" s="15"/>
      <c r="AU1348" s="15"/>
    </row>
    <row r="1349" spans="3:47" x14ac:dyDescent="0.2">
      <c r="C1349" s="14"/>
      <c r="D1349" s="14"/>
      <c r="AA1349" s="15"/>
      <c r="AB1349" s="15"/>
      <c r="AC1349" s="15"/>
      <c r="AD1349" s="15"/>
      <c r="AE1349" s="15"/>
      <c r="AG1349" s="68"/>
      <c r="AN1349" s="15"/>
      <c r="AO1349" s="15"/>
      <c r="AP1349" s="15"/>
      <c r="AQ1349" s="15"/>
      <c r="AR1349" s="15"/>
      <c r="AS1349" s="15"/>
      <c r="AT1349" s="15"/>
      <c r="AU1349" s="15"/>
    </row>
    <row r="1350" spans="3:47" x14ac:dyDescent="0.2">
      <c r="C1350" s="14"/>
      <c r="D1350" s="14"/>
      <c r="AA1350" s="15"/>
      <c r="AB1350" s="15"/>
      <c r="AC1350" s="15"/>
      <c r="AD1350" s="15"/>
      <c r="AE1350" s="15"/>
      <c r="AG1350" s="68"/>
      <c r="AN1350" s="15"/>
      <c r="AO1350" s="15"/>
      <c r="AP1350" s="15"/>
      <c r="AQ1350" s="15"/>
      <c r="AR1350" s="15"/>
      <c r="AS1350" s="15"/>
      <c r="AT1350" s="15"/>
      <c r="AU1350" s="15"/>
    </row>
    <row r="1351" spans="3:47" x14ac:dyDescent="0.2">
      <c r="C1351" s="14"/>
      <c r="D1351" s="14"/>
      <c r="AA1351" s="15"/>
      <c r="AB1351" s="15"/>
      <c r="AC1351" s="15"/>
      <c r="AD1351" s="15"/>
      <c r="AE1351" s="15"/>
      <c r="AG1351" s="68"/>
      <c r="AN1351" s="15"/>
      <c r="AO1351" s="15"/>
      <c r="AP1351" s="15"/>
      <c r="AQ1351" s="15"/>
      <c r="AR1351" s="15"/>
      <c r="AS1351" s="15"/>
      <c r="AT1351" s="15"/>
      <c r="AU1351" s="15"/>
    </row>
    <row r="1352" spans="3:47" x14ac:dyDescent="0.2">
      <c r="C1352" s="14"/>
      <c r="D1352" s="14"/>
      <c r="AA1352" s="15"/>
      <c r="AB1352" s="15"/>
      <c r="AC1352" s="15"/>
      <c r="AD1352" s="15"/>
      <c r="AE1352" s="15"/>
      <c r="AG1352" s="68"/>
      <c r="AN1352" s="15"/>
      <c r="AO1352" s="15"/>
      <c r="AP1352" s="15"/>
      <c r="AQ1352" s="15"/>
      <c r="AR1352" s="15"/>
      <c r="AS1352" s="15"/>
      <c r="AT1352" s="15"/>
      <c r="AU1352" s="15"/>
    </row>
    <row r="1353" spans="3:47" x14ac:dyDescent="0.2">
      <c r="C1353" s="14"/>
      <c r="D1353" s="14"/>
      <c r="AA1353" s="15"/>
      <c r="AB1353" s="15"/>
      <c r="AC1353" s="15"/>
      <c r="AD1353" s="15"/>
      <c r="AE1353" s="15"/>
      <c r="AG1353" s="68"/>
      <c r="AN1353" s="15"/>
      <c r="AO1353" s="15"/>
      <c r="AP1353" s="15"/>
      <c r="AQ1353" s="15"/>
      <c r="AR1353" s="15"/>
      <c r="AS1353" s="15"/>
      <c r="AT1353" s="15"/>
      <c r="AU1353" s="15"/>
    </row>
    <row r="1354" spans="3:47" x14ac:dyDescent="0.2">
      <c r="C1354" s="14"/>
      <c r="D1354" s="14"/>
      <c r="AA1354" s="15"/>
      <c r="AB1354" s="15"/>
      <c r="AC1354" s="15"/>
      <c r="AD1354" s="15"/>
      <c r="AE1354" s="15"/>
      <c r="AG1354" s="68"/>
      <c r="AN1354" s="15"/>
      <c r="AO1354" s="15"/>
      <c r="AP1354" s="15"/>
      <c r="AQ1354" s="15"/>
      <c r="AR1354" s="15"/>
      <c r="AS1354" s="15"/>
      <c r="AT1354" s="15"/>
      <c r="AU1354" s="15"/>
    </row>
    <row r="1355" spans="3:47" x14ac:dyDescent="0.2">
      <c r="C1355" s="14"/>
      <c r="D1355" s="14"/>
      <c r="AA1355" s="15"/>
      <c r="AB1355" s="15"/>
      <c r="AC1355" s="15"/>
      <c r="AD1355" s="15"/>
      <c r="AE1355" s="15"/>
      <c r="AG1355" s="68"/>
      <c r="AN1355" s="15"/>
      <c r="AO1355" s="15"/>
      <c r="AP1355" s="15"/>
      <c r="AQ1355" s="15"/>
      <c r="AR1355" s="15"/>
      <c r="AS1355" s="15"/>
      <c r="AT1355" s="15"/>
      <c r="AU1355" s="15"/>
    </row>
    <row r="1356" spans="3:47" x14ac:dyDescent="0.2">
      <c r="C1356" s="14"/>
      <c r="D1356" s="14"/>
      <c r="AA1356" s="15"/>
      <c r="AB1356" s="15"/>
      <c r="AC1356" s="15"/>
      <c r="AD1356" s="15"/>
      <c r="AE1356" s="15"/>
      <c r="AG1356" s="68"/>
      <c r="AN1356" s="15"/>
      <c r="AO1356" s="15"/>
      <c r="AP1356" s="15"/>
      <c r="AQ1356" s="15"/>
      <c r="AR1356" s="15"/>
      <c r="AS1356" s="15"/>
      <c r="AT1356" s="15"/>
      <c r="AU1356" s="15"/>
    </row>
    <row r="1357" spans="3:47" x14ac:dyDescent="0.2">
      <c r="C1357" s="14"/>
      <c r="D1357" s="14"/>
      <c r="AA1357" s="15"/>
      <c r="AB1357" s="15"/>
      <c r="AC1357" s="15"/>
      <c r="AD1357" s="15"/>
      <c r="AE1357" s="15"/>
      <c r="AG1357" s="68"/>
      <c r="AN1357" s="15"/>
      <c r="AO1357" s="15"/>
      <c r="AP1357" s="15"/>
      <c r="AQ1357" s="15"/>
      <c r="AR1357" s="15"/>
      <c r="AS1357" s="15"/>
      <c r="AT1357" s="15"/>
      <c r="AU1357" s="15"/>
    </row>
    <row r="1358" spans="3:47" x14ac:dyDescent="0.2">
      <c r="C1358" s="14"/>
      <c r="D1358" s="14"/>
      <c r="AA1358" s="15"/>
      <c r="AB1358" s="15"/>
      <c r="AC1358" s="15"/>
      <c r="AD1358" s="15"/>
      <c r="AE1358" s="15"/>
      <c r="AG1358" s="68"/>
      <c r="AN1358" s="15"/>
      <c r="AO1358" s="15"/>
      <c r="AP1358" s="15"/>
      <c r="AQ1358" s="15"/>
      <c r="AR1358" s="15"/>
      <c r="AS1358" s="15"/>
      <c r="AT1358" s="15"/>
      <c r="AU1358" s="15"/>
    </row>
    <row r="1359" spans="3:47" x14ac:dyDescent="0.2">
      <c r="C1359" s="14"/>
      <c r="D1359" s="14"/>
      <c r="AA1359" s="15"/>
      <c r="AB1359" s="15"/>
      <c r="AC1359" s="15"/>
      <c r="AD1359" s="15"/>
      <c r="AE1359" s="15"/>
      <c r="AG1359" s="68"/>
      <c r="AN1359" s="15"/>
      <c r="AO1359" s="15"/>
      <c r="AP1359" s="15"/>
      <c r="AQ1359" s="15"/>
      <c r="AR1359" s="15"/>
      <c r="AS1359" s="15"/>
      <c r="AT1359" s="15"/>
      <c r="AU1359" s="15"/>
    </row>
    <row r="1360" spans="3:47" x14ac:dyDescent="0.2">
      <c r="C1360" s="14"/>
      <c r="D1360" s="14"/>
      <c r="AA1360" s="15"/>
      <c r="AB1360" s="15"/>
      <c r="AC1360" s="15"/>
      <c r="AD1360" s="15"/>
      <c r="AE1360" s="15"/>
      <c r="AG1360" s="68"/>
      <c r="AN1360" s="15"/>
      <c r="AO1360" s="15"/>
      <c r="AP1360" s="15"/>
      <c r="AQ1360" s="15"/>
      <c r="AR1360" s="15"/>
      <c r="AS1360" s="15"/>
      <c r="AT1360" s="15"/>
      <c r="AU1360" s="15"/>
    </row>
    <row r="1361" spans="3:64" x14ac:dyDescent="0.2">
      <c r="C1361" s="14"/>
      <c r="D1361" s="14"/>
      <c r="AA1361" s="15"/>
      <c r="AB1361" s="15"/>
      <c r="AC1361" s="15"/>
      <c r="AD1361" s="15"/>
      <c r="AE1361" s="15"/>
      <c r="AG1361" s="68"/>
      <c r="AN1361" s="15"/>
      <c r="AO1361" s="15"/>
      <c r="AP1361" s="15"/>
      <c r="AQ1361" s="15"/>
      <c r="AR1361" s="15"/>
      <c r="AS1361" s="15"/>
      <c r="AT1361" s="15"/>
      <c r="AU1361" s="15"/>
      <c r="AV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</row>
    <row r="1362" spans="3:64" x14ac:dyDescent="0.2">
      <c r="C1362" s="14"/>
      <c r="D1362" s="14"/>
      <c r="AA1362" s="15"/>
      <c r="AB1362" s="15"/>
      <c r="AC1362" s="15"/>
      <c r="AD1362" s="15"/>
      <c r="AE1362" s="15"/>
      <c r="AG1362" s="68"/>
      <c r="AN1362" s="15"/>
      <c r="AO1362" s="15"/>
      <c r="AP1362" s="15"/>
      <c r="AQ1362" s="15"/>
      <c r="AR1362" s="15"/>
      <c r="AS1362" s="15"/>
      <c r="AT1362" s="15"/>
      <c r="AU1362" s="15"/>
    </row>
    <row r="1363" spans="3:64" x14ac:dyDescent="0.2">
      <c r="C1363" s="14"/>
      <c r="D1363" s="14"/>
      <c r="AA1363" s="15"/>
      <c r="AB1363" s="15"/>
      <c r="AC1363" s="15"/>
      <c r="AD1363" s="15"/>
      <c r="AE1363" s="15"/>
      <c r="AG1363" s="68"/>
      <c r="AN1363" s="15"/>
      <c r="AO1363" s="15"/>
      <c r="AP1363" s="15"/>
      <c r="AQ1363" s="15"/>
      <c r="AR1363" s="15"/>
      <c r="AS1363" s="15"/>
      <c r="AT1363" s="15"/>
      <c r="AU1363" s="15"/>
    </row>
    <row r="1364" spans="3:64" x14ac:dyDescent="0.2">
      <c r="C1364" s="14"/>
      <c r="D1364" s="14"/>
      <c r="AA1364" s="15"/>
      <c r="AB1364" s="15"/>
      <c r="AC1364" s="15"/>
      <c r="AD1364" s="15"/>
      <c r="AE1364" s="15"/>
      <c r="AG1364" s="68"/>
      <c r="AN1364" s="15"/>
      <c r="AO1364" s="15"/>
      <c r="AP1364" s="15"/>
      <c r="AQ1364" s="15"/>
      <c r="AR1364" s="15"/>
      <c r="AS1364" s="15"/>
      <c r="AT1364" s="15"/>
      <c r="AU1364" s="15"/>
    </row>
    <row r="1365" spans="3:64" x14ac:dyDescent="0.2">
      <c r="C1365" s="14"/>
      <c r="D1365" s="14"/>
      <c r="AA1365" s="15"/>
      <c r="AB1365" s="15"/>
      <c r="AC1365" s="15"/>
      <c r="AD1365" s="15"/>
      <c r="AE1365" s="15"/>
      <c r="AG1365" s="68"/>
      <c r="AN1365" s="15"/>
      <c r="AO1365" s="15"/>
      <c r="AP1365" s="15"/>
      <c r="AQ1365" s="15"/>
      <c r="AR1365" s="15"/>
      <c r="AS1365" s="15"/>
      <c r="AT1365" s="15"/>
      <c r="AU1365" s="15"/>
      <c r="AV1365" s="15"/>
      <c r="AX1365" s="15"/>
    </row>
    <row r="1366" spans="3:64" x14ac:dyDescent="0.2">
      <c r="C1366" s="14"/>
      <c r="D1366" s="14"/>
      <c r="AA1366" s="15"/>
      <c r="AB1366" s="15"/>
      <c r="AC1366" s="15"/>
      <c r="AD1366" s="15"/>
      <c r="AE1366" s="15"/>
      <c r="AG1366" s="68"/>
      <c r="AN1366" s="15"/>
      <c r="AO1366" s="15"/>
      <c r="AP1366" s="15"/>
      <c r="AQ1366" s="15"/>
      <c r="AR1366" s="15"/>
      <c r="AS1366" s="15"/>
      <c r="AT1366" s="15"/>
      <c r="AU1366" s="15"/>
    </row>
    <row r="1367" spans="3:64" x14ac:dyDescent="0.2">
      <c r="C1367" s="14"/>
      <c r="D1367" s="14"/>
      <c r="AA1367" s="15"/>
      <c r="AB1367" s="15"/>
      <c r="AC1367" s="15"/>
      <c r="AD1367" s="15"/>
      <c r="AE1367" s="15"/>
      <c r="AG1367" s="68"/>
      <c r="AN1367" s="15"/>
      <c r="AO1367" s="15"/>
      <c r="AP1367" s="15"/>
      <c r="AQ1367" s="15"/>
      <c r="AR1367" s="15"/>
      <c r="AS1367" s="15"/>
      <c r="AT1367" s="15"/>
      <c r="AU1367" s="15"/>
      <c r="AV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</row>
    <row r="1368" spans="3:64" x14ac:dyDescent="0.2">
      <c r="C1368" s="14"/>
      <c r="D1368" s="14"/>
      <c r="AA1368" s="15"/>
      <c r="AB1368" s="15"/>
      <c r="AC1368" s="15"/>
      <c r="AD1368" s="15"/>
      <c r="AE1368" s="15"/>
      <c r="AG1368" s="68"/>
      <c r="AN1368" s="15"/>
      <c r="AO1368" s="15"/>
      <c r="AP1368" s="15"/>
      <c r="AQ1368" s="15"/>
      <c r="AR1368" s="15"/>
      <c r="AS1368" s="15"/>
      <c r="AT1368" s="15"/>
      <c r="AU1368" s="15"/>
    </row>
    <row r="1369" spans="3:64" x14ac:dyDescent="0.2">
      <c r="C1369" s="14"/>
      <c r="D1369" s="14"/>
      <c r="AA1369" s="15"/>
      <c r="AB1369" s="15"/>
      <c r="AC1369" s="15"/>
      <c r="AD1369" s="15"/>
      <c r="AE1369" s="15"/>
      <c r="AG1369" s="68"/>
      <c r="AN1369" s="15"/>
      <c r="AO1369" s="15"/>
      <c r="AP1369" s="15"/>
      <c r="AQ1369" s="15"/>
      <c r="AR1369" s="15"/>
      <c r="AS1369" s="15"/>
      <c r="AT1369" s="15"/>
      <c r="AU1369" s="15"/>
    </row>
    <row r="1370" spans="3:64" x14ac:dyDescent="0.2">
      <c r="C1370" s="14"/>
      <c r="D1370" s="14"/>
      <c r="AA1370" s="15"/>
      <c r="AB1370" s="15"/>
      <c r="AC1370" s="15"/>
      <c r="AD1370" s="15"/>
      <c r="AE1370" s="15"/>
      <c r="AG1370" s="68"/>
      <c r="AN1370" s="15"/>
      <c r="AO1370" s="15"/>
      <c r="AP1370" s="15"/>
      <c r="AQ1370" s="15"/>
      <c r="AR1370" s="15"/>
      <c r="AS1370" s="15"/>
      <c r="AT1370" s="15"/>
      <c r="AU1370" s="15"/>
      <c r="AV1370" s="15"/>
    </row>
    <row r="1371" spans="3:64" x14ac:dyDescent="0.2">
      <c r="C1371" s="14"/>
      <c r="D1371" s="14"/>
      <c r="AA1371" s="15"/>
      <c r="AB1371" s="15"/>
      <c r="AC1371" s="15"/>
      <c r="AD1371" s="15"/>
      <c r="AE1371" s="15"/>
      <c r="AG1371" s="68"/>
      <c r="AN1371" s="15"/>
      <c r="AO1371" s="15"/>
      <c r="AP1371" s="15"/>
      <c r="AQ1371" s="15"/>
      <c r="AR1371" s="15"/>
      <c r="AS1371" s="15"/>
      <c r="AT1371" s="15"/>
      <c r="AU1371" s="15"/>
      <c r="AV1371" s="15"/>
    </row>
    <row r="1372" spans="3:64" x14ac:dyDescent="0.2">
      <c r="C1372" s="14"/>
      <c r="D1372" s="14"/>
      <c r="AA1372" s="15"/>
      <c r="AB1372" s="15"/>
      <c r="AC1372" s="15"/>
      <c r="AD1372" s="15"/>
      <c r="AE1372" s="15"/>
      <c r="AG1372" s="68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</row>
    <row r="1373" spans="3:64" x14ac:dyDescent="0.2">
      <c r="C1373" s="14"/>
      <c r="D1373" s="14"/>
      <c r="AA1373" s="15"/>
      <c r="AB1373" s="15"/>
      <c r="AC1373" s="15"/>
      <c r="AD1373" s="15"/>
      <c r="AE1373" s="15"/>
      <c r="AG1373" s="68"/>
      <c r="AN1373" s="15"/>
      <c r="AO1373" s="15"/>
      <c r="AP1373" s="15"/>
      <c r="AQ1373" s="15"/>
      <c r="AR1373" s="15"/>
      <c r="AS1373" s="15"/>
      <c r="AT1373" s="15"/>
      <c r="AU1373" s="15"/>
    </row>
    <row r="1374" spans="3:64" x14ac:dyDescent="0.2">
      <c r="C1374" s="14"/>
      <c r="D1374" s="14"/>
      <c r="AA1374" s="15"/>
      <c r="AB1374" s="15"/>
      <c r="AC1374" s="15"/>
      <c r="AD1374" s="15"/>
      <c r="AE1374" s="15"/>
      <c r="AG1374" s="68"/>
      <c r="AN1374" s="15"/>
      <c r="AO1374" s="15"/>
      <c r="AP1374" s="15"/>
      <c r="AQ1374" s="15"/>
      <c r="AR1374" s="15"/>
      <c r="AS1374" s="15"/>
      <c r="AT1374" s="15"/>
      <c r="AU1374" s="15"/>
    </row>
    <row r="1375" spans="3:64" x14ac:dyDescent="0.2">
      <c r="C1375" s="14"/>
      <c r="D1375" s="14"/>
      <c r="AA1375" s="15"/>
      <c r="AB1375" s="15"/>
      <c r="AC1375" s="15"/>
      <c r="AD1375" s="15"/>
      <c r="AE1375" s="15"/>
      <c r="AG1375" s="68"/>
      <c r="AN1375" s="15"/>
      <c r="AO1375" s="15"/>
      <c r="AP1375" s="15"/>
      <c r="AQ1375" s="15"/>
      <c r="AR1375" s="15"/>
      <c r="AS1375" s="15"/>
      <c r="AT1375" s="15"/>
      <c r="AU1375" s="15"/>
      <c r="AV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</row>
    <row r="1376" spans="3:64" x14ac:dyDescent="0.2">
      <c r="C1376" s="14"/>
      <c r="D1376" s="14"/>
      <c r="AA1376" s="15"/>
      <c r="AB1376" s="15"/>
      <c r="AC1376" s="15"/>
      <c r="AD1376" s="15"/>
      <c r="AE1376" s="15"/>
      <c r="AG1376" s="68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</row>
    <row r="1377" spans="3:64" x14ac:dyDescent="0.2">
      <c r="C1377" s="14"/>
      <c r="D1377" s="14"/>
      <c r="AA1377" s="15"/>
      <c r="AB1377" s="15"/>
      <c r="AC1377" s="15"/>
      <c r="AD1377" s="15"/>
      <c r="AE1377" s="15"/>
      <c r="AG1377" s="68"/>
      <c r="AN1377" s="15"/>
      <c r="AO1377" s="15"/>
      <c r="AP1377" s="15"/>
      <c r="AQ1377" s="15"/>
      <c r="AR1377" s="15"/>
      <c r="AS1377" s="15"/>
      <c r="AT1377" s="15"/>
      <c r="AU1377" s="15"/>
    </row>
    <row r="1378" spans="3:64" x14ac:dyDescent="0.2">
      <c r="C1378" s="14"/>
      <c r="D1378" s="14"/>
      <c r="AA1378" s="15"/>
      <c r="AB1378" s="15"/>
      <c r="AC1378" s="15"/>
      <c r="AD1378" s="15"/>
      <c r="AE1378" s="15"/>
      <c r="AG1378" s="68"/>
      <c r="AN1378" s="15"/>
      <c r="AO1378" s="15"/>
      <c r="AP1378" s="15"/>
      <c r="AQ1378" s="15"/>
      <c r="AR1378" s="15"/>
      <c r="AS1378" s="15"/>
      <c r="AT1378" s="15"/>
      <c r="AU1378" s="15"/>
    </row>
    <row r="1379" spans="3:64" x14ac:dyDescent="0.2">
      <c r="C1379" s="14"/>
      <c r="D1379" s="14"/>
      <c r="AA1379" s="15"/>
      <c r="AB1379" s="15"/>
      <c r="AC1379" s="15"/>
      <c r="AD1379" s="15"/>
      <c r="AE1379" s="15"/>
      <c r="AG1379" s="68"/>
      <c r="AN1379" s="15"/>
      <c r="AO1379" s="15"/>
      <c r="AP1379" s="15"/>
      <c r="AQ1379" s="15"/>
      <c r="AR1379" s="15"/>
      <c r="AS1379" s="15"/>
      <c r="AT1379" s="15"/>
      <c r="AU1379" s="15"/>
    </row>
    <row r="1380" spans="3:64" x14ac:dyDescent="0.2">
      <c r="C1380" s="14"/>
      <c r="D1380" s="14"/>
      <c r="AA1380" s="15"/>
      <c r="AB1380" s="15"/>
      <c r="AC1380" s="15"/>
      <c r="AD1380" s="15"/>
      <c r="AE1380" s="15"/>
      <c r="AG1380" s="68"/>
      <c r="AN1380" s="15"/>
      <c r="AO1380" s="15"/>
      <c r="AP1380" s="15"/>
      <c r="AQ1380" s="15"/>
      <c r="AR1380" s="15"/>
      <c r="AS1380" s="15"/>
      <c r="AT1380" s="15"/>
      <c r="AU1380" s="15"/>
    </row>
    <row r="1381" spans="3:64" x14ac:dyDescent="0.2">
      <c r="C1381" s="14"/>
      <c r="D1381" s="14"/>
      <c r="AA1381" s="15"/>
      <c r="AB1381" s="15"/>
      <c r="AC1381" s="15"/>
      <c r="AD1381" s="15"/>
      <c r="AE1381" s="15"/>
      <c r="AG1381" s="68"/>
      <c r="AN1381" s="15"/>
      <c r="AO1381" s="15"/>
      <c r="AP1381" s="15"/>
      <c r="AQ1381" s="15"/>
      <c r="AR1381" s="15"/>
      <c r="AS1381" s="15"/>
      <c r="AT1381" s="15"/>
      <c r="AU1381" s="15"/>
      <c r="AV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</row>
    <row r="1382" spans="3:64" x14ac:dyDescent="0.2">
      <c r="C1382" s="14"/>
      <c r="D1382" s="14"/>
      <c r="AA1382" s="15"/>
      <c r="AB1382" s="15"/>
      <c r="AC1382" s="15"/>
      <c r="AD1382" s="15"/>
      <c r="AE1382" s="15"/>
      <c r="AG1382" s="68"/>
      <c r="AN1382" s="15"/>
      <c r="AO1382" s="15"/>
      <c r="AP1382" s="15"/>
      <c r="AQ1382" s="15"/>
      <c r="AR1382" s="15"/>
      <c r="AS1382" s="15"/>
      <c r="AT1382" s="15"/>
      <c r="AU1382" s="15"/>
      <c r="AV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</row>
    <row r="1383" spans="3:64" x14ac:dyDescent="0.2">
      <c r="C1383" s="14"/>
      <c r="D1383" s="14"/>
      <c r="AA1383" s="15"/>
      <c r="AB1383" s="15"/>
      <c r="AC1383" s="15"/>
      <c r="AD1383" s="15"/>
      <c r="AE1383" s="15"/>
      <c r="AG1383" s="68"/>
      <c r="AN1383" s="15"/>
      <c r="AO1383" s="15"/>
      <c r="AP1383" s="15"/>
      <c r="AQ1383" s="15"/>
      <c r="AR1383" s="15"/>
      <c r="AS1383" s="15"/>
      <c r="AT1383" s="15"/>
      <c r="AU1383" s="15"/>
    </row>
    <row r="1384" spans="3:64" x14ac:dyDescent="0.2">
      <c r="C1384" s="14"/>
      <c r="D1384" s="14"/>
      <c r="AA1384" s="15"/>
      <c r="AB1384" s="15"/>
      <c r="AC1384" s="15"/>
      <c r="AD1384" s="15"/>
      <c r="AE1384" s="15"/>
      <c r="AG1384" s="68"/>
      <c r="AN1384" s="15"/>
      <c r="AO1384" s="15"/>
      <c r="AP1384" s="15"/>
      <c r="AQ1384" s="15"/>
      <c r="AR1384" s="15"/>
      <c r="AS1384" s="15"/>
      <c r="AT1384" s="15"/>
      <c r="AU1384" s="15"/>
    </row>
    <row r="1385" spans="3:64" x14ac:dyDescent="0.2">
      <c r="C1385" s="14"/>
      <c r="D1385" s="14"/>
      <c r="AA1385" s="15"/>
      <c r="AB1385" s="15"/>
      <c r="AC1385" s="15"/>
      <c r="AD1385" s="15"/>
      <c r="AE1385" s="15"/>
      <c r="AG1385" s="68"/>
      <c r="AN1385" s="15"/>
      <c r="AO1385" s="15"/>
      <c r="AP1385" s="15"/>
      <c r="AQ1385" s="15"/>
      <c r="AR1385" s="15"/>
      <c r="AS1385" s="15"/>
      <c r="AT1385" s="15"/>
      <c r="AU1385" s="15"/>
    </row>
    <row r="1386" spans="3:64" x14ac:dyDescent="0.2">
      <c r="C1386" s="14"/>
      <c r="D1386" s="14"/>
      <c r="AA1386" s="15"/>
      <c r="AB1386" s="15"/>
      <c r="AC1386" s="15"/>
      <c r="AD1386" s="15"/>
      <c r="AE1386" s="15"/>
      <c r="AG1386" s="68"/>
      <c r="AN1386" s="15"/>
      <c r="AO1386" s="15"/>
      <c r="AP1386" s="15"/>
      <c r="AQ1386" s="15"/>
      <c r="AR1386" s="15"/>
      <c r="AS1386" s="15"/>
      <c r="AT1386" s="15"/>
      <c r="AU1386" s="15"/>
    </row>
    <row r="1387" spans="3:64" x14ac:dyDescent="0.2">
      <c r="C1387" s="14"/>
      <c r="D1387" s="14"/>
      <c r="AA1387" s="15"/>
      <c r="AB1387" s="15"/>
      <c r="AC1387" s="15"/>
      <c r="AD1387" s="15"/>
      <c r="AE1387" s="15"/>
      <c r="AG1387" s="68"/>
      <c r="AN1387" s="15"/>
      <c r="AO1387" s="15"/>
      <c r="AP1387" s="15"/>
      <c r="AQ1387" s="15"/>
      <c r="AR1387" s="15"/>
      <c r="AS1387" s="15"/>
      <c r="AT1387" s="15"/>
      <c r="AU1387" s="15"/>
    </row>
    <row r="1388" spans="3:64" x14ac:dyDescent="0.2">
      <c r="C1388" s="14"/>
      <c r="D1388" s="14"/>
      <c r="AA1388" s="15"/>
      <c r="AB1388" s="15"/>
      <c r="AC1388" s="15"/>
      <c r="AD1388" s="15"/>
      <c r="AE1388" s="15"/>
      <c r="AG1388" s="68"/>
      <c r="AN1388" s="15"/>
      <c r="AO1388" s="15"/>
      <c r="AP1388" s="15"/>
      <c r="AQ1388" s="15"/>
      <c r="AR1388" s="15"/>
      <c r="AS1388" s="15"/>
      <c r="AT1388" s="15"/>
      <c r="AU1388" s="15"/>
    </row>
    <row r="1389" spans="3:64" x14ac:dyDescent="0.2">
      <c r="C1389" s="14"/>
      <c r="D1389" s="14"/>
      <c r="AA1389" s="15"/>
      <c r="AB1389" s="15"/>
      <c r="AC1389" s="15"/>
      <c r="AD1389" s="15"/>
      <c r="AE1389" s="15"/>
      <c r="AG1389" s="68"/>
      <c r="AN1389" s="15"/>
      <c r="AO1389" s="15"/>
      <c r="AP1389" s="15"/>
      <c r="AQ1389" s="15"/>
      <c r="AR1389" s="15"/>
      <c r="AS1389" s="15"/>
      <c r="AT1389" s="15"/>
      <c r="AU1389" s="15"/>
    </row>
    <row r="1390" spans="3:64" x14ac:dyDescent="0.2">
      <c r="C1390" s="14"/>
      <c r="D1390" s="14"/>
      <c r="AA1390" s="15"/>
      <c r="AB1390" s="15"/>
      <c r="AC1390" s="15"/>
      <c r="AD1390" s="15"/>
      <c r="AE1390" s="15"/>
      <c r="AG1390" s="68"/>
      <c r="AN1390" s="15"/>
      <c r="AO1390" s="15"/>
      <c r="AP1390" s="15"/>
      <c r="AQ1390" s="15"/>
      <c r="AR1390" s="15"/>
      <c r="AS1390" s="15"/>
      <c r="AT1390" s="15"/>
      <c r="AU1390" s="15"/>
      <c r="AV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</row>
    <row r="1391" spans="3:64" x14ac:dyDescent="0.2">
      <c r="C1391" s="14"/>
      <c r="D1391" s="14"/>
      <c r="AA1391" s="15"/>
      <c r="AB1391" s="15"/>
      <c r="AC1391" s="15"/>
      <c r="AD1391" s="15"/>
      <c r="AE1391" s="15"/>
      <c r="AG1391" s="68"/>
      <c r="AN1391" s="15"/>
      <c r="AO1391" s="15"/>
      <c r="AP1391" s="15"/>
      <c r="AQ1391" s="15"/>
      <c r="AR1391" s="15"/>
      <c r="AS1391" s="15"/>
      <c r="AT1391" s="15"/>
      <c r="AU1391" s="15"/>
    </row>
    <row r="1392" spans="3:64" x14ac:dyDescent="0.2">
      <c r="C1392" s="14"/>
      <c r="D1392" s="14"/>
      <c r="AA1392" s="15"/>
      <c r="AB1392" s="15"/>
      <c r="AC1392" s="15"/>
      <c r="AD1392" s="15"/>
      <c r="AE1392" s="15"/>
      <c r="AG1392" s="68"/>
      <c r="AN1392" s="15"/>
      <c r="AO1392" s="15"/>
      <c r="AP1392" s="15"/>
      <c r="AQ1392" s="15"/>
      <c r="AR1392" s="15"/>
      <c r="AS1392" s="15"/>
      <c r="AT1392" s="15"/>
      <c r="AU1392" s="15"/>
    </row>
    <row r="1393" spans="3:64" x14ac:dyDescent="0.2">
      <c r="C1393" s="14"/>
      <c r="D1393" s="14"/>
      <c r="AA1393" s="15"/>
      <c r="AB1393" s="15"/>
      <c r="AC1393" s="15"/>
      <c r="AD1393" s="15"/>
      <c r="AE1393" s="15"/>
      <c r="AG1393" s="68"/>
      <c r="AN1393" s="15"/>
      <c r="AO1393" s="15"/>
      <c r="AP1393" s="15"/>
      <c r="AQ1393" s="15"/>
      <c r="AR1393" s="15"/>
      <c r="AS1393" s="15"/>
      <c r="AT1393" s="15"/>
      <c r="AU1393" s="15"/>
    </row>
    <row r="1394" spans="3:64" x14ac:dyDescent="0.2">
      <c r="C1394" s="14"/>
      <c r="D1394" s="14"/>
      <c r="AA1394" s="15"/>
      <c r="AB1394" s="15"/>
      <c r="AC1394" s="15"/>
      <c r="AD1394" s="15"/>
      <c r="AE1394" s="15"/>
      <c r="AG1394" s="68"/>
      <c r="AN1394" s="15"/>
      <c r="AO1394" s="15"/>
      <c r="AP1394" s="15"/>
      <c r="AQ1394" s="15"/>
      <c r="AR1394" s="15"/>
      <c r="AS1394" s="15"/>
      <c r="AT1394" s="15"/>
      <c r="AU1394" s="15"/>
    </row>
    <row r="1395" spans="3:64" x14ac:dyDescent="0.2">
      <c r="C1395" s="14"/>
      <c r="D1395" s="14"/>
      <c r="AA1395" s="15"/>
      <c r="AB1395" s="15"/>
      <c r="AC1395" s="15"/>
      <c r="AD1395" s="15"/>
      <c r="AE1395" s="15"/>
      <c r="AG1395" s="68"/>
      <c r="AN1395" s="15"/>
      <c r="AO1395" s="15"/>
      <c r="AP1395" s="15"/>
      <c r="AQ1395" s="15"/>
      <c r="AR1395" s="15"/>
      <c r="AS1395" s="15"/>
      <c r="AT1395" s="15"/>
      <c r="AU1395" s="15"/>
    </row>
    <row r="1396" spans="3:64" x14ac:dyDescent="0.2">
      <c r="C1396" s="14"/>
      <c r="D1396" s="14"/>
      <c r="AA1396" s="15"/>
      <c r="AB1396" s="15"/>
      <c r="AC1396" s="15"/>
      <c r="AD1396" s="15"/>
      <c r="AE1396" s="15"/>
      <c r="AG1396" s="68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</row>
    <row r="1397" spans="3:64" x14ac:dyDescent="0.2">
      <c r="C1397" s="14"/>
      <c r="D1397" s="14"/>
      <c r="AA1397" s="15"/>
      <c r="AB1397" s="15"/>
      <c r="AC1397" s="15"/>
      <c r="AD1397" s="15"/>
      <c r="AE1397" s="15"/>
      <c r="AG1397" s="68"/>
      <c r="AN1397" s="15"/>
      <c r="AO1397" s="15"/>
      <c r="AP1397" s="15"/>
      <c r="AQ1397" s="15"/>
      <c r="AR1397" s="15"/>
      <c r="AS1397" s="15"/>
      <c r="AT1397" s="15"/>
      <c r="AU1397" s="15"/>
    </row>
    <row r="1398" spans="3:64" x14ac:dyDescent="0.2">
      <c r="C1398" s="14"/>
      <c r="D1398" s="14"/>
      <c r="AA1398" s="15"/>
      <c r="AB1398" s="15"/>
      <c r="AC1398" s="15"/>
      <c r="AD1398" s="15"/>
      <c r="AE1398" s="15"/>
      <c r="AG1398" s="68"/>
      <c r="AN1398" s="15"/>
      <c r="AO1398" s="15"/>
      <c r="AP1398" s="15"/>
      <c r="AQ1398" s="15"/>
      <c r="AR1398" s="15"/>
      <c r="AS1398" s="15"/>
      <c r="AT1398" s="15"/>
      <c r="AU1398" s="15"/>
    </row>
    <row r="1399" spans="3:64" x14ac:dyDescent="0.2">
      <c r="C1399" s="14"/>
      <c r="D1399" s="14"/>
      <c r="AA1399" s="15"/>
      <c r="AB1399" s="15"/>
      <c r="AC1399" s="15"/>
      <c r="AD1399" s="15"/>
      <c r="AE1399" s="15"/>
      <c r="AG1399" s="68"/>
      <c r="AN1399" s="15"/>
      <c r="AO1399" s="15"/>
      <c r="AP1399" s="15"/>
      <c r="AQ1399" s="15"/>
      <c r="AR1399" s="15"/>
      <c r="AS1399" s="15"/>
      <c r="AT1399" s="15"/>
      <c r="AU1399" s="15"/>
    </row>
    <row r="1400" spans="3:64" x14ac:dyDescent="0.2">
      <c r="C1400" s="14"/>
      <c r="D1400" s="14"/>
      <c r="AA1400" s="15"/>
      <c r="AB1400" s="15"/>
      <c r="AC1400" s="15"/>
      <c r="AD1400" s="15"/>
      <c r="AE1400" s="15"/>
      <c r="AG1400" s="68"/>
      <c r="AN1400" s="15"/>
      <c r="AO1400" s="15"/>
      <c r="AP1400" s="15"/>
      <c r="AQ1400" s="15"/>
      <c r="AR1400" s="15"/>
      <c r="AS1400" s="15"/>
      <c r="AT1400" s="15"/>
      <c r="AU1400" s="15"/>
    </row>
    <row r="1401" spans="3:64" x14ac:dyDescent="0.2">
      <c r="C1401" s="14"/>
      <c r="D1401" s="14"/>
      <c r="AA1401" s="15"/>
      <c r="AB1401" s="15"/>
      <c r="AC1401" s="15"/>
      <c r="AD1401" s="15"/>
      <c r="AE1401" s="15"/>
      <c r="AG1401" s="68"/>
      <c r="AN1401" s="15"/>
      <c r="AO1401" s="15"/>
      <c r="AP1401" s="15"/>
      <c r="AQ1401" s="15"/>
      <c r="AR1401" s="15"/>
      <c r="AS1401" s="15"/>
      <c r="AT1401" s="15"/>
      <c r="AU1401" s="15"/>
    </row>
    <row r="1402" spans="3:64" x14ac:dyDescent="0.2">
      <c r="C1402" s="14"/>
      <c r="D1402" s="14"/>
      <c r="AA1402" s="15"/>
      <c r="AB1402" s="15"/>
      <c r="AC1402" s="15"/>
      <c r="AD1402" s="15"/>
      <c r="AE1402" s="15"/>
      <c r="AG1402" s="68"/>
      <c r="AN1402" s="15"/>
      <c r="AO1402" s="15"/>
      <c r="AP1402" s="15"/>
      <c r="AQ1402" s="15"/>
      <c r="AR1402" s="15"/>
      <c r="AS1402" s="15"/>
      <c r="AT1402" s="15"/>
      <c r="AU1402" s="15"/>
    </row>
    <row r="1403" spans="3:64" x14ac:dyDescent="0.2">
      <c r="C1403" s="14"/>
      <c r="D1403" s="14"/>
      <c r="AA1403" s="15"/>
      <c r="AB1403" s="15"/>
      <c r="AC1403" s="15"/>
      <c r="AD1403" s="15"/>
      <c r="AE1403" s="15"/>
      <c r="AG1403" s="68"/>
      <c r="AN1403" s="15"/>
      <c r="AO1403" s="15"/>
      <c r="AP1403" s="15"/>
      <c r="AQ1403" s="15"/>
      <c r="AR1403" s="15"/>
      <c r="AS1403" s="15"/>
      <c r="AT1403" s="15"/>
      <c r="AU1403" s="15"/>
    </row>
    <row r="1404" spans="3:64" x14ac:dyDescent="0.2">
      <c r="C1404" s="14"/>
      <c r="D1404" s="14"/>
      <c r="AA1404" s="15"/>
      <c r="AB1404" s="15"/>
      <c r="AC1404" s="15"/>
      <c r="AD1404" s="15"/>
      <c r="AE1404" s="15"/>
      <c r="AG1404" s="68"/>
      <c r="AN1404" s="15"/>
      <c r="AO1404" s="15"/>
      <c r="AP1404" s="15"/>
      <c r="AQ1404" s="15"/>
      <c r="AR1404" s="15"/>
      <c r="AS1404" s="15"/>
      <c r="AT1404" s="15"/>
      <c r="AU1404" s="15"/>
    </row>
    <row r="1405" spans="3:64" x14ac:dyDescent="0.2">
      <c r="C1405" s="14"/>
      <c r="D1405" s="14"/>
      <c r="AA1405" s="15"/>
      <c r="AB1405" s="15"/>
      <c r="AC1405" s="15"/>
      <c r="AD1405" s="15"/>
      <c r="AE1405" s="15"/>
      <c r="AG1405" s="68"/>
      <c r="AN1405" s="15"/>
      <c r="AO1405" s="15"/>
      <c r="AP1405" s="15"/>
      <c r="AQ1405" s="15"/>
      <c r="AR1405" s="15"/>
      <c r="AS1405" s="15"/>
      <c r="AT1405" s="15"/>
      <c r="AU1405" s="15"/>
    </row>
    <row r="1406" spans="3:64" x14ac:dyDescent="0.2">
      <c r="C1406" s="14"/>
      <c r="D1406" s="14"/>
      <c r="AA1406" s="15"/>
      <c r="AB1406" s="15"/>
      <c r="AC1406" s="15"/>
      <c r="AD1406" s="15"/>
      <c r="AE1406" s="15"/>
      <c r="AG1406" s="68"/>
      <c r="AN1406" s="15"/>
      <c r="AO1406" s="15"/>
      <c r="AP1406" s="15"/>
      <c r="AQ1406" s="15"/>
      <c r="AR1406" s="15"/>
      <c r="AS1406" s="15"/>
      <c r="AT1406" s="15"/>
      <c r="AU1406" s="15"/>
    </row>
    <row r="1407" spans="3:64" x14ac:dyDescent="0.2">
      <c r="C1407" s="14"/>
      <c r="D1407" s="14"/>
      <c r="AA1407" s="15"/>
      <c r="AB1407" s="15"/>
      <c r="AC1407" s="15"/>
      <c r="AD1407" s="15"/>
      <c r="AE1407" s="15"/>
      <c r="AG1407" s="68"/>
      <c r="AN1407" s="15"/>
      <c r="AO1407" s="15"/>
      <c r="AP1407" s="15"/>
      <c r="AQ1407" s="15"/>
      <c r="AR1407" s="15"/>
      <c r="AS1407" s="15"/>
      <c r="AT1407" s="15"/>
      <c r="AU1407" s="15"/>
    </row>
    <row r="1408" spans="3:64" x14ac:dyDescent="0.2">
      <c r="C1408" s="14"/>
      <c r="D1408" s="14"/>
      <c r="AA1408" s="15"/>
      <c r="AB1408" s="15"/>
      <c r="AC1408" s="15"/>
      <c r="AD1408" s="15"/>
      <c r="AE1408" s="15"/>
      <c r="AG1408" s="68"/>
      <c r="AN1408" s="15"/>
      <c r="AO1408" s="15"/>
      <c r="AP1408" s="15"/>
      <c r="AQ1408" s="15"/>
      <c r="AR1408" s="15"/>
      <c r="AS1408" s="15"/>
      <c r="AT1408" s="15"/>
      <c r="AU1408" s="15"/>
    </row>
    <row r="1409" spans="3:64" x14ac:dyDescent="0.2">
      <c r="C1409" s="14"/>
      <c r="D1409" s="14"/>
      <c r="AA1409" s="15"/>
      <c r="AB1409" s="15"/>
      <c r="AC1409" s="15"/>
      <c r="AD1409" s="15"/>
      <c r="AE1409" s="15"/>
      <c r="AG1409" s="68"/>
      <c r="AN1409" s="15"/>
      <c r="AO1409" s="15"/>
      <c r="AP1409" s="15"/>
      <c r="AQ1409" s="15"/>
      <c r="AR1409" s="15"/>
      <c r="AS1409" s="15"/>
      <c r="AT1409" s="15"/>
      <c r="AU1409" s="15"/>
    </row>
    <row r="1410" spans="3:64" x14ac:dyDescent="0.2">
      <c r="C1410" s="14"/>
      <c r="D1410" s="14"/>
      <c r="AA1410" s="15"/>
      <c r="AB1410" s="15"/>
      <c r="AC1410" s="15"/>
      <c r="AD1410" s="15"/>
      <c r="AE1410" s="15"/>
      <c r="AG1410" s="68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</row>
    <row r="1411" spans="3:64" x14ac:dyDescent="0.2">
      <c r="C1411" s="14"/>
      <c r="D1411" s="14"/>
      <c r="AA1411" s="15"/>
      <c r="AB1411" s="15"/>
      <c r="AC1411" s="15"/>
      <c r="AD1411" s="15"/>
      <c r="AE1411" s="15"/>
      <c r="AG1411" s="68"/>
      <c r="AN1411" s="15"/>
      <c r="AO1411" s="15"/>
      <c r="AP1411" s="15"/>
      <c r="AQ1411" s="15"/>
      <c r="AR1411" s="15"/>
      <c r="AS1411" s="15"/>
      <c r="AT1411" s="15"/>
      <c r="AU1411" s="15"/>
    </row>
    <row r="1412" spans="3:64" x14ac:dyDescent="0.2">
      <c r="C1412" s="14"/>
      <c r="D1412" s="14"/>
      <c r="AA1412" s="15"/>
      <c r="AB1412" s="15"/>
      <c r="AC1412" s="15"/>
      <c r="AD1412" s="15"/>
      <c r="AE1412" s="15"/>
      <c r="AG1412" s="68"/>
      <c r="AN1412" s="15"/>
      <c r="AO1412" s="15"/>
      <c r="AP1412" s="15"/>
      <c r="AQ1412" s="15"/>
      <c r="AR1412" s="15"/>
      <c r="AS1412" s="15"/>
      <c r="AT1412" s="15"/>
      <c r="AU1412" s="15"/>
    </row>
    <row r="1413" spans="3:64" x14ac:dyDescent="0.2">
      <c r="C1413" s="14"/>
      <c r="D1413" s="14"/>
      <c r="AA1413" s="15"/>
      <c r="AB1413" s="15"/>
      <c r="AC1413" s="15"/>
      <c r="AD1413" s="15"/>
      <c r="AE1413" s="15"/>
      <c r="AG1413" s="68"/>
      <c r="AN1413" s="15"/>
      <c r="AO1413" s="15"/>
      <c r="AP1413" s="15"/>
      <c r="AQ1413" s="15"/>
      <c r="AR1413" s="15"/>
      <c r="AS1413" s="15"/>
      <c r="AT1413" s="15"/>
      <c r="AU1413" s="15"/>
    </row>
    <row r="1414" spans="3:64" x14ac:dyDescent="0.2">
      <c r="C1414" s="14"/>
      <c r="D1414" s="14"/>
      <c r="AA1414" s="15"/>
      <c r="AB1414" s="15"/>
      <c r="AC1414" s="15"/>
      <c r="AD1414" s="15"/>
      <c r="AE1414" s="15"/>
      <c r="AG1414" s="68"/>
      <c r="AN1414" s="15"/>
      <c r="AO1414" s="15"/>
      <c r="AP1414" s="15"/>
      <c r="AQ1414" s="15"/>
      <c r="AR1414" s="15"/>
      <c r="AS1414" s="15"/>
      <c r="AT1414" s="15"/>
      <c r="AU1414" s="15"/>
    </row>
    <row r="1415" spans="3:64" x14ac:dyDescent="0.2">
      <c r="C1415" s="14"/>
      <c r="D1415" s="14"/>
      <c r="AA1415" s="15"/>
      <c r="AB1415" s="15"/>
      <c r="AC1415" s="15"/>
      <c r="AD1415" s="15"/>
      <c r="AE1415" s="15"/>
      <c r="AG1415" s="68"/>
      <c r="AN1415" s="15"/>
      <c r="AO1415" s="15"/>
      <c r="AP1415" s="15"/>
      <c r="AQ1415" s="15"/>
      <c r="AR1415" s="15"/>
      <c r="AS1415" s="15"/>
      <c r="AT1415" s="15"/>
      <c r="AU1415" s="15"/>
    </row>
    <row r="1416" spans="3:64" x14ac:dyDescent="0.2">
      <c r="C1416" s="14"/>
      <c r="D1416" s="14"/>
      <c r="AA1416" s="15"/>
      <c r="AB1416" s="15"/>
      <c r="AC1416" s="15"/>
      <c r="AD1416" s="15"/>
      <c r="AE1416" s="15"/>
      <c r="AG1416" s="68"/>
      <c r="AN1416" s="15"/>
      <c r="AO1416" s="15"/>
      <c r="AP1416" s="15"/>
      <c r="AQ1416" s="15"/>
      <c r="AR1416" s="15"/>
      <c r="AS1416" s="15"/>
      <c r="AT1416" s="15"/>
      <c r="AU1416" s="15"/>
    </row>
    <row r="1417" spans="3:64" x14ac:dyDescent="0.2">
      <c r="C1417" s="14"/>
      <c r="D1417" s="14"/>
      <c r="AA1417" s="15"/>
      <c r="AB1417" s="15"/>
      <c r="AC1417" s="15"/>
      <c r="AD1417" s="15"/>
      <c r="AE1417" s="15"/>
      <c r="AG1417" s="68"/>
      <c r="AN1417" s="15"/>
      <c r="AO1417" s="15"/>
      <c r="AP1417" s="15"/>
      <c r="AQ1417" s="15"/>
      <c r="AR1417" s="15"/>
      <c r="AS1417" s="15"/>
      <c r="AT1417" s="15"/>
      <c r="AU1417" s="15"/>
    </row>
    <row r="1418" spans="3:64" x14ac:dyDescent="0.2">
      <c r="C1418" s="14"/>
      <c r="D1418" s="14"/>
      <c r="AA1418" s="15"/>
      <c r="AB1418" s="15"/>
      <c r="AC1418" s="15"/>
      <c r="AD1418" s="15"/>
      <c r="AE1418" s="15"/>
      <c r="AG1418" s="68"/>
      <c r="AN1418" s="15"/>
      <c r="AO1418" s="15"/>
      <c r="AP1418" s="15"/>
      <c r="AQ1418" s="15"/>
      <c r="AR1418" s="15"/>
      <c r="AS1418" s="15"/>
      <c r="AT1418" s="15"/>
      <c r="AU1418" s="15"/>
    </row>
    <row r="1419" spans="3:64" x14ac:dyDescent="0.2">
      <c r="C1419" s="14"/>
      <c r="D1419" s="14"/>
      <c r="AA1419" s="15"/>
      <c r="AB1419" s="15"/>
      <c r="AC1419" s="15"/>
      <c r="AD1419" s="15"/>
      <c r="AE1419" s="15"/>
      <c r="AG1419" s="68"/>
      <c r="AN1419" s="15"/>
      <c r="AO1419" s="15"/>
      <c r="AP1419" s="15"/>
      <c r="AQ1419" s="15"/>
      <c r="AR1419" s="15"/>
      <c r="AS1419" s="15"/>
      <c r="AT1419" s="15"/>
      <c r="AU1419" s="15"/>
    </row>
    <row r="1420" spans="3:64" x14ac:dyDescent="0.2">
      <c r="C1420" s="14"/>
      <c r="D1420" s="14"/>
      <c r="AA1420" s="15"/>
      <c r="AB1420" s="15"/>
      <c r="AC1420" s="15"/>
      <c r="AD1420" s="15"/>
      <c r="AE1420" s="15"/>
      <c r="AG1420" s="68"/>
      <c r="AN1420" s="15"/>
      <c r="AO1420" s="15"/>
      <c r="AP1420" s="15"/>
      <c r="AQ1420" s="15"/>
      <c r="AR1420" s="15"/>
      <c r="AS1420" s="15"/>
      <c r="AT1420" s="15"/>
      <c r="AU1420" s="15"/>
    </row>
    <row r="1421" spans="3:64" x14ac:dyDescent="0.2">
      <c r="C1421" s="14"/>
      <c r="D1421" s="14"/>
      <c r="AA1421" s="15"/>
      <c r="AB1421" s="15"/>
      <c r="AC1421" s="15"/>
      <c r="AD1421" s="15"/>
      <c r="AE1421" s="15"/>
      <c r="AG1421" s="68"/>
      <c r="AN1421" s="15"/>
      <c r="AO1421" s="15"/>
      <c r="AP1421" s="15"/>
      <c r="AQ1421" s="15"/>
      <c r="AR1421" s="15"/>
      <c r="AS1421" s="15"/>
      <c r="AT1421" s="15"/>
      <c r="AU1421" s="15"/>
    </row>
    <row r="1422" spans="3:64" x14ac:dyDescent="0.2">
      <c r="C1422" s="14"/>
      <c r="D1422" s="14"/>
      <c r="AA1422" s="15"/>
      <c r="AB1422" s="15"/>
      <c r="AC1422" s="15"/>
      <c r="AD1422" s="15"/>
      <c r="AE1422" s="15"/>
      <c r="AG1422" s="68"/>
      <c r="AN1422" s="15"/>
      <c r="AO1422" s="15"/>
      <c r="AP1422" s="15"/>
      <c r="AQ1422" s="15"/>
      <c r="AR1422" s="15"/>
      <c r="AS1422" s="15"/>
      <c r="AT1422" s="15"/>
      <c r="AU1422" s="15"/>
    </row>
    <row r="1423" spans="3:64" x14ac:dyDescent="0.2">
      <c r="C1423" s="14"/>
      <c r="D1423" s="14"/>
      <c r="AA1423" s="15"/>
      <c r="AB1423" s="15"/>
      <c r="AC1423" s="15"/>
      <c r="AD1423" s="15"/>
      <c r="AE1423" s="15"/>
      <c r="AG1423" s="68"/>
      <c r="AN1423" s="15"/>
      <c r="AO1423" s="15"/>
      <c r="AP1423" s="15"/>
      <c r="AQ1423" s="15"/>
      <c r="AR1423" s="15"/>
      <c r="AS1423" s="15"/>
      <c r="AT1423" s="15"/>
      <c r="AU1423" s="15"/>
    </row>
    <row r="1424" spans="3:64" x14ac:dyDescent="0.2">
      <c r="C1424" s="14"/>
      <c r="D1424" s="14"/>
      <c r="AA1424" s="15"/>
      <c r="AB1424" s="15"/>
      <c r="AC1424" s="15"/>
      <c r="AD1424" s="15"/>
      <c r="AE1424" s="15"/>
      <c r="AG1424" s="68"/>
      <c r="AN1424" s="15"/>
      <c r="AO1424" s="15"/>
      <c r="AP1424" s="15"/>
      <c r="AQ1424" s="15"/>
      <c r="AR1424" s="15"/>
      <c r="AS1424" s="15"/>
      <c r="AT1424" s="15"/>
      <c r="AU1424" s="15"/>
    </row>
    <row r="1425" spans="3:64" x14ac:dyDescent="0.2">
      <c r="C1425" s="14"/>
      <c r="D1425" s="14"/>
      <c r="AA1425" s="15"/>
      <c r="AB1425" s="15"/>
      <c r="AC1425" s="15"/>
      <c r="AD1425" s="15"/>
      <c r="AE1425" s="15"/>
      <c r="AG1425" s="68"/>
      <c r="AN1425" s="15"/>
      <c r="AO1425" s="15"/>
      <c r="AP1425" s="15"/>
      <c r="AQ1425" s="15"/>
      <c r="AR1425" s="15"/>
      <c r="AS1425" s="15"/>
      <c r="AT1425" s="15"/>
      <c r="AU1425" s="15"/>
    </row>
    <row r="1426" spans="3:64" x14ac:dyDescent="0.2">
      <c r="C1426" s="14"/>
      <c r="D1426" s="14"/>
      <c r="AA1426" s="15"/>
      <c r="AB1426" s="15"/>
      <c r="AC1426" s="15"/>
      <c r="AD1426" s="15"/>
      <c r="AE1426" s="15"/>
      <c r="AG1426" s="68"/>
      <c r="AN1426" s="15"/>
      <c r="AO1426" s="15"/>
      <c r="AP1426" s="15"/>
      <c r="AQ1426" s="15"/>
      <c r="AR1426" s="15"/>
      <c r="AS1426" s="15"/>
      <c r="AT1426" s="15"/>
      <c r="AU1426" s="15"/>
    </row>
    <row r="1427" spans="3:64" x14ac:dyDescent="0.2">
      <c r="C1427" s="14"/>
      <c r="D1427" s="14"/>
      <c r="AA1427" s="15"/>
      <c r="AB1427" s="15"/>
      <c r="AC1427" s="15"/>
      <c r="AD1427" s="15"/>
      <c r="AE1427" s="15"/>
      <c r="AG1427" s="68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</row>
    <row r="1428" spans="3:64" x14ac:dyDescent="0.2">
      <c r="C1428" s="14"/>
      <c r="D1428" s="14"/>
      <c r="AA1428" s="15"/>
      <c r="AB1428" s="15"/>
      <c r="AC1428" s="15"/>
      <c r="AD1428" s="15"/>
      <c r="AE1428" s="15"/>
      <c r="AG1428" s="68"/>
      <c r="AN1428" s="15"/>
      <c r="AO1428" s="15"/>
      <c r="AP1428" s="15"/>
      <c r="AQ1428" s="15"/>
      <c r="AR1428" s="15"/>
      <c r="AS1428" s="15"/>
      <c r="AT1428" s="15"/>
      <c r="AU1428" s="15"/>
    </row>
    <row r="1429" spans="3:64" x14ac:dyDescent="0.2">
      <c r="C1429" s="14"/>
      <c r="D1429" s="14"/>
      <c r="AA1429" s="15"/>
      <c r="AB1429" s="15"/>
      <c r="AC1429" s="15"/>
      <c r="AD1429" s="15"/>
      <c r="AE1429" s="15"/>
      <c r="AG1429" s="68"/>
      <c r="AN1429" s="15"/>
      <c r="AO1429" s="15"/>
      <c r="AP1429" s="15"/>
      <c r="AQ1429" s="15"/>
      <c r="AR1429" s="15"/>
      <c r="AS1429" s="15"/>
      <c r="AT1429" s="15"/>
      <c r="AU1429" s="15"/>
      <c r="AV1429" s="15"/>
    </row>
    <row r="1430" spans="3:64" x14ac:dyDescent="0.2">
      <c r="C1430" s="14"/>
      <c r="D1430" s="14"/>
      <c r="AA1430" s="15"/>
      <c r="AB1430" s="15"/>
      <c r="AC1430" s="15"/>
      <c r="AD1430" s="15"/>
      <c r="AE1430" s="15"/>
      <c r="AG1430" s="68"/>
      <c r="AN1430" s="15"/>
      <c r="AO1430" s="15"/>
      <c r="AP1430" s="15"/>
      <c r="AQ1430" s="15"/>
      <c r="AR1430" s="15"/>
      <c r="AS1430" s="15"/>
      <c r="AT1430" s="15"/>
      <c r="AU1430" s="15"/>
      <c r="AV1430" s="15"/>
    </row>
    <row r="1431" spans="3:64" x14ac:dyDescent="0.2">
      <c r="C1431" s="14"/>
      <c r="D1431" s="14"/>
      <c r="AA1431" s="15"/>
      <c r="AB1431" s="15"/>
      <c r="AC1431" s="15"/>
      <c r="AD1431" s="15"/>
      <c r="AE1431" s="15"/>
      <c r="AG1431" s="68"/>
      <c r="AN1431" s="15"/>
      <c r="AO1431" s="15"/>
      <c r="AP1431" s="15"/>
      <c r="AQ1431" s="15"/>
      <c r="AR1431" s="15"/>
      <c r="AS1431" s="15"/>
      <c r="AT1431" s="15"/>
      <c r="AU1431" s="15"/>
      <c r="AV1431" s="15"/>
    </row>
    <row r="1432" spans="3:64" x14ac:dyDescent="0.2">
      <c r="C1432" s="14"/>
      <c r="D1432" s="14"/>
      <c r="AA1432" s="15"/>
      <c r="AB1432" s="15"/>
      <c r="AC1432" s="15"/>
      <c r="AD1432" s="15"/>
      <c r="AE1432" s="15"/>
      <c r="AG1432" s="68"/>
      <c r="AN1432" s="15"/>
      <c r="AO1432" s="15"/>
      <c r="AP1432" s="15"/>
      <c r="AQ1432" s="15"/>
      <c r="AR1432" s="15"/>
      <c r="AS1432" s="15"/>
      <c r="AT1432" s="15"/>
      <c r="AU1432" s="15"/>
      <c r="AV1432" s="15"/>
      <c r="AX1432" s="15"/>
    </row>
    <row r="1433" spans="3:64" x14ac:dyDescent="0.2">
      <c r="C1433" s="14"/>
      <c r="D1433" s="14"/>
      <c r="AA1433" s="15"/>
      <c r="AB1433" s="15"/>
      <c r="AC1433" s="15"/>
      <c r="AD1433" s="15"/>
      <c r="AE1433" s="15"/>
      <c r="AG1433" s="68"/>
      <c r="AN1433" s="15"/>
      <c r="AO1433" s="15"/>
      <c r="AP1433" s="15"/>
      <c r="AQ1433" s="15"/>
      <c r="AR1433" s="15"/>
      <c r="AS1433" s="15"/>
      <c r="AT1433" s="15"/>
      <c r="AU1433" s="15"/>
      <c r="AV1433" s="15"/>
      <c r="AX1433" s="15"/>
    </row>
    <row r="1434" spans="3:64" x14ac:dyDescent="0.2">
      <c r="C1434" s="14"/>
      <c r="D1434" s="14"/>
      <c r="AA1434" s="15"/>
      <c r="AB1434" s="15"/>
      <c r="AC1434" s="15"/>
      <c r="AD1434" s="15"/>
      <c r="AE1434" s="15"/>
      <c r="AG1434" s="68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</row>
    <row r="1435" spans="3:64" x14ac:dyDescent="0.2">
      <c r="C1435" s="14"/>
      <c r="D1435" s="14"/>
      <c r="AA1435" s="15"/>
      <c r="AB1435" s="15"/>
      <c r="AC1435" s="15"/>
      <c r="AD1435" s="15"/>
      <c r="AE1435" s="15"/>
      <c r="AG1435" s="68"/>
      <c r="AN1435" s="15"/>
      <c r="AO1435" s="15"/>
      <c r="AP1435" s="15"/>
      <c r="AQ1435" s="15"/>
      <c r="AR1435" s="15"/>
      <c r="AS1435" s="15"/>
      <c r="AT1435" s="15"/>
      <c r="AU1435" s="15"/>
    </row>
    <row r="1436" spans="3:64" x14ac:dyDescent="0.2">
      <c r="C1436" s="14"/>
      <c r="D1436" s="14"/>
      <c r="AA1436" s="15"/>
      <c r="AB1436" s="15"/>
      <c r="AC1436" s="15"/>
      <c r="AD1436" s="15"/>
      <c r="AE1436" s="15"/>
      <c r="AG1436" s="68"/>
      <c r="AN1436" s="15"/>
      <c r="AO1436" s="15"/>
      <c r="AP1436" s="15"/>
      <c r="AQ1436" s="15"/>
      <c r="AR1436" s="15"/>
      <c r="AS1436" s="15"/>
      <c r="AT1436" s="15"/>
      <c r="AU1436" s="15"/>
    </row>
    <row r="1437" spans="3:64" x14ac:dyDescent="0.2">
      <c r="C1437" s="14"/>
      <c r="D1437" s="14"/>
      <c r="AA1437" s="15"/>
      <c r="AB1437" s="15"/>
      <c r="AC1437" s="15"/>
      <c r="AD1437" s="15"/>
      <c r="AE1437" s="15"/>
      <c r="AG1437" s="68"/>
      <c r="AN1437" s="15"/>
      <c r="AO1437" s="15"/>
      <c r="AP1437" s="15"/>
      <c r="AQ1437" s="15"/>
      <c r="AR1437" s="15"/>
      <c r="AS1437" s="15"/>
      <c r="AT1437" s="15"/>
      <c r="AU1437" s="15"/>
    </row>
    <row r="1438" spans="3:64" x14ac:dyDescent="0.2">
      <c r="C1438" s="14"/>
      <c r="D1438" s="14"/>
      <c r="AA1438" s="15"/>
      <c r="AB1438" s="15"/>
      <c r="AC1438" s="15"/>
      <c r="AD1438" s="15"/>
      <c r="AE1438" s="15"/>
      <c r="AG1438" s="68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</row>
    <row r="1439" spans="3:64" x14ac:dyDescent="0.2">
      <c r="C1439" s="14"/>
      <c r="D1439" s="14"/>
      <c r="AA1439" s="15"/>
      <c r="AB1439" s="15"/>
      <c r="AC1439" s="15"/>
      <c r="AD1439" s="15"/>
      <c r="AE1439" s="15"/>
      <c r="AG1439" s="68"/>
      <c r="AN1439" s="15"/>
      <c r="AO1439" s="15"/>
      <c r="AP1439" s="15"/>
      <c r="AQ1439" s="15"/>
      <c r="AR1439" s="15"/>
      <c r="AS1439" s="15"/>
      <c r="AT1439" s="15"/>
      <c r="AU1439" s="15"/>
      <c r="AV1439" s="15"/>
      <c r="AX1439" s="15"/>
    </row>
    <row r="1440" spans="3:64" x14ac:dyDescent="0.2">
      <c r="C1440" s="14"/>
      <c r="D1440" s="14"/>
      <c r="AA1440" s="15"/>
      <c r="AB1440" s="15"/>
      <c r="AC1440" s="15"/>
      <c r="AD1440" s="15"/>
      <c r="AE1440" s="15"/>
      <c r="AG1440" s="68"/>
      <c r="AN1440" s="15"/>
      <c r="AO1440" s="15"/>
      <c r="AP1440" s="15"/>
      <c r="AQ1440" s="15"/>
      <c r="AR1440" s="15"/>
      <c r="AS1440" s="15"/>
      <c r="AT1440" s="15"/>
      <c r="AU1440" s="15"/>
      <c r="AV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</row>
    <row r="1441" spans="3:64" x14ac:dyDescent="0.2">
      <c r="C1441" s="14"/>
      <c r="D1441" s="14"/>
      <c r="AA1441" s="15"/>
      <c r="AB1441" s="15"/>
      <c r="AC1441" s="15"/>
      <c r="AD1441" s="15"/>
      <c r="AE1441" s="15"/>
      <c r="AG1441" s="68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</row>
    <row r="1442" spans="3:64" x14ac:dyDescent="0.2">
      <c r="C1442" s="14"/>
      <c r="D1442" s="14"/>
      <c r="AA1442" s="15"/>
      <c r="AB1442" s="15"/>
      <c r="AC1442" s="15"/>
      <c r="AD1442" s="15"/>
      <c r="AE1442" s="15"/>
      <c r="AG1442" s="68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</row>
    <row r="1443" spans="3:64" x14ac:dyDescent="0.2">
      <c r="C1443" s="14"/>
      <c r="D1443" s="14"/>
      <c r="AA1443" s="15"/>
      <c r="AB1443" s="15"/>
      <c r="AC1443" s="15"/>
      <c r="AD1443" s="15"/>
      <c r="AE1443" s="15"/>
      <c r="AG1443" s="68"/>
      <c r="AN1443" s="15"/>
      <c r="AO1443" s="15"/>
      <c r="AP1443" s="15"/>
      <c r="AQ1443" s="15"/>
      <c r="AR1443" s="15"/>
      <c r="AS1443" s="15"/>
      <c r="AT1443" s="15"/>
      <c r="AU1443" s="15"/>
      <c r="AV1443" s="15"/>
    </row>
    <row r="1444" spans="3:64" x14ac:dyDescent="0.2">
      <c r="C1444" s="14"/>
      <c r="D1444" s="14"/>
      <c r="AA1444" s="15"/>
      <c r="AB1444" s="15"/>
      <c r="AC1444" s="15"/>
      <c r="AD1444" s="15"/>
      <c r="AE1444" s="15"/>
      <c r="AG1444" s="68"/>
      <c r="AN1444" s="15"/>
      <c r="AO1444" s="15"/>
      <c r="AP1444" s="15"/>
      <c r="AQ1444" s="15"/>
      <c r="AR1444" s="15"/>
      <c r="AS1444" s="15"/>
      <c r="AT1444" s="15"/>
      <c r="AU1444" s="15"/>
    </row>
    <row r="1445" spans="3:64" x14ac:dyDescent="0.2">
      <c r="C1445" s="14"/>
      <c r="D1445" s="14"/>
      <c r="AA1445" s="15"/>
      <c r="AB1445" s="15"/>
      <c r="AC1445" s="15"/>
      <c r="AD1445" s="15"/>
      <c r="AE1445" s="15"/>
      <c r="AG1445" s="68"/>
      <c r="AN1445" s="15"/>
      <c r="AO1445" s="15"/>
      <c r="AP1445" s="15"/>
      <c r="AQ1445" s="15"/>
      <c r="AR1445" s="15"/>
      <c r="AS1445" s="15"/>
      <c r="AT1445" s="15"/>
      <c r="AU1445" s="15"/>
      <c r="AV1445" s="15"/>
      <c r="AX1445" s="15"/>
    </row>
    <row r="1446" spans="3:64" x14ac:dyDescent="0.2">
      <c r="C1446" s="14"/>
      <c r="D1446" s="14"/>
      <c r="AA1446" s="15"/>
      <c r="AB1446" s="15"/>
      <c r="AC1446" s="15"/>
      <c r="AD1446" s="15"/>
      <c r="AE1446" s="15"/>
      <c r="AG1446" s="68"/>
      <c r="AN1446" s="15"/>
      <c r="AO1446" s="15"/>
      <c r="AP1446" s="15"/>
      <c r="AQ1446" s="15"/>
      <c r="AR1446" s="15"/>
      <c r="AS1446" s="15"/>
      <c r="AT1446" s="15"/>
      <c r="AU1446" s="15"/>
      <c r="AV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</row>
    <row r="1447" spans="3:64" x14ac:dyDescent="0.2">
      <c r="C1447" s="14"/>
      <c r="D1447" s="14"/>
      <c r="AA1447" s="15"/>
      <c r="AB1447" s="15"/>
      <c r="AC1447" s="15"/>
      <c r="AD1447" s="15"/>
      <c r="AE1447" s="15"/>
      <c r="AG1447" s="68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</row>
    <row r="1448" spans="3:64" x14ac:dyDescent="0.2">
      <c r="C1448" s="14"/>
      <c r="D1448" s="14"/>
      <c r="AA1448" s="15"/>
      <c r="AB1448" s="15"/>
      <c r="AC1448" s="15"/>
      <c r="AD1448" s="15"/>
      <c r="AE1448" s="15"/>
      <c r="AG1448" s="68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</row>
    <row r="1449" spans="3:64" x14ac:dyDescent="0.2">
      <c r="C1449" s="14"/>
      <c r="D1449" s="14"/>
      <c r="AA1449" s="15"/>
      <c r="AB1449" s="15"/>
      <c r="AC1449" s="15"/>
      <c r="AD1449" s="15"/>
      <c r="AE1449" s="15"/>
      <c r="AG1449" s="68"/>
      <c r="AN1449" s="15"/>
      <c r="AO1449" s="15"/>
      <c r="AP1449" s="15"/>
      <c r="AQ1449" s="15"/>
      <c r="AR1449" s="15"/>
      <c r="AS1449" s="15"/>
      <c r="AT1449" s="15"/>
      <c r="AU1449" s="15"/>
    </row>
    <row r="1450" spans="3:64" x14ac:dyDescent="0.2">
      <c r="C1450" s="14"/>
      <c r="D1450" s="14"/>
      <c r="AA1450" s="15"/>
      <c r="AB1450" s="15"/>
      <c r="AC1450" s="15"/>
      <c r="AD1450" s="15"/>
      <c r="AE1450" s="15"/>
      <c r="AG1450" s="68"/>
      <c r="AN1450" s="15"/>
      <c r="AO1450" s="15"/>
      <c r="AP1450" s="15"/>
      <c r="AQ1450" s="15"/>
      <c r="AR1450" s="15"/>
      <c r="AS1450" s="15"/>
      <c r="AT1450" s="15"/>
      <c r="AU1450" s="15"/>
    </row>
    <row r="1451" spans="3:64" x14ac:dyDescent="0.2">
      <c r="C1451" s="14"/>
      <c r="D1451" s="14"/>
      <c r="AA1451" s="15"/>
      <c r="AB1451" s="15"/>
      <c r="AC1451" s="15"/>
      <c r="AD1451" s="15"/>
      <c r="AE1451" s="15"/>
      <c r="AG1451" s="68"/>
      <c r="AN1451" s="15"/>
      <c r="AO1451" s="15"/>
      <c r="AP1451" s="15"/>
      <c r="AQ1451" s="15"/>
      <c r="AR1451" s="15"/>
      <c r="AS1451" s="15"/>
      <c r="AT1451" s="15"/>
      <c r="AU1451" s="15"/>
      <c r="AV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</row>
    <row r="1452" spans="3:64" x14ac:dyDescent="0.2">
      <c r="C1452" s="14"/>
      <c r="D1452" s="14"/>
      <c r="AA1452" s="15"/>
      <c r="AB1452" s="15"/>
      <c r="AC1452" s="15"/>
      <c r="AD1452" s="15"/>
      <c r="AE1452" s="15"/>
      <c r="AG1452" s="68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</row>
    <row r="1453" spans="3:64" x14ac:dyDescent="0.2">
      <c r="C1453" s="14"/>
      <c r="D1453" s="14"/>
      <c r="AA1453" s="15"/>
      <c r="AB1453" s="15"/>
      <c r="AC1453" s="15"/>
      <c r="AD1453" s="15"/>
      <c r="AE1453" s="15"/>
      <c r="AG1453" s="68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</row>
    <row r="1454" spans="3:64" x14ac:dyDescent="0.2">
      <c r="C1454" s="14"/>
      <c r="D1454" s="14"/>
      <c r="AA1454" s="15"/>
      <c r="AB1454" s="15"/>
      <c r="AC1454" s="15"/>
      <c r="AD1454" s="15"/>
      <c r="AE1454" s="15"/>
      <c r="AG1454" s="68"/>
      <c r="AN1454" s="15"/>
      <c r="AO1454" s="15"/>
      <c r="AP1454" s="15"/>
      <c r="AQ1454" s="15"/>
      <c r="AR1454" s="15"/>
      <c r="AS1454" s="15"/>
      <c r="AT1454" s="15"/>
      <c r="AU1454" s="15"/>
    </row>
    <row r="1455" spans="3:64" x14ac:dyDescent="0.2">
      <c r="C1455" s="14"/>
      <c r="D1455" s="14"/>
      <c r="AA1455" s="15"/>
      <c r="AB1455" s="15"/>
      <c r="AC1455" s="15"/>
      <c r="AD1455" s="15"/>
      <c r="AE1455" s="15"/>
      <c r="AG1455" s="68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</row>
    <row r="1456" spans="3:64" x14ac:dyDescent="0.2">
      <c r="C1456" s="14"/>
      <c r="D1456" s="14"/>
      <c r="AA1456" s="15"/>
      <c r="AB1456" s="15"/>
      <c r="AC1456" s="15"/>
      <c r="AD1456" s="15"/>
      <c r="AE1456" s="15"/>
      <c r="AG1456" s="68"/>
      <c r="AN1456" s="15"/>
      <c r="AO1456" s="15"/>
      <c r="AP1456" s="15"/>
      <c r="AQ1456" s="15"/>
      <c r="AR1456" s="15"/>
      <c r="AS1456" s="15"/>
      <c r="AT1456" s="15"/>
      <c r="AU1456" s="15"/>
      <c r="AV1456" s="15"/>
    </row>
    <row r="1457" spans="3:64" x14ac:dyDescent="0.2">
      <c r="C1457" s="14"/>
      <c r="D1457" s="14"/>
      <c r="AA1457" s="15"/>
      <c r="AB1457" s="15"/>
      <c r="AC1457" s="15"/>
      <c r="AD1457" s="15"/>
      <c r="AE1457" s="15"/>
      <c r="AG1457" s="68"/>
      <c r="AN1457" s="15"/>
      <c r="AO1457" s="15"/>
      <c r="AP1457" s="15"/>
      <c r="AQ1457" s="15"/>
      <c r="AR1457" s="15"/>
      <c r="AS1457" s="15"/>
      <c r="AT1457" s="15"/>
      <c r="AU1457" s="15"/>
      <c r="AV1457" s="15"/>
    </row>
    <row r="1458" spans="3:64" x14ac:dyDescent="0.2">
      <c r="C1458" s="14"/>
      <c r="D1458" s="14"/>
      <c r="AA1458" s="15"/>
      <c r="AB1458" s="15"/>
      <c r="AC1458" s="15"/>
      <c r="AD1458" s="15"/>
      <c r="AE1458" s="15"/>
      <c r="AG1458" s="68"/>
      <c r="AN1458" s="15"/>
      <c r="AO1458" s="15"/>
      <c r="AP1458" s="15"/>
      <c r="AQ1458" s="15"/>
      <c r="AR1458" s="15"/>
      <c r="AS1458" s="15"/>
      <c r="AT1458" s="15"/>
      <c r="AU1458" s="15"/>
      <c r="AV1458" s="15"/>
    </row>
    <row r="1459" spans="3:64" x14ac:dyDescent="0.2">
      <c r="C1459" s="14"/>
      <c r="D1459" s="14"/>
      <c r="AA1459" s="15"/>
      <c r="AB1459" s="15"/>
      <c r="AC1459" s="15"/>
      <c r="AD1459" s="15"/>
      <c r="AE1459" s="15"/>
      <c r="AG1459" s="68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</row>
    <row r="1460" spans="3:64" x14ac:dyDescent="0.2">
      <c r="C1460" s="14"/>
      <c r="D1460" s="14"/>
      <c r="AA1460" s="15"/>
      <c r="AB1460" s="15"/>
      <c r="AC1460" s="15"/>
      <c r="AD1460" s="15"/>
      <c r="AE1460" s="15"/>
      <c r="AG1460" s="68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</row>
    <row r="1461" spans="3:64" x14ac:dyDescent="0.2">
      <c r="C1461" s="14"/>
      <c r="D1461" s="14"/>
      <c r="AA1461" s="15"/>
      <c r="AB1461" s="15"/>
      <c r="AC1461" s="15"/>
      <c r="AD1461" s="15"/>
      <c r="AE1461" s="15"/>
      <c r="AG1461" s="68"/>
      <c r="AN1461" s="15"/>
      <c r="AO1461" s="15"/>
      <c r="AP1461" s="15"/>
      <c r="AQ1461" s="15"/>
      <c r="AR1461" s="15"/>
      <c r="AS1461" s="15"/>
      <c r="AT1461" s="15"/>
      <c r="AU1461" s="15"/>
    </row>
    <row r="1462" spans="3:64" x14ac:dyDescent="0.2">
      <c r="C1462" s="14"/>
      <c r="D1462" s="14"/>
      <c r="AA1462" s="15"/>
      <c r="AB1462" s="15"/>
      <c r="AC1462" s="15"/>
      <c r="AD1462" s="15"/>
      <c r="AE1462" s="15"/>
      <c r="AG1462" s="68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</row>
    <row r="1463" spans="3:64" x14ac:dyDescent="0.2">
      <c r="C1463" s="14"/>
      <c r="D1463" s="14"/>
      <c r="AA1463" s="15"/>
      <c r="AB1463" s="15"/>
      <c r="AC1463" s="15"/>
      <c r="AD1463" s="15"/>
      <c r="AE1463" s="15"/>
      <c r="AG1463" s="68"/>
      <c r="AN1463" s="15"/>
      <c r="AO1463" s="15"/>
      <c r="AP1463" s="15"/>
      <c r="AQ1463" s="15"/>
      <c r="AR1463" s="15"/>
      <c r="AS1463" s="15"/>
      <c r="AT1463" s="15"/>
      <c r="AU1463" s="15"/>
      <c r="AV1463" s="15"/>
    </row>
    <row r="1464" spans="3:64" x14ac:dyDescent="0.2">
      <c r="C1464" s="14"/>
      <c r="D1464" s="14"/>
      <c r="AA1464" s="15"/>
      <c r="AB1464" s="15"/>
      <c r="AC1464" s="15"/>
      <c r="AD1464" s="15"/>
      <c r="AE1464" s="15"/>
      <c r="AG1464" s="68"/>
      <c r="AN1464" s="15"/>
      <c r="AO1464" s="15"/>
      <c r="AP1464" s="15"/>
      <c r="AQ1464" s="15"/>
      <c r="AR1464" s="15"/>
      <c r="AS1464" s="15"/>
      <c r="AT1464" s="15"/>
      <c r="AU1464" s="15"/>
      <c r="AV1464" s="15"/>
    </row>
    <row r="1465" spans="3:64" x14ac:dyDescent="0.2">
      <c r="C1465" s="14"/>
      <c r="D1465" s="14"/>
      <c r="AA1465" s="15"/>
      <c r="AB1465" s="15"/>
      <c r="AC1465" s="15"/>
      <c r="AD1465" s="15"/>
      <c r="AE1465" s="15"/>
      <c r="AG1465" s="68"/>
      <c r="AN1465" s="15"/>
      <c r="AO1465" s="15"/>
      <c r="AP1465" s="15"/>
      <c r="AQ1465" s="15"/>
      <c r="AR1465" s="15"/>
      <c r="AS1465" s="15"/>
      <c r="AT1465" s="15"/>
      <c r="AU1465" s="15"/>
    </row>
    <row r="1466" spans="3:64" x14ac:dyDescent="0.2">
      <c r="C1466" s="14"/>
      <c r="D1466" s="14"/>
      <c r="AA1466" s="15"/>
      <c r="AB1466" s="15"/>
      <c r="AC1466" s="15"/>
      <c r="AD1466" s="15"/>
      <c r="AE1466" s="15"/>
      <c r="AG1466" s="68"/>
      <c r="AN1466" s="15"/>
      <c r="AO1466" s="15"/>
      <c r="AP1466" s="15"/>
      <c r="AQ1466" s="15"/>
      <c r="AR1466" s="15"/>
      <c r="AS1466" s="15"/>
      <c r="AT1466" s="15"/>
      <c r="AU1466" s="15"/>
      <c r="AV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</row>
    <row r="1467" spans="3:64" x14ac:dyDescent="0.2">
      <c r="C1467" s="14"/>
      <c r="D1467" s="14"/>
      <c r="AA1467" s="15"/>
      <c r="AB1467" s="15"/>
      <c r="AC1467" s="15"/>
      <c r="AD1467" s="15"/>
      <c r="AE1467" s="15"/>
      <c r="AG1467" s="68"/>
      <c r="AN1467" s="15"/>
      <c r="AO1467" s="15"/>
      <c r="AP1467" s="15"/>
      <c r="AQ1467" s="15"/>
      <c r="AR1467" s="15"/>
      <c r="AS1467" s="15"/>
      <c r="AT1467" s="15"/>
      <c r="AU1467" s="15"/>
      <c r="AV1467" s="15"/>
      <c r="AX1467" s="15"/>
    </row>
    <row r="1468" spans="3:64" x14ac:dyDescent="0.2">
      <c r="C1468" s="14"/>
      <c r="D1468" s="14"/>
      <c r="AA1468" s="15"/>
      <c r="AB1468" s="15"/>
      <c r="AC1468" s="15"/>
      <c r="AD1468" s="15"/>
      <c r="AE1468" s="15"/>
      <c r="AG1468" s="68"/>
      <c r="AN1468" s="15"/>
      <c r="AO1468" s="15"/>
      <c r="AP1468" s="15"/>
      <c r="AQ1468" s="15"/>
      <c r="AR1468" s="15"/>
      <c r="AS1468" s="15"/>
      <c r="AT1468" s="15"/>
      <c r="AU1468" s="15"/>
      <c r="AV1468" s="15"/>
      <c r="AX1468" s="15"/>
    </row>
    <row r="1469" spans="3:64" x14ac:dyDescent="0.2">
      <c r="C1469" s="14"/>
      <c r="D1469" s="14"/>
      <c r="AA1469" s="15"/>
      <c r="AB1469" s="15"/>
      <c r="AC1469" s="15"/>
      <c r="AD1469" s="15"/>
      <c r="AE1469" s="15"/>
      <c r="AG1469" s="68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</row>
    <row r="1470" spans="3:64" x14ac:dyDescent="0.2">
      <c r="C1470" s="14"/>
      <c r="D1470" s="14"/>
      <c r="AA1470" s="15"/>
      <c r="AB1470" s="15"/>
      <c r="AC1470" s="15"/>
      <c r="AD1470" s="15"/>
      <c r="AE1470" s="15"/>
      <c r="AG1470" s="68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</row>
    <row r="1471" spans="3:64" x14ac:dyDescent="0.2">
      <c r="C1471" s="14"/>
      <c r="D1471" s="14"/>
      <c r="AA1471" s="15"/>
      <c r="AB1471" s="15"/>
      <c r="AC1471" s="15"/>
      <c r="AD1471" s="15"/>
      <c r="AE1471" s="15"/>
      <c r="AG1471" s="68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</row>
    <row r="1472" spans="3:64" x14ac:dyDescent="0.2">
      <c r="C1472" s="14"/>
      <c r="D1472" s="14"/>
      <c r="AA1472" s="15"/>
      <c r="AB1472" s="15"/>
      <c r="AC1472" s="15"/>
      <c r="AD1472" s="15"/>
      <c r="AE1472" s="15"/>
      <c r="AG1472" s="68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</row>
    <row r="1473" spans="3:64" x14ac:dyDescent="0.2">
      <c r="C1473" s="14"/>
      <c r="D1473" s="14"/>
      <c r="AA1473" s="15"/>
      <c r="AB1473" s="15"/>
      <c r="AC1473" s="15"/>
      <c r="AD1473" s="15"/>
      <c r="AE1473" s="15"/>
      <c r="AG1473" s="68"/>
      <c r="AN1473" s="15"/>
      <c r="AO1473" s="15"/>
      <c r="AP1473" s="15"/>
      <c r="AQ1473" s="15"/>
      <c r="AR1473" s="15"/>
      <c r="AS1473" s="15"/>
      <c r="AT1473" s="15"/>
      <c r="AU1473" s="15"/>
      <c r="AV1473" s="15"/>
    </row>
    <row r="1474" spans="3:64" x14ac:dyDescent="0.2">
      <c r="C1474" s="14"/>
      <c r="D1474" s="14"/>
      <c r="AA1474" s="15"/>
      <c r="AB1474" s="15"/>
      <c r="AC1474" s="15"/>
      <c r="AD1474" s="15"/>
      <c r="AE1474" s="15"/>
      <c r="AG1474" s="68"/>
      <c r="AN1474" s="15"/>
      <c r="AO1474" s="15"/>
      <c r="AP1474" s="15"/>
      <c r="AQ1474" s="15"/>
      <c r="AR1474" s="15"/>
      <c r="AS1474" s="15"/>
      <c r="AT1474" s="15"/>
      <c r="AU1474" s="15"/>
    </row>
    <row r="1475" spans="3:64" x14ac:dyDescent="0.2">
      <c r="C1475" s="14"/>
      <c r="D1475" s="14"/>
      <c r="AA1475" s="15"/>
      <c r="AB1475" s="15"/>
      <c r="AC1475" s="15"/>
      <c r="AD1475" s="15"/>
      <c r="AE1475" s="15"/>
      <c r="AG1475" s="68"/>
      <c r="AN1475" s="15"/>
      <c r="AO1475" s="15"/>
      <c r="AP1475" s="15"/>
      <c r="AQ1475" s="15"/>
      <c r="AR1475" s="15"/>
      <c r="AS1475" s="15"/>
      <c r="AT1475" s="15"/>
      <c r="AU1475" s="15"/>
    </row>
    <row r="1476" spans="3:64" x14ac:dyDescent="0.2">
      <c r="C1476" s="14"/>
      <c r="D1476" s="14"/>
      <c r="AA1476" s="15"/>
      <c r="AB1476" s="15"/>
      <c r="AC1476" s="15"/>
      <c r="AD1476" s="15"/>
      <c r="AE1476" s="15"/>
      <c r="AG1476" s="68"/>
      <c r="AN1476" s="15"/>
      <c r="AO1476" s="15"/>
      <c r="AP1476" s="15"/>
      <c r="AQ1476" s="15"/>
      <c r="AR1476" s="15"/>
      <c r="AS1476" s="15"/>
      <c r="AT1476" s="15"/>
      <c r="AU1476" s="15"/>
      <c r="AV1476" s="15"/>
    </row>
    <row r="1477" spans="3:64" x14ac:dyDescent="0.2">
      <c r="C1477" s="14"/>
      <c r="D1477" s="14"/>
      <c r="AA1477" s="15"/>
      <c r="AB1477" s="15"/>
      <c r="AC1477" s="15"/>
      <c r="AD1477" s="15"/>
      <c r="AE1477" s="15"/>
      <c r="AG1477" s="68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</row>
    <row r="1478" spans="3:64" x14ac:dyDescent="0.2">
      <c r="C1478" s="14"/>
      <c r="D1478" s="14"/>
      <c r="AA1478" s="15"/>
      <c r="AB1478" s="15"/>
      <c r="AC1478" s="15"/>
      <c r="AD1478" s="15"/>
      <c r="AE1478" s="15"/>
      <c r="AG1478" s="68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</row>
    <row r="1479" spans="3:64" x14ac:dyDescent="0.2">
      <c r="C1479" s="14"/>
      <c r="D1479" s="14"/>
      <c r="AA1479" s="15"/>
      <c r="AB1479" s="15"/>
      <c r="AC1479" s="15"/>
      <c r="AD1479" s="15"/>
      <c r="AE1479" s="15"/>
      <c r="AG1479" s="68"/>
      <c r="AN1479" s="15"/>
      <c r="AO1479" s="15"/>
      <c r="AP1479" s="15"/>
      <c r="AQ1479" s="15"/>
      <c r="AR1479" s="15"/>
      <c r="AS1479" s="15"/>
      <c r="AT1479" s="15"/>
      <c r="AU1479" s="15"/>
    </row>
    <row r="1480" spans="3:64" x14ac:dyDescent="0.2">
      <c r="C1480" s="14"/>
      <c r="D1480" s="14"/>
      <c r="AA1480" s="15"/>
      <c r="AB1480" s="15"/>
      <c r="AC1480" s="15"/>
      <c r="AD1480" s="15"/>
      <c r="AE1480" s="15"/>
      <c r="AG1480" s="68"/>
      <c r="AN1480" s="15"/>
      <c r="AO1480" s="15"/>
      <c r="AP1480" s="15"/>
      <c r="AQ1480" s="15"/>
      <c r="AR1480" s="15"/>
      <c r="AS1480" s="15"/>
      <c r="AT1480" s="15"/>
      <c r="AU1480" s="15"/>
      <c r="AV1480" s="15"/>
      <c r="AX1480" s="15"/>
    </row>
    <row r="1481" spans="3:64" x14ac:dyDescent="0.2">
      <c r="C1481" s="14"/>
      <c r="D1481" s="14"/>
      <c r="AA1481" s="15"/>
      <c r="AB1481" s="15"/>
      <c r="AC1481" s="15"/>
      <c r="AD1481" s="15"/>
      <c r="AE1481" s="15"/>
      <c r="AG1481" s="68"/>
      <c r="AN1481" s="15"/>
      <c r="AO1481" s="15"/>
      <c r="AP1481" s="15"/>
      <c r="AQ1481" s="15"/>
      <c r="AR1481" s="15"/>
      <c r="AS1481" s="15"/>
      <c r="AT1481" s="15"/>
      <c r="AU1481" s="15"/>
      <c r="AV1481" s="15"/>
    </row>
    <row r="1482" spans="3:64" x14ac:dyDescent="0.2">
      <c r="C1482" s="14"/>
      <c r="D1482" s="14"/>
      <c r="AA1482" s="15"/>
      <c r="AB1482" s="15"/>
      <c r="AC1482" s="15"/>
      <c r="AD1482" s="15"/>
      <c r="AE1482" s="15"/>
      <c r="AG1482" s="68"/>
      <c r="AN1482" s="15"/>
      <c r="AO1482" s="15"/>
      <c r="AP1482" s="15"/>
      <c r="AQ1482" s="15"/>
      <c r="AR1482" s="15"/>
      <c r="AS1482" s="15"/>
      <c r="AT1482" s="15"/>
      <c r="AU1482" s="15"/>
    </row>
    <row r="1483" spans="3:64" x14ac:dyDescent="0.2">
      <c r="C1483" s="14"/>
      <c r="D1483" s="14"/>
      <c r="AA1483" s="15"/>
      <c r="AB1483" s="15"/>
      <c r="AC1483" s="15"/>
      <c r="AD1483" s="15"/>
      <c r="AE1483" s="15"/>
      <c r="AG1483" s="68"/>
      <c r="AN1483" s="15"/>
      <c r="AO1483" s="15"/>
      <c r="AP1483" s="15"/>
      <c r="AQ1483" s="15"/>
      <c r="AR1483" s="15"/>
      <c r="AS1483" s="15"/>
      <c r="AT1483" s="15"/>
      <c r="AU1483" s="15"/>
    </row>
    <row r="1484" spans="3:64" x14ac:dyDescent="0.2">
      <c r="C1484" s="14"/>
      <c r="D1484" s="14"/>
      <c r="AA1484" s="15"/>
      <c r="AB1484" s="15"/>
      <c r="AC1484" s="15"/>
      <c r="AD1484" s="15"/>
      <c r="AE1484" s="15"/>
      <c r="AG1484" s="68"/>
      <c r="AN1484" s="15"/>
      <c r="AO1484" s="15"/>
      <c r="AP1484" s="15"/>
      <c r="AQ1484" s="15"/>
      <c r="AR1484" s="15"/>
      <c r="AS1484" s="15"/>
      <c r="AT1484" s="15"/>
      <c r="AU1484" s="15"/>
    </row>
    <row r="1485" spans="3:64" x14ac:dyDescent="0.2">
      <c r="C1485" s="14"/>
      <c r="D1485" s="14"/>
      <c r="AA1485" s="15"/>
      <c r="AB1485" s="15"/>
      <c r="AC1485" s="15"/>
      <c r="AD1485" s="15"/>
      <c r="AE1485" s="15"/>
      <c r="AG1485" s="68"/>
      <c r="AN1485" s="15"/>
      <c r="AO1485" s="15"/>
      <c r="AP1485" s="15"/>
      <c r="AQ1485" s="15"/>
      <c r="AR1485" s="15"/>
      <c r="AS1485" s="15"/>
      <c r="AT1485" s="15"/>
      <c r="AU1485" s="15"/>
    </row>
    <row r="1486" spans="3:64" x14ac:dyDescent="0.2">
      <c r="C1486" s="14"/>
      <c r="D1486" s="14"/>
      <c r="AA1486" s="15"/>
      <c r="AB1486" s="15"/>
      <c r="AC1486" s="15"/>
      <c r="AD1486" s="15"/>
      <c r="AE1486" s="15"/>
      <c r="AG1486" s="68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</row>
    <row r="1487" spans="3:64" x14ac:dyDescent="0.2">
      <c r="C1487" s="14"/>
      <c r="D1487" s="14"/>
      <c r="AA1487" s="15"/>
      <c r="AB1487" s="15"/>
      <c r="AC1487" s="15"/>
      <c r="AD1487" s="15"/>
      <c r="AE1487" s="15"/>
      <c r="AG1487" s="68"/>
      <c r="AN1487" s="15"/>
      <c r="AO1487" s="15"/>
      <c r="AP1487" s="15"/>
      <c r="AQ1487" s="15"/>
      <c r="AR1487" s="15"/>
      <c r="AS1487" s="15"/>
      <c r="AT1487" s="15"/>
      <c r="AU1487" s="15"/>
    </row>
    <row r="1488" spans="3:64" x14ac:dyDescent="0.2">
      <c r="C1488" s="14"/>
      <c r="D1488" s="14"/>
      <c r="AA1488" s="15"/>
      <c r="AB1488" s="15"/>
      <c r="AC1488" s="15"/>
      <c r="AD1488" s="15"/>
      <c r="AE1488" s="15"/>
      <c r="AG1488" s="68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</row>
    <row r="1489" spans="3:64" x14ac:dyDescent="0.2">
      <c r="C1489" s="14"/>
      <c r="D1489" s="14"/>
      <c r="AA1489" s="15"/>
      <c r="AB1489" s="15"/>
      <c r="AC1489" s="15"/>
      <c r="AD1489" s="15"/>
      <c r="AE1489" s="15"/>
      <c r="AG1489" s="68"/>
      <c r="AN1489" s="15"/>
      <c r="AO1489" s="15"/>
      <c r="AP1489" s="15"/>
      <c r="AQ1489" s="15"/>
      <c r="AR1489" s="15"/>
      <c r="AS1489" s="15"/>
      <c r="AT1489" s="15"/>
      <c r="AU1489" s="15"/>
      <c r="AV1489" s="15"/>
      <c r="AX1489" s="15"/>
    </row>
    <row r="1490" spans="3:64" x14ac:dyDescent="0.2">
      <c r="C1490" s="14"/>
      <c r="D1490" s="14"/>
      <c r="AA1490" s="15"/>
      <c r="AB1490" s="15"/>
      <c r="AC1490" s="15"/>
      <c r="AD1490" s="15"/>
      <c r="AE1490" s="15"/>
      <c r="AG1490" s="68"/>
      <c r="AN1490" s="15"/>
      <c r="AO1490" s="15"/>
      <c r="AP1490" s="15"/>
      <c r="AQ1490" s="15"/>
      <c r="AR1490" s="15"/>
      <c r="AS1490" s="15"/>
      <c r="AT1490" s="15"/>
      <c r="AU1490" s="15"/>
      <c r="AV1490" s="15"/>
    </row>
    <row r="1491" spans="3:64" x14ac:dyDescent="0.2">
      <c r="C1491" s="14"/>
      <c r="D1491" s="14"/>
      <c r="AA1491" s="15"/>
      <c r="AB1491" s="15"/>
      <c r="AC1491" s="15"/>
      <c r="AD1491" s="15"/>
      <c r="AE1491" s="15"/>
      <c r="AG1491" s="68"/>
      <c r="AN1491" s="15"/>
      <c r="AO1491" s="15"/>
      <c r="AP1491" s="15"/>
      <c r="AQ1491" s="15"/>
      <c r="AR1491" s="15"/>
      <c r="AS1491" s="15"/>
      <c r="AT1491" s="15"/>
      <c r="AU1491" s="15"/>
      <c r="AV1491" s="15"/>
    </row>
    <row r="1492" spans="3:64" x14ac:dyDescent="0.2">
      <c r="C1492" s="14"/>
      <c r="D1492" s="14"/>
      <c r="AA1492" s="15"/>
      <c r="AB1492" s="15"/>
      <c r="AC1492" s="15"/>
      <c r="AD1492" s="15"/>
      <c r="AE1492" s="15"/>
      <c r="AG1492" s="68"/>
      <c r="AN1492" s="15"/>
      <c r="AO1492" s="15"/>
      <c r="AP1492" s="15"/>
      <c r="AQ1492" s="15"/>
      <c r="AR1492" s="15"/>
      <c r="AS1492" s="15"/>
      <c r="AT1492" s="15"/>
      <c r="AU1492" s="15"/>
      <c r="AV1492" s="15"/>
      <c r="AX1492" s="15"/>
    </row>
    <row r="1493" spans="3:64" x14ac:dyDescent="0.2">
      <c r="C1493" s="14"/>
      <c r="D1493" s="14"/>
      <c r="AA1493" s="15"/>
      <c r="AB1493" s="15"/>
      <c r="AC1493" s="15"/>
      <c r="AD1493" s="15"/>
      <c r="AE1493" s="15"/>
      <c r="AG1493" s="68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</row>
    <row r="1494" spans="3:64" x14ac:dyDescent="0.2">
      <c r="C1494" s="14"/>
      <c r="D1494" s="14"/>
      <c r="AA1494" s="15"/>
      <c r="AB1494" s="15"/>
      <c r="AC1494" s="15"/>
      <c r="AD1494" s="15"/>
      <c r="AE1494" s="15"/>
      <c r="AG1494" s="68"/>
      <c r="AN1494" s="15"/>
      <c r="AO1494" s="15"/>
      <c r="AP1494" s="15"/>
      <c r="AQ1494" s="15"/>
      <c r="AR1494" s="15"/>
      <c r="AS1494" s="15"/>
      <c r="AT1494" s="15"/>
      <c r="AU1494" s="15"/>
      <c r="AV1494" s="15"/>
    </row>
    <row r="1495" spans="3:64" x14ac:dyDescent="0.2">
      <c r="C1495" s="14"/>
      <c r="D1495" s="14"/>
      <c r="AA1495" s="15"/>
      <c r="AB1495" s="15"/>
      <c r="AC1495" s="15"/>
      <c r="AD1495" s="15"/>
      <c r="AE1495" s="15"/>
      <c r="AG1495" s="68"/>
      <c r="AN1495" s="15"/>
      <c r="AO1495" s="15"/>
      <c r="AP1495" s="15"/>
      <c r="AQ1495" s="15"/>
      <c r="AR1495" s="15"/>
      <c r="AS1495" s="15"/>
      <c r="AT1495" s="15"/>
      <c r="AU1495" s="15"/>
      <c r="AV1495" s="15"/>
      <c r="AX1495" s="15"/>
    </row>
    <row r="1496" spans="3:64" x14ac:dyDescent="0.2">
      <c r="C1496" s="14"/>
      <c r="D1496" s="14"/>
      <c r="AA1496" s="15"/>
      <c r="AB1496" s="15"/>
      <c r="AC1496" s="15"/>
      <c r="AD1496" s="15"/>
      <c r="AE1496" s="15"/>
      <c r="AG1496" s="68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</row>
    <row r="1497" spans="3:64" x14ac:dyDescent="0.2">
      <c r="C1497" s="14"/>
      <c r="D1497" s="14"/>
      <c r="AA1497" s="15"/>
      <c r="AB1497" s="15"/>
      <c r="AC1497" s="15"/>
      <c r="AD1497" s="15"/>
      <c r="AE1497" s="15"/>
      <c r="AG1497" s="68"/>
      <c r="AN1497" s="15"/>
      <c r="AO1497" s="15"/>
      <c r="AP1497" s="15"/>
      <c r="AQ1497" s="15"/>
      <c r="AR1497" s="15"/>
      <c r="AS1497" s="15"/>
      <c r="AT1497" s="15"/>
      <c r="AU1497" s="15"/>
      <c r="AV1497" s="15"/>
    </row>
    <row r="1498" spans="3:64" x14ac:dyDescent="0.2">
      <c r="C1498" s="14"/>
      <c r="D1498" s="14"/>
      <c r="AA1498" s="15"/>
      <c r="AB1498" s="15"/>
      <c r="AC1498" s="15"/>
      <c r="AD1498" s="15"/>
      <c r="AE1498" s="15"/>
      <c r="AG1498" s="68"/>
      <c r="AN1498" s="15"/>
      <c r="AO1498" s="15"/>
      <c r="AP1498" s="15"/>
      <c r="AQ1498" s="15"/>
      <c r="AR1498" s="15"/>
      <c r="AS1498" s="15"/>
      <c r="AT1498" s="15"/>
      <c r="AU1498" s="15"/>
      <c r="AV1498" s="15"/>
    </row>
    <row r="1499" spans="3:64" x14ac:dyDescent="0.2">
      <c r="C1499" s="14"/>
      <c r="D1499" s="14"/>
      <c r="AA1499" s="15"/>
      <c r="AB1499" s="15"/>
      <c r="AC1499" s="15"/>
      <c r="AD1499" s="15"/>
      <c r="AE1499" s="15"/>
      <c r="AG1499" s="68"/>
      <c r="AN1499" s="15"/>
      <c r="AO1499" s="15"/>
      <c r="AP1499" s="15"/>
      <c r="AQ1499" s="15"/>
      <c r="AR1499" s="15"/>
      <c r="AS1499" s="15"/>
      <c r="AT1499" s="15"/>
      <c r="AU1499" s="15"/>
      <c r="AV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</row>
    <row r="1500" spans="3:64" x14ac:dyDescent="0.2">
      <c r="C1500" s="14"/>
      <c r="D1500" s="14"/>
      <c r="AA1500" s="15"/>
      <c r="AB1500" s="15"/>
      <c r="AC1500" s="15"/>
      <c r="AD1500" s="15"/>
      <c r="AE1500" s="15"/>
      <c r="AG1500" s="68"/>
      <c r="AN1500" s="15"/>
      <c r="AO1500" s="15"/>
      <c r="AP1500" s="15"/>
      <c r="AQ1500" s="15"/>
      <c r="AR1500" s="15"/>
      <c r="AS1500" s="15"/>
      <c r="AT1500" s="15"/>
      <c r="AU1500" s="15"/>
      <c r="AV1500" s="15"/>
    </row>
    <row r="1501" spans="3:64" x14ac:dyDescent="0.2">
      <c r="C1501" s="14"/>
      <c r="D1501" s="14"/>
      <c r="AA1501" s="15"/>
      <c r="AB1501" s="15"/>
      <c r="AC1501" s="15"/>
      <c r="AD1501" s="15"/>
      <c r="AE1501" s="15"/>
      <c r="AG1501" s="68"/>
      <c r="AN1501" s="15"/>
      <c r="AO1501" s="15"/>
      <c r="AP1501" s="15"/>
      <c r="AQ1501" s="15"/>
      <c r="AR1501" s="15"/>
      <c r="AS1501" s="15"/>
      <c r="AT1501" s="15"/>
      <c r="AU1501" s="15"/>
      <c r="AV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</row>
    <row r="1502" spans="3:64" x14ac:dyDescent="0.2">
      <c r="C1502" s="14"/>
      <c r="D1502" s="14"/>
      <c r="AA1502" s="15"/>
      <c r="AB1502" s="15"/>
      <c r="AC1502" s="15"/>
      <c r="AD1502" s="15"/>
      <c r="AE1502" s="15"/>
      <c r="AG1502" s="68"/>
      <c r="AN1502" s="15"/>
      <c r="AO1502" s="15"/>
      <c r="AP1502" s="15"/>
      <c r="AQ1502" s="15"/>
      <c r="AR1502" s="15"/>
      <c r="AS1502" s="15"/>
      <c r="AT1502" s="15"/>
      <c r="AU1502" s="15"/>
    </row>
    <row r="1503" spans="3:64" x14ac:dyDescent="0.2">
      <c r="C1503" s="14"/>
      <c r="D1503" s="14"/>
      <c r="AA1503" s="15"/>
      <c r="AB1503" s="15"/>
      <c r="AC1503" s="15"/>
      <c r="AD1503" s="15"/>
      <c r="AE1503" s="15"/>
      <c r="AG1503" s="68"/>
      <c r="AN1503" s="15"/>
      <c r="AO1503" s="15"/>
      <c r="AP1503" s="15"/>
      <c r="AQ1503" s="15"/>
      <c r="AR1503" s="15"/>
      <c r="AS1503" s="15"/>
      <c r="AT1503" s="15"/>
      <c r="AU1503" s="15"/>
      <c r="AV1503" s="15"/>
      <c r="AX1503" s="15"/>
    </row>
    <row r="1504" spans="3:64" x14ac:dyDescent="0.2">
      <c r="C1504" s="14"/>
      <c r="D1504" s="14"/>
      <c r="AA1504" s="15"/>
      <c r="AB1504" s="15"/>
      <c r="AC1504" s="15"/>
      <c r="AD1504" s="15"/>
      <c r="AE1504" s="15"/>
      <c r="AG1504" s="68"/>
      <c r="AN1504" s="15"/>
      <c r="AO1504" s="15"/>
      <c r="AP1504" s="15"/>
      <c r="AQ1504" s="15"/>
      <c r="AR1504" s="15"/>
      <c r="AS1504" s="15"/>
      <c r="AT1504" s="15"/>
      <c r="AU1504" s="15"/>
    </row>
    <row r="1505" spans="3:64" x14ac:dyDescent="0.2">
      <c r="C1505" s="14"/>
      <c r="D1505" s="14"/>
      <c r="AA1505" s="15"/>
      <c r="AB1505" s="15"/>
      <c r="AC1505" s="15"/>
      <c r="AD1505" s="15"/>
      <c r="AE1505" s="15"/>
      <c r="AG1505" s="68"/>
      <c r="AN1505" s="15"/>
      <c r="AO1505" s="15"/>
      <c r="AP1505" s="15"/>
      <c r="AQ1505" s="15"/>
      <c r="AR1505" s="15"/>
      <c r="AS1505" s="15"/>
      <c r="AT1505" s="15"/>
      <c r="AU1505" s="15"/>
      <c r="AV1505" s="15"/>
    </row>
    <row r="1506" spans="3:64" x14ac:dyDescent="0.2">
      <c r="C1506" s="14"/>
      <c r="D1506" s="14"/>
      <c r="AA1506" s="15"/>
      <c r="AB1506" s="15"/>
      <c r="AC1506" s="15"/>
      <c r="AD1506" s="15"/>
      <c r="AE1506" s="15"/>
      <c r="AG1506" s="68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</row>
    <row r="1507" spans="3:64" x14ac:dyDescent="0.2">
      <c r="C1507" s="14"/>
      <c r="D1507" s="14"/>
      <c r="AA1507" s="15"/>
      <c r="AB1507" s="15"/>
      <c r="AC1507" s="15"/>
      <c r="AD1507" s="15"/>
      <c r="AE1507" s="15"/>
      <c r="AG1507" s="68"/>
      <c r="AN1507" s="15"/>
      <c r="AO1507" s="15"/>
      <c r="AP1507" s="15"/>
      <c r="AQ1507" s="15"/>
      <c r="AR1507" s="15"/>
      <c r="AS1507" s="15"/>
      <c r="AT1507" s="15"/>
      <c r="AU1507" s="15"/>
    </row>
    <row r="1508" spans="3:64" x14ac:dyDescent="0.2">
      <c r="C1508" s="14"/>
      <c r="D1508" s="14"/>
      <c r="AA1508" s="15"/>
      <c r="AB1508" s="15"/>
      <c r="AC1508" s="15"/>
      <c r="AD1508" s="15"/>
      <c r="AE1508" s="15"/>
      <c r="AG1508" s="68"/>
      <c r="AN1508" s="15"/>
      <c r="AO1508" s="15"/>
      <c r="AP1508" s="15"/>
      <c r="AQ1508" s="15"/>
      <c r="AR1508" s="15"/>
      <c r="AS1508" s="15"/>
      <c r="AT1508" s="15"/>
      <c r="AU1508" s="15"/>
      <c r="AV1508" s="15"/>
      <c r="AX1508" s="15"/>
    </row>
    <row r="1509" spans="3:64" x14ac:dyDescent="0.2">
      <c r="C1509" s="14"/>
      <c r="D1509" s="14"/>
      <c r="AA1509" s="15"/>
      <c r="AB1509" s="15"/>
      <c r="AC1509" s="15"/>
      <c r="AD1509" s="15"/>
      <c r="AE1509" s="15"/>
      <c r="AG1509" s="68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</row>
    <row r="1510" spans="3:64" x14ac:dyDescent="0.2">
      <c r="C1510" s="14"/>
      <c r="D1510" s="14"/>
      <c r="AA1510" s="15"/>
      <c r="AB1510" s="15"/>
      <c r="AC1510" s="15"/>
      <c r="AD1510" s="15"/>
      <c r="AE1510" s="15"/>
      <c r="AG1510" s="68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</row>
    <row r="1511" spans="3:64" x14ac:dyDescent="0.2">
      <c r="C1511" s="14"/>
      <c r="D1511" s="14"/>
      <c r="AA1511" s="15"/>
      <c r="AB1511" s="15"/>
      <c r="AC1511" s="15"/>
      <c r="AD1511" s="15"/>
      <c r="AE1511" s="15"/>
      <c r="AG1511" s="68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</row>
    <row r="1512" spans="3:64" x14ac:dyDescent="0.2">
      <c r="C1512" s="14"/>
      <c r="D1512" s="14"/>
      <c r="AA1512" s="15"/>
      <c r="AB1512" s="15"/>
      <c r="AC1512" s="15"/>
      <c r="AD1512" s="15"/>
      <c r="AE1512" s="15"/>
      <c r="AG1512" s="68"/>
      <c r="AN1512" s="15"/>
      <c r="AO1512" s="15"/>
      <c r="AP1512" s="15"/>
      <c r="AQ1512" s="15"/>
      <c r="AR1512" s="15"/>
      <c r="AS1512" s="15"/>
      <c r="AT1512" s="15"/>
      <c r="AU1512" s="15"/>
      <c r="AV1512" s="15"/>
    </row>
    <row r="1513" spans="3:64" x14ac:dyDescent="0.2">
      <c r="C1513" s="14"/>
      <c r="D1513" s="14"/>
      <c r="AA1513" s="15"/>
      <c r="AB1513" s="15"/>
      <c r="AC1513" s="15"/>
      <c r="AD1513" s="15"/>
      <c r="AE1513" s="15"/>
      <c r="AG1513" s="68"/>
      <c r="AN1513" s="15"/>
      <c r="AO1513" s="15"/>
      <c r="AP1513" s="15"/>
      <c r="AQ1513" s="15"/>
      <c r="AR1513" s="15"/>
      <c r="AS1513" s="15"/>
      <c r="AT1513" s="15"/>
      <c r="AU1513" s="15"/>
      <c r="AV1513" s="15"/>
    </row>
    <row r="1514" spans="3:64" x14ac:dyDescent="0.2">
      <c r="C1514" s="14"/>
      <c r="D1514" s="14"/>
      <c r="AA1514" s="15"/>
      <c r="AB1514" s="15"/>
      <c r="AC1514" s="15"/>
      <c r="AD1514" s="15"/>
      <c r="AE1514" s="15"/>
      <c r="AG1514" s="68"/>
      <c r="AN1514" s="15"/>
      <c r="AO1514" s="15"/>
      <c r="AP1514" s="15"/>
      <c r="AQ1514" s="15"/>
      <c r="AR1514" s="15"/>
      <c r="AS1514" s="15"/>
      <c r="AT1514" s="15"/>
      <c r="AU1514" s="15"/>
      <c r="AV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</row>
    <row r="1515" spans="3:64" x14ac:dyDescent="0.2">
      <c r="C1515" s="14"/>
      <c r="D1515" s="14"/>
      <c r="AA1515" s="15"/>
      <c r="AB1515" s="15"/>
      <c r="AC1515" s="15"/>
      <c r="AD1515" s="15"/>
      <c r="AE1515" s="15"/>
      <c r="AG1515" s="68"/>
      <c r="AN1515" s="15"/>
      <c r="AO1515" s="15"/>
      <c r="AP1515" s="15"/>
      <c r="AQ1515" s="15"/>
      <c r="AR1515" s="15"/>
      <c r="AS1515" s="15"/>
      <c r="AT1515" s="15"/>
      <c r="AU1515" s="15"/>
      <c r="AV1515" s="15"/>
    </row>
    <row r="1516" spans="3:64" x14ac:dyDescent="0.2">
      <c r="C1516" s="14"/>
      <c r="D1516" s="14"/>
      <c r="AA1516" s="15"/>
      <c r="AB1516" s="15"/>
      <c r="AC1516" s="15"/>
      <c r="AD1516" s="15"/>
      <c r="AE1516" s="15"/>
      <c r="AG1516" s="68"/>
      <c r="AN1516" s="15"/>
      <c r="AO1516" s="15"/>
      <c r="AP1516" s="15"/>
      <c r="AQ1516" s="15"/>
      <c r="AR1516" s="15"/>
      <c r="AS1516" s="15"/>
      <c r="AT1516" s="15"/>
      <c r="AU1516" s="15"/>
      <c r="AV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</row>
    <row r="1517" spans="3:64" x14ac:dyDescent="0.2">
      <c r="C1517" s="14"/>
      <c r="D1517" s="14"/>
      <c r="AA1517" s="15"/>
      <c r="AB1517" s="15"/>
      <c r="AC1517" s="15"/>
      <c r="AD1517" s="15"/>
      <c r="AE1517" s="15"/>
      <c r="AG1517" s="68"/>
      <c r="AN1517" s="15"/>
      <c r="AO1517" s="15"/>
      <c r="AP1517" s="15"/>
      <c r="AQ1517" s="15"/>
      <c r="AR1517" s="15"/>
      <c r="AS1517" s="15"/>
      <c r="AT1517" s="15"/>
      <c r="AU1517" s="15"/>
      <c r="AV1517" s="15"/>
    </row>
    <row r="1518" spans="3:64" x14ac:dyDescent="0.2">
      <c r="C1518" s="14"/>
      <c r="D1518" s="14"/>
      <c r="AA1518" s="15"/>
      <c r="AB1518" s="15"/>
      <c r="AC1518" s="15"/>
      <c r="AD1518" s="15"/>
      <c r="AE1518" s="15"/>
      <c r="AG1518" s="68"/>
      <c r="AN1518" s="15"/>
      <c r="AO1518" s="15"/>
      <c r="AP1518" s="15"/>
      <c r="AQ1518" s="15"/>
      <c r="AR1518" s="15"/>
      <c r="AS1518" s="15"/>
      <c r="AT1518" s="15"/>
      <c r="AU1518" s="15"/>
      <c r="AV1518" s="15"/>
    </row>
    <row r="1519" spans="3:64" x14ac:dyDescent="0.2">
      <c r="C1519" s="14"/>
      <c r="D1519" s="14"/>
      <c r="AA1519" s="15"/>
      <c r="AB1519" s="15"/>
      <c r="AC1519" s="15"/>
      <c r="AD1519" s="15"/>
      <c r="AE1519" s="15"/>
      <c r="AG1519" s="68"/>
      <c r="AN1519" s="15"/>
      <c r="AO1519" s="15"/>
      <c r="AP1519" s="15"/>
      <c r="AQ1519" s="15"/>
      <c r="AR1519" s="15"/>
      <c r="AS1519" s="15"/>
      <c r="AT1519" s="15"/>
      <c r="AU1519" s="15"/>
      <c r="AV1519" s="15"/>
      <c r="AX1519" s="15"/>
    </row>
    <row r="1520" spans="3:64" x14ac:dyDescent="0.2">
      <c r="C1520" s="14"/>
      <c r="D1520" s="14"/>
      <c r="AA1520" s="15"/>
      <c r="AB1520" s="15"/>
      <c r="AC1520" s="15"/>
      <c r="AD1520" s="15"/>
      <c r="AE1520" s="15"/>
      <c r="AG1520" s="68"/>
      <c r="AN1520" s="15"/>
      <c r="AO1520" s="15"/>
      <c r="AP1520" s="15"/>
      <c r="AQ1520" s="15"/>
      <c r="AR1520" s="15"/>
      <c r="AS1520" s="15"/>
      <c r="AT1520" s="15"/>
      <c r="AU1520" s="15"/>
      <c r="AV1520" s="15"/>
    </row>
    <row r="1521" spans="3:64" x14ac:dyDescent="0.2">
      <c r="C1521" s="14"/>
      <c r="D1521" s="14"/>
      <c r="AA1521" s="15"/>
      <c r="AB1521" s="15"/>
      <c r="AC1521" s="15"/>
      <c r="AD1521" s="15"/>
      <c r="AE1521" s="15"/>
      <c r="AG1521" s="68"/>
      <c r="AN1521" s="15"/>
      <c r="AO1521" s="15"/>
      <c r="AP1521" s="15"/>
      <c r="AQ1521" s="15"/>
      <c r="AR1521" s="15"/>
      <c r="AS1521" s="15"/>
      <c r="AT1521" s="15"/>
      <c r="AU1521" s="15"/>
      <c r="AV1521" s="15"/>
      <c r="AX1521" s="15"/>
    </row>
    <row r="1522" spans="3:64" x14ac:dyDescent="0.2">
      <c r="C1522" s="14"/>
      <c r="D1522" s="14"/>
      <c r="AA1522" s="15"/>
      <c r="AB1522" s="15"/>
      <c r="AC1522" s="15"/>
      <c r="AD1522" s="15"/>
      <c r="AE1522" s="15"/>
      <c r="AG1522" s="68"/>
      <c r="AN1522" s="15"/>
      <c r="AO1522" s="15"/>
      <c r="AP1522" s="15"/>
      <c r="AQ1522" s="15"/>
      <c r="AR1522" s="15"/>
      <c r="AS1522" s="15"/>
      <c r="AT1522" s="15"/>
      <c r="AU1522" s="15"/>
      <c r="AV1522" s="15"/>
    </row>
    <row r="1523" spans="3:64" x14ac:dyDescent="0.2">
      <c r="C1523" s="14"/>
      <c r="D1523" s="14"/>
      <c r="AA1523" s="15"/>
      <c r="AB1523" s="15"/>
      <c r="AC1523" s="15"/>
      <c r="AD1523" s="15"/>
      <c r="AE1523" s="15"/>
      <c r="AG1523" s="68"/>
      <c r="AN1523" s="15"/>
      <c r="AO1523" s="15"/>
      <c r="AP1523" s="15"/>
      <c r="AQ1523" s="15"/>
      <c r="AR1523" s="15"/>
      <c r="AS1523" s="15"/>
      <c r="AT1523" s="15"/>
      <c r="AU1523" s="15"/>
      <c r="AV1523" s="15"/>
    </row>
    <row r="1524" spans="3:64" x14ac:dyDescent="0.2">
      <c r="C1524" s="14"/>
      <c r="D1524" s="14"/>
      <c r="AA1524" s="15"/>
      <c r="AB1524" s="15"/>
      <c r="AC1524" s="15"/>
      <c r="AD1524" s="15"/>
      <c r="AE1524" s="15"/>
      <c r="AG1524" s="68"/>
      <c r="AN1524" s="15"/>
      <c r="AO1524" s="15"/>
      <c r="AP1524" s="15"/>
      <c r="AQ1524" s="15"/>
      <c r="AR1524" s="15"/>
      <c r="AS1524" s="15"/>
      <c r="AT1524" s="15"/>
      <c r="AU1524" s="15"/>
      <c r="AV1524" s="15"/>
    </row>
    <row r="1525" spans="3:64" x14ac:dyDescent="0.2">
      <c r="C1525" s="14"/>
      <c r="D1525" s="14"/>
      <c r="AA1525" s="15"/>
      <c r="AB1525" s="15"/>
      <c r="AC1525" s="15"/>
      <c r="AD1525" s="15"/>
      <c r="AE1525" s="15"/>
      <c r="AG1525" s="68"/>
      <c r="AN1525" s="15"/>
      <c r="AO1525" s="15"/>
      <c r="AP1525" s="15"/>
      <c r="AQ1525" s="15"/>
      <c r="AR1525" s="15"/>
      <c r="AS1525" s="15"/>
      <c r="AT1525" s="15"/>
      <c r="AU1525" s="15"/>
    </row>
    <row r="1526" spans="3:64" x14ac:dyDescent="0.2">
      <c r="C1526" s="14"/>
      <c r="D1526" s="14"/>
      <c r="AA1526" s="15"/>
      <c r="AB1526" s="15"/>
      <c r="AC1526" s="15"/>
      <c r="AD1526" s="15"/>
      <c r="AE1526" s="15"/>
      <c r="AG1526" s="68"/>
      <c r="AN1526" s="15"/>
      <c r="AO1526" s="15"/>
      <c r="AP1526" s="15"/>
      <c r="AQ1526" s="15"/>
      <c r="AR1526" s="15"/>
      <c r="AS1526" s="15"/>
      <c r="AT1526" s="15"/>
      <c r="AU1526" s="15"/>
      <c r="AV1526" s="15"/>
    </row>
    <row r="1527" spans="3:64" x14ac:dyDescent="0.2">
      <c r="C1527" s="14"/>
      <c r="D1527" s="14"/>
      <c r="AA1527" s="15"/>
      <c r="AB1527" s="15"/>
      <c r="AC1527" s="15"/>
      <c r="AD1527" s="15"/>
      <c r="AE1527" s="15"/>
      <c r="AG1527" s="68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</row>
    <row r="1528" spans="3:64" x14ac:dyDescent="0.2">
      <c r="C1528" s="14"/>
      <c r="D1528" s="14"/>
      <c r="AA1528" s="15"/>
      <c r="AB1528" s="15"/>
      <c r="AC1528" s="15"/>
      <c r="AD1528" s="15"/>
      <c r="AE1528" s="15"/>
      <c r="AG1528" s="68"/>
      <c r="AN1528" s="15"/>
      <c r="AO1528" s="15"/>
      <c r="AP1528" s="15"/>
      <c r="AQ1528" s="15"/>
      <c r="AR1528" s="15"/>
      <c r="AS1528" s="15"/>
      <c r="AT1528" s="15"/>
      <c r="AU1528" s="15"/>
    </row>
    <row r="1529" spans="3:64" x14ac:dyDescent="0.2">
      <c r="C1529" s="14"/>
      <c r="D1529" s="14"/>
      <c r="AA1529" s="15"/>
      <c r="AB1529" s="15"/>
      <c r="AC1529" s="15"/>
      <c r="AD1529" s="15"/>
      <c r="AE1529" s="15"/>
      <c r="AG1529" s="68"/>
      <c r="AN1529" s="15"/>
      <c r="AO1529" s="15"/>
      <c r="AP1529" s="15"/>
      <c r="AQ1529" s="15"/>
      <c r="AR1529" s="15"/>
      <c r="AS1529" s="15"/>
      <c r="AT1529" s="15"/>
      <c r="AU1529" s="15"/>
    </row>
    <row r="1530" spans="3:64" x14ac:dyDescent="0.2">
      <c r="C1530" s="14"/>
      <c r="D1530" s="14"/>
      <c r="AA1530" s="15"/>
      <c r="AB1530" s="15"/>
      <c r="AC1530" s="15"/>
      <c r="AD1530" s="15"/>
      <c r="AE1530" s="15"/>
      <c r="AG1530" s="68"/>
      <c r="AN1530" s="15"/>
      <c r="AO1530" s="15"/>
      <c r="AP1530" s="15"/>
      <c r="AQ1530" s="15"/>
      <c r="AR1530" s="15"/>
      <c r="AS1530" s="15"/>
      <c r="AT1530" s="15"/>
      <c r="AU1530" s="15"/>
    </row>
    <row r="1531" spans="3:64" x14ac:dyDescent="0.2">
      <c r="C1531" s="14"/>
      <c r="D1531" s="14"/>
      <c r="AA1531" s="15"/>
      <c r="AB1531" s="15"/>
      <c r="AC1531" s="15"/>
      <c r="AD1531" s="15"/>
      <c r="AE1531" s="15"/>
      <c r="AG1531" s="68"/>
      <c r="AN1531" s="15"/>
      <c r="AO1531" s="15"/>
      <c r="AP1531" s="15"/>
      <c r="AQ1531" s="15"/>
      <c r="AR1531" s="15"/>
      <c r="AS1531" s="15"/>
      <c r="AT1531" s="15"/>
      <c r="AU1531" s="15"/>
      <c r="AV1531" s="15"/>
    </row>
    <row r="1532" spans="3:64" x14ac:dyDescent="0.2">
      <c r="C1532" s="14"/>
      <c r="D1532" s="14"/>
      <c r="AA1532" s="15"/>
      <c r="AB1532" s="15"/>
      <c r="AC1532" s="15"/>
      <c r="AD1532" s="15"/>
      <c r="AE1532" s="15"/>
      <c r="AG1532" s="68"/>
      <c r="AN1532" s="15"/>
      <c r="AO1532" s="15"/>
      <c r="AP1532" s="15"/>
      <c r="AQ1532" s="15"/>
      <c r="AR1532" s="15"/>
      <c r="AS1532" s="15"/>
      <c r="AT1532" s="15"/>
      <c r="AU1532" s="15"/>
      <c r="AV1532" s="15"/>
    </row>
    <row r="1533" spans="3:64" x14ac:dyDescent="0.2">
      <c r="C1533" s="14"/>
      <c r="D1533" s="14"/>
      <c r="AA1533" s="15"/>
      <c r="AB1533" s="15"/>
      <c r="AC1533" s="15"/>
      <c r="AD1533" s="15"/>
      <c r="AE1533" s="15"/>
      <c r="AG1533" s="68"/>
      <c r="AN1533" s="15"/>
      <c r="AO1533" s="15"/>
      <c r="AP1533" s="15"/>
      <c r="AQ1533" s="15"/>
      <c r="AR1533" s="15"/>
      <c r="AS1533" s="15"/>
      <c r="AT1533" s="15"/>
      <c r="AU1533" s="15"/>
      <c r="AV1533" s="15"/>
    </row>
    <row r="1534" spans="3:64" x14ac:dyDescent="0.2">
      <c r="C1534" s="14"/>
      <c r="D1534" s="14"/>
      <c r="AA1534" s="15"/>
      <c r="AB1534" s="15"/>
      <c r="AC1534" s="15"/>
      <c r="AD1534" s="15"/>
      <c r="AE1534" s="15"/>
      <c r="AG1534" s="68"/>
      <c r="AN1534" s="15"/>
      <c r="AO1534" s="15"/>
      <c r="AP1534" s="15"/>
      <c r="AQ1534" s="15"/>
      <c r="AR1534" s="15"/>
      <c r="AS1534" s="15"/>
      <c r="AT1534" s="15"/>
      <c r="AU1534" s="15"/>
    </row>
    <row r="1535" spans="3:64" x14ac:dyDescent="0.2">
      <c r="C1535" s="14"/>
      <c r="D1535" s="14"/>
      <c r="AA1535" s="15"/>
      <c r="AB1535" s="15"/>
      <c r="AC1535" s="15"/>
      <c r="AD1535" s="15"/>
      <c r="AE1535" s="15"/>
      <c r="AG1535" s="68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</row>
    <row r="1536" spans="3:64" x14ac:dyDescent="0.2">
      <c r="C1536" s="14"/>
      <c r="D1536" s="14"/>
      <c r="AA1536" s="15"/>
      <c r="AB1536" s="15"/>
      <c r="AC1536" s="15"/>
      <c r="AD1536" s="15"/>
      <c r="AE1536" s="15"/>
      <c r="AG1536" s="68"/>
      <c r="AN1536" s="15"/>
      <c r="AO1536" s="15"/>
      <c r="AP1536" s="15"/>
      <c r="AQ1536" s="15"/>
      <c r="AR1536" s="15"/>
      <c r="AS1536" s="15"/>
      <c r="AT1536" s="15"/>
      <c r="AU1536" s="15"/>
      <c r="AV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</row>
    <row r="1537" spans="3:64" x14ac:dyDescent="0.2">
      <c r="C1537" s="14"/>
      <c r="D1537" s="14"/>
      <c r="AA1537" s="15"/>
      <c r="AB1537" s="15"/>
      <c r="AC1537" s="15"/>
      <c r="AD1537" s="15"/>
      <c r="AE1537" s="15"/>
      <c r="AG1537" s="68"/>
      <c r="AN1537" s="15"/>
      <c r="AO1537" s="15"/>
      <c r="AP1537" s="15"/>
      <c r="AQ1537" s="15"/>
      <c r="AR1537" s="15"/>
      <c r="AS1537" s="15"/>
      <c r="AT1537" s="15"/>
      <c r="AU1537" s="15"/>
    </row>
    <row r="1538" spans="3:64" x14ac:dyDescent="0.2">
      <c r="C1538" s="14"/>
      <c r="D1538" s="14"/>
      <c r="AA1538" s="15"/>
      <c r="AB1538" s="15"/>
      <c r="AC1538" s="15"/>
      <c r="AD1538" s="15"/>
      <c r="AE1538" s="15"/>
      <c r="AG1538" s="68"/>
      <c r="AN1538" s="15"/>
      <c r="AO1538" s="15"/>
      <c r="AP1538" s="15"/>
      <c r="AQ1538" s="15"/>
      <c r="AR1538" s="15"/>
      <c r="AS1538" s="15"/>
      <c r="AT1538" s="15"/>
      <c r="AU1538" s="15"/>
      <c r="AV1538" s="15"/>
    </row>
    <row r="1539" spans="3:64" x14ac:dyDescent="0.2">
      <c r="C1539" s="14"/>
      <c r="D1539" s="14"/>
      <c r="AA1539" s="15"/>
      <c r="AB1539" s="15"/>
      <c r="AC1539" s="15"/>
      <c r="AD1539" s="15"/>
      <c r="AE1539" s="15"/>
      <c r="AG1539" s="68"/>
      <c r="AN1539" s="15"/>
      <c r="AO1539" s="15"/>
      <c r="AP1539" s="15"/>
      <c r="AQ1539" s="15"/>
      <c r="AR1539" s="15"/>
      <c r="AS1539" s="15"/>
      <c r="AT1539" s="15"/>
      <c r="AU1539" s="15"/>
    </row>
    <row r="1540" spans="3:64" x14ac:dyDescent="0.2">
      <c r="C1540" s="14"/>
      <c r="D1540" s="14"/>
      <c r="AA1540" s="15"/>
      <c r="AB1540" s="15"/>
      <c r="AC1540" s="15"/>
      <c r="AD1540" s="15"/>
      <c r="AE1540" s="15"/>
      <c r="AG1540" s="68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</row>
    <row r="1541" spans="3:64" x14ac:dyDescent="0.2">
      <c r="C1541" s="14"/>
      <c r="D1541" s="14"/>
      <c r="AA1541" s="15"/>
      <c r="AB1541" s="15"/>
      <c r="AC1541" s="15"/>
      <c r="AD1541" s="15"/>
      <c r="AE1541" s="15"/>
      <c r="AG1541" s="68"/>
      <c r="AN1541" s="15"/>
      <c r="AO1541" s="15"/>
      <c r="AP1541" s="15"/>
      <c r="AQ1541" s="15"/>
      <c r="AR1541" s="15"/>
      <c r="AS1541" s="15"/>
      <c r="AT1541" s="15"/>
      <c r="AU1541" s="15"/>
    </row>
    <row r="1542" spans="3:64" x14ac:dyDescent="0.2">
      <c r="C1542" s="14"/>
      <c r="D1542" s="14"/>
      <c r="AA1542" s="15"/>
      <c r="AB1542" s="15"/>
      <c r="AC1542" s="15"/>
      <c r="AD1542" s="15"/>
      <c r="AE1542" s="15"/>
      <c r="AG1542" s="68"/>
      <c r="AN1542" s="15"/>
      <c r="AO1542" s="15"/>
      <c r="AP1542" s="15"/>
      <c r="AQ1542" s="15"/>
      <c r="AR1542" s="15"/>
      <c r="AS1542" s="15"/>
      <c r="AT1542" s="15"/>
      <c r="AU1542" s="15"/>
      <c r="AV1542" s="15"/>
      <c r="AX1542" s="15"/>
    </row>
    <row r="1543" spans="3:64" x14ac:dyDescent="0.2">
      <c r="C1543" s="14"/>
      <c r="D1543" s="14"/>
      <c r="AA1543" s="15"/>
      <c r="AB1543" s="15"/>
      <c r="AC1543" s="15"/>
      <c r="AD1543" s="15"/>
      <c r="AE1543" s="15"/>
      <c r="AG1543" s="68"/>
      <c r="AN1543" s="15"/>
      <c r="AO1543" s="15"/>
      <c r="AP1543" s="15"/>
      <c r="AQ1543" s="15"/>
      <c r="AR1543" s="15"/>
      <c r="AS1543" s="15"/>
      <c r="AT1543" s="15"/>
      <c r="AU1543" s="15"/>
      <c r="AV1543" s="15"/>
      <c r="AX1543" s="15"/>
    </row>
    <row r="1544" spans="3:64" x14ac:dyDescent="0.2">
      <c r="C1544" s="14"/>
      <c r="D1544" s="14"/>
      <c r="AA1544" s="15"/>
      <c r="AB1544" s="15"/>
      <c r="AC1544" s="15"/>
      <c r="AD1544" s="15"/>
      <c r="AE1544" s="15"/>
      <c r="AG1544" s="68"/>
      <c r="AN1544" s="15"/>
      <c r="AO1544" s="15"/>
      <c r="AP1544" s="15"/>
      <c r="AQ1544" s="15"/>
      <c r="AR1544" s="15"/>
      <c r="AS1544" s="15"/>
      <c r="AT1544" s="15"/>
      <c r="AU1544" s="15"/>
      <c r="AV1544" s="15"/>
      <c r="AX1544" s="15"/>
    </row>
    <row r="1545" spans="3:64" x14ac:dyDescent="0.2">
      <c r="C1545" s="14"/>
      <c r="D1545" s="14"/>
      <c r="AA1545" s="15"/>
      <c r="AB1545" s="15"/>
      <c r="AC1545" s="15"/>
      <c r="AD1545" s="15"/>
      <c r="AE1545" s="15"/>
      <c r="AG1545" s="68"/>
      <c r="AN1545" s="15"/>
      <c r="AO1545" s="15"/>
      <c r="AP1545" s="15"/>
      <c r="AQ1545" s="15"/>
      <c r="AR1545" s="15"/>
      <c r="AS1545" s="15"/>
      <c r="AT1545" s="15"/>
      <c r="AU1545" s="15"/>
      <c r="AV1545" s="15"/>
    </row>
    <row r="1546" spans="3:64" x14ac:dyDescent="0.2">
      <c r="C1546" s="14"/>
      <c r="D1546" s="14"/>
      <c r="AA1546" s="15"/>
      <c r="AB1546" s="15"/>
      <c r="AC1546" s="15"/>
      <c r="AD1546" s="15"/>
      <c r="AE1546" s="15"/>
      <c r="AG1546" s="68"/>
      <c r="AN1546" s="15"/>
      <c r="AO1546" s="15"/>
      <c r="AP1546" s="15"/>
      <c r="AQ1546" s="15"/>
      <c r="AR1546" s="15"/>
      <c r="AS1546" s="15"/>
      <c r="AT1546" s="15"/>
      <c r="AU1546" s="15"/>
    </row>
    <row r="1547" spans="3:64" x14ac:dyDescent="0.2">
      <c r="C1547" s="14"/>
      <c r="D1547" s="14"/>
      <c r="AA1547" s="15"/>
      <c r="AB1547" s="15"/>
      <c r="AC1547" s="15"/>
      <c r="AD1547" s="15"/>
      <c r="AE1547" s="15"/>
      <c r="AG1547" s="68"/>
      <c r="AN1547" s="15"/>
      <c r="AO1547" s="15"/>
      <c r="AP1547" s="15"/>
      <c r="AQ1547" s="15"/>
      <c r="AR1547" s="15"/>
      <c r="AS1547" s="15"/>
      <c r="AT1547" s="15"/>
      <c r="AU1547" s="15"/>
      <c r="AV1547" s="15"/>
    </row>
    <row r="1548" spans="3:64" x14ac:dyDescent="0.2">
      <c r="C1548" s="14"/>
      <c r="D1548" s="14"/>
      <c r="AA1548" s="15"/>
      <c r="AB1548" s="15"/>
      <c r="AC1548" s="15"/>
      <c r="AD1548" s="15"/>
      <c r="AE1548" s="15"/>
      <c r="AG1548" s="68"/>
      <c r="AN1548" s="15"/>
      <c r="AO1548" s="15"/>
      <c r="AP1548" s="15"/>
      <c r="AQ1548" s="15"/>
      <c r="AR1548" s="15"/>
      <c r="AS1548" s="15"/>
      <c r="AT1548" s="15"/>
      <c r="AU1548" s="15"/>
      <c r="AV1548" s="15"/>
    </row>
    <row r="1549" spans="3:64" x14ac:dyDescent="0.2">
      <c r="C1549" s="14"/>
      <c r="D1549" s="14"/>
      <c r="AA1549" s="15"/>
      <c r="AB1549" s="15"/>
      <c r="AC1549" s="15"/>
      <c r="AD1549" s="15"/>
      <c r="AE1549" s="15"/>
      <c r="AG1549" s="68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</row>
    <row r="1550" spans="3:64" x14ac:dyDescent="0.2">
      <c r="C1550" s="14"/>
      <c r="D1550" s="14"/>
      <c r="AA1550" s="15"/>
      <c r="AB1550" s="15"/>
      <c r="AC1550" s="15"/>
      <c r="AD1550" s="15"/>
      <c r="AE1550" s="15"/>
      <c r="AG1550" s="68"/>
      <c r="AN1550" s="15"/>
      <c r="AO1550" s="15"/>
      <c r="AP1550" s="15"/>
      <c r="AQ1550" s="15"/>
      <c r="AR1550" s="15"/>
      <c r="AS1550" s="15"/>
      <c r="AT1550" s="15"/>
      <c r="AU1550" s="15"/>
    </row>
    <row r="1551" spans="3:64" x14ac:dyDescent="0.2">
      <c r="C1551" s="14"/>
      <c r="D1551" s="14"/>
      <c r="AA1551" s="15"/>
      <c r="AB1551" s="15"/>
      <c r="AC1551" s="15"/>
      <c r="AD1551" s="15"/>
      <c r="AE1551" s="15"/>
      <c r="AG1551" s="68"/>
      <c r="AN1551" s="15"/>
      <c r="AO1551" s="15"/>
      <c r="AP1551" s="15"/>
      <c r="AQ1551" s="15"/>
      <c r="AR1551" s="15"/>
      <c r="AS1551" s="15"/>
      <c r="AT1551" s="15"/>
      <c r="AU1551" s="15"/>
    </row>
    <row r="1552" spans="3:64" x14ac:dyDescent="0.2">
      <c r="C1552" s="14"/>
      <c r="D1552" s="14"/>
      <c r="AA1552" s="15"/>
      <c r="AB1552" s="15"/>
      <c r="AC1552" s="15"/>
      <c r="AD1552" s="15"/>
      <c r="AE1552" s="15"/>
      <c r="AG1552" s="68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</row>
    <row r="1553" spans="3:64" x14ac:dyDescent="0.2">
      <c r="C1553" s="14"/>
      <c r="D1553" s="14"/>
      <c r="AA1553" s="15"/>
      <c r="AB1553" s="15"/>
      <c r="AC1553" s="15"/>
      <c r="AD1553" s="15"/>
      <c r="AE1553" s="15"/>
      <c r="AG1553" s="68"/>
      <c r="AN1553" s="15"/>
      <c r="AO1553" s="15"/>
      <c r="AP1553" s="15"/>
      <c r="AQ1553" s="15"/>
      <c r="AR1553" s="15"/>
      <c r="AS1553" s="15"/>
      <c r="AT1553" s="15"/>
      <c r="AU1553" s="15"/>
      <c r="AV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</row>
    <row r="1554" spans="3:64" x14ac:dyDescent="0.2">
      <c r="C1554" s="14"/>
      <c r="D1554" s="14"/>
      <c r="AA1554" s="15"/>
      <c r="AB1554" s="15"/>
      <c r="AC1554" s="15"/>
      <c r="AD1554" s="15"/>
      <c r="AE1554" s="15"/>
      <c r="AG1554" s="68"/>
      <c r="AN1554" s="15"/>
      <c r="AO1554" s="15"/>
      <c r="AP1554" s="15"/>
      <c r="AQ1554" s="15"/>
      <c r="AR1554" s="15"/>
      <c r="AS1554" s="15"/>
      <c r="AT1554" s="15"/>
      <c r="AU1554" s="15"/>
      <c r="AV1554" s="15"/>
      <c r="AX1554" s="15"/>
    </row>
    <row r="1555" spans="3:64" x14ac:dyDescent="0.2">
      <c r="C1555" s="14"/>
      <c r="D1555" s="14"/>
      <c r="AA1555" s="15"/>
      <c r="AB1555" s="15"/>
      <c r="AC1555" s="15"/>
      <c r="AD1555" s="15"/>
      <c r="AE1555" s="15"/>
      <c r="AG1555" s="68"/>
      <c r="AN1555" s="15"/>
      <c r="AO1555" s="15"/>
      <c r="AP1555" s="15"/>
      <c r="AQ1555" s="15"/>
      <c r="AR1555" s="15"/>
      <c r="AS1555" s="15"/>
      <c r="AT1555" s="15"/>
      <c r="AU1555" s="15"/>
    </row>
    <row r="1556" spans="3:64" x14ac:dyDescent="0.2">
      <c r="C1556" s="14"/>
      <c r="D1556" s="14"/>
      <c r="AA1556" s="15"/>
      <c r="AB1556" s="15"/>
      <c r="AC1556" s="15"/>
      <c r="AD1556" s="15"/>
      <c r="AE1556" s="15"/>
      <c r="AG1556" s="68"/>
      <c r="AN1556" s="15"/>
      <c r="AO1556" s="15"/>
      <c r="AP1556" s="15"/>
      <c r="AQ1556" s="15"/>
      <c r="AR1556" s="15"/>
      <c r="AS1556" s="15"/>
      <c r="AT1556" s="15"/>
      <c r="AU1556" s="15"/>
      <c r="AV1556" s="15"/>
    </row>
    <row r="1557" spans="3:64" x14ac:dyDescent="0.2">
      <c r="C1557" s="14"/>
      <c r="D1557" s="14"/>
      <c r="AA1557" s="15"/>
      <c r="AB1557" s="15"/>
      <c r="AC1557" s="15"/>
      <c r="AD1557" s="15"/>
      <c r="AE1557" s="15"/>
      <c r="AG1557" s="68"/>
      <c r="AN1557" s="15"/>
      <c r="AO1557" s="15"/>
      <c r="AP1557" s="15"/>
      <c r="AQ1557" s="15"/>
      <c r="AR1557" s="15"/>
      <c r="AS1557" s="15"/>
      <c r="AT1557" s="15"/>
      <c r="AU1557" s="15"/>
      <c r="AV1557" s="15"/>
    </row>
    <row r="1558" spans="3:64" x14ac:dyDescent="0.2">
      <c r="C1558" s="14"/>
      <c r="D1558" s="14"/>
      <c r="AA1558" s="15"/>
      <c r="AB1558" s="15"/>
      <c r="AC1558" s="15"/>
      <c r="AD1558" s="15"/>
      <c r="AE1558" s="15"/>
      <c r="AG1558" s="68"/>
      <c r="AN1558" s="15"/>
      <c r="AO1558" s="15"/>
      <c r="AP1558" s="15"/>
      <c r="AQ1558" s="15"/>
      <c r="AR1558" s="15"/>
      <c r="AS1558" s="15"/>
      <c r="AT1558" s="15"/>
      <c r="AU1558" s="15"/>
      <c r="AV1558" s="15"/>
      <c r="AX1558" s="15"/>
    </row>
    <row r="1559" spans="3:64" x14ac:dyDescent="0.2">
      <c r="C1559" s="14"/>
      <c r="D1559" s="14"/>
      <c r="AA1559" s="15"/>
      <c r="AB1559" s="15"/>
      <c r="AC1559" s="15"/>
      <c r="AD1559" s="15"/>
      <c r="AE1559" s="15"/>
      <c r="AG1559" s="68"/>
      <c r="AN1559" s="15"/>
      <c r="AO1559" s="15"/>
      <c r="AP1559" s="15"/>
      <c r="AQ1559" s="15"/>
      <c r="AR1559" s="15"/>
      <c r="AS1559" s="15"/>
      <c r="AT1559" s="15"/>
      <c r="AU1559" s="15"/>
      <c r="AV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</row>
    <row r="1560" spans="3:64" x14ac:dyDescent="0.2">
      <c r="C1560" s="14"/>
      <c r="D1560" s="14"/>
      <c r="AA1560" s="15"/>
      <c r="AB1560" s="15"/>
      <c r="AC1560" s="15"/>
      <c r="AD1560" s="15"/>
      <c r="AE1560" s="15"/>
      <c r="AG1560" s="68"/>
      <c r="AN1560" s="15"/>
      <c r="AO1560" s="15"/>
      <c r="AP1560" s="15"/>
      <c r="AQ1560" s="15"/>
      <c r="AR1560" s="15"/>
      <c r="AS1560" s="15"/>
      <c r="AT1560" s="15"/>
      <c r="AU1560" s="15"/>
      <c r="AV1560" s="15"/>
    </row>
    <row r="1561" spans="3:64" x14ac:dyDescent="0.2">
      <c r="C1561" s="14"/>
      <c r="D1561" s="14"/>
      <c r="AA1561" s="15"/>
      <c r="AB1561" s="15"/>
      <c r="AC1561" s="15"/>
      <c r="AD1561" s="15"/>
      <c r="AE1561" s="15"/>
      <c r="AG1561" s="68"/>
      <c r="AN1561" s="15"/>
      <c r="AO1561" s="15"/>
      <c r="AP1561" s="15"/>
      <c r="AQ1561" s="15"/>
      <c r="AR1561" s="15"/>
      <c r="AS1561" s="15"/>
      <c r="AT1561" s="15"/>
      <c r="AU1561" s="15"/>
      <c r="AV1561" s="15"/>
    </row>
    <row r="1562" spans="3:64" x14ac:dyDescent="0.2">
      <c r="C1562" s="14"/>
      <c r="D1562" s="14"/>
      <c r="AA1562" s="15"/>
      <c r="AB1562" s="15"/>
      <c r="AC1562" s="15"/>
      <c r="AD1562" s="15"/>
      <c r="AE1562" s="15"/>
      <c r="AG1562" s="68"/>
      <c r="AN1562" s="15"/>
      <c r="AO1562" s="15"/>
      <c r="AP1562" s="15"/>
      <c r="AQ1562" s="15"/>
      <c r="AR1562" s="15"/>
      <c r="AS1562" s="15"/>
      <c r="AT1562" s="15"/>
      <c r="AU1562" s="15"/>
      <c r="AV1562" s="15"/>
    </row>
    <row r="1563" spans="3:64" x14ac:dyDescent="0.2">
      <c r="C1563" s="14"/>
      <c r="D1563" s="14"/>
      <c r="AA1563" s="15"/>
      <c r="AB1563" s="15"/>
      <c r="AC1563" s="15"/>
      <c r="AD1563" s="15"/>
      <c r="AE1563" s="15"/>
      <c r="AG1563" s="68"/>
      <c r="AN1563" s="15"/>
      <c r="AO1563" s="15"/>
      <c r="AP1563" s="15"/>
      <c r="AQ1563" s="15"/>
      <c r="AR1563" s="15"/>
      <c r="AS1563" s="15"/>
      <c r="AT1563" s="15"/>
      <c r="AU1563" s="15"/>
      <c r="AV1563" s="15"/>
      <c r="AX1563" s="15"/>
    </row>
    <row r="1564" spans="3:64" x14ac:dyDescent="0.2">
      <c r="C1564" s="14"/>
      <c r="D1564" s="14"/>
      <c r="AA1564" s="15"/>
      <c r="AB1564" s="15"/>
      <c r="AC1564" s="15"/>
      <c r="AD1564" s="15"/>
      <c r="AE1564" s="15"/>
      <c r="AG1564" s="68"/>
      <c r="AN1564" s="15"/>
      <c r="AO1564" s="15"/>
      <c r="AP1564" s="15"/>
      <c r="AQ1564" s="15"/>
      <c r="AR1564" s="15"/>
      <c r="AS1564" s="15"/>
      <c r="AT1564" s="15"/>
      <c r="AU1564" s="15"/>
      <c r="AV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</row>
    <row r="1565" spans="3:64" x14ac:dyDescent="0.2">
      <c r="C1565" s="14"/>
      <c r="D1565" s="14"/>
      <c r="AA1565" s="15"/>
      <c r="AB1565" s="15"/>
      <c r="AC1565" s="15"/>
      <c r="AD1565" s="15"/>
      <c r="AE1565" s="15"/>
      <c r="AG1565" s="68"/>
      <c r="AN1565" s="15"/>
      <c r="AO1565" s="15"/>
      <c r="AP1565" s="15"/>
      <c r="AQ1565" s="15"/>
      <c r="AR1565" s="15"/>
      <c r="AS1565" s="15"/>
      <c r="AT1565" s="15"/>
      <c r="AU1565" s="15"/>
    </row>
    <row r="1566" spans="3:64" x14ac:dyDescent="0.2">
      <c r="C1566" s="14"/>
      <c r="D1566" s="14"/>
      <c r="AA1566" s="15"/>
      <c r="AB1566" s="15"/>
      <c r="AC1566" s="15"/>
      <c r="AD1566" s="15"/>
      <c r="AE1566" s="15"/>
      <c r="AG1566" s="68"/>
      <c r="AN1566" s="15"/>
      <c r="AO1566" s="15"/>
      <c r="AP1566" s="15"/>
      <c r="AQ1566" s="15"/>
      <c r="AR1566" s="15"/>
      <c r="AS1566" s="15"/>
      <c r="AT1566" s="15"/>
      <c r="AU1566" s="15"/>
      <c r="AV1566" s="15"/>
    </row>
    <row r="1567" spans="3:64" x14ac:dyDescent="0.2">
      <c r="C1567" s="14"/>
      <c r="D1567" s="14"/>
      <c r="AA1567" s="15"/>
      <c r="AB1567" s="15"/>
      <c r="AC1567" s="15"/>
      <c r="AD1567" s="15"/>
      <c r="AE1567" s="15"/>
      <c r="AG1567" s="68"/>
      <c r="AN1567" s="15"/>
      <c r="AO1567" s="15"/>
      <c r="AP1567" s="15"/>
      <c r="AQ1567" s="15"/>
      <c r="AR1567" s="15"/>
      <c r="AS1567" s="15"/>
      <c r="AT1567" s="15"/>
      <c r="AU1567" s="15"/>
      <c r="AV1567" s="15"/>
    </row>
    <row r="1568" spans="3:64" x14ac:dyDescent="0.2">
      <c r="C1568" s="14"/>
      <c r="D1568" s="14"/>
      <c r="AA1568" s="15"/>
      <c r="AB1568" s="15"/>
      <c r="AC1568" s="15"/>
      <c r="AD1568" s="15"/>
      <c r="AE1568" s="15"/>
      <c r="AG1568" s="68"/>
      <c r="AN1568" s="15"/>
      <c r="AO1568" s="15"/>
      <c r="AP1568" s="15"/>
      <c r="AQ1568" s="15"/>
      <c r="AR1568" s="15"/>
      <c r="AS1568" s="15"/>
      <c r="AT1568" s="15"/>
      <c r="AU1568" s="15"/>
      <c r="AV1568" s="15"/>
      <c r="AX1568" s="15"/>
    </row>
    <row r="1569" spans="3:64" x14ac:dyDescent="0.2">
      <c r="C1569" s="14"/>
      <c r="D1569" s="14"/>
      <c r="AA1569" s="15"/>
      <c r="AB1569" s="15"/>
      <c r="AC1569" s="15"/>
      <c r="AD1569" s="15"/>
      <c r="AE1569" s="15"/>
      <c r="AG1569" s="68"/>
      <c r="AN1569" s="15"/>
      <c r="AO1569" s="15"/>
      <c r="AP1569" s="15"/>
      <c r="AQ1569" s="15"/>
      <c r="AR1569" s="15"/>
      <c r="AS1569" s="15"/>
      <c r="AT1569" s="15"/>
      <c r="AU1569" s="15"/>
      <c r="AV1569" s="15"/>
    </row>
    <row r="1570" spans="3:64" x14ac:dyDescent="0.2">
      <c r="C1570" s="14"/>
      <c r="D1570" s="14"/>
      <c r="AA1570" s="15"/>
      <c r="AB1570" s="15"/>
      <c r="AC1570" s="15"/>
      <c r="AD1570" s="15"/>
      <c r="AE1570" s="15"/>
      <c r="AG1570" s="68"/>
      <c r="AN1570" s="15"/>
      <c r="AO1570" s="15"/>
      <c r="AP1570" s="15"/>
      <c r="AQ1570" s="15"/>
      <c r="AR1570" s="15"/>
      <c r="AS1570" s="15"/>
      <c r="AT1570" s="15"/>
      <c r="AU1570" s="15"/>
    </row>
    <row r="1571" spans="3:64" x14ac:dyDescent="0.2">
      <c r="C1571" s="14"/>
      <c r="D1571" s="14"/>
      <c r="AA1571" s="15"/>
      <c r="AB1571" s="15"/>
      <c r="AC1571" s="15"/>
      <c r="AD1571" s="15"/>
      <c r="AE1571" s="15"/>
      <c r="AG1571" s="68"/>
      <c r="AN1571" s="15"/>
      <c r="AO1571" s="15"/>
      <c r="AP1571" s="15"/>
      <c r="AQ1571" s="15"/>
      <c r="AR1571" s="15"/>
      <c r="AS1571" s="15"/>
      <c r="AT1571" s="15"/>
      <c r="AU1571" s="15"/>
    </row>
    <row r="1572" spans="3:64" x14ac:dyDescent="0.2">
      <c r="C1572" s="14"/>
      <c r="D1572" s="14"/>
      <c r="AA1572" s="15"/>
      <c r="AB1572" s="15"/>
      <c r="AC1572" s="15"/>
      <c r="AD1572" s="15"/>
      <c r="AE1572" s="15"/>
      <c r="AG1572" s="68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</row>
    <row r="1573" spans="3:64" x14ac:dyDescent="0.2">
      <c r="C1573" s="14"/>
      <c r="D1573" s="14"/>
      <c r="AA1573" s="15"/>
      <c r="AB1573" s="15"/>
      <c r="AC1573" s="15"/>
      <c r="AD1573" s="15"/>
      <c r="AE1573" s="15"/>
      <c r="AG1573" s="68"/>
      <c r="AN1573" s="15"/>
      <c r="AO1573" s="15"/>
      <c r="AP1573" s="15"/>
      <c r="AQ1573" s="15"/>
      <c r="AR1573" s="15"/>
      <c r="AS1573" s="15"/>
      <c r="AT1573" s="15"/>
      <c r="AU1573" s="15"/>
    </row>
    <row r="1574" spans="3:64" x14ac:dyDescent="0.2">
      <c r="C1574" s="14"/>
      <c r="D1574" s="14"/>
      <c r="AA1574" s="15"/>
      <c r="AB1574" s="15"/>
      <c r="AC1574" s="15"/>
      <c r="AD1574" s="15"/>
      <c r="AE1574" s="15"/>
      <c r="AG1574" s="68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</row>
    <row r="1575" spans="3:64" x14ac:dyDescent="0.2">
      <c r="C1575" s="14"/>
      <c r="D1575" s="14"/>
      <c r="AA1575" s="15"/>
      <c r="AB1575" s="15"/>
      <c r="AC1575" s="15"/>
      <c r="AD1575" s="15"/>
      <c r="AE1575" s="15"/>
      <c r="AG1575" s="68"/>
      <c r="AN1575" s="15"/>
      <c r="AO1575" s="15"/>
      <c r="AP1575" s="15"/>
      <c r="AQ1575" s="15"/>
      <c r="AR1575" s="15"/>
      <c r="AS1575" s="15"/>
      <c r="AT1575" s="15"/>
      <c r="AU1575" s="15"/>
      <c r="AV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</row>
    <row r="1576" spans="3:64" x14ac:dyDescent="0.2">
      <c r="C1576" s="14"/>
      <c r="D1576" s="14"/>
      <c r="AA1576" s="15"/>
      <c r="AB1576" s="15"/>
      <c r="AC1576" s="15"/>
      <c r="AD1576" s="15"/>
      <c r="AE1576" s="15"/>
      <c r="AG1576" s="68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</row>
    <row r="1577" spans="3:64" x14ac:dyDescent="0.2">
      <c r="C1577" s="14"/>
      <c r="D1577" s="14"/>
      <c r="AA1577" s="15"/>
      <c r="AB1577" s="15"/>
      <c r="AC1577" s="15"/>
      <c r="AD1577" s="15"/>
      <c r="AE1577" s="15"/>
      <c r="AG1577" s="68"/>
      <c r="AN1577" s="15"/>
      <c r="AO1577" s="15"/>
      <c r="AP1577" s="15"/>
      <c r="AQ1577" s="15"/>
      <c r="AR1577" s="15"/>
      <c r="AS1577" s="15"/>
      <c r="AT1577" s="15"/>
      <c r="AU1577" s="15"/>
      <c r="AV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</row>
    <row r="1578" spans="3:64" x14ac:dyDescent="0.2">
      <c r="C1578" s="14"/>
      <c r="D1578" s="14"/>
      <c r="AA1578" s="15"/>
      <c r="AB1578" s="15"/>
      <c r="AC1578" s="15"/>
      <c r="AD1578" s="15"/>
      <c r="AE1578" s="15"/>
      <c r="AG1578" s="68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</row>
    <row r="1579" spans="3:64" x14ac:dyDescent="0.2">
      <c r="C1579" s="14"/>
      <c r="D1579" s="14"/>
      <c r="AA1579" s="15"/>
      <c r="AB1579" s="15"/>
      <c r="AC1579" s="15"/>
      <c r="AD1579" s="15"/>
      <c r="AE1579" s="15"/>
      <c r="AG1579" s="68"/>
      <c r="AN1579" s="15"/>
      <c r="AO1579" s="15"/>
      <c r="AP1579" s="15"/>
      <c r="AQ1579" s="15"/>
      <c r="AR1579" s="15"/>
      <c r="AS1579" s="15"/>
      <c r="AT1579" s="15"/>
      <c r="AU1579" s="15"/>
      <c r="AV1579" s="15"/>
      <c r="AX1579" s="15"/>
    </row>
    <row r="1580" spans="3:64" x14ac:dyDescent="0.2">
      <c r="C1580" s="14"/>
      <c r="D1580" s="14"/>
      <c r="AA1580" s="15"/>
      <c r="AB1580" s="15"/>
      <c r="AC1580" s="15"/>
      <c r="AD1580" s="15"/>
      <c r="AE1580" s="15"/>
      <c r="AG1580" s="68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</row>
    <row r="1581" spans="3:64" x14ac:dyDescent="0.2">
      <c r="C1581" s="14"/>
      <c r="D1581" s="14"/>
      <c r="AA1581" s="15"/>
      <c r="AB1581" s="15"/>
      <c r="AC1581" s="15"/>
      <c r="AD1581" s="15"/>
      <c r="AE1581" s="15"/>
      <c r="AG1581" s="68"/>
      <c r="AN1581" s="15"/>
      <c r="AO1581" s="15"/>
      <c r="AP1581" s="15"/>
      <c r="AQ1581" s="15"/>
      <c r="AR1581" s="15"/>
      <c r="AS1581" s="15"/>
      <c r="AT1581" s="15"/>
      <c r="AU1581" s="15"/>
      <c r="AV1581" s="15"/>
      <c r="AX1581" s="15"/>
    </row>
    <row r="1582" spans="3:64" x14ac:dyDescent="0.2">
      <c r="C1582" s="14"/>
      <c r="D1582" s="14"/>
      <c r="AA1582" s="15"/>
      <c r="AB1582" s="15"/>
      <c r="AC1582" s="15"/>
      <c r="AD1582" s="15"/>
      <c r="AE1582" s="15"/>
      <c r="AG1582" s="68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</row>
    <row r="1583" spans="3:64" x14ac:dyDescent="0.2">
      <c r="C1583" s="14"/>
      <c r="D1583" s="14"/>
      <c r="AA1583" s="15"/>
      <c r="AB1583" s="15"/>
      <c r="AC1583" s="15"/>
      <c r="AD1583" s="15"/>
      <c r="AE1583" s="15"/>
      <c r="AG1583" s="68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</row>
    <row r="1584" spans="3:64" x14ac:dyDescent="0.2">
      <c r="C1584" s="14"/>
      <c r="D1584" s="14"/>
      <c r="AA1584" s="15"/>
      <c r="AB1584" s="15"/>
      <c r="AC1584" s="15"/>
      <c r="AD1584" s="15"/>
      <c r="AE1584" s="15"/>
      <c r="AG1584" s="68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</row>
    <row r="1585" spans="3:64" x14ac:dyDescent="0.2">
      <c r="C1585" s="14"/>
      <c r="D1585" s="14"/>
      <c r="AA1585" s="15"/>
      <c r="AB1585" s="15"/>
      <c r="AC1585" s="15"/>
      <c r="AD1585" s="15"/>
      <c r="AE1585" s="15"/>
      <c r="AG1585" s="68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</row>
    <row r="1586" spans="3:64" x14ac:dyDescent="0.2">
      <c r="C1586" s="14"/>
      <c r="D1586" s="14"/>
      <c r="AA1586" s="15"/>
      <c r="AB1586" s="15"/>
      <c r="AC1586" s="15"/>
      <c r="AD1586" s="15"/>
      <c r="AE1586" s="15"/>
      <c r="AG1586" s="68"/>
      <c r="AN1586" s="15"/>
      <c r="AO1586" s="15"/>
      <c r="AP1586" s="15"/>
      <c r="AQ1586" s="15"/>
      <c r="AR1586" s="15"/>
      <c r="AS1586" s="15"/>
      <c r="AT1586" s="15"/>
      <c r="AU1586" s="15"/>
      <c r="AV1586" s="15"/>
      <c r="AX1586" s="15"/>
    </row>
    <row r="1587" spans="3:64" x14ac:dyDescent="0.2">
      <c r="C1587" s="14"/>
      <c r="D1587" s="14"/>
      <c r="AA1587" s="15"/>
      <c r="AB1587" s="15"/>
      <c r="AC1587" s="15"/>
      <c r="AD1587" s="15"/>
      <c r="AE1587" s="15"/>
      <c r="AG1587" s="68"/>
      <c r="AN1587" s="15"/>
      <c r="AO1587" s="15"/>
      <c r="AP1587" s="15"/>
      <c r="AQ1587" s="15"/>
      <c r="AR1587" s="15"/>
      <c r="AS1587" s="15"/>
      <c r="AT1587" s="15"/>
      <c r="AU1587" s="15"/>
    </row>
    <row r="1588" spans="3:64" x14ac:dyDescent="0.2">
      <c r="C1588" s="14"/>
      <c r="D1588" s="14"/>
      <c r="AA1588" s="15"/>
      <c r="AB1588" s="15"/>
      <c r="AC1588" s="15"/>
      <c r="AD1588" s="15"/>
      <c r="AE1588" s="15"/>
      <c r="AG1588" s="68"/>
      <c r="AN1588" s="15"/>
      <c r="AO1588" s="15"/>
      <c r="AP1588" s="15"/>
      <c r="AQ1588" s="15"/>
      <c r="AR1588" s="15"/>
      <c r="AS1588" s="15"/>
      <c r="AT1588" s="15"/>
      <c r="AU1588" s="15"/>
    </row>
    <row r="1589" spans="3:64" x14ac:dyDescent="0.2">
      <c r="C1589" s="14"/>
      <c r="D1589" s="14"/>
      <c r="AA1589" s="15"/>
      <c r="AB1589" s="15"/>
      <c r="AC1589" s="15"/>
      <c r="AD1589" s="15"/>
      <c r="AE1589" s="15"/>
      <c r="AG1589" s="68"/>
      <c r="AN1589" s="15"/>
      <c r="AO1589" s="15"/>
      <c r="AP1589" s="15"/>
      <c r="AQ1589" s="15"/>
      <c r="AR1589" s="15"/>
      <c r="AS1589" s="15"/>
      <c r="AT1589" s="15"/>
      <c r="AU1589" s="15"/>
    </row>
    <row r="1590" spans="3:64" x14ac:dyDescent="0.2">
      <c r="C1590" s="14"/>
      <c r="D1590" s="14"/>
      <c r="AA1590" s="15"/>
      <c r="AB1590" s="15"/>
      <c r="AC1590" s="15"/>
      <c r="AD1590" s="15"/>
      <c r="AE1590" s="15"/>
      <c r="AG1590" s="68"/>
      <c r="AN1590" s="15"/>
      <c r="AO1590" s="15"/>
      <c r="AP1590" s="15"/>
      <c r="AQ1590" s="15"/>
      <c r="AR1590" s="15"/>
      <c r="AS1590" s="15"/>
      <c r="AT1590" s="15"/>
      <c r="AU1590" s="15"/>
      <c r="AV1590" s="15"/>
    </row>
    <row r="1591" spans="3:64" x14ac:dyDescent="0.2">
      <c r="C1591" s="14"/>
      <c r="D1591" s="14"/>
      <c r="AA1591" s="15"/>
      <c r="AB1591" s="15"/>
      <c r="AC1591" s="15"/>
      <c r="AD1591" s="15"/>
      <c r="AE1591" s="15"/>
      <c r="AG1591" s="68"/>
      <c r="AN1591" s="15"/>
      <c r="AO1591" s="15"/>
      <c r="AP1591" s="15"/>
      <c r="AQ1591" s="15"/>
      <c r="AR1591" s="15"/>
      <c r="AS1591" s="15"/>
      <c r="AT1591" s="15"/>
      <c r="AU1591" s="15"/>
      <c r="AV1591" s="15"/>
      <c r="AX1591" s="15"/>
    </row>
    <row r="1592" spans="3:64" x14ac:dyDescent="0.2">
      <c r="C1592" s="14"/>
      <c r="D1592" s="14"/>
      <c r="AA1592" s="15"/>
      <c r="AB1592" s="15"/>
      <c r="AC1592" s="15"/>
      <c r="AD1592" s="15"/>
      <c r="AE1592" s="15"/>
      <c r="AG1592" s="68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</row>
    <row r="1593" spans="3:64" x14ac:dyDescent="0.2">
      <c r="C1593" s="14"/>
      <c r="D1593" s="14"/>
      <c r="AA1593" s="15"/>
      <c r="AB1593" s="15"/>
      <c r="AC1593" s="15"/>
      <c r="AD1593" s="15"/>
      <c r="AE1593" s="15"/>
      <c r="AG1593" s="68"/>
      <c r="AN1593" s="15"/>
      <c r="AO1593" s="15"/>
      <c r="AP1593" s="15"/>
      <c r="AQ1593" s="15"/>
      <c r="AR1593" s="15"/>
      <c r="AS1593" s="15"/>
      <c r="AT1593" s="15"/>
      <c r="AU1593" s="15"/>
      <c r="AV1593" s="15"/>
    </row>
    <row r="1594" spans="3:64" x14ac:dyDescent="0.2">
      <c r="C1594" s="14"/>
      <c r="D1594" s="14"/>
      <c r="AA1594" s="15"/>
      <c r="AB1594" s="15"/>
      <c r="AC1594" s="15"/>
      <c r="AD1594" s="15"/>
      <c r="AE1594" s="15"/>
      <c r="AG1594" s="68"/>
      <c r="AN1594" s="15"/>
      <c r="AO1594" s="15"/>
      <c r="AP1594" s="15"/>
      <c r="AQ1594" s="15"/>
      <c r="AR1594" s="15"/>
      <c r="AS1594" s="15"/>
      <c r="AT1594" s="15"/>
      <c r="AU1594" s="15"/>
      <c r="AV1594" s="15"/>
      <c r="AX1594" s="15"/>
    </row>
    <row r="1595" spans="3:64" x14ac:dyDescent="0.2">
      <c r="C1595" s="14"/>
      <c r="D1595" s="14"/>
      <c r="AA1595" s="15"/>
      <c r="AB1595" s="15"/>
      <c r="AC1595" s="15"/>
      <c r="AD1595" s="15"/>
      <c r="AE1595" s="15"/>
      <c r="AG1595" s="68"/>
      <c r="AN1595" s="15"/>
      <c r="AO1595" s="15"/>
      <c r="AP1595" s="15"/>
      <c r="AQ1595" s="15"/>
      <c r="AR1595" s="15"/>
      <c r="AS1595" s="15"/>
      <c r="AT1595" s="15"/>
      <c r="AU1595" s="15"/>
    </row>
    <row r="1596" spans="3:64" x14ac:dyDescent="0.2">
      <c r="C1596" s="14"/>
      <c r="D1596" s="14"/>
      <c r="AA1596" s="15"/>
      <c r="AB1596" s="15"/>
      <c r="AC1596" s="15"/>
      <c r="AD1596" s="15"/>
      <c r="AE1596" s="15"/>
      <c r="AG1596" s="68"/>
      <c r="AN1596" s="15"/>
      <c r="AO1596" s="15"/>
      <c r="AP1596" s="15"/>
      <c r="AQ1596" s="15"/>
      <c r="AR1596" s="15"/>
      <c r="AS1596" s="15"/>
      <c r="AT1596" s="15"/>
      <c r="AU1596" s="15"/>
      <c r="AV1596" s="15"/>
      <c r="AX1596" s="15"/>
    </row>
    <row r="1597" spans="3:64" x14ac:dyDescent="0.2">
      <c r="C1597" s="14"/>
      <c r="D1597" s="14"/>
      <c r="AA1597" s="15"/>
      <c r="AB1597" s="15"/>
      <c r="AC1597" s="15"/>
      <c r="AD1597" s="15"/>
      <c r="AE1597" s="15"/>
      <c r="AG1597" s="68"/>
      <c r="AN1597" s="15"/>
      <c r="AO1597" s="15"/>
      <c r="AP1597" s="15"/>
      <c r="AQ1597" s="15"/>
      <c r="AR1597" s="15"/>
      <c r="AS1597" s="15"/>
      <c r="AT1597" s="15"/>
      <c r="AU1597" s="15"/>
    </row>
    <row r="1598" spans="3:64" x14ac:dyDescent="0.2">
      <c r="C1598" s="14"/>
      <c r="D1598" s="14"/>
      <c r="AA1598" s="15"/>
      <c r="AB1598" s="15"/>
      <c r="AC1598" s="15"/>
      <c r="AD1598" s="15"/>
      <c r="AE1598" s="15"/>
      <c r="AG1598" s="68"/>
      <c r="AN1598" s="15"/>
      <c r="AO1598" s="15"/>
      <c r="AP1598" s="15"/>
      <c r="AQ1598" s="15"/>
      <c r="AR1598" s="15"/>
      <c r="AS1598" s="15"/>
      <c r="AT1598" s="15"/>
      <c r="AU1598" s="15"/>
      <c r="AV1598" s="15"/>
    </row>
    <row r="1599" spans="3:64" x14ac:dyDescent="0.2">
      <c r="C1599" s="14"/>
      <c r="D1599" s="14"/>
      <c r="AA1599" s="15"/>
      <c r="AB1599" s="15"/>
      <c r="AC1599" s="15"/>
      <c r="AD1599" s="15"/>
      <c r="AE1599" s="15"/>
      <c r="AG1599" s="68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</row>
    <row r="1600" spans="3:64" x14ac:dyDescent="0.2">
      <c r="C1600" s="14"/>
      <c r="D1600" s="14"/>
      <c r="AA1600" s="15"/>
      <c r="AB1600" s="15"/>
      <c r="AC1600" s="15"/>
      <c r="AD1600" s="15"/>
      <c r="AE1600" s="15"/>
      <c r="AG1600" s="68"/>
      <c r="AN1600" s="15"/>
      <c r="AO1600" s="15"/>
      <c r="AP1600" s="15"/>
      <c r="AQ1600" s="15"/>
      <c r="AR1600" s="15"/>
      <c r="AS1600" s="15"/>
      <c r="AT1600" s="15"/>
      <c r="AU1600" s="15"/>
    </row>
    <row r="1601" spans="3:64" x14ac:dyDescent="0.2">
      <c r="C1601" s="14"/>
      <c r="D1601" s="14"/>
      <c r="AA1601" s="15"/>
      <c r="AB1601" s="15"/>
      <c r="AC1601" s="15"/>
      <c r="AD1601" s="15"/>
      <c r="AE1601" s="15"/>
      <c r="AG1601" s="68"/>
      <c r="AN1601" s="15"/>
      <c r="AO1601" s="15"/>
      <c r="AP1601" s="15"/>
      <c r="AQ1601" s="15"/>
      <c r="AR1601" s="15"/>
      <c r="AS1601" s="15"/>
      <c r="AT1601" s="15"/>
      <c r="AU1601" s="15"/>
      <c r="AV1601" s="15"/>
    </row>
    <row r="1602" spans="3:64" x14ac:dyDescent="0.2">
      <c r="C1602" s="14"/>
      <c r="D1602" s="14"/>
      <c r="AA1602" s="15"/>
      <c r="AB1602" s="15"/>
      <c r="AC1602" s="15"/>
      <c r="AD1602" s="15"/>
      <c r="AE1602" s="15"/>
      <c r="AG1602" s="68"/>
      <c r="AN1602" s="15"/>
      <c r="AO1602" s="15"/>
      <c r="AP1602" s="15"/>
      <c r="AQ1602" s="15"/>
      <c r="AR1602" s="15"/>
      <c r="AS1602" s="15"/>
      <c r="AT1602" s="15"/>
      <c r="AU1602" s="15"/>
    </row>
    <row r="1603" spans="3:64" x14ac:dyDescent="0.2">
      <c r="C1603" s="14"/>
      <c r="D1603" s="14"/>
      <c r="AA1603" s="15"/>
      <c r="AB1603" s="15"/>
      <c r="AC1603" s="15"/>
      <c r="AD1603" s="15"/>
      <c r="AE1603" s="15"/>
      <c r="AG1603" s="68"/>
      <c r="AN1603" s="15"/>
      <c r="AO1603" s="15"/>
      <c r="AP1603" s="15"/>
      <c r="AQ1603" s="15"/>
      <c r="AR1603" s="15"/>
      <c r="AS1603" s="15"/>
      <c r="AT1603" s="15"/>
      <c r="AU1603" s="15"/>
      <c r="AV1603" s="15"/>
      <c r="AX1603" s="15"/>
    </row>
    <row r="1604" spans="3:64" x14ac:dyDescent="0.2">
      <c r="C1604" s="14"/>
      <c r="D1604" s="14"/>
      <c r="AA1604" s="15"/>
      <c r="AB1604" s="15"/>
      <c r="AC1604" s="15"/>
      <c r="AD1604" s="15"/>
      <c r="AE1604" s="15"/>
      <c r="AG1604" s="68"/>
      <c r="AN1604" s="15"/>
      <c r="AO1604" s="15"/>
      <c r="AP1604" s="15"/>
      <c r="AQ1604" s="15"/>
      <c r="AR1604" s="15"/>
      <c r="AS1604" s="15"/>
      <c r="AT1604" s="15"/>
      <c r="AU1604" s="15"/>
      <c r="AV1604" s="15"/>
    </row>
    <row r="1605" spans="3:64" x14ac:dyDescent="0.2">
      <c r="C1605" s="14"/>
      <c r="D1605" s="14"/>
      <c r="AA1605" s="15"/>
      <c r="AB1605" s="15"/>
      <c r="AC1605" s="15"/>
      <c r="AD1605" s="15"/>
      <c r="AE1605" s="15"/>
      <c r="AG1605" s="68"/>
      <c r="AN1605" s="15"/>
      <c r="AO1605" s="15"/>
      <c r="AP1605" s="15"/>
      <c r="AQ1605" s="15"/>
      <c r="AR1605" s="15"/>
      <c r="AS1605" s="15"/>
      <c r="AT1605" s="15"/>
      <c r="AU1605" s="15"/>
    </row>
    <row r="1606" spans="3:64" x14ac:dyDescent="0.2">
      <c r="C1606" s="14"/>
      <c r="D1606" s="14"/>
      <c r="AA1606" s="15"/>
      <c r="AB1606" s="15"/>
      <c r="AC1606" s="15"/>
      <c r="AD1606" s="15"/>
      <c r="AE1606" s="15"/>
      <c r="AG1606" s="68"/>
      <c r="AN1606" s="15"/>
      <c r="AO1606" s="15"/>
      <c r="AP1606" s="15"/>
      <c r="AQ1606" s="15"/>
      <c r="AR1606" s="15"/>
      <c r="AS1606" s="15"/>
      <c r="AT1606" s="15"/>
      <c r="AU1606" s="15"/>
    </row>
    <row r="1607" spans="3:64" x14ac:dyDescent="0.2">
      <c r="C1607" s="14"/>
      <c r="D1607" s="14"/>
      <c r="AA1607" s="15"/>
      <c r="AB1607" s="15"/>
      <c r="AC1607" s="15"/>
      <c r="AD1607" s="15"/>
      <c r="AE1607" s="15"/>
      <c r="AG1607" s="68"/>
      <c r="AN1607" s="15"/>
      <c r="AO1607" s="15"/>
      <c r="AP1607" s="15"/>
      <c r="AQ1607" s="15"/>
      <c r="AR1607" s="15"/>
      <c r="AS1607" s="15"/>
      <c r="AT1607" s="15"/>
      <c r="AU1607" s="15"/>
      <c r="AV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</row>
    <row r="1608" spans="3:64" x14ac:dyDescent="0.2">
      <c r="C1608" s="14"/>
      <c r="D1608" s="14"/>
      <c r="AA1608" s="15"/>
      <c r="AB1608" s="15"/>
      <c r="AC1608" s="15"/>
      <c r="AD1608" s="15"/>
      <c r="AE1608" s="15"/>
      <c r="AG1608" s="68"/>
      <c r="AN1608" s="15"/>
      <c r="AO1608" s="15"/>
      <c r="AP1608" s="15"/>
      <c r="AQ1608" s="15"/>
      <c r="AR1608" s="15"/>
      <c r="AS1608" s="15"/>
      <c r="AT1608" s="15"/>
      <c r="AU1608" s="15"/>
      <c r="AV1608" s="15"/>
    </row>
    <row r="1609" spans="3:64" x14ac:dyDescent="0.2">
      <c r="C1609" s="14"/>
      <c r="D1609" s="14"/>
      <c r="AA1609" s="15"/>
      <c r="AB1609" s="15"/>
      <c r="AC1609" s="15"/>
      <c r="AD1609" s="15"/>
      <c r="AE1609" s="15"/>
      <c r="AG1609" s="68"/>
      <c r="AN1609" s="15"/>
      <c r="AO1609" s="15"/>
      <c r="AP1609" s="15"/>
      <c r="AQ1609" s="15"/>
      <c r="AR1609" s="15"/>
      <c r="AS1609" s="15"/>
      <c r="AT1609" s="15"/>
      <c r="AU1609" s="15"/>
      <c r="AV1609" s="15"/>
    </row>
    <row r="1610" spans="3:64" x14ac:dyDescent="0.2">
      <c r="C1610" s="14"/>
      <c r="D1610" s="14"/>
      <c r="AA1610" s="15"/>
      <c r="AB1610" s="15"/>
      <c r="AC1610" s="15"/>
      <c r="AD1610" s="15"/>
      <c r="AE1610" s="15"/>
      <c r="AG1610" s="68"/>
      <c r="AN1610" s="15"/>
      <c r="AO1610" s="15"/>
      <c r="AP1610" s="15"/>
      <c r="AQ1610" s="15"/>
      <c r="AR1610" s="15"/>
      <c r="AS1610" s="15"/>
      <c r="AT1610" s="15"/>
      <c r="AU1610" s="15"/>
      <c r="AV1610" s="15"/>
    </row>
    <row r="1611" spans="3:64" x14ac:dyDescent="0.2">
      <c r="C1611" s="14"/>
      <c r="D1611" s="14"/>
      <c r="AA1611" s="15"/>
      <c r="AB1611" s="15"/>
      <c r="AC1611" s="15"/>
      <c r="AD1611" s="15"/>
      <c r="AE1611" s="15"/>
      <c r="AG1611" s="68"/>
      <c r="AN1611" s="15"/>
      <c r="AO1611" s="15"/>
      <c r="AP1611" s="15"/>
      <c r="AQ1611" s="15"/>
      <c r="AR1611" s="15"/>
      <c r="AS1611" s="15"/>
      <c r="AT1611" s="15"/>
      <c r="AU1611" s="15"/>
      <c r="AV1611" s="15"/>
      <c r="AX1611" s="15"/>
    </row>
    <row r="1612" spans="3:64" x14ac:dyDescent="0.2">
      <c r="C1612" s="14"/>
      <c r="D1612" s="14"/>
      <c r="AA1612" s="15"/>
      <c r="AB1612" s="15"/>
      <c r="AC1612" s="15"/>
      <c r="AD1612" s="15"/>
      <c r="AE1612" s="15"/>
      <c r="AG1612" s="68"/>
      <c r="AN1612" s="15"/>
      <c r="AO1612" s="15"/>
      <c r="AP1612" s="15"/>
      <c r="AQ1612" s="15"/>
      <c r="AR1612" s="15"/>
      <c r="AS1612" s="15"/>
      <c r="AT1612" s="15"/>
      <c r="AU1612" s="15"/>
      <c r="AV1612" s="15"/>
    </row>
    <row r="1613" spans="3:64" x14ac:dyDescent="0.2">
      <c r="C1613" s="14"/>
      <c r="D1613" s="14"/>
      <c r="AA1613" s="15"/>
      <c r="AB1613" s="15"/>
      <c r="AC1613" s="15"/>
      <c r="AD1613" s="15"/>
      <c r="AE1613" s="15"/>
      <c r="AG1613" s="68"/>
      <c r="AN1613" s="15"/>
      <c r="AO1613" s="15"/>
      <c r="AP1613" s="15"/>
      <c r="AQ1613" s="15"/>
      <c r="AR1613" s="15"/>
      <c r="AS1613" s="15"/>
      <c r="AT1613" s="15"/>
      <c r="AU1613" s="15"/>
      <c r="AV1613" s="15"/>
    </row>
    <row r="1614" spans="3:64" x14ac:dyDescent="0.2">
      <c r="C1614" s="14"/>
      <c r="D1614" s="14"/>
      <c r="AA1614" s="15"/>
      <c r="AB1614" s="15"/>
      <c r="AC1614" s="15"/>
      <c r="AD1614" s="15"/>
      <c r="AE1614" s="15"/>
      <c r="AG1614" s="68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</row>
    <row r="1615" spans="3:64" x14ac:dyDescent="0.2">
      <c r="C1615" s="14"/>
      <c r="D1615" s="14"/>
      <c r="AA1615" s="15"/>
      <c r="AB1615" s="15"/>
      <c r="AC1615" s="15"/>
      <c r="AD1615" s="15"/>
      <c r="AE1615" s="15"/>
      <c r="AG1615" s="68"/>
      <c r="AN1615" s="15"/>
      <c r="AO1615" s="15"/>
      <c r="AP1615" s="15"/>
      <c r="AQ1615" s="15"/>
      <c r="AR1615" s="15"/>
      <c r="AS1615" s="15"/>
      <c r="AT1615" s="15"/>
      <c r="AU1615" s="15"/>
      <c r="AV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</row>
    <row r="1616" spans="3:64" x14ac:dyDescent="0.2">
      <c r="C1616" s="14"/>
      <c r="D1616" s="14"/>
      <c r="AA1616" s="15"/>
      <c r="AB1616" s="15"/>
      <c r="AC1616" s="15"/>
      <c r="AD1616" s="15"/>
      <c r="AE1616" s="15"/>
      <c r="AG1616" s="68"/>
      <c r="AN1616" s="15"/>
      <c r="AO1616" s="15"/>
      <c r="AP1616" s="15"/>
      <c r="AQ1616" s="15"/>
      <c r="AR1616" s="15"/>
      <c r="AS1616" s="15"/>
      <c r="AT1616" s="15"/>
      <c r="AU1616" s="15"/>
      <c r="AV1616" s="15"/>
      <c r="AX1616" s="15"/>
    </row>
    <row r="1617" spans="3:64" x14ac:dyDescent="0.2">
      <c r="C1617" s="14"/>
      <c r="D1617" s="14"/>
      <c r="AA1617" s="15"/>
      <c r="AB1617" s="15"/>
      <c r="AC1617" s="15"/>
      <c r="AD1617" s="15"/>
      <c r="AE1617" s="15"/>
      <c r="AG1617" s="68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</row>
    <row r="1618" spans="3:64" x14ac:dyDescent="0.2">
      <c r="C1618" s="14"/>
      <c r="D1618" s="14"/>
      <c r="AA1618" s="15"/>
      <c r="AB1618" s="15"/>
      <c r="AC1618" s="15"/>
      <c r="AD1618" s="15"/>
      <c r="AE1618" s="15"/>
      <c r="AG1618" s="68"/>
      <c r="AN1618" s="15"/>
      <c r="AO1618" s="15"/>
      <c r="AP1618" s="15"/>
      <c r="AQ1618" s="15"/>
      <c r="AR1618" s="15"/>
      <c r="AS1618" s="15"/>
      <c r="AT1618" s="15"/>
      <c r="AU1618" s="15"/>
    </row>
    <row r="1619" spans="3:64" x14ac:dyDescent="0.2">
      <c r="C1619" s="14"/>
      <c r="D1619" s="14"/>
      <c r="AA1619" s="15"/>
      <c r="AB1619" s="15"/>
      <c r="AC1619" s="15"/>
      <c r="AD1619" s="15"/>
      <c r="AE1619" s="15"/>
      <c r="AG1619" s="68"/>
      <c r="AN1619" s="15"/>
      <c r="AO1619" s="15"/>
      <c r="AP1619" s="15"/>
      <c r="AQ1619" s="15"/>
      <c r="AR1619" s="15"/>
      <c r="AS1619" s="15"/>
      <c r="AT1619" s="15"/>
      <c r="AU1619" s="15"/>
    </row>
    <row r="1620" spans="3:64" x14ac:dyDescent="0.2">
      <c r="C1620" s="14"/>
      <c r="D1620" s="14"/>
      <c r="AA1620" s="15"/>
      <c r="AB1620" s="15"/>
      <c r="AC1620" s="15"/>
      <c r="AD1620" s="15"/>
      <c r="AE1620" s="15"/>
      <c r="AG1620" s="68"/>
      <c r="AN1620" s="15"/>
      <c r="AO1620" s="15"/>
      <c r="AP1620" s="15"/>
      <c r="AQ1620" s="15"/>
      <c r="AR1620" s="15"/>
      <c r="AS1620" s="15"/>
      <c r="AT1620" s="15"/>
      <c r="AU1620" s="15"/>
      <c r="AV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</row>
    <row r="1621" spans="3:64" x14ac:dyDescent="0.2">
      <c r="C1621" s="14"/>
      <c r="D1621" s="14"/>
      <c r="AA1621" s="15"/>
      <c r="AB1621" s="15"/>
      <c r="AC1621" s="15"/>
      <c r="AD1621" s="15"/>
      <c r="AE1621" s="15"/>
      <c r="AG1621" s="68"/>
      <c r="AN1621" s="15"/>
      <c r="AO1621" s="15"/>
      <c r="AP1621" s="15"/>
      <c r="AQ1621" s="15"/>
      <c r="AR1621" s="15"/>
      <c r="AS1621" s="15"/>
      <c r="AT1621" s="15"/>
      <c r="AU1621" s="15"/>
      <c r="AV1621" s="15"/>
    </row>
    <row r="1622" spans="3:64" x14ac:dyDescent="0.2">
      <c r="C1622" s="14"/>
      <c r="D1622" s="14"/>
      <c r="AA1622" s="15"/>
      <c r="AB1622" s="15"/>
      <c r="AC1622" s="15"/>
      <c r="AD1622" s="15"/>
      <c r="AE1622" s="15"/>
      <c r="AG1622" s="68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</row>
    <row r="1623" spans="3:64" x14ac:dyDescent="0.2">
      <c r="C1623" s="14"/>
      <c r="D1623" s="14"/>
      <c r="AA1623" s="15"/>
      <c r="AB1623" s="15"/>
      <c r="AC1623" s="15"/>
      <c r="AD1623" s="15"/>
      <c r="AE1623" s="15"/>
      <c r="AG1623" s="68"/>
      <c r="AN1623" s="15"/>
      <c r="AO1623" s="15"/>
      <c r="AP1623" s="15"/>
      <c r="AQ1623" s="15"/>
      <c r="AR1623" s="15"/>
      <c r="AS1623" s="15"/>
      <c r="AT1623" s="15"/>
      <c r="AU1623" s="15"/>
    </row>
    <row r="1624" spans="3:64" x14ac:dyDescent="0.2">
      <c r="C1624" s="14"/>
      <c r="D1624" s="14"/>
      <c r="AA1624" s="15"/>
      <c r="AB1624" s="15"/>
      <c r="AC1624" s="15"/>
      <c r="AD1624" s="15"/>
      <c r="AE1624" s="15"/>
      <c r="AG1624" s="68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</row>
    <row r="1625" spans="3:64" x14ac:dyDescent="0.2">
      <c r="C1625" s="14"/>
      <c r="D1625" s="14"/>
      <c r="AA1625" s="15"/>
      <c r="AB1625" s="15"/>
      <c r="AC1625" s="15"/>
      <c r="AD1625" s="15"/>
      <c r="AE1625" s="15"/>
      <c r="AG1625" s="68"/>
      <c r="AN1625" s="15"/>
      <c r="AO1625" s="15"/>
      <c r="AP1625" s="15"/>
      <c r="AQ1625" s="15"/>
      <c r="AR1625" s="15"/>
      <c r="AS1625" s="15"/>
      <c r="AT1625" s="15"/>
      <c r="AU1625" s="15"/>
    </row>
    <row r="1626" spans="3:64" x14ac:dyDescent="0.2">
      <c r="C1626" s="14"/>
      <c r="D1626" s="14"/>
      <c r="AA1626" s="15"/>
      <c r="AB1626" s="15"/>
      <c r="AC1626" s="15"/>
      <c r="AD1626" s="15"/>
      <c r="AE1626" s="15"/>
      <c r="AG1626" s="68"/>
      <c r="AN1626" s="15"/>
      <c r="AO1626" s="15"/>
      <c r="AP1626" s="15"/>
      <c r="AQ1626" s="15"/>
      <c r="AR1626" s="15"/>
      <c r="AS1626" s="15"/>
      <c r="AT1626" s="15"/>
      <c r="AU1626" s="15"/>
    </row>
    <row r="1627" spans="3:64" x14ac:dyDescent="0.2">
      <c r="C1627" s="14"/>
      <c r="D1627" s="14"/>
      <c r="AA1627" s="15"/>
      <c r="AB1627" s="15"/>
      <c r="AC1627" s="15"/>
      <c r="AD1627" s="15"/>
      <c r="AE1627" s="15"/>
      <c r="AG1627" s="68"/>
      <c r="AN1627" s="15"/>
      <c r="AO1627" s="15"/>
      <c r="AP1627" s="15"/>
      <c r="AQ1627" s="15"/>
      <c r="AR1627" s="15"/>
      <c r="AS1627" s="15"/>
      <c r="AT1627" s="15"/>
      <c r="AU1627" s="15"/>
    </row>
    <row r="1628" spans="3:64" x14ac:dyDescent="0.2">
      <c r="C1628" s="14"/>
      <c r="D1628" s="14"/>
      <c r="AA1628" s="15"/>
      <c r="AB1628" s="15"/>
      <c r="AC1628" s="15"/>
      <c r="AD1628" s="15"/>
      <c r="AE1628" s="15"/>
      <c r="AG1628" s="68"/>
      <c r="AN1628" s="15"/>
      <c r="AO1628" s="15"/>
      <c r="AP1628" s="15"/>
      <c r="AQ1628" s="15"/>
      <c r="AR1628" s="15"/>
      <c r="AS1628" s="15"/>
      <c r="AT1628" s="15"/>
      <c r="AU1628" s="15"/>
    </row>
    <row r="1629" spans="3:64" x14ac:dyDescent="0.2">
      <c r="C1629" s="14"/>
      <c r="D1629" s="14"/>
      <c r="AA1629" s="15"/>
      <c r="AB1629" s="15"/>
      <c r="AC1629" s="15"/>
      <c r="AD1629" s="15"/>
      <c r="AE1629" s="15"/>
      <c r="AG1629" s="68"/>
      <c r="AN1629" s="15"/>
      <c r="AO1629" s="15"/>
      <c r="AP1629" s="15"/>
      <c r="AQ1629" s="15"/>
      <c r="AR1629" s="15"/>
      <c r="AS1629" s="15"/>
      <c r="AT1629" s="15"/>
      <c r="AU1629" s="15"/>
    </row>
    <row r="1630" spans="3:64" x14ac:dyDescent="0.2">
      <c r="C1630" s="14"/>
      <c r="D1630" s="14"/>
      <c r="AA1630" s="15"/>
      <c r="AB1630" s="15"/>
      <c r="AC1630" s="15"/>
      <c r="AD1630" s="15"/>
      <c r="AE1630" s="15"/>
      <c r="AG1630" s="68"/>
      <c r="AN1630" s="15"/>
      <c r="AO1630" s="15"/>
      <c r="AP1630" s="15"/>
      <c r="AQ1630" s="15"/>
      <c r="AR1630" s="15"/>
      <c r="AS1630" s="15"/>
      <c r="AT1630" s="15"/>
      <c r="AU1630" s="15"/>
      <c r="AV1630" s="15"/>
      <c r="AX1630" s="15"/>
    </row>
    <row r="1631" spans="3:64" x14ac:dyDescent="0.2">
      <c r="C1631" s="14"/>
      <c r="D1631" s="14"/>
      <c r="AA1631" s="15"/>
      <c r="AB1631" s="15"/>
      <c r="AC1631" s="15"/>
      <c r="AD1631" s="15"/>
      <c r="AE1631" s="15"/>
      <c r="AG1631" s="68"/>
      <c r="AN1631" s="15"/>
      <c r="AO1631" s="15"/>
      <c r="AP1631" s="15"/>
      <c r="AQ1631" s="15"/>
      <c r="AR1631" s="15"/>
      <c r="AS1631" s="15"/>
      <c r="AT1631" s="15"/>
      <c r="AU1631" s="15"/>
      <c r="AV1631" s="15"/>
      <c r="AX1631" s="15"/>
    </row>
    <row r="1632" spans="3:64" x14ac:dyDescent="0.2">
      <c r="C1632" s="14"/>
      <c r="D1632" s="14"/>
      <c r="AA1632" s="15"/>
      <c r="AB1632" s="15"/>
      <c r="AC1632" s="15"/>
      <c r="AD1632" s="15"/>
      <c r="AE1632" s="15"/>
      <c r="AG1632" s="68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</row>
    <row r="1633" spans="3:64" x14ac:dyDescent="0.2">
      <c r="C1633" s="14"/>
      <c r="D1633" s="14"/>
      <c r="AA1633" s="15"/>
      <c r="AB1633" s="15"/>
      <c r="AC1633" s="15"/>
      <c r="AD1633" s="15"/>
      <c r="AE1633" s="15"/>
      <c r="AG1633" s="68"/>
      <c r="AN1633" s="15"/>
      <c r="AO1633" s="15"/>
      <c r="AP1633" s="15"/>
      <c r="AQ1633" s="15"/>
      <c r="AR1633" s="15"/>
      <c r="AS1633" s="15"/>
      <c r="AT1633" s="15"/>
      <c r="AU1633" s="15"/>
    </row>
    <row r="1634" spans="3:64" x14ac:dyDescent="0.2">
      <c r="C1634" s="14"/>
      <c r="D1634" s="14"/>
      <c r="AA1634" s="15"/>
      <c r="AB1634" s="15"/>
      <c r="AC1634" s="15"/>
      <c r="AD1634" s="15"/>
      <c r="AE1634" s="15"/>
      <c r="AG1634" s="68"/>
      <c r="AN1634" s="15"/>
      <c r="AO1634" s="15"/>
      <c r="AP1634" s="15"/>
      <c r="AQ1634" s="15"/>
      <c r="AR1634" s="15"/>
      <c r="AS1634" s="15"/>
      <c r="AT1634" s="15"/>
      <c r="AU1634" s="15"/>
      <c r="AV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</row>
    <row r="1635" spans="3:64" x14ac:dyDescent="0.2">
      <c r="C1635" s="14"/>
      <c r="D1635" s="14"/>
      <c r="AA1635" s="15"/>
      <c r="AB1635" s="15"/>
      <c r="AC1635" s="15"/>
      <c r="AD1635" s="15"/>
      <c r="AE1635" s="15"/>
      <c r="AG1635" s="68"/>
      <c r="AN1635" s="15"/>
      <c r="AO1635" s="15"/>
      <c r="AP1635" s="15"/>
      <c r="AQ1635" s="15"/>
      <c r="AR1635" s="15"/>
      <c r="AS1635" s="15"/>
      <c r="AT1635" s="15"/>
      <c r="AU1635" s="15"/>
      <c r="AV1635" s="5"/>
    </row>
    <row r="1636" spans="3:64" x14ac:dyDescent="0.2">
      <c r="C1636" s="14"/>
      <c r="D1636" s="14"/>
      <c r="AA1636" s="15"/>
      <c r="AB1636" s="15"/>
      <c r="AC1636" s="15"/>
      <c r="AD1636" s="15"/>
      <c r="AE1636" s="15"/>
      <c r="AG1636" s="68"/>
      <c r="AN1636" s="15"/>
      <c r="AO1636" s="15"/>
      <c r="AP1636" s="15"/>
      <c r="AQ1636" s="15"/>
      <c r="AR1636" s="15"/>
      <c r="AS1636" s="15"/>
      <c r="AT1636" s="15"/>
      <c r="AU1636" s="15"/>
      <c r="AV1636" s="15"/>
    </row>
    <row r="1637" spans="3:64" x14ac:dyDescent="0.2">
      <c r="C1637" s="14"/>
      <c r="D1637" s="14"/>
      <c r="AA1637" s="15"/>
      <c r="AB1637" s="15"/>
      <c r="AC1637" s="15"/>
      <c r="AD1637" s="15"/>
      <c r="AE1637" s="15"/>
      <c r="AG1637" s="68"/>
      <c r="AN1637" s="15"/>
      <c r="AO1637" s="15"/>
      <c r="AP1637" s="15"/>
      <c r="AQ1637" s="15"/>
      <c r="AR1637" s="15"/>
      <c r="AS1637" s="15"/>
      <c r="AT1637" s="15"/>
      <c r="AU1637" s="15"/>
      <c r="AV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</row>
    <row r="1638" spans="3:64" x14ac:dyDescent="0.2">
      <c r="C1638" s="14"/>
      <c r="D1638" s="14"/>
      <c r="AA1638" s="15"/>
      <c r="AB1638" s="15"/>
      <c r="AC1638" s="15"/>
      <c r="AD1638" s="15"/>
      <c r="AE1638" s="15"/>
      <c r="AG1638" s="68"/>
      <c r="AN1638" s="15"/>
      <c r="AO1638" s="15"/>
      <c r="AP1638" s="15"/>
      <c r="AQ1638" s="15"/>
      <c r="AR1638" s="15"/>
      <c r="AS1638" s="15"/>
      <c r="AT1638" s="15"/>
      <c r="AU1638" s="15"/>
      <c r="AV1638" s="15"/>
    </row>
    <row r="1639" spans="3:64" x14ac:dyDescent="0.2">
      <c r="C1639" s="14"/>
      <c r="D1639" s="14"/>
      <c r="AA1639" s="15"/>
      <c r="AB1639" s="15"/>
      <c r="AC1639" s="15"/>
      <c r="AD1639" s="15"/>
      <c r="AE1639" s="15"/>
      <c r="AG1639" s="68"/>
      <c r="AN1639" s="15"/>
      <c r="AO1639" s="15"/>
      <c r="AP1639" s="15"/>
      <c r="AQ1639" s="15"/>
      <c r="AR1639" s="15"/>
      <c r="AS1639" s="15"/>
      <c r="AT1639" s="15"/>
      <c r="AU1639" s="15"/>
      <c r="AV1639" s="15"/>
    </row>
    <row r="1640" spans="3:64" x14ac:dyDescent="0.2">
      <c r="C1640" s="14"/>
      <c r="D1640" s="14"/>
      <c r="AA1640" s="15"/>
      <c r="AB1640" s="15"/>
      <c r="AC1640" s="15"/>
      <c r="AD1640" s="15"/>
      <c r="AE1640" s="15"/>
      <c r="AG1640" s="68"/>
      <c r="AN1640" s="15"/>
      <c r="AO1640" s="15"/>
      <c r="AP1640" s="15"/>
      <c r="AQ1640" s="15"/>
      <c r="AR1640" s="15"/>
      <c r="AS1640" s="15"/>
      <c r="AT1640" s="15"/>
      <c r="AU1640" s="15"/>
    </row>
    <row r="1641" spans="3:64" x14ac:dyDescent="0.2">
      <c r="C1641" s="14"/>
      <c r="D1641" s="14"/>
      <c r="AA1641" s="15"/>
      <c r="AB1641" s="15"/>
      <c r="AC1641" s="15"/>
      <c r="AD1641" s="15"/>
      <c r="AE1641" s="15"/>
      <c r="AG1641" s="68"/>
      <c r="AN1641" s="15"/>
      <c r="AO1641" s="15"/>
      <c r="AP1641" s="15"/>
      <c r="AQ1641" s="15"/>
      <c r="AR1641" s="15"/>
      <c r="AS1641" s="15"/>
      <c r="AT1641" s="15"/>
      <c r="AU1641" s="15"/>
    </row>
    <row r="1642" spans="3:64" x14ac:dyDescent="0.2">
      <c r="C1642" s="14"/>
      <c r="D1642" s="14"/>
      <c r="AA1642" s="15"/>
      <c r="AB1642" s="15"/>
      <c r="AC1642" s="15"/>
      <c r="AD1642" s="15"/>
      <c r="AE1642" s="15"/>
      <c r="AG1642" s="68"/>
      <c r="AN1642" s="15"/>
      <c r="AO1642" s="15"/>
      <c r="AP1642" s="15"/>
      <c r="AQ1642" s="15"/>
      <c r="AR1642" s="15"/>
      <c r="AS1642" s="15"/>
      <c r="AT1642" s="15"/>
      <c r="AU1642" s="15"/>
    </row>
    <row r="1643" spans="3:64" x14ac:dyDescent="0.2">
      <c r="C1643" s="14"/>
      <c r="D1643" s="14"/>
      <c r="AA1643" s="15"/>
      <c r="AB1643" s="15"/>
      <c r="AC1643" s="15"/>
      <c r="AD1643" s="15"/>
      <c r="AE1643" s="15"/>
      <c r="AG1643" s="68"/>
      <c r="AN1643" s="15"/>
      <c r="AO1643" s="15"/>
      <c r="AP1643" s="15"/>
      <c r="AQ1643" s="15"/>
      <c r="AR1643" s="15"/>
      <c r="AS1643" s="15"/>
      <c r="AT1643" s="15"/>
      <c r="AU1643" s="15"/>
    </row>
    <row r="1644" spans="3:64" x14ac:dyDescent="0.2">
      <c r="C1644" s="14"/>
      <c r="D1644" s="14"/>
      <c r="AA1644" s="15"/>
      <c r="AB1644" s="15"/>
      <c r="AC1644" s="15"/>
      <c r="AD1644" s="15"/>
      <c r="AE1644" s="15"/>
      <c r="AG1644" s="68"/>
      <c r="AN1644" s="15"/>
      <c r="AO1644" s="15"/>
      <c r="AP1644" s="15"/>
      <c r="AQ1644" s="15"/>
      <c r="AR1644" s="15"/>
      <c r="AS1644" s="15"/>
      <c r="AT1644" s="15"/>
      <c r="AU1644" s="15"/>
    </row>
    <row r="1645" spans="3:64" x14ac:dyDescent="0.2">
      <c r="C1645" s="14"/>
      <c r="D1645" s="14"/>
      <c r="AA1645" s="15"/>
      <c r="AB1645" s="15"/>
      <c r="AC1645" s="15"/>
      <c r="AD1645" s="15"/>
      <c r="AE1645" s="15"/>
      <c r="AG1645" s="68"/>
      <c r="AN1645" s="15"/>
      <c r="AO1645" s="15"/>
      <c r="AP1645" s="15"/>
      <c r="AQ1645" s="15"/>
      <c r="AR1645" s="15"/>
      <c r="AS1645" s="15"/>
      <c r="AT1645" s="15"/>
      <c r="AU1645" s="15"/>
    </row>
    <row r="1646" spans="3:64" x14ac:dyDescent="0.2">
      <c r="C1646" s="14"/>
      <c r="D1646" s="14"/>
      <c r="AA1646" s="15"/>
      <c r="AB1646" s="15"/>
      <c r="AC1646" s="15"/>
      <c r="AD1646" s="15"/>
      <c r="AE1646" s="15"/>
      <c r="AG1646" s="68"/>
      <c r="AN1646" s="15"/>
      <c r="AO1646" s="15"/>
      <c r="AP1646" s="15"/>
      <c r="AQ1646" s="15"/>
      <c r="AR1646" s="15"/>
      <c r="AS1646" s="15"/>
      <c r="AT1646" s="15"/>
      <c r="AU1646" s="15"/>
    </row>
    <row r="1647" spans="3:64" x14ac:dyDescent="0.2">
      <c r="C1647" s="14"/>
      <c r="D1647" s="14"/>
      <c r="AA1647" s="15"/>
      <c r="AB1647" s="15"/>
      <c r="AC1647" s="15"/>
      <c r="AD1647" s="15"/>
      <c r="AE1647" s="15"/>
      <c r="AG1647" s="68"/>
      <c r="AN1647" s="15"/>
      <c r="AO1647" s="15"/>
      <c r="AP1647" s="15"/>
      <c r="AQ1647" s="15"/>
      <c r="AR1647" s="15"/>
      <c r="AS1647" s="15"/>
      <c r="AT1647" s="15"/>
      <c r="AU1647" s="15"/>
      <c r="AV1647" s="15"/>
    </row>
    <row r="1648" spans="3:64" x14ac:dyDescent="0.2">
      <c r="C1648" s="14"/>
      <c r="D1648" s="14"/>
      <c r="AA1648" s="15"/>
      <c r="AB1648" s="15"/>
      <c r="AC1648" s="15"/>
      <c r="AD1648" s="15"/>
      <c r="AE1648" s="15"/>
      <c r="AG1648" s="68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</row>
    <row r="1649" spans="3:64" x14ac:dyDescent="0.2">
      <c r="C1649" s="14"/>
      <c r="D1649" s="14"/>
      <c r="AA1649" s="15"/>
      <c r="AB1649" s="15"/>
      <c r="AC1649" s="15"/>
      <c r="AD1649" s="15"/>
      <c r="AE1649" s="15"/>
      <c r="AG1649" s="68"/>
      <c r="AN1649" s="15"/>
      <c r="AO1649" s="15"/>
      <c r="AP1649" s="15"/>
      <c r="AQ1649" s="15"/>
      <c r="AR1649" s="15"/>
      <c r="AS1649" s="15"/>
      <c r="AT1649" s="15"/>
      <c r="AU1649" s="15"/>
    </row>
    <row r="1650" spans="3:64" x14ac:dyDescent="0.2">
      <c r="C1650" s="14"/>
      <c r="D1650" s="14"/>
      <c r="AA1650" s="15"/>
      <c r="AB1650" s="15"/>
      <c r="AC1650" s="15"/>
      <c r="AD1650" s="15"/>
      <c r="AE1650" s="15"/>
      <c r="AG1650" s="68"/>
      <c r="AN1650" s="15"/>
      <c r="AO1650" s="15"/>
      <c r="AP1650" s="15"/>
      <c r="AQ1650" s="15"/>
      <c r="AR1650" s="15"/>
      <c r="AS1650" s="15"/>
      <c r="AT1650" s="15"/>
      <c r="AU1650" s="15"/>
    </row>
    <row r="1651" spans="3:64" x14ac:dyDescent="0.2">
      <c r="C1651" s="14"/>
      <c r="D1651" s="14"/>
      <c r="AA1651" s="15"/>
      <c r="AB1651" s="15"/>
      <c r="AC1651" s="15"/>
      <c r="AD1651" s="15"/>
      <c r="AE1651" s="15"/>
      <c r="AG1651" s="68"/>
      <c r="AN1651" s="15"/>
      <c r="AO1651" s="15"/>
      <c r="AP1651" s="15"/>
      <c r="AQ1651" s="15"/>
      <c r="AR1651" s="15"/>
      <c r="AS1651" s="15"/>
      <c r="AT1651" s="15"/>
      <c r="AU1651" s="15"/>
    </row>
    <row r="1652" spans="3:64" x14ac:dyDescent="0.2">
      <c r="C1652" s="14"/>
      <c r="D1652" s="14"/>
      <c r="AA1652" s="15"/>
      <c r="AB1652" s="15"/>
      <c r="AC1652" s="15"/>
      <c r="AD1652" s="15"/>
      <c r="AE1652" s="15"/>
      <c r="AG1652" s="68"/>
      <c r="AN1652" s="15"/>
      <c r="AO1652" s="15"/>
      <c r="AP1652" s="15"/>
      <c r="AQ1652" s="15"/>
      <c r="AR1652" s="15"/>
      <c r="AS1652" s="15"/>
      <c r="AT1652" s="15"/>
      <c r="AU1652" s="15"/>
    </row>
    <row r="1653" spans="3:64" x14ac:dyDescent="0.2">
      <c r="C1653" s="14"/>
      <c r="D1653" s="14"/>
      <c r="AA1653" s="15"/>
      <c r="AB1653" s="15"/>
      <c r="AC1653" s="15"/>
      <c r="AD1653" s="15"/>
      <c r="AE1653" s="15"/>
      <c r="AG1653" s="68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</row>
    <row r="1654" spans="3:64" x14ac:dyDescent="0.2">
      <c r="C1654" s="14"/>
      <c r="D1654" s="14"/>
      <c r="AA1654" s="15"/>
      <c r="AB1654" s="15"/>
      <c r="AC1654" s="15"/>
      <c r="AD1654" s="15"/>
      <c r="AE1654" s="15"/>
      <c r="AG1654" s="68"/>
      <c r="AN1654" s="15"/>
      <c r="AO1654" s="15"/>
      <c r="AP1654" s="15"/>
      <c r="AQ1654" s="15"/>
      <c r="AR1654" s="15"/>
      <c r="AS1654" s="15"/>
      <c r="AT1654" s="15"/>
      <c r="AU1654" s="15"/>
    </row>
    <row r="1655" spans="3:64" x14ac:dyDescent="0.2">
      <c r="C1655" s="14"/>
      <c r="D1655" s="14"/>
      <c r="AA1655" s="15"/>
      <c r="AB1655" s="15"/>
      <c r="AC1655" s="15"/>
      <c r="AD1655" s="15"/>
      <c r="AE1655" s="15"/>
      <c r="AG1655" s="68"/>
      <c r="AN1655" s="15"/>
      <c r="AO1655" s="15"/>
      <c r="AP1655" s="15"/>
      <c r="AQ1655" s="15"/>
      <c r="AR1655" s="15"/>
      <c r="AS1655" s="15"/>
      <c r="AT1655" s="15"/>
      <c r="AU1655" s="15"/>
    </row>
    <row r="1656" spans="3:64" x14ac:dyDescent="0.2">
      <c r="C1656" s="14"/>
      <c r="D1656" s="14"/>
      <c r="AA1656" s="15"/>
      <c r="AB1656" s="15"/>
      <c r="AC1656" s="15"/>
      <c r="AD1656" s="15"/>
      <c r="AE1656" s="15"/>
      <c r="AG1656" s="68"/>
      <c r="AN1656" s="15"/>
      <c r="AO1656" s="15"/>
      <c r="AP1656" s="15"/>
      <c r="AQ1656" s="15"/>
      <c r="AR1656" s="15"/>
      <c r="AS1656" s="15"/>
      <c r="AT1656" s="15"/>
      <c r="AU1656" s="15"/>
      <c r="AV1656" s="15"/>
      <c r="AX1656" s="15"/>
    </row>
    <row r="1657" spans="3:64" x14ac:dyDescent="0.2">
      <c r="C1657" s="14"/>
      <c r="D1657" s="14"/>
      <c r="AA1657" s="15"/>
      <c r="AB1657" s="15"/>
      <c r="AC1657" s="15"/>
      <c r="AD1657" s="15"/>
      <c r="AE1657" s="15"/>
      <c r="AG1657" s="68"/>
      <c r="AN1657" s="15"/>
      <c r="AO1657" s="15"/>
      <c r="AP1657" s="15"/>
      <c r="AQ1657" s="15"/>
      <c r="AR1657" s="15"/>
      <c r="AS1657" s="15"/>
      <c r="AT1657" s="15"/>
      <c r="AU1657" s="15"/>
      <c r="AV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</row>
    <row r="1658" spans="3:64" x14ac:dyDescent="0.2">
      <c r="C1658" s="14"/>
      <c r="D1658" s="14"/>
      <c r="AA1658" s="15"/>
      <c r="AB1658" s="15"/>
      <c r="AC1658" s="15"/>
      <c r="AD1658" s="15"/>
      <c r="AE1658" s="15"/>
      <c r="AG1658" s="68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</row>
    <row r="1659" spans="3:64" x14ac:dyDescent="0.2">
      <c r="C1659" s="14"/>
      <c r="D1659" s="14"/>
      <c r="AA1659" s="15"/>
      <c r="AB1659" s="15"/>
      <c r="AC1659" s="15"/>
      <c r="AD1659" s="15"/>
      <c r="AE1659" s="15"/>
      <c r="AG1659" s="68"/>
      <c r="AN1659" s="15"/>
      <c r="AO1659" s="15"/>
      <c r="AP1659" s="15"/>
      <c r="AQ1659" s="15"/>
      <c r="AR1659" s="15"/>
      <c r="AS1659" s="15"/>
      <c r="AT1659" s="15"/>
      <c r="AU1659" s="15"/>
      <c r="AV1659" s="15"/>
    </row>
    <row r="1660" spans="3:64" x14ac:dyDescent="0.2">
      <c r="C1660" s="14"/>
      <c r="D1660" s="14"/>
      <c r="AA1660" s="15"/>
      <c r="AB1660" s="15"/>
      <c r="AC1660" s="15"/>
      <c r="AD1660" s="15"/>
      <c r="AE1660" s="15"/>
      <c r="AG1660" s="68"/>
      <c r="AN1660" s="15"/>
      <c r="AO1660" s="15"/>
      <c r="AP1660" s="15"/>
      <c r="AQ1660" s="15"/>
      <c r="AR1660" s="15"/>
      <c r="AS1660" s="15"/>
      <c r="AT1660" s="15"/>
      <c r="AU1660" s="15"/>
    </row>
    <row r="1661" spans="3:64" x14ac:dyDescent="0.2">
      <c r="C1661" s="14"/>
      <c r="D1661" s="14"/>
      <c r="AA1661" s="15"/>
      <c r="AB1661" s="15"/>
      <c r="AC1661" s="15"/>
      <c r="AD1661" s="15"/>
      <c r="AE1661" s="15"/>
      <c r="AG1661" s="68"/>
      <c r="AN1661" s="15"/>
      <c r="AO1661" s="15"/>
      <c r="AP1661" s="15"/>
      <c r="AQ1661" s="15"/>
      <c r="AR1661" s="15"/>
      <c r="AS1661" s="15"/>
      <c r="AT1661" s="15"/>
      <c r="AU1661" s="15"/>
      <c r="AV1661" s="15"/>
    </row>
    <row r="1662" spans="3:64" x14ac:dyDescent="0.2">
      <c r="C1662" s="14"/>
      <c r="D1662" s="14"/>
      <c r="AA1662" s="15"/>
      <c r="AB1662" s="15"/>
      <c r="AC1662" s="15"/>
      <c r="AD1662" s="15"/>
      <c r="AE1662" s="15"/>
      <c r="AG1662" s="68"/>
      <c r="AN1662" s="15"/>
      <c r="AO1662" s="15"/>
      <c r="AP1662" s="15"/>
      <c r="AQ1662" s="15"/>
      <c r="AR1662" s="15"/>
      <c r="AS1662" s="15"/>
      <c r="AT1662" s="15"/>
      <c r="AU1662" s="15"/>
      <c r="AV1662" s="15"/>
    </row>
    <row r="1663" spans="3:64" x14ac:dyDescent="0.2">
      <c r="C1663" s="14"/>
      <c r="D1663" s="14"/>
      <c r="AA1663" s="15"/>
      <c r="AB1663" s="15"/>
      <c r="AC1663" s="15"/>
      <c r="AD1663" s="15"/>
      <c r="AE1663" s="15"/>
      <c r="AG1663" s="68"/>
      <c r="AN1663" s="15"/>
      <c r="AO1663" s="15"/>
      <c r="AP1663" s="15"/>
      <c r="AQ1663" s="15"/>
      <c r="AR1663" s="15"/>
      <c r="AS1663" s="15"/>
      <c r="AT1663" s="15"/>
      <c r="AU1663" s="15"/>
    </row>
    <row r="1664" spans="3:64" x14ac:dyDescent="0.2">
      <c r="C1664" s="14"/>
      <c r="D1664" s="14"/>
      <c r="AA1664" s="15"/>
      <c r="AB1664" s="15"/>
      <c r="AC1664" s="15"/>
      <c r="AD1664" s="15"/>
      <c r="AE1664" s="15"/>
      <c r="AG1664" s="68"/>
      <c r="AN1664" s="15"/>
      <c r="AO1664" s="15"/>
      <c r="AP1664" s="15"/>
      <c r="AQ1664" s="15"/>
      <c r="AR1664" s="15"/>
      <c r="AS1664" s="15"/>
      <c r="AT1664" s="15"/>
      <c r="AU1664" s="15"/>
      <c r="AV1664" s="15"/>
      <c r="AX1664" s="15"/>
    </row>
    <row r="1665" spans="3:64" x14ac:dyDescent="0.2">
      <c r="C1665" s="14"/>
      <c r="D1665" s="14"/>
      <c r="AA1665" s="15"/>
      <c r="AB1665" s="15"/>
      <c r="AC1665" s="15"/>
      <c r="AD1665" s="15"/>
      <c r="AE1665" s="15"/>
      <c r="AG1665" s="68"/>
      <c r="AN1665" s="15"/>
      <c r="AO1665" s="15"/>
      <c r="AP1665" s="15"/>
      <c r="AQ1665" s="15"/>
      <c r="AR1665" s="15"/>
      <c r="AS1665" s="15"/>
      <c r="AT1665" s="15"/>
      <c r="AU1665" s="15"/>
    </row>
    <row r="1666" spans="3:64" x14ac:dyDescent="0.2">
      <c r="C1666" s="14"/>
      <c r="D1666" s="14"/>
      <c r="AA1666" s="15"/>
      <c r="AB1666" s="15"/>
      <c r="AC1666" s="15"/>
      <c r="AD1666" s="15"/>
      <c r="AE1666" s="15"/>
      <c r="AG1666" s="68"/>
      <c r="AN1666" s="15"/>
      <c r="AO1666" s="15"/>
      <c r="AP1666" s="15"/>
      <c r="AQ1666" s="15"/>
      <c r="AR1666" s="15"/>
      <c r="AS1666" s="15"/>
      <c r="AT1666" s="15"/>
      <c r="AU1666" s="15"/>
    </row>
    <row r="1667" spans="3:64" x14ac:dyDescent="0.2">
      <c r="C1667" s="14"/>
      <c r="D1667" s="14"/>
      <c r="AA1667" s="15"/>
      <c r="AB1667" s="15"/>
      <c r="AC1667" s="15"/>
      <c r="AD1667" s="15"/>
      <c r="AE1667" s="15"/>
      <c r="AG1667" s="68"/>
      <c r="AN1667" s="15"/>
      <c r="AO1667" s="15"/>
      <c r="AP1667" s="15"/>
      <c r="AQ1667" s="15"/>
      <c r="AR1667" s="15"/>
      <c r="AS1667" s="15"/>
      <c r="AT1667" s="15"/>
      <c r="AU1667" s="15"/>
    </row>
    <row r="1668" spans="3:64" x14ac:dyDescent="0.2">
      <c r="C1668" s="14"/>
      <c r="D1668" s="14"/>
      <c r="AA1668" s="15"/>
      <c r="AB1668" s="15"/>
      <c r="AC1668" s="15"/>
      <c r="AD1668" s="15"/>
      <c r="AE1668" s="15"/>
      <c r="AG1668" s="68"/>
      <c r="AN1668" s="15"/>
      <c r="AO1668" s="15"/>
      <c r="AP1668" s="15"/>
      <c r="AQ1668" s="15"/>
      <c r="AR1668" s="15"/>
      <c r="AS1668" s="15"/>
      <c r="AT1668" s="15"/>
      <c r="AU1668" s="15"/>
      <c r="AV1668" s="15"/>
      <c r="AX1668" s="15"/>
    </row>
    <row r="1669" spans="3:64" x14ac:dyDescent="0.2">
      <c r="C1669" s="14"/>
      <c r="D1669" s="14"/>
      <c r="AA1669" s="15"/>
      <c r="AB1669" s="15"/>
      <c r="AC1669" s="15"/>
      <c r="AD1669" s="15"/>
      <c r="AE1669" s="15"/>
      <c r="AG1669" s="68"/>
      <c r="AN1669" s="15"/>
      <c r="AO1669" s="15"/>
      <c r="AP1669" s="15"/>
      <c r="AQ1669" s="15"/>
      <c r="AR1669" s="15"/>
      <c r="AS1669" s="15"/>
      <c r="AT1669" s="15"/>
      <c r="AU1669" s="15"/>
      <c r="AV1669" s="15"/>
    </row>
    <row r="1670" spans="3:64" x14ac:dyDescent="0.2">
      <c r="C1670" s="14"/>
      <c r="D1670" s="14"/>
      <c r="AA1670" s="15"/>
      <c r="AB1670" s="15"/>
      <c r="AC1670" s="15"/>
      <c r="AD1670" s="15"/>
      <c r="AE1670" s="15"/>
      <c r="AG1670" s="68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</row>
    <row r="1671" spans="3:64" x14ac:dyDescent="0.2">
      <c r="C1671" s="14"/>
      <c r="D1671" s="14"/>
      <c r="AA1671" s="15"/>
      <c r="AB1671" s="15"/>
      <c r="AC1671" s="15"/>
      <c r="AD1671" s="15"/>
      <c r="AE1671" s="15"/>
      <c r="AG1671" s="68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</row>
    <row r="1672" spans="3:64" x14ac:dyDescent="0.2">
      <c r="C1672" s="14"/>
      <c r="D1672" s="14"/>
      <c r="AA1672" s="15"/>
      <c r="AB1672" s="15"/>
      <c r="AC1672" s="15"/>
      <c r="AD1672" s="15"/>
      <c r="AE1672" s="15"/>
      <c r="AG1672" s="68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</row>
    <row r="1673" spans="3:64" x14ac:dyDescent="0.2">
      <c r="C1673" s="14"/>
      <c r="D1673" s="14"/>
      <c r="AA1673" s="15"/>
      <c r="AB1673" s="15"/>
      <c r="AC1673" s="15"/>
      <c r="AD1673" s="15"/>
      <c r="AE1673" s="15"/>
      <c r="AG1673" s="68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</row>
    <row r="1674" spans="3:64" x14ac:dyDescent="0.2">
      <c r="C1674" s="14"/>
      <c r="D1674" s="14"/>
      <c r="AA1674" s="15"/>
      <c r="AB1674" s="15"/>
      <c r="AC1674" s="15"/>
      <c r="AD1674" s="15"/>
      <c r="AE1674" s="15"/>
      <c r="AG1674" s="68"/>
      <c r="AN1674" s="15"/>
      <c r="AO1674" s="15"/>
      <c r="AP1674" s="15"/>
      <c r="AQ1674" s="15"/>
      <c r="AR1674" s="15"/>
      <c r="AS1674" s="15"/>
      <c r="AT1674" s="15"/>
      <c r="AU1674" s="15"/>
      <c r="AV1674" s="15"/>
      <c r="AX1674" s="15"/>
    </row>
    <row r="1675" spans="3:64" x14ac:dyDescent="0.2">
      <c r="C1675" s="14"/>
      <c r="D1675" s="14"/>
      <c r="AA1675" s="15"/>
      <c r="AB1675" s="15"/>
      <c r="AC1675" s="15"/>
      <c r="AD1675" s="15"/>
      <c r="AE1675" s="15"/>
      <c r="AG1675" s="68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</row>
    <row r="1676" spans="3:64" x14ac:dyDescent="0.2">
      <c r="C1676" s="14"/>
      <c r="D1676" s="14"/>
      <c r="AA1676" s="15"/>
      <c r="AB1676" s="15"/>
      <c r="AC1676" s="15"/>
      <c r="AD1676" s="15"/>
      <c r="AE1676" s="15"/>
      <c r="AG1676" s="68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</row>
    <row r="1677" spans="3:64" x14ac:dyDescent="0.2">
      <c r="C1677" s="14"/>
      <c r="D1677" s="14"/>
      <c r="AA1677" s="15"/>
      <c r="AB1677" s="15"/>
      <c r="AC1677" s="15"/>
      <c r="AD1677" s="15"/>
      <c r="AE1677" s="15"/>
      <c r="AG1677" s="68"/>
      <c r="AN1677" s="15"/>
      <c r="AO1677" s="15"/>
      <c r="AP1677" s="15"/>
      <c r="AQ1677" s="15"/>
      <c r="AR1677" s="15"/>
      <c r="AS1677" s="15"/>
      <c r="AT1677" s="15"/>
      <c r="AU1677" s="15"/>
      <c r="AV1677" s="15"/>
      <c r="AX1677" s="15"/>
    </row>
    <row r="1678" spans="3:64" x14ac:dyDescent="0.2">
      <c r="C1678" s="14"/>
      <c r="D1678" s="14"/>
      <c r="AA1678" s="15"/>
      <c r="AB1678" s="15"/>
      <c r="AC1678" s="15"/>
      <c r="AD1678" s="15"/>
      <c r="AE1678" s="15"/>
      <c r="AG1678" s="68"/>
      <c r="AN1678" s="15"/>
      <c r="AO1678" s="15"/>
      <c r="AP1678" s="15"/>
      <c r="AQ1678" s="15"/>
      <c r="AR1678" s="15"/>
      <c r="AS1678" s="15"/>
      <c r="AT1678" s="15"/>
      <c r="AU1678" s="15"/>
      <c r="AV1678" s="15"/>
      <c r="AX1678" s="15"/>
    </row>
    <row r="1679" spans="3:64" x14ac:dyDescent="0.2">
      <c r="C1679" s="14"/>
      <c r="D1679" s="14"/>
      <c r="AA1679" s="15"/>
      <c r="AB1679" s="15"/>
      <c r="AC1679" s="15"/>
      <c r="AD1679" s="15"/>
      <c r="AE1679" s="15"/>
      <c r="AG1679" s="68"/>
      <c r="AN1679" s="15"/>
      <c r="AO1679" s="15"/>
      <c r="AP1679" s="15"/>
      <c r="AQ1679" s="15"/>
      <c r="AR1679" s="15"/>
      <c r="AS1679" s="15"/>
      <c r="AT1679" s="15"/>
      <c r="AU1679" s="15"/>
      <c r="AV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</row>
    <row r="1680" spans="3:64" x14ac:dyDescent="0.2">
      <c r="C1680" s="14"/>
      <c r="D1680" s="14"/>
      <c r="AA1680" s="15"/>
      <c r="AB1680" s="15"/>
      <c r="AC1680" s="15"/>
      <c r="AD1680" s="15"/>
      <c r="AE1680" s="15"/>
      <c r="AG1680" s="68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</row>
    <row r="1681" spans="3:64" x14ac:dyDescent="0.2">
      <c r="C1681" s="14"/>
      <c r="D1681" s="14"/>
      <c r="AA1681" s="15"/>
      <c r="AB1681" s="15"/>
      <c r="AC1681" s="15"/>
      <c r="AD1681" s="15"/>
      <c r="AE1681" s="15"/>
      <c r="AG1681" s="68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</row>
    <row r="1682" spans="3:64" x14ac:dyDescent="0.2">
      <c r="C1682" s="14"/>
      <c r="D1682" s="14"/>
      <c r="AA1682" s="15"/>
      <c r="AB1682" s="15"/>
      <c r="AC1682" s="15"/>
      <c r="AD1682" s="15"/>
      <c r="AE1682" s="15"/>
      <c r="AG1682" s="68"/>
      <c r="AN1682" s="15"/>
      <c r="AO1682" s="15"/>
      <c r="AP1682" s="15"/>
      <c r="AQ1682" s="15"/>
      <c r="AR1682" s="15"/>
      <c r="AS1682" s="15"/>
      <c r="AT1682" s="15"/>
      <c r="AU1682" s="15"/>
      <c r="AV1682" s="15"/>
    </row>
    <row r="1683" spans="3:64" x14ac:dyDescent="0.2">
      <c r="C1683" s="14"/>
      <c r="D1683" s="14"/>
      <c r="AA1683" s="15"/>
      <c r="AB1683" s="15"/>
      <c r="AC1683" s="15"/>
      <c r="AD1683" s="15"/>
      <c r="AE1683" s="15"/>
      <c r="AG1683" s="68"/>
      <c r="AN1683" s="15"/>
      <c r="AO1683" s="15"/>
      <c r="AP1683" s="15"/>
      <c r="AQ1683" s="15"/>
      <c r="AR1683" s="15"/>
      <c r="AS1683" s="15"/>
      <c r="AT1683" s="15"/>
      <c r="AU1683" s="15"/>
      <c r="AV1683" s="15"/>
    </row>
    <row r="1684" spans="3:64" x14ac:dyDescent="0.2">
      <c r="C1684" s="14"/>
      <c r="D1684" s="14"/>
      <c r="AA1684" s="15"/>
      <c r="AB1684" s="15"/>
      <c r="AC1684" s="15"/>
      <c r="AD1684" s="15"/>
      <c r="AE1684" s="15"/>
      <c r="AG1684" s="68"/>
      <c r="AN1684" s="15"/>
      <c r="AO1684" s="15"/>
      <c r="AP1684" s="15"/>
      <c r="AQ1684" s="15"/>
      <c r="AR1684" s="15"/>
      <c r="AS1684" s="15"/>
      <c r="AT1684" s="15"/>
      <c r="AU1684" s="15"/>
      <c r="AV1684" s="15"/>
    </row>
    <row r="1685" spans="3:64" x14ac:dyDescent="0.2">
      <c r="C1685" s="14"/>
      <c r="D1685" s="14"/>
      <c r="AA1685" s="15"/>
      <c r="AB1685" s="15"/>
      <c r="AC1685" s="15"/>
      <c r="AD1685" s="15"/>
      <c r="AE1685" s="15"/>
      <c r="AG1685" s="68"/>
      <c r="AN1685" s="15"/>
      <c r="AO1685" s="15"/>
      <c r="AP1685" s="15"/>
      <c r="AQ1685" s="15"/>
      <c r="AR1685" s="15"/>
      <c r="AS1685" s="15"/>
      <c r="AT1685" s="15"/>
      <c r="AU1685" s="15"/>
      <c r="AV1685" s="15"/>
      <c r="AX1685" s="15"/>
    </row>
    <row r="1686" spans="3:64" x14ac:dyDescent="0.2">
      <c r="C1686" s="14"/>
      <c r="D1686" s="14"/>
      <c r="AA1686" s="15"/>
      <c r="AB1686" s="15"/>
      <c r="AC1686" s="15"/>
      <c r="AD1686" s="15"/>
      <c r="AE1686" s="15"/>
      <c r="AG1686" s="68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</row>
    <row r="1687" spans="3:64" x14ac:dyDescent="0.2">
      <c r="C1687" s="14"/>
      <c r="D1687" s="14"/>
      <c r="AA1687" s="15"/>
      <c r="AB1687" s="15"/>
      <c r="AC1687" s="15"/>
      <c r="AD1687" s="15"/>
      <c r="AE1687" s="15"/>
      <c r="AG1687" s="68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</row>
    <row r="1688" spans="3:64" x14ac:dyDescent="0.2">
      <c r="C1688" s="14"/>
      <c r="D1688" s="14"/>
      <c r="AA1688" s="15"/>
      <c r="AB1688" s="15"/>
      <c r="AC1688" s="15"/>
      <c r="AD1688" s="15"/>
      <c r="AE1688" s="15"/>
      <c r="AG1688" s="68"/>
      <c r="AN1688" s="15"/>
      <c r="AO1688" s="15"/>
      <c r="AP1688" s="15"/>
      <c r="AQ1688" s="15"/>
      <c r="AR1688" s="15"/>
      <c r="AS1688" s="15"/>
      <c r="AT1688" s="15"/>
      <c r="AU1688" s="15"/>
    </row>
    <row r="1689" spans="3:64" x14ac:dyDescent="0.2">
      <c r="C1689" s="14"/>
      <c r="D1689" s="14"/>
      <c r="AA1689" s="15"/>
      <c r="AB1689" s="15"/>
      <c r="AC1689" s="15"/>
      <c r="AD1689" s="15"/>
      <c r="AE1689" s="15"/>
      <c r="AG1689" s="68"/>
      <c r="AN1689" s="15"/>
      <c r="AO1689" s="15"/>
      <c r="AP1689" s="15"/>
      <c r="AQ1689" s="15"/>
      <c r="AR1689" s="15"/>
      <c r="AS1689" s="15"/>
      <c r="AT1689" s="15"/>
      <c r="AU1689" s="15"/>
      <c r="AV1689" s="15"/>
      <c r="AX1689" s="15"/>
    </row>
    <row r="1690" spans="3:64" x14ac:dyDescent="0.2">
      <c r="C1690" s="14"/>
      <c r="D1690" s="14"/>
      <c r="AA1690" s="15"/>
      <c r="AB1690" s="15"/>
      <c r="AC1690" s="15"/>
      <c r="AD1690" s="15"/>
      <c r="AE1690" s="15"/>
      <c r="AG1690" s="68"/>
      <c r="AN1690" s="15"/>
      <c r="AO1690" s="15"/>
      <c r="AP1690" s="15"/>
      <c r="AQ1690" s="15"/>
      <c r="AR1690" s="15"/>
      <c r="AS1690" s="15"/>
      <c r="AT1690" s="15"/>
      <c r="AU1690" s="15"/>
      <c r="AV1690" s="15"/>
    </row>
    <row r="1691" spans="3:64" x14ac:dyDescent="0.2">
      <c r="C1691" s="14"/>
      <c r="D1691" s="14"/>
      <c r="AA1691" s="15"/>
      <c r="AB1691" s="15"/>
      <c r="AC1691" s="15"/>
      <c r="AD1691" s="15"/>
      <c r="AE1691" s="15"/>
      <c r="AG1691" s="68"/>
      <c r="AN1691" s="15"/>
      <c r="AO1691" s="15"/>
      <c r="AP1691" s="15"/>
      <c r="AQ1691" s="15"/>
      <c r="AR1691" s="15"/>
      <c r="AS1691" s="15"/>
      <c r="AT1691" s="15"/>
      <c r="AU1691" s="15"/>
      <c r="AV1691" s="15"/>
    </row>
    <row r="1692" spans="3:64" x14ac:dyDescent="0.2">
      <c r="C1692" s="14"/>
      <c r="D1692" s="14"/>
      <c r="AA1692" s="15"/>
      <c r="AB1692" s="15"/>
      <c r="AC1692" s="15"/>
      <c r="AD1692" s="15"/>
      <c r="AE1692" s="15"/>
      <c r="AG1692" s="68"/>
      <c r="AN1692" s="15"/>
      <c r="AO1692" s="15"/>
      <c r="AP1692" s="15"/>
      <c r="AQ1692" s="15"/>
      <c r="AR1692" s="15"/>
      <c r="AS1692" s="15"/>
      <c r="AT1692" s="15"/>
      <c r="AU1692" s="15"/>
    </row>
    <row r="1693" spans="3:64" x14ac:dyDescent="0.2">
      <c r="C1693" s="14"/>
      <c r="D1693" s="14"/>
      <c r="AA1693" s="15"/>
      <c r="AB1693" s="15"/>
      <c r="AC1693" s="15"/>
      <c r="AD1693" s="15"/>
      <c r="AE1693" s="15"/>
      <c r="AG1693" s="68"/>
      <c r="AN1693" s="15"/>
      <c r="AO1693" s="15"/>
      <c r="AP1693" s="15"/>
      <c r="AQ1693" s="15"/>
      <c r="AR1693" s="15"/>
      <c r="AS1693" s="15"/>
      <c r="AT1693" s="15"/>
      <c r="AU1693" s="15"/>
    </row>
    <row r="1694" spans="3:64" x14ac:dyDescent="0.2">
      <c r="C1694" s="14"/>
      <c r="D1694" s="14"/>
      <c r="AA1694" s="15"/>
      <c r="AB1694" s="15"/>
      <c r="AC1694" s="15"/>
      <c r="AD1694" s="15"/>
      <c r="AE1694" s="15"/>
      <c r="AG1694" s="68"/>
      <c r="AN1694" s="15"/>
      <c r="AO1694" s="15"/>
      <c r="AP1694" s="15"/>
      <c r="AQ1694" s="15"/>
      <c r="AR1694" s="15"/>
      <c r="AS1694" s="15"/>
      <c r="AT1694" s="15"/>
      <c r="AU1694" s="15"/>
    </row>
    <row r="1695" spans="3:64" x14ac:dyDescent="0.2">
      <c r="C1695" s="14"/>
      <c r="D1695" s="14"/>
      <c r="AA1695" s="15"/>
      <c r="AB1695" s="15"/>
      <c r="AC1695" s="15"/>
      <c r="AD1695" s="15"/>
      <c r="AE1695" s="15"/>
      <c r="AG1695" s="68"/>
      <c r="AN1695" s="15"/>
      <c r="AO1695" s="15"/>
      <c r="AP1695" s="15"/>
      <c r="AQ1695" s="15"/>
      <c r="AR1695" s="15"/>
      <c r="AS1695" s="15"/>
      <c r="AT1695" s="15"/>
      <c r="AU1695" s="15"/>
    </row>
    <row r="1696" spans="3:64" x14ac:dyDescent="0.2">
      <c r="C1696" s="14"/>
      <c r="D1696" s="14"/>
      <c r="AA1696" s="15"/>
      <c r="AB1696" s="15"/>
      <c r="AC1696" s="15"/>
      <c r="AD1696" s="15"/>
      <c r="AE1696" s="15"/>
      <c r="AG1696" s="68"/>
      <c r="AN1696" s="15"/>
      <c r="AO1696" s="15"/>
      <c r="AP1696" s="15"/>
      <c r="AQ1696" s="15"/>
      <c r="AR1696" s="15"/>
      <c r="AS1696" s="15"/>
      <c r="AT1696" s="15"/>
      <c r="AU1696" s="15"/>
    </row>
    <row r="1697" spans="3:64" x14ac:dyDescent="0.2">
      <c r="C1697" s="14"/>
      <c r="D1697" s="14"/>
      <c r="AA1697" s="15"/>
      <c r="AB1697" s="15"/>
      <c r="AC1697" s="15"/>
      <c r="AD1697" s="15"/>
      <c r="AE1697" s="15"/>
      <c r="AG1697" s="68"/>
      <c r="AN1697" s="15"/>
      <c r="AO1697" s="15"/>
      <c r="AP1697" s="15"/>
      <c r="AQ1697" s="15"/>
      <c r="AR1697" s="15"/>
      <c r="AS1697" s="15"/>
      <c r="AT1697" s="15"/>
      <c r="AU1697" s="15"/>
    </row>
    <row r="1698" spans="3:64" x14ac:dyDescent="0.2">
      <c r="C1698" s="14"/>
      <c r="D1698" s="14"/>
      <c r="AA1698" s="15"/>
      <c r="AB1698" s="15"/>
      <c r="AC1698" s="15"/>
      <c r="AD1698" s="15"/>
      <c r="AE1698" s="15"/>
      <c r="AG1698" s="68"/>
      <c r="AN1698" s="15"/>
      <c r="AO1698" s="15"/>
      <c r="AP1698" s="15"/>
      <c r="AQ1698" s="15"/>
      <c r="AR1698" s="15"/>
      <c r="AS1698" s="15"/>
      <c r="AT1698" s="15"/>
      <c r="AU1698" s="15"/>
    </row>
    <row r="1699" spans="3:64" x14ac:dyDescent="0.2">
      <c r="C1699" s="14"/>
      <c r="D1699" s="14"/>
      <c r="AA1699" s="15"/>
      <c r="AB1699" s="15"/>
      <c r="AC1699" s="15"/>
      <c r="AD1699" s="15"/>
      <c r="AE1699" s="15"/>
      <c r="AG1699" s="68"/>
      <c r="AN1699" s="15"/>
      <c r="AO1699" s="15"/>
      <c r="AP1699" s="15"/>
      <c r="AQ1699" s="15"/>
      <c r="AR1699" s="15"/>
      <c r="AS1699" s="15"/>
      <c r="AT1699" s="15"/>
      <c r="AU1699" s="15"/>
    </row>
    <row r="1700" spans="3:64" x14ac:dyDescent="0.2">
      <c r="C1700" s="14"/>
      <c r="D1700" s="14"/>
      <c r="AA1700" s="15"/>
      <c r="AB1700" s="15"/>
      <c r="AC1700" s="15"/>
      <c r="AD1700" s="15"/>
      <c r="AE1700" s="15"/>
      <c r="AG1700" s="68"/>
      <c r="AN1700" s="15"/>
      <c r="AO1700" s="15"/>
      <c r="AP1700" s="15"/>
      <c r="AQ1700" s="15"/>
      <c r="AR1700" s="15"/>
      <c r="AS1700" s="15"/>
      <c r="AT1700" s="15"/>
      <c r="AU1700" s="15"/>
      <c r="AV1700" s="15"/>
    </row>
    <row r="1701" spans="3:64" x14ac:dyDescent="0.2">
      <c r="C1701" s="14"/>
      <c r="D1701" s="14"/>
      <c r="AA1701" s="15"/>
      <c r="AB1701" s="15"/>
      <c r="AC1701" s="15"/>
      <c r="AD1701" s="15"/>
      <c r="AE1701" s="15"/>
      <c r="AG1701" s="68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</row>
    <row r="1702" spans="3:64" x14ac:dyDescent="0.2">
      <c r="C1702" s="14"/>
      <c r="D1702" s="14"/>
      <c r="AA1702" s="15"/>
      <c r="AB1702" s="15"/>
      <c r="AC1702" s="15"/>
      <c r="AD1702" s="15"/>
      <c r="AE1702" s="15"/>
      <c r="AG1702" s="68"/>
      <c r="AN1702" s="15"/>
      <c r="AO1702" s="15"/>
      <c r="AP1702" s="15"/>
      <c r="AQ1702" s="15"/>
      <c r="AR1702" s="15"/>
      <c r="AS1702" s="15"/>
      <c r="AT1702" s="15"/>
      <c r="AU1702" s="15"/>
      <c r="AV1702" s="15"/>
    </row>
    <row r="1703" spans="3:64" x14ac:dyDescent="0.2">
      <c r="C1703" s="14"/>
      <c r="D1703" s="14"/>
      <c r="AA1703" s="15"/>
      <c r="AB1703" s="15"/>
      <c r="AC1703" s="15"/>
      <c r="AD1703" s="15"/>
      <c r="AE1703" s="15"/>
      <c r="AG1703" s="68"/>
      <c r="AN1703" s="15"/>
      <c r="AO1703" s="15"/>
      <c r="AP1703" s="15"/>
      <c r="AQ1703" s="15"/>
      <c r="AR1703" s="15"/>
      <c r="AS1703" s="15"/>
      <c r="AT1703" s="15"/>
      <c r="AU1703" s="15"/>
      <c r="AV1703" s="15"/>
    </row>
    <row r="1704" spans="3:64" x14ac:dyDescent="0.2">
      <c r="C1704" s="14"/>
      <c r="D1704" s="14"/>
      <c r="AA1704" s="15"/>
      <c r="AB1704" s="15"/>
      <c r="AC1704" s="15"/>
      <c r="AD1704" s="15"/>
      <c r="AE1704" s="15"/>
      <c r="AG1704" s="68"/>
      <c r="AN1704" s="15"/>
      <c r="AO1704" s="15"/>
      <c r="AP1704" s="15"/>
      <c r="AQ1704" s="15"/>
      <c r="AR1704" s="15"/>
      <c r="AS1704" s="15"/>
      <c r="AT1704" s="15"/>
      <c r="AU1704" s="15"/>
      <c r="AV1704" s="15"/>
      <c r="AX1704" s="15"/>
    </row>
    <row r="1705" spans="3:64" x14ac:dyDescent="0.2">
      <c r="C1705" s="14"/>
      <c r="D1705" s="14"/>
      <c r="AA1705" s="15"/>
      <c r="AB1705" s="15"/>
      <c r="AC1705" s="15"/>
      <c r="AD1705" s="15"/>
      <c r="AE1705" s="15"/>
      <c r="AG1705" s="68"/>
      <c r="AN1705" s="15"/>
      <c r="AO1705" s="15"/>
      <c r="AP1705" s="15"/>
      <c r="AQ1705" s="15"/>
      <c r="AR1705" s="15"/>
      <c r="AS1705" s="15"/>
      <c r="AT1705" s="15"/>
      <c r="AU1705" s="15"/>
      <c r="AV1705" s="15"/>
    </row>
    <row r="1706" spans="3:64" x14ac:dyDescent="0.2">
      <c r="C1706" s="14"/>
      <c r="D1706" s="14"/>
      <c r="AA1706" s="15"/>
      <c r="AB1706" s="15"/>
      <c r="AC1706" s="15"/>
      <c r="AD1706" s="15"/>
      <c r="AE1706" s="15"/>
      <c r="AG1706" s="68"/>
      <c r="AN1706" s="15"/>
      <c r="AO1706" s="15"/>
      <c r="AP1706" s="15"/>
      <c r="AQ1706" s="15"/>
      <c r="AR1706" s="15"/>
      <c r="AS1706" s="15"/>
      <c r="AT1706" s="15"/>
      <c r="AU1706" s="15"/>
    </row>
    <row r="1707" spans="3:64" x14ac:dyDescent="0.2">
      <c r="C1707" s="14"/>
      <c r="D1707" s="14"/>
      <c r="AA1707" s="15"/>
      <c r="AB1707" s="15"/>
      <c r="AC1707" s="15"/>
      <c r="AD1707" s="15"/>
      <c r="AE1707" s="15"/>
      <c r="AG1707" s="68"/>
      <c r="AN1707" s="15"/>
      <c r="AO1707" s="15"/>
      <c r="AP1707" s="15"/>
      <c r="AQ1707" s="15"/>
      <c r="AR1707" s="15"/>
      <c r="AS1707" s="15"/>
      <c r="AT1707" s="15"/>
      <c r="AU1707" s="15"/>
      <c r="AV1707" s="15"/>
      <c r="AX1707" s="15"/>
    </row>
    <row r="1708" spans="3:64" x14ac:dyDescent="0.2">
      <c r="C1708" s="14"/>
      <c r="D1708" s="14"/>
      <c r="AA1708" s="15"/>
      <c r="AB1708" s="15"/>
      <c r="AC1708" s="15"/>
      <c r="AD1708" s="15"/>
      <c r="AE1708" s="15"/>
      <c r="AG1708" s="68"/>
      <c r="AN1708" s="15"/>
      <c r="AO1708" s="15"/>
      <c r="AP1708" s="15"/>
      <c r="AQ1708" s="15"/>
      <c r="AR1708" s="15"/>
      <c r="AS1708" s="15"/>
      <c r="AT1708" s="15"/>
      <c r="AU1708" s="15"/>
      <c r="AV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</row>
    <row r="1709" spans="3:64" x14ac:dyDescent="0.2">
      <c r="C1709" s="14"/>
      <c r="D1709" s="14"/>
      <c r="AA1709" s="15"/>
      <c r="AB1709" s="15"/>
      <c r="AC1709" s="15"/>
      <c r="AD1709" s="15"/>
      <c r="AE1709" s="15"/>
      <c r="AG1709" s="68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</row>
    <row r="1710" spans="3:64" x14ac:dyDescent="0.2">
      <c r="C1710" s="14"/>
      <c r="D1710" s="14"/>
      <c r="AA1710" s="15"/>
      <c r="AB1710" s="15"/>
      <c r="AC1710" s="15"/>
      <c r="AD1710" s="15"/>
      <c r="AE1710" s="15"/>
      <c r="AG1710" s="68"/>
      <c r="AN1710" s="15"/>
      <c r="AO1710" s="15"/>
      <c r="AP1710" s="15"/>
      <c r="AQ1710" s="15"/>
      <c r="AR1710" s="15"/>
      <c r="AS1710" s="15"/>
      <c r="AT1710" s="15"/>
      <c r="AU1710" s="15"/>
      <c r="AV1710" s="15"/>
    </row>
    <row r="1711" spans="3:64" x14ac:dyDescent="0.2">
      <c r="C1711" s="14"/>
      <c r="D1711" s="14"/>
      <c r="AA1711" s="15"/>
      <c r="AB1711" s="15"/>
      <c r="AC1711" s="15"/>
      <c r="AD1711" s="15"/>
      <c r="AE1711" s="15"/>
      <c r="AG1711" s="68"/>
      <c r="AN1711" s="15"/>
      <c r="AO1711" s="15"/>
      <c r="AP1711" s="15"/>
      <c r="AQ1711" s="15"/>
      <c r="AR1711" s="15"/>
      <c r="AS1711" s="15"/>
      <c r="AT1711" s="15"/>
      <c r="AU1711" s="15"/>
    </row>
    <row r="1712" spans="3:64" x14ac:dyDescent="0.2">
      <c r="C1712" s="14"/>
      <c r="D1712" s="14"/>
      <c r="AA1712" s="15"/>
      <c r="AB1712" s="15"/>
      <c r="AC1712" s="15"/>
      <c r="AD1712" s="15"/>
      <c r="AE1712" s="15"/>
      <c r="AG1712" s="68"/>
      <c r="AN1712" s="15"/>
      <c r="AO1712" s="15"/>
      <c r="AP1712" s="15"/>
      <c r="AQ1712" s="15"/>
      <c r="AR1712" s="15"/>
      <c r="AS1712" s="15"/>
      <c r="AT1712" s="15"/>
      <c r="AU1712" s="15"/>
      <c r="AV1712" s="15"/>
    </row>
    <row r="1713" spans="3:64" x14ac:dyDescent="0.2">
      <c r="C1713" s="14"/>
      <c r="D1713" s="14"/>
      <c r="AA1713" s="15"/>
      <c r="AB1713" s="15"/>
      <c r="AC1713" s="15"/>
      <c r="AD1713" s="15"/>
      <c r="AE1713" s="15"/>
      <c r="AG1713" s="68"/>
      <c r="AN1713" s="15"/>
      <c r="AO1713" s="15"/>
      <c r="AP1713" s="15"/>
      <c r="AQ1713" s="15"/>
      <c r="AR1713" s="15"/>
      <c r="AS1713" s="15"/>
      <c r="AT1713" s="15"/>
      <c r="AU1713" s="15"/>
      <c r="AV1713" s="15"/>
    </row>
    <row r="1714" spans="3:64" x14ac:dyDescent="0.2">
      <c r="C1714" s="14"/>
      <c r="D1714" s="14"/>
      <c r="AA1714" s="15"/>
      <c r="AB1714" s="15"/>
      <c r="AC1714" s="15"/>
      <c r="AD1714" s="15"/>
      <c r="AE1714" s="15"/>
      <c r="AG1714" s="68"/>
      <c r="AN1714" s="15"/>
      <c r="AO1714" s="15"/>
      <c r="AP1714" s="15"/>
      <c r="AQ1714" s="15"/>
      <c r="AR1714" s="15"/>
      <c r="AS1714" s="15"/>
      <c r="AT1714" s="15"/>
      <c r="AU1714" s="15"/>
      <c r="AV1714" s="15"/>
    </row>
    <row r="1715" spans="3:64" x14ac:dyDescent="0.2">
      <c r="C1715" s="14"/>
      <c r="D1715" s="14"/>
      <c r="AA1715" s="15"/>
      <c r="AB1715" s="15"/>
      <c r="AC1715" s="15"/>
      <c r="AD1715" s="15"/>
      <c r="AE1715" s="15"/>
      <c r="AG1715" s="68"/>
      <c r="AN1715" s="15"/>
      <c r="AO1715" s="15"/>
      <c r="AP1715" s="15"/>
      <c r="AQ1715" s="15"/>
      <c r="AR1715" s="15"/>
      <c r="AS1715" s="15"/>
      <c r="AT1715" s="15"/>
      <c r="AU1715" s="15"/>
      <c r="AV1715" s="15"/>
    </row>
    <row r="1716" spans="3:64" x14ac:dyDescent="0.2">
      <c r="C1716" s="14"/>
      <c r="D1716" s="14"/>
      <c r="AA1716" s="15"/>
      <c r="AB1716" s="15"/>
      <c r="AC1716" s="15"/>
      <c r="AD1716" s="15"/>
      <c r="AE1716" s="15"/>
      <c r="AG1716" s="68"/>
      <c r="AN1716" s="15"/>
      <c r="AO1716" s="15"/>
      <c r="AP1716" s="15"/>
      <c r="AQ1716" s="15"/>
      <c r="AR1716" s="15"/>
      <c r="AS1716" s="15"/>
      <c r="AT1716" s="15"/>
      <c r="AU1716" s="15"/>
      <c r="AV1716" s="15"/>
    </row>
    <row r="1717" spans="3:64" x14ac:dyDescent="0.2">
      <c r="C1717" s="14"/>
      <c r="D1717" s="14"/>
      <c r="AA1717" s="15"/>
      <c r="AB1717" s="15"/>
      <c r="AC1717" s="15"/>
      <c r="AD1717" s="15"/>
      <c r="AE1717" s="15"/>
      <c r="AG1717" s="68"/>
      <c r="AN1717" s="15"/>
      <c r="AO1717" s="15"/>
      <c r="AP1717" s="15"/>
      <c r="AQ1717" s="15"/>
      <c r="AR1717" s="15"/>
      <c r="AS1717" s="15"/>
      <c r="AT1717" s="15"/>
      <c r="AU1717" s="15"/>
      <c r="AV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</row>
    <row r="1718" spans="3:64" x14ac:dyDescent="0.2">
      <c r="C1718" s="14"/>
      <c r="D1718" s="14"/>
      <c r="AA1718" s="15"/>
      <c r="AB1718" s="15"/>
      <c r="AC1718" s="15"/>
      <c r="AD1718" s="15"/>
      <c r="AE1718" s="15"/>
      <c r="AG1718" s="68"/>
      <c r="AN1718" s="15"/>
      <c r="AO1718" s="15"/>
      <c r="AP1718" s="15"/>
      <c r="AQ1718" s="15"/>
      <c r="AR1718" s="15"/>
      <c r="AS1718" s="15"/>
      <c r="AT1718" s="15"/>
      <c r="AU1718" s="15"/>
    </row>
    <row r="1719" spans="3:64" x14ac:dyDescent="0.2">
      <c r="C1719" s="14"/>
      <c r="D1719" s="14"/>
      <c r="AA1719" s="15"/>
      <c r="AB1719" s="15"/>
      <c r="AC1719" s="15"/>
      <c r="AD1719" s="15"/>
      <c r="AE1719" s="15"/>
      <c r="AG1719" s="68"/>
      <c r="AN1719" s="15"/>
      <c r="AO1719" s="15"/>
      <c r="AP1719" s="15"/>
      <c r="AQ1719" s="15"/>
      <c r="AR1719" s="15"/>
      <c r="AS1719" s="15"/>
      <c r="AT1719" s="15"/>
      <c r="AU1719" s="15"/>
      <c r="AV1719" s="15"/>
    </row>
    <row r="1720" spans="3:64" x14ac:dyDescent="0.2">
      <c r="C1720" s="14"/>
      <c r="D1720" s="14"/>
      <c r="AA1720" s="15"/>
      <c r="AB1720" s="15"/>
      <c r="AC1720" s="15"/>
      <c r="AD1720" s="15"/>
      <c r="AE1720" s="15"/>
      <c r="AG1720" s="68"/>
      <c r="AN1720" s="15"/>
      <c r="AO1720" s="15"/>
      <c r="AP1720" s="15"/>
      <c r="AQ1720" s="15"/>
      <c r="AR1720" s="15"/>
      <c r="AS1720" s="15"/>
      <c r="AT1720" s="15"/>
      <c r="AU1720" s="15"/>
      <c r="AV1720" s="15"/>
    </row>
    <row r="1721" spans="3:64" x14ac:dyDescent="0.2">
      <c r="C1721" s="14"/>
      <c r="D1721" s="14"/>
      <c r="AA1721" s="15"/>
      <c r="AB1721" s="15"/>
      <c r="AC1721" s="15"/>
      <c r="AD1721" s="15"/>
      <c r="AE1721" s="15"/>
      <c r="AG1721" s="68"/>
      <c r="AN1721" s="15"/>
      <c r="AO1721" s="15"/>
      <c r="AP1721" s="15"/>
      <c r="AQ1721" s="15"/>
      <c r="AR1721" s="15"/>
      <c r="AS1721" s="15"/>
      <c r="AT1721" s="15"/>
      <c r="AU1721" s="15"/>
    </row>
    <row r="1722" spans="3:64" x14ac:dyDescent="0.2">
      <c r="C1722" s="14"/>
      <c r="D1722" s="14"/>
      <c r="AA1722" s="15"/>
      <c r="AB1722" s="15"/>
      <c r="AC1722" s="15"/>
      <c r="AD1722" s="15"/>
      <c r="AE1722" s="15"/>
      <c r="AG1722" s="68"/>
      <c r="AN1722" s="15"/>
      <c r="AO1722" s="15"/>
      <c r="AP1722" s="15"/>
      <c r="AQ1722" s="15"/>
      <c r="AR1722" s="15"/>
      <c r="AS1722" s="15"/>
      <c r="AT1722" s="15"/>
      <c r="AU1722" s="15"/>
      <c r="AV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</row>
    <row r="1723" spans="3:64" x14ac:dyDescent="0.2">
      <c r="C1723" s="14"/>
      <c r="D1723" s="14"/>
      <c r="AA1723" s="15"/>
      <c r="AB1723" s="15"/>
      <c r="AC1723" s="15"/>
      <c r="AD1723" s="15"/>
      <c r="AE1723" s="15"/>
      <c r="AG1723" s="68"/>
      <c r="AN1723" s="15"/>
      <c r="AO1723" s="15"/>
      <c r="AP1723" s="15"/>
      <c r="AQ1723" s="15"/>
      <c r="AR1723" s="15"/>
      <c r="AS1723" s="15"/>
      <c r="AT1723" s="15"/>
      <c r="AU1723" s="15"/>
      <c r="AV1723" s="15"/>
    </row>
    <row r="1724" spans="3:64" x14ac:dyDescent="0.2">
      <c r="C1724" s="14"/>
      <c r="D1724" s="14"/>
      <c r="AA1724" s="15"/>
      <c r="AB1724" s="15"/>
      <c r="AC1724" s="15"/>
      <c r="AD1724" s="15"/>
      <c r="AE1724" s="15"/>
      <c r="AG1724" s="68"/>
      <c r="AN1724" s="15"/>
      <c r="AO1724" s="15"/>
      <c r="AP1724" s="15"/>
      <c r="AQ1724" s="15"/>
      <c r="AR1724" s="15"/>
      <c r="AS1724" s="15"/>
      <c r="AT1724" s="15"/>
      <c r="AU1724" s="15"/>
    </row>
    <row r="1725" spans="3:64" x14ac:dyDescent="0.2">
      <c r="C1725" s="14"/>
      <c r="D1725" s="14"/>
      <c r="AA1725" s="15"/>
      <c r="AB1725" s="15"/>
      <c r="AC1725" s="15"/>
      <c r="AD1725" s="15"/>
      <c r="AE1725" s="15"/>
      <c r="AG1725" s="68"/>
      <c r="AN1725" s="15"/>
      <c r="AO1725" s="15"/>
      <c r="AP1725" s="15"/>
      <c r="AQ1725" s="15"/>
      <c r="AR1725" s="15"/>
      <c r="AS1725" s="15"/>
      <c r="AT1725" s="15"/>
      <c r="AU1725" s="15"/>
    </row>
    <row r="1726" spans="3:64" x14ac:dyDescent="0.2">
      <c r="C1726" s="14"/>
      <c r="D1726" s="14"/>
      <c r="AA1726" s="15"/>
      <c r="AB1726" s="15"/>
      <c r="AC1726" s="15"/>
      <c r="AD1726" s="15"/>
      <c r="AE1726" s="15"/>
      <c r="AG1726" s="68"/>
      <c r="AN1726" s="15"/>
      <c r="AO1726" s="15"/>
      <c r="AP1726" s="15"/>
      <c r="AQ1726" s="15"/>
      <c r="AR1726" s="15"/>
      <c r="AS1726" s="15"/>
      <c r="AT1726" s="15"/>
      <c r="AU1726" s="15"/>
    </row>
    <row r="1727" spans="3:64" x14ac:dyDescent="0.2">
      <c r="C1727" s="14"/>
      <c r="D1727" s="14"/>
      <c r="AA1727" s="15"/>
      <c r="AB1727" s="15"/>
      <c r="AC1727" s="15"/>
      <c r="AD1727" s="15"/>
      <c r="AE1727" s="15"/>
      <c r="AG1727" s="68"/>
      <c r="AN1727" s="15"/>
      <c r="AO1727" s="15"/>
      <c r="AP1727" s="15"/>
      <c r="AQ1727" s="15"/>
      <c r="AR1727" s="15"/>
      <c r="AS1727" s="15"/>
      <c r="AT1727" s="15"/>
      <c r="AU1727" s="15"/>
      <c r="AV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</row>
    <row r="1728" spans="3:64" x14ac:dyDescent="0.2">
      <c r="C1728" s="14"/>
      <c r="D1728" s="14"/>
      <c r="AA1728" s="15"/>
      <c r="AB1728" s="15"/>
      <c r="AC1728" s="15"/>
      <c r="AD1728" s="15"/>
      <c r="AE1728" s="15"/>
      <c r="AG1728" s="68"/>
      <c r="AN1728" s="15"/>
      <c r="AO1728" s="15"/>
      <c r="AP1728" s="15"/>
      <c r="AQ1728" s="15"/>
      <c r="AR1728" s="15"/>
      <c r="AS1728" s="15"/>
      <c r="AT1728" s="15"/>
      <c r="AU1728" s="15"/>
    </row>
    <row r="1729" spans="3:64" x14ac:dyDescent="0.2">
      <c r="C1729" s="14"/>
      <c r="D1729" s="14"/>
      <c r="AA1729" s="15"/>
      <c r="AB1729" s="15"/>
      <c r="AC1729" s="15"/>
      <c r="AD1729" s="15"/>
      <c r="AE1729" s="15"/>
      <c r="AG1729" s="68"/>
      <c r="AN1729" s="15"/>
      <c r="AO1729" s="15"/>
      <c r="AP1729" s="15"/>
      <c r="AQ1729" s="15"/>
      <c r="AR1729" s="15"/>
      <c r="AS1729" s="15"/>
      <c r="AT1729" s="15"/>
      <c r="AU1729" s="15"/>
      <c r="AV1729" s="15"/>
      <c r="AX1729" s="15"/>
    </row>
    <row r="1730" spans="3:64" x14ac:dyDescent="0.2">
      <c r="C1730" s="14"/>
      <c r="D1730" s="14"/>
      <c r="AA1730" s="15"/>
      <c r="AB1730" s="15"/>
      <c r="AC1730" s="15"/>
      <c r="AD1730" s="15"/>
      <c r="AE1730" s="15"/>
      <c r="AG1730" s="68"/>
      <c r="AN1730" s="15"/>
      <c r="AO1730" s="15"/>
      <c r="AP1730" s="15"/>
      <c r="AQ1730" s="15"/>
      <c r="AR1730" s="15"/>
      <c r="AS1730" s="15"/>
      <c r="AT1730" s="15"/>
      <c r="AU1730" s="15"/>
    </row>
    <row r="1731" spans="3:64" x14ac:dyDescent="0.2">
      <c r="C1731" s="14"/>
      <c r="D1731" s="14"/>
      <c r="AA1731" s="15"/>
      <c r="AB1731" s="15"/>
      <c r="AC1731" s="15"/>
      <c r="AD1731" s="15"/>
      <c r="AE1731" s="15"/>
      <c r="AG1731" s="68"/>
      <c r="AN1731" s="15"/>
      <c r="AO1731" s="15"/>
      <c r="AP1731" s="15"/>
      <c r="AQ1731" s="15"/>
      <c r="AR1731" s="15"/>
      <c r="AS1731" s="15"/>
      <c r="AT1731" s="15"/>
      <c r="AU1731" s="15"/>
    </row>
    <row r="1732" spans="3:64" x14ac:dyDescent="0.2">
      <c r="C1732" s="14"/>
      <c r="D1732" s="14"/>
      <c r="AA1732" s="15"/>
      <c r="AB1732" s="15"/>
      <c r="AC1732" s="15"/>
      <c r="AD1732" s="15"/>
      <c r="AE1732" s="15"/>
      <c r="AG1732" s="68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</row>
    <row r="1733" spans="3:64" x14ac:dyDescent="0.2">
      <c r="C1733" s="14"/>
      <c r="D1733" s="14"/>
      <c r="AA1733" s="15"/>
      <c r="AB1733" s="15"/>
      <c r="AC1733" s="15"/>
      <c r="AD1733" s="15"/>
      <c r="AE1733" s="15"/>
      <c r="AG1733" s="68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</row>
    <row r="1734" spans="3:64" x14ac:dyDescent="0.2">
      <c r="C1734" s="14"/>
      <c r="D1734" s="14"/>
      <c r="AA1734" s="15"/>
      <c r="AB1734" s="15"/>
      <c r="AC1734" s="15"/>
      <c r="AD1734" s="15"/>
      <c r="AE1734" s="15"/>
      <c r="AG1734" s="68"/>
      <c r="AN1734" s="15"/>
      <c r="AO1734" s="15"/>
      <c r="AP1734" s="15"/>
      <c r="AQ1734" s="15"/>
      <c r="AR1734" s="15"/>
      <c r="AS1734" s="15"/>
      <c r="AT1734" s="15"/>
      <c r="AU1734" s="15"/>
    </row>
    <row r="1735" spans="3:64" x14ac:dyDescent="0.2">
      <c r="C1735" s="14"/>
      <c r="D1735" s="14"/>
      <c r="AA1735" s="15"/>
      <c r="AB1735" s="15"/>
      <c r="AC1735" s="15"/>
      <c r="AD1735" s="15"/>
      <c r="AE1735" s="15"/>
      <c r="AG1735" s="68"/>
      <c r="AN1735" s="15"/>
      <c r="AO1735" s="15"/>
      <c r="AP1735" s="15"/>
      <c r="AQ1735" s="15"/>
      <c r="AR1735" s="15"/>
      <c r="AS1735" s="15"/>
      <c r="AT1735" s="15"/>
      <c r="AU1735" s="15"/>
    </row>
    <row r="1736" spans="3:64" x14ac:dyDescent="0.2">
      <c r="C1736" s="14"/>
      <c r="D1736" s="14"/>
      <c r="AA1736" s="15"/>
      <c r="AB1736" s="15"/>
      <c r="AC1736" s="15"/>
      <c r="AD1736" s="15"/>
      <c r="AE1736" s="15"/>
      <c r="AG1736" s="68"/>
      <c r="AN1736" s="15"/>
      <c r="AO1736" s="15"/>
      <c r="AP1736" s="15"/>
      <c r="AQ1736" s="15"/>
      <c r="AR1736" s="15"/>
      <c r="AS1736" s="15"/>
      <c r="AT1736" s="15"/>
      <c r="AU1736" s="15"/>
      <c r="AV1736" s="15"/>
    </row>
    <row r="1737" spans="3:64" x14ac:dyDescent="0.2">
      <c r="C1737" s="14"/>
      <c r="D1737" s="14"/>
      <c r="AA1737" s="15"/>
      <c r="AB1737" s="15"/>
      <c r="AC1737" s="15"/>
      <c r="AD1737" s="15"/>
      <c r="AE1737" s="15"/>
      <c r="AG1737" s="68"/>
      <c r="AN1737" s="15"/>
      <c r="AO1737" s="15"/>
      <c r="AP1737" s="15"/>
      <c r="AQ1737" s="15"/>
      <c r="AR1737" s="15"/>
      <c r="AS1737" s="15"/>
      <c r="AT1737" s="15"/>
      <c r="AU1737" s="15"/>
    </row>
    <row r="1738" spans="3:64" x14ac:dyDescent="0.2">
      <c r="C1738" s="14"/>
      <c r="D1738" s="14"/>
      <c r="AA1738" s="15"/>
      <c r="AB1738" s="15"/>
      <c r="AC1738" s="15"/>
      <c r="AD1738" s="15"/>
      <c r="AE1738" s="15"/>
      <c r="AG1738" s="68"/>
      <c r="AN1738" s="15"/>
      <c r="AO1738" s="15"/>
      <c r="AP1738" s="15"/>
      <c r="AQ1738" s="15"/>
      <c r="AR1738" s="15"/>
      <c r="AS1738" s="15"/>
      <c r="AT1738" s="15"/>
      <c r="AU1738" s="15"/>
    </row>
    <row r="1739" spans="3:64" x14ac:dyDescent="0.2">
      <c r="C1739" s="14"/>
      <c r="D1739" s="14"/>
      <c r="AA1739" s="15"/>
      <c r="AB1739" s="15"/>
      <c r="AC1739" s="15"/>
      <c r="AD1739" s="15"/>
      <c r="AE1739" s="15"/>
      <c r="AG1739" s="68"/>
      <c r="AN1739" s="15"/>
      <c r="AO1739" s="15"/>
      <c r="AP1739" s="15"/>
      <c r="AQ1739" s="15"/>
      <c r="AR1739" s="15"/>
      <c r="AS1739" s="15"/>
      <c r="AT1739" s="15"/>
      <c r="AU1739" s="15"/>
    </row>
    <row r="1740" spans="3:64" x14ac:dyDescent="0.2">
      <c r="C1740" s="14"/>
      <c r="D1740" s="14"/>
      <c r="AA1740" s="15"/>
      <c r="AB1740" s="15"/>
      <c r="AC1740" s="15"/>
      <c r="AD1740" s="15"/>
      <c r="AE1740" s="15"/>
      <c r="AG1740" s="68"/>
      <c r="AN1740" s="15"/>
      <c r="AO1740" s="15"/>
      <c r="AP1740" s="15"/>
      <c r="AQ1740" s="15"/>
      <c r="AR1740" s="15"/>
      <c r="AS1740" s="15"/>
      <c r="AT1740" s="15"/>
      <c r="AU1740" s="15"/>
    </row>
    <row r="1741" spans="3:64" x14ac:dyDescent="0.2">
      <c r="C1741" s="14"/>
      <c r="D1741" s="14"/>
      <c r="AA1741" s="15"/>
      <c r="AB1741" s="15"/>
      <c r="AC1741" s="15"/>
      <c r="AD1741" s="15"/>
      <c r="AE1741" s="15"/>
      <c r="AG1741" s="68"/>
      <c r="AN1741" s="15"/>
      <c r="AO1741" s="15"/>
      <c r="AP1741" s="15"/>
      <c r="AQ1741" s="15"/>
      <c r="AR1741" s="15"/>
      <c r="AS1741" s="15"/>
      <c r="AT1741" s="15"/>
      <c r="AU1741" s="15"/>
    </row>
    <row r="1742" spans="3:64" x14ac:dyDescent="0.2">
      <c r="C1742" s="14"/>
      <c r="D1742" s="14"/>
      <c r="AA1742" s="15"/>
      <c r="AB1742" s="15"/>
      <c r="AC1742" s="15"/>
      <c r="AD1742" s="15"/>
      <c r="AE1742" s="15"/>
      <c r="AG1742" s="68"/>
      <c r="AN1742" s="15"/>
      <c r="AO1742" s="15"/>
      <c r="AP1742" s="15"/>
      <c r="AQ1742" s="15"/>
      <c r="AR1742" s="15"/>
      <c r="AS1742" s="15"/>
      <c r="AT1742" s="15"/>
      <c r="AU1742" s="15"/>
      <c r="AV1742" s="15"/>
    </row>
    <row r="1743" spans="3:64" x14ac:dyDescent="0.2">
      <c r="C1743" s="14"/>
      <c r="D1743" s="14"/>
      <c r="AA1743" s="15"/>
      <c r="AB1743" s="15"/>
      <c r="AC1743" s="15"/>
      <c r="AD1743" s="15"/>
      <c r="AE1743" s="15"/>
      <c r="AG1743" s="68"/>
      <c r="AN1743" s="15"/>
      <c r="AO1743" s="15"/>
      <c r="AP1743" s="15"/>
      <c r="AQ1743" s="15"/>
      <c r="AR1743" s="15"/>
      <c r="AS1743" s="15"/>
      <c r="AT1743" s="15"/>
      <c r="AU1743" s="15"/>
    </row>
    <row r="1744" spans="3:64" x14ac:dyDescent="0.2">
      <c r="C1744" s="14"/>
      <c r="D1744" s="14"/>
      <c r="AA1744" s="15"/>
      <c r="AB1744" s="15"/>
      <c r="AC1744" s="15"/>
      <c r="AD1744" s="15"/>
      <c r="AE1744" s="15"/>
      <c r="AG1744" s="68"/>
      <c r="AN1744" s="15"/>
      <c r="AO1744" s="15"/>
      <c r="AP1744" s="15"/>
      <c r="AQ1744" s="15"/>
      <c r="AR1744" s="15"/>
      <c r="AS1744" s="15"/>
      <c r="AT1744" s="15"/>
      <c r="AU1744" s="15"/>
    </row>
    <row r="1745" spans="3:64" x14ac:dyDescent="0.2">
      <c r="C1745" s="14"/>
      <c r="D1745" s="14"/>
      <c r="AA1745" s="15"/>
      <c r="AB1745" s="15"/>
      <c r="AC1745" s="15"/>
      <c r="AD1745" s="15"/>
      <c r="AE1745" s="15"/>
      <c r="AG1745" s="68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</row>
    <row r="1746" spans="3:64" x14ac:dyDescent="0.2">
      <c r="C1746" s="14"/>
      <c r="D1746" s="14"/>
      <c r="AA1746" s="15"/>
      <c r="AB1746" s="15"/>
      <c r="AC1746" s="15"/>
      <c r="AD1746" s="15"/>
      <c r="AE1746" s="15"/>
      <c r="AG1746" s="68"/>
      <c r="AN1746" s="15"/>
      <c r="AO1746" s="15"/>
      <c r="AP1746" s="15"/>
      <c r="AQ1746" s="15"/>
      <c r="AR1746" s="15"/>
      <c r="AS1746" s="15"/>
      <c r="AT1746" s="15"/>
      <c r="AU1746" s="15"/>
    </row>
    <row r="1747" spans="3:64" x14ac:dyDescent="0.2">
      <c r="C1747" s="14"/>
      <c r="D1747" s="14"/>
      <c r="AA1747" s="15"/>
      <c r="AB1747" s="15"/>
      <c r="AC1747" s="15"/>
      <c r="AD1747" s="15"/>
      <c r="AE1747" s="15"/>
      <c r="AG1747" s="68"/>
      <c r="AN1747" s="15"/>
      <c r="AO1747" s="15"/>
      <c r="AP1747" s="15"/>
      <c r="AQ1747" s="15"/>
      <c r="AR1747" s="15"/>
      <c r="AS1747" s="15"/>
      <c r="AT1747" s="15"/>
      <c r="AU1747" s="15"/>
    </row>
    <row r="1748" spans="3:64" x14ac:dyDescent="0.2">
      <c r="C1748" s="14"/>
      <c r="D1748" s="14"/>
      <c r="AA1748" s="15"/>
      <c r="AB1748" s="15"/>
      <c r="AC1748" s="15"/>
      <c r="AD1748" s="15"/>
      <c r="AE1748" s="15"/>
      <c r="AG1748" s="68"/>
      <c r="AN1748" s="15"/>
      <c r="AO1748" s="15"/>
      <c r="AP1748" s="15"/>
      <c r="AQ1748" s="15"/>
      <c r="AR1748" s="15"/>
      <c r="AS1748" s="15"/>
      <c r="AT1748" s="15"/>
      <c r="AU1748" s="15"/>
    </row>
    <row r="1749" spans="3:64" x14ac:dyDescent="0.2">
      <c r="C1749" s="14"/>
      <c r="D1749" s="14"/>
      <c r="AA1749" s="15"/>
      <c r="AB1749" s="15"/>
      <c r="AC1749" s="15"/>
      <c r="AD1749" s="15"/>
      <c r="AE1749" s="15"/>
      <c r="AG1749" s="68"/>
      <c r="AN1749" s="15"/>
      <c r="AO1749" s="15"/>
      <c r="AP1749" s="15"/>
      <c r="AQ1749" s="15"/>
      <c r="AR1749" s="15"/>
      <c r="AS1749" s="15"/>
      <c r="AT1749" s="15"/>
      <c r="AU1749" s="15"/>
    </row>
    <row r="1750" spans="3:64" x14ac:dyDescent="0.2">
      <c r="C1750" s="14"/>
      <c r="D1750" s="14"/>
      <c r="AA1750" s="15"/>
      <c r="AB1750" s="15"/>
      <c r="AC1750" s="15"/>
      <c r="AD1750" s="15"/>
      <c r="AE1750" s="15"/>
      <c r="AG1750" s="68"/>
      <c r="AN1750" s="15"/>
      <c r="AO1750" s="15"/>
      <c r="AP1750" s="15"/>
      <c r="AQ1750" s="15"/>
      <c r="AR1750" s="15"/>
      <c r="AS1750" s="15"/>
      <c r="AT1750" s="15"/>
      <c r="AU1750" s="15"/>
    </row>
    <row r="1751" spans="3:64" x14ac:dyDescent="0.2">
      <c r="C1751" s="14"/>
      <c r="D1751" s="14"/>
      <c r="AA1751" s="15"/>
      <c r="AB1751" s="15"/>
      <c r="AC1751" s="15"/>
      <c r="AD1751" s="15"/>
      <c r="AE1751" s="15"/>
      <c r="AG1751" s="68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</row>
    <row r="1752" spans="3:64" x14ac:dyDescent="0.2">
      <c r="C1752" s="14"/>
      <c r="D1752" s="14"/>
      <c r="AA1752" s="15"/>
      <c r="AB1752" s="15"/>
      <c r="AC1752" s="15"/>
      <c r="AD1752" s="15"/>
      <c r="AE1752" s="15"/>
      <c r="AG1752" s="68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</row>
    <row r="1753" spans="3:64" x14ac:dyDescent="0.2">
      <c r="C1753" s="14"/>
      <c r="D1753" s="14"/>
      <c r="AA1753" s="15"/>
      <c r="AB1753" s="15"/>
      <c r="AC1753" s="15"/>
      <c r="AD1753" s="15"/>
      <c r="AE1753" s="15"/>
      <c r="AG1753" s="68"/>
      <c r="AN1753" s="15"/>
      <c r="AO1753" s="15"/>
      <c r="AP1753" s="15"/>
      <c r="AQ1753" s="15"/>
      <c r="AR1753" s="15"/>
      <c r="AS1753" s="15"/>
      <c r="AT1753" s="15"/>
      <c r="AU1753" s="15"/>
      <c r="AV1753" s="15"/>
    </row>
    <row r="1754" spans="3:64" x14ac:dyDescent="0.2">
      <c r="C1754" s="14"/>
      <c r="D1754" s="14"/>
      <c r="AA1754" s="15"/>
      <c r="AB1754" s="15"/>
      <c r="AC1754" s="15"/>
      <c r="AD1754" s="15"/>
      <c r="AE1754" s="15"/>
      <c r="AG1754" s="68"/>
      <c r="AN1754" s="15"/>
      <c r="AO1754" s="15"/>
      <c r="AP1754" s="15"/>
      <c r="AQ1754" s="15"/>
      <c r="AR1754" s="15"/>
      <c r="AS1754" s="15"/>
      <c r="AT1754" s="15"/>
      <c r="AU1754" s="15"/>
      <c r="AV1754" s="15"/>
    </row>
    <row r="1755" spans="3:64" x14ac:dyDescent="0.2">
      <c r="C1755" s="14"/>
      <c r="D1755" s="14"/>
      <c r="AA1755" s="15"/>
      <c r="AB1755" s="15"/>
      <c r="AC1755" s="15"/>
      <c r="AD1755" s="15"/>
      <c r="AE1755" s="15"/>
      <c r="AG1755" s="68"/>
      <c r="AN1755" s="15"/>
      <c r="AO1755" s="15"/>
      <c r="AP1755" s="15"/>
      <c r="AQ1755" s="15"/>
      <c r="AR1755" s="15"/>
      <c r="AS1755" s="15"/>
      <c r="AT1755" s="15"/>
      <c r="AU1755" s="15"/>
    </row>
    <row r="1756" spans="3:64" x14ac:dyDescent="0.2">
      <c r="C1756" s="14"/>
      <c r="D1756" s="14"/>
      <c r="AA1756" s="15"/>
      <c r="AB1756" s="15"/>
      <c r="AC1756" s="15"/>
      <c r="AD1756" s="15"/>
      <c r="AE1756" s="15"/>
      <c r="AG1756" s="68"/>
      <c r="AN1756" s="15"/>
      <c r="AO1756" s="15"/>
      <c r="AP1756" s="15"/>
      <c r="AQ1756" s="15"/>
      <c r="AR1756" s="15"/>
      <c r="AS1756" s="15"/>
      <c r="AT1756" s="15"/>
      <c r="AU1756" s="15"/>
    </row>
    <row r="1757" spans="3:64" x14ac:dyDescent="0.2">
      <c r="C1757" s="14"/>
      <c r="D1757" s="14"/>
      <c r="AA1757" s="15"/>
      <c r="AB1757" s="15"/>
      <c r="AC1757" s="15"/>
      <c r="AD1757" s="15"/>
      <c r="AE1757" s="15"/>
      <c r="AG1757" s="68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</row>
    <row r="1758" spans="3:64" x14ac:dyDescent="0.2">
      <c r="C1758" s="14"/>
      <c r="D1758" s="14"/>
      <c r="AA1758" s="15"/>
      <c r="AB1758" s="15"/>
      <c r="AC1758" s="15"/>
      <c r="AD1758" s="15"/>
      <c r="AE1758" s="15"/>
      <c r="AG1758" s="68"/>
      <c r="AN1758" s="15"/>
      <c r="AO1758" s="15"/>
      <c r="AP1758" s="15"/>
      <c r="AQ1758" s="15"/>
      <c r="AR1758" s="15"/>
      <c r="AS1758" s="15"/>
      <c r="AT1758" s="15"/>
      <c r="AU1758" s="15"/>
      <c r="AV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</row>
    <row r="1759" spans="3:64" x14ac:dyDescent="0.2">
      <c r="C1759" s="14"/>
      <c r="D1759" s="14"/>
      <c r="AA1759" s="15"/>
      <c r="AB1759" s="15"/>
      <c r="AC1759" s="15"/>
      <c r="AD1759" s="15"/>
      <c r="AE1759" s="15"/>
      <c r="AG1759" s="68"/>
      <c r="AN1759" s="15"/>
      <c r="AO1759" s="15"/>
      <c r="AP1759" s="15"/>
      <c r="AQ1759" s="15"/>
      <c r="AR1759" s="15"/>
      <c r="AS1759" s="15"/>
      <c r="AT1759" s="15"/>
      <c r="AU1759" s="15"/>
    </row>
    <row r="1760" spans="3:64" x14ac:dyDescent="0.2">
      <c r="C1760" s="14"/>
      <c r="D1760" s="14"/>
      <c r="AA1760" s="15"/>
      <c r="AB1760" s="15"/>
      <c r="AC1760" s="15"/>
      <c r="AD1760" s="15"/>
      <c r="AE1760" s="15"/>
      <c r="AG1760" s="68"/>
      <c r="AN1760" s="15"/>
      <c r="AO1760" s="15"/>
      <c r="AP1760" s="15"/>
      <c r="AQ1760" s="15"/>
      <c r="AR1760" s="15"/>
      <c r="AS1760" s="15"/>
      <c r="AT1760" s="15"/>
      <c r="AU1760" s="15"/>
      <c r="AV1760" s="15"/>
    </row>
    <row r="1761" spans="3:64" x14ac:dyDescent="0.2">
      <c r="C1761" s="14"/>
      <c r="D1761" s="14"/>
      <c r="AA1761" s="15"/>
      <c r="AB1761" s="15"/>
      <c r="AC1761" s="15"/>
      <c r="AD1761" s="15"/>
      <c r="AE1761" s="15"/>
      <c r="AG1761" s="68"/>
      <c r="AN1761" s="15"/>
      <c r="AO1761" s="15"/>
      <c r="AP1761" s="15"/>
      <c r="AQ1761" s="15"/>
      <c r="AR1761" s="15"/>
      <c r="AS1761" s="15"/>
      <c r="AT1761" s="15"/>
      <c r="AU1761" s="15"/>
    </row>
    <row r="1762" spans="3:64" x14ac:dyDescent="0.2">
      <c r="C1762" s="14"/>
      <c r="D1762" s="14"/>
      <c r="AA1762" s="15"/>
      <c r="AB1762" s="15"/>
      <c r="AC1762" s="15"/>
      <c r="AD1762" s="15"/>
      <c r="AE1762" s="15"/>
      <c r="AG1762" s="68"/>
      <c r="AN1762" s="15"/>
      <c r="AO1762" s="15"/>
      <c r="AP1762" s="15"/>
      <c r="AQ1762" s="15"/>
      <c r="AR1762" s="15"/>
      <c r="AS1762" s="15"/>
      <c r="AT1762" s="15"/>
      <c r="AU1762" s="15"/>
      <c r="AV1762" s="15"/>
    </row>
    <row r="1763" spans="3:64" x14ac:dyDescent="0.2">
      <c r="C1763" s="14"/>
      <c r="D1763" s="14"/>
      <c r="AA1763" s="15"/>
      <c r="AB1763" s="15"/>
      <c r="AC1763" s="15"/>
      <c r="AD1763" s="15"/>
      <c r="AE1763" s="15"/>
      <c r="AG1763" s="68"/>
      <c r="AN1763" s="15"/>
      <c r="AO1763" s="15"/>
      <c r="AP1763" s="15"/>
      <c r="AQ1763" s="15"/>
      <c r="AR1763" s="15"/>
      <c r="AS1763" s="15"/>
      <c r="AT1763" s="15"/>
      <c r="AU1763" s="15"/>
    </row>
    <row r="1764" spans="3:64" x14ac:dyDescent="0.2">
      <c r="C1764" s="14"/>
      <c r="D1764" s="14"/>
      <c r="AA1764" s="15"/>
      <c r="AB1764" s="15"/>
      <c r="AC1764" s="15"/>
      <c r="AD1764" s="15"/>
      <c r="AE1764" s="15"/>
      <c r="AG1764" s="68"/>
      <c r="AN1764" s="15"/>
      <c r="AO1764" s="15"/>
      <c r="AP1764" s="15"/>
      <c r="AQ1764" s="15"/>
      <c r="AR1764" s="15"/>
      <c r="AS1764" s="15"/>
      <c r="AT1764" s="15"/>
      <c r="AU1764" s="15"/>
      <c r="AV1764" s="15"/>
    </row>
    <row r="1765" spans="3:64" x14ac:dyDescent="0.2">
      <c r="C1765" s="14"/>
      <c r="D1765" s="14"/>
      <c r="AA1765" s="15"/>
      <c r="AB1765" s="15"/>
      <c r="AC1765" s="15"/>
      <c r="AD1765" s="15"/>
      <c r="AE1765" s="15"/>
      <c r="AG1765" s="68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</row>
    <row r="1766" spans="3:64" x14ac:dyDescent="0.2">
      <c r="C1766" s="14"/>
      <c r="D1766" s="14"/>
      <c r="AA1766" s="15"/>
      <c r="AB1766" s="15"/>
      <c r="AC1766" s="15"/>
      <c r="AD1766" s="15"/>
      <c r="AE1766" s="15"/>
      <c r="AG1766" s="68"/>
      <c r="AN1766" s="15"/>
      <c r="AO1766" s="15"/>
      <c r="AP1766" s="15"/>
      <c r="AQ1766" s="15"/>
      <c r="AR1766" s="15"/>
      <c r="AS1766" s="15"/>
      <c r="AT1766" s="15"/>
      <c r="AU1766" s="15"/>
    </row>
    <row r="1767" spans="3:64" x14ac:dyDescent="0.2">
      <c r="C1767" s="14"/>
      <c r="D1767" s="14"/>
      <c r="AA1767" s="15"/>
      <c r="AB1767" s="15"/>
      <c r="AC1767" s="15"/>
      <c r="AD1767" s="15"/>
      <c r="AE1767" s="15"/>
      <c r="AG1767" s="68"/>
      <c r="AN1767" s="15"/>
      <c r="AO1767" s="15"/>
      <c r="AP1767" s="15"/>
      <c r="AQ1767" s="15"/>
      <c r="AR1767" s="15"/>
      <c r="AS1767" s="15"/>
      <c r="AT1767" s="15"/>
      <c r="AU1767" s="15"/>
    </row>
    <row r="1768" spans="3:64" x14ac:dyDescent="0.2">
      <c r="C1768" s="14"/>
      <c r="D1768" s="14"/>
      <c r="AA1768" s="15"/>
      <c r="AB1768" s="15"/>
      <c r="AC1768" s="15"/>
      <c r="AD1768" s="15"/>
      <c r="AE1768" s="15"/>
      <c r="AG1768" s="68"/>
      <c r="AN1768" s="15"/>
      <c r="AO1768" s="15"/>
      <c r="AP1768" s="15"/>
      <c r="AQ1768" s="15"/>
      <c r="AR1768" s="15"/>
      <c r="AS1768" s="15"/>
      <c r="AT1768" s="15"/>
      <c r="AU1768" s="15"/>
    </row>
    <row r="1769" spans="3:64" x14ac:dyDescent="0.2">
      <c r="C1769" s="14"/>
      <c r="D1769" s="14"/>
      <c r="AA1769" s="15"/>
      <c r="AB1769" s="15"/>
      <c r="AC1769" s="15"/>
      <c r="AD1769" s="15"/>
      <c r="AE1769" s="15"/>
      <c r="AG1769" s="68"/>
      <c r="AN1769" s="15"/>
      <c r="AO1769" s="15"/>
      <c r="AP1769" s="15"/>
      <c r="AQ1769" s="15"/>
      <c r="AR1769" s="15"/>
      <c r="AS1769" s="15"/>
      <c r="AT1769" s="15"/>
      <c r="AU1769" s="15"/>
    </row>
    <row r="1770" spans="3:64" x14ac:dyDescent="0.2">
      <c r="C1770" s="14"/>
      <c r="D1770" s="14"/>
      <c r="AA1770" s="15"/>
      <c r="AB1770" s="15"/>
      <c r="AC1770" s="15"/>
      <c r="AD1770" s="15"/>
      <c r="AE1770" s="15"/>
      <c r="AG1770" s="68"/>
      <c r="AN1770" s="15"/>
      <c r="AO1770" s="15"/>
      <c r="AP1770" s="15"/>
      <c r="AQ1770" s="15"/>
      <c r="AR1770" s="15"/>
      <c r="AS1770" s="15"/>
      <c r="AT1770" s="15"/>
      <c r="AU1770" s="15"/>
    </row>
    <row r="1771" spans="3:64" x14ac:dyDescent="0.2">
      <c r="C1771" s="14"/>
      <c r="D1771" s="14"/>
      <c r="AA1771" s="15"/>
      <c r="AB1771" s="15"/>
      <c r="AC1771" s="15"/>
      <c r="AD1771" s="15"/>
      <c r="AE1771" s="15"/>
      <c r="AG1771" s="68"/>
      <c r="AN1771" s="15"/>
      <c r="AO1771" s="15"/>
      <c r="AP1771" s="15"/>
      <c r="AQ1771" s="15"/>
      <c r="AR1771" s="15"/>
      <c r="AS1771" s="15"/>
      <c r="AT1771" s="15"/>
      <c r="AU1771" s="15"/>
    </row>
    <row r="1772" spans="3:64" x14ac:dyDescent="0.2">
      <c r="C1772" s="14"/>
      <c r="D1772" s="14"/>
      <c r="AA1772" s="15"/>
      <c r="AB1772" s="15"/>
      <c r="AC1772" s="15"/>
      <c r="AD1772" s="15"/>
      <c r="AE1772" s="15"/>
      <c r="AG1772" s="68"/>
      <c r="AN1772" s="15"/>
      <c r="AO1772" s="15"/>
      <c r="AP1772" s="15"/>
      <c r="AQ1772" s="15"/>
      <c r="AR1772" s="15"/>
      <c r="AS1772" s="15"/>
      <c r="AT1772" s="15"/>
      <c r="AU1772" s="15"/>
    </row>
    <row r="1773" spans="3:64" x14ac:dyDescent="0.2">
      <c r="C1773" s="14"/>
      <c r="D1773" s="14"/>
      <c r="AA1773" s="15"/>
      <c r="AB1773" s="15"/>
      <c r="AC1773" s="15"/>
      <c r="AD1773" s="15"/>
      <c r="AE1773" s="15"/>
      <c r="AG1773" s="68"/>
      <c r="AN1773" s="15"/>
      <c r="AO1773" s="15"/>
      <c r="AP1773" s="15"/>
      <c r="AQ1773" s="15"/>
      <c r="AR1773" s="15"/>
      <c r="AS1773" s="15"/>
      <c r="AT1773" s="15"/>
      <c r="AU1773" s="15"/>
    </row>
    <row r="1774" spans="3:64" x14ac:dyDescent="0.2">
      <c r="C1774" s="14"/>
      <c r="D1774" s="14"/>
      <c r="AA1774" s="15"/>
      <c r="AB1774" s="15"/>
      <c r="AC1774" s="15"/>
      <c r="AD1774" s="15"/>
      <c r="AE1774" s="15"/>
      <c r="AG1774" s="68"/>
      <c r="AN1774" s="15"/>
      <c r="AO1774" s="15"/>
      <c r="AP1774" s="15"/>
      <c r="AQ1774" s="15"/>
      <c r="AR1774" s="15"/>
      <c r="AS1774" s="15"/>
      <c r="AT1774" s="15"/>
      <c r="AU1774" s="15"/>
    </row>
    <row r="1775" spans="3:64" x14ac:dyDescent="0.2">
      <c r="C1775" s="14"/>
      <c r="D1775" s="14"/>
      <c r="AA1775" s="15"/>
      <c r="AB1775" s="15"/>
      <c r="AC1775" s="15"/>
      <c r="AD1775" s="15"/>
      <c r="AE1775" s="15"/>
      <c r="AG1775" s="68"/>
      <c r="AN1775" s="15"/>
      <c r="AO1775" s="15"/>
      <c r="AP1775" s="15"/>
      <c r="AQ1775" s="15"/>
      <c r="AR1775" s="15"/>
      <c r="AS1775" s="15"/>
      <c r="AT1775" s="15"/>
      <c r="AU1775" s="15"/>
    </row>
    <row r="1776" spans="3:64" x14ac:dyDescent="0.2">
      <c r="C1776" s="14"/>
      <c r="D1776" s="14"/>
      <c r="AA1776" s="15"/>
      <c r="AB1776" s="15"/>
      <c r="AC1776" s="15"/>
      <c r="AD1776" s="15"/>
      <c r="AE1776" s="15"/>
      <c r="AG1776" s="68"/>
      <c r="AN1776" s="15"/>
      <c r="AO1776" s="15"/>
      <c r="AP1776" s="15"/>
      <c r="AQ1776" s="15"/>
      <c r="AR1776" s="15"/>
      <c r="AS1776" s="15"/>
      <c r="AT1776" s="15"/>
      <c r="AU1776" s="15"/>
      <c r="AV1776" s="15"/>
    </row>
    <row r="1777" spans="3:50" x14ac:dyDescent="0.2">
      <c r="C1777" s="14"/>
      <c r="D1777" s="14"/>
      <c r="AA1777" s="15"/>
      <c r="AB1777" s="15"/>
      <c r="AC1777" s="15"/>
      <c r="AD1777" s="15"/>
      <c r="AE1777" s="15"/>
      <c r="AG1777" s="68"/>
      <c r="AN1777" s="15"/>
      <c r="AO1777" s="15"/>
      <c r="AP1777" s="15"/>
      <c r="AQ1777" s="15"/>
      <c r="AR1777" s="15"/>
      <c r="AS1777" s="15"/>
      <c r="AT1777" s="15"/>
      <c r="AU1777" s="15"/>
    </row>
    <row r="1778" spans="3:50" x14ac:dyDescent="0.2">
      <c r="C1778" s="14"/>
      <c r="D1778" s="14"/>
      <c r="AA1778" s="15"/>
      <c r="AB1778" s="15"/>
      <c r="AC1778" s="15"/>
      <c r="AD1778" s="15"/>
      <c r="AE1778" s="15"/>
      <c r="AG1778" s="68"/>
      <c r="AN1778" s="15"/>
      <c r="AO1778" s="15"/>
      <c r="AP1778" s="15"/>
      <c r="AQ1778" s="15"/>
      <c r="AR1778" s="15"/>
      <c r="AS1778" s="15"/>
      <c r="AT1778" s="15"/>
      <c r="AU1778" s="15"/>
    </row>
    <row r="1779" spans="3:50" x14ac:dyDescent="0.2">
      <c r="C1779" s="14"/>
      <c r="D1779" s="14"/>
      <c r="AA1779" s="15"/>
      <c r="AB1779" s="15"/>
      <c r="AC1779" s="15"/>
      <c r="AD1779" s="15"/>
      <c r="AE1779" s="15"/>
      <c r="AG1779" s="68"/>
      <c r="AN1779" s="15"/>
      <c r="AO1779" s="15"/>
      <c r="AP1779" s="15"/>
      <c r="AQ1779" s="15"/>
      <c r="AR1779" s="15"/>
      <c r="AS1779" s="15"/>
      <c r="AT1779" s="15"/>
      <c r="AU1779" s="15"/>
    </row>
    <row r="1780" spans="3:50" x14ac:dyDescent="0.2">
      <c r="C1780" s="14"/>
      <c r="D1780" s="14"/>
      <c r="AA1780" s="15"/>
      <c r="AB1780" s="15"/>
      <c r="AC1780" s="15"/>
      <c r="AD1780" s="15"/>
      <c r="AE1780" s="15"/>
      <c r="AG1780" s="68"/>
      <c r="AN1780" s="15"/>
      <c r="AO1780" s="15"/>
      <c r="AP1780" s="15"/>
      <c r="AQ1780" s="15"/>
      <c r="AR1780" s="15"/>
      <c r="AS1780" s="15"/>
      <c r="AT1780" s="15"/>
      <c r="AU1780" s="15"/>
    </row>
    <row r="1781" spans="3:50" x14ac:dyDescent="0.2">
      <c r="C1781" s="14"/>
      <c r="D1781" s="14"/>
      <c r="AA1781" s="15"/>
      <c r="AB1781" s="15"/>
      <c r="AC1781" s="15"/>
      <c r="AD1781" s="15"/>
      <c r="AE1781" s="15"/>
      <c r="AG1781" s="68"/>
      <c r="AN1781" s="15"/>
      <c r="AO1781" s="15"/>
      <c r="AP1781" s="15"/>
      <c r="AQ1781" s="15"/>
      <c r="AR1781" s="15"/>
      <c r="AS1781" s="15"/>
      <c r="AT1781" s="15"/>
      <c r="AU1781" s="15"/>
      <c r="AV1781" s="15"/>
    </row>
    <row r="1782" spans="3:50" x14ac:dyDescent="0.2">
      <c r="C1782" s="14"/>
      <c r="D1782" s="14"/>
      <c r="AA1782" s="15"/>
      <c r="AB1782" s="15"/>
      <c r="AC1782" s="15"/>
      <c r="AD1782" s="15"/>
      <c r="AE1782" s="15"/>
      <c r="AG1782" s="68"/>
      <c r="AN1782" s="15"/>
      <c r="AO1782" s="15"/>
      <c r="AP1782" s="15"/>
      <c r="AQ1782" s="15"/>
      <c r="AR1782" s="15"/>
      <c r="AS1782" s="15"/>
      <c r="AT1782" s="15"/>
      <c r="AU1782" s="15"/>
    </row>
    <row r="1783" spans="3:50" x14ac:dyDescent="0.2">
      <c r="C1783" s="14"/>
      <c r="D1783" s="14"/>
      <c r="AA1783" s="15"/>
      <c r="AB1783" s="15"/>
      <c r="AC1783" s="15"/>
      <c r="AD1783" s="15"/>
      <c r="AE1783" s="15"/>
      <c r="AG1783" s="68"/>
      <c r="AN1783" s="15"/>
      <c r="AO1783" s="15"/>
      <c r="AP1783" s="15"/>
      <c r="AQ1783" s="15"/>
      <c r="AR1783" s="15"/>
      <c r="AS1783" s="15"/>
      <c r="AT1783" s="15"/>
      <c r="AU1783" s="15"/>
    </row>
    <row r="1784" spans="3:50" x14ac:dyDescent="0.2">
      <c r="C1784" s="14"/>
      <c r="D1784" s="14"/>
      <c r="AA1784" s="15"/>
      <c r="AB1784" s="15"/>
      <c r="AC1784" s="15"/>
      <c r="AD1784" s="15"/>
      <c r="AE1784" s="15"/>
      <c r="AG1784" s="68"/>
      <c r="AN1784" s="15"/>
      <c r="AO1784" s="15"/>
      <c r="AP1784" s="15"/>
      <c r="AQ1784" s="15"/>
      <c r="AR1784" s="15"/>
      <c r="AS1784" s="15"/>
      <c r="AT1784" s="15"/>
      <c r="AU1784" s="15"/>
    </row>
    <row r="1785" spans="3:50" x14ac:dyDescent="0.2">
      <c r="C1785" s="14"/>
      <c r="D1785" s="14"/>
      <c r="AA1785" s="15"/>
      <c r="AB1785" s="15"/>
      <c r="AC1785" s="15"/>
      <c r="AD1785" s="15"/>
      <c r="AE1785" s="15"/>
      <c r="AG1785" s="68"/>
      <c r="AN1785" s="15"/>
      <c r="AO1785" s="15"/>
      <c r="AP1785" s="15"/>
      <c r="AQ1785" s="15"/>
      <c r="AR1785" s="15"/>
      <c r="AS1785" s="15"/>
      <c r="AT1785" s="15"/>
      <c r="AU1785" s="15"/>
    </row>
    <row r="1786" spans="3:50" x14ac:dyDescent="0.2">
      <c r="C1786" s="14"/>
      <c r="D1786" s="14"/>
      <c r="AA1786" s="15"/>
      <c r="AB1786" s="15"/>
      <c r="AC1786" s="15"/>
      <c r="AD1786" s="15"/>
      <c r="AE1786" s="15"/>
      <c r="AG1786" s="68"/>
      <c r="AN1786" s="15"/>
      <c r="AO1786" s="15"/>
      <c r="AP1786" s="15"/>
      <c r="AQ1786" s="15"/>
      <c r="AR1786" s="15"/>
      <c r="AS1786" s="15"/>
      <c r="AT1786" s="15"/>
      <c r="AU1786" s="15"/>
    </row>
    <row r="1787" spans="3:50" x14ac:dyDescent="0.2">
      <c r="C1787" s="14"/>
      <c r="D1787" s="14"/>
      <c r="AA1787" s="15"/>
      <c r="AB1787" s="15"/>
      <c r="AC1787" s="15"/>
      <c r="AD1787" s="15"/>
      <c r="AE1787" s="15"/>
      <c r="AG1787" s="68"/>
      <c r="AN1787" s="15"/>
      <c r="AO1787" s="15"/>
      <c r="AP1787" s="15"/>
      <c r="AQ1787" s="15"/>
      <c r="AR1787" s="15"/>
      <c r="AS1787" s="15"/>
      <c r="AT1787" s="15"/>
      <c r="AU1787" s="15"/>
    </row>
    <row r="1788" spans="3:50" x14ac:dyDescent="0.2">
      <c r="C1788" s="14"/>
      <c r="D1788" s="14"/>
      <c r="AA1788" s="15"/>
      <c r="AB1788" s="15"/>
      <c r="AC1788" s="15"/>
      <c r="AD1788" s="15"/>
      <c r="AE1788" s="15"/>
      <c r="AG1788" s="68"/>
      <c r="AN1788" s="15"/>
      <c r="AO1788" s="15"/>
      <c r="AP1788" s="15"/>
      <c r="AQ1788" s="15"/>
      <c r="AR1788" s="15"/>
      <c r="AS1788" s="15"/>
      <c r="AT1788" s="15"/>
      <c r="AU1788" s="15"/>
    </row>
    <row r="1789" spans="3:50" x14ac:dyDescent="0.2">
      <c r="C1789" s="14"/>
      <c r="D1789" s="14"/>
      <c r="AA1789" s="15"/>
      <c r="AB1789" s="15"/>
      <c r="AC1789" s="15"/>
      <c r="AD1789" s="15"/>
      <c r="AE1789" s="15"/>
      <c r="AG1789" s="68"/>
      <c r="AN1789" s="15"/>
      <c r="AO1789" s="15"/>
      <c r="AP1789" s="15"/>
      <c r="AQ1789" s="15"/>
      <c r="AR1789" s="15"/>
      <c r="AS1789" s="15"/>
      <c r="AT1789" s="15"/>
      <c r="AU1789" s="15"/>
    </row>
    <row r="1790" spans="3:50" x14ac:dyDescent="0.2">
      <c r="C1790" s="14"/>
      <c r="D1790" s="14"/>
      <c r="AA1790" s="15"/>
      <c r="AB1790" s="15"/>
      <c r="AC1790" s="15"/>
      <c r="AD1790" s="15"/>
      <c r="AE1790" s="15"/>
      <c r="AG1790" s="68"/>
      <c r="AN1790" s="15"/>
      <c r="AO1790" s="15"/>
      <c r="AP1790" s="15"/>
      <c r="AQ1790" s="15"/>
      <c r="AR1790" s="15"/>
      <c r="AS1790" s="15"/>
      <c r="AT1790" s="15"/>
      <c r="AU1790" s="15"/>
      <c r="AV1790" s="15"/>
    </row>
    <row r="1791" spans="3:50" x14ac:dyDescent="0.2">
      <c r="C1791" s="14"/>
      <c r="D1791" s="14"/>
      <c r="AA1791" s="15"/>
      <c r="AB1791" s="15"/>
      <c r="AC1791" s="15"/>
      <c r="AD1791" s="15"/>
      <c r="AE1791" s="15"/>
      <c r="AG1791" s="68"/>
      <c r="AN1791" s="15"/>
      <c r="AO1791" s="15"/>
      <c r="AP1791" s="15"/>
      <c r="AQ1791" s="15"/>
      <c r="AR1791" s="15"/>
      <c r="AS1791" s="15"/>
      <c r="AT1791" s="15"/>
      <c r="AU1791" s="15"/>
    </row>
    <row r="1792" spans="3:50" x14ac:dyDescent="0.2">
      <c r="C1792" s="14"/>
      <c r="D1792" s="14"/>
      <c r="AA1792" s="15"/>
      <c r="AB1792" s="15"/>
      <c r="AC1792" s="15"/>
      <c r="AD1792" s="15"/>
      <c r="AE1792" s="15"/>
      <c r="AG1792" s="68"/>
      <c r="AN1792" s="15"/>
      <c r="AO1792" s="15"/>
      <c r="AP1792" s="15"/>
      <c r="AQ1792" s="15"/>
      <c r="AR1792" s="15"/>
      <c r="AS1792" s="15"/>
      <c r="AT1792" s="15"/>
      <c r="AU1792" s="15"/>
      <c r="AV1792" s="15"/>
      <c r="AX1792" s="15"/>
    </row>
    <row r="1793" spans="3:64" x14ac:dyDescent="0.2">
      <c r="C1793" s="14"/>
      <c r="D1793" s="14"/>
      <c r="AA1793" s="15"/>
      <c r="AB1793" s="15"/>
      <c r="AC1793" s="15"/>
      <c r="AD1793" s="15"/>
      <c r="AE1793" s="15"/>
      <c r="AG1793" s="68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</row>
    <row r="1794" spans="3:64" x14ac:dyDescent="0.2">
      <c r="C1794" s="14"/>
      <c r="D1794" s="14"/>
      <c r="AA1794" s="15"/>
      <c r="AB1794" s="15"/>
      <c r="AC1794" s="15"/>
      <c r="AD1794" s="15"/>
      <c r="AE1794" s="15"/>
      <c r="AG1794" s="68"/>
      <c r="AN1794" s="15"/>
      <c r="AO1794" s="15"/>
      <c r="AP1794" s="15"/>
      <c r="AQ1794" s="15"/>
      <c r="AR1794" s="15"/>
      <c r="AS1794" s="15"/>
      <c r="AT1794" s="15"/>
      <c r="AU1794" s="15"/>
    </row>
    <row r="1795" spans="3:64" x14ac:dyDescent="0.2">
      <c r="C1795" s="14"/>
      <c r="D1795" s="14"/>
      <c r="AA1795" s="15"/>
      <c r="AB1795" s="15"/>
      <c r="AC1795" s="15"/>
      <c r="AD1795" s="15"/>
      <c r="AE1795" s="15"/>
      <c r="AG1795" s="68"/>
      <c r="AN1795" s="15"/>
      <c r="AO1795" s="15"/>
      <c r="AP1795" s="15"/>
      <c r="AQ1795" s="15"/>
      <c r="AR1795" s="15"/>
      <c r="AS1795" s="15"/>
      <c r="AT1795" s="15"/>
      <c r="AU1795" s="15"/>
    </row>
    <row r="1796" spans="3:64" x14ac:dyDescent="0.2">
      <c r="C1796" s="14"/>
      <c r="D1796" s="14"/>
      <c r="AA1796" s="15"/>
      <c r="AB1796" s="15"/>
      <c r="AC1796" s="15"/>
      <c r="AD1796" s="15"/>
      <c r="AE1796" s="15"/>
      <c r="AG1796" s="68"/>
      <c r="AN1796" s="15"/>
      <c r="AO1796" s="15"/>
      <c r="AP1796" s="15"/>
      <c r="AQ1796" s="15"/>
      <c r="AR1796" s="15"/>
      <c r="AS1796" s="15"/>
      <c r="AT1796" s="15"/>
      <c r="AU1796" s="15"/>
      <c r="AV1796" s="15"/>
      <c r="AX1796" s="15"/>
    </row>
    <row r="1797" spans="3:64" x14ac:dyDescent="0.2">
      <c r="C1797" s="14"/>
      <c r="D1797" s="14"/>
      <c r="AA1797" s="15"/>
      <c r="AB1797" s="15"/>
      <c r="AC1797" s="15"/>
      <c r="AD1797" s="15"/>
      <c r="AE1797" s="15"/>
      <c r="AG1797" s="68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</row>
    <row r="1798" spans="3:64" x14ac:dyDescent="0.2">
      <c r="C1798" s="14"/>
      <c r="D1798" s="14"/>
      <c r="AA1798" s="15"/>
      <c r="AB1798" s="15"/>
      <c r="AC1798" s="15"/>
      <c r="AD1798" s="15"/>
      <c r="AE1798" s="15"/>
      <c r="AG1798" s="68"/>
      <c r="AN1798" s="15"/>
      <c r="AO1798" s="15"/>
      <c r="AP1798" s="15"/>
      <c r="AQ1798" s="15"/>
      <c r="AR1798" s="15"/>
      <c r="AS1798" s="15"/>
      <c r="AT1798" s="15"/>
      <c r="AU1798" s="15"/>
    </row>
    <row r="1799" spans="3:64" x14ac:dyDescent="0.2">
      <c r="C1799" s="14"/>
      <c r="D1799" s="14"/>
      <c r="AA1799" s="15"/>
      <c r="AB1799" s="15"/>
      <c r="AC1799" s="15"/>
      <c r="AD1799" s="15"/>
      <c r="AE1799" s="15"/>
      <c r="AG1799" s="68"/>
      <c r="AN1799" s="15"/>
      <c r="AO1799" s="15"/>
      <c r="AP1799" s="15"/>
      <c r="AQ1799" s="15"/>
      <c r="AR1799" s="15"/>
      <c r="AS1799" s="15"/>
      <c r="AT1799" s="15"/>
      <c r="AU1799" s="15"/>
    </row>
    <row r="1800" spans="3:64" x14ac:dyDescent="0.2">
      <c r="C1800" s="14"/>
      <c r="D1800" s="14"/>
      <c r="AA1800" s="15"/>
      <c r="AB1800" s="15"/>
      <c r="AC1800" s="15"/>
      <c r="AD1800" s="15"/>
      <c r="AE1800" s="15"/>
      <c r="AG1800" s="68"/>
      <c r="AN1800" s="15"/>
      <c r="AO1800" s="15"/>
      <c r="AP1800" s="15"/>
      <c r="AQ1800" s="15"/>
      <c r="AR1800" s="15"/>
      <c r="AS1800" s="15"/>
      <c r="AT1800" s="15"/>
      <c r="AU1800" s="15"/>
    </row>
    <row r="1801" spans="3:64" x14ac:dyDescent="0.2">
      <c r="C1801" s="14"/>
      <c r="D1801" s="14"/>
      <c r="AA1801" s="15"/>
      <c r="AB1801" s="15"/>
      <c r="AC1801" s="15"/>
      <c r="AD1801" s="15"/>
      <c r="AE1801" s="15"/>
      <c r="AG1801" s="68"/>
      <c r="AN1801" s="15"/>
      <c r="AO1801" s="15"/>
      <c r="AP1801" s="15"/>
      <c r="AQ1801" s="15"/>
      <c r="AR1801" s="15"/>
      <c r="AS1801" s="15"/>
      <c r="AT1801" s="15"/>
      <c r="AU1801" s="15"/>
    </row>
    <row r="1802" spans="3:64" x14ac:dyDescent="0.2">
      <c r="C1802" s="14"/>
      <c r="D1802" s="14"/>
      <c r="AA1802" s="15"/>
      <c r="AB1802" s="15"/>
      <c r="AC1802" s="15"/>
      <c r="AD1802" s="15"/>
      <c r="AE1802" s="15"/>
      <c r="AG1802" s="68"/>
      <c r="AN1802" s="15"/>
      <c r="AO1802" s="15"/>
      <c r="AP1802" s="15"/>
      <c r="AQ1802" s="15"/>
      <c r="AR1802" s="15"/>
      <c r="AS1802" s="15"/>
      <c r="AT1802" s="15"/>
      <c r="AU1802" s="15"/>
      <c r="AV1802" s="15"/>
      <c r="AX1802" s="15"/>
    </row>
    <row r="1803" spans="3:64" x14ac:dyDescent="0.2">
      <c r="C1803" s="14"/>
      <c r="D1803" s="14"/>
      <c r="AA1803" s="15"/>
      <c r="AB1803" s="15"/>
      <c r="AC1803" s="15"/>
      <c r="AD1803" s="15"/>
      <c r="AE1803" s="15"/>
      <c r="AG1803" s="68"/>
      <c r="AN1803" s="15"/>
      <c r="AO1803" s="15"/>
      <c r="AP1803" s="15"/>
      <c r="AQ1803" s="15"/>
      <c r="AR1803" s="15"/>
      <c r="AS1803" s="15"/>
      <c r="AT1803" s="15"/>
      <c r="AU1803" s="15"/>
    </row>
    <row r="1804" spans="3:64" x14ac:dyDescent="0.2">
      <c r="C1804" s="14"/>
      <c r="D1804" s="14"/>
      <c r="AA1804" s="15"/>
      <c r="AB1804" s="15"/>
      <c r="AC1804" s="15"/>
      <c r="AD1804" s="15"/>
      <c r="AE1804" s="15"/>
      <c r="AG1804" s="68"/>
      <c r="AN1804" s="15"/>
      <c r="AO1804" s="15"/>
      <c r="AP1804" s="15"/>
      <c r="AQ1804" s="15"/>
      <c r="AR1804" s="15"/>
      <c r="AS1804" s="15"/>
      <c r="AT1804" s="15"/>
      <c r="AU1804" s="15"/>
    </row>
    <row r="1805" spans="3:64" x14ac:dyDescent="0.2">
      <c r="C1805" s="14"/>
      <c r="D1805" s="14"/>
      <c r="AA1805" s="15"/>
      <c r="AB1805" s="15"/>
      <c r="AC1805" s="15"/>
      <c r="AD1805" s="15"/>
      <c r="AE1805" s="15"/>
      <c r="AG1805" s="68"/>
      <c r="AN1805" s="15"/>
      <c r="AO1805" s="15"/>
      <c r="AP1805" s="15"/>
      <c r="AQ1805" s="15"/>
      <c r="AR1805" s="15"/>
      <c r="AS1805" s="15"/>
      <c r="AT1805" s="15"/>
      <c r="AU1805" s="15"/>
    </row>
    <row r="1806" spans="3:64" x14ac:dyDescent="0.2">
      <c r="C1806" s="14"/>
      <c r="D1806" s="14"/>
      <c r="AA1806" s="15"/>
      <c r="AB1806" s="15"/>
      <c r="AC1806" s="15"/>
      <c r="AD1806" s="15"/>
      <c r="AE1806" s="15"/>
      <c r="AG1806" s="68"/>
      <c r="AN1806" s="15"/>
      <c r="AO1806" s="15"/>
      <c r="AP1806" s="15"/>
      <c r="AQ1806" s="15"/>
      <c r="AR1806" s="15"/>
      <c r="AS1806" s="15"/>
      <c r="AT1806" s="15"/>
      <c r="AU1806" s="15"/>
    </row>
    <row r="1807" spans="3:64" x14ac:dyDescent="0.2">
      <c r="C1807" s="14"/>
      <c r="D1807" s="14"/>
      <c r="AA1807" s="15"/>
      <c r="AB1807" s="15"/>
      <c r="AC1807" s="15"/>
      <c r="AD1807" s="15"/>
      <c r="AE1807" s="15"/>
      <c r="AG1807" s="68"/>
      <c r="AN1807" s="15"/>
      <c r="AO1807" s="15"/>
      <c r="AP1807" s="15"/>
      <c r="AQ1807" s="15"/>
      <c r="AR1807" s="15"/>
      <c r="AS1807" s="15"/>
      <c r="AT1807" s="15"/>
      <c r="AU1807" s="15"/>
    </row>
    <row r="1808" spans="3:64" x14ac:dyDescent="0.2">
      <c r="C1808" s="14"/>
      <c r="D1808" s="14"/>
      <c r="AA1808" s="15"/>
      <c r="AB1808" s="15"/>
      <c r="AC1808" s="15"/>
      <c r="AD1808" s="15"/>
      <c r="AE1808" s="15"/>
      <c r="AG1808" s="68"/>
      <c r="AN1808" s="15"/>
      <c r="AO1808" s="15"/>
      <c r="AP1808" s="15"/>
      <c r="AQ1808" s="15"/>
      <c r="AR1808" s="15"/>
      <c r="AS1808" s="15"/>
      <c r="AT1808" s="15"/>
      <c r="AU1808" s="15"/>
    </row>
    <row r="1809" spans="3:64" x14ac:dyDescent="0.2">
      <c r="C1809" s="14"/>
      <c r="D1809" s="14"/>
      <c r="AA1809" s="15"/>
      <c r="AB1809" s="15"/>
      <c r="AC1809" s="15"/>
      <c r="AD1809" s="15"/>
      <c r="AE1809" s="15"/>
      <c r="AG1809" s="68"/>
      <c r="AN1809" s="15"/>
      <c r="AO1809" s="15"/>
      <c r="AP1809" s="15"/>
      <c r="AQ1809" s="15"/>
      <c r="AR1809" s="15"/>
      <c r="AS1809" s="15"/>
      <c r="AT1809" s="15"/>
      <c r="AU1809" s="15"/>
      <c r="AV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</row>
    <row r="1810" spans="3:64" x14ac:dyDescent="0.2">
      <c r="C1810" s="14"/>
      <c r="D1810" s="14"/>
      <c r="AA1810" s="15"/>
      <c r="AB1810" s="15"/>
      <c r="AC1810" s="15"/>
      <c r="AD1810" s="15"/>
      <c r="AE1810" s="15"/>
      <c r="AG1810" s="68"/>
      <c r="AN1810" s="15"/>
      <c r="AO1810" s="15"/>
      <c r="AP1810" s="15"/>
      <c r="AQ1810" s="15"/>
      <c r="AR1810" s="15"/>
      <c r="AS1810" s="15"/>
      <c r="AT1810" s="15"/>
      <c r="AU1810" s="15"/>
      <c r="AV1810" s="15"/>
    </row>
    <row r="1811" spans="3:64" x14ac:dyDescent="0.2">
      <c r="C1811" s="14"/>
      <c r="D1811" s="14"/>
      <c r="AA1811" s="15"/>
      <c r="AB1811" s="15"/>
      <c r="AC1811" s="15"/>
      <c r="AD1811" s="15"/>
      <c r="AE1811" s="15"/>
      <c r="AG1811" s="68"/>
      <c r="AN1811" s="15"/>
      <c r="AO1811" s="15"/>
      <c r="AP1811" s="15"/>
      <c r="AQ1811" s="15"/>
      <c r="AR1811" s="15"/>
      <c r="AS1811" s="15"/>
      <c r="AT1811" s="15"/>
      <c r="AU1811" s="15"/>
    </row>
    <row r="1812" spans="3:64" x14ac:dyDescent="0.2">
      <c r="C1812" s="14"/>
      <c r="D1812" s="14"/>
      <c r="AA1812" s="15"/>
      <c r="AB1812" s="15"/>
      <c r="AC1812" s="15"/>
      <c r="AD1812" s="15"/>
      <c r="AE1812" s="15"/>
      <c r="AG1812" s="68"/>
      <c r="AN1812" s="15"/>
      <c r="AO1812" s="15"/>
      <c r="AP1812" s="15"/>
      <c r="AQ1812" s="15"/>
      <c r="AR1812" s="15"/>
      <c r="AS1812" s="15"/>
      <c r="AT1812" s="15"/>
      <c r="AU1812" s="15"/>
      <c r="AV1812" s="15"/>
    </row>
    <row r="1813" spans="3:64" x14ac:dyDescent="0.2">
      <c r="C1813" s="14"/>
      <c r="D1813" s="14"/>
      <c r="AA1813" s="15"/>
      <c r="AB1813" s="15"/>
      <c r="AC1813" s="15"/>
      <c r="AD1813" s="15"/>
      <c r="AE1813" s="15"/>
      <c r="AG1813" s="68"/>
      <c r="AN1813" s="15"/>
      <c r="AO1813" s="15"/>
      <c r="AP1813" s="15"/>
      <c r="AQ1813" s="15"/>
      <c r="AR1813" s="15"/>
      <c r="AS1813" s="15"/>
      <c r="AT1813" s="15"/>
      <c r="AU1813" s="15"/>
    </row>
    <row r="1814" spans="3:64" x14ac:dyDescent="0.2">
      <c r="C1814" s="14"/>
      <c r="D1814" s="14"/>
      <c r="AA1814" s="15"/>
      <c r="AB1814" s="15"/>
      <c r="AC1814" s="15"/>
      <c r="AD1814" s="15"/>
      <c r="AE1814" s="15"/>
      <c r="AG1814" s="68"/>
      <c r="AN1814" s="15"/>
      <c r="AO1814" s="15"/>
      <c r="AP1814" s="15"/>
      <c r="AQ1814" s="15"/>
      <c r="AR1814" s="15"/>
      <c r="AS1814" s="15"/>
      <c r="AT1814" s="15"/>
      <c r="AU1814" s="15"/>
    </row>
    <row r="1815" spans="3:64" x14ac:dyDescent="0.2">
      <c r="C1815" s="14"/>
      <c r="D1815" s="14"/>
      <c r="AA1815" s="15"/>
      <c r="AB1815" s="15"/>
      <c r="AC1815" s="15"/>
      <c r="AD1815" s="15"/>
      <c r="AE1815" s="15"/>
      <c r="AG1815" s="68"/>
      <c r="AN1815" s="15"/>
      <c r="AO1815" s="15"/>
      <c r="AP1815" s="15"/>
      <c r="AQ1815" s="15"/>
      <c r="AR1815" s="15"/>
      <c r="AS1815" s="15"/>
      <c r="AT1815" s="15"/>
      <c r="AU1815" s="15"/>
    </row>
    <row r="1816" spans="3:64" x14ac:dyDescent="0.2">
      <c r="C1816" s="14"/>
      <c r="D1816" s="14"/>
      <c r="AA1816" s="15"/>
      <c r="AB1816" s="15"/>
      <c r="AC1816" s="15"/>
      <c r="AD1816" s="15"/>
      <c r="AE1816" s="15"/>
      <c r="AG1816" s="68"/>
      <c r="AN1816" s="15"/>
      <c r="AO1816" s="15"/>
      <c r="AP1816" s="15"/>
      <c r="AQ1816" s="15"/>
      <c r="AR1816" s="15"/>
      <c r="AS1816" s="15"/>
      <c r="AT1816" s="15"/>
      <c r="AU1816" s="15"/>
    </row>
    <row r="1817" spans="3:64" x14ac:dyDescent="0.2">
      <c r="C1817" s="14"/>
      <c r="D1817" s="14"/>
      <c r="AA1817" s="15"/>
      <c r="AB1817" s="15"/>
      <c r="AC1817" s="15"/>
      <c r="AD1817" s="15"/>
      <c r="AE1817" s="15"/>
      <c r="AG1817" s="68"/>
      <c r="AN1817" s="15"/>
      <c r="AO1817" s="15"/>
      <c r="AP1817" s="15"/>
      <c r="AQ1817" s="15"/>
      <c r="AR1817" s="15"/>
      <c r="AS1817" s="15"/>
      <c r="AT1817" s="15"/>
      <c r="AU1817" s="15"/>
    </row>
    <row r="1818" spans="3:64" x14ac:dyDescent="0.2">
      <c r="C1818" s="14"/>
      <c r="D1818" s="14"/>
      <c r="AA1818" s="15"/>
      <c r="AB1818" s="15"/>
      <c r="AC1818" s="15"/>
      <c r="AD1818" s="15"/>
      <c r="AE1818" s="15"/>
      <c r="AG1818" s="68"/>
      <c r="AN1818" s="15"/>
      <c r="AO1818" s="15"/>
      <c r="AP1818" s="15"/>
      <c r="AQ1818" s="15"/>
      <c r="AR1818" s="15"/>
      <c r="AS1818" s="15"/>
      <c r="AT1818" s="15"/>
      <c r="AU1818" s="15"/>
    </row>
    <row r="1819" spans="3:64" x14ac:dyDescent="0.2">
      <c r="C1819" s="14"/>
      <c r="D1819" s="14"/>
      <c r="AA1819" s="15"/>
      <c r="AB1819" s="15"/>
      <c r="AC1819" s="15"/>
      <c r="AD1819" s="15"/>
      <c r="AE1819" s="15"/>
      <c r="AG1819" s="68"/>
      <c r="AN1819" s="15"/>
      <c r="AO1819" s="15"/>
      <c r="AP1819" s="15"/>
      <c r="AQ1819" s="15"/>
      <c r="AR1819" s="15"/>
      <c r="AS1819" s="15"/>
      <c r="AT1819" s="15"/>
      <c r="AU1819" s="15"/>
    </row>
    <row r="1820" spans="3:64" x14ac:dyDescent="0.2">
      <c r="C1820" s="14"/>
      <c r="D1820" s="14"/>
      <c r="AA1820" s="15"/>
      <c r="AB1820" s="15"/>
      <c r="AC1820" s="15"/>
      <c r="AD1820" s="15"/>
      <c r="AE1820" s="15"/>
      <c r="AG1820" s="68"/>
      <c r="AN1820" s="15"/>
      <c r="AO1820" s="15"/>
      <c r="AP1820" s="15"/>
      <c r="AQ1820" s="15"/>
      <c r="AR1820" s="15"/>
      <c r="AS1820" s="15"/>
      <c r="AT1820" s="15"/>
      <c r="AU1820" s="15"/>
    </row>
    <row r="1821" spans="3:64" x14ac:dyDescent="0.2">
      <c r="C1821" s="14"/>
      <c r="D1821" s="14"/>
      <c r="AA1821" s="15"/>
      <c r="AB1821" s="15"/>
      <c r="AC1821" s="15"/>
      <c r="AD1821" s="15"/>
      <c r="AE1821" s="15"/>
      <c r="AG1821" s="68"/>
      <c r="AN1821" s="15"/>
      <c r="AO1821" s="15"/>
      <c r="AP1821" s="15"/>
      <c r="AQ1821" s="15"/>
      <c r="AR1821" s="15"/>
      <c r="AS1821" s="15"/>
      <c r="AT1821" s="15"/>
      <c r="AU1821" s="15"/>
    </row>
    <row r="1822" spans="3:64" x14ac:dyDescent="0.2">
      <c r="C1822" s="14"/>
      <c r="D1822" s="14"/>
      <c r="AA1822" s="15"/>
      <c r="AB1822" s="15"/>
      <c r="AC1822" s="15"/>
      <c r="AD1822" s="15"/>
      <c r="AE1822" s="15"/>
      <c r="AG1822" s="68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</row>
    <row r="1823" spans="3:64" x14ac:dyDescent="0.2">
      <c r="C1823" s="14"/>
      <c r="D1823" s="14"/>
      <c r="AA1823" s="15"/>
      <c r="AB1823" s="15"/>
      <c r="AC1823" s="15"/>
      <c r="AD1823" s="15"/>
      <c r="AE1823" s="15"/>
      <c r="AG1823" s="68"/>
      <c r="AN1823" s="15"/>
      <c r="AO1823" s="15"/>
      <c r="AP1823" s="15"/>
      <c r="AQ1823" s="15"/>
      <c r="AR1823" s="15"/>
      <c r="AS1823" s="15"/>
      <c r="AT1823" s="15"/>
      <c r="AU1823" s="15"/>
    </row>
    <row r="1824" spans="3:64" x14ac:dyDescent="0.2">
      <c r="C1824" s="14"/>
      <c r="D1824" s="14"/>
      <c r="AA1824" s="15"/>
      <c r="AB1824" s="15"/>
      <c r="AC1824" s="15"/>
      <c r="AD1824" s="15"/>
      <c r="AE1824" s="15"/>
      <c r="AG1824" s="68"/>
      <c r="AN1824" s="15"/>
      <c r="AO1824" s="15"/>
      <c r="AP1824" s="15"/>
      <c r="AQ1824" s="15"/>
      <c r="AR1824" s="15"/>
      <c r="AS1824" s="15"/>
      <c r="AT1824" s="15"/>
      <c r="AU1824" s="15"/>
    </row>
    <row r="1825" spans="3:47" x14ac:dyDescent="0.2">
      <c r="C1825" s="14"/>
      <c r="D1825" s="14"/>
      <c r="AA1825" s="15"/>
      <c r="AB1825" s="15"/>
      <c r="AC1825" s="15"/>
      <c r="AD1825" s="15"/>
      <c r="AE1825" s="15"/>
      <c r="AG1825" s="68"/>
      <c r="AN1825" s="15"/>
      <c r="AO1825" s="15"/>
      <c r="AP1825" s="15"/>
      <c r="AQ1825" s="15"/>
      <c r="AR1825" s="15"/>
      <c r="AS1825" s="15"/>
      <c r="AT1825" s="15"/>
      <c r="AU1825" s="15"/>
    </row>
    <row r="1826" spans="3:47" x14ac:dyDescent="0.2">
      <c r="C1826" s="14"/>
      <c r="D1826" s="14"/>
      <c r="AA1826" s="15"/>
      <c r="AB1826" s="15"/>
      <c r="AC1826" s="15"/>
      <c r="AD1826" s="15"/>
      <c r="AE1826" s="15"/>
      <c r="AG1826" s="68"/>
      <c r="AN1826" s="15"/>
      <c r="AO1826" s="15"/>
      <c r="AP1826" s="15"/>
      <c r="AQ1826" s="15"/>
      <c r="AR1826" s="15"/>
      <c r="AS1826" s="15"/>
      <c r="AT1826" s="15"/>
      <c r="AU1826" s="15"/>
    </row>
    <row r="1827" spans="3:47" x14ac:dyDescent="0.2">
      <c r="C1827" s="14"/>
      <c r="D1827" s="14"/>
      <c r="AA1827" s="15"/>
      <c r="AB1827" s="15"/>
      <c r="AC1827" s="15"/>
      <c r="AD1827" s="15"/>
      <c r="AE1827" s="15"/>
      <c r="AG1827" s="68"/>
      <c r="AN1827" s="15"/>
      <c r="AO1827" s="15"/>
      <c r="AP1827" s="15"/>
      <c r="AQ1827" s="15"/>
      <c r="AR1827" s="15"/>
      <c r="AS1827" s="15"/>
      <c r="AT1827" s="15"/>
      <c r="AU1827" s="15"/>
    </row>
    <row r="1828" spans="3:47" x14ac:dyDescent="0.2">
      <c r="C1828" s="14"/>
      <c r="D1828" s="14"/>
      <c r="AA1828" s="15"/>
      <c r="AB1828" s="15"/>
      <c r="AC1828" s="15"/>
      <c r="AD1828" s="15"/>
      <c r="AE1828" s="15"/>
      <c r="AG1828" s="68"/>
      <c r="AN1828" s="15"/>
      <c r="AO1828" s="15"/>
      <c r="AP1828" s="15"/>
      <c r="AQ1828" s="15"/>
      <c r="AR1828" s="15"/>
      <c r="AS1828" s="15"/>
      <c r="AT1828" s="15"/>
      <c r="AU1828" s="15"/>
    </row>
    <row r="1829" spans="3:47" x14ac:dyDescent="0.2">
      <c r="C1829" s="14"/>
      <c r="D1829" s="14"/>
      <c r="AA1829" s="15"/>
      <c r="AB1829" s="15"/>
      <c r="AC1829" s="15"/>
      <c r="AD1829" s="15"/>
      <c r="AE1829" s="15"/>
      <c r="AG1829" s="68"/>
      <c r="AN1829" s="15"/>
      <c r="AO1829" s="15"/>
      <c r="AP1829" s="15"/>
      <c r="AQ1829" s="15"/>
      <c r="AR1829" s="15"/>
      <c r="AS1829" s="15"/>
      <c r="AT1829" s="15"/>
      <c r="AU1829" s="15"/>
    </row>
    <row r="1830" spans="3:47" x14ac:dyDescent="0.2">
      <c r="C1830" s="14"/>
      <c r="D1830" s="14"/>
      <c r="AA1830" s="15"/>
      <c r="AB1830" s="15"/>
      <c r="AC1830" s="15"/>
      <c r="AD1830" s="15"/>
      <c r="AE1830" s="15"/>
      <c r="AG1830" s="68"/>
      <c r="AN1830" s="15"/>
      <c r="AO1830" s="15"/>
      <c r="AP1830" s="15"/>
      <c r="AQ1830" s="15"/>
      <c r="AR1830" s="15"/>
      <c r="AS1830" s="15"/>
      <c r="AT1830" s="15"/>
      <c r="AU1830" s="15"/>
    </row>
    <row r="1831" spans="3:47" x14ac:dyDescent="0.2">
      <c r="C1831" s="14"/>
      <c r="D1831" s="14"/>
      <c r="AA1831" s="15"/>
      <c r="AB1831" s="15"/>
      <c r="AC1831" s="15"/>
      <c r="AD1831" s="15"/>
      <c r="AE1831" s="15"/>
      <c r="AG1831" s="68"/>
      <c r="AN1831" s="15"/>
      <c r="AO1831" s="15"/>
      <c r="AP1831" s="15"/>
      <c r="AQ1831" s="15"/>
      <c r="AR1831" s="15"/>
      <c r="AS1831" s="15"/>
      <c r="AT1831" s="15"/>
      <c r="AU1831" s="15"/>
    </row>
    <row r="1832" spans="3:47" x14ac:dyDescent="0.2">
      <c r="C1832" s="14"/>
      <c r="D1832" s="14"/>
      <c r="AA1832" s="15"/>
      <c r="AB1832" s="15"/>
      <c r="AC1832" s="15"/>
      <c r="AD1832" s="15"/>
      <c r="AE1832" s="15"/>
      <c r="AG1832" s="68"/>
      <c r="AN1832" s="15"/>
      <c r="AO1832" s="15"/>
      <c r="AP1832" s="15"/>
      <c r="AQ1832" s="15"/>
      <c r="AR1832" s="15"/>
      <c r="AS1832" s="15"/>
      <c r="AT1832" s="15"/>
      <c r="AU1832" s="15"/>
    </row>
    <row r="1833" spans="3:47" x14ac:dyDescent="0.2">
      <c r="C1833" s="14"/>
      <c r="D1833" s="14"/>
      <c r="AA1833" s="15"/>
      <c r="AB1833" s="15"/>
      <c r="AC1833" s="15"/>
      <c r="AD1833" s="15"/>
      <c r="AE1833" s="15"/>
      <c r="AG1833" s="68"/>
      <c r="AN1833" s="15"/>
      <c r="AO1833" s="15"/>
      <c r="AP1833" s="15"/>
      <c r="AQ1833" s="15"/>
      <c r="AR1833" s="15"/>
      <c r="AS1833" s="15"/>
      <c r="AT1833" s="15"/>
      <c r="AU1833" s="15"/>
    </row>
    <row r="1834" spans="3:47" x14ac:dyDescent="0.2">
      <c r="C1834" s="14"/>
      <c r="D1834" s="14"/>
      <c r="AA1834" s="15"/>
      <c r="AB1834" s="15"/>
      <c r="AC1834" s="15"/>
      <c r="AD1834" s="15"/>
      <c r="AE1834" s="15"/>
      <c r="AG1834" s="68"/>
      <c r="AN1834" s="15"/>
      <c r="AO1834" s="15"/>
      <c r="AP1834" s="15"/>
      <c r="AQ1834" s="15"/>
      <c r="AR1834" s="15"/>
      <c r="AS1834" s="15"/>
      <c r="AT1834" s="15"/>
      <c r="AU1834" s="15"/>
    </row>
    <row r="1835" spans="3:47" x14ac:dyDescent="0.2">
      <c r="C1835" s="14"/>
      <c r="D1835" s="14"/>
      <c r="AA1835" s="15"/>
      <c r="AB1835" s="15"/>
      <c r="AC1835" s="15"/>
      <c r="AD1835" s="15"/>
      <c r="AE1835" s="15"/>
      <c r="AG1835" s="68"/>
      <c r="AN1835" s="15"/>
      <c r="AO1835" s="15"/>
      <c r="AP1835" s="15"/>
      <c r="AQ1835" s="15"/>
      <c r="AR1835" s="15"/>
      <c r="AS1835" s="15"/>
      <c r="AT1835" s="15"/>
      <c r="AU1835" s="15"/>
    </row>
    <row r="1836" spans="3:47" x14ac:dyDescent="0.2">
      <c r="C1836" s="14"/>
      <c r="D1836" s="14"/>
      <c r="AA1836" s="15"/>
      <c r="AB1836" s="15"/>
      <c r="AC1836" s="15"/>
      <c r="AD1836" s="15"/>
      <c r="AE1836" s="15"/>
      <c r="AG1836" s="68"/>
      <c r="AN1836" s="15"/>
      <c r="AO1836" s="15"/>
      <c r="AP1836" s="15"/>
      <c r="AQ1836" s="15"/>
      <c r="AR1836" s="15"/>
      <c r="AS1836" s="15"/>
      <c r="AT1836" s="15"/>
      <c r="AU1836" s="15"/>
    </row>
    <row r="1837" spans="3:47" x14ac:dyDescent="0.2">
      <c r="C1837" s="14"/>
      <c r="D1837" s="14"/>
      <c r="AA1837" s="15"/>
      <c r="AB1837" s="15"/>
      <c r="AC1837" s="15"/>
      <c r="AD1837" s="15"/>
      <c r="AE1837" s="15"/>
      <c r="AG1837" s="68"/>
      <c r="AN1837" s="15"/>
      <c r="AO1837" s="15"/>
      <c r="AP1837" s="15"/>
      <c r="AQ1837" s="15"/>
      <c r="AR1837" s="15"/>
      <c r="AS1837" s="15"/>
      <c r="AT1837" s="15"/>
      <c r="AU1837" s="15"/>
    </row>
    <row r="1838" spans="3:47" x14ac:dyDescent="0.2">
      <c r="C1838" s="14"/>
      <c r="D1838" s="14"/>
      <c r="AA1838" s="15"/>
      <c r="AB1838" s="15"/>
      <c r="AC1838" s="15"/>
      <c r="AD1838" s="15"/>
      <c r="AE1838" s="15"/>
      <c r="AG1838" s="68"/>
      <c r="AN1838" s="15"/>
      <c r="AO1838" s="15"/>
      <c r="AP1838" s="15"/>
      <c r="AQ1838" s="15"/>
      <c r="AR1838" s="15"/>
      <c r="AS1838" s="15"/>
      <c r="AT1838" s="15"/>
      <c r="AU1838" s="15"/>
    </row>
    <row r="1839" spans="3:47" x14ac:dyDescent="0.2">
      <c r="C1839" s="14"/>
      <c r="D1839" s="14"/>
      <c r="AA1839" s="15"/>
      <c r="AB1839" s="15"/>
      <c r="AC1839" s="15"/>
      <c r="AD1839" s="15"/>
      <c r="AE1839" s="15"/>
      <c r="AG1839" s="68"/>
      <c r="AN1839" s="15"/>
      <c r="AO1839" s="15"/>
      <c r="AP1839" s="15"/>
      <c r="AQ1839" s="15"/>
      <c r="AR1839" s="15"/>
      <c r="AS1839" s="15"/>
      <c r="AT1839" s="15"/>
      <c r="AU1839" s="15"/>
    </row>
    <row r="1840" spans="3:47" x14ac:dyDescent="0.2">
      <c r="C1840" s="14"/>
      <c r="D1840" s="14"/>
      <c r="AA1840" s="15"/>
      <c r="AB1840" s="15"/>
      <c r="AC1840" s="15"/>
      <c r="AD1840" s="15"/>
      <c r="AE1840" s="15"/>
      <c r="AG1840" s="68"/>
      <c r="AN1840" s="15"/>
      <c r="AO1840" s="15"/>
      <c r="AP1840" s="15"/>
      <c r="AQ1840" s="15"/>
      <c r="AR1840" s="15"/>
      <c r="AS1840" s="15"/>
      <c r="AT1840" s="15"/>
      <c r="AU1840" s="15"/>
    </row>
    <row r="1841" spans="3:64" x14ac:dyDescent="0.2">
      <c r="C1841" s="14"/>
      <c r="D1841" s="14"/>
      <c r="AA1841" s="15"/>
      <c r="AB1841" s="15"/>
      <c r="AC1841" s="15"/>
      <c r="AD1841" s="15"/>
      <c r="AE1841" s="15"/>
      <c r="AG1841" s="68"/>
      <c r="AN1841" s="15"/>
      <c r="AO1841" s="15"/>
      <c r="AP1841" s="15"/>
      <c r="AQ1841" s="15"/>
      <c r="AR1841" s="15"/>
      <c r="AS1841" s="15"/>
      <c r="AT1841" s="15"/>
      <c r="AU1841" s="15"/>
      <c r="AV1841" s="15"/>
    </row>
    <row r="1842" spans="3:64" x14ac:dyDescent="0.2">
      <c r="C1842" s="14"/>
      <c r="D1842" s="14"/>
      <c r="AA1842" s="15"/>
      <c r="AB1842" s="15"/>
      <c r="AC1842" s="15"/>
      <c r="AD1842" s="15"/>
      <c r="AE1842" s="15"/>
      <c r="AG1842" s="68"/>
      <c r="AN1842" s="15"/>
      <c r="AO1842" s="15"/>
      <c r="AP1842" s="15"/>
      <c r="AQ1842" s="15"/>
      <c r="AR1842" s="15"/>
      <c r="AS1842" s="15"/>
      <c r="AT1842" s="15"/>
      <c r="AU1842" s="15"/>
    </row>
    <row r="1843" spans="3:64" x14ac:dyDescent="0.2">
      <c r="C1843" s="14"/>
      <c r="D1843" s="14"/>
      <c r="AA1843" s="15"/>
      <c r="AB1843" s="15"/>
      <c r="AC1843" s="15"/>
      <c r="AD1843" s="15"/>
      <c r="AE1843" s="15"/>
      <c r="AG1843" s="68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</row>
    <row r="1844" spans="3:64" x14ac:dyDescent="0.2">
      <c r="C1844" s="14"/>
      <c r="D1844" s="14"/>
      <c r="AA1844" s="15"/>
      <c r="AB1844" s="15"/>
      <c r="AC1844" s="15"/>
      <c r="AD1844" s="15"/>
      <c r="AE1844" s="15"/>
      <c r="AG1844" s="68"/>
      <c r="AN1844" s="15"/>
      <c r="AO1844" s="15"/>
      <c r="AP1844" s="15"/>
      <c r="AQ1844" s="15"/>
      <c r="AR1844" s="15"/>
      <c r="AS1844" s="15"/>
      <c r="AT1844" s="15"/>
      <c r="AU1844" s="15"/>
      <c r="AV1844" s="15"/>
    </row>
    <row r="1845" spans="3:64" x14ac:dyDescent="0.2">
      <c r="C1845" s="14"/>
      <c r="D1845" s="14"/>
      <c r="AA1845" s="15"/>
      <c r="AB1845" s="15"/>
      <c r="AC1845" s="15"/>
      <c r="AD1845" s="15"/>
      <c r="AE1845" s="15"/>
      <c r="AG1845" s="68"/>
      <c r="AN1845" s="15"/>
      <c r="AO1845" s="15"/>
      <c r="AP1845" s="15"/>
      <c r="AQ1845" s="15"/>
      <c r="AR1845" s="15"/>
      <c r="AS1845" s="15"/>
      <c r="AT1845" s="15"/>
      <c r="AU1845" s="15"/>
    </row>
    <row r="1846" spans="3:64" x14ac:dyDescent="0.2">
      <c r="C1846" s="14"/>
      <c r="D1846" s="14"/>
      <c r="AA1846" s="15"/>
      <c r="AB1846" s="15"/>
      <c r="AC1846" s="15"/>
      <c r="AD1846" s="15"/>
      <c r="AE1846" s="15"/>
      <c r="AG1846" s="68"/>
      <c r="AN1846" s="15"/>
      <c r="AO1846" s="15"/>
      <c r="AP1846" s="15"/>
      <c r="AQ1846" s="15"/>
      <c r="AR1846" s="15"/>
      <c r="AS1846" s="15"/>
      <c r="AT1846" s="15"/>
      <c r="AU1846" s="15"/>
    </row>
    <row r="1847" spans="3:64" x14ac:dyDescent="0.2">
      <c r="C1847" s="14"/>
      <c r="D1847" s="14"/>
      <c r="AA1847" s="15"/>
      <c r="AB1847" s="15"/>
      <c r="AC1847" s="15"/>
      <c r="AD1847" s="15"/>
      <c r="AE1847" s="15"/>
      <c r="AG1847" s="68"/>
      <c r="AN1847" s="15"/>
      <c r="AO1847" s="15"/>
      <c r="AP1847" s="15"/>
      <c r="AQ1847" s="15"/>
      <c r="AR1847" s="15"/>
      <c r="AS1847" s="15"/>
      <c r="AT1847" s="15"/>
      <c r="AU1847" s="15"/>
    </row>
    <row r="1848" spans="3:64" x14ac:dyDescent="0.2">
      <c r="C1848" s="14"/>
      <c r="D1848" s="14"/>
      <c r="AA1848" s="15"/>
      <c r="AB1848" s="15"/>
      <c r="AC1848" s="15"/>
      <c r="AD1848" s="15"/>
      <c r="AE1848" s="15"/>
      <c r="AG1848" s="68"/>
      <c r="AN1848" s="15"/>
      <c r="AO1848" s="15"/>
      <c r="AP1848" s="15"/>
      <c r="AQ1848" s="15"/>
      <c r="AR1848" s="15"/>
      <c r="AS1848" s="15"/>
      <c r="AT1848" s="15"/>
      <c r="AU1848" s="15"/>
    </row>
    <row r="1849" spans="3:64" x14ac:dyDescent="0.2">
      <c r="C1849" s="14"/>
      <c r="D1849" s="14"/>
      <c r="AA1849" s="15"/>
      <c r="AB1849" s="15"/>
      <c r="AC1849" s="15"/>
      <c r="AD1849" s="15"/>
      <c r="AE1849" s="15"/>
      <c r="AG1849" s="68"/>
      <c r="AN1849" s="15"/>
      <c r="AO1849" s="15"/>
      <c r="AP1849" s="15"/>
      <c r="AQ1849" s="15"/>
      <c r="AR1849" s="15"/>
      <c r="AS1849" s="15"/>
      <c r="AT1849" s="15"/>
      <c r="AU1849" s="15"/>
    </row>
    <row r="1850" spans="3:64" x14ac:dyDescent="0.2">
      <c r="C1850" s="14"/>
      <c r="D1850" s="14"/>
      <c r="AA1850" s="15"/>
      <c r="AB1850" s="15"/>
      <c r="AC1850" s="15"/>
      <c r="AD1850" s="15"/>
      <c r="AE1850" s="15"/>
      <c r="AG1850" s="68"/>
      <c r="AN1850" s="15"/>
      <c r="AO1850" s="15"/>
      <c r="AP1850" s="15"/>
      <c r="AQ1850" s="15"/>
      <c r="AR1850" s="15"/>
      <c r="AS1850" s="15"/>
      <c r="AT1850" s="15"/>
      <c r="AU1850" s="15"/>
    </row>
    <row r="1851" spans="3:64" x14ac:dyDescent="0.2">
      <c r="C1851" s="14"/>
      <c r="D1851" s="14"/>
      <c r="AA1851" s="15"/>
      <c r="AB1851" s="15"/>
      <c r="AC1851" s="15"/>
      <c r="AD1851" s="15"/>
      <c r="AE1851" s="15"/>
      <c r="AG1851" s="68"/>
      <c r="AN1851" s="15"/>
      <c r="AO1851" s="15"/>
      <c r="AP1851" s="15"/>
      <c r="AQ1851" s="15"/>
      <c r="AR1851" s="15"/>
      <c r="AS1851" s="15"/>
      <c r="AT1851" s="15"/>
      <c r="AU1851" s="15"/>
    </row>
    <row r="1852" spans="3:64" x14ac:dyDescent="0.2">
      <c r="C1852" s="14"/>
      <c r="D1852" s="14"/>
      <c r="AA1852" s="15"/>
      <c r="AB1852" s="15"/>
      <c r="AC1852" s="15"/>
      <c r="AD1852" s="15"/>
      <c r="AE1852" s="15"/>
      <c r="AG1852" s="68"/>
      <c r="AN1852" s="15"/>
      <c r="AO1852" s="15"/>
      <c r="AP1852" s="15"/>
      <c r="AQ1852" s="15"/>
      <c r="AR1852" s="15"/>
      <c r="AS1852" s="15"/>
      <c r="AT1852" s="15"/>
      <c r="AU1852" s="15"/>
    </row>
    <row r="1853" spans="3:64" x14ac:dyDescent="0.2">
      <c r="C1853" s="14"/>
      <c r="D1853" s="14"/>
      <c r="AA1853" s="15"/>
      <c r="AB1853" s="15"/>
      <c r="AC1853" s="15"/>
      <c r="AD1853" s="15"/>
      <c r="AE1853" s="15"/>
      <c r="AG1853" s="68"/>
      <c r="AN1853" s="15"/>
      <c r="AO1853" s="15"/>
      <c r="AP1853" s="15"/>
      <c r="AQ1853" s="15"/>
      <c r="AR1853" s="15"/>
      <c r="AS1853" s="15"/>
      <c r="AT1853" s="15"/>
      <c r="AU1853" s="15"/>
    </row>
    <row r="1854" spans="3:64" x14ac:dyDescent="0.2">
      <c r="C1854" s="14"/>
      <c r="D1854" s="14"/>
      <c r="AA1854" s="15"/>
      <c r="AB1854" s="15"/>
      <c r="AC1854" s="15"/>
      <c r="AD1854" s="15"/>
      <c r="AE1854" s="15"/>
      <c r="AG1854" s="68"/>
      <c r="AN1854" s="15"/>
      <c r="AO1854" s="15"/>
      <c r="AP1854" s="15"/>
      <c r="AQ1854" s="15"/>
      <c r="AR1854" s="15"/>
      <c r="AS1854" s="15"/>
      <c r="AT1854" s="15"/>
      <c r="AU1854" s="15"/>
    </row>
    <row r="1855" spans="3:64" x14ac:dyDescent="0.2">
      <c r="C1855" s="14"/>
      <c r="D1855" s="14"/>
      <c r="AA1855" s="15"/>
      <c r="AB1855" s="15"/>
      <c r="AC1855" s="15"/>
      <c r="AD1855" s="15"/>
      <c r="AE1855" s="15"/>
      <c r="AG1855" s="68"/>
      <c r="AN1855" s="15"/>
      <c r="AO1855" s="15"/>
      <c r="AP1855" s="15"/>
      <c r="AQ1855" s="15"/>
      <c r="AR1855" s="15"/>
      <c r="AS1855" s="15"/>
      <c r="AT1855" s="15"/>
      <c r="AU1855" s="15"/>
    </row>
    <row r="1856" spans="3:64" x14ac:dyDescent="0.2">
      <c r="C1856" s="14"/>
      <c r="D1856" s="14"/>
      <c r="AA1856" s="15"/>
      <c r="AB1856" s="15"/>
      <c r="AC1856" s="15"/>
      <c r="AD1856" s="15"/>
      <c r="AE1856" s="15"/>
      <c r="AG1856" s="68"/>
      <c r="AN1856" s="15"/>
      <c r="AO1856" s="15"/>
      <c r="AP1856" s="15"/>
      <c r="AQ1856" s="15"/>
      <c r="AR1856" s="15"/>
      <c r="AS1856" s="15"/>
      <c r="AT1856" s="15"/>
      <c r="AU1856" s="15"/>
    </row>
    <row r="1857" spans="3:47" x14ac:dyDescent="0.2">
      <c r="C1857" s="14"/>
      <c r="D1857" s="14"/>
      <c r="AA1857" s="15"/>
      <c r="AB1857" s="15"/>
      <c r="AC1857" s="15"/>
      <c r="AD1857" s="15"/>
      <c r="AE1857" s="15"/>
      <c r="AG1857" s="68"/>
      <c r="AN1857" s="15"/>
      <c r="AO1857" s="15"/>
      <c r="AP1857" s="15"/>
      <c r="AQ1857" s="15"/>
      <c r="AR1857" s="15"/>
      <c r="AS1857" s="15"/>
      <c r="AT1857" s="15"/>
      <c r="AU1857" s="15"/>
    </row>
    <row r="1858" spans="3:47" x14ac:dyDescent="0.2">
      <c r="C1858" s="14"/>
      <c r="D1858" s="14"/>
      <c r="AA1858" s="15"/>
      <c r="AB1858" s="15"/>
      <c r="AC1858" s="15"/>
      <c r="AD1858" s="15"/>
      <c r="AE1858" s="15"/>
      <c r="AG1858" s="68"/>
      <c r="AN1858" s="15"/>
      <c r="AO1858" s="15"/>
      <c r="AP1858" s="15"/>
      <c r="AQ1858" s="15"/>
      <c r="AR1858" s="15"/>
      <c r="AS1858" s="15"/>
      <c r="AT1858" s="15"/>
      <c r="AU1858" s="15"/>
    </row>
    <row r="1859" spans="3:47" x14ac:dyDescent="0.2">
      <c r="C1859" s="14"/>
      <c r="D1859" s="14"/>
      <c r="AA1859" s="15"/>
      <c r="AB1859" s="15"/>
      <c r="AC1859" s="15"/>
      <c r="AD1859" s="15"/>
      <c r="AE1859" s="15"/>
      <c r="AG1859" s="68"/>
      <c r="AN1859" s="15"/>
      <c r="AO1859" s="15"/>
      <c r="AP1859" s="15"/>
      <c r="AQ1859" s="15"/>
      <c r="AR1859" s="15"/>
      <c r="AS1859" s="15"/>
      <c r="AT1859" s="15"/>
      <c r="AU1859" s="15"/>
    </row>
    <row r="1860" spans="3:47" x14ac:dyDescent="0.2">
      <c r="C1860" s="14"/>
      <c r="D1860" s="14"/>
      <c r="AA1860" s="15"/>
      <c r="AB1860" s="15"/>
      <c r="AC1860" s="15"/>
      <c r="AD1860" s="15"/>
      <c r="AE1860" s="15"/>
      <c r="AG1860" s="68"/>
      <c r="AN1860" s="15"/>
      <c r="AO1860" s="15"/>
      <c r="AP1860" s="15"/>
      <c r="AQ1860" s="15"/>
      <c r="AR1860" s="15"/>
      <c r="AS1860" s="15"/>
      <c r="AT1860" s="15"/>
      <c r="AU1860" s="15"/>
    </row>
    <row r="1861" spans="3:47" x14ac:dyDescent="0.2">
      <c r="C1861" s="14"/>
      <c r="D1861" s="14"/>
      <c r="AA1861" s="15"/>
      <c r="AB1861" s="15"/>
      <c r="AC1861" s="15"/>
      <c r="AD1861" s="15"/>
      <c r="AE1861" s="15"/>
      <c r="AG1861" s="68"/>
      <c r="AN1861" s="15"/>
      <c r="AO1861" s="15"/>
      <c r="AP1861" s="15"/>
      <c r="AQ1861" s="15"/>
      <c r="AR1861" s="15"/>
      <c r="AS1861" s="15"/>
      <c r="AT1861" s="15"/>
      <c r="AU1861" s="15"/>
    </row>
    <row r="1862" spans="3:47" x14ac:dyDescent="0.2">
      <c r="C1862" s="14"/>
      <c r="D1862" s="14"/>
      <c r="AA1862" s="15"/>
      <c r="AB1862" s="15"/>
      <c r="AC1862" s="15"/>
      <c r="AD1862" s="15"/>
      <c r="AE1862" s="15"/>
      <c r="AG1862" s="68"/>
      <c r="AN1862" s="15"/>
      <c r="AO1862" s="15"/>
      <c r="AP1862" s="15"/>
      <c r="AQ1862" s="15"/>
      <c r="AR1862" s="15"/>
      <c r="AS1862" s="15"/>
      <c r="AT1862" s="15"/>
      <c r="AU1862" s="15"/>
    </row>
    <row r="1863" spans="3:47" x14ac:dyDescent="0.2">
      <c r="C1863" s="14"/>
      <c r="D1863" s="14"/>
      <c r="AA1863" s="15"/>
      <c r="AB1863" s="15"/>
      <c r="AC1863" s="15"/>
      <c r="AD1863" s="15"/>
      <c r="AE1863" s="15"/>
      <c r="AG1863" s="68"/>
      <c r="AN1863" s="15"/>
      <c r="AO1863" s="15"/>
      <c r="AP1863" s="15"/>
      <c r="AQ1863" s="15"/>
      <c r="AR1863" s="15"/>
      <c r="AS1863" s="15"/>
      <c r="AT1863" s="15"/>
      <c r="AU1863" s="15"/>
    </row>
    <row r="1864" spans="3:47" x14ac:dyDescent="0.2">
      <c r="C1864" s="14"/>
      <c r="D1864" s="14"/>
      <c r="AA1864" s="15"/>
      <c r="AB1864" s="15"/>
      <c r="AC1864" s="15"/>
      <c r="AD1864" s="15"/>
      <c r="AE1864" s="15"/>
      <c r="AG1864" s="68"/>
      <c r="AN1864" s="15"/>
      <c r="AO1864" s="15"/>
      <c r="AP1864" s="15"/>
      <c r="AQ1864" s="15"/>
      <c r="AR1864" s="15"/>
      <c r="AS1864" s="15"/>
      <c r="AT1864" s="15"/>
      <c r="AU1864" s="15"/>
    </row>
    <row r="1865" spans="3:47" x14ac:dyDescent="0.2">
      <c r="C1865" s="14"/>
      <c r="D1865" s="14"/>
      <c r="AA1865" s="15"/>
      <c r="AB1865" s="15"/>
      <c r="AC1865" s="15"/>
      <c r="AD1865" s="15"/>
      <c r="AE1865" s="15"/>
      <c r="AG1865" s="68"/>
      <c r="AN1865" s="15"/>
      <c r="AO1865" s="15"/>
      <c r="AP1865" s="15"/>
      <c r="AQ1865" s="15"/>
      <c r="AR1865" s="15"/>
      <c r="AS1865" s="15"/>
      <c r="AT1865" s="15"/>
      <c r="AU1865" s="15"/>
    </row>
    <row r="1866" spans="3:47" x14ac:dyDescent="0.2">
      <c r="C1866" s="14"/>
      <c r="D1866" s="14"/>
      <c r="AA1866" s="15"/>
      <c r="AB1866" s="15"/>
      <c r="AC1866" s="15"/>
      <c r="AD1866" s="15"/>
      <c r="AE1866" s="15"/>
      <c r="AG1866" s="68"/>
      <c r="AN1866" s="15"/>
      <c r="AO1866" s="15"/>
      <c r="AP1866" s="15"/>
      <c r="AQ1866" s="15"/>
      <c r="AR1866" s="15"/>
      <c r="AS1866" s="15"/>
      <c r="AT1866" s="15"/>
      <c r="AU1866" s="15"/>
    </row>
    <row r="1867" spans="3:47" x14ac:dyDescent="0.2">
      <c r="C1867" s="14"/>
      <c r="D1867" s="14"/>
      <c r="AA1867" s="15"/>
      <c r="AB1867" s="15"/>
      <c r="AC1867" s="15"/>
      <c r="AD1867" s="15"/>
      <c r="AE1867" s="15"/>
      <c r="AG1867" s="68"/>
      <c r="AN1867" s="15"/>
      <c r="AO1867" s="15"/>
      <c r="AP1867" s="15"/>
      <c r="AQ1867" s="15"/>
      <c r="AR1867" s="15"/>
      <c r="AS1867" s="15"/>
      <c r="AT1867" s="15"/>
      <c r="AU1867" s="15"/>
    </row>
    <row r="1868" spans="3:47" x14ac:dyDescent="0.2">
      <c r="C1868" s="14"/>
      <c r="D1868" s="14"/>
      <c r="AA1868" s="15"/>
      <c r="AB1868" s="15"/>
      <c r="AC1868" s="15"/>
      <c r="AD1868" s="15"/>
      <c r="AE1868" s="15"/>
      <c r="AG1868" s="68"/>
      <c r="AN1868" s="15"/>
      <c r="AO1868" s="15"/>
      <c r="AP1868" s="15"/>
      <c r="AQ1868" s="15"/>
      <c r="AR1868" s="15"/>
      <c r="AS1868" s="15"/>
      <c r="AT1868" s="15"/>
      <c r="AU1868" s="15"/>
    </row>
    <row r="1869" spans="3:47" x14ac:dyDescent="0.2">
      <c r="C1869" s="14"/>
      <c r="D1869" s="14"/>
      <c r="AA1869" s="15"/>
      <c r="AB1869" s="15"/>
      <c r="AC1869" s="15"/>
      <c r="AD1869" s="15"/>
      <c r="AE1869" s="15"/>
      <c r="AG1869" s="68"/>
      <c r="AN1869" s="15"/>
      <c r="AO1869" s="15"/>
      <c r="AP1869" s="15"/>
      <c r="AQ1869" s="15"/>
      <c r="AR1869" s="15"/>
      <c r="AS1869" s="15"/>
      <c r="AT1869" s="15"/>
      <c r="AU1869" s="15"/>
    </row>
    <row r="1870" spans="3:47" x14ac:dyDescent="0.2">
      <c r="C1870" s="14"/>
      <c r="D1870" s="14"/>
      <c r="AA1870" s="15"/>
      <c r="AB1870" s="15"/>
      <c r="AC1870" s="15"/>
      <c r="AD1870" s="15"/>
      <c r="AE1870" s="15"/>
      <c r="AG1870" s="68"/>
      <c r="AN1870" s="15"/>
      <c r="AO1870" s="15"/>
      <c r="AP1870" s="15"/>
      <c r="AQ1870" s="15"/>
      <c r="AR1870" s="15"/>
      <c r="AS1870" s="15"/>
      <c r="AT1870" s="15"/>
      <c r="AU1870" s="15"/>
    </row>
    <row r="1871" spans="3:47" x14ac:dyDescent="0.2">
      <c r="C1871" s="14"/>
      <c r="D1871" s="14"/>
      <c r="AA1871" s="15"/>
      <c r="AB1871" s="15"/>
      <c r="AC1871" s="15"/>
      <c r="AD1871" s="15"/>
      <c r="AE1871" s="15"/>
      <c r="AG1871" s="68"/>
      <c r="AN1871" s="15"/>
      <c r="AO1871" s="15"/>
      <c r="AP1871" s="15"/>
      <c r="AQ1871" s="15"/>
      <c r="AR1871" s="15"/>
      <c r="AS1871" s="15"/>
      <c r="AT1871" s="15"/>
      <c r="AU1871" s="15"/>
    </row>
    <row r="1872" spans="3:47" x14ac:dyDescent="0.2">
      <c r="C1872" s="14"/>
      <c r="D1872" s="14"/>
      <c r="AA1872" s="15"/>
      <c r="AB1872" s="15"/>
      <c r="AC1872" s="15"/>
      <c r="AD1872" s="15"/>
      <c r="AE1872" s="15"/>
      <c r="AG1872" s="68"/>
      <c r="AN1872" s="15"/>
      <c r="AO1872" s="15"/>
      <c r="AP1872" s="15"/>
      <c r="AQ1872" s="15"/>
      <c r="AR1872" s="15"/>
      <c r="AS1872" s="15"/>
      <c r="AT1872" s="15"/>
      <c r="AU1872" s="15"/>
    </row>
    <row r="1873" spans="3:47" x14ac:dyDescent="0.2">
      <c r="C1873" s="14"/>
      <c r="D1873" s="14"/>
      <c r="AA1873" s="15"/>
      <c r="AB1873" s="15"/>
      <c r="AC1873" s="15"/>
      <c r="AD1873" s="15"/>
      <c r="AE1873" s="15"/>
      <c r="AG1873" s="68"/>
      <c r="AN1873" s="15"/>
      <c r="AO1873" s="15"/>
      <c r="AP1873" s="15"/>
      <c r="AQ1873" s="15"/>
      <c r="AR1873" s="15"/>
      <c r="AS1873" s="15"/>
      <c r="AT1873" s="15"/>
      <c r="AU1873" s="15"/>
    </row>
    <row r="1874" spans="3:47" x14ac:dyDescent="0.2">
      <c r="C1874" s="14"/>
      <c r="D1874" s="14"/>
      <c r="AA1874" s="15"/>
      <c r="AB1874" s="15"/>
      <c r="AC1874" s="15"/>
      <c r="AD1874" s="15"/>
      <c r="AE1874" s="15"/>
      <c r="AG1874" s="68"/>
      <c r="AN1874" s="15"/>
      <c r="AO1874" s="15"/>
      <c r="AP1874" s="15"/>
      <c r="AQ1874" s="15"/>
      <c r="AR1874" s="15"/>
      <c r="AS1874" s="15"/>
      <c r="AT1874" s="15"/>
      <c r="AU1874" s="15"/>
    </row>
    <row r="1875" spans="3:47" x14ac:dyDescent="0.2">
      <c r="C1875" s="14"/>
      <c r="D1875" s="14"/>
      <c r="AA1875" s="15"/>
      <c r="AB1875" s="15"/>
      <c r="AC1875" s="15"/>
      <c r="AD1875" s="15"/>
      <c r="AE1875" s="15"/>
      <c r="AG1875" s="68"/>
      <c r="AN1875" s="15"/>
      <c r="AO1875" s="15"/>
      <c r="AP1875" s="15"/>
      <c r="AQ1875" s="15"/>
      <c r="AR1875" s="15"/>
      <c r="AS1875" s="15"/>
      <c r="AT1875" s="15"/>
      <c r="AU1875" s="15"/>
    </row>
    <row r="1876" spans="3:47" x14ac:dyDescent="0.2">
      <c r="C1876" s="14"/>
      <c r="D1876" s="14"/>
      <c r="AA1876" s="15"/>
      <c r="AB1876" s="15"/>
      <c r="AC1876" s="15"/>
      <c r="AD1876" s="15"/>
      <c r="AE1876" s="15"/>
      <c r="AG1876" s="68"/>
      <c r="AN1876" s="15"/>
      <c r="AO1876" s="15"/>
      <c r="AP1876" s="15"/>
      <c r="AQ1876" s="15"/>
      <c r="AR1876" s="15"/>
      <c r="AS1876" s="15"/>
      <c r="AT1876" s="15"/>
      <c r="AU1876" s="15"/>
    </row>
    <row r="1877" spans="3:47" x14ac:dyDescent="0.2">
      <c r="C1877" s="14"/>
      <c r="D1877" s="14"/>
      <c r="AA1877" s="15"/>
      <c r="AB1877" s="15"/>
      <c r="AC1877" s="15"/>
      <c r="AD1877" s="15"/>
      <c r="AE1877" s="15"/>
      <c r="AG1877" s="68"/>
      <c r="AN1877" s="15"/>
      <c r="AO1877" s="15"/>
      <c r="AP1877" s="15"/>
      <c r="AQ1877" s="15"/>
      <c r="AR1877" s="15"/>
      <c r="AS1877" s="15"/>
      <c r="AT1877" s="15"/>
      <c r="AU1877" s="15"/>
    </row>
    <row r="1878" spans="3:47" x14ac:dyDescent="0.2">
      <c r="C1878" s="14"/>
      <c r="D1878" s="14"/>
      <c r="AA1878" s="15"/>
      <c r="AB1878" s="15"/>
      <c r="AC1878" s="15"/>
      <c r="AD1878" s="15"/>
      <c r="AE1878" s="15"/>
      <c r="AG1878" s="68"/>
      <c r="AN1878" s="15"/>
      <c r="AO1878" s="15"/>
      <c r="AP1878" s="15"/>
      <c r="AQ1878" s="15"/>
      <c r="AR1878" s="15"/>
      <c r="AS1878" s="15"/>
      <c r="AT1878" s="15"/>
      <c r="AU1878" s="15"/>
    </row>
    <row r="1879" spans="3:47" x14ac:dyDescent="0.2">
      <c r="C1879" s="14"/>
      <c r="D1879" s="14"/>
      <c r="AA1879" s="15"/>
      <c r="AB1879" s="15"/>
      <c r="AC1879" s="15"/>
      <c r="AD1879" s="15"/>
      <c r="AE1879" s="15"/>
      <c r="AG1879" s="68"/>
      <c r="AN1879" s="15"/>
      <c r="AO1879" s="15"/>
      <c r="AP1879" s="15"/>
      <c r="AQ1879" s="15"/>
      <c r="AR1879" s="15"/>
      <c r="AS1879" s="15"/>
      <c r="AT1879" s="15"/>
      <c r="AU1879" s="15"/>
    </row>
    <row r="1880" spans="3:47" x14ac:dyDescent="0.2">
      <c r="C1880" s="14"/>
      <c r="D1880" s="14"/>
      <c r="AA1880" s="15"/>
      <c r="AB1880" s="15"/>
      <c r="AC1880" s="15"/>
      <c r="AD1880" s="15"/>
      <c r="AE1880" s="15"/>
      <c r="AG1880" s="68"/>
      <c r="AN1880" s="15"/>
      <c r="AO1880" s="15"/>
      <c r="AP1880" s="15"/>
      <c r="AQ1880" s="15"/>
      <c r="AR1880" s="15"/>
      <c r="AS1880" s="15"/>
      <c r="AT1880" s="15"/>
      <c r="AU1880" s="15"/>
    </row>
    <row r="1881" spans="3:47" x14ac:dyDescent="0.2">
      <c r="C1881" s="14"/>
      <c r="D1881" s="14"/>
      <c r="AA1881" s="15"/>
      <c r="AB1881" s="15"/>
      <c r="AC1881" s="15"/>
      <c r="AD1881" s="15"/>
      <c r="AE1881" s="15"/>
      <c r="AG1881" s="68"/>
      <c r="AN1881" s="15"/>
      <c r="AO1881" s="15"/>
      <c r="AP1881" s="15"/>
      <c r="AQ1881" s="15"/>
      <c r="AR1881" s="15"/>
      <c r="AS1881" s="15"/>
      <c r="AT1881" s="15"/>
      <c r="AU1881" s="15"/>
    </row>
    <row r="1882" spans="3:47" x14ac:dyDescent="0.2">
      <c r="C1882" s="14"/>
      <c r="D1882" s="14"/>
      <c r="AA1882" s="15"/>
      <c r="AB1882" s="15"/>
      <c r="AC1882" s="15"/>
      <c r="AD1882" s="15"/>
      <c r="AE1882" s="15"/>
      <c r="AG1882" s="68"/>
      <c r="AN1882" s="15"/>
      <c r="AO1882" s="15"/>
      <c r="AP1882" s="15"/>
      <c r="AQ1882" s="15"/>
      <c r="AR1882" s="15"/>
      <c r="AS1882" s="15"/>
      <c r="AT1882" s="15"/>
      <c r="AU1882" s="15"/>
    </row>
    <row r="1883" spans="3:47" x14ac:dyDescent="0.2">
      <c r="C1883" s="14"/>
      <c r="D1883" s="14"/>
      <c r="AA1883" s="15"/>
      <c r="AB1883" s="15"/>
      <c r="AC1883" s="15"/>
      <c r="AD1883" s="15"/>
      <c r="AE1883" s="15"/>
      <c r="AG1883" s="68"/>
      <c r="AN1883" s="15"/>
      <c r="AO1883" s="15"/>
      <c r="AP1883" s="15"/>
      <c r="AQ1883" s="15"/>
      <c r="AR1883" s="15"/>
      <c r="AS1883" s="15"/>
      <c r="AT1883" s="15"/>
      <c r="AU1883" s="15"/>
    </row>
    <row r="1884" spans="3:47" x14ac:dyDescent="0.2">
      <c r="C1884" s="14"/>
      <c r="D1884" s="14"/>
      <c r="AA1884" s="15"/>
      <c r="AB1884" s="15"/>
      <c r="AC1884" s="15"/>
      <c r="AD1884" s="15"/>
      <c r="AE1884" s="15"/>
      <c r="AG1884" s="68"/>
      <c r="AN1884" s="15"/>
      <c r="AO1884" s="15"/>
      <c r="AP1884" s="15"/>
      <c r="AQ1884" s="15"/>
      <c r="AR1884" s="15"/>
      <c r="AS1884" s="15"/>
      <c r="AT1884" s="15"/>
      <c r="AU1884" s="15"/>
    </row>
    <row r="1885" spans="3:47" x14ac:dyDescent="0.2">
      <c r="C1885" s="14"/>
      <c r="D1885" s="14"/>
      <c r="AA1885" s="15"/>
      <c r="AB1885" s="15"/>
      <c r="AC1885" s="15"/>
      <c r="AD1885" s="15"/>
      <c r="AE1885" s="15"/>
      <c r="AG1885" s="68"/>
      <c r="AN1885" s="15"/>
      <c r="AO1885" s="15"/>
      <c r="AP1885" s="15"/>
      <c r="AQ1885" s="15"/>
      <c r="AR1885" s="15"/>
      <c r="AS1885" s="15"/>
      <c r="AT1885" s="15"/>
      <c r="AU1885" s="15"/>
    </row>
    <row r="1886" spans="3:47" x14ac:dyDescent="0.2">
      <c r="C1886" s="14"/>
      <c r="D1886" s="14"/>
      <c r="AA1886" s="15"/>
      <c r="AB1886" s="15"/>
      <c r="AC1886" s="15"/>
      <c r="AD1886" s="15"/>
      <c r="AE1886" s="15"/>
      <c r="AG1886" s="68"/>
      <c r="AN1886" s="15"/>
      <c r="AO1886" s="15"/>
      <c r="AP1886" s="15"/>
      <c r="AQ1886" s="15"/>
      <c r="AR1886" s="15"/>
      <c r="AS1886" s="15"/>
      <c r="AT1886" s="15"/>
      <c r="AU1886" s="15"/>
    </row>
    <row r="1887" spans="3:47" x14ac:dyDescent="0.2">
      <c r="C1887" s="14"/>
      <c r="D1887" s="14"/>
      <c r="AA1887" s="15"/>
      <c r="AB1887" s="15"/>
      <c r="AC1887" s="15"/>
      <c r="AD1887" s="15"/>
      <c r="AE1887" s="15"/>
      <c r="AG1887" s="68"/>
      <c r="AN1887" s="15"/>
      <c r="AO1887" s="15"/>
      <c r="AP1887" s="15"/>
      <c r="AQ1887" s="15"/>
      <c r="AR1887" s="15"/>
      <c r="AS1887" s="15"/>
      <c r="AT1887" s="15"/>
      <c r="AU1887" s="15"/>
    </row>
    <row r="1888" spans="3:47" x14ac:dyDescent="0.2">
      <c r="C1888" s="14"/>
      <c r="D1888" s="14"/>
      <c r="AA1888" s="15"/>
      <c r="AB1888" s="15"/>
      <c r="AC1888" s="15"/>
      <c r="AD1888" s="15"/>
      <c r="AE1888" s="15"/>
      <c r="AG1888" s="68"/>
      <c r="AN1888" s="15"/>
      <c r="AO1888" s="15"/>
      <c r="AP1888" s="15"/>
      <c r="AQ1888" s="15"/>
      <c r="AR1888" s="15"/>
      <c r="AS1888" s="15"/>
      <c r="AT1888" s="15"/>
      <c r="AU1888" s="15"/>
    </row>
    <row r="1889" spans="3:47" x14ac:dyDescent="0.2">
      <c r="C1889" s="14"/>
      <c r="D1889" s="14"/>
      <c r="AA1889" s="15"/>
      <c r="AB1889" s="15"/>
      <c r="AC1889" s="15"/>
      <c r="AD1889" s="15"/>
      <c r="AE1889" s="15"/>
      <c r="AG1889" s="68"/>
      <c r="AN1889" s="15"/>
      <c r="AO1889" s="15"/>
      <c r="AP1889" s="15"/>
      <c r="AQ1889" s="15"/>
      <c r="AR1889" s="15"/>
      <c r="AS1889" s="15"/>
      <c r="AT1889" s="15"/>
      <c r="AU1889" s="15"/>
    </row>
    <row r="1890" spans="3:47" x14ac:dyDescent="0.2">
      <c r="C1890" s="14"/>
      <c r="D1890" s="14"/>
      <c r="AA1890" s="15"/>
      <c r="AB1890" s="15"/>
      <c r="AC1890" s="15"/>
      <c r="AD1890" s="15"/>
      <c r="AE1890" s="15"/>
      <c r="AG1890" s="68"/>
      <c r="AN1890" s="15"/>
      <c r="AO1890" s="15"/>
      <c r="AP1890" s="15"/>
      <c r="AQ1890" s="15"/>
      <c r="AR1890" s="15"/>
      <c r="AS1890" s="15"/>
      <c r="AT1890" s="15"/>
      <c r="AU1890" s="15"/>
    </row>
    <row r="1891" spans="3:47" x14ac:dyDescent="0.2">
      <c r="C1891" s="14"/>
      <c r="D1891" s="14"/>
      <c r="AA1891" s="15"/>
      <c r="AB1891" s="15"/>
      <c r="AC1891" s="15"/>
      <c r="AD1891" s="15"/>
      <c r="AE1891" s="15"/>
      <c r="AG1891" s="68"/>
      <c r="AN1891" s="15"/>
      <c r="AO1891" s="15"/>
      <c r="AP1891" s="15"/>
      <c r="AQ1891" s="15"/>
      <c r="AR1891" s="15"/>
      <c r="AS1891" s="15"/>
      <c r="AT1891" s="15"/>
      <c r="AU1891" s="15"/>
    </row>
    <row r="1892" spans="3:47" x14ac:dyDescent="0.2">
      <c r="C1892" s="14"/>
      <c r="D1892" s="14"/>
      <c r="AA1892" s="15"/>
      <c r="AB1892" s="15"/>
      <c r="AC1892" s="15"/>
      <c r="AD1892" s="15"/>
      <c r="AE1892" s="15"/>
      <c r="AG1892" s="68"/>
      <c r="AN1892" s="15"/>
      <c r="AO1892" s="15"/>
      <c r="AP1892" s="15"/>
      <c r="AQ1892" s="15"/>
      <c r="AR1892" s="15"/>
      <c r="AS1892" s="15"/>
      <c r="AT1892" s="15"/>
      <c r="AU1892" s="15"/>
    </row>
    <row r="1893" spans="3:47" x14ac:dyDescent="0.2">
      <c r="C1893" s="14"/>
      <c r="D1893" s="14"/>
      <c r="AA1893" s="15"/>
      <c r="AB1893" s="15"/>
      <c r="AC1893" s="15"/>
      <c r="AD1893" s="15"/>
      <c r="AE1893" s="15"/>
      <c r="AG1893" s="68"/>
      <c r="AN1893" s="15"/>
      <c r="AO1893" s="15"/>
      <c r="AP1893" s="15"/>
      <c r="AQ1893" s="15"/>
      <c r="AR1893" s="15"/>
      <c r="AS1893" s="15"/>
      <c r="AT1893" s="15"/>
      <c r="AU1893" s="15"/>
    </row>
    <row r="1894" spans="3:47" x14ac:dyDescent="0.2">
      <c r="C1894" s="14"/>
      <c r="D1894" s="14"/>
      <c r="AA1894" s="15"/>
      <c r="AB1894" s="15"/>
      <c r="AC1894" s="15"/>
      <c r="AD1894" s="15"/>
      <c r="AE1894" s="15"/>
      <c r="AG1894" s="68"/>
      <c r="AN1894" s="15"/>
      <c r="AO1894" s="15"/>
      <c r="AP1894" s="15"/>
      <c r="AQ1894" s="15"/>
      <c r="AR1894" s="15"/>
      <c r="AS1894" s="15"/>
      <c r="AT1894" s="15"/>
      <c r="AU1894" s="15"/>
    </row>
    <row r="1895" spans="3:47" x14ac:dyDescent="0.2">
      <c r="C1895" s="14"/>
      <c r="D1895" s="14"/>
      <c r="AA1895" s="15"/>
      <c r="AB1895" s="15"/>
      <c r="AC1895" s="15"/>
      <c r="AD1895" s="15"/>
      <c r="AE1895" s="15"/>
      <c r="AG1895" s="68"/>
      <c r="AN1895" s="15"/>
      <c r="AO1895" s="15"/>
      <c r="AP1895" s="15"/>
      <c r="AQ1895" s="15"/>
      <c r="AR1895" s="15"/>
      <c r="AS1895" s="15"/>
      <c r="AT1895" s="15"/>
      <c r="AU1895" s="15"/>
    </row>
    <row r="1896" spans="3:47" x14ac:dyDescent="0.2">
      <c r="C1896" s="14"/>
      <c r="D1896" s="14"/>
      <c r="AA1896" s="15"/>
      <c r="AB1896" s="15"/>
      <c r="AC1896" s="15"/>
      <c r="AD1896" s="15"/>
      <c r="AE1896" s="15"/>
      <c r="AG1896" s="68"/>
      <c r="AN1896" s="15"/>
      <c r="AO1896" s="15"/>
      <c r="AP1896" s="15"/>
      <c r="AQ1896" s="15"/>
      <c r="AR1896" s="15"/>
      <c r="AS1896" s="15"/>
      <c r="AT1896" s="15"/>
      <c r="AU1896" s="15"/>
    </row>
    <row r="1897" spans="3:47" x14ac:dyDescent="0.2">
      <c r="C1897" s="14"/>
      <c r="D1897" s="14"/>
      <c r="AA1897" s="15"/>
      <c r="AB1897" s="15"/>
      <c r="AC1897" s="15"/>
      <c r="AD1897" s="15"/>
      <c r="AE1897" s="15"/>
      <c r="AG1897" s="68"/>
      <c r="AN1897" s="15"/>
      <c r="AO1897" s="15"/>
      <c r="AP1897" s="15"/>
      <c r="AQ1897" s="15"/>
      <c r="AR1897" s="15"/>
      <c r="AS1897" s="15"/>
      <c r="AT1897" s="15"/>
      <c r="AU1897" s="15"/>
    </row>
    <row r="1898" spans="3:47" x14ac:dyDescent="0.2">
      <c r="C1898" s="14"/>
      <c r="D1898" s="14"/>
      <c r="AA1898" s="15"/>
      <c r="AB1898" s="15"/>
      <c r="AC1898" s="15"/>
      <c r="AD1898" s="15"/>
      <c r="AE1898" s="15"/>
      <c r="AG1898" s="68"/>
      <c r="AN1898" s="15"/>
      <c r="AO1898" s="15"/>
      <c r="AP1898" s="15"/>
      <c r="AQ1898" s="15"/>
      <c r="AR1898" s="15"/>
      <c r="AS1898" s="15"/>
      <c r="AT1898" s="15"/>
      <c r="AU1898" s="15"/>
    </row>
    <row r="1899" spans="3:47" x14ac:dyDescent="0.2">
      <c r="C1899" s="14"/>
      <c r="D1899" s="14"/>
      <c r="AA1899" s="15"/>
      <c r="AB1899" s="15"/>
      <c r="AC1899" s="15"/>
      <c r="AD1899" s="15"/>
      <c r="AE1899" s="15"/>
      <c r="AG1899" s="68"/>
      <c r="AN1899" s="15"/>
      <c r="AO1899" s="15"/>
      <c r="AP1899" s="15"/>
      <c r="AQ1899" s="15"/>
      <c r="AR1899" s="15"/>
      <c r="AS1899" s="15"/>
      <c r="AT1899" s="15"/>
      <c r="AU1899" s="15"/>
    </row>
    <row r="1900" spans="3:47" x14ac:dyDescent="0.2">
      <c r="C1900" s="14"/>
      <c r="D1900" s="14"/>
      <c r="AA1900" s="15"/>
      <c r="AB1900" s="15"/>
      <c r="AC1900" s="15"/>
      <c r="AD1900" s="15"/>
      <c r="AE1900" s="15"/>
      <c r="AG1900" s="68"/>
      <c r="AN1900" s="15"/>
      <c r="AO1900" s="15"/>
      <c r="AP1900" s="15"/>
      <c r="AQ1900" s="15"/>
      <c r="AR1900" s="15"/>
      <c r="AS1900" s="15"/>
      <c r="AT1900" s="15"/>
      <c r="AU1900" s="15"/>
    </row>
    <row r="1901" spans="3:47" x14ac:dyDescent="0.2">
      <c r="C1901" s="14"/>
      <c r="D1901" s="14"/>
      <c r="AA1901" s="15"/>
      <c r="AB1901" s="15"/>
      <c r="AC1901" s="15"/>
      <c r="AD1901" s="15"/>
      <c r="AE1901" s="15"/>
      <c r="AG1901" s="68"/>
      <c r="AN1901" s="15"/>
      <c r="AO1901" s="15"/>
      <c r="AP1901" s="15"/>
      <c r="AQ1901" s="15"/>
      <c r="AR1901" s="15"/>
      <c r="AS1901" s="15"/>
      <c r="AT1901" s="15"/>
      <c r="AU1901" s="15"/>
    </row>
    <row r="1902" spans="3:47" x14ac:dyDescent="0.2">
      <c r="C1902" s="14"/>
      <c r="D1902" s="14"/>
      <c r="AA1902" s="15"/>
      <c r="AB1902" s="15"/>
      <c r="AC1902" s="15"/>
      <c r="AD1902" s="15"/>
      <c r="AE1902" s="15"/>
      <c r="AG1902" s="68"/>
      <c r="AN1902" s="15"/>
      <c r="AO1902" s="15"/>
      <c r="AP1902" s="15"/>
      <c r="AQ1902" s="15"/>
      <c r="AR1902" s="15"/>
      <c r="AS1902" s="15"/>
      <c r="AT1902" s="15"/>
      <c r="AU1902" s="15"/>
    </row>
    <row r="1903" spans="3:47" x14ac:dyDescent="0.2">
      <c r="C1903" s="14"/>
      <c r="D1903" s="14"/>
      <c r="AA1903" s="15"/>
      <c r="AB1903" s="15"/>
      <c r="AC1903" s="15"/>
      <c r="AD1903" s="15"/>
      <c r="AE1903" s="15"/>
      <c r="AG1903" s="68"/>
      <c r="AN1903" s="15"/>
      <c r="AO1903" s="15"/>
      <c r="AP1903" s="15"/>
      <c r="AQ1903" s="15"/>
      <c r="AR1903" s="15"/>
      <c r="AS1903" s="15"/>
      <c r="AT1903" s="15"/>
      <c r="AU1903" s="15"/>
    </row>
    <row r="1904" spans="3:47" x14ac:dyDescent="0.2">
      <c r="C1904" s="14"/>
      <c r="D1904" s="14"/>
      <c r="AA1904" s="15"/>
      <c r="AB1904" s="15"/>
      <c r="AC1904" s="15"/>
      <c r="AD1904" s="15"/>
      <c r="AE1904" s="15"/>
      <c r="AG1904" s="68"/>
      <c r="AN1904" s="15"/>
      <c r="AO1904" s="15"/>
      <c r="AP1904" s="15"/>
      <c r="AQ1904" s="15"/>
      <c r="AR1904" s="15"/>
      <c r="AS1904" s="15"/>
      <c r="AT1904" s="15"/>
      <c r="AU1904" s="15"/>
    </row>
    <row r="1905" spans="3:48" x14ac:dyDescent="0.2">
      <c r="C1905" s="14"/>
      <c r="D1905" s="14"/>
      <c r="AA1905" s="15"/>
      <c r="AB1905" s="15"/>
      <c r="AC1905" s="15"/>
      <c r="AD1905" s="15"/>
      <c r="AE1905" s="15"/>
      <c r="AG1905" s="68"/>
      <c r="AN1905" s="15"/>
      <c r="AO1905" s="15"/>
      <c r="AP1905" s="15"/>
      <c r="AQ1905" s="15"/>
      <c r="AR1905" s="15"/>
      <c r="AS1905" s="15"/>
      <c r="AT1905" s="15"/>
      <c r="AU1905" s="15"/>
    </row>
    <row r="1906" spans="3:48" x14ac:dyDescent="0.2">
      <c r="C1906" s="14"/>
      <c r="D1906" s="14"/>
      <c r="AA1906" s="15"/>
      <c r="AB1906" s="15"/>
      <c r="AC1906" s="15"/>
      <c r="AD1906" s="15"/>
      <c r="AE1906" s="15"/>
      <c r="AG1906" s="68"/>
      <c r="AN1906" s="15"/>
      <c r="AO1906" s="15"/>
      <c r="AP1906" s="15"/>
      <c r="AQ1906" s="15"/>
      <c r="AR1906" s="15"/>
      <c r="AS1906" s="15"/>
      <c r="AT1906" s="15"/>
      <c r="AU1906" s="15"/>
    </row>
    <row r="1907" spans="3:48" x14ac:dyDescent="0.2">
      <c r="C1907" s="14"/>
      <c r="D1907" s="14"/>
      <c r="AA1907" s="15"/>
      <c r="AB1907" s="15"/>
      <c r="AC1907" s="15"/>
      <c r="AD1907" s="15"/>
      <c r="AE1907" s="15"/>
      <c r="AG1907" s="68"/>
      <c r="AN1907" s="15"/>
      <c r="AO1907" s="15"/>
      <c r="AP1907" s="15"/>
      <c r="AQ1907" s="15"/>
      <c r="AR1907" s="15"/>
      <c r="AS1907" s="15"/>
      <c r="AT1907" s="15"/>
      <c r="AU1907" s="15"/>
      <c r="AV1907" s="15"/>
    </row>
    <row r="1908" spans="3:48" x14ac:dyDescent="0.2">
      <c r="C1908" s="14"/>
      <c r="D1908" s="14"/>
      <c r="AA1908" s="15"/>
      <c r="AB1908" s="15"/>
      <c r="AC1908" s="15"/>
      <c r="AD1908" s="15"/>
      <c r="AE1908" s="15"/>
      <c r="AG1908" s="68"/>
      <c r="AN1908" s="15"/>
      <c r="AO1908" s="15"/>
      <c r="AP1908" s="15"/>
      <c r="AQ1908" s="15"/>
      <c r="AR1908" s="15"/>
      <c r="AS1908" s="15"/>
      <c r="AT1908" s="15"/>
      <c r="AU1908" s="15"/>
    </row>
    <row r="1909" spans="3:48" x14ac:dyDescent="0.2">
      <c r="C1909" s="14"/>
      <c r="D1909" s="14"/>
      <c r="AA1909" s="15"/>
      <c r="AB1909" s="15"/>
      <c r="AC1909" s="15"/>
      <c r="AD1909" s="15"/>
      <c r="AE1909" s="15"/>
      <c r="AG1909" s="68"/>
      <c r="AN1909" s="15"/>
      <c r="AO1909" s="15"/>
      <c r="AP1909" s="15"/>
      <c r="AQ1909" s="15"/>
      <c r="AR1909" s="15"/>
      <c r="AS1909" s="15"/>
      <c r="AT1909" s="15"/>
      <c r="AU1909" s="15"/>
    </row>
    <row r="1910" spans="3:48" x14ac:dyDescent="0.2">
      <c r="C1910" s="14"/>
      <c r="D1910" s="14"/>
      <c r="AA1910" s="15"/>
      <c r="AB1910" s="15"/>
      <c r="AC1910" s="15"/>
      <c r="AD1910" s="15"/>
      <c r="AE1910" s="15"/>
      <c r="AG1910" s="68"/>
      <c r="AN1910" s="15"/>
      <c r="AO1910" s="15"/>
      <c r="AP1910" s="15"/>
      <c r="AQ1910" s="15"/>
      <c r="AR1910" s="15"/>
      <c r="AS1910" s="15"/>
      <c r="AT1910" s="15"/>
      <c r="AU1910" s="15"/>
    </row>
    <row r="1911" spans="3:48" x14ac:dyDescent="0.2">
      <c r="C1911" s="14"/>
      <c r="D1911" s="14"/>
      <c r="AA1911" s="15"/>
      <c r="AB1911" s="15"/>
      <c r="AC1911" s="15"/>
      <c r="AD1911" s="15"/>
      <c r="AE1911" s="15"/>
      <c r="AG1911" s="68"/>
      <c r="AN1911" s="15"/>
      <c r="AO1911" s="15"/>
      <c r="AP1911" s="15"/>
      <c r="AQ1911" s="15"/>
      <c r="AR1911" s="15"/>
      <c r="AS1911" s="15"/>
      <c r="AT1911" s="15"/>
      <c r="AU1911" s="15"/>
      <c r="AV1911" s="15"/>
    </row>
    <row r="1912" spans="3:48" x14ac:dyDescent="0.2">
      <c r="C1912" s="14"/>
      <c r="D1912" s="14"/>
      <c r="AA1912" s="15"/>
      <c r="AB1912" s="15"/>
      <c r="AC1912" s="15"/>
      <c r="AD1912" s="15"/>
      <c r="AE1912" s="15"/>
      <c r="AG1912" s="68"/>
      <c r="AN1912" s="15"/>
      <c r="AO1912" s="15"/>
      <c r="AP1912" s="15"/>
      <c r="AQ1912" s="15"/>
      <c r="AR1912" s="15"/>
      <c r="AS1912" s="15"/>
      <c r="AT1912" s="15"/>
      <c r="AU1912" s="15"/>
    </row>
    <row r="1913" spans="3:48" x14ac:dyDescent="0.2">
      <c r="C1913" s="14"/>
      <c r="D1913" s="14"/>
      <c r="AA1913" s="15"/>
      <c r="AB1913" s="15"/>
      <c r="AC1913" s="15"/>
      <c r="AD1913" s="15"/>
      <c r="AE1913" s="15"/>
      <c r="AG1913" s="68"/>
      <c r="AN1913" s="15"/>
      <c r="AO1913" s="15"/>
      <c r="AP1913" s="15"/>
      <c r="AQ1913" s="15"/>
      <c r="AR1913" s="15"/>
      <c r="AS1913" s="15"/>
      <c r="AT1913" s="15"/>
      <c r="AU1913" s="15"/>
    </row>
    <row r="1914" spans="3:48" x14ac:dyDescent="0.2">
      <c r="C1914" s="14"/>
      <c r="D1914" s="14"/>
      <c r="AA1914" s="15"/>
      <c r="AB1914" s="15"/>
      <c r="AC1914" s="15"/>
      <c r="AD1914" s="15"/>
      <c r="AE1914" s="15"/>
      <c r="AG1914" s="68"/>
      <c r="AN1914" s="15"/>
      <c r="AO1914" s="15"/>
      <c r="AP1914" s="15"/>
      <c r="AQ1914" s="15"/>
      <c r="AR1914" s="15"/>
      <c r="AS1914" s="15"/>
      <c r="AT1914" s="15"/>
      <c r="AU1914" s="15"/>
      <c r="AV1914" s="15"/>
    </row>
    <row r="1915" spans="3:48" x14ac:dyDescent="0.2">
      <c r="C1915" s="14"/>
      <c r="D1915" s="14"/>
      <c r="AA1915" s="15"/>
      <c r="AB1915" s="15"/>
      <c r="AC1915" s="15"/>
      <c r="AD1915" s="15"/>
      <c r="AE1915" s="15"/>
      <c r="AG1915" s="68"/>
      <c r="AN1915" s="15"/>
      <c r="AO1915" s="15"/>
      <c r="AP1915" s="15"/>
      <c r="AQ1915" s="15"/>
      <c r="AR1915" s="15"/>
      <c r="AS1915" s="15"/>
      <c r="AT1915" s="15"/>
      <c r="AU1915" s="15"/>
    </row>
    <row r="1916" spans="3:48" x14ac:dyDescent="0.2">
      <c r="C1916" s="14"/>
      <c r="D1916" s="14"/>
      <c r="AA1916" s="15"/>
      <c r="AB1916" s="15"/>
      <c r="AC1916" s="15"/>
      <c r="AD1916" s="15"/>
      <c r="AE1916" s="15"/>
      <c r="AG1916" s="68"/>
      <c r="AN1916" s="15"/>
      <c r="AO1916" s="15"/>
      <c r="AP1916" s="15"/>
      <c r="AQ1916" s="15"/>
      <c r="AR1916" s="15"/>
      <c r="AS1916" s="15"/>
      <c r="AT1916" s="15"/>
      <c r="AU1916" s="15"/>
    </row>
    <row r="1917" spans="3:48" x14ac:dyDescent="0.2">
      <c r="C1917" s="14"/>
      <c r="D1917" s="14"/>
      <c r="AA1917" s="15"/>
      <c r="AB1917" s="15"/>
      <c r="AC1917" s="15"/>
      <c r="AD1917" s="15"/>
      <c r="AE1917" s="15"/>
      <c r="AG1917" s="68"/>
      <c r="AN1917" s="15"/>
      <c r="AO1917" s="15"/>
      <c r="AP1917" s="15"/>
      <c r="AQ1917" s="15"/>
      <c r="AR1917" s="15"/>
      <c r="AS1917" s="15"/>
      <c r="AT1917" s="15"/>
      <c r="AU1917" s="15"/>
    </row>
    <row r="1918" spans="3:48" x14ac:dyDescent="0.2">
      <c r="C1918" s="14"/>
      <c r="D1918" s="14"/>
      <c r="AA1918" s="15"/>
      <c r="AB1918" s="15"/>
      <c r="AC1918" s="15"/>
      <c r="AD1918" s="15"/>
      <c r="AE1918" s="15"/>
      <c r="AG1918" s="68"/>
      <c r="AN1918" s="15"/>
      <c r="AO1918" s="15"/>
      <c r="AP1918" s="15"/>
      <c r="AQ1918" s="15"/>
      <c r="AR1918" s="15"/>
      <c r="AS1918" s="15"/>
      <c r="AT1918" s="15"/>
      <c r="AU1918" s="15"/>
    </row>
    <row r="1919" spans="3:48" x14ac:dyDescent="0.2">
      <c r="C1919" s="14"/>
      <c r="D1919" s="14"/>
      <c r="AA1919" s="15"/>
      <c r="AB1919" s="15"/>
      <c r="AC1919" s="15"/>
      <c r="AD1919" s="15"/>
      <c r="AE1919" s="15"/>
      <c r="AG1919" s="68"/>
      <c r="AN1919" s="15"/>
      <c r="AO1919" s="15"/>
      <c r="AP1919" s="15"/>
      <c r="AQ1919" s="15"/>
      <c r="AR1919" s="15"/>
      <c r="AS1919" s="15"/>
      <c r="AT1919" s="15"/>
      <c r="AU1919" s="15"/>
    </row>
    <row r="1920" spans="3:48" x14ac:dyDescent="0.2">
      <c r="C1920" s="14"/>
      <c r="D1920" s="14"/>
      <c r="AA1920" s="15"/>
      <c r="AB1920" s="15"/>
      <c r="AC1920" s="15"/>
      <c r="AD1920" s="15"/>
      <c r="AE1920" s="15"/>
      <c r="AG1920" s="68"/>
      <c r="AN1920" s="15"/>
      <c r="AO1920" s="15"/>
      <c r="AP1920" s="15"/>
      <c r="AQ1920" s="15"/>
      <c r="AR1920" s="15"/>
      <c r="AS1920" s="15"/>
      <c r="AT1920" s="15"/>
      <c r="AU1920" s="15"/>
    </row>
    <row r="1921" spans="3:47" x14ac:dyDescent="0.2">
      <c r="C1921" s="14"/>
      <c r="D1921" s="14"/>
      <c r="AA1921" s="15"/>
      <c r="AB1921" s="15"/>
      <c r="AC1921" s="15"/>
      <c r="AD1921" s="15"/>
      <c r="AE1921" s="15"/>
      <c r="AG1921" s="68"/>
      <c r="AN1921" s="15"/>
      <c r="AO1921" s="15"/>
      <c r="AP1921" s="15"/>
      <c r="AQ1921" s="15"/>
      <c r="AR1921" s="15"/>
      <c r="AS1921" s="15"/>
      <c r="AT1921" s="15"/>
      <c r="AU1921" s="15"/>
    </row>
    <row r="1922" spans="3:47" x14ac:dyDescent="0.2">
      <c r="C1922" s="14"/>
      <c r="D1922" s="14"/>
      <c r="AA1922" s="15"/>
      <c r="AB1922" s="15"/>
      <c r="AC1922" s="15"/>
      <c r="AD1922" s="15"/>
      <c r="AE1922" s="15"/>
      <c r="AG1922" s="68"/>
      <c r="AN1922" s="15"/>
      <c r="AO1922" s="15"/>
      <c r="AP1922" s="15"/>
      <c r="AQ1922" s="15"/>
      <c r="AR1922" s="15"/>
      <c r="AS1922" s="15"/>
      <c r="AT1922" s="15"/>
      <c r="AU1922" s="15"/>
    </row>
    <row r="1923" spans="3:47" x14ac:dyDescent="0.2">
      <c r="C1923" s="14"/>
      <c r="D1923" s="14"/>
      <c r="AA1923" s="15"/>
      <c r="AB1923" s="15"/>
      <c r="AC1923" s="15"/>
      <c r="AD1923" s="15"/>
      <c r="AE1923" s="15"/>
      <c r="AG1923" s="68"/>
      <c r="AN1923" s="15"/>
      <c r="AO1923" s="15"/>
      <c r="AP1923" s="15"/>
      <c r="AQ1923" s="15"/>
      <c r="AR1923" s="15"/>
      <c r="AS1923" s="15"/>
      <c r="AT1923" s="15"/>
      <c r="AU1923" s="15"/>
    </row>
    <row r="1924" spans="3:47" x14ac:dyDescent="0.2">
      <c r="C1924" s="14"/>
      <c r="D1924" s="14"/>
      <c r="AA1924" s="15"/>
      <c r="AB1924" s="15"/>
      <c r="AC1924" s="15"/>
      <c r="AD1924" s="15"/>
      <c r="AE1924" s="15"/>
      <c r="AG1924" s="68"/>
      <c r="AN1924" s="15"/>
      <c r="AO1924" s="15"/>
      <c r="AP1924" s="15"/>
      <c r="AQ1924" s="15"/>
      <c r="AR1924" s="15"/>
      <c r="AS1924" s="15"/>
      <c r="AT1924" s="15"/>
      <c r="AU1924" s="15"/>
    </row>
    <row r="1925" spans="3:47" x14ac:dyDescent="0.2">
      <c r="C1925" s="14"/>
      <c r="D1925" s="14"/>
      <c r="AA1925" s="15"/>
      <c r="AB1925" s="15"/>
      <c r="AC1925" s="15"/>
      <c r="AD1925" s="15"/>
      <c r="AE1925" s="15"/>
      <c r="AG1925" s="68"/>
      <c r="AN1925" s="15"/>
      <c r="AO1925" s="15"/>
      <c r="AP1925" s="15"/>
      <c r="AQ1925" s="15"/>
      <c r="AR1925" s="15"/>
      <c r="AS1925" s="15"/>
      <c r="AT1925" s="15"/>
      <c r="AU1925" s="15"/>
    </row>
    <row r="1926" spans="3:47" x14ac:dyDescent="0.2">
      <c r="C1926" s="14"/>
      <c r="D1926" s="14"/>
      <c r="AA1926" s="15"/>
      <c r="AB1926" s="15"/>
      <c r="AC1926" s="15"/>
      <c r="AD1926" s="15"/>
      <c r="AE1926" s="15"/>
      <c r="AG1926" s="68"/>
      <c r="AN1926" s="15"/>
      <c r="AO1926" s="15"/>
      <c r="AP1926" s="15"/>
      <c r="AQ1926" s="15"/>
      <c r="AR1926" s="15"/>
      <c r="AS1926" s="15"/>
      <c r="AT1926" s="15"/>
      <c r="AU1926" s="15"/>
    </row>
    <row r="1927" spans="3:47" x14ac:dyDescent="0.2">
      <c r="C1927" s="14"/>
      <c r="D1927" s="14"/>
      <c r="AA1927" s="15"/>
      <c r="AB1927" s="15"/>
      <c r="AC1927" s="15"/>
      <c r="AD1927" s="15"/>
      <c r="AE1927" s="15"/>
      <c r="AG1927" s="68"/>
      <c r="AN1927" s="15"/>
      <c r="AO1927" s="15"/>
      <c r="AP1927" s="15"/>
      <c r="AQ1927" s="15"/>
      <c r="AR1927" s="15"/>
      <c r="AS1927" s="15"/>
      <c r="AT1927" s="15"/>
      <c r="AU1927" s="15"/>
    </row>
    <row r="1928" spans="3:47" x14ac:dyDescent="0.2">
      <c r="C1928" s="14"/>
      <c r="D1928" s="14"/>
      <c r="AA1928" s="15"/>
      <c r="AB1928" s="15"/>
      <c r="AC1928" s="15"/>
      <c r="AD1928" s="15"/>
      <c r="AE1928" s="15"/>
      <c r="AG1928" s="68"/>
      <c r="AN1928" s="15"/>
      <c r="AO1928" s="15"/>
      <c r="AP1928" s="15"/>
      <c r="AQ1928" s="15"/>
      <c r="AR1928" s="15"/>
      <c r="AS1928" s="15"/>
      <c r="AT1928" s="15"/>
      <c r="AU1928" s="15"/>
    </row>
    <row r="1929" spans="3:47" x14ac:dyDescent="0.2">
      <c r="C1929" s="14"/>
      <c r="D1929" s="14"/>
      <c r="AA1929" s="15"/>
      <c r="AB1929" s="15"/>
      <c r="AC1929" s="15"/>
      <c r="AD1929" s="15"/>
      <c r="AE1929" s="15"/>
      <c r="AG1929" s="68"/>
      <c r="AN1929" s="15"/>
      <c r="AO1929" s="15"/>
      <c r="AP1929" s="15"/>
      <c r="AQ1929" s="15"/>
      <c r="AR1929" s="15"/>
      <c r="AS1929" s="15"/>
      <c r="AT1929" s="15"/>
      <c r="AU1929" s="15"/>
    </row>
    <row r="1930" spans="3:47" x14ac:dyDescent="0.2">
      <c r="C1930" s="14"/>
      <c r="D1930" s="14"/>
      <c r="AA1930" s="15"/>
      <c r="AB1930" s="15"/>
      <c r="AC1930" s="15"/>
      <c r="AD1930" s="15"/>
      <c r="AE1930" s="15"/>
      <c r="AG1930" s="68"/>
      <c r="AN1930" s="15"/>
      <c r="AO1930" s="15"/>
      <c r="AP1930" s="15"/>
      <c r="AQ1930" s="15"/>
      <c r="AR1930" s="15"/>
      <c r="AS1930" s="15"/>
      <c r="AT1930" s="15"/>
      <c r="AU1930" s="15"/>
    </row>
    <row r="1931" spans="3:47" x14ac:dyDescent="0.2">
      <c r="C1931" s="14"/>
      <c r="D1931" s="14"/>
      <c r="AA1931" s="15"/>
      <c r="AB1931" s="15"/>
      <c r="AC1931" s="15"/>
      <c r="AD1931" s="15"/>
      <c r="AE1931" s="15"/>
      <c r="AG1931" s="68"/>
      <c r="AN1931" s="15"/>
      <c r="AO1931" s="15"/>
      <c r="AP1931" s="15"/>
      <c r="AQ1931" s="15"/>
      <c r="AR1931" s="15"/>
      <c r="AS1931" s="15"/>
      <c r="AT1931" s="15"/>
      <c r="AU1931" s="15"/>
    </row>
    <row r="1932" spans="3:47" x14ac:dyDescent="0.2">
      <c r="C1932" s="14"/>
      <c r="D1932" s="14"/>
      <c r="AA1932" s="15"/>
      <c r="AB1932" s="15"/>
      <c r="AC1932" s="15"/>
      <c r="AD1932" s="15"/>
      <c r="AE1932" s="15"/>
      <c r="AG1932" s="68"/>
      <c r="AN1932" s="15"/>
      <c r="AO1932" s="15"/>
      <c r="AP1932" s="15"/>
      <c r="AQ1932" s="15"/>
      <c r="AR1932" s="15"/>
      <c r="AS1932" s="15"/>
      <c r="AT1932" s="15"/>
      <c r="AU1932" s="15"/>
    </row>
    <row r="1933" spans="3:47" x14ac:dyDescent="0.2">
      <c r="C1933" s="14"/>
      <c r="D1933" s="14"/>
      <c r="AA1933" s="15"/>
      <c r="AB1933" s="15"/>
      <c r="AC1933" s="15"/>
      <c r="AD1933" s="15"/>
      <c r="AE1933" s="15"/>
      <c r="AG1933" s="68"/>
      <c r="AN1933" s="15"/>
      <c r="AO1933" s="15"/>
      <c r="AP1933" s="15"/>
      <c r="AQ1933" s="15"/>
      <c r="AR1933" s="15"/>
      <c r="AS1933" s="15"/>
      <c r="AT1933" s="15"/>
      <c r="AU1933" s="15"/>
    </row>
    <row r="1934" spans="3:47" x14ac:dyDescent="0.2">
      <c r="C1934" s="14"/>
      <c r="D1934" s="14"/>
      <c r="AA1934" s="15"/>
      <c r="AB1934" s="15"/>
      <c r="AC1934" s="15"/>
      <c r="AD1934" s="15"/>
      <c r="AE1934" s="15"/>
      <c r="AG1934" s="68"/>
      <c r="AN1934" s="15"/>
      <c r="AO1934" s="15"/>
      <c r="AP1934" s="15"/>
      <c r="AQ1934" s="15"/>
      <c r="AR1934" s="15"/>
      <c r="AS1934" s="15"/>
      <c r="AT1934" s="15"/>
      <c r="AU1934" s="15"/>
    </row>
    <row r="1935" spans="3:47" x14ac:dyDescent="0.2">
      <c r="C1935" s="14"/>
      <c r="D1935" s="14"/>
      <c r="AA1935" s="15"/>
      <c r="AB1935" s="15"/>
      <c r="AC1935" s="15"/>
      <c r="AD1935" s="15"/>
      <c r="AE1935" s="15"/>
      <c r="AG1935" s="68"/>
      <c r="AN1935" s="15"/>
      <c r="AO1935" s="15"/>
      <c r="AP1935" s="15"/>
      <c r="AQ1935" s="15"/>
      <c r="AR1935" s="15"/>
      <c r="AS1935" s="15"/>
      <c r="AT1935" s="15"/>
      <c r="AU1935" s="15"/>
    </row>
    <row r="1936" spans="3:47" x14ac:dyDescent="0.2">
      <c r="C1936" s="14"/>
      <c r="D1936" s="14"/>
      <c r="AA1936" s="15"/>
      <c r="AB1936" s="15"/>
      <c r="AC1936" s="15"/>
      <c r="AD1936" s="15"/>
      <c r="AE1936" s="15"/>
      <c r="AG1936" s="68"/>
      <c r="AN1936" s="15"/>
      <c r="AO1936" s="15"/>
      <c r="AP1936" s="15"/>
      <c r="AQ1936" s="15"/>
      <c r="AR1936" s="15"/>
      <c r="AS1936" s="15"/>
      <c r="AT1936" s="15"/>
      <c r="AU1936" s="15"/>
    </row>
    <row r="1937" spans="3:47" x14ac:dyDescent="0.2">
      <c r="C1937" s="14"/>
      <c r="D1937" s="14"/>
      <c r="AA1937" s="15"/>
      <c r="AB1937" s="15"/>
      <c r="AC1937" s="15"/>
      <c r="AD1937" s="15"/>
      <c r="AE1937" s="15"/>
      <c r="AG1937" s="68"/>
      <c r="AN1937" s="15"/>
      <c r="AO1937" s="15"/>
      <c r="AP1937" s="15"/>
      <c r="AQ1937" s="15"/>
      <c r="AR1937" s="15"/>
      <c r="AS1937" s="15"/>
      <c r="AT1937" s="15"/>
      <c r="AU1937" s="15"/>
    </row>
    <row r="1938" spans="3:47" x14ac:dyDescent="0.2">
      <c r="C1938" s="14"/>
      <c r="D1938" s="14"/>
      <c r="AA1938" s="15"/>
      <c r="AB1938" s="15"/>
      <c r="AC1938" s="15"/>
      <c r="AD1938" s="15"/>
      <c r="AE1938" s="15"/>
      <c r="AG1938" s="68"/>
      <c r="AN1938" s="15"/>
      <c r="AO1938" s="15"/>
      <c r="AP1938" s="15"/>
      <c r="AQ1938" s="15"/>
      <c r="AR1938" s="15"/>
      <c r="AS1938" s="15"/>
      <c r="AT1938" s="15"/>
      <c r="AU1938" s="15"/>
    </row>
    <row r="1939" spans="3:47" x14ac:dyDescent="0.2">
      <c r="C1939" s="14"/>
      <c r="D1939" s="14"/>
      <c r="AA1939" s="15"/>
      <c r="AB1939" s="15"/>
      <c r="AC1939" s="15"/>
      <c r="AD1939" s="15"/>
      <c r="AE1939" s="15"/>
      <c r="AG1939" s="68"/>
      <c r="AN1939" s="15"/>
      <c r="AO1939" s="15"/>
      <c r="AP1939" s="15"/>
      <c r="AQ1939" s="15"/>
      <c r="AR1939" s="15"/>
      <c r="AS1939" s="15"/>
      <c r="AT1939" s="15"/>
      <c r="AU1939" s="15"/>
    </row>
    <row r="1940" spans="3:47" x14ac:dyDescent="0.2">
      <c r="C1940" s="14"/>
      <c r="D1940" s="14"/>
      <c r="AA1940" s="15"/>
      <c r="AB1940" s="15"/>
      <c r="AC1940" s="15"/>
      <c r="AD1940" s="15"/>
      <c r="AE1940" s="15"/>
      <c r="AG1940" s="68"/>
      <c r="AN1940" s="15"/>
      <c r="AO1940" s="15"/>
      <c r="AP1940" s="15"/>
      <c r="AQ1940" s="15"/>
      <c r="AR1940" s="15"/>
      <c r="AS1940" s="15"/>
      <c r="AT1940" s="15"/>
      <c r="AU1940" s="15"/>
    </row>
    <row r="1941" spans="3:47" x14ac:dyDescent="0.2">
      <c r="C1941" s="14"/>
      <c r="D1941" s="14"/>
      <c r="AA1941" s="15"/>
      <c r="AB1941" s="15"/>
      <c r="AC1941" s="15"/>
      <c r="AD1941" s="15"/>
      <c r="AE1941" s="15"/>
      <c r="AG1941" s="68"/>
      <c r="AN1941" s="15"/>
      <c r="AO1941" s="15"/>
      <c r="AP1941" s="15"/>
      <c r="AQ1941" s="15"/>
      <c r="AR1941" s="15"/>
      <c r="AS1941" s="15"/>
      <c r="AT1941" s="15"/>
      <c r="AU1941" s="15"/>
    </row>
    <row r="1942" spans="3:47" x14ac:dyDescent="0.2">
      <c r="C1942" s="14"/>
      <c r="D1942" s="14"/>
      <c r="AA1942" s="15"/>
      <c r="AB1942" s="15"/>
      <c r="AC1942" s="15"/>
      <c r="AD1942" s="15"/>
      <c r="AE1942" s="15"/>
      <c r="AG1942" s="68"/>
      <c r="AN1942" s="15"/>
      <c r="AO1942" s="15"/>
      <c r="AP1942" s="15"/>
      <c r="AQ1942" s="15"/>
      <c r="AR1942" s="15"/>
      <c r="AS1942" s="15"/>
      <c r="AT1942" s="15"/>
      <c r="AU1942" s="15"/>
    </row>
    <row r="1943" spans="3:47" x14ac:dyDescent="0.2">
      <c r="C1943" s="14"/>
      <c r="D1943" s="14"/>
      <c r="AA1943" s="15"/>
      <c r="AB1943" s="15"/>
      <c r="AC1943" s="15"/>
      <c r="AD1943" s="15"/>
      <c r="AE1943" s="15"/>
      <c r="AG1943" s="68"/>
      <c r="AN1943" s="15"/>
      <c r="AO1943" s="15"/>
      <c r="AP1943" s="15"/>
      <c r="AQ1943" s="15"/>
      <c r="AR1943" s="15"/>
      <c r="AS1943" s="15"/>
      <c r="AT1943" s="15"/>
      <c r="AU1943" s="15"/>
    </row>
    <row r="1944" spans="3:47" x14ac:dyDescent="0.2">
      <c r="C1944" s="14"/>
      <c r="D1944" s="14"/>
      <c r="AA1944" s="15"/>
      <c r="AB1944" s="15"/>
      <c r="AC1944" s="15"/>
      <c r="AD1944" s="15"/>
      <c r="AE1944" s="15"/>
      <c r="AG1944" s="68"/>
      <c r="AN1944" s="15"/>
      <c r="AO1944" s="15"/>
      <c r="AP1944" s="15"/>
      <c r="AQ1944" s="15"/>
      <c r="AR1944" s="15"/>
      <c r="AS1944" s="15"/>
      <c r="AT1944" s="15"/>
      <c r="AU1944" s="15"/>
    </row>
    <row r="1945" spans="3:47" x14ac:dyDescent="0.2">
      <c r="C1945" s="14"/>
      <c r="D1945" s="14"/>
      <c r="AA1945" s="15"/>
      <c r="AB1945" s="15"/>
      <c r="AC1945" s="15"/>
      <c r="AD1945" s="15"/>
      <c r="AE1945" s="15"/>
      <c r="AG1945" s="68"/>
      <c r="AN1945" s="15"/>
      <c r="AO1945" s="15"/>
      <c r="AP1945" s="15"/>
      <c r="AQ1945" s="15"/>
      <c r="AR1945" s="15"/>
      <c r="AS1945" s="15"/>
      <c r="AT1945" s="15"/>
      <c r="AU1945" s="15"/>
    </row>
    <row r="1946" spans="3:47" x14ac:dyDescent="0.2">
      <c r="C1946" s="14"/>
      <c r="D1946" s="14"/>
      <c r="AA1946" s="15"/>
      <c r="AB1946" s="15"/>
      <c r="AC1946" s="15"/>
      <c r="AD1946" s="15"/>
      <c r="AE1946" s="15"/>
      <c r="AG1946" s="68"/>
      <c r="AN1946" s="15"/>
      <c r="AO1946" s="15"/>
      <c r="AP1946" s="15"/>
      <c r="AQ1946" s="15"/>
      <c r="AR1946" s="15"/>
      <c r="AS1946" s="15"/>
      <c r="AT1946" s="15"/>
      <c r="AU1946" s="15"/>
    </row>
    <row r="1947" spans="3:47" x14ac:dyDescent="0.2">
      <c r="C1947" s="14"/>
      <c r="D1947" s="14"/>
      <c r="AA1947" s="15"/>
      <c r="AB1947" s="15"/>
      <c r="AC1947" s="15"/>
      <c r="AD1947" s="15"/>
      <c r="AE1947" s="15"/>
      <c r="AG1947" s="68"/>
      <c r="AN1947" s="15"/>
      <c r="AO1947" s="15"/>
      <c r="AP1947" s="15"/>
      <c r="AQ1947" s="15"/>
      <c r="AR1947" s="15"/>
      <c r="AS1947" s="15"/>
      <c r="AT1947" s="15"/>
      <c r="AU1947" s="15"/>
    </row>
    <row r="1948" spans="3:47" x14ac:dyDescent="0.2">
      <c r="C1948" s="14"/>
      <c r="D1948" s="14"/>
      <c r="AA1948" s="15"/>
      <c r="AB1948" s="15"/>
      <c r="AC1948" s="15"/>
      <c r="AD1948" s="15"/>
      <c r="AE1948" s="15"/>
      <c r="AG1948" s="68"/>
      <c r="AN1948" s="15"/>
      <c r="AO1948" s="15"/>
      <c r="AP1948" s="15"/>
      <c r="AQ1948" s="15"/>
      <c r="AR1948" s="15"/>
      <c r="AS1948" s="15"/>
      <c r="AT1948" s="15"/>
      <c r="AU1948" s="15"/>
    </row>
    <row r="1949" spans="3:47" x14ac:dyDescent="0.2">
      <c r="C1949" s="14"/>
      <c r="D1949" s="14"/>
      <c r="AA1949" s="15"/>
      <c r="AB1949" s="15"/>
      <c r="AC1949" s="15"/>
      <c r="AD1949" s="15"/>
      <c r="AE1949" s="15"/>
      <c r="AG1949" s="68"/>
      <c r="AN1949" s="15"/>
      <c r="AO1949" s="15"/>
      <c r="AP1949" s="15"/>
      <c r="AQ1949" s="15"/>
      <c r="AR1949" s="15"/>
      <c r="AS1949" s="15"/>
      <c r="AT1949" s="15"/>
      <c r="AU1949" s="15"/>
    </row>
    <row r="1950" spans="3:47" x14ac:dyDescent="0.2">
      <c r="C1950" s="14"/>
      <c r="D1950" s="14"/>
      <c r="AA1950" s="15"/>
      <c r="AB1950" s="15"/>
      <c r="AC1950" s="15"/>
      <c r="AD1950" s="15"/>
      <c r="AE1950" s="15"/>
      <c r="AG1950" s="68"/>
      <c r="AN1950" s="15"/>
      <c r="AO1950" s="15"/>
      <c r="AP1950" s="15"/>
      <c r="AQ1950" s="15"/>
      <c r="AR1950" s="15"/>
      <c r="AS1950" s="15"/>
      <c r="AT1950" s="15"/>
      <c r="AU1950" s="15"/>
    </row>
    <row r="1951" spans="3:47" x14ac:dyDescent="0.2">
      <c r="C1951" s="14"/>
      <c r="D1951" s="14"/>
      <c r="AA1951" s="15"/>
      <c r="AB1951" s="15"/>
      <c r="AC1951" s="15"/>
      <c r="AD1951" s="15"/>
      <c r="AE1951" s="15"/>
      <c r="AG1951" s="68"/>
      <c r="AN1951" s="15"/>
      <c r="AO1951" s="15"/>
      <c r="AP1951" s="15"/>
      <c r="AQ1951" s="15"/>
      <c r="AR1951" s="15"/>
      <c r="AS1951" s="15"/>
      <c r="AT1951" s="15"/>
      <c r="AU1951" s="15"/>
    </row>
    <row r="1952" spans="3:47" x14ac:dyDescent="0.2">
      <c r="C1952" s="14"/>
      <c r="D1952" s="14"/>
      <c r="AA1952" s="15"/>
      <c r="AB1952" s="15"/>
      <c r="AC1952" s="15"/>
      <c r="AD1952" s="15"/>
      <c r="AE1952" s="15"/>
      <c r="AG1952" s="68"/>
      <c r="AN1952" s="15"/>
      <c r="AO1952" s="15"/>
      <c r="AP1952" s="15"/>
      <c r="AQ1952" s="15"/>
      <c r="AR1952" s="15"/>
      <c r="AS1952" s="15"/>
      <c r="AT1952" s="15"/>
      <c r="AU1952" s="15"/>
    </row>
    <row r="1953" spans="3:47" x14ac:dyDescent="0.2">
      <c r="C1953" s="14"/>
      <c r="D1953" s="14"/>
      <c r="AA1953" s="15"/>
      <c r="AB1953" s="15"/>
      <c r="AC1953" s="15"/>
      <c r="AD1953" s="15"/>
      <c r="AE1953" s="15"/>
      <c r="AG1953" s="68"/>
      <c r="AN1953" s="15"/>
      <c r="AO1953" s="15"/>
      <c r="AP1953" s="15"/>
      <c r="AQ1953" s="15"/>
      <c r="AR1953" s="15"/>
      <c r="AS1953" s="15"/>
      <c r="AT1953" s="15"/>
      <c r="AU1953" s="15"/>
    </row>
    <row r="1954" spans="3:47" x14ac:dyDescent="0.2">
      <c r="C1954" s="14"/>
      <c r="D1954" s="14"/>
      <c r="AA1954" s="15"/>
      <c r="AB1954" s="15"/>
      <c r="AC1954" s="15"/>
      <c r="AD1954" s="15"/>
      <c r="AE1954" s="15"/>
      <c r="AG1954" s="68"/>
      <c r="AN1954" s="15"/>
      <c r="AO1954" s="15"/>
      <c r="AP1954" s="15"/>
      <c r="AQ1954" s="15"/>
      <c r="AR1954" s="15"/>
      <c r="AS1954" s="15"/>
      <c r="AT1954" s="15"/>
      <c r="AU1954" s="15"/>
    </row>
    <row r="1955" spans="3:47" x14ac:dyDescent="0.2">
      <c r="C1955" s="14"/>
      <c r="D1955" s="14"/>
      <c r="AA1955" s="15"/>
      <c r="AB1955" s="15"/>
      <c r="AC1955" s="15"/>
      <c r="AD1955" s="15"/>
      <c r="AE1955" s="15"/>
      <c r="AG1955" s="68"/>
      <c r="AN1955" s="15"/>
      <c r="AO1955" s="15"/>
      <c r="AP1955" s="15"/>
      <c r="AQ1955" s="15"/>
      <c r="AR1955" s="15"/>
      <c r="AS1955" s="15"/>
      <c r="AT1955" s="15"/>
      <c r="AU1955" s="15"/>
    </row>
    <row r="1956" spans="3:47" x14ac:dyDescent="0.2">
      <c r="C1956" s="14"/>
      <c r="D1956" s="14"/>
      <c r="AA1956" s="15"/>
      <c r="AB1956" s="15"/>
      <c r="AC1956" s="15"/>
      <c r="AD1956" s="15"/>
      <c r="AE1956" s="15"/>
      <c r="AG1956" s="68"/>
      <c r="AN1956" s="15"/>
      <c r="AO1956" s="15"/>
      <c r="AP1956" s="15"/>
      <c r="AQ1956" s="15"/>
      <c r="AR1956" s="15"/>
      <c r="AS1956" s="15"/>
      <c r="AT1956" s="15"/>
      <c r="AU1956" s="15"/>
    </row>
    <row r="1957" spans="3:47" x14ac:dyDescent="0.2">
      <c r="C1957" s="14"/>
      <c r="D1957" s="14"/>
      <c r="AA1957" s="15"/>
      <c r="AB1957" s="15"/>
      <c r="AC1957" s="15"/>
      <c r="AD1957" s="15"/>
      <c r="AE1957" s="15"/>
      <c r="AG1957" s="68"/>
      <c r="AN1957" s="15"/>
      <c r="AO1957" s="15"/>
      <c r="AP1957" s="15"/>
      <c r="AQ1957" s="15"/>
      <c r="AR1957" s="15"/>
      <c r="AS1957" s="15"/>
      <c r="AT1957" s="15"/>
      <c r="AU1957" s="15"/>
    </row>
    <row r="1958" spans="3:47" x14ac:dyDescent="0.2">
      <c r="C1958" s="14"/>
      <c r="D1958" s="14"/>
      <c r="AA1958" s="15"/>
      <c r="AB1958" s="15"/>
      <c r="AC1958" s="15"/>
      <c r="AD1958" s="15"/>
      <c r="AE1958" s="15"/>
      <c r="AG1958" s="68"/>
      <c r="AN1958" s="15"/>
      <c r="AO1958" s="15"/>
      <c r="AP1958" s="15"/>
      <c r="AQ1958" s="15"/>
      <c r="AR1958" s="15"/>
      <c r="AS1958" s="15"/>
      <c r="AT1958" s="15"/>
      <c r="AU1958" s="15"/>
    </row>
    <row r="1959" spans="3:47" x14ac:dyDescent="0.2">
      <c r="C1959" s="14"/>
      <c r="D1959" s="14"/>
      <c r="AA1959" s="15"/>
      <c r="AB1959" s="15"/>
      <c r="AC1959" s="15"/>
      <c r="AD1959" s="15"/>
      <c r="AE1959" s="15"/>
      <c r="AG1959" s="68"/>
      <c r="AN1959" s="15"/>
      <c r="AO1959" s="15"/>
      <c r="AP1959" s="15"/>
      <c r="AQ1959" s="15"/>
      <c r="AR1959" s="15"/>
      <c r="AS1959" s="15"/>
      <c r="AT1959" s="15"/>
      <c r="AU1959" s="15"/>
    </row>
    <row r="1960" spans="3:47" x14ac:dyDescent="0.2">
      <c r="C1960" s="14"/>
      <c r="D1960" s="14"/>
      <c r="AA1960" s="15"/>
      <c r="AB1960" s="15"/>
      <c r="AC1960" s="15"/>
      <c r="AD1960" s="15"/>
      <c r="AE1960" s="15"/>
      <c r="AG1960" s="68"/>
      <c r="AN1960" s="15"/>
      <c r="AO1960" s="15"/>
      <c r="AP1960" s="15"/>
      <c r="AQ1960" s="15"/>
      <c r="AR1960" s="15"/>
      <c r="AS1960" s="15"/>
      <c r="AT1960" s="15"/>
      <c r="AU1960" s="15"/>
    </row>
    <row r="1961" spans="3:47" x14ac:dyDescent="0.2">
      <c r="C1961" s="14"/>
      <c r="D1961" s="14"/>
      <c r="AA1961" s="15"/>
      <c r="AB1961" s="15"/>
      <c r="AC1961" s="15"/>
      <c r="AD1961" s="15"/>
      <c r="AE1961" s="15"/>
      <c r="AG1961" s="68"/>
      <c r="AN1961" s="15"/>
      <c r="AO1961" s="15"/>
      <c r="AP1961" s="15"/>
      <c r="AQ1961" s="15"/>
      <c r="AR1961" s="15"/>
      <c r="AS1961" s="15"/>
      <c r="AT1961" s="15"/>
      <c r="AU1961" s="15"/>
    </row>
    <row r="1962" spans="3:47" x14ac:dyDescent="0.2">
      <c r="C1962" s="14"/>
      <c r="D1962" s="14"/>
      <c r="AA1962" s="15"/>
      <c r="AB1962" s="15"/>
      <c r="AC1962" s="15"/>
      <c r="AD1962" s="15"/>
      <c r="AE1962" s="15"/>
      <c r="AG1962" s="68"/>
      <c r="AN1962" s="15"/>
      <c r="AO1962" s="15"/>
      <c r="AP1962" s="15"/>
      <c r="AQ1962" s="15"/>
      <c r="AR1962" s="15"/>
      <c r="AS1962" s="15"/>
      <c r="AT1962" s="15"/>
      <c r="AU1962" s="15"/>
    </row>
    <row r="1963" spans="3:47" x14ac:dyDescent="0.2">
      <c r="C1963" s="14"/>
      <c r="D1963" s="14"/>
      <c r="AA1963" s="15"/>
      <c r="AB1963" s="15"/>
      <c r="AC1963" s="15"/>
      <c r="AD1963" s="15"/>
      <c r="AE1963" s="15"/>
      <c r="AG1963" s="68"/>
      <c r="AN1963" s="15"/>
      <c r="AO1963" s="15"/>
      <c r="AP1963" s="15"/>
      <c r="AQ1963" s="15"/>
      <c r="AR1963" s="15"/>
      <c r="AS1963" s="15"/>
      <c r="AT1963" s="15"/>
      <c r="AU1963" s="15"/>
    </row>
    <row r="1964" spans="3:47" x14ac:dyDescent="0.2">
      <c r="C1964" s="14"/>
      <c r="D1964" s="14"/>
      <c r="AA1964" s="15"/>
      <c r="AB1964" s="15"/>
      <c r="AC1964" s="15"/>
      <c r="AD1964" s="15"/>
      <c r="AE1964" s="15"/>
      <c r="AG1964" s="68"/>
      <c r="AN1964" s="15"/>
      <c r="AO1964" s="15"/>
      <c r="AP1964" s="15"/>
      <c r="AQ1964" s="15"/>
      <c r="AR1964" s="15"/>
      <c r="AS1964" s="15"/>
      <c r="AT1964" s="15"/>
      <c r="AU1964" s="15"/>
    </row>
    <row r="1965" spans="3:47" x14ac:dyDescent="0.2">
      <c r="C1965" s="14"/>
      <c r="D1965" s="14"/>
      <c r="AA1965" s="15"/>
      <c r="AB1965" s="15"/>
      <c r="AC1965" s="15"/>
      <c r="AD1965" s="15"/>
      <c r="AE1965" s="15"/>
      <c r="AG1965" s="68"/>
      <c r="AN1965" s="15"/>
      <c r="AO1965" s="15"/>
      <c r="AP1965" s="15"/>
      <c r="AQ1965" s="15"/>
      <c r="AR1965" s="15"/>
      <c r="AS1965" s="15"/>
      <c r="AT1965" s="15"/>
      <c r="AU1965" s="15"/>
    </row>
    <row r="1966" spans="3:47" x14ac:dyDescent="0.2">
      <c r="C1966" s="14"/>
      <c r="D1966" s="14"/>
      <c r="AA1966" s="15"/>
      <c r="AB1966" s="15"/>
      <c r="AC1966" s="15"/>
      <c r="AD1966" s="15"/>
      <c r="AE1966" s="15"/>
      <c r="AG1966" s="68"/>
      <c r="AN1966" s="15"/>
      <c r="AO1966" s="15"/>
      <c r="AP1966" s="15"/>
      <c r="AQ1966" s="15"/>
      <c r="AR1966" s="15"/>
      <c r="AS1966" s="15"/>
      <c r="AT1966" s="15"/>
      <c r="AU1966" s="15"/>
    </row>
    <row r="1967" spans="3:47" x14ac:dyDescent="0.2">
      <c r="C1967" s="14"/>
      <c r="D1967" s="14"/>
      <c r="AA1967" s="15"/>
      <c r="AB1967" s="15"/>
      <c r="AC1967" s="15"/>
      <c r="AD1967" s="15"/>
      <c r="AE1967" s="15"/>
      <c r="AG1967" s="68"/>
      <c r="AN1967" s="15"/>
      <c r="AO1967" s="15"/>
      <c r="AP1967" s="15"/>
      <c r="AQ1967" s="15"/>
      <c r="AR1967" s="15"/>
      <c r="AS1967" s="15"/>
      <c r="AT1967" s="15"/>
      <c r="AU1967" s="15"/>
    </row>
    <row r="1968" spans="3:47" x14ac:dyDescent="0.2">
      <c r="C1968" s="14"/>
      <c r="D1968" s="14"/>
      <c r="AA1968" s="15"/>
      <c r="AB1968" s="15"/>
      <c r="AC1968" s="15"/>
      <c r="AD1968" s="15"/>
      <c r="AE1968" s="15"/>
      <c r="AG1968" s="68"/>
      <c r="AN1968" s="15"/>
      <c r="AO1968" s="15"/>
      <c r="AP1968" s="15"/>
      <c r="AQ1968" s="15"/>
      <c r="AR1968" s="15"/>
      <c r="AS1968" s="15"/>
      <c r="AT1968" s="15"/>
      <c r="AU1968" s="15"/>
    </row>
    <row r="1969" spans="3:47" x14ac:dyDescent="0.2">
      <c r="C1969" s="14"/>
      <c r="D1969" s="14"/>
      <c r="AA1969" s="15"/>
      <c r="AB1969" s="15"/>
      <c r="AC1969" s="15"/>
      <c r="AD1969" s="15"/>
      <c r="AE1969" s="15"/>
      <c r="AG1969" s="68"/>
      <c r="AN1969" s="15"/>
      <c r="AO1969" s="15"/>
      <c r="AP1969" s="15"/>
      <c r="AQ1969" s="15"/>
      <c r="AR1969" s="15"/>
      <c r="AS1969" s="15"/>
      <c r="AT1969" s="15"/>
      <c r="AU1969" s="15"/>
    </row>
    <row r="1970" spans="3:47" x14ac:dyDescent="0.2">
      <c r="C1970" s="14"/>
      <c r="D1970" s="14"/>
      <c r="AA1970" s="15"/>
      <c r="AB1970" s="15"/>
      <c r="AC1970" s="15"/>
      <c r="AD1970" s="15"/>
      <c r="AE1970" s="15"/>
      <c r="AG1970" s="68"/>
      <c r="AN1970" s="15"/>
      <c r="AO1970" s="15"/>
      <c r="AP1970" s="15"/>
      <c r="AQ1970" s="15"/>
      <c r="AR1970" s="15"/>
      <c r="AS1970" s="15"/>
      <c r="AT1970" s="15"/>
      <c r="AU1970" s="15"/>
    </row>
    <row r="1971" spans="3:47" x14ac:dyDescent="0.2">
      <c r="C1971" s="14"/>
      <c r="D1971" s="14"/>
      <c r="AA1971" s="15"/>
      <c r="AB1971" s="15"/>
      <c r="AC1971" s="15"/>
      <c r="AD1971" s="15"/>
      <c r="AE1971" s="15"/>
      <c r="AG1971" s="68"/>
      <c r="AN1971" s="15"/>
      <c r="AO1971" s="15"/>
      <c r="AP1971" s="15"/>
      <c r="AQ1971" s="15"/>
      <c r="AR1971" s="15"/>
      <c r="AS1971" s="15"/>
      <c r="AT1971" s="15"/>
      <c r="AU1971" s="15"/>
    </row>
    <row r="1972" spans="3:47" x14ac:dyDescent="0.2">
      <c r="C1972" s="14"/>
      <c r="D1972" s="14"/>
      <c r="AA1972" s="15"/>
      <c r="AB1972" s="15"/>
      <c r="AC1972" s="15"/>
      <c r="AD1972" s="15"/>
      <c r="AE1972" s="15"/>
      <c r="AG1972" s="68"/>
      <c r="AN1972" s="15"/>
      <c r="AO1972" s="15"/>
      <c r="AP1972" s="15"/>
      <c r="AQ1972" s="15"/>
      <c r="AR1972" s="15"/>
      <c r="AS1972" s="15"/>
      <c r="AT1972" s="15"/>
      <c r="AU1972" s="15"/>
    </row>
    <row r="1973" spans="3:47" x14ac:dyDescent="0.2">
      <c r="C1973" s="14"/>
      <c r="D1973" s="14"/>
      <c r="AA1973" s="15"/>
      <c r="AB1973" s="15"/>
      <c r="AC1973" s="15"/>
      <c r="AD1973" s="15"/>
      <c r="AE1973" s="15"/>
      <c r="AG1973" s="68"/>
      <c r="AN1973" s="15"/>
      <c r="AO1973" s="15"/>
      <c r="AP1973" s="15"/>
      <c r="AQ1973" s="15"/>
      <c r="AR1973" s="15"/>
      <c r="AS1973" s="15"/>
      <c r="AT1973" s="15"/>
      <c r="AU1973" s="15"/>
    </row>
    <row r="1974" spans="3:47" x14ac:dyDescent="0.2">
      <c r="C1974" s="14"/>
      <c r="D1974" s="14"/>
      <c r="AA1974" s="15"/>
      <c r="AB1974" s="15"/>
      <c r="AC1974" s="15"/>
      <c r="AD1974" s="15"/>
      <c r="AE1974" s="15"/>
      <c r="AG1974" s="68"/>
      <c r="AN1974" s="15"/>
      <c r="AO1974" s="15"/>
      <c r="AP1974" s="15"/>
      <c r="AQ1974" s="15"/>
      <c r="AR1974" s="15"/>
      <c r="AS1974" s="15"/>
      <c r="AT1974" s="15"/>
      <c r="AU1974" s="15"/>
    </row>
    <row r="1975" spans="3:47" x14ac:dyDescent="0.2">
      <c r="C1975" s="14"/>
      <c r="D1975" s="14"/>
      <c r="AA1975" s="15"/>
      <c r="AB1975" s="15"/>
      <c r="AC1975" s="15"/>
      <c r="AD1975" s="15"/>
      <c r="AE1975" s="15"/>
      <c r="AG1975" s="68"/>
      <c r="AN1975" s="15"/>
      <c r="AO1975" s="15"/>
      <c r="AP1975" s="15"/>
      <c r="AQ1975" s="15"/>
      <c r="AR1975" s="15"/>
      <c r="AS1975" s="15"/>
      <c r="AT1975" s="15"/>
      <c r="AU1975" s="15"/>
    </row>
    <row r="1976" spans="3:47" x14ac:dyDescent="0.2">
      <c r="C1976" s="14"/>
      <c r="D1976" s="14"/>
      <c r="AA1976" s="15"/>
      <c r="AB1976" s="15"/>
      <c r="AC1976" s="15"/>
      <c r="AD1976" s="15"/>
      <c r="AE1976" s="15"/>
      <c r="AG1976" s="68"/>
      <c r="AN1976" s="15"/>
      <c r="AO1976" s="15"/>
      <c r="AP1976" s="15"/>
      <c r="AQ1976" s="15"/>
      <c r="AR1976" s="15"/>
      <c r="AS1976" s="15"/>
      <c r="AT1976" s="15"/>
      <c r="AU1976" s="15"/>
    </row>
    <row r="1977" spans="3:47" x14ac:dyDescent="0.2">
      <c r="C1977" s="14"/>
      <c r="D1977" s="14"/>
      <c r="AA1977" s="15"/>
      <c r="AB1977" s="15"/>
      <c r="AC1977" s="15"/>
      <c r="AD1977" s="15"/>
      <c r="AE1977" s="15"/>
      <c r="AG1977" s="68"/>
      <c r="AN1977" s="15"/>
      <c r="AO1977" s="15"/>
      <c r="AP1977" s="15"/>
      <c r="AQ1977" s="15"/>
      <c r="AR1977" s="15"/>
      <c r="AS1977" s="15"/>
      <c r="AT1977" s="15"/>
      <c r="AU1977" s="15"/>
    </row>
    <row r="1978" spans="3:47" x14ac:dyDescent="0.2">
      <c r="C1978" s="14"/>
      <c r="D1978" s="14"/>
      <c r="AA1978" s="15"/>
      <c r="AB1978" s="15"/>
      <c r="AC1978" s="15"/>
      <c r="AD1978" s="15"/>
      <c r="AE1978" s="15"/>
      <c r="AG1978" s="68"/>
      <c r="AN1978" s="15"/>
      <c r="AO1978" s="15"/>
      <c r="AP1978" s="15"/>
      <c r="AQ1978" s="15"/>
      <c r="AR1978" s="15"/>
      <c r="AS1978" s="15"/>
      <c r="AT1978" s="15"/>
      <c r="AU1978" s="15"/>
    </row>
    <row r="1979" spans="3:47" x14ac:dyDescent="0.2">
      <c r="C1979" s="14"/>
      <c r="D1979" s="14"/>
      <c r="AA1979" s="15"/>
      <c r="AB1979" s="15"/>
      <c r="AC1979" s="15"/>
      <c r="AD1979" s="15"/>
      <c r="AE1979" s="15"/>
      <c r="AG1979" s="68"/>
      <c r="AN1979" s="15"/>
      <c r="AO1979" s="15"/>
      <c r="AP1979" s="15"/>
      <c r="AQ1979" s="15"/>
      <c r="AR1979" s="15"/>
      <c r="AS1979" s="15"/>
      <c r="AT1979" s="15"/>
      <c r="AU1979" s="15"/>
    </row>
    <row r="1980" spans="3:47" x14ac:dyDescent="0.2">
      <c r="C1980" s="14"/>
      <c r="D1980" s="14"/>
      <c r="AA1980" s="15"/>
      <c r="AB1980" s="15"/>
      <c r="AC1980" s="15"/>
      <c r="AD1980" s="15"/>
      <c r="AE1980" s="15"/>
      <c r="AG1980" s="68"/>
      <c r="AN1980" s="15"/>
      <c r="AO1980" s="15"/>
      <c r="AP1980" s="15"/>
      <c r="AQ1980" s="15"/>
      <c r="AR1980" s="15"/>
      <c r="AS1980" s="15"/>
      <c r="AT1980" s="15"/>
      <c r="AU1980" s="15"/>
    </row>
    <row r="1981" spans="3:47" x14ac:dyDescent="0.2">
      <c r="C1981" s="14"/>
      <c r="D1981" s="14"/>
      <c r="AA1981" s="15"/>
      <c r="AB1981" s="15"/>
      <c r="AC1981" s="15"/>
      <c r="AD1981" s="15"/>
      <c r="AE1981" s="15"/>
      <c r="AG1981" s="68"/>
      <c r="AN1981" s="15"/>
      <c r="AO1981" s="15"/>
      <c r="AP1981" s="15"/>
      <c r="AQ1981" s="15"/>
      <c r="AR1981" s="15"/>
      <c r="AS1981" s="15"/>
      <c r="AT1981" s="15"/>
      <c r="AU1981" s="15"/>
    </row>
    <row r="1982" spans="3:47" x14ac:dyDescent="0.2">
      <c r="C1982" s="14"/>
      <c r="D1982" s="14"/>
      <c r="AA1982" s="15"/>
      <c r="AB1982" s="15"/>
      <c r="AC1982" s="15"/>
      <c r="AD1982" s="15"/>
      <c r="AE1982" s="15"/>
      <c r="AG1982" s="68"/>
      <c r="AN1982" s="15"/>
      <c r="AO1982" s="15"/>
      <c r="AP1982" s="15"/>
      <c r="AQ1982" s="15"/>
      <c r="AR1982" s="15"/>
      <c r="AS1982" s="15"/>
      <c r="AT1982" s="15"/>
      <c r="AU1982" s="15"/>
    </row>
    <row r="1983" spans="3:47" x14ac:dyDescent="0.2">
      <c r="C1983" s="14"/>
      <c r="D1983" s="14"/>
      <c r="AA1983" s="15"/>
      <c r="AB1983" s="15"/>
      <c r="AC1983" s="15"/>
      <c r="AD1983" s="15"/>
      <c r="AE1983" s="15"/>
      <c r="AG1983" s="68"/>
      <c r="AN1983" s="15"/>
      <c r="AO1983" s="15"/>
      <c r="AP1983" s="15"/>
      <c r="AQ1983" s="15"/>
      <c r="AR1983" s="15"/>
      <c r="AS1983" s="15"/>
      <c r="AT1983" s="15"/>
      <c r="AU1983" s="15"/>
    </row>
    <row r="1984" spans="3:47" x14ac:dyDescent="0.2">
      <c r="C1984" s="14"/>
      <c r="D1984" s="14"/>
      <c r="AA1984" s="15"/>
      <c r="AB1984" s="15"/>
      <c r="AC1984" s="15"/>
      <c r="AD1984" s="15"/>
      <c r="AE1984" s="15"/>
      <c r="AG1984" s="68"/>
      <c r="AN1984" s="15"/>
      <c r="AO1984" s="15"/>
      <c r="AP1984" s="15"/>
      <c r="AQ1984" s="15"/>
      <c r="AR1984" s="15"/>
      <c r="AS1984" s="15"/>
      <c r="AT1984" s="15"/>
      <c r="AU1984" s="15"/>
    </row>
    <row r="1985" spans="3:47" x14ac:dyDescent="0.2">
      <c r="C1985" s="14"/>
      <c r="D1985" s="14"/>
      <c r="AA1985" s="15"/>
      <c r="AB1985" s="15"/>
      <c r="AC1985" s="15"/>
      <c r="AD1985" s="15"/>
      <c r="AE1985" s="15"/>
      <c r="AG1985" s="68"/>
      <c r="AN1985" s="15"/>
      <c r="AO1985" s="15"/>
      <c r="AP1985" s="15"/>
      <c r="AQ1985" s="15"/>
      <c r="AR1985" s="15"/>
      <c r="AS1985" s="15"/>
      <c r="AT1985" s="15"/>
      <c r="AU1985" s="15"/>
    </row>
    <row r="1986" spans="3:47" x14ac:dyDescent="0.2">
      <c r="C1986" s="14"/>
      <c r="D1986" s="14"/>
      <c r="AA1986" s="15"/>
      <c r="AB1986" s="15"/>
      <c r="AC1986" s="15"/>
      <c r="AD1986" s="15"/>
      <c r="AE1986" s="15"/>
      <c r="AG1986" s="68"/>
      <c r="AN1986" s="15"/>
      <c r="AO1986" s="15"/>
      <c r="AP1986" s="15"/>
      <c r="AQ1986" s="15"/>
      <c r="AR1986" s="15"/>
      <c r="AS1986" s="15"/>
      <c r="AT1986" s="15"/>
      <c r="AU1986" s="15"/>
    </row>
    <row r="1987" spans="3:47" x14ac:dyDescent="0.2">
      <c r="C1987" s="14"/>
      <c r="D1987" s="14"/>
      <c r="AA1987" s="15"/>
      <c r="AB1987" s="15"/>
      <c r="AC1987" s="15"/>
      <c r="AD1987" s="15"/>
      <c r="AE1987" s="15"/>
      <c r="AG1987" s="68"/>
      <c r="AN1987" s="15"/>
      <c r="AO1987" s="15"/>
      <c r="AP1987" s="15"/>
      <c r="AQ1987" s="15"/>
      <c r="AR1987" s="15"/>
      <c r="AS1987" s="15"/>
      <c r="AT1987" s="15"/>
      <c r="AU1987" s="15"/>
    </row>
    <row r="1988" spans="3:47" x14ac:dyDescent="0.2">
      <c r="C1988" s="14"/>
      <c r="D1988" s="14"/>
      <c r="AA1988" s="15"/>
      <c r="AB1988" s="15"/>
      <c r="AC1988" s="15"/>
      <c r="AD1988" s="15"/>
      <c r="AE1988" s="15"/>
      <c r="AG1988" s="68"/>
      <c r="AN1988" s="15"/>
      <c r="AO1988" s="15"/>
      <c r="AP1988" s="15"/>
      <c r="AQ1988" s="15"/>
      <c r="AR1988" s="15"/>
      <c r="AS1988" s="15"/>
      <c r="AT1988" s="15"/>
      <c r="AU1988" s="15"/>
    </row>
    <row r="1989" spans="3:47" x14ac:dyDescent="0.2">
      <c r="C1989" s="14"/>
      <c r="D1989" s="14"/>
      <c r="AA1989" s="15"/>
      <c r="AB1989" s="15"/>
      <c r="AC1989" s="15"/>
      <c r="AD1989" s="15"/>
      <c r="AE1989" s="15"/>
      <c r="AG1989" s="68"/>
      <c r="AN1989" s="15"/>
      <c r="AO1989" s="15"/>
      <c r="AP1989" s="15"/>
      <c r="AQ1989" s="15"/>
      <c r="AR1989" s="15"/>
      <c r="AS1989" s="15"/>
      <c r="AT1989" s="15"/>
      <c r="AU1989" s="15"/>
    </row>
    <row r="1990" spans="3:47" x14ac:dyDescent="0.2">
      <c r="C1990" s="14"/>
      <c r="D1990" s="14"/>
      <c r="AA1990" s="15"/>
      <c r="AB1990" s="15"/>
      <c r="AC1990" s="15"/>
      <c r="AD1990" s="15"/>
      <c r="AE1990" s="15"/>
      <c r="AG1990" s="68"/>
      <c r="AN1990" s="15"/>
      <c r="AO1990" s="15"/>
      <c r="AP1990" s="15"/>
      <c r="AQ1990" s="15"/>
      <c r="AR1990" s="15"/>
      <c r="AS1990" s="15"/>
      <c r="AT1990" s="15"/>
      <c r="AU1990" s="15"/>
    </row>
    <row r="1991" spans="3:47" x14ac:dyDescent="0.2">
      <c r="C1991" s="14"/>
      <c r="D1991" s="14"/>
      <c r="AA1991" s="15"/>
      <c r="AB1991" s="15"/>
      <c r="AC1991" s="15"/>
      <c r="AD1991" s="15"/>
      <c r="AE1991" s="15"/>
      <c r="AG1991" s="68"/>
      <c r="AN1991" s="15"/>
      <c r="AO1991" s="15"/>
      <c r="AP1991" s="15"/>
      <c r="AQ1991" s="15"/>
      <c r="AR1991" s="15"/>
      <c r="AS1991" s="15"/>
      <c r="AT1991" s="15"/>
      <c r="AU1991" s="15"/>
    </row>
    <row r="1992" spans="3:47" x14ac:dyDescent="0.2">
      <c r="C1992" s="14"/>
      <c r="D1992" s="14"/>
      <c r="AA1992" s="15"/>
      <c r="AB1992" s="15"/>
      <c r="AC1992" s="15"/>
      <c r="AD1992" s="15"/>
      <c r="AE1992" s="15"/>
      <c r="AG1992" s="68"/>
      <c r="AN1992" s="15"/>
      <c r="AO1992" s="15"/>
      <c r="AP1992" s="15"/>
      <c r="AQ1992" s="15"/>
      <c r="AR1992" s="15"/>
      <c r="AS1992" s="15"/>
      <c r="AT1992" s="15"/>
      <c r="AU1992" s="15"/>
    </row>
    <row r="1993" spans="3:47" x14ac:dyDescent="0.2">
      <c r="C1993" s="14"/>
      <c r="D1993" s="14"/>
      <c r="AA1993" s="15"/>
      <c r="AB1993" s="15"/>
      <c r="AC1993" s="15"/>
      <c r="AD1993" s="15"/>
      <c r="AE1993" s="15"/>
      <c r="AG1993" s="68"/>
      <c r="AN1993" s="15"/>
      <c r="AO1993" s="15"/>
      <c r="AP1993" s="15"/>
      <c r="AQ1993" s="15"/>
      <c r="AR1993" s="15"/>
      <c r="AS1993" s="15"/>
      <c r="AT1993" s="15"/>
      <c r="AU1993" s="15"/>
    </row>
    <row r="1994" spans="3:47" x14ac:dyDescent="0.2">
      <c r="C1994" s="14"/>
      <c r="D1994" s="14"/>
      <c r="AA1994" s="15"/>
      <c r="AB1994" s="15"/>
      <c r="AC1994" s="15"/>
      <c r="AD1994" s="15"/>
      <c r="AE1994" s="15"/>
      <c r="AG1994" s="68"/>
      <c r="AN1994" s="15"/>
      <c r="AO1994" s="15"/>
      <c r="AP1994" s="15"/>
      <c r="AQ1994" s="15"/>
      <c r="AR1994" s="15"/>
      <c r="AS1994" s="15"/>
      <c r="AT1994" s="15"/>
      <c r="AU1994" s="15"/>
    </row>
    <row r="1995" spans="3:47" x14ac:dyDescent="0.2">
      <c r="C1995" s="14"/>
      <c r="D1995" s="14"/>
      <c r="AA1995" s="15"/>
      <c r="AB1995" s="15"/>
      <c r="AC1995" s="15"/>
      <c r="AD1995" s="15"/>
      <c r="AE1995" s="15"/>
      <c r="AG1995" s="68"/>
      <c r="AN1995" s="15"/>
      <c r="AO1995" s="15"/>
      <c r="AP1995" s="15"/>
      <c r="AQ1995" s="15"/>
      <c r="AR1995" s="15"/>
      <c r="AS1995" s="15"/>
      <c r="AT1995" s="15"/>
      <c r="AU1995" s="15"/>
    </row>
    <row r="1996" spans="3:47" x14ac:dyDescent="0.2">
      <c r="C1996" s="14"/>
      <c r="D1996" s="14"/>
      <c r="AA1996" s="15"/>
      <c r="AB1996" s="15"/>
      <c r="AC1996" s="15"/>
      <c r="AD1996" s="15"/>
      <c r="AE1996" s="15"/>
      <c r="AG1996" s="68"/>
      <c r="AN1996" s="15"/>
      <c r="AO1996" s="15"/>
      <c r="AP1996" s="15"/>
      <c r="AQ1996" s="15"/>
      <c r="AR1996" s="15"/>
      <c r="AS1996" s="15"/>
      <c r="AT1996" s="15"/>
      <c r="AU1996" s="15"/>
    </row>
    <row r="1997" spans="3:47" x14ac:dyDescent="0.2">
      <c r="C1997" s="14"/>
      <c r="D1997" s="14"/>
      <c r="AA1997" s="15"/>
      <c r="AB1997" s="15"/>
      <c r="AC1997" s="15"/>
      <c r="AD1997" s="15"/>
      <c r="AE1997" s="15"/>
      <c r="AG1997" s="68"/>
      <c r="AN1997" s="15"/>
      <c r="AO1997" s="15"/>
      <c r="AP1997" s="15"/>
      <c r="AQ1997" s="15"/>
      <c r="AR1997" s="15"/>
      <c r="AS1997" s="15"/>
      <c r="AT1997" s="15"/>
      <c r="AU1997" s="15"/>
    </row>
    <row r="1998" spans="3:47" x14ac:dyDescent="0.2">
      <c r="C1998" s="14"/>
      <c r="D1998" s="14"/>
      <c r="AA1998" s="15"/>
      <c r="AB1998" s="15"/>
      <c r="AC1998" s="15"/>
      <c r="AD1998" s="15"/>
      <c r="AE1998" s="15"/>
      <c r="AG1998" s="68"/>
      <c r="AN1998" s="15"/>
      <c r="AO1998" s="15"/>
      <c r="AP1998" s="15"/>
      <c r="AQ1998" s="15"/>
      <c r="AR1998" s="15"/>
      <c r="AS1998" s="15"/>
      <c r="AT1998" s="15"/>
      <c r="AU1998" s="15"/>
    </row>
    <row r="1999" spans="3:47" x14ac:dyDescent="0.2">
      <c r="C1999" s="14"/>
      <c r="D1999" s="14"/>
      <c r="AA1999" s="15"/>
      <c r="AB1999" s="15"/>
      <c r="AC1999" s="15"/>
      <c r="AD1999" s="15"/>
      <c r="AE1999" s="15"/>
      <c r="AG1999" s="68"/>
      <c r="AN1999" s="15"/>
      <c r="AO1999" s="15"/>
      <c r="AP1999" s="15"/>
      <c r="AQ1999" s="15"/>
      <c r="AR1999" s="15"/>
      <c r="AS1999" s="15"/>
      <c r="AT1999" s="15"/>
      <c r="AU1999" s="15"/>
    </row>
    <row r="2000" spans="3:47" x14ac:dyDescent="0.2">
      <c r="C2000" s="14"/>
      <c r="D2000" s="14"/>
      <c r="AA2000" s="15"/>
      <c r="AB2000" s="15"/>
      <c r="AC2000" s="15"/>
      <c r="AD2000" s="15"/>
      <c r="AE2000" s="15"/>
      <c r="AG2000" s="68"/>
      <c r="AN2000" s="15"/>
      <c r="AO2000" s="15"/>
      <c r="AP2000" s="15"/>
      <c r="AQ2000" s="15"/>
      <c r="AR2000" s="15"/>
      <c r="AS2000" s="15"/>
      <c r="AT2000" s="15"/>
      <c r="AU2000" s="15"/>
    </row>
    <row r="2001" spans="3:47" x14ac:dyDescent="0.2">
      <c r="C2001" s="14"/>
      <c r="D2001" s="14"/>
      <c r="AA2001" s="15"/>
      <c r="AB2001" s="15"/>
      <c r="AC2001" s="15"/>
      <c r="AD2001" s="15"/>
      <c r="AE2001" s="15"/>
      <c r="AG2001" s="68"/>
      <c r="AN2001" s="15"/>
      <c r="AO2001" s="15"/>
      <c r="AP2001" s="15"/>
      <c r="AQ2001" s="15"/>
      <c r="AR2001" s="15"/>
      <c r="AS2001" s="15"/>
      <c r="AT2001" s="15"/>
      <c r="AU2001" s="15"/>
    </row>
    <row r="2002" spans="3:47" x14ac:dyDescent="0.2">
      <c r="C2002" s="14"/>
      <c r="D2002" s="14"/>
      <c r="AA2002" s="15"/>
      <c r="AB2002" s="15"/>
      <c r="AC2002" s="15"/>
      <c r="AD2002" s="15"/>
      <c r="AE2002" s="15"/>
      <c r="AG2002" s="68"/>
      <c r="AN2002" s="15"/>
      <c r="AO2002" s="15"/>
      <c r="AP2002" s="15"/>
      <c r="AQ2002" s="15"/>
      <c r="AR2002" s="15"/>
      <c r="AS2002" s="15"/>
      <c r="AT2002" s="15"/>
      <c r="AU2002" s="15"/>
    </row>
    <row r="2003" spans="3:47" x14ac:dyDescent="0.2">
      <c r="C2003" s="14"/>
      <c r="D2003" s="14"/>
      <c r="AA2003" s="15"/>
      <c r="AB2003" s="15"/>
      <c r="AC2003" s="15"/>
      <c r="AD2003" s="15"/>
      <c r="AE2003" s="15"/>
      <c r="AG2003" s="68"/>
      <c r="AN2003" s="15"/>
      <c r="AO2003" s="15"/>
      <c r="AP2003" s="15"/>
      <c r="AQ2003" s="15"/>
      <c r="AR2003" s="15"/>
      <c r="AS2003" s="15"/>
      <c r="AT2003" s="15"/>
      <c r="AU2003" s="15"/>
    </row>
    <row r="2004" spans="3:47" x14ac:dyDescent="0.2">
      <c r="C2004" s="14"/>
      <c r="D2004" s="14"/>
      <c r="AA2004" s="15"/>
      <c r="AB2004" s="15"/>
      <c r="AC2004" s="15"/>
      <c r="AD2004" s="15"/>
      <c r="AE2004" s="15"/>
      <c r="AG2004" s="68"/>
      <c r="AN2004" s="15"/>
      <c r="AO2004" s="15"/>
      <c r="AP2004" s="15"/>
      <c r="AQ2004" s="15"/>
      <c r="AR2004" s="15"/>
      <c r="AS2004" s="15"/>
      <c r="AT2004" s="15"/>
      <c r="AU2004" s="15"/>
    </row>
    <row r="2005" spans="3:47" x14ac:dyDescent="0.2">
      <c r="C2005" s="14"/>
      <c r="D2005" s="14"/>
      <c r="AA2005" s="15"/>
      <c r="AB2005" s="15"/>
      <c r="AC2005" s="15"/>
      <c r="AD2005" s="15"/>
      <c r="AE2005" s="15"/>
      <c r="AG2005" s="68"/>
      <c r="AN2005" s="15"/>
      <c r="AO2005" s="15"/>
      <c r="AP2005" s="15"/>
      <c r="AQ2005" s="15"/>
      <c r="AR2005" s="15"/>
      <c r="AS2005" s="15"/>
      <c r="AT2005" s="15"/>
      <c r="AU2005" s="15"/>
    </row>
    <row r="2006" spans="3:47" x14ac:dyDescent="0.2">
      <c r="C2006" s="14"/>
      <c r="D2006" s="14"/>
      <c r="AA2006" s="15"/>
      <c r="AB2006" s="15"/>
      <c r="AC2006" s="15"/>
      <c r="AD2006" s="15"/>
      <c r="AE2006" s="15"/>
      <c r="AG2006" s="68"/>
      <c r="AN2006" s="15"/>
      <c r="AO2006" s="15"/>
      <c r="AP2006" s="15"/>
      <c r="AQ2006" s="15"/>
      <c r="AR2006" s="15"/>
      <c r="AS2006" s="15"/>
      <c r="AT2006" s="15"/>
      <c r="AU2006" s="15"/>
    </row>
    <row r="2007" spans="3:47" x14ac:dyDescent="0.2">
      <c r="C2007" s="14"/>
      <c r="D2007" s="14"/>
      <c r="AA2007" s="15"/>
      <c r="AB2007" s="15"/>
      <c r="AC2007" s="15"/>
      <c r="AD2007" s="15"/>
      <c r="AE2007" s="15"/>
      <c r="AG2007" s="68"/>
      <c r="AN2007" s="15"/>
      <c r="AO2007" s="15"/>
      <c r="AP2007" s="15"/>
      <c r="AQ2007" s="15"/>
      <c r="AR2007" s="15"/>
      <c r="AS2007" s="15"/>
      <c r="AT2007" s="15"/>
      <c r="AU2007" s="15"/>
    </row>
    <row r="2008" spans="3:47" x14ac:dyDescent="0.2">
      <c r="C2008" s="14"/>
      <c r="D2008" s="14"/>
      <c r="AA2008" s="15"/>
      <c r="AB2008" s="15"/>
      <c r="AC2008" s="15"/>
      <c r="AD2008" s="15"/>
      <c r="AE2008" s="15"/>
      <c r="AG2008" s="68"/>
      <c r="AN2008" s="15"/>
      <c r="AO2008" s="15"/>
      <c r="AP2008" s="15"/>
      <c r="AQ2008" s="15"/>
      <c r="AR2008" s="15"/>
      <c r="AS2008" s="15"/>
      <c r="AT2008" s="15"/>
      <c r="AU2008" s="15"/>
    </row>
    <row r="2009" spans="3:47" x14ac:dyDescent="0.2">
      <c r="C2009" s="14"/>
      <c r="D2009" s="14"/>
      <c r="AA2009" s="15"/>
      <c r="AB2009" s="15"/>
      <c r="AC2009" s="15"/>
      <c r="AD2009" s="15"/>
      <c r="AE2009" s="15"/>
      <c r="AG2009" s="68"/>
      <c r="AN2009" s="15"/>
      <c r="AO2009" s="15"/>
      <c r="AP2009" s="15"/>
      <c r="AQ2009" s="15"/>
      <c r="AR2009" s="15"/>
      <c r="AS2009" s="15"/>
      <c r="AT2009" s="15"/>
      <c r="AU2009" s="15"/>
    </row>
    <row r="2010" spans="3:47" x14ac:dyDescent="0.2">
      <c r="C2010" s="14"/>
      <c r="D2010" s="14"/>
      <c r="AA2010" s="15"/>
      <c r="AB2010" s="15"/>
      <c r="AC2010" s="15"/>
      <c r="AD2010" s="15"/>
      <c r="AE2010" s="15"/>
      <c r="AG2010" s="68"/>
      <c r="AN2010" s="15"/>
      <c r="AO2010" s="15"/>
      <c r="AP2010" s="15"/>
      <c r="AQ2010" s="15"/>
      <c r="AR2010" s="15"/>
      <c r="AS2010" s="15"/>
      <c r="AT2010" s="15"/>
      <c r="AU2010" s="15"/>
    </row>
    <row r="2011" spans="3:47" x14ac:dyDescent="0.2">
      <c r="C2011" s="14"/>
      <c r="D2011" s="14"/>
      <c r="AA2011" s="15"/>
      <c r="AB2011" s="15"/>
      <c r="AC2011" s="15"/>
      <c r="AD2011" s="15"/>
      <c r="AE2011" s="15"/>
      <c r="AG2011" s="68"/>
      <c r="AN2011" s="15"/>
      <c r="AO2011" s="15"/>
      <c r="AP2011" s="15"/>
      <c r="AQ2011" s="15"/>
      <c r="AR2011" s="15"/>
      <c r="AS2011" s="15"/>
      <c r="AT2011" s="15"/>
      <c r="AU2011" s="15"/>
    </row>
    <row r="2012" spans="3:47" x14ac:dyDescent="0.2">
      <c r="C2012" s="14"/>
      <c r="D2012" s="14"/>
      <c r="AA2012" s="15"/>
      <c r="AB2012" s="15"/>
      <c r="AC2012" s="15"/>
      <c r="AD2012" s="15"/>
      <c r="AE2012" s="15"/>
      <c r="AG2012" s="68"/>
      <c r="AN2012" s="15"/>
      <c r="AO2012" s="15"/>
      <c r="AP2012" s="15"/>
      <c r="AQ2012" s="15"/>
      <c r="AR2012" s="15"/>
      <c r="AS2012" s="15"/>
      <c r="AT2012" s="15"/>
      <c r="AU2012" s="15"/>
    </row>
    <row r="2013" spans="3:47" x14ac:dyDescent="0.2">
      <c r="C2013" s="14"/>
      <c r="D2013" s="14"/>
      <c r="AA2013" s="15"/>
      <c r="AB2013" s="15"/>
      <c r="AC2013" s="15"/>
      <c r="AD2013" s="15"/>
      <c r="AE2013" s="15"/>
      <c r="AG2013" s="68"/>
      <c r="AN2013" s="15"/>
      <c r="AO2013" s="15"/>
      <c r="AP2013" s="15"/>
      <c r="AQ2013" s="15"/>
      <c r="AR2013" s="15"/>
      <c r="AS2013" s="15"/>
      <c r="AT2013" s="15"/>
      <c r="AU2013" s="15"/>
    </row>
    <row r="2014" spans="3:47" x14ac:dyDescent="0.2">
      <c r="C2014" s="14"/>
      <c r="D2014" s="14"/>
      <c r="AA2014" s="15"/>
      <c r="AB2014" s="15"/>
      <c r="AC2014" s="15"/>
      <c r="AD2014" s="15"/>
      <c r="AE2014" s="15"/>
      <c r="AG2014" s="68"/>
      <c r="AN2014" s="15"/>
      <c r="AO2014" s="15"/>
      <c r="AP2014" s="15"/>
      <c r="AQ2014" s="15"/>
      <c r="AR2014" s="15"/>
      <c r="AS2014" s="15"/>
      <c r="AT2014" s="15"/>
      <c r="AU2014" s="15"/>
    </row>
    <row r="2015" spans="3:47" x14ac:dyDescent="0.2">
      <c r="C2015" s="14"/>
      <c r="D2015" s="14"/>
      <c r="AA2015" s="15"/>
      <c r="AB2015" s="15"/>
      <c r="AC2015" s="15"/>
      <c r="AD2015" s="15"/>
      <c r="AE2015" s="15"/>
      <c r="AG2015" s="68"/>
      <c r="AN2015" s="15"/>
      <c r="AO2015" s="15"/>
      <c r="AP2015" s="15"/>
      <c r="AQ2015" s="15"/>
      <c r="AR2015" s="15"/>
      <c r="AS2015" s="15"/>
      <c r="AT2015" s="15"/>
      <c r="AU2015" s="15"/>
    </row>
    <row r="2016" spans="3:47" x14ac:dyDescent="0.2">
      <c r="C2016" s="14"/>
      <c r="D2016" s="14"/>
      <c r="AA2016" s="15"/>
      <c r="AB2016" s="15"/>
      <c r="AC2016" s="15"/>
      <c r="AD2016" s="15"/>
      <c r="AE2016" s="15"/>
      <c r="AG2016" s="68"/>
      <c r="AN2016" s="15"/>
      <c r="AO2016" s="15"/>
      <c r="AP2016" s="15"/>
      <c r="AQ2016" s="15"/>
      <c r="AR2016" s="15"/>
      <c r="AS2016" s="15"/>
      <c r="AT2016" s="15"/>
      <c r="AU2016" s="15"/>
    </row>
    <row r="2017" spans="3:47" x14ac:dyDescent="0.2">
      <c r="C2017" s="14"/>
      <c r="D2017" s="14"/>
      <c r="AA2017" s="15"/>
      <c r="AB2017" s="15"/>
      <c r="AC2017" s="15"/>
      <c r="AD2017" s="15"/>
      <c r="AE2017" s="15"/>
      <c r="AG2017" s="68"/>
      <c r="AN2017" s="15"/>
      <c r="AO2017" s="15"/>
      <c r="AP2017" s="15"/>
      <c r="AQ2017" s="15"/>
      <c r="AR2017" s="15"/>
      <c r="AS2017" s="15"/>
      <c r="AT2017" s="15"/>
      <c r="AU2017" s="15"/>
    </row>
    <row r="2018" spans="3:47" x14ac:dyDescent="0.2">
      <c r="C2018" s="14"/>
      <c r="D2018" s="14"/>
      <c r="AA2018" s="15"/>
      <c r="AB2018" s="15"/>
      <c r="AC2018" s="15"/>
      <c r="AD2018" s="15"/>
      <c r="AE2018" s="15"/>
      <c r="AG2018" s="68"/>
      <c r="AN2018" s="15"/>
      <c r="AO2018" s="15"/>
      <c r="AP2018" s="15"/>
      <c r="AQ2018" s="15"/>
      <c r="AR2018" s="15"/>
      <c r="AS2018" s="15"/>
      <c r="AT2018" s="15"/>
      <c r="AU2018" s="15"/>
    </row>
    <row r="2019" spans="3:47" x14ac:dyDescent="0.2">
      <c r="C2019" s="14"/>
      <c r="D2019" s="14"/>
      <c r="AA2019" s="15"/>
      <c r="AB2019" s="15"/>
      <c r="AC2019" s="15"/>
      <c r="AD2019" s="15"/>
      <c r="AE2019" s="15"/>
      <c r="AG2019" s="68"/>
      <c r="AN2019" s="15"/>
      <c r="AO2019" s="15"/>
      <c r="AP2019" s="15"/>
      <c r="AQ2019" s="15"/>
      <c r="AR2019" s="15"/>
      <c r="AS2019" s="15"/>
      <c r="AT2019" s="15"/>
      <c r="AU2019" s="15"/>
    </row>
    <row r="2020" spans="3:47" x14ac:dyDescent="0.2">
      <c r="C2020" s="14"/>
      <c r="D2020" s="14"/>
      <c r="AA2020" s="15"/>
      <c r="AB2020" s="15"/>
      <c r="AC2020" s="15"/>
      <c r="AD2020" s="15"/>
      <c r="AE2020" s="15"/>
      <c r="AG2020" s="68"/>
      <c r="AN2020" s="15"/>
      <c r="AO2020" s="15"/>
      <c r="AP2020" s="15"/>
      <c r="AQ2020" s="15"/>
      <c r="AR2020" s="15"/>
      <c r="AS2020" s="15"/>
      <c r="AT2020" s="15"/>
      <c r="AU2020" s="15"/>
    </row>
    <row r="2021" spans="3:47" x14ac:dyDescent="0.2">
      <c r="C2021" s="14"/>
      <c r="D2021" s="14"/>
      <c r="AA2021" s="15"/>
      <c r="AB2021" s="15"/>
      <c r="AC2021" s="15"/>
      <c r="AD2021" s="15"/>
      <c r="AE2021" s="15"/>
      <c r="AG2021" s="68"/>
      <c r="AN2021" s="15"/>
      <c r="AO2021" s="15"/>
      <c r="AP2021" s="15"/>
      <c r="AQ2021" s="15"/>
      <c r="AR2021" s="15"/>
      <c r="AS2021" s="15"/>
      <c r="AT2021" s="15"/>
      <c r="AU2021" s="15"/>
    </row>
    <row r="2022" spans="3:47" x14ac:dyDescent="0.2">
      <c r="C2022" s="14"/>
      <c r="D2022" s="14"/>
      <c r="AA2022" s="15"/>
      <c r="AB2022" s="15"/>
      <c r="AC2022" s="15"/>
      <c r="AD2022" s="15"/>
      <c r="AE2022" s="15"/>
      <c r="AG2022" s="68"/>
      <c r="AN2022" s="15"/>
      <c r="AO2022" s="15"/>
      <c r="AP2022" s="15"/>
      <c r="AQ2022" s="15"/>
      <c r="AR2022" s="15"/>
      <c r="AS2022" s="15"/>
      <c r="AT2022" s="15"/>
      <c r="AU2022" s="15"/>
    </row>
    <row r="2023" spans="3:47" x14ac:dyDescent="0.2">
      <c r="C2023" s="14"/>
      <c r="D2023" s="14"/>
      <c r="AA2023" s="15"/>
      <c r="AB2023" s="15"/>
      <c r="AC2023" s="15"/>
      <c r="AD2023" s="15"/>
      <c r="AE2023" s="15"/>
      <c r="AG2023" s="68"/>
      <c r="AN2023" s="15"/>
      <c r="AO2023" s="15"/>
      <c r="AP2023" s="15"/>
      <c r="AQ2023" s="15"/>
      <c r="AR2023" s="15"/>
      <c r="AS2023" s="15"/>
      <c r="AT2023" s="15"/>
      <c r="AU2023" s="15"/>
    </row>
    <row r="2024" spans="3:47" x14ac:dyDescent="0.2">
      <c r="C2024" s="14"/>
      <c r="D2024" s="14"/>
      <c r="AA2024" s="15"/>
      <c r="AB2024" s="15"/>
      <c r="AC2024" s="15"/>
      <c r="AD2024" s="15"/>
      <c r="AE2024" s="15"/>
      <c r="AG2024" s="68"/>
      <c r="AN2024" s="15"/>
      <c r="AO2024" s="15"/>
      <c r="AP2024" s="15"/>
      <c r="AQ2024" s="15"/>
      <c r="AR2024" s="15"/>
      <c r="AS2024" s="15"/>
      <c r="AT2024" s="15"/>
      <c r="AU2024" s="15"/>
    </row>
    <row r="2025" spans="3:47" x14ac:dyDescent="0.2">
      <c r="C2025" s="14"/>
      <c r="D2025" s="14"/>
      <c r="AA2025" s="15"/>
      <c r="AB2025" s="15"/>
      <c r="AC2025" s="15"/>
      <c r="AD2025" s="15"/>
      <c r="AE2025" s="15"/>
      <c r="AG2025" s="68"/>
      <c r="AN2025" s="15"/>
      <c r="AO2025" s="15"/>
      <c r="AP2025" s="15"/>
      <c r="AQ2025" s="15"/>
      <c r="AR2025" s="15"/>
      <c r="AS2025" s="15"/>
      <c r="AT2025" s="15"/>
      <c r="AU2025" s="15"/>
    </row>
    <row r="2026" spans="3:47" x14ac:dyDescent="0.2">
      <c r="C2026" s="14"/>
      <c r="D2026" s="14"/>
      <c r="AA2026" s="15"/>
      <c r="AB2026" s="15"/>
      <c r="AC2026" s="15"/>
      <c r="AD2026" s="15"/>
      <c r="AE2026" s="15"/>
      <c r="AG2026" s="68"/>
      <c r="AN2026" s="15"/>
      <c r="AO2026" s="15"/>
      <c r="AP2026" s="15"/>
      <c r="AQ2026" s="15"/>
      <c r="AR2026" s="15"/>
      <c r="AS2026" s="15"/>
      <c r="AT2026" s="15"/>
      <c r="AU2026" s="15"/>
    </row>
    <row r="2027" spans="3:47" x14ac:dyDescent="0.2">
      <c r="C2027" s="14"/>
      <c r="D2027" s="14"/>
      <c r="AA2027" s="15"/>
      <c r="AB2027" s="15"/>
      <c r="AC2027" s="15"/>
      <c r="AD2027" s="15"/>
      <c r="AE2027" s="15"/>
      <c r="AG2027" s="68"/>
      <c r="AN2027" s="15"/>
      <c r="AO2027" s="15"/>
      <c r="AP2027" s="15"/>
      <c r="AQ2027" s="15"/>
      <c r="AR2027" s="15"/>
      <c r="AS2027" s="15"/>
      <c r="AT2027" s="15"/>
      <c r="AU2027" s="15"/>
    </row>
    <row r="2028" spans="3:47" x14ac:dyDescent="0.2">
      <c r="C2028" s="14"/>
      <c r="D2028" s="14"/>
      <c r="AA2028" s="15"/>
      <c r="AB2028" s="15"/>
      <c r="AC2028" s="15"/>
      <c r="AD2028" s="15"/>
      <c r="AE2028" s="15"/>
      <c r="AG2028" s="68"/>
      <c r="AN2028" s="15"/>
      <c r="AO2028" s="15"/>
      <c r="AP2028" s="15"/>
      <c r="AQ2028" s="15"/>
      <c r="AR2028" s="15"/>
      <c r="AS2028" s="15"/>
      <c r="AT2028" s="15"/>
      <c r="AU2028" s="15"/>
    </row>
    <row r="2029" spans="3:47" x14ac:dyDescent="0.2">
      <c r="C2029" s="14"/>
      <c r="D2029" s="14"/>
      <c r="AA2029" s="15"/>
      <c r="AB2029" s="15"/>
      <c r="AC2029" s="15"/>
      <c r="AD2029" s="15"/>
      <c r="AE2029" s="15"/>
      <c r="AG2029" s="68"/>
      <c r="AN2029" s="15"/>
      <c r="AO2029" s="15"/>
      <c r="AP2029" s="15"/>
      <c r="AQ2029" s="15"/>
      <c r="AR2029" s="15"/>
      <c r="AS2029" s="15"/>
      <c r="AT2029" s="15"/>
      <c r="AU2029" s="15"/>
    </row>
    <row r="2030" spans="3:47" x14ac:dyDescent="0.2">
      <c r="C2030" s="14"/>
      <c r="D2030" s="14"/>
      <c r="AA2030" s="15"/>
      <c r="AB2030" s="15"/>
      <c r="AC2030" s="15"/>
      <c r="AD2030" s="15"/>
      <c r="AE2030" s="15"/>
      <c r="AG2030" s="68"/>
      <c r="AN2030" s="15"/>
      <c r="AO2030" s="15"/>
      <c r="AP2030" s="15"/>
      <c r="AQ2030" s="15"/>
      <c r="AR2030" s="15"/>
      <c r="AS2030" s="15"/>
      <c r="AT2030" s="15"/>
      <c r="AU2030" s="15"/>
    </row>
    <row r="2031" spans="3:47" x14ac:dyDescent="0.2">
      <c r="C2031" s="14"/>
      <c r="D2031" s="14"/>
      <c r="AA2031" s="15"/>
      <c r="AB2031" s="15"/>
      <c r="AC2031" s="15"/>
      <c r="AD2031" s="15"/>
      <c r="AE2031" s="15"/>
      <c r="AG2031" s="68"/>
      <c r="AN2031" s="15"/>
      <c r="AO2031" s="15"/>
      <c r="AP2031" s="15"/>
      <c r="AQ2031" s="15"/>
      <c r="AR2031" s="15"/>
      <c r="AS2031" s="15"/>
      <c r="AT2031" s="15"/>
      <c r="AU2031" s="15"/>
    </row>
    <row r="2032" spans="3:47" x14ac:dyDescent="0.2">
      <c r="C2032" s="14"/>
      <c r="D2032" s="14"/>
      <c r="AA2032" s="15"/>
      <c r="AB2032" s="15"/>
      <c r="AC2032" s="15"/>
      <c r="AD2032" s="15"/>
      <c r="AE2032" s="15"/>
      <c r="AG2032" s="68"/>
      <c r="AN2032" s="15"/>
      <c r="AO2032" s="15"/>
      <c r="AP2032" s="15"/>
      <c r="AQ2032" s="15"/>
      <c r="AR2032" s="15"/>
      <c r="AS2032" s="15"/>
      <c r="AT2032" s="15"/>
      <c r="AU2032" s="15"/>
    </row>
    <row r="2033" spans="3:47" x14ac:dyDescent="0.2">
      <c r="C2033" s="14"/>
      <c r="D2033" s="14"/>
      <c r="AA2033" s="15"/>
      <c r="AB2033" s="15"/>
      <c r="AC2033" s="15"/>
      <c r="AD2033" s="15"/>
      <c r="AE2033" s="15"/>
      <c r="AG2033" s="68"/>
      <c r="AN2033" s="15"/>
      <c r="AO2033" s="15"/>
      <c r="AP2033" s="15"/>
      <c r="AQ2033" s="15"/>
      <c r="AR2033" s="15"/>
      <c r="AS2033" s="15"/>
      <c r="AT2033" s="15"/>
      <c r="AU2033" s="15"/>
    </row>
    <row r="2034" spans="3:47" x14ac:dyDescent="0.2">
      <c r="C2034" s="14"/>
      <c r="D2034" s="14"/>
      <c r="AA2034" s="15"/>
      <c r="AB2034" s="15"/>
      <c r="AC2034" s="15"/>
      <c r="AD2034" s="15"/>
      <c r="AE2034" s="15"/>
      <c r="AG2034" s="68"/>
      <c r="AN2034" s="15"/>
      <c r="AO2034" s="15"/>
      <c r="AP2034" s="15"/>
      <c r="AQ2034" s="15"/>
      <c r="AR2034" s="15"/>
      <c r="AS2034" s="15"/>
      <c r="AT2034" s="15"/>
      <c r="AU2034" s="15"/>
    </row>
    <row r="2035" spans="3:47" x14ac:dyDescent="0.2">
      <c r="C2035" s="14"/>
      <c r="D2035" s="14"/>
      <c r="AA2035" s="15"/>
      <c r="AB2035" s="15"/>
      <c r="AC2035" s="15"/>
      <c r="AD2035" s="15"/>
      <c r="AE2035" s="15"/>
      <c r="AG2035" s="68"/>
      <c r="AN2035" s="15"/>
      <c r="AO2035" s="15"/>
      <c r="AP2035" s="15"/>
      <c r="AQ2035" s="15"/>
      <c r="AR2035" s="15"/>
      <c r="AS2035" s="15"/>
      <c r="AT2035" s="15"/>
      <c r="AU2035" s="15"/>
    </row>
    <row r="2036" spans="3:47" x14ac:dyDescent="0.2">
      <c r="C2036" s="14"/>
      <c r="D2036" s="14"/>
      <c r="AA2036" s="15"/>
      <c r="AB2036" s="15"/>
      <c r="AC2036" s="15"/>
      <c r="AD2036" s="15"/>
      <c r="AE2036" s="15"/>
      <c r="AG2036" s="68"/>
      <c r="AN2036" s="15"/>
      <c r="AO2036" s="15"/>
      <c r="AP2036" s="15"/>
      <c r="AQ2036" s="15"/>
      <c r="AR2036" s="15"/>
      <c r="AS2036" s="15"/>
      <c r="AT2036" s="15"/>
      <c r="AU2036" s="15"/>
    </row>
    <row r="2037" spans="3:47" x14ac:dyDescent="0.2">
      <c r="C2037" s="14"/>
      <c r="D2037" s="14"/>
      <c r="AA2037" s="15"/>
      <c r="AB2037" s="15"/>
      <c r="AC2037" s="15"/>
      <c r="AD2037" s="15"/>
      <c r="AE2037" s="15"/>
      <c r="AG2037" s="68"/>
      <c r="AN2037" s="15"/>
      <c r="AO2037" s="15"/>
      <c r="AP2037" s="15"/>
      <c r="AQ2037" s="15"/>
      <c r="AR2037" s="15"/>
      <c r="AS2037" s="15"/>
      <c r="AT2037" s="15"/>
      <c r="AU2037" s="15"/>
    </row>
    <row r="2038" spans="3:47" x14ac:dyDescent="0.2">
      <c r="C2038" s="14"/>
      <c r="D2038" s="14"/>
      <c r="AA2038" s="15"/>
      <c r="AB2038" s="15"/>
      <c r="AC2038" s="15"/>
      <c r="AD2038" s="15"/>
      <c r="AE2038" s="15"/>
      <c r="AG2038" s="68"/>
      <c r="AN2038" s="15"/>
      <c r="AO2038" s="15"/>
      <c r="AP2038" s="15"/>
      <c r="AQ2038" s="15"/>
      <c r="AR2038" s="15"/>
      <c r="AS2038" s="15"/>
      <c r="AT2038" s="15"/>
      <c r="AU2038" s="15"/>
    </row>
    <row r="2039" spans="3:47" x14ac:dyDescent="0.2">
      <c r="C2039" s="14"/>
      <c r="D2039" s="14"/>
      <c r="AA2039" s="15"/>
      <c r="AB2039" s="15"/>
      <c r="AC2039" s="15"/>
      <c r="AD2039" s="15"/>
      <c r="AE2039" s="15"/>
      <c r="AG2039" s="68"/>
      <c r="AN2039" s="15"/>
      <c r="AO2039" s="15"/>
      <c r="AP2039" s="15"/>
      <c r="AQ2039" s="15"/>
      <c r="AR2039" s="15"/>
      <c r="AS2039" s="15"/>
      <c r="AT2039" s="15"/>
      <c r="AU2039" s="15"/>
    </row>
    <row r="2040" spans="3:47" x14ac:dyDescent="0.2">
      <c r="C2040" s="14"/>
      <c r="D2040" s="14"/>
      <c r="AA2040" s="15"/>
      <c r="AB2040" s="15"/>
      <c r="AC2040" s="15"/>
      <c r="AD2040" s="15"/>
      <c r="AE2040" s="15"/>
      <c r="AG2040" s="68"/>
      <c r="AN2040" s="15"/>
      <c r="AO2040" s="15"/>
      <c r="AP2040" s="15"/>
      <c r="AQ2040" s="15"/>
      <c r="AR2040" s="15"/>
      <c r="AS2040" s="15"/>
      <c r="AT2040" s="15"/>
      <c r="AU2040" s="15"/>
    </row>
    <row r="2041" spans="3:47" x14ac:dyDescent="0.2">
      <c r="C2041" s="14"/>
      <c r="D2041" s="14"/>
      <c r="AA2041" s="15"/>
      <c r="AB2041" s="15"/>
      <c r="AC2041" s="15"/>
      <c r="AD2041" s="15"/>
      <c r="AE2041" s="15"/>
      <c r="AG2041" s="68"/>
      <c r="AN2041" s="15"/>
      <c r="AO2041" s="15"/>
      <c r="AP2041" s="15"/>
      <c r="AQ2041" s="15"/>
      <c r="AR2041" s="15"/>
      <c r="AS2041" s="15"/>
      <c r="AT2041" s="15"/>
      <c r="AU2041" s="15"/>
    </row>
    <row r="2042" spans="3:47" x14ac:dyDescent="0.2">
      <c r="C2042" s="14"/>
      <c r="D2042" s="14"/>
      <c r="AA2042" s="15"/>
      <c r="AB2042" s="15"/>
      <c r="AC2042" s="15"/>
      <c r="AD2042" s="15"/>
      <c r="AE2042" s="15"/>
      <c r="AG2042" s="68"/>
      <c r="AN2042" s="15"/>
      <c r="AO2042" s="15"/>
      <c r="AP2042" s="15"/>
      <c r="AQ2042" s="15"/>
      <c r="AR2042" s="15"/>
      <c r="AS2042" s="15"/>
      <c r="AT2042" s="15"/>
      <c r="AU2042" s="15"/>
    </row>
    <row r="2043" spans="3:47" x14ac:dyDescent="0.2">
      <c r="C2043" s="14"/>
      <c r="D2043" s="14"/>
      <c r="AA2043" s="15"/>
      <c r="AB2043" s="15"/>
      <c r="AC2043" s="15"/>
      <c r="AD2043" s="15"/>
      <c r="AE2043" s="15"/>
      <c r="AG2043" s="68"/>
      <c r="AN2043" s="15"/>
      <c r="AO2043" s="15"/>
      <c r="AP2043" s="15"/>
      <c r="AQ2043" s="15"/>
      <c r="AR2043" s="15"/>
      <c r="AS2043" s="15"/>
      <c r="AT2043" s="15"/>
      <c r="AU2043" s="15"/>
    </row>
    <row r="2044" spans="3:47" x14ac:dyDescent="0.2">
      <c r="C2044" s="14"/>
      <c r="D2044" s="14"/>
      <c r="AA2044" s="15"/>
      <c r="AB2044" s="15"/>
      <c r="AC2044" s="15"/>
      <c r="AD2044" s="15"/>
      <c r="AE2044" s="15"/>
      <c r="AG2044" s="68"/>
      <c r="AN2044" s="15"/>
      <c r="AO2044" s="15"/>
      <c r="AP2044" s="15"/>
      <c r="AQ2044" s="15"/>
      <c r="AR2044" s="15"/>
      <c r="AS2044" s="15"/>
      <c r="AT2044" s="15"/>
      <c r="AU2044" s="15"/>
    </row>
    <row r="2045" spans="3:47" x14ac:dyDescent="0.2">
      <c r="C2045" s="14"/>
      <c r="D2045" s="14"/>
      <c r="AA2045" s="15"/>
      <c r="AB2045" s="15"/>
      <c r="AC2045" s="15"/>
      <c r="AD2045" s="15"/>
      <c r="AE2045" s="15"/>
      <c r="AG2045" s="68"/>
      <c r="AN2045" s="15"/>
      <c r="AO2045" s="15"/>
      <c r="AP2045" s="15"/>
      <c r="AQ2045" s="15"/>
      <c r="AR2045" s="15"/>
      <c r="AS2045" s="15"/>
      <c r="AT2045" s="15"/>
      <c r="AU2045" s="15"/>
    </row>
    <row r="2046" spans="3:47" x14ac:dyDescent="0.2">
      <c r="C2046" s="14"/>
      <c r="D2046" s="14"/>
      <c r="AA2046" s="15"/>
      <c r="AB2046" s="15"/>
      <c r="AC2046" s="15"/>
      <c r="AD2046" s="15"/>
      <c r="AE2046" s="15"/>
      <c r="AG2046" s="68"/>
      <c r="AN2046" s="15"/>
      <c r="AO2046" s="15"/>
      <c r="AP2046" s="15"/>
      <c r="AQ2046" s="15"/>
      <c r="AR2046" s="15"/>
      <c r="AS2046" s="15"/>
      <c r="AT2046" s="15"/>
      <c r="AU2046" s="15"/>
    </row>
    <row r="2047" spans="3:47" x14ac:dyDescent="0.2">
      <c r="C2047" s="14"/>
      <c r="D2047" s="14"/>
      <c r="AA2047" s="15"/>
      <c r="AB2047" s="15"/>
      <c r="AC2047" s="15"/>
      <c r="AD2047" s="15"/>
      <c r="AE2047" s="15"/>
      <c r="AG2047" s="68"/>
      <c r="AN2047" s="15"/>
      <c r="AO2047" s="15"/>
      <c r="AP2047" s="15"/>
      <c r="AQ2047" s="15"/>
      <c r="AR2047" s="15"/>
      <c r="AS2047" s="15"/>
      <c r="AT2047" s="15"/>
      <c r="AU2047" s="15"/>
    </row>
    <row r="2048" spans="3:47" x14ac:dyDescent="0.2">
      <c r="C2048" s="14"/>
      <c r="D2048" s="14"/>
      <c r="AA2048" s="15"/>
      <c r="AB2048" s="15"/>
      <c r="AC2048" s="15"/>
      <c r="AD2048" s="15"/>
      <c r="AE2048" s="15"/>
      <c r="AG2048" s="68"/>
      <c r="AN2048" s="15"/>
      <c r="AO2048" s="15"/>
      <c r="AP2048" s="15"/>
      <c r="AQ2048" s="15"/>
      <c r="AR2048" s="15"/>
      <c r="AS2048" s="15"/>
      <c r="AT2048" s="15"/>
      <c r="AU2048" s="15"/>
    </row>
    <row r="2049" spans="3:47" x14ac:dyDescent="0.2">
      <c r="C2049" s="14"/>
      <c r="D2049" s="14"/>
      <c r="AA2049" s="15"/>
      <c r="AB2049" s="15"/>
      <c r="AC2049" s="15"/>
      <c r="AD2049" s="15"/>
      <c r="AE2049" s="15"/>
      <c r="AG2049" s="68"/>
      <c r="AN2049" s="15"/>
      <c r="AO2049" s="15"/>
      <c r="AP2049" s="15"/>
      <c r="AQ2049" s="15"/>
      <c r="AR2049" s="15"/>
      <c r="AS2049" s="15"/>
      <c r="AT2049" s="15"/>
      <c r="AU2049" s="15"/>
    </row>
    <row r="2050" spans="3:47" x14ac:dyDescent="0.2">
      <c r="C2050" s="14"/>
      <c r="D2050" s="14"/>
      <c r="AA2050" s="15"/>
      <c r="AB2050" s="15"/>
      <c r="AC2050" s="15"/>
      <c r="AD2050" s="15"/>
      <c r="AE2050" s="15"/>
      <c r="AG2050" s="68"/>
      <c r="AN2050" s="15"/>
      <c r="AO2050" s="15"/>
      <c r="AP2050" s="15"/>
      <c r="AQ2050" s="15"/>
      <c r="AR2050" s="15"/>
      <c r="AS2050" s="15"/>
      <c r="AT2050" s="15"/>
      <c r="AU2050" s="15"/>
    </row>
    <row r="2051" spans="3:47" x14ac:dyDescent="0.2">
      <c r="C2051" s="14"/>
      <c r="D2051" s="14"/>
      <c r="AA2051" s="15"/>
      <c r="AB2051" s="15"/>
      <c r="AC2051" s="15"/>
      <c r="AD2051" s="15"/>
      <c r="AE2051" s="15"/>
      <c r="AG2051" s="68"/>
      <c r="AN2051" s="15"/>
      <c r="AO2051" s="15"/>
      <c r="AP2051" s="15"/>
      <c r="AQ2051" s="15"/>
      <c r="AR2051" s="15"/>
      <c r="AS2051" s="15"/>
      <c r="AT2051" s="15"/>
      <c r="AU2051" s="15"/>
    </row>
    <row r="2052" spans="3:47" x14ac:dyDescent="0.2">
      <c r="C2052" s="14"/>
      <c r="D2052" s="14"/>
      <c r="AA2052" s="15"/>
      <c r="AB2052" s="15"/>
      <c r="AC2052" s="15"/>
      <c r="AD2052" s="15"/>
      <c r="AE2052" s="15"/>
      <c r="AG2052" s="68"/>
      <c r="AN2052" s="15"/>
      <c r="AO2052" s="15"/>
      <c r="AP2052" s="15"/>
      <c r="AQ2052" s="15"/>
      <c r="AR2052" s="15"/>
      <c r="AS2052" s="15"/>
      <c r="AT2052" s="15"/>
      <c r="AU2052" s="15"/>
    </row>
    <row r="2053" spans="3:47" x14ac:dyDescent="0.2">
      <c r="C2053" s="14"/>
      <c r="D2053" s="14"/>
      <c r="AA2053" s="15"/>
      <c r="AB2053" s="15"/>
      <c r="AC2053" s="15"/>
      <c r="AD2053" s="15"/>
      <c r="AE2053" s="15"/>
      <c r="AG2053" s="68"/>
      <c r="AN2053" s="15"/>
      <c r="AO2053" s="15"/>
      <c r="AP2053" s="15"/>
      <c r="AQ2053" s="15"/>
      <c r="AR2053" s="15"/>
      <c r="AS2053" s="15"/>
      <c r="AT2053" s="15"/>
      <c r="AU2053" s="15"/>
    </row>
    <row r="2054" spans="3:47" x14ac:dyDescent="0.2">
      <c r="C2054" s="14"/>
      <c r="D2054" s="14"/>
      <c r="AA2054" s="15"/>
      <c r="AB2054" s="15"/>
      <c r="AC2054" s="15"/>
      <c r="AD2054" s="15"/>
      <c r="AE2054" s="15"/>
      <c r="AG2054" s="68"/>
      <c r="AN2054" s="15"/>
      <c r="AO2054" s="15"/>
      <c r="AP2054" s="15"/>
      <c r="AQ2054" s="15"/>
      <c r="AR2054" s="15"/>
      <c r="AS2054" s="15"/>
      <c r="AT2054" s="15"/>
      <c r="AU2054" s="15"/>
    </row>
    <row r="2055" spans="3:47" x14ac:dyDescent="0.2">
      <c r="C2055" s="14"/>
      <c r="D2055" s="14"/>
      <c r="AA2055" s="15"/>
      <c r="AB2055" s="15"/>
      <c r="AC2055" s="15"/>
      <c r="AD2055" s="15"/>
      <c r="AE2055" s="15"/>
      <c r="AG2055" s="68"/>
      <c r="AN2055" s="15"/>
      <c r="AO2055" s="15"/>
      <c r="AP2055" s="15"/>
      <c r="AQ2055" s="15"/>
      <c r="AR2055" s="15"/>
      <c r="AS2055" s="15"/>
      <c r="AT2055" s="15"/>
      <c r="AU2055" s="15"/>
    </row>
    <row r="2056" spans="3:47" x14ac:dyDescent="0.2">
      <c r="C2056" s="14"/>
      <c r="D2056" s="14"/>
      <c r="AA2056" s="15"/>
      <c r="AB2056" s="15"/>
      <c r="AC2056" s="15"/>
      <c r="AD2056" s="15"/>
      <c r="AE2056" s="15"/>
      <c r="AG2056" s="68"/>
      <c r="AN2056" s="15"/>
      <c r="AO2056" s="15"/>
      <c r="AP2056" s="15"/>
      <c r="AQ2056" s="15"/>
      <c r="AR2056" s="15"/>
      <c r="AS2056" s="15"/>
      <c r="AT2056" s="15"/>
      <c r="AU2056" s="15"/>
    </row>
    <row r="2057" spans="3:47" x14ac:dyDescent="0.2">
      <c r="C2057" s="14"/>
      <c r="D2057" s="14"/>
      <c r="AA2057" s="15"/>
      <c r="AB2057" s="15"/>
      <c r="AC2057" s="15"/>
      <c r="AD2057" s="15"/>
      <c r="AE2057" s="15"/>
      <c r="AG2057" s="68"/>
      <c r="AN2057" s="15"/>
      <c r="AO2057" s="15"/>
      <c r="AP2057" s="15"/>
      <c r="AQ2057" s="15"/>
      <c r="AR2057" s="15"/>
      <c r="AS2057" s="15"/>
      <c r="AT2057" s="15"/>
      <c r="AU2057" s="15"/>
    </row>
    <row r="2058" spans="3:47" x14ac:dyDescent="0.2">
      <c r="C2058" s="14"/>
      <c r="D2058" s="14"/>
      <c r="AA2058" s="15"/>
      <c r="AB2058" s="15"/>
      <c r="AC2058" s="15"/>
      <c r="AD2058" s="15"/>
      <c r="AE2058" s="15"/>
      <c r="AG2058" s="68"/>
      <c r="AN2058" s="15"/>
      <c r="AO2058" s="15"/>
      <c r="AP2058" s="15"/>
      <c r="AQ2058" s="15"/>
      <c r="AR2058" s="15"/>
      <c r="AS2058" s="15"/>
      <c r="AT2058" s="15"/>
      <c r="AU2058" s="15"/>
    </row>
    <row r="2059" spans="3:47" x14ac:dyDescent="0.2">
      <c r="C2059" s="14"/>
      <c r="D2059" s="14"/>
      <c r="AA2059" s="15"/>
      <c r="AB2059" s="15"/>
      <c r="AC2059" s="15"/>
      <c r="AD2059" s="15"/>
      <c r="AE2059" s="15"/>
      <c r="AG2059" s="68"/>
      <c r="AN2059" s="15"/>
      <c r="AO2059" s="15"/>
      <c r="AP2059" s="15"/>
      <c r="AQ2059" s="15"/>
      <c r="AR2059" s="15"/>
      <c r="AS2059" s="15"/>
      <c r="AT2059" s="15"/>
      <c r="AU2059" s="15"/>
    </row>
    <row r="2060" spans="3:47" x14ac:dyDescent="0.2">
      <c r="C2060" s="14"/>
      <c r="D2060" s="14"/>
      <c r="AA2060" s="15"/>
      <c r="AB2060" s="15"/>
      <c r="AC2060" s="15"/>
      <c r="AD2060" s="15"/>
      <c r="AE2060" s="15"/>
      <c r="AG2060" s="68"/>
      <c r="AN2060" s="15"/>
      <c r="AO2060" s="15"/>
      <c r="AP2060" s="15"/>
      <c r="AQ2060" s="15"/>
      <c r="AR2060" s="15"/>
      <c r="AS2060" s="15"/>
      <c r="AT2060" s="15"/>
      <c r="AU2060" s="15"/>
    </row>
    <row r="2061" spans="3:47" x14ac:dyDescent="0.2">
      <c r="C2061" s="14"/>
      <c r="D2061" s="14"/>
      <c r="AA2061" s="15"/>
      <c r="AB2061" s="15"/>
      <c r="AC2061" s="15"/>
      <c r="AD2061" s="15"/>
      <c r="AE2061" s="15"/>
      <c r="AG2061" s="68"/>
      <c r="AN2061" s="15"/>
      <c r="AO2061" s="15"/>
      <c r="AP2061" s="15"/>
      <c r="AQ2061" s="15"/>
      <c r="AR2061" s="15"/>
      <c r="AS2061" s="15"/>
      <c r="AT2061" s="15"/>
      <c r="AU2061" s="15"/>
    </row>
    <row r="2062" spans="3:47" x14ac:dyDescent="0.2">
      <c r="C2062" s="14"/>
      <c r="D2062" s="14"/>
      <c r="AA2062" s="15"/>
      <c r="AB2062" s="15"/>
      <c r="AC2062" s="15"/>
      <c r="AD2062" s="15"/>
      <c r="AE2062" s="15"/>
      <c r="AG2062" s="68"/>
      <c r="AN2062" s="15"/>
      <c r="AO2062" s="15"/>
      <c r="AP2062" s="15"/>
      <c r="AQ2062" s="15"/>
      <c r="AR2062" s="15"/>
      <c r="AS2062" s="15"/>
      <c r="AT2062" s="15"/>
      <c r="AU2062" s="15"/>
    </row>
    <row r="2063" spans="3:47" x14ac:dyDescent="0.2">
      <c r="C2063" s="14"/>
      <c r="D2063" s="14"/>
      <c r="AA2063" s="15"/>
      <c r="AB2063" s="15"/>
      <c r="AC2063" s="15"/>
      <c r="AD2063" s="15"/>
      <c r="AE2063" s="15"/>
      <c r="AF2063" s="107"/>
      <c r="AG2063" s="68"/>
      <c r="AN2063" s="15"/>
      <c r="AO2063" s="15"/>
      <c r="AP2063" s="15"/>
      <c r="AQ2063" s="15"/>
      <c r="AR2063" s="15"/>
      <c r="AS2063" s="15"/>
      <c r="AT2063" s="15"/>
      <c r="AU2063" s="15"/>
    </row>
    <row r="2064" spans="3:47" x14ac:dyDescent="0.2">
      <c r="C2064" s="14"/>
      <c r="D2064" s="14"/>
      <c r="AA2064" s="15"/>
      <c r="AB2064" s="15"/>
      <c r="AC2064" s="15"/>
      <c r="AD2064" s="15"/>
      <c r="AE2064" s="15"/>
      <c r="AF2064" s="107"/>
      <c r="AG2064" s="68"/>
      <c r="AN2064" s="15"/>
      <c r="AO2064" s="15"/>
      <c r="AP2064" s="15"/>
      <c r="AQ2064" s="15"/>
      <c r="AR2064" s="15"/>
      <c r="AS2064" s="15"/>
      <c r="AT2064" s="15"/>
      <c r="AU2064" s="15"/>
    </row>
    <row r="2065" spans="3:47" x14ac:dyDescent="0.2">
      <c r="C2065" s="14"/>
      <c r="D2065" s="14"/>
      <c r="AA2065" s="15"/>
      <c r="AB2065" s="15"/>
      <c r="AC2065" s="15"/>
      <c r="AD2065" s="15"/>
      <c r="AE2065" s="15"/>
      <c r="AF2065" s="107"/>
      <c r="AG2065" s="68"/>
      <c r="AN2065" s="15"/>
      <c r="AO2065" s="15"/>
      <c r="AP2065" s="15"/>
      <c r="AQ2065" s="15"/>
      <c r="AR2065" s="15"/>
      <c r="AS2065" s="15"/>
      <c r="AT2065" s="15"/>
      <c r="AU2065" s="15"/>
    </row>
    <row r="2066" spans="3:47" x14ac:dyDescent="0.2">
      <c r="C2066" s="14"/>
      <c r="D2066" s="14"/>
      <c r="AA2066" s="15"/>
      <c r="AB2066" s="15"/>
      <c r="AC2066" s="15"/>
      <c r="AD2066" s="15"/>
      <c r="AE2066" s="15"/>
      <c r="AF2066" s="107"/>
      <c r="AG2066" s="68"/>
      <c r="AN2066" s="15"/>
      <c r="AO2066" s="15"/>
      <c r="AP2066" s="15"/>
      <c r="AQ2066" s="15"/>
      <c r="AR2066" s="15"/>
      <c r="AS2066" s="15"/>
      <c r="AT2066" s="15"/>
      <c r="AU2066" s="15"/>
    </row>
    <row r="2067" spans="3:47" x14ac:dyDescent="0.2">
      <c r="C2067" s="14"/>
      <c r="D2067" s="14"/>
      <c r="AA2067" s="15"/>
      <c r="AB2067" s="15"/>
      <c r="AC2067" s="15"/>
      <c r="AD2067" s="15"/>
      <c r="AE2067" s="15"/>
      <c r="AF2067" s="107"/>
      <c r="AG2067" s="68"/>
      <c r="AN2067" s="15"/>
      <c r="AO2067" s="15"/>
      <c r="AP2067" s="15"/>
      <c r="AQ2067" s="15"/>
      <c r="AR2067" s="15"/>
      <c r="AS2067" s="15"/>
      <c r="AT2067" s="15"/>
      <c r="AU2067" s="15"/>
    </row>
    <row r="2068" spans="3:47" x14ac:dyDescent="0.2">
      <c r="C2068" s="14"/>
      <c r="D2068" s="14"/>
      <c r="AA2068" s="15"/>
      <c r="AB2068" s="15"/>
      <c r="AC2068" s="15"/>
      <c r="AD2068" s="15"/>
      <c r="AE2068" s="15"/>
      <c r="AF2068" s="107"/>
      <c r="AG2068" s="68"/>
      <c r="AN2068" s="15"/>
      <c r="AO2068" s="15"/>
      <c r="AP2068" s="15"/>
      <c r="AQ2068" s="15"/>
      <c r="AR2068" s="15"/>
      <c r="AS2068" s="15"/>
      <c r="AT2068" s="15"/>
      <c r="AU2068" s="15"/>
    </row>
    <row r="2069" spans="3:47" x14ac:dyDescent="0.2">
      <c r="C2069" s="14"/>
      <c r="D2069" s="14"/>
      <c r="AA2069" s="15"/>
      <c r="AB2069" s="15"/>
      <c r="AC2069" s="15"/>
      <c r="AD2069" s="15"/>
      <c r="AE2069" s="15"/>
      <c r="AF2069" s="107"/>
      <c r="AG2069" s="68"/>
      <c r="AN2069" s="15"/>
      <c r="AO2069" s="15"/>
      <c r="AP2069" s="15"/>
      <c r="AQ2069" s="15"/>
      <c r="AR2069" s="15"/>
      <c r="AS2069" s="15"/>
      <c r="AT2069" s="15"/>
      <c r="AU2069" s="15"/>
    </row>
    <row r="2070" spans="3:47" x14ac:dyDescent="0.2">
      <c r="C2070" s="14"/>
      <c r="D2070" s="14"/>
      <c r="AA2070" s="15"/>
      <c r="AB2070" s="15"/>
      <c r="AC2070" s="15"/>
      <c r="AD2070" s="15"/>
      <c r="AE2070" s="15"/>
      <c r="AF2070" s="107"/>
      <c r="AG2070" s="68"/>
      <c r="AN2070" s="15"/>
      <c r="AO2070" s="15"/>
      <c r="AP2070" s="15"/>
      <c r="AQ2070" s="15"/>
      <c r="AR2070" s="15"/>
      <c r="AS2070" s="15"/>
      <c r="AT2070" s="15"/>
      <c r="AU2070" s="15"/>
    </row>
    <row r="2071" spans="3:47" x14ac:dyDescent="0.2">
      <c r="C2071" s="14"/>
      <c r="D2071" s="14"/>
      <c r="AA2071" s="15"/>
      <c r="AB2071" s="15"/>
      <c r="AC2071" s="15"/>
      <c r="AD2071" s="15"/>
      <c r="AE2071" s="15"/>
      <c r="AF2071" s="107"/>
      <c r="AG2071" s="68"/>
      <c r="AN2071" s="15"/>
      <c r="AO2071" s="15"/>
      <c r="AP2071" s="15"/>
      <c r="AQ2071" s="15"/>
      <c r="AR2071" s="15"/>
      <c r="AS2071" s="15"/>
      <c r="AT2071" s="15"/>
      <c r="AU2071" s="15"/>
    </row>
    <row r="2072" spans="3:47" x14ac:dyDescent="0.2">
      <c r="C2072" s="14"/>
      <c r="D2072" s="14"/>
      <c r="AA2072" s="15"/>
      <c r="AB2072" s="15"/>
      <c r="AC2072" s="15"/>
      <c r="AD2072" s="15"/>
      <c r="AE2072" s="15"/>
      <c r="AF2072" s="107"/>
      <c r="AG2072" s="68"/>
      <c r="AN2072" s="15"/>
      <c r="AO2072" s="15"/>
      <c r="AP2072" s="15"/>
      <c r="AQ2072" s="15"/>
      <c r="AR2072" s="15"/>
      <c r="AS2072" s="15"/>
      <c r="AT2072" s="15"/>
      <c r="AU2072" s="15"/>
    </row>
    <row r="2073" spans="3:47" x14ac:dyDescent="0.2">
      <c r="C2073" s="14"/>
      <c r="D2073" s="14"/>
      <c r="AA2073" s="15"/>
      <c r="AB2073" s="15"/>
      <c r="AC2073" s="15"/>
      <c r="AD2073" s="15"/>
      <c r="AE2073" s="15"/>
      <c r="AF2073" s="107"/>
      <c r="AG2073" s="68"/>
      <c r="AN2073" s="15"/>
      <c r="AO2073" s="15"/>
      <c r="AP2073" s="15"/>
      <c r="AQ2073" s="15"/>
      <c r="AR2073" s="15"/>
      <c r="AS2073" s="15"/>
      <c r="AT2073" s="15"/>
      <c r="AU2073" s="15"/>
    </row>
    <row r="2074" spans="3:47" x14ac:dyDescent="0.2">
      <c r="C2074" s="14"/>
      <c r="D2074" s="14"/>
      <c r="AA2074" s="15"/>
      <c r="AB2074" s="15"/>
      <c r="AC2074" s="15"/>
      <c r="AD2074" s="15"/>
      <c r="AE2074" s="15"/>
      <c r="AF2074" s="107"/>
      <c r="AG2074" s="68"/>
      <c r="AN2074" s="15"/>
      <c r="AO2074" s="15"/>
      <c r="AP2074" s="15"/>
      <c r="AQ2074" s="15"/>
      <c r="AR2074" s="15"/>
      <c r="AS2074" s="15"/>
      <c r="AT2074" s="15"/>
      <c r="AU2074" s="15"/>
    </row>
    <row r="2075" spans="3:47" x14ac:dyDescent="0.2">
      <c r="C2075" s="14"/>
      <c r="D2075" s="14"/>
      <c r="AA2075" s="15"/>
      <c r="AB2075" s="15"/>
      <c r="AC2075" s="15"/>
      <c r="AD2075" s="15"/>
      <c r="AE2075" s="15"/>
      <c r="AF2075" s="107"/>
      <c r="AG2075" s="68"/>
      <c r="AN2075" s="15"/>
      <c r="AO2075" s="15"/>
      <c r="AP2075" s="15"/>
      <c r="AQ2075" s="15"/>
      <c r="AR2075" s="15"/>
      <c r="AS2075" s="15"/>
      <c r="AT2075" s="15"/>
      <c r="AU2075" s="15"/>
    </row>
    <row r="2076" spans="3:47" x14ac:dyDescent="0.2">
      <c r="C2076" s="14"/>
      <c r="D2076" s="14"/>
      <c r="AA2076" s="15"/>
      <c r="AB2076" s="15"/>
      <c r="AC2076" s="15"/>
      <c r="AD2076" s="15"/>
      <c r="AE2076" s="15"/>
      <c r="AF2076" s="107"/>
      <c r="AG2076" s="68"/>
      <c r="AN2076" s="15"/>
      <c r="AO2076" s="15"/>
      <c r="AP2076" s="15"/>
      <c r="AQ2076" s="15"/>
      <c r="AR2076" s="15"/>
      <c r="AS2076" s="15"/>
      <c r="AT2076" s="15"/>
      <c r="AU2076" s="15"/>
    </row>
    <row r="2077" spans="3:47" x14ac:dyDescent="0.2">
      <c r="C2077" s="14"/>
      <c r="D2077" s="14"/>
      <c r="AA2077" s="15"/>
      <c r="AB2077" s="15"/>
      <c r="AC2077" s="15"/>
      <c r="AD2077" s="15"/>
      <c r="AE2077" s="15"/>
      <c r="AF2077" s="107"/>
      <c r="AG2077" s="68"/>
      <c r="AN2077" s="15"/>
      <c r="AO2077" s="15"/>
      <c r="AP2077" s="15"/>
      <c r="AQ2077" s="15"/>
      <c r="AR2077" s="15"/>
      <c r="AS2077" s="15"/>
      <c r="AT2077" s="15"/>
      <c r="AU2077" s="15"/>
    </row>
    <row r="2078" spans="3:47" x14ac:dyDescent="0.2">
      <c r="C2078" s="14"/>
      <c r="D2078" s="14"/>
      <c r="AA2078" s="15"/>
      <c r="AB2078" s="15"/>
      <c r="AC2078" s="15"/>
      <c r="AD2078" s="15"/>
      <c r="AE2078" s="15"/>
      <c r="AF2078" s="107"/>
      <c r="AG2078" s="68"/>
      <c r="AN2078" s="15"/>
      <c r="AO2078" s="15"/>
      <c r="AP2078" s="15"/>
      <c r="AQ2078" s="15"/>
      <c r="AR2078" s="15"/>
      <c r="AS2078" s="15"/>
      <c r="AT2078" s="15"/>
      <c r="AU2078" s="15"/>
    </row>
    <row r="2079" spans="3:47" x14ac:dyDescent="0.2">
      <c r="C2079" s="14"/>
      <c r="D2079" s="14"/>
      <c r="AA2079" s="15"/>
      <c r="AB2079" s="15"/>
      <c r="AC2079" s="15"/>
      <c r="AD2079" s="15"/>
      <c r="AE2079" s="15"/>
      <c r="AF2079" s="107"/>
      <c r="AG2079" s="68"/>
      <c r="AN2079" s="15"/>
      <c r="AO2079" s="15"/>
      <c r="AP2079" s="15"/>
      <c r="AQ2079" s="15"/>
      <c r="AR2079" s="15"/>
      <c r="AS2079" s="15"/>
      <c r="AT2079" s="15"/>
      <c r="AU2079" s="15"/>
    </row>
    <row r="2080" spans="3:47" x14ac:dyDescent="0.2">
      <c r="C2080" s="14"/>
      <c r="D2080" s="14"/>
      <c r="AA2080" s="15"/>
      <c r="AB2080" s="15"/>
      <c r="AC2080" s="15"/>
      <c r="AD2080" s="15"/>
      <c r="AE2080" s="15"/>
      <c r="AF2080" s="107"/>
      <c r="AG2080" s="68"/>
      <c r="AN2080" s="15"/>
      <c r="AO2080" s="15"/>
      <c r="AP2080" s="15"/>
      <c r="AQ2080" s="15"/>
      <c r="AR2080" s="15"/>
      <c r="AS2080" s="15"/>
      <c r="AT2080" s="15"/>
      <c r="AU2080" s="15"/>
    </row>
    <row r="2081" spans="3:47" x14ac:dyDescent="0.2">
      <c r="C2081" s="14"/>
      <c r="D2081" s="14"/>
      <c r="AA2081" s="15"/>
      <c r="AB2081" s="15"/>
      <c r="AC2081" s="15"/>
      <c r="AD2081" s="15"/>
      <c r="AE2081" s="15"/>
      <c r="AF2081" s="107"/>
      <c r="AG2081" s="68"/>
      <c r="AN2081" s="15"/>
      <c r="AO2081" s="15"/>
      <c r="AP2081" s="15"/>
      <c r="AQ2081" s="15"/>
      <c r="AR2081" s="15"/>
      <c r="AS2081" s="15"/>
      <c r="AT2081" s="15"/>
      <c r="AU2081" s="15"/>
    </row>
    <row r="2082" spans="3:47" x14ac:dyDescent="0.2">
      <c r="C2082" s="14"/>
      <c r="D2082" s="14"/>
      <c r="AA2082" s="15"/>
      <c r="AB2082" s="15"/>
      <c r="AC2082" s="15"/>
      <c r="AD2082" s="15"/>
      <c r="AE2082" s="15"/>
      <c r="AF2082" s="107"/>
      <c r="AG2082" s="68"/>
      <c r="AN2082" s="15"/>
      <c r="AO2082" s="15"/>
      <c r="AP2082" s="15"/>
      <c r="AQ2082" s="15"/>
      <c r="AR2082" s="15"/>
      <c r="AS2082" s="15"/>
      <c r="AT2082" s="15"/>
      <c r="AU2082" s="15"/>
    </row>
    <row r="2083" spans="3:47" x14ac:dyDescent="0.2">
      <c r="C2083" s="14"/>
      <c r="D2083" s="14"/>
      <c r="AA2083" s="15"/>
      <c r="AB2083" s="15"/>
      <c r="AC2083" s="15"/>
      <c r="AD2083" s="15"/>
      <c r="AE2083" s="15"/>
      <c r="AF2083" s="107"/>
      <c r="AG2083" s="68"/>
      <c r="AN2083" s="15"/>
      <c r="AO2083" s="15"/>
      <c r="AP2083" s="15"/>
      <c r="AQ2083" s="15"/>
      <c r="AR2083" s="15"/>
      <c r="AS2083" s="15"/>
      <c r="AT2083" s="15"/>
      <c r="AU2083" s="15"/>
    </row>
    <row r="2084" spans="3:47" x14ac:dyDescent="0.2">
      <c r="C2084" s="14"/>
      <c r="D2084" s="14"/>
      <c r="AA2084" s="15"/>
      <c r="AB2084" s="15"/>
      <c r="AC2084" s="15"/>
      <c r="AD2084" s="15"/>
      <c r="AE2084" s="15"/>
      <c r="AF2084" s="107"/>
      <c r="AG2084" s="68"/>
      <c r="AN2084" s="15"/>
      <c r="AO2084" s="15"/>
      <c r="AP2084" s="15"/>
      <c r="AQ2084" s="15"/>
      <c r="AR2084" s="15"/>
      <c r="AS2084" s="15"/>
      <c r="AT2084" s="15"/>
      <c r="AU2084" s="15"/>
    </row>
    <row r="2085" spans="3:47" x14ac:dyDescent="0.2">
      <c r="C2085" s="14"/>
      <c r="D2085" s="14"/>
      <c r="AA2085" s="15"/>
      <c r="AB2085" s="15"/>
      <c r="AC2085" s="15"/>
      <c r="AD2085" s="15"/>
      <c r="AE2085" s="15"/>
      <c r="AF2085" s="107"/>
      <c r="AG2085" s="68"/>
      <c r="AN2085" s="15"/>
      <c r="AO2085" s="15"/>
      <c r="AP2085" s="15"/>
      <c r="AQ2085" s="15"/>
      <c r="AR2085" s="15"/>
      <c r="AS2085" s="15"/>
      <c r="AT2085" s="15"/>
      <c r="AU2085" s="15"/>
    </row>
    <row r="2086" spans="3:47" x14ac:dyDescent="0.2">
      <c r="C2086" s="14"/>
      <c r="D2086" s="14"/>
      <c r="AA2086" s="15"/>
      <c r="AB2086" s="15"/>
      <c r="AC2086" s="15"/>
      <c r="AD2086" s="15"/>
      <c r="AE2086" s="15"/>
      <c r="AF2086" s="107"/>
      <c r="AG2086" s="68"/>
      <c r="AN2086" s="15"/>
      <c r="AO2086" s="15"/>
      <c r="AP2086" s="15"/>
      <c r="AQ2086" s="15"/>
      <c r="AR2086" s="15"/>
      <c r="AS2086" s="15"/>
      <c r="AT2086" s="15"/>
      <c r="AU2086" s="15"/>
    </row>
    <row r="2087" spans="3:47" x14ac:dyDescent="0.2">
      <c r="C2087" s="14"/>
      <c r="D2087" s="14"/>
      <c r="AA2087" s="15"/>
      <c r="AB2087" s="15"/>
      <c r="AC2087" s="15"/>
      <c r="AD2087" s="15"/>
      <c r="AE2087" s="15"/>
      <c r="AF2087" s="107"/>
      <c r="AG2087" s="68"/>
      <c r="AN2087" s="15"/>
      <c r="AO2087" s="15"/>
      <c r="AP2087" s="15"/>
      <c r="AQ2087" s="15"/>
      <c r="AR2087" s="15"/>
      <c r="AS2087" s="15"/>
      <c r="AT2087" s="15"/>
      <c r="AU2087" s="15"/>
    </row>
    <row r="2088" spans="3:47" x14ac:dyDescent="0.2">
      <c r="C2088" s="14"/>
      <c r="D2088" s="14"/>
      <c r="AA2088" s="15"/>
      <c r="AB2088" s="15"/>
      <c r="AC2088" s="15"/>
      <c r="AD2088" s="15"/>
      <c r="AE2088" s="15"/>
      <c r="AF2088" s="107"/>
      <c r="AG2088" s="68"/>
      <c r="AN2088" s="15"/>
      <c r="AO2088" s="15"/>
      <c r="AP2088" s="15"/>
      <c r="AQ2088" s="15"/>
      <c r="AR2088" s="15"/>
      <c r="AS2088" s="15"/>
      <c r="AT2088" s="15"/>
      <c r="AU2088" s="15"/>
    </row>
    <row r="2089" spans="3:47" x14ac:dyDescent="0.2">
      <c r="C2089" s="14"/>
      <c r="D2089" s="14"/>
      <c r="AA2089" s="15"/>
      <c r="AB2089" s="15"/>
      <c r="AC2089" s="15"/>
      <c r="AD2089" s="15"/>
      <c r="AE2089" s="15"/>
      <c r="AF2089" s="107"/>
      <c r="AG2089" s="68"/>
      <c r="AN2089" s="15"/>
      <c r="AO2089" s="15"/>
      <c r="AP2089" s="15"/>
      <c r="AQ2089" s="15"/>
      <c r="AR2089" s="15"/>
      <c r="AS2089" s="15"/>
      <c r="AT2089" s="15"/>
      <c r="AU2089" s="15"/>
    </row>
    <row r="2090" spans="3:47" x14ac:dyDescent="0.2">
      <c r="C2090" s="14"/>
      <c r="D2090" s="14"/>
      <c r="AA2090" s="15"/>
      <c r="AB2090" s="15"/>
      <c r="AC2090" s="15"/>
      <c r="AD2090" s="15"/>
      <c r="AE2090" s="15"/>
      <c r="AF2090" s="107"/>
      <c r="AG2090" s="68"/>
      <c r="AN2090" s="15"/>
      <c r="AO2090" s="15"/>
      <c r="AP2090" s="15"/>
      <c r="AQ2090" s="15"/>
      <c r="AR2090" s="15"/>
      <c r="AS2090" s="15"/>
      <c r="AT2090" s="15"/>
      <c r="AU2090" s="15"/>
    </row>
    <row r="2091" spans="3:47" x14ac:dyDescent="0.2">
      <c r="C2091" s="14"/>
      <c r="D2091" s="14"/>
      <c r="AA2091" s="15"/>
      <c r="AB2091" s="15"/>
      <c r="AC2091" s="15"/>
      <c r="AD2091" s="15"/>
      <c r="AE2091" s="15"/>
      <c r="AF2091" s="107"/>
      <c r="AG2091" s="68"/>
      <c r="AN2091" s="15"/>
      <c r="AO2091" s="15"/>
      <c r="AP2091" s="15"/>
      <c r="AQ2091" s="15"/>
      <c r="AR2091" s="15"/>
      <c r="AS2091" s="15"/>
      <c r="AT2091" s="15"/>
      <c r="AU2091" s="15"/>
    </row>
    <row r="2092" spans="3:47" x14ac:dyDescent="0.2">
      <c r="C2092" s="14"/>
      <c r="D2092" s="14"/>
      <c r="AA2092" s="15"/>
      <c r="AB2092" s="15"/>
      <c r="AC2092" s="15"/>
      <c r="AD2092" s="15"/>
      <c r="AE2092" s="15"/>
      <c r="AF2092" s="107"/>
      <c r="AG2092" s="68"/>
      <c r="AN2092" s="15"/>
      <c r="AO2092" s="15"/>
      <c r="AP2092" s="15"/>
      <c r="AQ2092" s="15"/>
      <c r="AR2092" s="15"/>
      <c r="AS2092" s="15"/>
      <c r="AT2092" s="15"/>
      <c r="AU2092" s="15"/>
    </row>
    <row r="2093" spans="3:47" x14ac:dyDescent="0.2">
      <c r="C2093" s="14"/>
      <c r="D2093" s="14"/>
      <c r="AA2093" s="15"/>
      <c r="AB2093" s="15"/>
      <c r="AC2093" s="15"/>
      <c r="AD2093" s="15"/>
      <c r="AE2093" s="15"/>
      <c r="AF2093" s="107"/>
      <c r="AG2093" s="68"/>
      <c r="AN2093" s="15"/>
      <c r="AO2093" s="15"/>
      <c r="AP2093" s="15"/>
      <c r="AQ2093" s="15"/>
      <c r="AR2093" s="15"/>
      <c r="AS2093" s="15"/>
      <c r="AT2093" s="15"/>
      <c r="AU2093" s="15"/>
    </row>
    <row r="2094" spans="3:47" x14ac:dyDescent="0.2">
      <c r="C2094" s="14"/>
      <c r="D2094" s="14"/>
      <c r="AA2094" s="15"/>
      <c r="AB2094" s="15"/>
      <c r="AC2094" s="15"/>
      <c r="AD2094" s="15"/>
      <c r="AE2094" s="15"/>
      <c r="AF2094" s="107"/>
      <c r="AG2094" s="68"/>
      <c r="AN2094" s="15"/>
      <c r="AO2094" s="15"/>
      <c r="AP2094" s="15"/>
      <c r="AQ2094" s="15"/>
      <c r="AR2094" s="15"/>
      <c r="AS2094" s="15"/>
      <c r="AT2094" s="15"/>
      <c r="AU2094" s="15"/>
    </row>
    <row r="2095" spans="3:47" x14ac:dyDescent="0.2">
      <c r="C2095" s="14"/>
      <c r="D2095" s="14"/>
      <c r="AA2095" s="15"/>
      <c r="AB2095" s="15"/>
      <c r="AC2095" s="15"/>
      <c r="AD2095" s="15"/>
      <c r="AE2095" s="15"/>
      <c r="AF2095" s="107"/>
      <c r="AG2095" s="68"/>
      <c r="AN2095" s="15"/>
      <c r="AO2095" s="15"/>
      <c r="AP2095" s="15"/>
      <c r="AQ2095" s="15"/>
      <c r="AR2095" s="15"/>
      <c r="AS2095" s="15"/>
      <c r="AT2095" s="15"/>
      <c r="AU2095" s="15"/>
    </row>
    <row r="2096" spans="3:47" x14ac:dyDescent="0.2">
      <c r="C2096" s="14"/>
      <c r="D2096" s="14"/>
      <c r="AA2096" s="15"/>
      <c r="AB2096" s="15"/>
      <c r="AC2096" s="15"/>
      <c r="AD2096" s="15"/>
      <c r="AE2096" s="15"/>
      <c r="AF2096" s="107"/>
      <c r="AG2096" s="68"/>
      <c r="AN2096" s="15"/>
      <c r="AO2096" s="15"/>
      <c r="AP2096" s="15"/>
      <c r="AQ2096" s="15"/>
      <c r="AR2096" s="15"/>
      <c r="AS2096" s="15"/>
      <c r="AT2096" s="15"/>
      <c r="AU2096" s="15"/>
    </row>
    <row r="2097" spans="3:47" x14ac:dyDescent="0.2">
      <c r="C2097" s="14"/>
      <c r="D2097" s="14"/>
      <c r="AA2097" s="15"/>
      <c r="AB2097" s="15"/>
      <c r="AC2097" s="15"/>
      <c r="AD2097" s="15"/>
      <c r="AE2097" s="15"/>
      <c r="AF2097" s="107"/>
      <c r="AG2097" s="68"/>
      <c r="AN2097" s="15"/>
      <c r="AO2097" s="15"/>
      <c r="AP2097" s="15"/>
      <c r="AQ2097" s="15"/>
      <c r="AR2097" s="15"/>
      <c r="AS2097" s="15"/>
      <c r="AT2097" s="15"/>
      <c r="AU2097" s="15"/>
    </row>
    <row r="2098" spans="3:47" x14ac:dyDescent="0.2">
      <c r="C2098" s="14"/>
      <c r="D2098" s="14"/>
      <c r="AA2098" s="15"/>
      <c r="AB2098" s="15"/>
      <c r="AC2098" s="15"/>
      <c r="AD2098" s="15"/>
      <c r="AE2098" s="15"/>
      <c r="AF2098" s="107"/>
      <c r="AG2098" s="68"/>
      <c r="AN2098" s="15"/>
      <c r="AO2098" s="15"/>
      <c r="AP2098" s="15"/>
      <c r="AQ2098" s="15"/>
      <c r="AR2098" s="15"/>
      <c r="AS2098" s="15"/>
      <c r="AT2098" s="15"/>
      <c r="AU2098" s="15"/>
    </row>
    <row r="2099" spans="3:47" x14ac:dyDescent="0.2">
      <c r="C2099" s="14"/>
      <c r="D2099" s="14"/>
      <c r="AA2099" s="15"/>
      <c r="AB2099" s="15"/>
      <c r="AC2099" s="15"/>
      <c r="AD2099" s="15"/>
      <c r="AE2099" s="15"/>
      <c r="AF2099" s="107"/>
      <c r="AG2099" s="68"/>
      <c r="AN2099" s="15"/>
      <c r="AO2099" s="15"/>
      <c r="AP2099" s="15"/>
      <c r="AQ2099" s="15"/>
      <c r="AR2099" s="15"/>
      <c r="AS2099" s="15"/>
      <c r="AT2099" s="15"/>
      <c r="AU2099" s="15"/>
    </row>
    <row r="2100" spans="3:47" x14ac:dyDescent="0.2">
      <c r="C2100" s="14"/>
      <c r="D2100" s="14"/>
      <c r="AA2100" s="15"/>
      <c r="AB2100" s="15"/>
      <c r="AC2100" s="15"/>
      <c r="AD2100" s="15"/>
      <c r="AE2100" s="15"/>
      <c r="AF2100" s="107"/>
      <c r="AG2100" s="68"/>
      <c r="AN2100" s="15"/>
      <c r="AO2100" s="15"/>
      <c r="AP2100" s="15"/>
      <c r="AQ2100" s="15"/>
      <c r="AR2100" s="15"/>
      <c r="AS2100" s="15"/>
      <c r="AT2100" s="15"/>
      <c r="AU2100" s="15"/>
    </row>
    <row r="2101" spans="3:47" x14ac:dyDescent="0.2">
      <c r="C2101" s="14"/>
      <c r="D2101" s="14"/>
      <c r="AA2101" s="15"/>
      <c r="AB2101" s="15"/>
      <c r="AC2101" s="15"/>
      <c r="AD2101" s="15"/>
      <c r="AE2101" s="15"/>
      <c r="AF2101" s="107"/>
      <c r="AG2101" s="68"/>
      <c r="AN2101" s="15"/>
      <c r="AO2101" s="15"/>
      <c r="AP2101" s="15"/>
      <c r="AQ2101" s="15"/>
      <c r="AR2101" s="15"/>
      <c r="AS2101" s="15"/>
      <c r="AT2101" s="15"/>
      <c r="AU2101" s="15"/>
    </row>
    <row r="2102" spans="3:47" x14ac:dyDescent="0.2">
      <c r="C2102" s="14"/>
      <c r="D2102" s="14"/>
      <c r="AA2102" s="15"/>
      <c r="AB2102" s="15"/>
      <c r="AC2102" s="15"/>
      <c r="AD2102" s="15"/>
      <c r="AE2102" s="15"/>
      <c r="AF2102" s="107"/>
      <c r="AG2102" s="68"/>
      <c r="AN2102" s="15"/>
      <c r="AO2102" s="15"/>
      <c r="AP2102" s="15"/>
      <c r="AQ2102" s="15"/>
      <c r="AR2102" s="15"/>
      <c r="AS2102" s="15"/>
      <c r="AT2102" s="15"/>
      <c r="AU2102" s="15"/>
    </row>
    <row r="2103" spans="3:47" x14ac:dyDescent="0.2">
      <c r="C2103" s="14"/>
      <c r="D2103" s="14"/>
      <c r="AA2103" s="15"/>
      <c r="AB2103" s="15"/>
      <c r="AC2103" s="15"/>
      <c r="AD2103" s="15"/>
      <c r="AE2103" s="15"/>
      <c r="AF2103" s="107"/>
      <c r="AG2103" s="68"/>
      <c r="AN2103" s="15"/>
      <c r="AO2103" s="15"/>
      <c r="AP2103" s="15"/>
      <c r="AQ2103" s="15"/>
      <c r="AR2103" s="15"/>
      <c r="AS2103" s="15"/>
      <c r="AT2103" s="15"/>
      <c r="AU2103" s="15"/>
    </row>
    <row r="2104" spans="3:47" x14ac:dyDescent="0.2">
      <c r="C2104" s="14"/>
      <c r="D2104" s="14"/>
      <c r="AA2104" s="15"/>
      <c r="AB2104" s="15"/>
      <c r="AC2104" s="15"/>
      <c r="AD2104" s="15"/>
      <c r="AE2104" s="15"/>
      <c r="AF2104" s="107"/>
      <c r="AG2104" s="68"/>
      <c r="AN2104" s="15"/>
      <c r="AO2104" s="15"/>
      <c r="AP2104" s="15"/>
      <c r="AQ2104" s="15"/>
      <c r="AR2104" s="15"/>
      <c r="AS2104" s="15"/>
      <c r="AT2104" s="15"/>
      <c r="AU2104" s="15"/>
    </row>
    <row r="2105" spans="3:47" x14ac:dyDescent="0.2">
      <c r="C2105" s="14"/>
      <c r="D2105" s="14"/>
      <c r="AA2105" s="15"/>
      <c r="AB2105" s="15"/>
      <c r="AC2105" s="15"/>
      <c r="AD2105" s="15"/>
      <c r="AE2105" s="15"/>
      <c r="AF2105" s="107"/>
      <c r="AG2105" s="68"/>
      <c r="AN2105" s="15"/>
      <c r="AO2105" s="15"/>
      <c r="AP2105" s="15"/>
      <c r="AQ2105" s="15"/>
      <c r="AR2105" s="15"/>
      <c r="AS2105" s="15"/>
      <c r="AT2105" s="15"/>
      <c r="AU2105" s="15"/>
    </row>
    <row r="2106" spans="3:47" x14ac:dyDescent="0.2">
      <c r="C2106" s="14"/>
      <c r="D2106" s="14"/>
      <c r="AA2106" s="15"/>
      <c r="AB2106" s="15"/>
      <c r="AC2106" s="15"/>
      <c r="AD2106" s="15"/>
      <c r="AE2106" s="15"/>
      <c r="AF2106" s="107"/>
      <c r="AG2106" s="68"/>
      <c r="AN2106" s="15"/>
      <c r="AO2106" s="15"/>
      <c r="AP2106" s="15"/>
      <c r="AQ2106" s="15"/>
      <c r="AR2106" s="15"/>
      <c r="AS2106" s="15"/>
      <c r="AT2106" s="15"/>
      <c r="AU2106" s="15"/>
    </row>
    <row r="2107" spans="3:47" x14ac:dyDescent="0.2">
      <c r="C2107" s="14"/>
      <c r="D2107" s="14"/>
      <c r="AA2107" s="15"/>
      <c r="AB2107" s="15"/>
      <c r="AC2107" s="15"/>
      <c r="AD2107" s="15"/>
      <c r="AE2107" s="15"/>
      <c r="AF2107" s="107"/>
      <c r="AG2107" s="68"/>
      <c r="AN2107" s="15"/>
      <c r="AO2107" s="15"/>
      <c r="AP2107" s="15"/>
      <c r="AQ2107" s="15"/>
      <c r="AR2107" s="15"/>
      <c r="AS2107" s="15"/>
      <c r="AT2107" s="15"/>
      <c r="AU2107" s="15"/>
    </row>
    <row r="2108" spans="3:47" x14ac:dyDescent="0.2">
      <c r="C2108" s="14"/>
      <c r="D2108" s="14"/>
      <c r="AA2108" s="15"/>
      <c r="AB2108" s="15"/>
      <c r="AC2108" s="15"/>
      <c r="AD2108" s="15"/>
      <c r="AE2108" s="15"/>
      <c r="AF2108" s="107"/>
      <c r="AG2108" s="68"/>
      <c r="AN2108" s="15"/>
      <c r="AO2108" s="15"/>
      <c r="AP2108" s="15"/>
      <c r="AQ2108" s="15"/>
      <c r="AR2108" s="15"/>
      <c r="AS2108" s="15"/>
      <c r="AT2108" s="15"/>
      <c r="AU2108" s="15"/>
    </row>
    <row r="2109" spans="3:47" x14ac:dyDescent="0.2">
      <c r="C2109" s="14"/>
      <c r="D2109" s="14"/>
      <c r="AA2109" s="15"/>
      <c r="AB2109" s="15"/>
      <c r="AC2109" s="15"/>
      <c r="AD2109" s="15"/>
      <c r="AE2109" s="15"/>
      <c r="AF2109" s="107"/>
      <c r="AG2109" s="68"/>
      <c r="AN2109" s="15"/>
      <c r="AO2109" s="15"/>
      <c r="AP2109" s="15"/>
      <c r="AQ2109" s="15"/>
      <c r="AR2109" s="15"/>
      <c r="AS2109" s="15"/>
      <c r="AT2109" s="15"/>
      <c r="AU2109" s="15"/>
    </row>
    <row r="2110" spans="3:47" x14ac:dyDescent="0.2">
      <c r="C2110" s="14"/>
      <c r="D2110" s="14"/>
      <c r="AA2110" s="15"/>
      <c r="AB2110" s="15"/>
      <c r="AC2110" s="15"/>
      <c r="AD2110" s="15"/>
      <c r="AE2110" s="15"/>
      <c r="AF2110" s="107"/>
      <c r="AG2110" s="68"/>
      <c r="AN2110" s="15"/>
      <c r="AO2110" s="15"/>
      <c r="AP2110" s="15"/>
      <c r="AQ2110" s="15"/>
      <c r="AR2110" s="15"/>
      <c r="AS2110" s="15"/>
      <c r="AT2110" s="15"/>
      <c r="AU2110" s="15"/>
    </row>
    <row r="2111" spans="3:47" x14ac:dyDescent="0.2">
      <c r="C2111" s="14"/>
      <c r="D2111" s="14"/>
      <c r="AA2111" s="15"/>
      <c r="AB2111" s="15"/>
      <c r="AC2111" s="15"/>
      <c r="AD2111" s="15"/>
      <c r="AE2111" s="15"/>
      <c r="AF2111" s="107"/>
      <c r="AG2111" s="68"/>
      <c r="AN2111" s="15"/>
      <c r="AO2111" s="15"/>
      <c r="AP2111" s="15"/>
      <c r="AQ2111" s="15"/>
      <c r="AR2111" s="15"/>
      <c r="AS2111" s="15"/>
      <c r="AT2111" s="15"/>
      <c r="AU2111" s="15"/>
    </row>
    <row r="2112" spans="3:47" x14ac:dyDescent="0.2">
      <c r="C2112" s="14"/>
      <c r="D2112" s="14"/>
      <c r="AA2112" s="15"/>
      <c r="AB2112" s="15"/>
      <c r="AC2112" s="15"/>
      <c r="AD2112" s="15"/>
      <c r="AE2112" s="15"/>
      <c r="AF2112" s="107"/>
      <c r="AG2112" s="68"/>
      <c r="AN2112" s="15"/>
      <c r="AO2112" s="15"/>
      <c r="AP2112" s="15"/>
      <c r="AQ2112" s="15"/>
      <c r="AR2112" s="15"/>
      <c r="AS2112" s="15"/>
      <c r="AT2112" s="15"/>
      <c r="AU2112" s="15"/>
    </row>
    <row r="2113" spans="3:47" x14ac:dyDescent="0.2">
      <c r="C2113" s="14"/>
      <c r="D2113" s="14"/>
      <c r="AA2113" s="15"/>
      <c r="AB2113" s="15"/>
      <c r="AC2113" s="15"/>
      <c r="AD2113" s="15"/>
      <c r="AE2113" s="15"/>
      <c r="AF2113" s="107"/>
      <c r="AG2113" s="68"/>
      <c r="AN2113" s="15"/>
      <c r="AO2113" s="15"/>
      <c r="AP2113" s="15"/>
      <c r="AQ2113" s="15"/>
      <c r="AR2113" s="15"/>
      <c r="AS2113" s="15"/>
      <c r="AT2113" s="15"/>
      <c r="AU2113" s="15"/>
    </row>
    <row r="2114" spans="3:47" x14ac:dyDescent="0.2">
      <c r="C2114" s="14"/>
      <c r="D2114" s="14"/>
      <c r="AA2114" s="15"/>
      <c r="AB2114" s="15"/>
      <c r="AC2114" s="15"/>
      <c r="AD2114" s="15"/>
      <c r="AE2114" s="15"/>
      <c r="AF2114" s="107"/>
      <c r="AG2114" s="68"/>
      <c r="AN2114" s="15"/>
      <c r="AO2114" s="15"/>
      <c r="AP2114" s="15"/>
      <c r="AQ2114" s="15"/>
      <c r="AR2114" s="15"/>
      <c r="AS2114" s="15"/>
      <c r="AT2114" s="15"/>
      <c r="AU2114" s="15"/>
    </row>
    <row r="2115" spans="3:47" x14ac:dyDescent="0.2">
      <c r="C2115" s="14"/>
      <c r="D2115" s="14"/>
      <c r="AA2115" s="15"/>
      <c r="AB2115" s="15"/>
      <c r="AC2115" s="15"/>
      <c r="AD2115" s="15"/>
      <c r="AE2115" s="15"/>
      <c r="AF2115" s="107"/>
      <c r="AG2115" s="68"/>
      <c r="AN2115" s="15"/>
      <c r="AO2115" s="15"/>
      <c r="AP2115" s="15"/>
      <c r="AQ2115" s="15"/>
      <c r="AR2115" s="15"/>
      <c r="AS2115" s="15"/>
      <c r="AT2115" s="15"/>
      <c r="AU2115" s="15"/>
    </row>
    <row r="2116" spans="3:47" x14ac:dyDescent="0.2">
      <c r="C2116" s="14"/>
      <c r="D2116" s="14"/>
      <c r="AA2116" s="15"/>
      <c r="AB2116" s="15"/>
      <c r="AC2116" s="15"/>
      <c r="AD2116" s="15"/>
      <c r="AE2116" s="15"/>
      <c r="AF2116" s="107"/>
      <c r="AG2116" s="68"/>
      <c r="AN2116" s="15"/>
      <c r="AO2116" s="15"/>
      <c r="AP2116" s="15"/>
      <c r="AQ2116" s="15"/>
      <c r="AR2116" s="15"/>
      <c r="AS2116" s="15"/>
      <c r="AT2116" s="15"/>
      <c r="AU2116" s="15"/>
    </row>
    <row r="2117" spans="3:47" x14ac:dyDescent="0.2">
      <c r="C2117" s="14"/>
      <c r="D2117" s="14"/>
      <c r="AA2117" s="15"/>
      <c r="AB2117" s="15"/>
      <c r="AC2117" s="15"/>
      <c r="AD2117" s="15"/>
      <c r="AE2117" s="15"/>
      <c r="AF2117" s="107"/>
      <c r="AG2117" s="68"/>
      <c r="AN2117" s="15"/>
      <c r="AO2117" s="15"/>
      <c r="AP2117" s="15"/>
      <c r="AQ2117" s="15"/>
      <c r="AR2117" s="15"/>
      <c r="AS2117" s="15"/>
      <c r="AT2117" s="15"/>
      <c r="AU2117" s="15"/>
    </row>
    <row r="2118" spans="3:47" x14ac:dyDescent="0.2">
      <c r="C2118" s="14"/>
      <c r="D2118" s="14"/>
      <c r="AA2118" s="15"/>
      <c r="AB2118" s="15"/>
      <c r="AC2118" s="15"/>
      <c r="AD2118" s="15"/>
      <c r="AE2118" s="15"/>
      <c r="AF2118" s="107"/>
      <c r="AG2118" s="68"/>
      <c r="AN2118" s="15"/>
      <c r="AO2118" s="15"/>
      <c r="AP2118" s="15"/>
      <c r="AQ2118" s="15"/>
      <c r="AR2118" s="15"/>
      <c r="AS2118" s="15"/>
      <c r="AT2118" s="15"/>
      <c r="AU2118" s="15"/>
    </row>
    <row r="2119" spans="3:47" x14ac:dyDescent="0.2">
      <c r="C2119" s="14"/>
      <c r="D2119" s="14"/>
      <c r="AA2119" s="15"/>
      <c r="AB2119" s="15"/>
      <c r="AC2119" s="15"/>
      <c r="AD2119" s="15"/>
      <c r="AE2119" s="15"/>
      <c r="AF2119" s="107"/>
      <c r="AG2119" s="68"/>
      <c r="AN2119" s="15"/>
      <c r="AO2119" s="15"/>
      <c r="AP2119" s="15"/>
      <c r="AQ2119" s="15"/>
      <c r="AR2119" s="15"/>
      <c r="AS2119" s="15"/>
      <c r="AT2119" s="15"/>
      <c r="AU2119" s="15"/>
    </row>
    <row r="2120" spans="3:47" x14ac:dyDescent="0.2">
      <c r="C2120" s="14"/>
      <c r="D2120" s="14"/>
      <c r="AA2120" s="15"/>
      <c r="AB2120" s="15"/>
      <c r="AC2120" s="15"/>
      <c r="AD2120" s="15"/>
      <c r="AE2120" s="15"/>
      <c r="AF2120" s="107"/>
      <c r="AG2120" s="68"/>
      <c r="AN2120" s="15"/>
      <c r="AO2120" s="15"/>
      <c r="AP2120" s="15"/>
      <c r="AQ2120" s="15"/>
      <c r="AR2120" s="15"/>
      <c r="AS2120" s="15"/>
      <c r="AT2120" s="15"/>
      <c r="AU2120" s="15"/>
    </row>
    <row r="2121" spans="3:47" x14ac:dyDescent="0.2">
      <c r="C2121" s="14"/>
      <c r="D2121" s="14"/>
      <c r="AA2121" s="15"/>
      <c r="AB2121" s="15"/>
      <c r="AC2121" s="15"/>
      <c r="AD2121" s="15"/>
      <c r="AE2121" s="15"/>
      <c r="AF2121" s="107"/>
      <c r="AG2121" s="68"/>
      <c r="AN2121" s="15"/>
      <c r="AO2121" s="15"/>
      <c r="AP2121" s="15"/>
      <c r="AQ2121" s="15"/>
      <c r="AR2121" s="15"/>
      <c r="AS2121" s="15"/>
      <c r="AT2121" s="15"/>
      <c r="AU2121" s="15"/>
    </row>
    <row r="2122" spans="3:47" x14ac:dyDescent="0.2">
      <c r="C2122" s="14"/>
      <c r="D2122" s="14"/>
      <c r="AA2122" s="15"/>
      <c r="AB2122" s="15"/>
      <c r="AC2122" s="15"/>
      <c r="AD2122" s="15"/>
      <c r="AE2122" s="15"/>
      <c r="AF2122" s="107"/>
      <c r="AG2122" s="68"/>
      <c r="AN2122" s="15"/>
      <c r="AO2122" s="15"/>
      <c r="AP2122" s="15"/>
      <c r="AQ2122" s="15"/>
      <c r="AR2122" s="15"/>
      <c r="AS2122" s="15"/>
      <c r="AT2122" s="15"/>
      <c r="AU2122" s="15"/>
    </row>
    <row r="2123" spans="3:47" x14ac:dyDescent="0.2">
      <c r="C2123" s="14"/>
      <c r="D2123" s="14"/>
      <c r="AA2123" s="15"/>
      <c r="AB2123" s="15"/>
      <c r="AC2123" s="15"/>
      <c r="AD2123" s="15"/>
      <c r="AE2123" s="15"/>
      <c r="AF2123" s="107"/>
      <c r="AG2123" s="68"/>
      <c r="AN2123" s="15"/>
      <c r="AO2123" s="15"/>
      <c r="AP2123" s="15"/>
      <c r="AQ2123" s="15"/>
      <c r="AR2123" s="15"/>
      <c r="AS2123" s="15"/>
      <c r="AT2123" s="15"/>
      <c r="AU2123" s="15"/>
    </row>
    <row r="2124" spans="3:47" x14ac:dyDescent="0.2">
      <c r="C2124" s="14"/>
      <c r="D2124" s="14"/>
      <c r="AA2124" s="15"/>
      <c r="AB2124" s="15"/>
      <c r="AC2124" s="15"/>
      <c r="AD2124" s="15"/>
      <c r="AE2124" s="15"/>
      <c r="AF2124" s="107"/>
      <c r="AG2124" s="68"/>
      <c r="AN2124" s="15"/>
      <c r="AO2124" s="15"/>
      <c r="AP2124" s="15"/>
      <c r="AQ2124" s="15"/>
      <c r="AR2124" s="15"/>
      <c r="AS2124" s="15"/>
      <c r="AT2124" s="15"/>
      <c r="AU2124" s="15"/>
    </row>
    <row r="2125" spans="3:47" x14ac:dyDescent="0.2">
      <c r="C2125" s="14"/>
      <c r="D2125" s="14"/>
      <c r="AA2125" s="15"/>
      <c r="AB2125" s="15"/>
      <c r="AC2125" s="15"/>
      <c r="AD2125" s="15"/>
      <c r="AE2125" s="15"/>
      <c r="AF2125" s="107"/>
      <c r="AG2125" s="68"/>
      <c r="AN2125" s="15"/>
      <c r="AO2125" s="15"/>
      <c r="AP2125" s="15"/>
      <c r="AQ2125" s="15"/>
      <c r="AR2125" s="15"/>
      <c r="AS2125" s="15"/>
      <c r="AT2125" s="15"/>
      <c r="AU2125" s="15"/>
    </row>
    <row r="2126" spans="3:47" x14ac:dyDescent="0.2">
      <c r="C2126" s="14"/>
      <c r="D2126" s="14"/>
      <c r="AA2126" s="15"/>
      <c r="AB2126" s="15"/>
      <c r="AC2126" s="15"/>
      <c r="AD2126" s="15"/>
      <c r="AE2126" s="15"/>
      <c r="AF2126" s="107"/>
      <c r="AG2126" s="68"/>
      <c r="AN2126" s="15"/>
      <c r="AO2126" s="15"/>
      <c r="AP2126" s="15"/>
      <c r="AQ2126" s="15"/>
      <c r="AR2126" s="15"/>
      <c r="AS2126" s="15"/>
      <c r="AT2126" s="15"/>
      <c r="AU2126" s="15"/>
    </row>
    <row r="2127" spans="3:47" x14ac:dyDescent="0.2">
      <c r="C2127" s="14"/>
      <c r="D2127" s="14"/>
      <c r="AA2127" s="15"/>
      <c r="AB2127" s="15"/>
      <c r="AC2127" s="15"/>
      <c r="AD2127" s="15"/>
      <c r="AE2127" s="15"/>
      <c r="AF2127" s="107"/>
      <c r="AG2127" s="68"/>
      <c r="AN2127" s="15"/>
      <c r="AO2127" s="15"/>
      <c r="AP2127" s="15"/>
      <c r="AQ2127" s="15"/>
      <c r="AR2127" s="15"/>
      <c r="AS2127" s="15"/>
      <c r="AT2127" s="15"/>
      <c r="AU2127" s="15"/>
    </row>
    <row r="2128" spans="3:47" x14ac:dyDescent="0.2">
      <c r="C2128" s="14"/>
      <c r="D2128" s="14"/>
      <c r="AA2128" s="15"/>
      <c r="AB2128" s="15"/>
      <c r="AC2128" s="15"/>
      <c r="AD2128" s="15"/>
      <c r="AE2128" s="15"/>
      <c r="AF2128" s="107"/>
      <c r="AG2128" s="68"/>
      <c r="AN2128" s="15"/>
      <c r="AO2128" s="15"/>
      <c r="AP2128" s="15"/>
      <c r="AQ2128" s="15"/>
      <c r="AR2128" s="15"/>
      <c r="AS2128" s="15"/>
      <c r="AT2128" s="15"/>
      <c r="AU2128" s="15"/>
    </row>
    <row r="2129" spans="3:47" x14ac:dyDescent="0.2">
      <c r="C2129" s="14"/>
      <c r="D2129" s="14"/>
      <c r="AA2129" s="15"/>
      <c r="AB2129" s="15"/>
      <c r="AC2129" s="15"/>
      <c r="AD2129" s="15"/>
      <c r="AE2129" s="15"/>
      <c r="AF2129" s="107"/>
      <c r="AG2129" s="68"/>
      <c r="AN2129" s="15"/>
      <c r="AO2129" s="15"/>
      <c r="AP2129" s="15"/>
      <c r="AQ2129" s="15"/>
      <c r="AR2129" s="15"/>
      <c r="AS2129" s="15"/>
      <c r="AT2129" s="15"/>
      <c r="AU2129" s="15"/>
    </row>
    <row r="2130" spans="3:47" x14ac:dyDescent="0.2">
      <c r="C2130" s="14"/>
      <c r="D2130" s="14"/>
      <c r="AA2130" s="15"/>
      <c r="AB2130" s="15"/>
      <c r="AC2130" s="15"/>
      <c r="AD2130" s="15"/>
      <c r="AE2130" s="15"/>
      <c r="AF2130" s="107"/>
      <c r="AG2130" s="68"/>
      <c r="AN2130" s="15"/>
      <c r="AO2130" s="15"/>
      <c r="AP2130" s="15"/>
      <c r="AQ2130" s="15"/>
      <c r="AR2130" s="15"/>
      <c r="AS2130" s="15"/>
      <c r="AT2130" s="15"/>
      <c r="AU2130" s="15"/>
    </row>
    <row r="2131" spans="3:47" x14ac:dyDescent="0.2">
      <c r="C2131" s="14"/>
      <c r="D2131" s="14"/>
      <c r="AA2131" s="15"/>
      <c r="AB2131" s="15"/>
      <c r="AC2131" s="15"/>
      <c r="AD2131" s="15"/>
      <c r="AE2131" s="15"/>
      <c r="AF2131" s="107"/>
      <c r="AG2131" s="68"/>
      <c r="AN2131" s="15"/>
      <c r="AO2131" s="15"/>
      <c r="AP2131" s="15"/>
      <c r="AQ2131" s="15"/>
      <c r="AR2131" s="15"/>
      <c r="AS2131" s="15"/>
      <c r="AT2131" s="15"/>
      <c r="AU2131" s="15"/>
    </row>
    <row r="2132" spans="3:47" x14ac:dyDescent="0.2">
      <c r="C2132" s="14"/>
      <c r="D2132" s="14"/>
      <c r="AA2132" s="15"/>
      <c r="AB2132" s="15"/>
      <c r="AC2132" s="15"/>
      <c r="AD2132" s="15"/>
      <c r="AE2132" s="15"/>
      <c r="AF2132" s="107"/>
      <c r="AG2132" s="68"/>
      <c r="AN2132" s="15"/>
      <c r="AO2132" s="15"/>
      <c r="AP2132" s="15"/>
      <c r="AQ2132" s="15"/>
      <c r="AR2132" s="15"/>
      <c r="AS2132" s="15"/>
      <c r="AT2132" s="15"/>
      <c r="AU2132" s="15"/>
    </row>
    <row r="2133" spans="3:47" x14ac:dyDescent="0.2">
      <c r="C2133" s="14"/>
      <c r="D2133" s="14"/>
      <c r="AA2133" s="15"/>
      <c r="AB2133" s="15"/>
      <c r="AC2133" s="15"/>
      <c r="AD2133" s="15"/>
      <c r="AE2133" s="15"/>
      <c r="AF2133" s="107"/>
      <c r="AG2133" s="68"/>
      <c r="AN2133" s="15"/>
      <c r="AO2133" s="15"/>
      <c r="AP2133" s="15"/>
      <c r="AQ2133" s="15"/>
      <c r="AR2133" s="15"/>
      <c r="AS2133" s="15"/>
      <c r="AT2133" s="15"/>
      <c r="AU2133" s="15"/>
    </row>
    <row r="2134" spans="3:47" x14ac:dyDescent="0.2">
      <c r="C2134" s="14"/>
      <c r="D2134" s="14"/>
      <c r="AA2134" s="15"/>
      <c r="AB2134" s="15"/>
      <c r="AC2134" s="15"/>
      <c r="AD2134" s="15"/>
      <c r="AE2134" s="15"/>
      <c r="AF2134" s="107"/>
      <c r="AG2134" s="68"/>
      <c r="AN2134" s="15"/>
      <c r="AO2134" s="15"/>
      <c r="AP2134" s="15"/>
      <c r="AQ2134" s="15"/>
      <c r="AR2134" s="15"/>
      <c r="AS2134" s="15"/>
      <c r="AT2134" s="15"/>
      <c r="AU2134" s="15"/>
    </row>
    <row r="2135" spans="3:47" x14ac:dyDescent="0.2">
      <c r="C2135" s="14"/>
      <c r="D2135" s="14"/>
      <c r="AA2135" s="15"/>
      <c r="AB2135" s="15"/>
      <c r="AC2135" s="15"/>
      <c r="AD2135" s="15"/>
      <c r="AE2135" s="15"/>
      <c r="AF2135" s="107"/>
      <c r="AG2135" s="68"/>
      <c r="AN2135" s="15"/>
      <c r="AO2135" s="15"/>
      <c r="AP2135" s="15"/>
      <c r="AQ2135" s="15"/>
      <c r="AR2135" s="15"/>
      <c r="AS2135" s="15"/>
      <c r="AT2135" s="15"/>
      <c r="AU2135" s="15"/>
    </row>
    <row r="2136" spans="3:47" x14ac:dyDescent="0.2">
      <c r="C2136" s="14"/>
      <c r="D2136" s="14"/>
      <c r="AA2136" s="15"/>
      <c r="AB2136" s="15"/>
      <c r="AC2136" s="15"/>
      <c r="AD2136" s="15"/>
      <c r="AE2136" s="15"/>
      <c r="AF2136" s="107"/>
      <c r="AG2136" s="68"/>
      <c r="AN2136" s="15"/>
      <c r="AO2136" s="15"/>
      <c r="AP2136" s="15"/>
      <c r="AQ2136" s="15"/>
      <c r="AR2136" s="15"/>
      <c r="AS2136" s="15"/>
      <c r="AT2136" s="15"/>
      <c r="AU2136" s="15"/>
    </row>
    <row r="2137" spans="3:47" x14ac:dyDescent="0.2">
      <c r="C2137" s="14"/>
      <c r="D2137" s="14"/>
      <c r="AA2137" s="15"/>
      <c r="AB2137" s="15"/>
      <c r="AC2137" s="15"/>
      <c r="AD2137" s="15"/>
      <c r="AE2137" s="15"/>
      <c r="AF2137" s="107"/>
      <c r="AG2137" s="68"/>
      <c r="AN2137" s="15"/>
      <c r="AO2137" s="15"/>
      <c r="AP2137" s="15"/>
      <c r="AQ2137" s="15"/>
      <c r="AR2137" s="15"/>
      <c r="AS2137" s="15"/>
      <c r="AT2137" s="15"/>
      <c r="AU2137" s="15"/>
    </row>
    <row r="2138" spans="3:47" x14ac:dyDescent="0.2">
      <c r="C2138" s="14"/>
      <c r="D2138" s="14"/>
      <c r="AA2138" s="15"/>
      <c r="AB2138" s="15"/>
      <c r="AC2138" s="15"/>
      <c r="AD2138" s="15"/>
      <c r="AE2138" s="15"/>
      <c r="AF2138" s="107"/>
      <c r="AG2138" s="68"/>
      <c r="AN2138" s="15"/>
      <c r="AO2138" s="15"/>
      <c r="AP2138" s="15"/>
      <c r="AQ2138" s="15"/>
      <c r="AR2138" s="15"/>
      <c r="AS2138" s="15"/>
      <c r="AT2138" s="15"/>
      <c r="AU2138" s="15"/>
    </row>
    <row r="2139" spans="3:47" x14ac:dyDescent="0.2">
      <c r="C2139" s="14"/>
      <c r="D2139" s="14"/>
      <c r="AA2139" s="15"/>
      <c r="AB2139" s="15"/>
      <c r="AC2139" s="15"/>
      <c r="AD2139" s="15"/>
      <c r="AE2139" s="15"/>
      <c r="AF2139" s="107"/>
      <c r="AG2139" s="68"/>
      <c r="AN2139" s="15"/>
      <c r="AO2139" s="15"/>
      <c r="AP2139" s="15"/>
      <c r="AQ2139" s="15"/>
      <c r="AR2139" s="15"/>
      <c r="AS2139" s="15"/>
      <c r="AT2139" s="15"/>
      <c r="AU2139" s="15"/>
    </row>
    <row r="2140" spans="3:47" x14ac:dyDescent="0.2">
      <c r="C2140" s="14"/>
      <c r="D2140" s="14"/>
      <c r="AA2140" s="15"/>
      <c r="AB2140" s="15"/>
      <c r="AC2140" s="15"/>
      <c r="AD2140" s="15"/>
      <c r="AE2140" s="15"/>
      <c r="AF2140" s="107"/>
      <c r="AG2140" s="68"/>
      <c r="AN2140" s="15"/>
      <c r="AO2140" s="15"/>
      <c r="AP2140" s="15"/>
      <c r="AQ2140" s="15"/>
      <c r="AR2140" s="15"/>
      <c r="AS2140" s="15"/>
      <c r="AT2140" s="15"/>
      <c r="AU2140" s="15"/>
    </row>
    <row r="2141" spans="3:47" x14ac:dyDescent="0.2">
      <c r="C2141" s="14"/>
      <c r="D2141" s="14"/>
      <c r="AA2141" s="15"/>
      <c r="AB2141" s="15"/>
      <c r="AC2141" s="15"/>
      <c r="AD2141" s="15"/>
      <c r="AE2141" s="15"/>
      <c r="AF2141" s="107"/>
      <c r="AG2141" s="68"/>
      <c r="AN2141" s="15"/>
      <c r="AO2141" s="15"/>
      <c r="AP2141" s="15"/>
      <c r="AQ2141" s="15"/>
      <c r="AR2141" s="15"/>
      <c r="AS2141" s="15"/>
      <c r="AT2141" s="15"/>
      <c r="AU2141" s="15"/>
    </row>
    <row r="2142" spans="3:47" x14ac:dyDescent="0.2">
      <c r="C2142" s="14"/>
      <c r="D2142" s="14"/>
      <c r="AA2142" s="15"/>
      <c r="AB2142" s="15"/>
      <c r="AC2142" s="15"/>
      <c r="AD2142" s="15"/>
      <c r="AE2142" s="15"/>
      <c r="AF2142" s="107"/>
      <c r="AG2142" s="68"/>
      <c r="AN2142" s="15"/>
      <c r="AO2142" s="15"/>
      <c r="AP2142" s="15"/>
      <c r="AQ2142" s="15"/>
      <c r="AR2142" s="15"/>
      <c r="AS2142" s="15"/>
      <c r="AT2142" s="15"/>
      <c r="AU2142" s="15"/>
    </row>
    <row r="2143" spans="3:47" x14ac:dyDescent="0.2">
      <c r="C2143" s="14"/>
      <c r="D2143" s="14"/>
      <c r="AA2143" s="15"/>
      <c r="AB2143" s="15"/>
      <c r="AC2143" s="15"/>
      <c r="AD2143" s="15"/>
      <c r="AE2143" s="15"/>
      <c r="AF2143" s="107"/>
      <c r="AG2143" s="68"/>
      <c r="AN2143" s="15"/>
      <c r="AO2143" s="15"/>
      <c r="AP2143" s="15"/>
      <c r="AQ2143" s="15"/>
      <c r="AR2143" s="15"/>
      <c r="AS2143" s="15"/>
      <c r="AT2143" s="15"/>
      <c r="AU2143" s="15"/>
    </row>
    <row r="2144" spans="3:47" x14ac:dyDescent="0.2">
      <c r="C2144" s="14"/>
      <c r="D2144" s="14"/>
      <c r="AA2144" s="15"/>
      <c r="AB2144" s="15"/>
      <c r="AC2144" s="15"/>
      <c r="AD2144" s="15"/>
      <c r="AE2144" s="15"/>
      <c r="AF2144" s="107"/>
      <c r="AG2144" s="68"/>
      <c r="AN2144" s="15"/>
      <c r="AO2144" s="15"/>
      <c r="AP2144" s="15"/>
      <c r="AQ2144" s="15"/>
      <c r="AR2144" s="15"/>
      <c r="AS2144" s="15"/>
      <c r="AT2144" s="15"/>
      <c r="AU2144" s="15"/>
    </row>
    <row r="2145" spans="3:47" x14ac:dyDescent="0.2">
      <c r="C2145" s="14"/>
      <c r="D2145" s="14"/>
      <c r="AA2145" s="15"/>
      <c r="AB2145" s="15"/>
      <c r="AC2145" s="15"/>
      <c r="AD2145" s="15"/>
      <c r="AE2145" s="15"/>
      <c r="AF2145" s="107"/>
      <c r="AG2145" s="68"/>
      <c r="AN2145" s="15"/>
      <c r="AO2145" s="15"/>
      <c r="AP2145" s="15"/>
      <c r="AQ2145" s="15"/>
      <c r="AR2145" s="15"/>
      <c r="AS2145" s="15"/>
      <c r="AT2145" s="15"/>
      <c r="AU2145" s="15"/>
    </row>
    <row r="2146" spans="3:47" x14ac:dyDescent="0.2">
      <c r="C2146" s="14"/>
      <c r="D2146" s="14"/>
      <c r="AA2146" s="15"/>
      <c r="AB2146" s="15"/>
      <c r="AC2146" s="15"/>
      <c r="AD2146" s="15"/>
      <c r="AE2146" s="15"/>
      <c r="AF2146" s="107"/>
      <c r="AG2146" s="68"/>
      <c r="AN2146" s="15"/>
      <c r="AO2146" s="15"/>
      <c r="AP2146" s="15"/>
      <c r="AQ2146" s="15"/>
      <c r="AR2146" s="15"/>
      <c r="AS2146" s="15"/>
      <c r="AT2146" s="15"/>
      <c r="AU2146" s="15"/>
    </row>
    <row r="2147" spans="3:47" x14ac:dyDescent="0.2">
      <c r="C2147" s="14"/>
      <c r="D2147" s="14"/>
      <c r="AA2147" s="15"/>
      <c r="AB2147" s="15"/>
      <c r="AC2147" s="15"/>
      <c r="AD2147" s="15"/>
      <c r="AE2147" s="15"/>
      <c r="AF2147" s="107"/>
      <c r="AG2147" s="68"/>
      <c r="AN2147" s="15"/>
      <c r="AO2147" s="15"/>
      <c r="AP2147" s="15"/>
      <c r="AQ2147" s="15"/>
      <c r="AR2147" s="15"/>
      <c r="AS2147" s="15"/>
      <c r="AT2147" s="15"/>
      <c r="AU2147" s="15"/>
    </row>
    <row r="2148" spans="3:47" x14ac:dyDescent="0.2">
      <c r="C2148" s="14"/>
      <c r="D2148" s="14"/>
      <c r="AA2148" s="15"/>
      <c r="AB2148" s="15"/>
      <c r="AC2148" s="15"/>
      <c r="AD2148" s="15"/>
      <c r="AE2148" s="15"/>
      <c r="AF2148" s="107"/>
      <c r="AG2148" s="68"/>
      <c r="AN2148" s="15"/>
      <c r="AO2148" s="15"/>
      <c r="AP2148" s="15"/>
      <c r="AQ2148" s="15"/>
      <c r="AR2148" s="15"/>
      <c r="AS2148" s="15"/>
      <c r="AT2148" s="15"/>
      <c r="AU2148" s="15"/>
    </row>
    <row r="2149" spans="3:47" x14ac:dyDescent="0.2">
      <c r="C2149" s="14"/>
      <c r="D2149" s="14"/>
      <c r="AA2149" s="15"/>
      <c r="AB2149" s="15"/>
      <c r="AC2149" s="15"/>
      <c r="AD2149" s="15"/>
      <c r="AE2149" s="15"/>
      <c r="AF2149" s="107"/>
      <c r="AG2149" s="68"/>
      <c r="AN2149" s="15"/>
      <c r="AO2149" s="15"/>
      <c r="AP2149" s="15"/>
      <c r="AQ2149" s="15"/>
      <c r="AR2149" s="15"/>
      <c r="AS2149" s="15"/>
      <c r="AT2149" s="15"/>
      <c r="AU2149" s="15"/>
    </row>
    <row r="2150" spans="3:47" x14ac:dyDescent="0.2">
      <c r="C2150" s="14"/>
      <c r="D2150" s="14"/>
      <c r="AA2150" s="15"/>
      <c r="AB2150" s="15"/>
      <c r="AC2150" s="15"/>
      <c r="AD2150" s="15"/>
      <c r="AE2150" s="15"/>
      <c r="AF2150" s="107"/>
      <c r="AG2150" s="68"/>
      <c r="AN2150" s="15"/>
      <c r="AO2150" s="15"/>
      <c r="AP2150" s="15"/>
      <c r="AQ2150" s="15"/>
      <c r="AR2150" s="15"/>
      <c r="AS2150" s="15"/>
      <c r="AT2150" s="15"/>
      <c r="AU2150" s="15"/>
    </row>
    <row r="2151" spans="3:47" x14ac:dyDescent="0.2">
      <c r="C2151" s="14"/>
      <c r="D2151" s="14"/>
      <c r="AA2151" s="15"/>
      <c r="AB2151" s="15"/>
      <c r="AC2151" s="15"/>
      <c r="AD2151" s="15"/>
      <c r="AE2151" s="15"/>
      <c r="AF2151" s="107"/>
      <c r="AG2151" s="68"/>
      <c r="AN2151" s="15"/>
      <c r="AO2151" s="15"/>
      <c r="AP2151" s="15"/>
      <c r="AQ2151" s="15"/>
      <c r="AR2151" s="15"/>
      <c r="AS2151" s="15"/>
      <c r="AT2151" s="15"/>
      <c r="AU2151" s="15"/>
    </row>
    <row r="2152" spans="3:47" x14ac:dyDescent="0.2">
      <c r="C2152" s="14"/>
      <c r="D2152" s="14"/>
      <c r="AA2152" s="15"/>
      <c r="AB2152" s="15"/>
      <c r="AC2152" s="15"/>
      <c r="AD2152" s="15"/>
      <c r="AE2152" s="15"/>
      <c r="AF2152" s="107"/>
      <c r="AG2152" s="68"/>
      <c r="AN2152" s="15"/>
      <c r="AO2152" s="15"/>
      <c r="AP2152" s="15"/>
      <c r="AQ2152" s="15"/>
      <c r="AR2152" s="15"/>
      <c r="AS2152" s="15"/>
      <c r="AT2152" s="15"/>
      <c r="AU2152" s="15"/>
    </row>
    <row r="2153" spans="3:47" x14ac:dyDescent="0.2">
      <c r="C2153" s="14"/>
      <c r="D2153" s="14"/>
      <c r="AA2153" s="15"/>
      <c r="AB2153" s="15"/>
      <c r="AC2153" s="15"/>
      <c r="AD2153" s="15"/>
      <c r="AE2153" s="15"/>
      <c r="AF2153" s="107"/>
      <c r="AG2153" s="68"/>
      <c r="AN2153" s="15"/>
      <c r="AO2153" s="15"/>
      <c r="AP2153" s="15"/>
      <c r="AQ2153" s="15"/>
      <c r="AR2153" s="15"/>
      <c r="AS2153" s="15"/>
      <c r="AT2153" s="15"/>
      <c r="AU2153" s="15"/>
    </row>
    <row r="2154" spans="3:47" x14ac:dyDescent="0.2">
      <c r="C2154" s="14"/>
      <c r="D2154" s="14"/>
      <c r="AA2154" s="15"/>
      <c r="AB2154" s="15"/>
      <c r="AC2154" s="15"/>
      <c r="AD2154" s="15"/>
      <c r="AE2154" s="15"/>
      <c r="AF2154" s="107"/>
      <c r="AG2154" s="68"/>
      <c r="AN2154" s="15"/>
      <c r="AO2154" s="15"/>
      <c r="AP2154" s="15"/>
      <c r="AQ2154" s="15"/>
      <c r="AR2154" s="15"/>
      <c r="AS2154" s="15"/>
      <c r="AT2154" s="15"/>
      <c r="AU2154" s="15"/>
    </row>
    <row r="2155" spans="3:47" x14ac:dyDescent="0.2">
      <c r="C2155" s="14"/>
      <c r="D2155" s="14"/>
      <c r="AA2155" s="15"/>
      <c r="AB2155" s="15"/>
      <c r="AC2155" s="15"/>
      <c r="AD2155" s="15"/>
      <c r="AE2155" s="15"/>
      <c r="AF2155" s="107"/>
      <c r="AG2155" s="68"/>
      <c r="AN2155" s="15"/>
      <c r="AO2155" s="15"/>
      <c r="AP2155" s="15"/>
      <c r="AQ2155" s="15"/>
      <c r="AR2155" s="15"/>
      <c r="AS2155" s="15"/>
      <c r="AT2155" s="15"/>
      <c r="AU2155" s="15"/>
    </row>
    <row r="2156" spans="3:47" x14ac:dyDescent="0.2">
      <c r="C2156" s="14"/>
      <c r="D2156" s="14"/>
      <c r="AA2156" s="15"/>
      <c r="AB2156" s="15"/>
      <c r="AC2156" s="15"/>
      <c r="AD2156" s="15"/>
      <c r="AE2156" s="15"/>
      <c r="AF2156" s="107"/>
      <c r="AG2156" s="68"/>
      <c r="AN2156" s="15"/>
      <c r="AO2156" s="15"/>
      <c r="AP2156" s="15"/>
      <c r="AQ2156" s="15"/>
      <c r="AR2156" s="15"/>
      <c r="AS2156" s="15"/>
      <c r="AT2156" s="15"/>
      <c r="AU2156" s="15"/>
    </row>
    <row r="2157" spans="3:47" x14ac:dyDescent="0.2">
      <c r="C2157" s="14"/>
      <c r="D2157" s="14"/>
      <c r="AA2157" s="15"/>
      <c r="AB2157" s="15"/>
      <c r="AC2157" s="15"/>
      <c r="AD2157" s="15"/>
      <c r="AE2157" s="15"/>
      <c r="AF2157" s="107"/>
      <c r="AG2157" s="68"/>
      <c r="AN2157" s="15"/>
      <c r="AO2157" s="15"/>
      <c r="AP2157" s="15"/>
      <c r="AQ2157" s="15"/>
      <c r="AR2157" s="15"/>
      <c r="AS2157" s="15"/>
      <c r="AT2157" s="15"/>
      <c r="AU2157" s="15"/>
    </row>
    <row r="2158" spans="3:47" x14ac:dyDescent="0.2">
      <c r="C2158" s="14"/>
      <c r="D2158" s="14"/>
      <c r="AA2158" s="15"/>
      <c r="AB2158" s="15"/>
      <c r="AC2158" s="15"/>
      <c r="AD2158" s="15"/>
      <c r="AE2158" s="15"/>
      <c r="AF2158" s="107"/>
      <c r="AG2158" s="68"/>
      <c r="AN2158" s="15"/>
      <c r="AO2158" s="15"/>
      <c r="AP2158" s="15"/>
      <c r="AQ2158" s="15"/>
      <c r="AR2158" s="15"/>
      <c r="AS2158" s="15"/>
      <c r="AT2158" s="15"/>
      <c r="AU2158" s="15"/>
    </row>
    <row r="2159" spans="3:47" x14ac:dyDescent="0.2">
      <c r="C2159" s="14"/>
      <c r="D2159" s="14"/>
      <c r="AA2159" s="15"/>
      <c r="AB2159" s="15"/>
      <c r="AC2159" s="15"/>
      <c r="AD2159" s="15"/>
      <c r="AE2159" s="15"/>
      <c r="AF2159" s="107"/>
      <c r="AG2159" s="68"/>
      <c r="AN2159" s="15"/>
      <c r="AO2159" s="15"/>
      <c r="AP2159" s="15"/>
      <c r="AQ2159" s="15"/>
      <c r="AR2159" s="15"/>
      <c r="AS2159" s="15"/>
      <c r="AT2159" s="15"/>
      <c r="AU2159" s="15"/>
    </row>
    <row r="2160" spans="3:47" x14ac:dyDescent="0.2">
      <c r="C2160" s="14"/>
      <c r="D2160" s="14"/>
      <c r="AA2160" s="15"/>
      <c r="AB2160" s="15"/>
      <c r="AC2160" s="15"/>
      <c r="AD2160" s="15"/>
      <c r="AE2160" s="15"/>
      <c r="AF2160" s="107"/>
      <c r="AG2160" s="68"/>
      <c r="AN2160" s="15"/>
      <c r="AO2160" s="15"/>
      <c r="AP2160" s="15"/>
      <c r="AQ2160" s="15"/>
      <c r="AR2160" s="15"/>
      <c r="AS2160" s="15"/>
      <c r="AT2160" s="15"/>
      <c r="AU2160" s="15"/>
    </row>
    <row r="2161" spans="3:47" x14ac:dyDescent="0.2">
      <c r="C2161" s="14"/>
      <c r="D2161" s="14"/>
      <c r="AA2161" s="15"/>
      <c r="AB2161" s="15"/>
      <c r="AC2161" s="15"/>
      <c r="AD2161" s="15"/>
      <c r="AE2161" s="15"/>
      <c r="AF2161" s="107"/>
      <c r="AG2161" s="68"/>
      <c r="AN2161" s="15"/>
      <c r="AO2161" s="15"/>
      <c r="AP2161" s="15"/>
      <c r="AQ2161" s="15"/>
      <c r="AR2161" s="15"/>
      <c r="AS2161" s="15"/>
      <c r="AT2161" s="15"/>
      <c r="AU2161" s="15"/>
    </row>
    <row r="2162" spans="3:47" x14ac:dyDescent="0.2">
      <c r="C2162" s="14"/>
      <c r="D2162" s="14"/>
      <c r="AA2162" s="15"/>
      <c r="AB2162" s="15"/>
      <c r="AC2162" s="15"/>
      <c r="AD2162" s="15"/>
      <c r="AE2162" s="15"/>
      <c r="AF2162" s="107"/>
      <c r="AG2162" s="68"/>
      <c r="AN2162" s="15"/>
      <c r="AO2162" s="15"/>
      <c r="AP2162" s="15"/>
      <c r="AQ2162" s="15"/>
      <c r="AR2162" s="15"/>
      <c r="AS2162" s="15"/>
      <c r="AT2162" s="15"/>
      <c r="AU2162" s="15"/>
    </row>
    <row r="2163" spans="3:47" x14ac:dyDescent="0.2">
      <c r="C2163" s="14"/>
      <c r="D2163" s="14"/>
      <c r="AA2163" s="15"/>
      <c r="AB2163" s="15"/>
      <c r="AC2163" s="15"/>
      <c r="AD2163" s="15"/>
      <c r="AE2163" s="15"/>
      <c r="AF2163" s="107"/>
      <c r="AG2163" s="68"/>
      <c r="AN2163" s="15"/>
      <c r="AO2163" s="15"/>
      <c r="AP2163" s="15"/>
      <c r="AQ2163" s="15"/>
      <c r="AR2163" s="15"/>
      <c r="AS2163" s="15"/>
      <c r="AT2163" s="15"/>
      <c r="AU2163" s="15"/>
    </row>
    <row r="2164" spans="3:47" x14ac:dyDescent="0.2">
      <c r="C2164" s="14"/>
      <c r="D2164" s="14"/>
      <c r="AA2164" s="15"/>
      <c r="AB2164" s="15"/>
      <c r="AC2164" s="15"/>
      <c r="AD2164" s="15"/>
      <c r="AE2164" s="15"/>
      <c r="AF2164" s="107"/>
      <c r="AG2164" s="68"/>
      <c r="AN2164" s="15"/>
      <c r="AO2164" s="15"/>
      <c r="AP2164" s="15"/>
      <c r="AQ2164" s="15"/>
      <c r="AR2164" s="15"/>
      <c r="AS2164" s="15"/>
      <c r="AT2164" s="15"/>
      <c r="AU2164" s="15"/>
    </row>
    <row r="2165" spans="3:47" x14ac:dyDescent="0.2">
      <c r="C2165" s="14"/>
      <c r="D2165" s="14"/>
      <c r="AA2165" s="15"/>
      <c r="AB2165" s="15"/>
      <c r="AC2165" s="15"/>
      <c r="AD2165" s="15"/>
      <c r="AE2165" s="15"/>
      <c r="AF2165" s="107"/>
      <c r="AG2165" s="68"/>
      <c r="AN2165" s="15"/>
      <c r="AO2165" s="15"/>
      <c r="AP2165" s="15"/>
      <c r="AQ2165" s="15"/>
      <c r="AR2165" s="15"/>
      <c r="AS2165" s="15"/>
      <c r="AT2165" s="15"/>
      <c r="AU2165" s="15"/>
    </row>
    <row r="2166" spans="3:47" x14ac:dyDescent="0.2">
      <c r="C2166" s="14"/>
      <c r="D2166" s="14"/>
      <c r="AA2166" s="15"/>
      <c r="AB2166" s="15"/>
      <c r="AC2166" s="15"/>
      <c r="AD2166" s="15"/>
      <c r="AE2166" s="15"/>
      <c r="AF2166" s="107"/>
      <c r="AG2166" s="68"/>
      <c r="AN2166" s="15"/>
      <c r="AO2166" s="15"/>
      <c r="AP2166" s="15"/>
      <c r="AQ2166" s="15"/>
      <c r="AR2166" s="15"/>
      <c r="AS2166" s="15"/>
      <c r="AT2166" s="15"/>
      <c r="AU2166" s="15"/>
    </row>
    <row r="2167" spans="3:47" x14ac:dyDescent="0.2">
      <c r="C2167" s="14"/>
      <c r="D2167" s="14"/>
      <c r="AA2167" s="15"/>
      <c r="AB2167" s="15"/>
      <c r="AC2167" s="15"/>
      <c r="AD2167" s="15"/>
      <c r="AE2167" s="15"/>
      <c r="AF2167" s="107"/>
      <c r="AG2167" s="68"/>
      <c r="AN2167" s="15"/>
      <c r="AO2167" s="15"/>
      <c r="AP2167" s="15"/>
      <c r="AQ2167" s="15"/>
      <c r="AR2167" s="15"/>
      <c r="AS2167" s="15"/>
      <c r="AT2167" s="15"/>
      <c r="AU2167" s="15"/>
    </row>
    <row r="2168" spans="3:47" x14ac:dyDescent="0.2">
      <c r="C2168" s="14"/>
      <c r="D2168" s="14"/>
      <c r="AA2168" s="15"/>
      <c r="AB2168" s="15"/>
      <c r="AC2168" s="15"/>
      <c r="AD2168" s="15"/>
      <c r="AE2168" s="15"/>
      <c r="AF2168" s="107"/>
      <c r="AG2168" s="68"/>
      <c r="AN2168" s="15"/>
      <c r="AO2168" s="15"/>
      <c r="AP2168" s="15"/>
      <c r="AQ2168" s="15"/>
      <c r="AR2168" s="15"/>
      <c r="AS2168" s="15"/>
      <c r="AT2168" s="15"/>
      <c r="AU2168" s="15"/>
    </row>
    <row r="2169" spans="3:47" x14ac:dyDescent="0.2">
      <c r="C2169" s="14"/>
      <c r="D2169" s="14"/>
      <c r="AA2169" s="15"/>
      <c r="AB2169" s="15"/>
      <c r="AC2169" s="15"/>
      <c r="AD2169" s="15"/>
      <c r="AE2169" s="15"/>
      <c r="AF2169" s="107"/>
      <c r="AG2169" s="68"/>
      <c r="AN2169" s="15"/>
      <c r="AO2169" s="15"/>
      <c r="AP2169" s="15"/>
      <c r="AQ2169" s="15"/>
      <c r="AR2169" s="15"/>
      <c r="AS2169" s="15"/>
      <c r="AT2169" s="15"/>
      <c r="AU2169" s="15"/>
    </row>
    <row r="2170" spans="3:47" x14ac:dyDescent="0.2">
      <c r="C2170" s="14"/>
      <c r="D2170" s="14"/>
      <c r="AA2170" s="15"/>
      <c r="AB2170" s="15"/>
      <c r="AC2170" s="15"/>
      <c r="AD2170" s="15"/>
      <c r="AE2170" s="15"/>
      <c r="AF2170" s="107"/>
      <c r="AG2170" s="68"/>
      <c r="AN2170" s="15"/>
      <c r="AO2170" s="15"/>
      <c r="AP2170" s="15"/>
      <c r="AQ2170" s="15"/>
      <c r="AR2170" s="15"/>
      <c r="AS2170" s="15"/>
      <c r="AT2170" s="15"/>
      <c r="AU2170" s="15"/>
    </row>
    <row r="2171" spans="3:47" x14ac:dyDescent="0.2">
      <c r="C2171" s="14"/>
      <c r="D2171" s="14"/>
      <c r="AA2171" s="15"/>
      <c r="AB2171" s="15"/>
      <c r="AC2171" s="15"/>
      <c r="AD2171" s="15"/>
      <c r="AE2171" s="15"/>
      <c r="AF2171" s="107"/>
      <c r="AG2171" s="68"/>
      <c r="AN2171" s="15"/>
      <c r="AO2171" s="15"/>
      <c r="AP2171" s="15"/>
      <c r="AQ2171" s="15"/>
      <c r="AR2171" s="15"/>
      <c r="AS2171" s="15"/>
      <c r="AT2171" s="15"/>
      <c r="AU2171" s="15"/>
    </row>
    <row r="2172" spans="3:47" x14ac:dyDescent="0.2">
      <c r="C2172" s="14"/>
      <c r="D2172" s="14"/>
      <c r="AA2172" s="15"/>
      <c r="AB2172" s="15"/>
      <c r="AC2172" s="15"/>
      <c r="AD2172" s="15"/>
      <c r="AE2172" s="15"/>
      <c r="AF2172" s="107"/>
      <c r="AG2172" s="68"/>
      <c r="AN2172" s="15"/>
      <c r="AO2172" s="15"/>
      <c r="AP2172" s="15"/>
      <c r="AQ2172" s="15"/>
      <c r="AR2172" s="15"/>
      <c r="AS2172" s="15"/>
      <c r="AT2172" s="15"/>
      <c r="AU2172" s="15"/>
    </row>
    <row r="2173" spans="3:47" x14ac:dyDescent="0.2">
      <c r="C2173" s="14"/>
      <c r="D2173" s="14"/>
      <c r="AA2173" s="15"/>
      <c r="AB2173" s="15"/>
      <c r="AC2173" s="15"/>
      <c r="AD2173" s="15"/>
      <c r="AE2173" s="15"/>
      <c r="AF2173" s="107"/>
      <c r="AG2173" s="68"/>
      <c r="AN2173" s="15"/>
      <c r="AO2173" s="15"/>
      <c r="AP2173" s="15"/>
      <c r="AQ2173" s="15"/>
      <c r="AR2173" s="15"/>
      <c r="AS2173" s="15"/>
      <c r="AT2173" s="15"/>
      <c r="AU2173" s="15"/>
    </row>
    <row r="2174" spans="3:47" x14ac:dyDescent="0.2">
      <c r="C2174" s="14"/>
      <c r="D2174" s="14"/>
      <c r="AA2174" s="15"/>
      <c r="AB2174" s="15"/>
      <c r="AC2174" s="15"/>
      <c r="AD2174" s="15"/>
      <c r="AE2174" s="15"/>
      <c r="AF2174" s="107"/>
      <c r="AG2174" s="68"/>
      <c r="AN2174" s="15"/>
      <c r="AO2174" s="15"/>
      <c r="AP2174" s="15"/>
      <c r="AQ2174" s="15"/>
      <c r="AR2174" s="15"/>
      <c r="AS2174" s="15"/>
      <c r="AT2174" s="15"/>
      <c r="AU2174" s="15"/>
    </row>
    <row r="2175" spans="3:47" x14ac:dyDescent="0.2">
      <c r="C2175" s="14"/>
      <c r="D2175" s="14"/>
      <c r="AA2175" s="15"/>
      <c r="AB2175" s="15"/>
      <c r="AC2175" s="15"/>
      <c r="AD2175" s="15"/>
      <c r="AE2175" s="15"/>
      <c r="AF2175" s="107"/>
      <c r="AG2175" s="68"/>
      <c r="AN2175" s="15"/>
      <c r="AO2175" s="15"/>
      <c r="AP2175" s="15"/>
      <c r="AQ2175" s="15"/>
      <c r="AR2175" s="15"/>
      <c r="AS2175" s="15"/>
      <c r="AT2175" s="15"/>
      <c r="AU2175" s="15"/>
    </row>
    <row r="2176" spans="3:47" x14ac:dyDescent="0.2">
      <c r="C2176" s="14"/>
      <c r="D2176" s="14"/>
      <c r="AA2176" s="15"/>
      <c r="AB2176" s="15"/>
      <c r="AC2176" s="15"/>
      <c r="AD2176" s="15"/>
      <c r="AE2176" s="15"/>
      <c r="AF2176" s="107"/>
      <c r="AG2176" s="68"/>
      <c r="AN2176" s="15"/>
      <c r="AO2176" s="15"/>
      <c r="AP2176" s="15"/>
      <c r="AQ2176" s="15"/>
      <c r="AR2176" s="15"/>
      <c r="AS2176" s="15"/>
      <c r="AT2176" s="15"/>
      <c r="AU2176" s="15"/>
    </row>
    <row r="2177" spans="3:47" x14ac:dyDescent="0.2">
      <c r="C2177" s="14"/>
      <c r="D2177" s="14"/>
      <c r="AA2177" s="15"/>
      <c r="AB2177" s="15"/>
      <c r="AC2177" s="15"/>
      <c r="AD2177" s="15"/>
      <c r="AE2177" s="15"/>
      <c r="AF2177" s="107"/>
      <c r="AG2177" s="68"/>
      <c r="AN2177" s="15"/>
      <c r="AO2177" s="15"/>
      <c r="AP2177" s="15"/>
      <c r="AQ2177" s="15"/>
      <c r="AR2177" s="15"/>
      <c r="AS2177" s="15"/>
      <c r="AT2177" s="15"/>
      <c r="AU2177" s="15"/>
    </row>
    <row r="2178" spans="3:47" x14ac:dyDescent="0.2">
      <c r="C2178" s="14"/>
      <c r="D2178" s="14"/>
      <c r="AA2178" s="15"/>
      <c r="AB2178" s="15"/>
      <c r="AC2178" s="15"/>
      <c r="AD2178" s="15"/>
      <c r="AE2178" s="15"/>
      <c r="AF2178" s="107"/>
      <c r="AG2178" s="68"/>
      <c r="AN2178" s="15"/>
      <c r="AO2178" s="15"/>
      <c r="AP2178" s="15"/>
      <c r="AQ2178" s="15"/>
      <c r="AR2178" s="15"/>
      <c r="AS2178" s="15"/>
      <c r="AT2178" s="15"/>
      <c r="AU2178" s="15"/>
    </row>
    <row r="2179" spans="3:47" x14ac:dyDescent="0.2">
      <c r="C2179" s="14"/>
      <c r="D2179" s="14"/>
      <c r="AA2179" s="15"/>
      <c r="AB2179" s="15"/>
      <c r="AC2179" s="15"/>
      <c r="AD2179" s="15"/>
      <c r="AE2179" s="15"/>
      <c r="AF2179" s="107"/>
      <c r="AG2179" s="68"/>
      <c r="AN2179" s="15"/>
      <c r="AO2179" s="15"/>
      <c r="AP2179" s="15"/>
      <c r="AQ2179" s="15"/>
      <c r="AR2179" s="15"/>
      <c r="AS2179" s="15"/>
      <c r="AT2179" s="15"/>
      <c r="AU2179" s="15"/>
    </row>
    <row r="2180" spans="3:47" x14ac:dyDescent="0.2">
      <c r="C2180" s="14"/>
      <c r="D2180" s="14"/>
      <c r="AA2180" s="15"/>
      <c r="AB2180" s="15"/>
      <c r="AC2180" s="15"/>
      <c r="AD2180" s="15"/>
      <c r="AE2180" s="15"/>
      <c r="AF2180" s="107"/>
      <c r="AG2180" s="68"/>
      <c r="AN2180" s="15"/>
      <c r="AO2180" s="15"/>
      <c r="AP2180" s="15"/>
      <c r="AQ2180" s="15"/>
      <c r="AR2180" s="15"/>
      <c r="AS2180" s="15"/>
      <c r="AT2180" s="15"/>
      <c r="AU2180" s="15"/>
    </row>
    <row r="2181" spans="3:47" x14ac:dyDescent="0.2">
      <c r="C2181" s="14"/>
      <c r="D2181" s="14"/>
      <c r="AA2181" s="15"/>
      <c r="AB2181" s="15"/>
      <c r="AC2181" s="15"/>
      <c r="AD2181" s="15"/>
      <c r="AE2181" s="15"/>
      <c r="AF2181" s="107"/>
      <c r="AG2181" s="68"/>
      <c r="AN2181" s="15"/>
      <c r="AO2181" s="15"/>
      <c r="AP2181" s="15"/>
      <c r="AQ2181" s="15"/>
      <c r="AR2181" s="15"/>
      <c r="AS2181" s="15"/>
      <c r="AT2181" s="15"/>
      <c r="AU2181" s="15"/>
    </row>
    <row r="2182" spans="3:47" x14ac:dyDescent="0.2">
      <c r="C2182" s="14"/>
      <c r="D2182" s="14"/>
      <c r="AA2182" s="15"/>
      <c r="AB2182" s="15"/>
      <c r="AC2182" s="15"/>
      <c r="AD2182" s="15"/>
      <c r="AE2182" s="15"/>
      <c r="AF2182" s="107"/>
      <c r="AG2182" s="68"/>
      <c r="AN2182" s="15"/>
      <c r="AO2182" s="15"/>
      <c r="AP2182" s="15"/>
      <c r="AQ2182" s="15"/>
      <c r="AR2182" s="15"/>
      <c r="AS2182" s="15"/>
      <c r="AT2182" s="15"/>
      <c r="AU2182" s="15"/>
    </row>
    <row r="2183" spans="3:47" x14ac:dyDescent="0.2">
      <c r="C2183" s="14"/>
      <c r="D2183" s="14"/>
      <c r="AA2183" s="15"/>
      <c r="AB2183" s="15"/>
      <c r="AC2183" s="15"/>
      <c r="AD2183" s="15"/>
      <c r="AE2183" s="15"/>
      <c r="AF2183" s="107"/>
      <c r="AG2183" s="68"/>
      <c r="AN2183" s="15"/>
      <c r="AO2183" s="15"/>
      <c r="AP2183" s="15"/>
      <c r="AQ2183" s="15"/>
      <c r="AR2183" s="15"/>
      <c r="AS2183" s="15"/>
      <c r="AT2183" s="15"/>
      <c r="AU2183" s="15"/>
    </row>
    <row r="2184" spans="3:47" x14ac:dyDescent="0.2">
      <c r="C2184" s="14"/>
      <c r="D2184" s="14"/>
      <c r="AA2184" s="15"/>
      <c r="AB2184" s="15"/>
      <c r="AC2184" s="15"/>
      <c r="AD2184" s="15"/>
      <c r="AE2184" s="15"/>
      <c r="AF2184" s="107"/>
      <c r="AG2184" s="68"/>
      <c r="AN2184" s="15"/>
      <c r="AO2184" s="15"/>
      <c r="AP2184" s="15"/>
      <c r="AQ2184" s="15"/>
      <c r="AR2184" s="15"/>
      <c r="AS2184" s="15"/>
      <c r="AT2184" s="15"/>
      <c r="AU2184" s="15"/>
    </row>
    <row r="2185" spans="3:47" x14ac:dyDescent="0.2">
      <c r="C2185" s="14"/>
      <c r="D2185" s="14"/>
      <c r="AA2185" s="15"/>
      <c r="AB2185" s="15"/>
      <c r="AC2185" s="15"/>
      <c r="AD2185" s="15"/>
      <c r="AE2185" s="15"/>
      <c r="AF2185" s="107"/>
      <c r="AG2185" s="68"/>
      <c r="AN2185" s="15"/>
      <c r="AO2185" s="15"/>
      <c r="AP2185" s="15"/>
      <c r="AQ2185" s="15"/>
      <c r="AR2185" s="15"/>
      <c r="AS2185" s="15"/>
      <c r="AT2185" s="15"/>
      <c r="AU2185" s="15"/>
    </row>
    <row r="2186" spans="3:47" x14ac:dyDescent="0.2">
      <c r="C2186" s="14"/>
      <c r="D2186" s="14"/>
      <c r="AA2186" s="15"/>
      <c r="AB2186" s="15"/>
      <c r="AC2186" s="15"/>
      <c r="AD2186" s="15"/>
      <c r="AE2186" s="15"/>
      <c r="AF2186" s="107"/>
      <c r="AG2186" s="68"/>
      <c r="AN2186" s="15"/>
      <c r="AO2186" s="15"/>
      <c r="AP2186" s="15"/>
      <c r="AQ2186" s="15"/>
      <c r="AR2186" s="15"/>
      <c r="AS2186" s="15"/>
      <c r="AT2186" s="15"/>
      <c r="AU2186" s="15"/>
    </row>
    <row r="2187" spans="3:47" x14ac:dyDescent="0.2">
      <c r="C2187" s="14"/>
      <c r="D2187" s="14"/>
      <c r="AA2187" s="15"/>
      <c r="AB2187" s="15"/>
      <c r="AC2187" s="15"/>
      <c r="AD2187" s="15"/>
      <c r="AE2187" s="15"/>
      <c r="AF2187" s="107"/>
      <c r="AG2187" s="68"/>
      <c r="AN2187" s="15"/>
      <c r="AO2187" s="15"/>
      <c r="AP2187" s="15"/>
      <c r="AQ2187" s="15"/>
      <c r="AR2187" s="15"/>
      <c r="AS2187" s="15"/>
      <c r="AT2187" s="15"/>
      <c r="AU2187" s="15"/>
    </row>
    <row r="2188" spans="3:47" x14ac:dyDescent="0.2">
      <c r="C2188" s="14"/>
      <c r="D2188" s="14"/>
      <c r="AA2188" s="15"/>
      <c r="AB2188" s="15"/>
      <c r="AC2188" s="15"/>
      <c r="AD2188" s="15"/>
      <c r="AE2188" s="15"/>
      <c r="AF2188" s="107"/>
      <c r="AG2188" s="68"/>
      <c r="AN2188" s="15"/>
      <c r="AO2188" s="15"/>
      <c r="AP2188" s="15"/>
      <c r="AQ2188" s="15"/>
      <c r="AR2188" s="15"/>
      <c r="AS2188" s="15"/>
      <c r="AT2188" s="15"/>
      <c r="AU2188" s="15"/>
    </row>
    <row r="2189" spans="3:47" x14ac:dyDescent="0.2">
      <c r="C2189" s="14"/>
      <c r="D2189" s="14"/>
      <c r="AA2189" s="15"/>
      <c r="AB2189" s="15"/>
      <c r="AC2189" s="15"/>
      <c r="AD2189" s="15"/>
      <c r="AE2189" s="15"/>
      <c r="AF2189" s="107"/>
      <c r="AG2189" s="68"/>
      <c r="AN2189" s="15"/>
      <c r="AO2189" s="15"/>
      <c r="AP2189" s="15"/>
      <c r="AQ2189" s="15"/>
      <c r="AR2189" s="15"/>
      <c r="AS2189" s="15"/>
      <c r="AT2189" s="15"/>
      <c r="AU2189" s="15"/>
    </row>
    <row r="2190" spans="3:47" x14ac:dyDescent="0.2">
      <c r="C2190" s="14"/>
      <c r="D2190" s="14"/>
      <c r="AA2190" s="15"/>
      <c r="AB2190" s="15"/>
      <c r="AC2190" s="15"/>
      <c r="AD2190" s="15"/>
      <c r="AE2190" s="15"/>
      <c r="AF2190" s="107"/>
      <c r="AG2190" s="68"/>
      <c r="AN2190" s="15"/>
      <c r="AO2190" s="15"/>
      <c r="AP2190" s="15"/>
      <c r="AQ2190" s="15"/>
      <c r="AR2190" s="15"/>
      <c r="AS2190" s="15"/>
      <c r="AT2190" s="15"/>
      <c r="AU2190" s="15"/>
    </row>
    <row r="2191" spans="3:47" x14ac:dyDescent="0.2">
      <c r="C2191" s="14"/>
      <c r="D2191" s="14"/>
      <c r="AA2191" s="15"/>
      <c r="AB2191" s="15"/>
      <c r="AC2191" s="15"/>
      <c r="AD2191" s="15"/>
      <c r="AE2191" s="15"/>
      <c r="AF2191" s="107"/>
      <c r="AG2191" s="68"/>
      <c r="AN2191" s="15"/>
      <c r="AO2191" s="15"/>
      <c r="AP2191" s="15"/>
      <c r="AQ2191" s="15"/>
      <c r="AR2191" s="15"/>
      <c r="AS2191" s="15"/>
      <c r="AT2191" s="15"/>
      <c r="AU2191" s="15"/>
    </row>
    <row r="2192" spans="3:47" x14ac:dyDescent="0.2">
      <c r="C2192" s="14"/>
      <c r="D2192" s="14"/>
      <c r="AA2192" s="15"/>
      <c r="AB2192" s="15"/>
      <c r="AC2192" s="15"/>
      <c r="AD2192" s="15"/>
      <c r="AE2192" s="15"/>
      <c r="AF2192" s="107"/>
      <c r="AG2192" s="68"/>
      <c r="AN2192" s="15"/>
      <c r="AO2192" s="15"/>
      <c r="AP2192" s="15"/>
      <c r="AQ2192" s="15"/>
      <c r="AR2192" s="15"/>
      <c r="AS2192" s="15"/>
      <c r="AT2192" s="15"/>
      <c r="AU2192" s="15"/>
    </row>
    <row r="2193" spans="3:47" x14ac:dyDescent="0.2">
      <c r="C2193" s="14"/>
      <c r="D2193" s="14"/>
      <c r="AA2193" s="15"/>
      <c r="AB2193" s="15"/>
      <c r="AC2193" s="15"/>
      <c r="AD2193" s="15"/>
      <c r="AE2193" s="15"/>
      <c r="AF2193" s="107"/>
      <c r="AG2193" s="68"/>
      <c r="AN2193" s="15"/>
      <c r="AO2193" s="15"/>
      <c r="AP2193" s="15"/>
      <c r="AQ2193" s="15"/>
      <c r="AR2193" s="15"/>
      <c r="AS2193" s="15"/>
      <c r="AT2193" s="15"/>
      <c r="AU2193" s="15"/>
    </row>
    <row r="2194" spans="3:47" x14ac:dyDescent="0.2">
      <c r="C2194" s="14"/>
      <c r="D2194" s="14"/>
      <c r="AA2194" s="15"/>
      <c r="AB2194" s="15"/>
      <c r="AC2194" s="15"/>
      <c r="AD2194" s="15"/>
      <c r="AE2194" s="15"/>
      <c r="AF2194" s="107"/>
      <c r="AG2194" s="68"/>
      <c r="AN2194" s="15"/>
      <c r="AO2194" s="15"/>
      <c r="AP2194" s="15"/>
      <c r="AQ2194" s="15"/>
      <c r="AR2194" s="15"/>
      <c r="AS2194" s="15"/>
      <c r="AT2194" s="15"/>
      <c r="AU2194" s="15"/>
    </row>
    <row r="2195" spans="3:47" x14ac:dyDescent="0.2">
      <c r="C2195" s="14"/>
      <c r="D2195" s="14"/>
      <c r="AA2195" s="15"/>
      <c r="AB2195" s="15"/>
      <c r="AC2195" s="15"/>
      <c r="AD2195" s="15"/>
      <c r="AE2195" s="15"/>
      <c r="AF2195" s="107"/>
      <c r="AG2195" s="68"/>
      <c r="AN2195" s="15"/>
      <c r="AO2195" s="15"/>
      <c r="AP2195" s="15"/>
      <c r="AQ2195" s="15"/>
      <c r="AR2195" s="15"/>
      <c r="AS2195" s="15"/>
      <c r="AT2195" s="15"/>
      <c r="AU2195" s="15"/>
    </row>
    <row r="2196" spans="3:47" x14ac:dyDescent="0.2">
      <c r="C2196" s="14"/>
      <c r="D2196" s="14"/>
      <c r="AA2196" s="15"/>
      <c r="AB2196" s="15"/>
      <c r="AC2196" s="15"/>
      <c r="AD2196" s="15"/>
      <c r="AE2196" s="15"/>
      <c r="AF2196" s="107"/>
      <c r="AG2196" s="68"/>
      <c r="AN2196" s="15"/>
      <c r="AO2196" s="15"/>
      <c r="AP2196" s="15"/>
      <c r="AQ2196" s="15"/>
      <c r="AR2196" s="15"/>
      <c r="AS2196" s="15"/>
      <c r="AT2196" s="15"/>
      <c r="AU2196" s="15"/>
    </row>
    <row r="2197" spans="3:47" x14ac:dyDescent="0.2">
      <c r="C2197" s="14"/>
      <c r="D2197" s="14"/>
      <c r="AA2197" s="15"/>
      <c r="AB2197" s="15"/>
      <c r="AC2197" s="15"/>
      <c r="AD2197" s="15"/>
      <c r="AE2197" s="15"/>
      <c r="AF2197" s="107"/>
      <c r="AG2197" s="68"/>
      <c r="AN2197" s="15"/>
      <c r="AO2197" s="15"/>
      <c r="AP2197" s="15"/>
      <c r="AQ2197" s="15"/>
      <c r="AR2197" s="15"/>
      <c r="AS2197" s="15"/>
      <c r="AT2197" s="15"/>
      <c r="AU2197" s="15"/>
    </row>
    <row r="2198" spans="3:47" x14ac:dyDescent="0.2">
      <c r="C2198" s="14"/>
      <c r="D2198" s="14"/>
      <c r="AA2198" s="15"/>
      <c r="AB2198" s="15"/>
      <c r="AC2198" s="15"/>
      <c r="AD2198" s="15"/>
      <c r="AE2198" s="15"/>
      <c r="AF2198" s="107"/>
      <c r="AG2198" s="68"/>
      <c r="AN2198" s="15"/>
      <c r="AO2198" s="15"/>
      <c r="AP2198" s="15"/>
      <c r="AQ2198" s="15"/>
      <c r="AR2198" s="15"/>
      <c r="AS2198" s="15"/>
      <c r="AT2198" s="15"/>
      <c r="AU2198" s="15"/>
    </row>
    <row r="2199" spans="3:47" x14ac:dyDescent="0.2">
      <c r="C2199" s="14"/>
      <c r="D2199" s="14"/>
      <c r="AA2199" s="15"/>
      <c r="AB2199" s="15"/>
      <c r="AC2199" s="15"/>
      <c r="AD2199" s="15"/>
      <c r="AE2199" s="15"/>
      <c r="AF2199" s="107"/>
      <c r="AG2199" s="68"/>
      <c r="AN2199" s="15"/>
      <c r="AO2199" s="15"/>
      <c r="AP2199" s="15"/>
      <c r="AQ2199" s="15"/>
      <c r="AR2199" s="15"/>
      <c r="AS2199" s="15"/>
      <c r="AT2199" s="15"/>
      <c r="AU2199" s="15"/>
    </row>
    <row r="2200" spans="3:47" x14ac:dyDescent="0.2">
      <c r="C2200" s="14"/>
      <c r="D2200" s="14"/>
      <c r="AA2200" s="15"/>
      <c r="AB2200" s="15"/>
      <c r="AC2200" s="15"/>
      <c r="AD2200" s="15"/>
      <c r="AE2200" s="15"/>
      <c r="AF2200" s="107"/>
      <c r="AG2200" s="68"/>
      <c r="AN2200" s="15"/>
      <c r="AO2200" s="15"/>
      <c r="AP2200" s="15"/>
      <c r="AQ2200" s="15"/>
      <c r="AR2200" s="15"/>
      <c r="AS2200" s="15"/>
      <c r="AT2200" s="15"/>
      <c r="AU2200" s="15"/>
    </row>
    <row r="2201" spans="3:47" x14ac:dyDescent="0.2">
      <c r="C2201" s="14"/>
      <c r="D2201" s="14"/>
      <c r="AA2201" s="15"/>
      <c r="AB2201" s="15"/>
      <c r="AC2201" s="15"/>
      <c r="AD2201" s="15"/>
      <c r="AE2201" s="15"/>
      <c r="AF2201" s="107"/>
      <c r="AG2201" s="68"/>
      <c r="AN2201" s="15"/>
      <c r="AO2201" s="15"/>
      <c r="AP2201" s="15"/>
      <c r="AQ2201" s="15"/>
      <c r="AR2201" s="15"/>
      <c r="AS2201" s="15"/>
      <c r="AT2201" s="15"/>
      <c r="AU2201" s="15"/>
    </row>
    <row r="2202" spans="3:47" x14ac:dyDescent="0.2">
      <c r="C2202" s="14"/>
      <c r="D2202" s="14"/>
      <c r="AA2202" s="15"/>
      <c r="AB2202" s="15"/>
      <c r="AC2202" s="15"/>
      <c r="AD2202" s="15"/>
      <c r="AE2202" s="15"/>
      <c r="AF2202" s="107"/>
      <c r="AG2202" s="68"/>
      <c r="AN2202" s="15"/>
      <c r="AO2202" s="15"/>
      <c r="AP2202" s="15"/>
      <c r="AQ2202" s="15"/>
      <c r="AR2202" s="15"/>
      <c r="AS2202" s="15"/>
      <c r="AT2202" s="15"/>
      <c r="AU2202" s="15"/>
    </row>
    <row r="2203" spans="3:47" x14ac:dyDescent="0.2">
      <c r="C2203" s="14"/>
      <c r="D2203" s="14"/>
      <c r="AA2203" s="15"/>
      <c r="AB2203" s="15"/>
      <c r="AC2203" s="15"/>
      <c r="AD2203" s="15"/>
      <c r="AE2203" s="15"/>
      <c r="AF2203" s="107"/>
      <c r="AG2203" s="68"/>
      <c r="AN2203" s="15"/>
      <c r="AO2203" s="15"/>
      <c r="AP2203" s="15"/>
      <c r="AQ2203" s="15"/>
      <c r="AR2203" s="15"/>
      <c r="AS2203" s="15"/>
      <c r="AT2203" s="15"/>
      <c r="AU2203" s="15"/>
    </row>
    <row r="2204" spans="3:47" x14ac:dyDescent="0.2">
      <c r="C2204" s="14"/>
      <c r="D2204" s="14"/>
      <c r="AA2204" s="15"/>
      <c r="AB2204" s="15"/>
      <c r="AC2204" s="15"/>
      <c r="AD2204" s="15"/>
      <c r="AE2204" s="15"/>
      <c r="AF2204" s="107"/>
      <c r="AG2204" s="68"/>
      <c r="AN2204" s="15"/>
      <c r="AO2204" s="15"/>
      <c r="AP2204" s="15"/>
      <c r="AQ2204" s="15"/>
      <c r="AR2204" s="15"/>
      <c r="AS2204" s="15"/>
      <c r="AT2204" s="15"/>
      <c r="AU2204" s="15"/>
    </row>
    <row r="2205" spans="3:47" x14ac:dyDescent="0.2">
      <c r="C2205" s="14"/>
      <c r="D2205" s="14"/>
      <c r="AA2205" s="15"/>
      <c r="AB2205" s="15"/>
      <c r="AC2205" s="15"/>
      <c r="AD2205" s="15"/>
      <c r="AE2205" s="15"/>
      <c r="AF2205" s="107"/>
      <c r="AG2205" s="68"/>
      <c r="AN2205" s="15"/>
      <c r="AO2205" s="15"/>
      <c r="AP2205" s="15"/>
      <c r="AQ2205" s="15"/>
      <c r="AR2205" s="15"/>
      <c r="AS2205" s="15"/>
      <c r="AT2205" s="15"/>
      <c r="AU2205" s="15"/>
    </row>
    <row r="2206" spans="3:47" x14ac:dyDescent="0.2">
      <c r="C2206" s="14"/>
      <c r="D2206" s="14"/>
      <c r="AA2206" s="15"/>
      <c r="AB2206" s="15"/>
      <c r="AC2206" s="15"/>
      <c r="AD2206" s="15"/>
      <c r="AE2206" s="15"/>
      <c r="AF2206" s="107"/>
      <c r="AG2206" s="68"/>
      <c r="AN2206" s="15"/>
      <c r="AO2206" s="15"/>
      <c r="AP2206" s="15"/>
      <c r="AQ2206" s="15"/>
      <c r="AR2206" s="15"/>
      <c r="AS2206" s="15"/>
      <c r="AT2206" s="15"/>
      <c r="AU2206" s="15"/>
    </row>
    <row r="2207" spans="3:47" x14ac:dyDescent="0.2">
      <c r="C2207" s="14"/>
      <c r="D2207" s="14"/>
      <c r="AA2207" s="15"/>
      <c r="AB2207" s="15"/>
      <c r="AC2207" s="15"/>
      <c r="AD2207" s="15"/>
      <c r="AE2207" s="15"/>
      <c r="AF2207" s="107"/>
      <c r="AG2207" s="68"/>
      <c r="AN2207" s="15"/>
      <c r="AO2207" s="15"/>
      <c r="AP2207" s="15"/>
      <c r="AQ2207" s="15"/>
      <c r="AR2207" s="15"/>
      <c r="AS2207" s="15"/>
      <c r="AT2207" s="15"/>
      <c r="AU2207" s="15"/>
    </row>
    <row r="2208" spans="3:47" x14ac:dyDescent="0.2">
      <c r="C2208" s="14"/>
      <c r="D2208" s="14"/>
      <c r="AA2208" s="15"/>
      <c r="AB2208" s="15"/>
      <c r="AC2208" s="15"/>
      <c r="AD2208" s="15"/>
      <c r="AE2208" s="15"/>
      <c r="AF2208" s="107"/>
      <c r="AG2208" s="68"/>
      <c r="AN2208" s="15"/>
      <c r="AO2208" s="15"/>
      <c r="AP2208" s="15"/>
      <c r="AQ2208" s="15"/>
      <c r="AR2208" s="15"/>
      <c r="AS2208" s="15"/>
      <c r="AT2208" s="15"/>
      <c r="AU2208" s="15"/>
    </row>
    <row r="2209" spans="3:47" x14ac:dyDescent="0.2">
      <c r="C2209" s="14"/>
      <c r="D2209" s="14"/>
      <c r="AA2209" s="15"/>
      <c r="AB2209" s="15"/>
      <c r="AC2209" s="15"/>
      <c r="AD2209" s="15"/>
      <c r="AE2209" s="15"/>
      <c r="AF2209" s="107"/>
      <c r="AG2209" s="68"/>
      <c r="AN2209" s="15"/>
      <c r="AO2209" s="15"/>
      <c r="AP2209" s="15"/>
      <c r="AQ2209" s="15"/>
      <c r="AR2209" s="15"/>
      <c r="AS2209" s="15"/>
      <c r="AT2209" s="15"/>
      <c r="AU2209" s="15"/>
    </row>
    <row r="2210" spans="3:47" x14ac:dyDescent="0.2">
      <c r="C2210" s="14"/>
      <c r="D2210" s="14"/>
      <c r="AA2210" s="15"/>
      <c r="AB2210" s="15"/>
      <c r="AC2210" s="15"/>
      <c r="AD2210" s="15"/>
      <c r="AE2210" s="15"/>
      <c r="AF2210" s="107"/>
      <c r="AG2210" s="68"/>
      <c r="AN2210" s="15"/>
      <c r="AO2210" s="15"/>
      <c r="AP2210" s="15"/>
      <c r="AQ2210" s="15"/>
      <c r="AR2210" s="15"/>
      <c r="AS2210" s="15"/>
      <c r="AT2210" s="15"/>
      <c r="AU2210" s="15"/>
    </row>
    <row r="2211" spans="3:47" x14ac:dyDescent="0.2">
      <c r="C2211" s="14"/>
      <c r="D2211" s="14"/>
      <c r="AA2211" s="15"/>
      <c r="AB2211" s="15"/>
      <c r="AC2211" s="15"/>
      <c r="AD2211" s="15"/>
      <c r="AE2211" s="15"/>
      <c r="AF2211" s="107"/>
      <c r="AG2211" s="68"/>
      <c r="AN2211" s="15"/>
      <c r="AO2211" s="15"/>
      <c r="AP2211" s="15"/>
      <c r="AQ2211" s="15"/>
      <c r="AR2211" s="15"/>
      <c r="AS2211" s="15"/>
      <c r="AT2211" s="15"/>
      <c r="AU2211" s="15"/>
    </row>
    <row r="2212" spans="3:47" x14ac:dyDescent="0.2">
      <c r="C2212" s="14"/>
      <c r="D2212" s="14"/>
      <c r="AA2212" s="15"/>
      <c r="AB2212" s="15"/>
      <c r="AC2212" s="15"/>
      <c r="AD2212" s="15"/>
      <c r="AE2212" s="15"/>
      <c r="AF2212" s="107"/>
      <c r="AG2212" s="68"/>
      <c r="AN2212" s="15"/>
      <c r="AO2212" s="15"/>
      <c r="AP2212" s="15"/>
      <c r="AQ2212" s="15"/>
      <c r="AR2212" s="15"/>
      <c r="AS2212" s="15"/>
      <c r="AT2212" s="15"/>
      <c r="AU2212" s="15"/>
    </row>
    <row r="2213" spans="3:47" x14ac:dyDescent="0.2">
      <c r="C2213" s="14"/>
      <c r="D2213" s="14"/>
      <c r="AA2213" s="15"/>
      <c r="AB2213" s="15"/>
      <c r="AC2213" s="15"/>
      <c r="AD2213" s="15"/>
      <c r="AE2213" s="15"/>
      <c r="AF2213" s="107"/>
      <c r="AG2213" s="68"/>
      <c r="AN2213" s="15"/>
      <c r="AO2213" s="15"/>
      <c r="AP2213" s="15"/>
      <c r="AQ2213" s="15"/>
      <c r="AR2213" s="15"/>
      <c r="AS2213" s="15"/>
      <c r="AT2213" s="15"/>
      <c r="AU2213" s="15"/>
    </row>
    <row r="2214" spans="3:47" x14ac:dyDescent="0.2">
      <c r="C2214" s="14"/>
      <c r="D2214" s="14"/>
      <c r="AA2214" s="15"/>
      <c r="AB2214" s="15"/>
      <c r="AC2214" s="15"/>
      <c r="AD2214" s="15"/>
      <c r="AE2214" s="15"/>
      <c r="AF2214" s="107"/>
      <c r="AG2214" s="68"/>
      <c r="AN2214" s="15"/>
      <c r="AO2214" s="15"/>
      <c r="AP2214" s="15"/>
      <c r="AQ2214" s="15"/>
      <c r="AR2214" s="15"/>
      <c r="AS2214" s="15"/>
      <c r="AT2214" s="15"/>
      <c r="AU2214" s="15"/>
    </row>
    <row r="2215" spans="3:47" x14ac:dyDescent="0.2">
      <c r="C2215" s="14"/>
      <c r="D2215" s="14"/>
      <c r="AA2215" s="15"/>
      <c r="AB2215" s="15"/>
      <c r="AC2215" s="15"/>
      <c r="AD2215" s="15"/>
      <c r="AE2215" s="15"/>
      <c r="AF2215" s="107"/>
      <c r="AG2215" s="68"/>
      <c r="AN2215" s="15"/>
      <c r="AO2215" s="15"/>
      <c r="AP2215" s="15"/>
      <c r="AQ2215" s="15"/>
      <c r="AR2215" s="15"/>
      <c r="AS2215" s="15"/>
      <c r="AT2215" s="15"/>
      <c r="AU2215" s="15"/>
    </row>
    <row r="2216" spans="3:47" x14ac:dyDescent="0.2">
      <c r="C2216" s="14"/>
      <c r="D2216" s="14"/>
      <c r="AA2216" s="15"/>
      <c r="AB2216" s="15"/>
      <c r="AC2216" s="15"/>
      <c r="AD2216" s="15"/>
      <c r="AE2216" s="15"/>
      <c r="AF2216" s="107"/>
      <c r="AG2216" s="68"/>
      <c r="AN2216" s="15"/>
      <c r="AO2216" s="15"/>
      <c r="AP2216" s="15"/>
      <c r="AQ2216" s="15"/>
      <c r="AR2216" s="15"/>
      <c r="AS2216" s="15"/>
      <c r="AT2216" s="15"/>
      <c r="AU2216" s="15"/>
    </row>
    <row r="2217" spans="3:47" x14ac:dyDescent="0.2">
      <c r="C2217" s="14"/>
      <c r="D2217" s="14"/>
      <c r="AA2217" s="15"/>
      <c r="AB2217" s="15"/>
      <c r="AC2217" s="15"/>
      <c r="AD2217" s="15"/>
      <c r="AE2217" s="15"/>
      <c r="AF2217" s="107"/>
      <c r="AG2217" s="68"/>
      <c r="AN2217" s="15"/>
      <c r="AO2217" s="15"/>
      <c r="AP2217" s="15"/>
      <c r="AQ2217" s="15"/>
      <c r="AR2217" s="15"/>
      <c r="AS2217" s="15"/>
      <c r="AT2217" s="15"/>
      <c r="AU2217" s="15"/>
    </row>
    <row r="2218" spans="3:47" x14ac:dyDescent="0.2">
      <c r="C2218" s="14"/>
      <c r="D2218" s="14"/>
      <c r="AA2218" s="15"/>
      <c r="AB2218" s="15"/>
      <c r="AC2218" s="15"/>
      <c r="AD2218" s="15"/>
      <c r="AE2218" s="15"/>
      <c r="AF2218" s="107"/>
      <c r="AG2218" s="68"/>
      <c r="AN2218" s="15"/>
      <c r="AO2218" s="15"/>
      <c r="AP2218" s="15"/>
      <c r="AQ2218" s="15"/>
      <c r="AR2218" s="15"/>
      <c r="AS2218" s="15"/>
      <c r="AT2218" s="15"/>
      <c r="AU2218" s="15"/>
    </row>
    <row r="2219" spans="3:47" x14ac:dyDescent="0.2">
      <c r="C2219" s="14"/>
      <c r="D2219" s="14"/>
      <c r="AA2219" s="15"/>
      <c r="AB2219" s="15"/>
      <c r="AC2219" s="15"/>
      <c r="AD2219" s="15"/>
      <c r="AE2219" s="15"/>
      <c r="AF2219" s="107"/>
      <c r="AG2219" s="68"/>
      <c r="AN2219" s="15"/>
      <c r="AO2219" s="15"/>
      <c r="AP2219" s="15"/>
      <c r="AQ2219" s="15"/>
      <c r="AR2219" s="15"/>
      <c r="AS2219" s="15"/>
      <c r="AT2219" s="15"/>
      <c r="AU2219" s="15"/>
    </row>
    <row r="2220" spans="3:47" x14ac:dyDescent="0.2">
      <c r="C2220" s="14"/>
      <c r="D2220" s="14"/>
      <c r="AA2220" s="15"/>
      <c r="AB2220" s="15"/>
      <c r="AC2220" s="15"/>
      <c r="AD2220" s="15"/>
      <c r="AE2220" s="15"/>
      <c r="AF2220" s="107"/>
      <c r="AG2220" s="68"/>
      <c r="AN2220" s="15"/>
      <c r="AO2220" s="15"/>
      <c r="AP2220" s="15"/>
      <c r="AQ2220" s="15"/>
      <c r="AR2220" s="15"/>
      <c r="AS2220" s="15"/>
      <c r="AT2220" s="15"/>
      <c r="AU2220" s="15"/>
    </row>
    <row r="2221" spans="3:47" x14ac:dyDescent="0.2">
      <c r="C2221" s="14"/>
      <c r="D2221" s="14"/>
      <c r="AA2221" s="15"/>
      <c r="AB2221" s="15"/>
      <c r="AC2221" s="15"/>
      <c r="AD2221" s="15"/>
      <c r="AE2221" s="15"/>
      <c r="AF2221" s="107"/>
      <c r="AG2221" s="68"/>
      <c r="AN2221" s="15"/>
      <c r="AO2221" s="15"/>
      <c r="AP2221" s="15"/>
      <c r="AQ2221" s="15"/>
      <c r="AR2221" s="15"/>
      <c r="AS2221" s="15"/>
      <c r="AT2221" s="15"/>
      <c r="AU2221" s="15"/>
    </row>
    <row r="2222" spans="3:47" x14ac:dyDescent="0.2">
      <c r="C2222" s="14"/>
      <c r="D2222" s="14"/>
      <c r="AA2222" s="15"/>
      <c r="AB2222" s="15"/>
      <c r="AC2222" s="15"/>
      <c r="AD2222" s="15"/>
      <c r="AE2222" s="15"/>
      <c r="AF2222" s="107"/>
      <c r="AG2222" s="68"/>
      <c r="AN2222" s="15"/>
      <c r="AO2222" s="15"/>
      <c r="AP2222" s="15"/>
      <c r="AQ2222" s="15"/>
      <c r="AR2222" s="15"/>
      <c r="AS2222" s="15"/>
      <c r="AT2222" s="15"/>
      <c r="AU2222" s="15"/>
    </row>
    <row r="2223" spans="3:47" x14ac:dyDescent="0.2">
      <c r="C2223" s="14"/>
      <c r="D2223" s="14"/>
      <c r="AA2223" s="15"/>
      <c r="AB2223" s="15"/>
      <c r="AC2223" s="15"/>
      <c r="AD2223" s="15"/>
      <c r="AE2223" s="15"/>
      <c r="AF2223" s="107"/>
      <c r="AG2223" s="68"/>
      <c r="AN2223" s="15"/>
      <c r="AO2223" s="15"/>
      <c r="AP2223" s="15"/>
      <c r="AQ2223" s="15"/>
      <c r="AR2223" s="15"/>
      <c r="AS2223" s="15"/>
      <c r="AT2223" s="15"/>
      <c r="AU2223" s="15"/>
    </row>
    <row r="2224" spans="3:47" x14ac:dyDescent="0.2">
      <c r="C2224" s="14"/>
      <c r="D2224" s="14"/>
      <c r="AA2224" s="15"/>
      <c r="AB2224" s="15"/>
      <c r="AC2224" s="15"/>
      <c r="AD2224" s="15"/>
      <c r="AE2224" s="15"/>
      <c r="AF2224" s="107"/>
      <c r="AG2224" s="68"/>
      <c r="AN2224" s="15"/>
      <c r="AO2224" s="15"/>
      <c r="AP2224" s="15"/>
      <c r="AQ2224" s="15"/>
      <c r="AR2224" s="15"/>
      <c r="AS2224" s="15"/>
      <c r="AT2224" s="15"/>
      <c r="AU2224" s="15"/>
    </row>
    <row r="2225" spans="3:47" x14ac:dyDescent="0.2">
      <c r="C2225" s="14"/>
      <c r="D2225" s="14"/>
      <c r="AA2225" s="15"/>
      <c r="AB2225" s="15"/>
      <c r="AC2225" s="15"/>
      <c r="AD2225" s="15"/>
      <c r="AE2225" s="15"/>
      <c r="AF2225" s="107"/>
      <c r="AG2225" s="68"/>
      <c r="AN2225" s="15"/>
      <c r="AO2225" s="15"/>
      <c r="AP2225" s="15"/>
      <c r="AQ2225" s="15"/>
      <c r="AR2225" s="15"/>
      <c r="AS2225" s="15"/>
      <c r="AT2225" s="15"/>
      <c r="AU2225" s="15"/>
    </row>
    <row r="2226" spans="3:47" x14ac:dyDescent="0.2">
      <c r="C2226" s="14"/>
      <c r="D2226" s="14"/>
      <c r="AA2226" s="15"/>
      <c r="AB2226" s="15"/>
      <c r="AC2226" s="15"/>
      <c r="AD2226" s="15"/>
      <c r="AE2226" s="15"/>
      <c r="AF2226" s="107"/>
      <c r="AG2226" s="68"/>
      <c r="AN2226" s="15"/>
      <c r="AO2226" s="15"/>
      <c r="AP2226" s="15"/>
      <c r="AQ2226" s="15"/>
      <c r="AR2226" s="15"/>
      <c r="AS2226" s="15"/>
      <c r="AT2226" s="15"/>
      <c r="AU2226" s="15"/>
    </row>
    <row r="2227" spans="3:47" x14ac:dyDescent="0.2">
      <c r="C2227" s="14"/>
      <c r="D2227" s="14"/>
      <c r="AA2227" s="15"/>
      <c r="AB2227" s="15"/>
      <c r="AC2227" s="15"/>
      <c r="AD2227" s="15"/>
      <c r="AE2227" s="15"/>
      <c r="AF2227" s="107"/>
      <c r="AG2227" s="68"/>
      <c r="AN2227" s="15"/>
      <c r="AO2227" s="15"/>
      <c r="AP2227" s="15"/>
      <c r="AQ2227" s="15"/>
      <c r="AR2227" s="15"/>
      <c r="AS2227" s="15"/>
      <c r="AT2227" s="15"/>
      <c r="AU2227" s="15"/>
    </row>
    <row r="2228" spans="3:47" x14ac:dyDescent="0.2">
      <c r="C2228" s="14"/>
      <c r="D2228" s="14"/>
      <c r="AA2228" s="15"/>
      <c r="AB2228" s="15"/>
      <c r="AC2228" s="15"/>
      <c r="AD2228" s="15"/>
      <c r="AE2228" s="15"/>
      <c r="AF2228" s="107"/>
      <c r="AG2228" s="68"/>
      <c r="AN2228" s="15"/>
      <c r="AO2228" s="15"/>
      <c r="AP2228" s="15"/>
      <c r="AQ2228" s="15"/>
      <c r="AR2228" s="15"/>
      <c r="AS2228" s="15"/>
      <c r="AT2228" s="15"/>
      <c r="AU2228" s="15"/>
    </row>
    <row r="2229" spans="3:47" x14ac:dyDescent="0.2">
      <c r="C2229" s="14"/>
      <c r="D2229" s="14"/>
      <c r="AA2229" s="15"/>
      <c r="AB2229" s="15"/>
      <c r="AC2229" s="15"/>
      <c r="AD2229" s="15"/>
      <c r="AE2229" s="15"/>
      <c r="AF2229" s="107"/>
      <c r="AG2229" s="68"/>
      <c r="AN2229" s="15"/>
      <c r="AO2229" s="15"/>
      <c r="AP2229" s="15"/>
      <c r="AQ2229" s="15"/>
      <c r="AR2229" s="15"/>
      <c r="AS2229" s="15"/>
      <c r="AT2229" s="15"/>
      <c r="AU2229" s="15"/>
    </row>
    <row r="2230" spans="3:47" x14ac:dyDescent="0.2">
      <c r="C2230" s="14"/>
      <c r="D2230" s="14"/>
      <c r="AA2230" s="15"/>
      <c r="AB2230" s="15"/>
      <c r="AC2230" s="15"/>
      <c r="AD2230" s="15"/>
      <c r="AE2230" s="15"/>
      <c r="AF2230" s="107"/>
      <c r="AG2230" s="68"/>
      <c r="AN2230" s="15"/>
      <c r="AO2230" s="15"/>
      <c r="AP2230" s="15"/>
      <c r="AQ2230" s="15"/>
      <c r="AR2230" s="15"/>
      <c r="AS2230" s="15"/>
      <c r="AT2230" s="15"/>
      <c r="AU2230" s="15"/>
    </row>
    <row r="2231" spans="3:47" x14ac:dyDescent="0.2">
      <c r="C2231" s="14"/>
      <c r="D2231" s="14"/>
      <c r="AA2231" s="15"/>
      <c r="AB2231" s="15"/>
      <c r="AC2231" s="15"/>
      <c r="AD2231" s="15"/>
      <c r="AE2231" s="15"/>
      <c r="AF2231" s="107"/>
      <c r="AG2231" s="68"/>
      <c r="AN2231" s="15"/>
      <c r="AO2231" s="15"/>
      <c r="AP2231" s="15"/>
      <c r="AQ2231" s="15"/>
      <c r="AR2231" s="15"/>
      <c r="AS2231" s="15"/>
      <c r="AT2231" s="15"/>
      <c r="AU2231" s="15"/>
    </row>
    <row r="2232" spans="3:47" x14ac:dyDescent="0.2">
      <c r="C2232" s="14"/>
      <c r="D2232" s="14"/>
      <c r="AA2232" s="15"/>
      <c r="AB2232" s="15"/>
      <c r="AC2232" s="15"/>
      <c r="AD2232" s="15"/>
      <c r="AE2232" s="15"/>
      <c r="AF2232" s="107"/>
      <c r="AG2232" s="68"/>
      <c r="AN2232" s="15"/>
      <c r="AO2232" s="15"/>
      <c r="AP2232" s="15"/>
      <c r="AQ2232" s="15"/>
      <c r="AR2232" s="15"/>
      <c r="AS2232" s="15"/>
      <c r="AT2232" s="15"/>
      <c r="AU2232" s="15"/>
    </row>
    <row r="2233" spans="3:47" x14ac:dyDescent="0.2">
      <c r="C2233" s="14"/>
      <c r="D2233" s="14"/>
      <c r="AA2233" s="15"/>
      <c r="AB2233" s="15"/>
      <c r="AC2233" s="15"/>
      <c r="AD2233" s="15"/>
      <c r="AE2233" s="15"/>
      <c r="AF2233" s="107"/>
      <c r="AG2233" s="68"/>
      <c r="AN2233" s="15"/>
      <c r="AO2233" s="15"/>
      <c r="AP2233" s="15"/>
      <c r="AQ2233" s="15"/>
      <c r="AR2233" s="15"/>
      <c r="AS2233" s="15"/>
      <c r="AT2233" s="15"/>
      <c r="AU2233" s="15"/>
    </row>
    <row r="2234" spans="3:47" x14ac:dyDescent="0.2">
      <c r="C2234" s="14"/>
      <c r="D2234" s="14"/>
      <c r="AA2234" s="15"/>
      <c r="AB2234" s="15"/>
      <c r="AC2234" s="15"/>
      <c r="AD2234" s="15"/>
      <c r="AE2234" s="15"/>
      <c r="AF2234" s="107"/>
      <c r="AG2234" s="68"/>
      <c r="AN2234" s="15"/>
      <c r="AO2234" s="15"/>
      <c r="AP2234" s="15"/>
      <c r="AQ2234" s="15"/>
      <c r="AR2234" s="15"/>
      <c r="AS2234" s="15"/>
      <c r="AT2234" s="15"/>
      <c r="AU2234" s="15"/>
    </row>
    <row r="2235" spans="3:47" x14ac:dyDescent="0.2">
      <c r="C2235" s="14"/>
      <c r="D2235" s="14"/>
      <c r="AA2235" s="15"/>
      <c r="AB2235" s="15"/>
      <c r="AC2235" s="15"/>
      <c r="AD2235" s="15"/>
      <c r="AE2235" s="15"/>
      <c r="AF2235" s="107"/>
      <c r="AG2235" s="68"/>
      <c r="AN2235" s="15"/>
      <c r="AO2235" s="15"/>
      <c r="AP2235" s="15"/>
      <c r="AQ2235" s="15"/>
      <c r="AR2235" s="15"/>
      <c r="AS2235" s="15"/>
      <c r="AT2235" s="15"/>
      <c r="AU2235" s="15"/>
    </row>
    <row r="2236" spans="3:47" x14ac:dyDescent="0.2">
      <c r="C2236" s="14"/>
      <c r="D2236" s="14"/>
      <c r="AA2236" s="15"/>
      <c r="AB2236" s="15"/>
      <c r="AC2236" s="15"/>
      <c r="AD2236" s="15"/>
      <c r="AE2236" s="15"/>
      <c r="AF2236" s="107"/>
      <c r="AG2236" s="68"/>
      <c r="AN2236" s="15"/>
      <c r="AO2236" s="15"/>
      <c r="AP2236" s="15"/>
      <c r="AQ2236" s="15"/>
      <c r="AR2236" s="15"/>
      <c r="AS2236" s="15"/>
      <c r="AT2236" s="15"/>
      <c r="AU2236" s="15"/>
    </row>
    <row r="2237" spans="3:47" x14ac:dyDescent="0.2">
      <c r="C2237" s="14"/>
      <c r="D2237" s="14"/>
      <c r="AA2237" s="15"/>
      <c r="AB2237" s="15"/>
      <c r="AC2237" s="15"/>
      <c r="AD2237" s="15"/>
      <c r="AE2237" s="15"/>
      <c r="AF2237" s="107"/>
      <c r="AG2237" s="68"/>
      <c r="AN2237" s="15"/>
      <c r="AO2237" s="15"/>
      <c r="AP2237" s="15"/>
      <c r="AQ2237" s="15"/>
      <c r="AR2237" s="15"/>
      <c r="AS2237" s="15"/>
      <c r="AT2237" s="15"/>
      <c r="AU2237" s="15"/>
    </row>
    <row r="2238" spans="3:47" x14ac:dyDescent="0.2">
      <c r="C2238" s="14"/>
      <c r="D2238" s="14"/>
      <c r="AA2238" s="15"/>
      <c r="AB2238" s="15"/>
      <c r="AC2238" s="15"/>
      <c r="AD2238" s="15"/>
      <c r="AE2238" s="15"/>
      <c r="AF2238" s="107"/>
      <c r="AG2238" s="68"/>
      <c r="AN2238" s="15"/>
      <c r="AO2238" s="15"/>
      <c r="AP2238" s="15"/>
      <c r="AQ2238" s="15"/>
      <c r="AR2238" s="15"/>
      <c r="AS2238" s="15"/>
      <c r="AT2238" s="15"/>
      <c r="AU2238" s="15"/>
    </row>
    <row r="2239" spans="3:47" x14ac:dyDescent="0.2">
      <c r="C2239" s="14"/>
      <c r="D2239" s="14"/>
      <c r="AA2239" s="15"/>
      <c r="AB2239" s="15"/>
      <c r="AC2239" s="15"/>
      <c r="AD2239" s="15"/>
      <c r="AE2239" s="15"/>
      <c r="AF2239" s="107"/>
      <c r="AG2239" s="68"/>
      <c r="AN2239" s="15"/>
      <c r="AO2239" s="15"/>
      <c r="AP2239" s="15"/>
      <c r="AQ2239" s="15"/>
      <c r="AR2239" s="15"/>
      <c r="AS2239" s="15"/>
      <c r="AT2239" s="15"/>
      <c r="AU2239" s="15"/>
    </row>
    <row r="2240" spans="3:47" x14ac:dyDescent="0.2">
      <c r="C2240" s="14"/>
      <c r="D2240" s="14"/>
      <c r="AA2240" s="15"/>
      <c r="AB2240" s="15"/>
      <c r="AC2240" s="15"/>
      <c r="AD2240" s="15"/>
      <c r="AE2240" s="15"/>
      <c r="AF2240" s="107"/>
      <c r="AG2240" s="68"/>
      <c r="AN2240" s="15"/>
      <c r="AO2240" s="15"/>
      <c r="AP2240" s="15"/>
      <c r="AQ2240" s="15"/>
      <c r="AR2240" s="15"/>
      <c r="AS2240" s="15"/>
      <c r="AT2240" s="15"/>
      <c r="AU2240" s="15"/>
    </row>
    <row r="2241" spans="3:47" x14ac:dyDescent="0.2">
      <c r="C2241" s="14"/>
      <c r="D2241" s="14"/>
      <c r="AA2241" s="15"/>
      <c r="AB2241" s="15"/>
      <c r="AC2241" s="15"/>
      <c r="AD2241" s="15"/>
      <c r="AE2241" s="15"/>
      <c r="AF2241" s="107"/>
      <c r="AG2241" s="68"/>
      <c r="AN2241" s="15"/>
      <c r="AO2241" s="15"/>
      <c r="AP2241" s="15"/>
      <c r="AQ2241" s="15"/>
      <c r="AR2241" s="15"/>
      <c r="AS2241" s="15"/>
      <c r="AT2241" s="15"/>
      <c r="AU2241" s="15"/>
    </row>
    <row r="2242" spans="3:47" x14ac:dyDescent="0.2">
      <c r="C2242" s="14"/>
      <c r="D2242" s="14"/>
      <c r="AA2242" s="15"/>
      <c r="AB2242" s="15"/>
      <c r="AC2242" s="15"/>
      <c r="AD2242" s="15"/>
      <c r="AE2242" s="15"/>
      <c r="AF2242" s="107"/>
      <c r="AG2242" s="68"/>
      <c r="AN2242" s="15"/>
      <c r="AO2242" s="15"/>
      <c r="AP2242" s="15"/>
      <c r="AQ2242" s="15"/>
      <c r="AR2242" s="15"/>
      <c r="AS2242" s="15"/>
      <c r="AT2242" s="15"/>
      <c r="AU2242" s="15"/>
    </row>
    <row r="2243" spans="3:47" x14ac:dyDescent="0.2">
      <c r="C2243" s="14"/>
      <c r="D2243" s="14"/>
      <c r="AA2243" s="15"/>
      <c r="AB2243" s="15"/>
      <c r="AC2243" s="15"/>
      <c r="AD2243" s="15"/>
      <c r="AE2243" s="15"/>
      <c r="AF2243" s="107"/>
      <c r="AG2243" s="68"/>
      <c r="AN2243" s="15"/>
      <c r="AO2243" s="15"/>
      <c r="AP2243" s="15"/>
      <c r="AQ2243" s="15"/>
      <c r="AR2243" s="15"/>
      <c r="AS2243" s="15"/>
      <c r="AT2243" s="15"/>
      <c r="AU2243" s="15"/>
    </row>
    <row r="2244" spans="3:47" x14ac:dyDescent="0.2">
      <c r="C2244" s="14"/>
      <c r="D2244" s="14"/>
      <c r="AA2244" s="15"/>
      <c r="AB2244" s="15"/>
      <c r="AC2244" s="15"/>
      <c r="AD2244" s="15"/>
      <c r="AE2244" s="15"/>
      <c r="AF2244" s="107"/>
      <c r="AG2244" s="68"/>
      <c r="AN2244" s="15"/>
      <c r="AO2244" s="15"/>
      <c r="AP2244" s="15"/>
      <c r="AQ2244" s="15"/>
      <c r="AR2244" s="15"/>
      <c r="AS2244" s="15"/>
      <c r="AT2244" s="15"/>
      <c r="AU2244" s="15"/>
    </row>
    <row r="2245" spans="3:47" x14ac:dyDescent="0.2">
      <c r="C2245" s="14"/>
      <c r="D2245" s="14"/>
      <c r="AA2245" s="15"/>
      <c r="AB2245" s="15"/>
      <c r="AC2245" s="15"/>
      <c r="AD2245" s="15"/>
      <c r="AE2245" s="15"/>
      <c r="AF2245" s="107"/>
      <c r="AG2245" s="68"/>
      <c r="AN2245" s="15"/>
      <c r="AO2245" s="15"/>
      <c r="AP2245" s="15"/>
      <c r="AQ2245" s="15"/>
      <c r="AR2245" s="15"/>
      <c r="AS2245" s="15"/>
      <c r="AT2245" s="15"/>
      <c r="AU2245" s="15"/>
    </row>
    <row r="2246" spans="3:47" x14ac:dyDescent="0.2">
      <c r="C2246" s="14"/>
      <c r="D2246" s="14"/>
      <c r="AA2246" s="15"/>
      <c r="AB2246" s="15"/>
      <c r="AC2246" s="15"/>
      <c r="AD2246" s="15"/>
      <c r="AE2246" s="15"/>
      <c r="AF2246" s="107"/>
      <c r="AG2246" s="68"/>
      <c r="AN2246" s="15"/>
      <c r="AO2246" s="15"/>
      <c r="AP2246" s="15"/>
      <c r="AQ2246" s="15"/>
      <c r="AR2246" s="15"/>
      <c r="AS2246" s="15"/>
      <c r="AT2246" s="15"/>
      <c r="AU2246" s="15"/>
    </row>
    <row r="2247" spans="3:47" x14ac:dyDescent="0.2">
      <c r="C2247" s="14"/>
      <c r="D2247" s="14"/>
      <c r="AA2247" s="15"/>
      <c r="AB2247" s="15"/>
      <c r="AC2247" s="15"/>
      <c r="AD2247" s="15"/>
      <c r="AE2247" s="15"/>
      <c r="AF2247" s="107"/>
      <c r="AG2247" s="68"/>
      <c r="AN2247" s="15"/>
      <c r="AO2247" s="15"/>
      <c r="AP2247" s="15"/>
      <c r="AQ2247" s="15"/>
      <c r="AR2247" s="15"/>
      <c r="AS2247" s="15"/>
      <c r="AT2247" s="15"/>
      <c r="AU2247" s="15"/>
    </row>
    <row r="2248" spans="3:47" x14ac:dyDescent="0.2">
      <c r="C2248" s="14"/>
      <c r="D2248" s="14"/>
      <c r="AA2248" s="15"/>
      <c r="AB2248" s="15"/>
      <c r="AC2248" s="15"/>
      <c r="AD2248" s="15"/>
      <c r="AE2248" s="15"/>
      <c r="AF2248" s="107"/>
      <c r="AG2248" s="68"/>
      <c r="AN2248" s="15"/>
      <c r="AO2248" s="15"/>
      <c r="AP2248" s="15"/>
      <c r="AQ2248" s="15"/>
      <c r="AR2248" s="15"/>
      <c r="AS2248" s="15"/>
      <c r="AT2248" s="15"/>
      <c r="AU2248" s="15"/>
    </row>
    <row r="2249" spans="3:47" x14ac:dyDescent="0.2">
      <c r="C2249" s="14"/>
      <c r="D2249" s="14"/>
      <c r="AA2249" s="15"/>
      <c r="AB2249" s="15"/>
      <c r="AC2249" s="15"/>
      <c r="AD2249" s="15"/>
      <c r="AE2249" s="15"/>
      <c r="AF2249" s="107"/>
      <c r="AG2249" s="68"/>
      <c r="AN2249" s="15"/>
      <c r="AO2249" s="15"/>
      <c r="AP2249" s="15"/>
      <c r="AQ2249" s="15"/>
      <c r="AR2249" s="15"/>
      <c r="AS2249" s="15"/>
      <c r="AT2249" s="15"/>
      <c r="AU2249" s="15"/>
    </row>
    <row r="2250" spans="3:47" x14ac:dyDescent="0.2">
      <c r="C2250" s="14"/>
      <c r="D2250" s="14"/>
      <c r="AA2250" s="15"/>
      <c r="AB2250" s="15"/>
      <c r="AC2250" s="15"/>
      <c r="AD2250" s="15"/>
      <c r="AE2250" s="15"/>
      <c r="AF2250" s="107"/>
      <c r="AG2250" s="68"/>
      <c r="AN2250" s="15"/>
      <c r="AO2250" s="15"/>
      <c r="AP2250" s="15"/>
      <c r="AQ2250" s="15"/>
      <c r="AR2250" s="15"/>
      <c r="AS2250" s="15"/>
      <c r="AT2250" s="15"/>
      <c r="AU2250" s="15"/>
    </row>
    <row r="2251" spans="3:47" x14ac:dyDescent="0.2">
      <c r="C2251" s="14"/>
      <c r="D2251" s="14"/>
      <c r="AA2251" s="15"/>
      <c r="AB2251" s="15"/>
      <c r="AC2251" s="15"/>
      <c r="AD2251" s="15"/>
      <c r="AE2251" s="15"/>
      <c r="AF2251" s="107"/>
      <c r="AG2251" s="68"/>
      <c r="AN2251" s="15"/>
      <c r="AO2251" s="15"/>
      <c r="AP2251" s="15"/>
      <c r="AQ2251" s="15"/>
      <c r="AR2251" s="15"/>
      <c r="AS2251" s="15"/>
      <c r="AT2251" s="15"/>
      <c r="AU2251" s="15"/>
    </row>
    <row r="2252" spans="3:47" x14ac:dyDescent="0.2">
      <c r="C2252" s="14"/>
      <c r="D2252" s="14"/>
      <c r="AA2252" s="15"/>
      <c r="AB2252" s="15"/>
      <c r="AC2252" s="15"/>
      <c r="AD2252" s="15"/>
      <c r="AE2252" s="15"/>
      <c r="AF2252" s="107"/>
      <c r="AG2252" s="68"/>
      <c r="AN2252" s="15"/>
      <c r="AO2252" s="15"/>
      <c r="AP2252" s="15"/>
      <c r="AQ2252" s="15"/>
      <c r="AR2252" s="15"/>
      <c r="AS2252" s="15"/>
      <c r="AT2252" s="15"/>
      <c r="AU2252" s="15"/>
    </row>
    <row r="2253" spans="3:47" x14ac:dyDescent="0.2">
      <c r="C2253" s="14"/>
      <c r="D2253" s="14"/>
      <c r="AA2253" s="15"/>
      <c r="AB2253" s="15"/>
      <c r="AC2253" s="15"/>
      <c r="AD2253" s="15"/>
      <c r="AE2253" s="15"/>
      <c r="AF2253" s="107"/>
      <c r="AG2253" s="68"/>
      <c r="AN2253" s="15"/>
      <c r="AO2253" s="15"/>
      <c r="AP2253" s="15"/>
      <c r="AQ2253" s="15"/>
      <c r="AR2253" s="15"/>
      <c r="AS2253" s="15"/>
      <c r="AT2253" s="15"/>
      <c r="AU2253" s="15"/>
    </row>
    <row r="2254" spans="3:47" x14ac:dyDescent="0.2">
      <c r="C2254" s="14"/>
      <c r="D2254" s="14"/>
      <c r="AA2254" s="15"/>
      <c r="AB2254" s="15"/>
      <c r="AC2254" s="15"/>
      <c r="AD2254" s="15"/>
      <c r="AE2254" s="15"/>
      <c r="AF2254" s="107"/>
      <c r="AG2254" s="68"/>
      <c r="AN2254" s="15"/>
      <c r="AO2254" s="15"/>
      <c r="AP2254" s="15"/>
      <c r="AQ2254" s="15"/>
      <c r="AR2254" s="15"/>
      <c r="AS2254" s="15"/>
      <c r="AT2254" s="15"/>
      <c r="AU2254" s="15"/>
    </row>
    <row r="2255" spans="3:47" x14ac:dyDescent="0.2">
      <c r="C2255" s="14"/>
      <c r="D2255" s="14"/>
      <c r="AA2255" s="15"/>
      <c r="AB2255" s="15"/>
      <c r="AC2255" s="15"/>
      <c r="AD2255" s="15"/>
      <c r="AE2255" s="15"/>
      <c r="AF2255" s="107"/>
      <c r="AG2255" s="68"/>
      <c r="AN2255" s="15"/>
      <c r="AO2255" s="15"/>
      <c r="AP2255" s="15"/>
      <c r="AQ2255" s="15"/>
      <c r="AR2255" s="15"/>
      <c r="AS2255" s="15"/>
      <c r="AT2255" s="15"/>
      <c r="AU2255" s="15"/>
    </row>
    <row r="2256" spans="3:47" x14ac:dyDescent="0.2">
      <c r="C2256" s="14"/>
      <c r="D2256" s="14"/>
      <c r="AA2256" s="15"/>
      <c r="AB2256" s="15"/>
      <c r="AC2256" s="15"/>
      <c r="AD2256" s="15"/>
      <c r="AE2256" s="15"/>
      <c r="AF2256" s="107"/>
      <c r="AG2256" s="68"/>
      <c r="AN2256" s="15"/>
      <c r="AO2256" s="15"/>
      <c r="AP2256" s="15"/>
      <c r="AQ2256" s="15"/>
      <c r="AR2256" s="15"/>
      <c r="AS2256" s="15"/>
      <c r="AT2256" s="15"/>
      <c r="AU2256" s="15"/>
    </row>
    <row r="2257" spans="3:47" x14ac:dyDescent="0.2">
      <c r="C2257" s="14"/>
      <c r="D2257" s="14"/>
      <c r="AA2257" s="15"/>
      <c r="AB2257" s="15"/>
      <c r="AC2257" s="15"/>
      <c r="AD2257" s="15"/>
      <c r="AE2257" s="15"/>
      <c r="AF2257" s="107"/>
      <c r="AG2257" s="68"/>
      <c r="AN2257" s="15"/>
      <c r="AO2257" s="15"/>
      <c r="AP2257" s="15"/>
      <c r="AQ2257" s="15"/>
      <c r="AR2257" s="15"/>
      <c r="AS2257" s="15"/>
      <c r="AT2257" s="15"/>
      <c r="AU2257" s="15"/>
    </row>
    <row r="2258" spans="3:47" x14ac:dyDescent="0.2">
      <c r="C2258" s="14"/>
      <c r="D2258" s="14"/>
      <c r="AA2258" s="15"/>
      <c r="AB2258" s="15"/>
      <c r="AC2258" s="15"/>
      <c r="AD2258" s="15"/>
      <c r="AE2258" s="15"/>
      <c r="AF2258" s="107"/>
      <c r="AG2258" s="68"/>
      <c r="AN2258" s="15"/>
      <c r="AO2258" s="15"/>
      <c r="AP2258" s="15"/>
      <c r="AQ2258" s="15"/>
      <c r="AR2258" s="15"/>
      <c r="AS2258" s="15"/>
      <c r="AT2258" s="15"/>
      <c r="AU2258" s="15"/>
    </row>
    <row r="2259" spans="3:47" x14ac:dyDescent="0.2">
      <c r="C2259" s="14"/>
      <c r="D2259" s="14"/>
      <c r="AA2259" s="15"/>
      <c r="AB2259" s="15"/>
      <c r="AC2259" s="15"/>
      <c r="AD2259" s="15"/>
      <c r="AE2259" s="15"/>
      <c r="AF2259" s="107"/>
      <c r="AG2259" s="68"/>
      <c r="AN2259" s="15"/>
      <c r="AO2259" s="15"/>
      <c r="AP2259" s="15"/>
      <c r="AQ2259" s="15"/>
      <c r="AR2259" s="15"/>
      <c r="AS2259" s="15"/>
      <c r="AT2259" s="15"/>
      <c r="AU2259" s="15"/>
    </row>
    <row r="2260" spans="3:47" x14ac:dyDescent="0.2">
      <c r="C2260" s="14"/>
      <c r="D2260" s="14"/>
      <c r="AA2260" s="15"/>
      <c r="AB2260" s="15"/>
      <c r="AC2260" s="15"/>
      <c r="AD2260" s="15"/>
      <c r="AE2260" s="15"/>
      <c r="AF2260" s="107"/>
      <c r="AG2260" s="68"/>
      <c r="AN2260" s="15"/>
      <c r="AO2260" s="15"/>
      <c r="AP2260" s="15"/>
      <c r="AQ2260" s="15"/>
      <c r="AR2260" s="15"/>
      <c r="AS2260" s="15"/>
      <c r="AT2260" s="15"/>
      <c r="AU2260" s="15"/>
    </row>
    <row r="2261" spans="3:47" x14ac:dyDescent="0.2">
      <c r="C2261" s="14"/>
      <c r="D2261" s="14"/>
      <c r="AA2261" s="15"/>
      <c r="AB2261" s="15"/>
      <c r="AC2261" s="15"/>
      <c r="AD2261" s="15"/>
      <c r="AE2261" s="15"/>
      <c r="AF2261" s="107"/>
      <c r="AG2261" s="68"/>
      <c r="AN2261" s="15"/>
      <c r="AO2261" s="15"/>
      <c r="AP2261" s="15"/>
      <c r="AQ2261" s="15"/>
      <c r="AR2261" s="15"/>
      <c r="AS2261" s="15"/>
      <c r="AT2261" s="15"/>
      <c r="AU2261" s="15"/>
    </row>
    <row r="2262" spans="3:47" x14ac:dyDescent="0.2">
      <c r="C2262" s="14"/>
      <c r="D2262" s="14"/>
      <c r="AA2262" s="15"/>
      <c r="AB2262" s="15"/>
      <c r="AC2262" s="15"/>
      <c r="AD2262" s="15"/>
      <c r="AE2262" s="15"/>
      <c r="AF2262" s="107"/>
      <c r="AG2262" s="68"/>
      <c r="AN2262" s="15"/>
      <c r="AO2262" s="15"/>
      <c r="AP2262" s="15"/>
      <c r="AQ2262" s="15"/>
      <c r="AR2262" s="15"/>
      <c r="AS2262" s="15"/>
      <c r="AT2262" s="15"/>
      <c r="AU2262" s="15"/>
    </row>
    <row r="2263" spans="3:47" x14ac:dyDescent="0.2">
      <c r="C2263" s="14"/>
      <c r="D2263" s="14"/>
      <c r="AA2263" s="15"/>
      <c r="AB2263" s="15"/>
      <c r="AC2263" s="15"/>
      <c r="AD2263" s="15"/>
      <c r="AE2263" s="15"/>
      <c r="AF2263" s="107"/>
      <c r="AG2263" s="68"/>
      <c r="AN2263" s="15"/>
      <c r="AO2263" s="15"/>
      <c r="AP2263" s="15"/>
      <c r="AQ2263" s="15"/>
      <c r="AR2263" s="15"/>
      <c r="AS2263" s="15"/>
      <c r="AT2263" s="15"/>
      <c r="AU2263" s="15"/>
    </row>
    <row r="2264" spans="3:47" x14ac:dyDescent="0.2">
      <c r="C2264" s="14"/>
      <c r="D2264" s="14"/>
      <c r="AA2264" s="15"/>
      <c r="AB2264" s="15"/>
      <c r="AC2264" s="15"/>
      <c r="AD2264" s="15"/>
      <c r="AE2264" s="15"/>
      <c r="AF2264" s="107"/>
      <c r="AG2264" s="68"/>
      <c r="AN2264" s="15"/>
      <c r="AO2264" s="15"/>
      <c r="AP2264" s="15"/>
      <c r="AQ2264" s="15"/>
      <c r="AR2264" s="15"/>
      <c r="AS2264" s="15"/>
      <c r="AT2264" s="15"/>
      <c r="AU2264" s="15"/>
    </row>
    <row r="2265" spans="3:47" x14ac:dyDescent="0.2">
      <c r="C2265" s="14"/>
      <c r="D2265" s="14"/>
      <c r="AA2265" s="15"/>
      <c r="AB2265" s="15"/>
      <c r="AC2265" s="15"/>
      <c r="AD2265" s="15"/>
      <c r="AE2265" s="15"/>
      <c r="AF2265" s="107"/>
      <c r="AG2265" s="68"/>
      <c r="AN2265" s="15"/>
      <c r="AO2265" s="15"/>
      <c r="AP2265" s="15"/>
      <c r="AQ2265" s="15"/>
      <c r="AR2265" s="15"/>
      <c r="AS2265" s="15"/>
      <c r="AT2265" s="15"/>
      <c r="AU2265" s="15"/>
    </row>
    <row r="2266" spans="3:47" x14ac:dyDescent="0.2">
      <c r="C2266" s="14"/>
      <c r="D2266" s="14"/>
      <c r="AA2266" s="15"/>
      <c r="AB2266" s="15"/>
      <c r="AC2266" s="15"/>
      <c r="AD2266" s="15"/>
      <c r="AE2266" s="15"/>
      <c r="AF2266" s="107"/>
      <c r="AG2266" s="68"/>
      <c r="AN2266" s="15"/>
      <c r="AO2266" s="15"/>
      <c r="AP2266" s="15"/>
      <c r="AQ2266" s="15"/>
      <c r="AR2266" s="15"/>
      <c r="AS2266" s="15"/>
      <c r="AT2266" s="15"/>
      <c r="AU2266" s="15"/>
    </row>
    <row r="2267" spans="3:47" x14ac:dyDescent="0.2">
      <c r="C2267" s="14"/>
      <c r="D2267" s="14"/>
      <c r="AA2267" s="15"/>
      <c r="AB2267" s="15"/>
      <c r="AC2267" s="15"/>
      <c r="AD2267" s="15"/>
      <c r="AE2267" s="15"/>
      <c r="AF2267" s="107"/>
      <c r="AG2267" s="68"/>
      <c r="AN2267" s="15"/>
      <c r="AO2267" s="15"/>
      <c r="AP2267" s="15"/>
      <c r="AQ2267" s="15"/>
      <c r="AR2267" s="15"/>
      <c r="AS2267" s="15"/>
      <c r="AT2267" s="15"/>
      <c r="AU2267" s="15"/>
    </row>
    <row r="2268" spans="3:47" x14ac:dyDescent="0.2">
      <c r="C2268" s="14"/>
      <c r="D2268" s="14"/>
      <c r="AA2268" s="15"/>
      <c r="AB2268" s="15"/>
      <c r="AC2268" s="15"/>
      <c r="AD2268" s="15"/>
      <c r="AE2268" s="15"/>
      <c r="AF2268" s="107"/>
      <c r="AG2268" s="68"/>
      <c r="AN2268" s="15"/>
      <c r="AO2268" s="15"/>
      <c r="AP2268" s="15"/>
      <c r="AQ2268" s="15"/>
      <c r="AR2268" s="15"/>
      <c r="AS2268" s="15"/>
      <c r="AT2268" s="15"/>
      <c r="AU2268" s="15"/>
    </row>
    <row r="2269" spans="3:47" x14ac:dyDescent="0.2">
      <c r="C2269" s="14"/>
      <c r="D2269" s="14"/>
      <c r="AA2269" s="15"/>
      <c r="AB2269" s="15"/>
      <c r="AC2269" s="15"/>
      <c r="AD2269" s="15"/>
      <c r="AE2269" s="15"/>
      <c r="AF2269" s="107"/>
      <c r="AG2269" s="68"/>
      <c r="AN2269" s="15"/>
      <c r="AO2269" s="15"/>
      <c r="AP2269" s="15"/>
      <c r="AQ2269" s="15"/>
      <c r="AR2269" s="15"/>
      <c r="AS2269" s="15"/>
      <c r="AT2269" s="15"/>
      <c r="AU2269" s="15"/>
    </row>
    <row r="2270" spans="3:47" x14ac:dyDescent="0.2">
      <c r="C2270" s="14"/>
      <c r="D2270" s="14"/>
      <c r="AA2270" s="15"/>
      <c r="AB2270" s="15"/>
      <c r="AC2270" s="15"/>
      <c r="AD2270" s="15"/>
      <c r="AE2270" s="15"/>
      <c r="AF2270" s="107"/>
      <c r="AG2270" s="68"/>
      <c r="AN2270" s="15"/>
      <c r="AO2270" s="15"/>
      <c r="AP2270" s="15"/>
      <c r="AQ2270" s="15"/>
      <c r="AR2270" s="15"/>
      <c r="AS2270" s="15"/>
      <c r="AT2270" s="15"/>
      <c r="AU2270" s="15"/>
    </row>
    <row r="2271" spans="3:47" x14ac:dyDescent="0.2">
      <c r="C2271" s="14"/>
      <c r="D2271" s="14"/>
      <c r="AA2271" s="15"/>
      <c r="AB2271" s="15"/>
      <c r="AC2271" s="15"/>
      <c r="AD2271" s="15"/>
      <c r="AE2271" s="15"/>
      <c r="AF2271" s="107"/>
      <c r="AG2271" s="68"/>
      <c r="AN2271" s="15"/>
      <c r="AO2271" s="15"/>
      <c r="AP2271" s="15"/>
      <c r="AQ2271" s="15"/>
      <c r="AR2271" s="15"/>
      <c r="AS2271" s="15"/>
      <c r="AT2271" s="15"/>
      <c r="AU2271" s="15"/>
    </row>
    <row r="2272" spans="3:47" x14ac:dyDescent="0.2">
      <c r="C2272" s="14"/>
      <c r="D2272" s="14"/>
      <c r="AA2272" s="15"/>
      <c r="AB2272" s="15"/>
      <c r="AC2272" s="15"/>
      <c r="AD2272" s="15"/>
      <c r="AE2272" s="15"/>
      <c r="AF2272" s="107"/>
      <c r="AG2272" s="68"/>
      <c r="AN2272" s="15"/>
      <c r="AO2272" s="15"/>
      <c r="AP2272" s="15"/>
      <c r="AQ2272" s="15"/>
      <c r="AR2272" s="15"/>
      <c r="AS2272" s="15"/>
      <c r="AT2272" s="15"/>
      <c r="AU2272" s="15"/>
    </row>
    <row r="2273" spans="3:47" x14ac:dyDescent="0.2">
      <c r="C2273" s="14"/>
      <c r="D2273" s="14"/>
      <c r="AA2273" s="15"/>
      <c r="AB2273" s="15"/>
      <c r="AC2273" s="15"/>
      <c r="AD2273" s="15"/>
      <c r="AE2273" s="15"/>
      <c r="AF2273" s="107"/>
      <c r="AG2273" s="68"/>
      <c r="AN2273" s="15"/>
      <c r="AO2273" s="15"/>
      <c r="AP2273" s="15"/>
      <c r="AQ2273" s="15"/>
      <c r="AR2273" s="15"/>
      <c r="AS2273" s="15"/>
      <c r="AT2273" s="15"/>
      <c r="AU2273" s="15"/>
    </row>
    <row r="2274" spans="3:47" x14ac:dyDescent="0.2">
      <c r="C2274" s="14"/>
      <c r="D2274" s="14"/>
      <c r="AA2274" s="15"/>
      <c r="AB2274" s="15"/>
      <c r="AC2274" s="15"/>
      <c r="AD2274" s="15"/>
      <c r="AE2274" s="15"/>
      <c r="AF2274" s="107"/>
      <c r="AG2274" s="68"/>
      <c r="AN2274" s="15"/>
      <c r="AO2274" s="15"/>
      <c r="AP2274" s="15"/>
      <c r="AQ2274" s="15"/>
      <c r="AR2274" s="15"/>
      <c r="AS2274" s="15"/>
      <c r="AT2274" s="15"/>
      <c r="AU2274" s="15"/>
    </row>
    <row r="2275" spans="3:47" x14ac:dyDescent="0.2">
      <c r="C2275" s="14"/>
      <c r="D2275" s="14"/>
      <c r="AA2275" s="15"/>
      <c r="AB2275" s="15"/>
      <c r="AC2275" s="15"/>
      <c r="AD2275" s="15"/>
      <c r="AE2275" s="15"/>
      <c r="AF2275" s="107"/>
      <c r="AG2275" s="68"/>
      <c r="AN2275" s="15"/>
      <c r="AO2275" s="15"/>
      <c r="AP2275" s="15"/>
      <c r="AQ2275" s="15"/>
      <c r="AR2275" s="15"/>
      <c r="AS2275" s="15"/>
      <c r="AT2275" s="15"/>
      <c r="AU2275" s="15"/>
    </row>
    <row r="2276" spans="3:47" x14ac:dyDescent="0.2">
      <c r="C2276" s="14"/>
      <c r="D2276" s="14"/>
      <c r="AA2276" s="15"/>
      <c r="AB2276" s="15"/>
      <c r="AC2276" s="15"/>
      <c r="AD2276" s="15"/>
      <c r="AE2276" s="15"/>
      <c r="AF2276" s="107"/>
      <c r="AG2276" s="68"/>
      <c r="AN2276" s="15"/>
      <c r="AO2276" s="15"/>
      <c r="AP2276" s="15"/>
      <c r="AQ2276" s="15"/>
      <c r="AR2276" s="15"/>
      <c r="AS2276" s="15"/>
      <c r="AT2276" s="15"/>
      <c r="AU2276" s="15"/>
    </row>
    <row r="2277" spans="3:47" x14ac:dyDescent="0.2">
      <c r="C2277" s="14"/>
      <c r="D2277" s="14"/>
      <c r="AA2277" s="15"/>
      <c r="AB2277" s="15"/>
      <c r="AC2277" s="15"/>
      <c r="AD2277" s="15"/>
      <c r="AE2277" s="15"/>
      <c r="AF2277" s="107"/>
      <c r="AG2277" s="68"/>
      <c r="AN2277" s="15"/>
      <c r="AO2277" s="15"/>
      <c r="AP2277" s="15"/>
      <c r="AQ2277" s="15"/>
      <c r="AR2277" s="15"/>
      <c r="AS2277" s="15"/>
      <c r="AT2277" s="15"/>
      <c r="AU2277" s="15"/>
    </row>
    <row r="2278" spans="3:47" x14ac:dyDescent="0.2">
      <c r="C2278" s="14"/>
      <c r="D2278" s="14"/>
      <c r="AA2278" s="15"/>
      <c r="AB2278" s="15"/>
      <c r="AC2278" s="15"/>
      <c r="AD2278" s="15"/>
      <c r="AE2278" s="15"/>
      <c r="AF2278" s="107"/>
      <c r="AG2278" s="68"/>
      <c r="AN2278" s="15"/>
      <c r="AO2278" s="15"/>
      <c r="AP2278" s="15"/>
      <c r="AQ2278" s="15"/>
      <c r="AR2278" s="15"/>
      <c r="AS2278" s="15"/>
      <c r="AT2278" s="15"/>
      <c r="AU2278" s="15"/>
    </row>
    <row r="2279" spans="3:47" x14ac:dyDescent="0.2">
      <c r="C2279" s="14"/>
      <c r="D2279" s="14"/>
      <c r="AA2279" s="15"/>
      <c r="AB2279" s="15"/>
      <c r="AC2279" s="15"/>
      <c r="AD2279" s="15"/>
      <c r="AE2279" s="15"/>
      <c r="AF2279" s="107"/>
      <c r="AG2279" s="68"/>
      <c r="AN2279" s="15"/>
      <c r="AO2279" s="15"/>
      <c r="AP2279" s="15"/>
      <c r="AQ2279" s="15"/>
      <c r="AR2279" s="15"/>
      <c r="AS2279" s="15"/>
      <c r="AT2279" s="15"/>
      <c r="AU2279" s="15"/>
    </row>
    <row r="2280" spans="3:47" x14ac:dyDescent="0.2">
      <c r="C2280" s="14"/>
      <c r="D2280" s="14"/>
      <c r="AA2280" s="15"/>
      <c r="AB2280" s="15"/>
      <c r="AC2280" s="15"/>
      <c r="AD2280" s="15"/>
      <c r="AE2280" s="15"/>
      <c r="AF2280" s="107"/>
      <c r="AG2280" s="68"/>
      <c r="AN2280" s="15"/>
      <c r="AO2280" s="15"/>
      <c r="AP2280" s="15"/>
      <c r="AQ2280" s="15"/>
      <c r="AR2280" s="15"/>
      <c r="AS2280" s="15"/>
      <c r="AT2280" s="15"/>
      <c r="AU2280" s="15"/>
    </row>
    <row r="2281" spans="3:47" x14ac:dyDescent="0.2">
      <c r="C2281" s="14"/>
      <c r="D2281" s="14"/>
      <c r="AA2281" s="15"/>
      <c r="AB2281" s="15"/>
      <c r="AC2281" s="15"/>
      <c r="AD2281" s="15"/>
      <c r="AE2281" s="15"/>
      <c r="AF2281" s="107"/>
      <c r="AG2281" s="68"/>
      <c r="AN2281" s="15"/>
      <c r="AO2281" s="15"/>
      <c r="AP2281" s="15"/>
      <c r="AQ2281" s="15"/>
      <c r="AR2281" s="15"/>
      <c r="AS2281" s="15"/>
      <c r="AT2281" s="15"/>
      <c r="AU2281" s="15"/>
    </row>
    <row r="2282" spans="3:47" x14ac:dyDescent="0.2">
      <c r="C2282" s="14"/>
      <c r="D2282" s="14"/>
      <c r="AA2282" s="15"/>
      <c r="AB2282" s="15"/>
      <c r="AC2282" s="15"/>
      <c r="AD2282" s="15"/>
      <c r="AE2282" s="15"/>
      <c r="AF2282" s="107"/>
      <c r="AG2282" s="68"/>
      <c r="AN2282" s="15"/>
      <c r="AO2282" s="15"/>
      <c r="AP2282" s="15"/>
      <c r="AQ2282" s="15"/>
      <c r="AR2282" s="15"/>
      <c r="AS2282" s="15"/>
      <c r="AT2282" s="15"/>
      <c r="AU2282" s="15"/>
    </row>
    <row r="2283" spans="3:47" x14ac:dyDescent="0.2">
      <c r="C2283" s="14"/>
      <c r="D2283" s="14"/>
      <c r="AA2283" s="15"/>
      <c r="AB2283" s="15"/>
      <c r="AC2283" s="15"/>
      <c r="AD2283" s="15"/>
      <c r="AE2283" s="15"/>
      <c r="AF2283" s="107"/>
      <c r="AG2283" s="68"/>
      <c r="AN2283" s="15"/>
      <c r="AO2283" s="15"/>
      <c r="AP2283" s="15"/>
      <c r="AQ2283" s="15"/>
      <c r="AR2283" s="15"/>
      <c r="AS2283" s="15"/>
      <c r="AT2283" s="15"/>
      <c r="AU2283" s="15"/>
    </row>
    <row r="2284" spans="3:47" x14ac:dyDescent="0.2">
      <c r="C2284" s="14"/>
      <c r="D2284" s="14"/>
      <c r="AA2284" s="15"/>
      <c r="AB2284" s="15"/>
      <c r="AC2284" s="15"/>
      <c r="AD2284" s="15"/>
      <c r="AE2284" s="15"/>
      <c r="AF2284" s="107"/>
      <c r="AG2284" s="68"/>
      <c r="AN2284" s="15"/>
      <c r="AO2284" s="15"/>
      <c r="AP2284" s="15"/>
      <c r="AQ2284" s="15"/>
      <c r="AR2284" s="15"/>
      <c r="AS2284" s="15"/>
      <c r="AT2284" s="15"/>
      <c r="AU2284" s="15"/>
    </row>
    <row r="2285" spans="3:47" x14ac:dyDescent="0.2">
      <c r="C2285" s="14"/>
      <c r="D2285" s="14"/>
      <c r="AA2285" s="15"/>
      <c r="AB2285" s="15"/>
      <c r="AC2285" s="15"/>
      <c r="AD2285" s="15"/>
      <c r="AE2285" s="15"/>
      <c r="AF2285" s="107"/>
      <c r="AG2285" s="68"/>
      <c r="AN2285" s="15"/>
      <c r="AO2285" s="15"/>
      <c r="AP2285" s="15"/>
      <c r="AQ2285" s="15"/>
      <c r="AR2285" s="15"/>
      <c r="AS2285" s="15"/>
      <c r="AT2285" s="15"/>
      <c r="AU2285" s="15"/>
    </row>
    <row r="2286" spans="3:47" x14ac:dyDescent="0.2">
      <c r="C2286" s="14"/>
      <c r="D2286" s="14"/>
      <c r="AA2286" s="15"/>
      <c r="AB2286" s="15"/>
      <c r="AC2286" s="15"/>
      <c r="AD2286" s="15"/>
      <c r="AE2286" s="15"/>
      <c r="AF2286" s="107"/>
      <c r="AG2286" s="68"/>
      <c r="AN2286" s="15"/>
      <c r="AO2286" s="15"/>
      <c r="AP2286" s="15"/>
      <c r="AQ2286" s="15"/>
      <c r="AR2286" s="15"/>
      <c r="AS2286" s="15"/>
      <c r="AT2286" s="15"/>
      <c r="AU2286" s="15"/>
    </row>
    <row r="2287" spans="3:47" x14ac:dyDescent="0.2">
      <c r="C2287" s="14"/>
      <c r="D2287" s="14"/>
      <c r="AA2287" s="15"/>
      <c r="AB2287" s="15"/>
      <c r="AC2287" s="15"/>
      <c r="AD2287" s="15"/>
      <c r="AE2287" s="15"/>
      <c r="AF2287" s="107"/>
      <c r="AG2287" s="68"/>
      <c r="AN2287" s="15"/>
      <c r="AO2287" s="15"/>
      <c r="AP2287" s="15"/>
      <c r="AQ2287" s="15"/>
      <c r="AR2287" s="15"/>
      <c r="AS2287" s="15"/>
      <c r="AT2287" s="15"/>
      <c r="AU2287" s="15"/>
    </row>
    <row r="2288" spans="3:47" x14ac:dyDescent="0.2">
      <c r="C2288" s="14"/>
      <c r="D2288" s="14"/>
      <c r="AA2288" s="15"/>
      <c r="AB2288" s="15"/>
      <c r="AC2288" s="15"/>
      <c r="AD2288" s="15"/>
      <c r="AE2288" s="15"/>
      <c r="AF2288" s="107"/>
      <c r="AG2288" s="68"/>
      <c r="AN2288" s="15"/>
      <c r="AO2288" s="15"/>
      <c r="AP2288" s="15"/>
      <c r="AQ2288" s="15"/>
      <c r="AR2288" s="15"/>
      <c r="AS2288" s="15"/>
      <c r="AT2288" s="15"/>
      <c r="AU2288" s="15"/>
    </row>
    <row r="2289" spans="3:47" x14ac:dyDescent="0.2">
      <c r="C2289" s="14"/>
      <c r="D2289" s="14"/>
      <c r="AA2289" s="15"/>
      <c r="AB2289" s="15"/>
      <c r="AC2289" s="15"/>
      <c r="AD2289" s="15"/>
      <c r="AE2289" s="15"/>
      <c r="AF2289" s="107"/>
      <c r="AG2289" s="68"/>
      <c r="AN2289" s="15"/>
      <c r="AO2289" s="15"/>
      <c r="AP2289" s="15"/>
      <c r="AQ2289" s="15"/>
      <c r="AR2289" s="15"/>
      <c r="AS2289" s="15"/>
      <c r="AT2289" s="15"/>
      <c r="AU2289" s="15"/>
    </row>
    <row r="2290" spans="3:47" x14ac:dyDescent="0.2">
      <c r="C2290" s="14"/>
      <c r="D2290" s="14"/>
      <c r="AA2290" s="15"/>
      <c r="AB2290" s="15"/>
      <c r="AC2290" s="15"/>
      <c r="AD2290" s="15"/>
      <c r="AE2290" s="15"/>
      <c r="AF2290" s="107"/>
      <c r="AG2290" s="68"/>
      <c r="AN2290" s="15"/>
      <c r="AO2290" s="15"/>
      <c r="AP2290" s="15"/>
      <c r="AQ2290" s="15"/>
      <c r="AR2290" s="15"/>
      <c r="AS2290" s="15"/>
      <c r="AT2290" s="15"/>
      <c r="AU2290" s="15"/>
    </row>
    <row r="2291" spans="3:47" x14ac:dyDescent="0.2">
      <c r="C2291" s="14"/>
      <c r="D2291" s="14"/>
      <c r="AA2291" s="15"/>
      <c r="AB2291" s="15"/>
      <c r="AC2291" s="15"/>
      <c r="AD2291" s="15"/>
      <c r="AE2291" s="15"/>
      <c r="AF2291" s="107"/>
      <c r="AG2291" s="68"/>
      <c r="AN2291" s="15"/>
      <c r="AO2291" s="15"/>
      <c r="AP2291" s="15"/>
      <c r="AQ2291" s="15"/>
      <c r="AR2291" s="15"/>
      <c r="AS2291" s="15"/>
      <c r="AT2291" s="15"/>
      <c r="AU2291" s="15"/>
    </row>
    <row r="2292" spans="3:47" x14ac:dyDescent="0.2">
      <c r="C2292" s="14"/>
      <c r="D2292" s="14"/>
      <c r="AA2292" s="15"/>
      <c r="AB2292" s="15"/>
      <c r="AC2292" s="15"/>
      <c r="AD2292" s="15"/>
      <c r="AE2292" s="15"/>
      <c r="AF2292" s="107"/>
      <c r="AG2292" s="68"/>
      <c r="AN2292" s="15"/>
      <c r="AO2292" s="15"/>
      <c r="AP2292" s="15"/>
      <c r="AQ2292" s="15"/>
      <c r="AR2292" s="15"/>
      <c r="AS2292" s="15"/>
      <c r="AT2292" s="15"/>
      <c r="AU2292" s="15"/>
    </row>
    <row r="2293" spans="3:47" x14ac:dyDescent="0.2">
      <c r="C2293" s="14"/>
      <c r="D2293" s="14"/>
      <c r="AA2293" s="15"/>
      <c r="AB2293" s="15"/>
      <c r="AC2293" s="15"/>
      <c r="AD2293" s="15"/>
      <c r="AE2293" s="15"/>
      <c r="AF2293" s="107"/>
      <c r="AG2293" s="68"/>
      <c r="AN2293" s="15"/>
      <c r="AO2293" s="15"/>
      <c r="AP2293" s="15"/>
      <c r="AQ2293" s="15"/>
      <c r="AR2293" s="15"/>
      <c r="AS2293" s="15"/>
      <c r="AT2293" s="15"/>
      <c r="AU2293" s="15"/>
    </row>
    <row r="2294" spans="3:47" x14ac:dyDescent="0.2">
      <c r="C2294" s="14"/>
      <c r="D2294" s="14"/>
      <c r="AA2294" s="15"/>
      <c r="AB2294" s="15"/>
      <c r="AC2294" s="15"/>
      <c r="AD2294" s="15"/>
      <c r="AE2294" s="15"/>
      <c r="AF2294" s="107"/>
      <c r="AG2294" s="68"/>
      <c r="AN2294" s="15"/>
      <c r="AO2294" s="15"/>
      <c r="AP2294" s="15"/>
      <c r="AQ2294" s="15"/>
      <c r="AR2294" s="15"/>
      <c r="AS2294" s="15"/>
      <c r="AT2294" s="15"/>
      <c r="AU2294" s="15"/>
    </row>
    <row r="2295" spans="3:47" x14ac:dyDescent="0.2">
      <c r="C2295" s="14"/>
      <c r="D2295" s="14"/>
      <c r="AA2295" s="15"/>
      <c r="AB2295" s="15"/>
      <c r="AC2295" s="15"/>
      <c r="AD2295" s="15"/>
      <c r="AE2295" s="15"/>
      <c r="AF2295" s="107"/>
      <c r="AG2295" s="68"/>
      <c r="AN2295" s="15"/>
      <c r="AO2295" s="15"/>
      <c r="AP2295" s="15"/>
      <c r="AQ2295" s="15"/>
      <c r="AR2295" s="15"/>
      <c r="AS2295" s="15"/>
      <c r="AT2295" s="15"/>
      <c r="AU2295" s="15"/>
    </row>
    <row r="2296" spans="3:47" x14ac:dyDescent="0.2">
      <c r="C2296" s="14"/>
      <c r="D2296" s="14"/>
      <c r="AA2296" s="15"/>
      <c r="AB2296" s="15"/>
      <c r="AC2296" s="15"/>
      <c r="AD2296" s="15"/>
      <c r="AE2296" s="15"/>
      <c r="AF2296" s="107"/>
      <c r="AG2296" s="68"/>
      <c r="AN2296" s="15"/>
      <c r="AO2296" s="15"/>
      <c r="AP2296" s="15"/>
      <c r="AQ2296" s="15"/>
      <c r="AR2296" s="15"/>
      <c r="AS2296" s="15"/>
      <c r="AT2296" s="15"/>
      <c r="AU2296" s="15"/>
    </row>
    <row r="2297" spans="3:47" x14ac:dyDescent="0.2">
      <c r="C2297" s="14"/>
      <c r="D2297" s="14"/>
      <c r="AA2297" s="15"/>
      <c r="AB2297" s="15"/>
      <c r="AC2297" s="15"/>
      <c r="AD2297" s="15"/>
      <c r="AE2297" s="15"/>
      <c r="AF2297" s="107"/>
      <c r="AG2297" s="68"/>
      <c r="AN2297" s="15"/>
      <c r="AO2297" s="15"/>
      <c r="AP2297" s="15"/>
      <c r="AQ2297" s="15"/>
      <c r="AR2297" s="15"/>
      <c r="AS2297" s="15"/>
      <c r="AT2297" s="15"/>
      <c r="AU2297" s="15"/>
    </row>
    <row r="2298" spans="3:47" x14ac:dyDescent="0.2">
      <c r="C2298" s="14"/>
      <c r="D2298" s="14"/>
      <c r="AA2298" s="15"/>
      <c r="AB2298" s="15"/>
      <c r="AC2298" s="15"/>
      <c r="AD2298" s="15"/>
      <c r="AE2298" s="15"/>
      <c r="AF2298" s="107"/>
      <c r="AG2298" s="68"/>
      <c r="AN2298" s="15"/>
      <c r="AO2298" s="15"/>
      <c r="AP2298" s="15"/>
      <c r="AQ2298" s="15"/>
      <c r="AR2298" s="15"/>
      <c r="AS2298" s="15"/>
      <c r="AT2298" s="15"/>
      <c r="AU2298" s="15"/>
    </row>
    <row r="2299" spans="3:47" x14ac:dyDescent="0.2">
      <c r="C2299" s="14"/>
      <c r="D2299" s="14"/>
      <c r="AA2299" s="15"/>
      <c r="AB2299" s="15"/>
      <c r="AC2299" s="15"/>
      <c r="AD2299" s="15"/>
      <c r="AE2299" s="15"/>
      <c r="AF2299" s="107"/>
      <c r="AG2299" s="68"/>
      <c r="AN2299" s="15"/>
      <c r="AO2299" s="15"/>
      <c r="AP2299" s="15"/>
      <c r="AQ2299" s="15"/>
      <c r="AR2299" s="15"/>
      <c r="AS2299" s="15"/>
      <c r="AT2299" s="15"/>
      <c r="AU2299" s="15"/>
    </row>
    <row r="2300" spans="3:47" x14ac:dyDescent="0.2">
      <c r="C2300" s="14"/>
      <c r="D2300" s="14"/>
      <c r="AA2300" s="15"/>
      <c r="AB2300" s="15"/>
      <c r="AC2300" s="15"/>
      <c r="AD2300" s="15"/>
      <c r="AE2300" s="15"/>
      <c r="AF2300" s="107"/>
      <c r="AG2300" s="68"/>
      <c r="AN2300" s="15"/>
      <c r="AO2300" s="15"/>
      <c r="AP2300" s="15"/>
      <c r="AQ2300" s="15"/>
      <c r="AR2300" s="15"/>
      <c r="AS2300" s="15"/>
      <c r="AT2300" s="15"/>
      <c r="AU2300" s="15"/>
    </row>
    <row r="2301" spans="3:47" x14ac:dyDescent="0.2">
      <c r="C2301" s="14"/>
      <c r="D2301" s="14"/>
      <c r="AA2301" s="15"/>
      <c r="AB2301" s="15"/>
      <c r="AC2301" s="15"/>
      <c r="AD2301" s="15"/>
      <c r="AE2301" s="15"/>
      <c r="AF2301" s="107"/>
      <c r="AG2301" s="68"/>
      <c r="AN2301" s="15"/>
      <c r="AO2301" s="15"/>
      <c r="AP2301" s="15"/>
      <c r="AQ2301" s="15"/>
      <c r="AR2301" s="15"/>
      <c r="AS2301" s="15"/>
      <c r="AT2301" s="15"/>
      <c r="AU2301" s="15"/>
    </row>
    <row r="2302" spans="3:47" x14ac:dyDescent="0.2">
      <c r="C2302" s="14"/>
      <c r="D2302" s="14"/>
      <c r="AA2302" s="15"/>
      <c r="AB2302" s="15"/>
      <c r="AC2302" s="15"/>
      <c r="AD2302" s="15"/>
      <c r="AE2302" s="15"/>
      <c r="AF2302" s="107"/>
      <c r="AG2302" s="68"/>
      <c r="AN2302" s="15"/>
      <c r="AO2302" s="15"/>
      <c r="AP2302" s="15"/>
      <c r="AQ2302" s="15"/>
      <c r="AR2302" s="15"/>
      <c r="AS2302" s="15"/>
      <c r="AT2302" s="15"/>
      <c r="AU2302" s="15"/>
    </row>
    <row r="2303" spans="3:47" x14ac:dyDescent="0.2">
      <c r="C2303" s="14"/>
      <c r="D2303" s="14"/>
      <c r="AA2303" s="15"/>
      <c r="AB2303" s="15"/>
      <c r="AC2303" s="15"/>
      <c r="AD2303" s="15"/>
      <c r="AE2303" s="15"/>
      <c r="AF2303" s="107"/>
      <c r="AG2303" s="68"/>
      <c r="AN2303" s="15"/>
      <c r="AO2303" s="15"/>
      <c r="AP2303" s="15"/>
      <c r="AQ2303" s="15"/>
      <c r="AR2303" s="15"/>
      <c r="AS2303" s="15"/>
      <c r="AT2303" s="15"/>
      <c r="AU2303" s="15"/>
    </row>
    <row r="2304" spans="3:47" x14ac:dyDescent="0.2">
      <c r="C2304" s="14"/>
      <c r="D2304" s="14"/>
      <c r="AA2304" s="15"/>
      <c r="AB2304" s="15"/>
      <c r="AC2304" s="15"/>
      <c r="AD2304" s="15"/>
      <c r="AE2304" s="15"/>
      <c r="AF2304" s="107"/>
      <c r="AG2304" s="68"/>
      <c r="AN2304" s="15"/>
      <c r="AO2304" s="15"/>
      <c r="AP2304" s="15"/>
      <c r="AQ2304" s="15"/>
      <c r="AR2304" s="15"/>
      <c r="AS2304" s="15"/>
      <c r="AT2304" s="15"/>
      <c r="AU2304" s="15"/>
    </row>
    <row r="2305" spans="3:47" x14ac:dyDescent="0.2">
      <c r="C2305" s="14"/>
      <c r="D2305" s="14"/>
      <c r="AA2305" s="15"/>
      <c r="AB2305" s="15"/>
      <c r="AC2305" s="15"/>
      <c r="AD2305" s="15"/>
      <c r="AE2305" s="15"/>
      <c r="AF2305" s="107"/>
      <c r="AG2305" s="68"/>
      <c r="AN2305" s="15"/>
      <c r="AO2305" s="15"/>
      <c r="AP2305" s="15"/>
      <c r="AQ2305" s="15"/>
      <c r="AR2305" s="15"/>
      <c r="AS2305" s="15"/>
      <c r="AT2305" s="15"/>
      <c r="AU2305" s="15"/>
    </row>
    <row r="2306" spans="3:47" x14ac:dyDescent="0.2">
      <c r="C2306" s="14"/>
      <c r="D2306" s="14"/>
      <c r="AA2306" s="15"/>
      <c r="AB2306" s="15"/>
      <c r="AC2306" s="15"/>
      <c r="AD2306" s="15"/>
      <c r="AE2306" s="15"/>
      <c r="AF2306" s="107"/>
      <c r="AG2306" s="68"/>
      <c r="AN2306" s="15"/>
      <c r="AO2306" s="15"/>
      <c r="AP2306" s="15"/>
      <c r="AQ2306" s="15"/>
      <c r="AR2306" s="15"/>
      <c r="AS2306" s="15"/>
      <c r="AT2306" s="15"/>
      <c r="AU2306" s="15"/>
    </row>
    <row r="2307" spans="3:47" x14ac:dyDescent="0.2">
      <c r="C2307" s="14"/>
      <c r="D2307" s="14"/>
      <c r="AA2307" s="15"/>
      <c r="AB2307" s="15"/>
      <c r="AC2307" s="15"/>
      <c r="AD2307" s="15"/>
      <c r="AE2307" s="15"/>
      <c r="AF2307" s="107"/>
      <c r="AG2307" s="68"/>
      <c r="AN2307" s="15"/>
      <c r="AO2307" s="15"/>
      <c r="AP2307" s="15"/>
      <c r="AQ2307" s="15"/>
      <c r="AR2307" s="15"/>
      <c r="AS2307" s="15"/>
      <c r="AT2307" s="15"/>
      <c r="AU2307" s="15"/>
    </row>
    <row r="2308" spans="3:47" x14ac:dyDescent="0.2">
      <c r="C2308" s="14"/>
      <c r="D2308" s="14"/>
      <c r="AA2308" s="15"/>
      <c r="AB2308" s="15"/>
      <c r="AC2308" s="15"/>
      <c r="AD2308" s="15"/>
      <c r="AE2308" s="15"/>
      <c r="AF2308" s="107"/>
      <c r="AG2308" s="68"/>
      <c r="AN2308" s="15"/>
      <c r="AO2308" s="15"/>
      <c r="AP2308" s="15"/>
      <c r="AQ2308" s="15"/>
      <c r="AR2308" s="15"/>
      <c r="AS2308" s="15"/>
      <c r="AT2308" s="15"/>
      <c r="AU2308" s="15"/>
    </row>
    <row r="2309" spans="3:47" x14ac:dyDescent="0.2">
      <c r="C2309" s="14"/>
      <c r="D2309" s="14"/>
      <c r="AA2309" s="15"/>
      <c r="AB2309" s="15"/>
      <c r="AC2309" s="15"/>
      <c r="AD2309" s="15"/>
      <c r="AE2309" s="15"/>
      <c r="AF2309" s="107"/>
      <c r="AG2309" s="68"/>
      <c r="AN2309" s="15"/>
      <c r="AO2309" s="15"/>
      <c r="AP2309" s="15"/>
      <c r="AQ2309" s="15"/>
      <c r="AR2309" s="15"/>
      <c r="AS2309" s="15"/>
      <c r="AT2309" s="15"/>
      <c r="AU2309" s="15"/>
    </row>
    <row r="2310" spans="3:47" x14ac:dyDescent="0.2">
      <c r="C2310" s="14"/>
      <c r="D2310" s="14"/>
      <c r="AA2310" s="15"/>
      <c r="AB2310" s="15"/>
      <c r="AC2310" s="15"/>
      <c r="AD2310" s="15"/>
      <c r="AE2310" s="15"/>
      <c r="AF2310" s="107"/>
      <c r="AG2310" s="68"/>
      <c r="AN2310" s="15"/>
      <c r="AO2310" s="15"/>
      <c r="AP2310" s="15"/>
      <c r="AQ2310" s="15"/>
      <c r="AR2310" s="15"/>
      <c r="AS2310" s="15"/>
      <c r="AT2310" s="15"/>
      <c r="AU2310" s="15"/>
    </row>
    <row r="2311" spans="3:47" x14ac:dyDescent="0.2">
      <c r="C2311" s="14"/>
      <c r="D2311" s="14"/>
      <c r="AA2311" s="15"/>
      <c r="AB2311" s="15"/>
      <c r="AC2311" s="15"/>
      <c r="AD2311" s="15"/>
      <c r="AE2311" s="15"/>
      <c r="AF2311" s="107"/>
      <c r="AG2311" s="68"/>
      <c r="AN2311" s="15"/>
      <c r="AO2311" s="15"/>
      <c r="AP2311" s="15"/>
      <c r="AQ2311" s="15"/>
      <c r="AR2311" s="15"/>
      <c r="AS2311" s="15"/>
      <c r="AT2311" s="15"/>
      <c r="AU2311" s="15"/>
    </row>
    <row r="2312" spans="3:47" x14ac:dyDescent="0.2">
      <c r="C2312" s="14"/>
      <c r="D2312" s="14"/>
      <c r="AA2312" s="15"/>
      <c r="AB2312" s="15"/>
      <c r="AC2312" s="15"/>
      <c r="AD2312" s="15"/>
      <c r="AE2312" s="15"/>
      <c r="AF2312" s="107"/>
      <c r="AG2312" s="68"/>
      <c r="AN2312" s="15"/>
      <c r="AO2312" s="15"/>
      <c r="AP2312" s="15"/>
      <c r="AQ2312" s="15"/>
      <c r="AR2312" s="15"/>
      <c r="AS2312" s="15"/>
      <c r="AT2312" s="15"/>
      <c r="AU2312" s="15"/>
    </row>
    <row r="2313" spans="3:47" x14ac:dyDescent="0.2">
      <c r="C2313" s="14"/>
      <c r="D2313" s="14"/>
      <c r="AA2313" s="15"/>
      <c r="AB2313" s="15"/>
      <c r="AC2313" s="15"/>
      <c r="AD2313" s="15"/>
      <c r="AE2313" s="15"/>
      <c r="AF2313" s="107"/>
      <c r="AG2313" s="68"/>
      <c r="AN2313" s="15"/>
      <c r="AO2313" s="15"/>
      <c r="AP2313" s="15"/>
      <c r="AQ2313" s="15"/>
      <c r="AR2313" s="15"/>
      <c r="AS2313" s="15"/>
      <c r="AT2313" s="15"/>
      <c r="AU2313" s="15"/>
    </row>
    <row r="2314" spans="3:47" x14ac:dyDescent="0.2">
      <c r="C2314" s="14"/>
      <c r="D2314" s="14"/>
      <c r="AA2314" s="15"/>
      <c r="AB2314" s="15"/>
      <c r="AC2314" s="15"/>
      <c r="AD2314" s="15"/>
      <c r="AE2314" s="15"/>
      <c r="AF2314" s="107"/>
      <c r="AG2314" s="68"/>
      <c r="AN2314" s="15"/>
      <c r="AO2314" s="15"/>
      <c r="AP2314" s="15"/>
      <c r="AQ2314" s="15"/>
      <c r="AR2314" s="15"/>
      <c r="AS2314" s="15"/>
      <c r="AT2314" s="15"/>
      <c r="AU2314" s="15"/>
    </row>
    <row r="2315" spans="3:47" x14ac:dyDescent="0.2">
      <c r="C2315" s="14"/>
      <c r="D2315" s="14"/>
      <c r="AA2315" s="15"/>
      <c r="AB2315" s="15"/>
      <c r="AC2315" s="15"/>
      <c r="AD2315" s="15"/>
      <c r="AE2315" s="15"/>
      <c r="AF2315" s="107"/>
      <c r="AG2315" s="68"/>
      <c r="AN2315" s="15"/>
      <c r="AO2315" s="15"/>
      <c r="AP2315" s="15"/>
      <c r="AQ2315" s="15"/>
      <c r="AR2315" s="15"/>
      <c r="AS2315" s="15"/>
      <c r="AT2315" s="15"/>
      <c r="AU2315" s="15"/>
    </row>
    <row r="2316" spans="3:47" x14ac:dyDescent="0.2">
      <c r="C2316" s="14"/>
      <c r="D2316" s="14"/>
      <c r="AA2316" s="15"/>
      <c r="AB2316" s="15"/>
      <c r="AC2316" s="15"/>
      <c r="AD2316" s="15"/>
      <c r="AE2316" s="15"/>
      <c r="AF2316" s="107"/>
      <c r="AG2316" s="68"/>
      <c r="AN2316" s="15"/>
      <c r="AO2316" s="15"/>
      <c r="AP2316" s="15"/>
      <c r="AQ2316" s="15"/>
      <c r="AR2316" s="15"/>
      <c r="AS2316" s="15"/>
      <c r="AT2316" s="15"/>
      <c r="AU2316" s="15"/>
    </row>
    <row r="2317" spans="3:47" x14ac:dyDescent="0.2">
      <c r="C2317" s="14"/>
      <c r="D2317" s="14"/>
      <c r="AA2317" s="15"/>
      <c r="AB2317" s="15"/>
      <c r="AC2317" s="15"/>
      <c r="AD2317" s="15"/>
      <c r="AE2317" s="15"/>
      <c r="AF2317" s="107"/>
      <c r="AG2317" s="68"/>
      <c r="AN2317" s="15"/>
      <c r="AO2317" s="15"/>
      <c r="AP2317" s="15"/>
      <c r="AQ2317" s="15"/>
      <c r="AR2317" s="15"/>
      <c r="AS2317" s="15"/>
      <c r="AT2317" s="15"/>
      <c r="AU2317" s="15"/>
    </row>
    <row r="2318" spans="3:47" x14ac:dyDescent="0.2">
      <c r="C2318" s="14"/>
      <c r="D2318" s="14"/>
      <c r="AA2318" s="15"/>
      <c r="AB2318" s="15"/>
      <c r="AC2318" s="15"/>
      <c r="AD2318" s="15"/>
      <c r="AE2318" s="15"/>
      <c r="AF2318" s="107"/>
      <c r="AG2318" s="68"/>
      <c r="AN2318" s="15"/>
      <c r="AO2318" s="15"/>
      <c r="AP2318" s="15"/>
      <c r="AQ2318" s="15"/>
      <c r="AR2318" s="15"/>
      <c r="AS2318" s="15"/>
      <c r="AT2318" s="15"/>
      <c r="AU2318" s="15"/>
    </row>
    <row r="2319" spans="3:47" x14ac:dyDescent="0.2">
      <c r="C2319" s="14"/>
      <c r="D2319" s="14"/>
      <c r="AA2319" s="15"/>
      <c r="AB2319" s="15"/>
      <c r="AC2319" s="15"/>
      <c r="AD2319" s="15"/>
      <c r="AE2319" s="15"/>
      <c r="AF2319" s="107"/>
      <c r="AG2319" s="68"/>
      <c r="AN2319" s="15"/>
      <c r="AO2319" s="15"/>
      <c r="AP2319" s="15"/>
      <c r="AQ2319" s="15"/>
      <c r="AR2319" s="15"/>
      <c r="AS2319" s="15"/>
      <c r="AT2319" s="15"/>
      <c r="AU2319" s="15"/>
    </row>
    <row r="2320" spans="3:47" x14ac:dyDescent="0.2">
      <c r="C2320" s="14"/>
      <c r="D2320" s="14"/>
      <c r="AA2320" s="15"/>
      <c r="AB2320" s="15"/>
      <c r="AC2320" s="15"/>
      <c r="AD2320" s="15"/>
      <c r="AE2320" s="15"/>
      <c r="AF2320" s="107"/>
      <c r="AG2320" s="68"/>
      <c r="AN2320" s="15"/>
      <c r="AO2320" s="15"/>
      <c r="AP2320" s="15"/>
      <c r="AQ2320" s="15"/>
      <c r="AR2320" s="15"/>
      <c r="AS2320" s="15"/>
      <c r="AT2320" s="15"/>
      <c r="AU2320" s="15"/>
    </row>
    <row r="2321" spans="3:47" x14ac:dyDescent="0.2">
      <c r="C2321" s="14"/>
      <c r="D2321" s="14"/>
      <c r="AA2321" s="15"/>
      <c r="AB2321" s="15"/>
      <c r="AC2321" s="15"/>
      <c r="AD2321" s="15"/>
      <c r="AE2321" s="15"/>
      <c r="AF2321" s="107"/>
      <c r="AG2321" s="68"/>
      <c r="AN2321" s="15"/>
      <c r="AO2321" s="15"/>
      <c r="AP2321" s="15"/>
      <c r="AQ2321" s="15"/>
      <c r="AR2321" s="15"/>
      <c r="AS2321" s="15"/>
      <c r="AT2321" s="15"/>
      <c r="AU2321" s="15"/>
    </row>
    <row r="2322" spans="3:47" x14ac:dyDescent="0.2">
      <c r="C2322" s="14"/>
      <c r="D2322" s="14"/>
      <c r="AA2322" s="15"/>
      <c r="AB2322" s="15"/>
      <c r="AC2322" s="15"/>
      <c r="AD2322" s="15"/>
      <c r="AE2322" s="15"/>
      <c r="AF2322" s="107"/>
      <c r="AG2322" s="68"/>
      <c r="AN2322" s="15"/>
      <c r="AO2322" s="15"/>
      <c r="AP2322" s="15"/>
      <c r="AQ2322" s="15"/>
      <c r="AR2322" s="15"/>
      <c r="AS2322" s="15"/>
      <c r="AT2322" s="15"/>
      <c r="AU2322" s="15"/>
    </row>
    <row r="2323" spans="3:47" x14ac:dyDescent="0.2">
      <c r="C2323" s="14"/>
      <c r="D2323" s="14"/>
      <c r="AA2323" s="15"/>
      <c r="AB2323" s="15"/>
      <c r="AC2323" s="15"/>
      <c r="AD2323" s="15"/>
      <c r="AE2323" s="15"/>
      <c r="AF2323" s="107"/>
      <c r="AG2323" s="68"/>
      <c r="AN2323" s="15"/>
      <c r="AO2323" s="15"/>
      <c r="AP2323" s="15"/>
      <c r="AQ2323" s="15"/>
      <c r="AR2323" s="15"/>
      <c r="AS2323" s="15"/>
      <c r="AT2323" s="15"/>
      <c r="AU2323" s="15"/>
    </row>
    <row r="2324" spans="3:47" x14ac:dyDescent="0.2">
      <c r="C2324" s="14"/>
      <c r="D2324" s="14"/>
      <c r="AA2324" s="15"/>
      <c r="AB2324" s="15"/>
      <c r="AC2324" s="15"/>
      <c r="AD2324" s="15"/>
      <c r="AE2324" s="15"/>
      <c r="AF2324" s="107"/>
      <c r="AG2324" s="68"/>
      <c r="AN2324" s="15"/>
      <c r="AO2324" s="15"/>
      <c r="AP2324" s="15"/>
      <c r="AQ2324" s="15"/>
      <c r="AR2324" s="15"/>
      <c r="AS2324" s="15"/>
      <c r="AT2324" s="15"/>
      <c r="AU2324" s="15"/>
    </row>
    <row r="2325" spans="3:47" x14ac:dyDescent="0.2">
      <c r="C2325" s="14"/>
      <c r="D2325" s="14"/>
      <c r="AA2325" s="15"/>
      <c r="AB2325" s="15"/>
      <c r="AC2325" s="15"/>
      <c r="AD2325" s="15"/>
      <c r="AE2325" s="15"/>
      <c r="AF2325" s="107"/>
      <c r="AG2325" s="68"/>
      <c r="AN2325" s="15"/>
      <c r="AO2325" s="15"/>
      <c r="AP2325" s="15"/>
      <c r="AQ2325" s="15"/>
      <c r="AR2325" s="15"/>
      <c r="AS2325" s="15"/>
      <c r="AT2325" s="15"/>
      <c r="AU2325" s="15"/>
    </row>
    <row r="2326" spans="3:47" x14ac:dyDescent="0.2">
      <c r="C2326" s="14"/>
      <c r="D2326" s="14"/>
      <c r="AA2326" s="15"/>
      <c r="AB2326" s="15"/>
      <c r="AC2326" s="15"/>
      <c r="AD2326" s="15"/>
      <c r="AE2326" s="15"/>
      <c r="AF2326" s="107"/>
      <c r="AG2326" s="68"/>
      <c r="AN2326" s="15"/>
      <c r="AO2326" s="15"/>
      <c r="AP2326" s="15"/>
      <c r="AQ2326" s="15"/>
      <c r="AR2326" s="15"/>
      <c r="AS2326" s="15"/>
      <c r="AT2326" s="15"/>
      <c r="AU2326" s="15"/>
    </row>
    <row r="2327" spans="3:47" x14ac:dyDescent="0.2">
      <c r="C2327" s="14"/>
      <c r="D2327" s="14"/>
      <c r="AA2327" s="15"/>
      <c r="AB2327" s="15"/>
      <c r="AC2327" s="15"/>
      <c r="AD2327" s="15"/>
      <c r="AE2327" s="15"/>
      <c r="AF2327" s="107"/>
      <c r="AG2327" s="68"/>
      <c r="AN2327" s="15"/>
      <c r="AO2327" s="15"/>
      <c r="AP2327" s="15"/>
      <c r="AQ2327" s="15"/>
      <c r="AR2327" s="15"/>
      <c r="AS2327" s="15"/>
      <c r="AT2327" s="15"/>
      <c r="AU2327" s="15"/>
    </row>
    <row r="2328" spans="3:47" x14ac:dyDescent="0.2">
      <c r="C2328" s="14"/>
      <c r="D2328" s="14"/>
      <c r="AA2328" s="15"/>
      <c r="AB2328" s="15"/>
      <c r="AC2328" s="15"/>
      <c r="AD2328" s="15"/>
      <c r="AE2328" s="15"/>
      <c r="AF2328" s="107"/>
      <c r="AG2328" s="68"/>
      <c r="AN2328" s="15"/>
      <c r="AO2328" s="15"/>
      <c r="AP2328" s="15"/>
      <c r="AQ2328" s="15"/>
      <c r="AR2328" s="15"/>
      <c r="AS2328" s="15"/>
      <c r="AT2328" s="15"/>
      <c r="AU2328" s="15"/>
    </row>
    <row r="2329" spans="3:47" x14ac:dyDescent="0.2">
      <c r="C2329" s="14"/>
      <c r="D2329" s="14"/>
      <c r="AA2329" s="15"/>
      <c r="AB2329" s="15"/>
      <c r="AC2329" s="15"/>
      <c r="AD2329" s="15"/>
      <c r="AE2329" s="15"/>
      <c r="AF2329" s="107"/>
      <c r="AG2329" s="68"/>
      <c r="AN2329" s="15"/>
      <c r="AO2329" s="15"/>
      <c r="AP2329" s="15"/>
      <c r="AQ2329" s="15"/>
      <c r="AR2329" s="15"/>
      <c r="AS2329" s="15"/>
      <c r="AT2329" s="15"/>
      <c r="AU2329" s="15"/>
    </row>
    <row r="2330" spans="3:47" x14ac:dyDescent="0.2">
      <c r="C2330" s="14"/>
      <c r="D2330" s="14"/>
      <c r="AA2330" s="15"/>
      <c r="AB2330" s="15"/>
      <c r="AC2330" s="15"/>
      <c r="AD2330" s="15"/>
      <c r="AE2330" s="15"/>
      <c r="AF2330" s="107"/>
      <c r="AG2330" s="68"/>
      <c r="AN2330" s="15"/>
      <c r="AO2330" s="15"/>
      <c r="AP2330" s="15"/>
      <c r="AQ2330" s="15"/>
      <c r="AR2330" s="15"/>
      <c r="AS2330" s="15"/>
      <c r="AT2330" s="15"/>
      <c r="AU2330" s="15"/>
    </row>
    <row r="2331" spans="3:47" x14ac:dyDescent="0.2">
      <c r="C2331" s="14"/>
      <c r="D2331" s="14"/>
      <c r="AA2331" s="15"/>
      <c r="AB2331" s="15"/>
      <c r="AC2331" s="15"/>
      <c r="AD2331" s="15"/>
      <c r="AE2331" s="15"/>
      <c r="AF2331" s="107"/>
      <c r="AG2331" s="68"/>
      <c r="AN2331" s="15"/>
      <c r="AO2331" s="15"/>
      <c r="AP2331" s="15"/>
      <c r="AQ2331" s="15"/>
      <c r="AR2331" s="15"/>
      <c r="AS2331" s="15"/>
      <c r="AT2331" s="15"/>
      <c r="AU2331" s="15"/>
    </row>
    <row r="2332" spans="3:47" x14ac:dyDescent="0.2">
      <c r="C2332" s="14"/>
      <c r="D2332" s="14"/>
      <c r="AA2332" s="15"/>
      <c r="AB2332" s="15"/>
      <c r="AC2332" s="15"/>
      <c r="AD2332" s="15"/>
      <c r="AE2332" s="15"/>
      <c r="AF2332" s="107"/>
      <c r="AG2332" s="68"/>
      <c r="AN2332" s="15"/>
      <c r="AO2332" s="15"/>
      <c r="AP2332" s="15"/>
      <c r="AQ2332" s="15"/>
      <c r="AR2332" s="15"/>
      <c r="AS2332" s="15"/>
      <c r="AT2332" s="15"/>
      <c r="AU2332" s="15"/>
    </row>
    <row r="2333" spans="3:47" x14ac:dyDescent="0.2">
      <c r="C2333" s="14"/>
      <c r="D2333" s="14"/>
      <c r="AA2333" s="15"/>
      <c r="AB2333" s="15"/>
      <c r="AC2333" s="15"/>
      <c r="AD2333" s="15"/>
      <c r="AE2333" s="15"/>
      <c r="AF2333" s="107"/>
      <c r="AG2333" s="68"/>
      <c r="AN2333" s="15"/>
      <c r="AO2333" s="15"/>
      <c r="AP2333" s="15"/>
      <c r="AQ2333" s="15"/>
      <c r="AR2333" s="15"/>
      <c r="AS2333" s="15"/>
      <c r="AT2333" s="15"/>
      <c r="AU2333" s="15"/>
    </row>
    <row r="2334" spans="3:47" x14ac:dyDescent="0.2">
      <c r="C2334" s="14"/>
      <c r="D2334" s="14"/>
      <c r="AA2334" s="15"/>
      <c r="AB2334" s="15"/>
      <c r="AC2334" s="15"/>
      <c r="AD2334" s="15"/>
      <c r="AE2334" s="15"/>
      <c r="AF2334" s="107"/>
      <c r="AG2334" s="68"/>
      <c r="AN2334" s="15"/>
      <c r="AO2334" s="15"/>
      <c r="AP2334" s="15"/>
      <c r="AQ2334" s="15"/>
      <c r="AR2334" s="15"/>
      <c r="AS2334" s="15"/>
      <c r="AT2334" s="15"/>
      <c r="AU2334" s="15"/>
    </row>
    <row r="2335" spans="3:47" x14ac:dyDescent="0.2">
      <c r="C2335" s="14"/>
      <c r="D2335" s="14"/>
      <c r="AA2335" s="15"/>
      <c r="AB2335" s="15"/>
      <c r="AC2335" s="15"/>
      <c r="AD2335" s="15"/>
      <c r="AE2335" s="15"/>
      <c r="AF2335" s="107"/>
      <c r="AG2335" s="68"/>
      <c r="AN2335" s="15"/>
      <c r="AO2335" s="15"/>
      <c r="AP2335" s="15"/>
      <c r="AQ2335" s="15"/>
      <c r="AR2335" s="15"/>
      <c r="AS2335" s="15"/>
      <c r="AT2335" s="15"/>
      <c r="AU2335" s="15"/>
    </row>
    <row r="2336" spans="3:47" x14ac:dyDescent="0.2">
      <c r="C2336" s="14"/>
      <c r="D2336" s="14"/>
      <c r="AA2336" s="15"/>
      <c r="AB2336" s="15"/>
      <c r="AC2336" s="15"/>
      <c r="AD2336" s="15"/>
      <c r="AE2336" s="15"/>
      <c r="AF2336" s="107"/>
      <c r="AG2336" s="68"/>
      <c r="AN2336" s="15"/>
      <c r="AO2336" s="15"/>
      <c r="AP2336" s="15"/>
      <c r="AQ2336" s="15"/>
      <c r="AR2336" s="15"/>
      <c r="AS2336" s="15"/>
      <c r="AT2336" s="15"/>
      <c r="AU2336" s="15"/>
    </row>
    <row r="2337" spans="3:47" x14ac:dyDescent="0.2">
      <c r="C2337" s="14"/>
      <c r="D2337" s="14"/>
      <c r="AA2337" s="15"/>
      <c r="AB2337" s="15"/>
      <c r="AC2337" s="15"/>
      <c r="AD2337" s="15"/>
      <c r="AE2337" s="15"/>
      <c r="AF2337" s="107"/>
      <c r="AG2337" s="68"/>
      <c r="AN2337" s="15"/>
      <c r="AO2337" s="15"/>
      <c r="AP2337" s="15"/>
      <c r="AQ2337" s="15"/>
      <c r="AR2337" s="15"/>
      <c r="AS2337" s="15"/>
      <c r="AT2337" s="15"/>
      <c r="AU2337" s="15"/>
    </row>
    <row r="2338" spans="3:47" x14ac:dyDescent="0.2">
      <c r="C2338" s="14"/>
      <c r="D2338" s="14"/>
      <c r="AA2338" s="15"/>
      <c r="AB2338" s="15"/>
      <c r="AC2338" s="15"/>
      <c r="AD2338" s="15"/>
      <c r="AE2338" s="15"/>
      <c r="AF2338" s="107"/>
      <c r="AG2338" s="68"/>
      <c r="AN2338" s="15"/>
      <c r="AO2338" s="15"/>
      <c r="AP2338" s="15"/>
      <c r="AQ2338" s="15"/>
      <c r="AR2338" s="15"/>
      <c r="AS2338" s="15"/>
      <c r="AT2338" s="15"/>
      <c r="AU2338" s="15"/>
    </row>
    <row r="2339" spans="3:47" x14ac:dyDescent="0.2">
      <c r="C2339" s="14"/>
      <c r="D2339" s="14"/>
      <c r="AA2339" s="15"/>
      <c r="AB2339" s="15"/>
      <c r="AC2339" s="15"/>
      <c r="AD2339" s="15"/>
      <c r="AE2339" s="15"/>
      <c r="AF2339" s="107"/>
      <c r="AG2339" s="68"/>
      <c r="AN2339" s="15"/>
      <c r="AO2339" s="15"/>
      <c r="AP2339" s="15"/>
      <c r="AQ2339" s="15"/>
      <c r="AR2339" s="15"/>
      <c r="AS2339" s="15"/>
      <c r="AT2339" s="15"/>
      <c r="AU2339" s="15"/>
    </row>
    <row r="2340" spans="3:47" x14ac:dyDescent="0.2">
      <c r="C2340" s="14"/>
      <c r="D2340" s="14"/>
      <c r="AA2340" s="15"/>
      <c r="AB2340" s="15"/>
      <c r="AC2340" s="15"/>
      <c r="AD2340" s="15"/>
      <c r="AE2340" s="15"/>
      <c r="AF2340" s="107"/>
      <c r="AG2340" s="68"/>
      <c r="AN2340" s="15"/>
      <c r="AO2340" s="15"/>
      <c r="AP2340" s="15"/>
      <c r="AQ2340" s="15"/>
      <c r="AR2340" s="15"/>
      <c r="AS2340" s="15"/>
      <c r="AT2340" s="15"/>
      <c r="AU2340" s="15"/>
    </row>
    <row r="2341" spans="3:47" x14ac:dyDescent="0.2">
      <c r="C2341" s="14"/>
      <c r="D2341" s="14"/>
      <c r="AA2341" s="15"/>
      <c r="AB2341" s="15"/>
      <c r="AC2341" s="15"/>
      <c r="AD2341" s="15"/>
      <c r="AE2341" s="15"/>
      <c r="AF2341" s="107"/>
      <c r="AG2341" s="68"/>
      <c r="AN2341" s="15"/>
      <c r="AO2341" s="15"/>
      <c r="AP2341" s="15"/>
      <c r="AQ2341" s="15"/>
      <c r="AR2341" s="15"/>
      <c r="AS2341" s="15"/>
      <c r="AT2341" s="15"/>
      <c r="AU2341" s="15"/>
    </row>
    <row r="2342" spans="3:47" x14ac:dyDescent="0.2">
      <c r="C2342" s="14"/>
      <c r="D2342" s="14"/>
      <c r="AA2342" s="15"/>
      <c r="AB2342" s="15"/>
      <c r="AC2342" s="15"/>
      <c r="AD2342" s="15"/>
      <c r="AE2342" s="15"/>
      <c r="AF2342" s="107"/>
      <c r="AG2342" s="68"/>
      <c r="AN2342" s="15"/>
      <c r="AO2342" s="15"/>
      <c r="AP2342" s="15"/>
      <c r="AQ2342" s="15"/>
      <c r="AR2342" s="15"/>
      <c r="AS2342" s="15"/>
      <c r="AT2342" s="15"/>
      <c r="AU2342" s="15"/>
    </row>
    <row r="2343" spans="3:47" x14ac:dyDescent="0.2">
      <c r="C2343" s="14"/>
      <c r="D2343" s="14"/>
      <c r="AA2343" s="15"/>
      <c r="AB2343" s="15"/>
      <c r="AC2343" s="15"/>
      <c r="AD2343" s="15"/>
      <c r="AE2343" s="15"/>
      <c r="AF2343" s="107"/>
      <c r="AG2343" s="68"/>
      <c r="AN2343" s="15"/>
      <c r="AO2343" s="15"/>
      <c r="AP2343" s="15"/>
      <c r="AQ2343" s="15"/>
      <c r="AR2343" s="15"/>
      <c r="AS2343" s="15"/>
      <c r="AT2343" s="15"/>
      <c r="AU2343" s="15"/>
    </row>
    <row r="2344" spans="3:47" x14ac:dyDescent="0.2">
      <c r="C2344" s="14"/>
      <c r="D2344" s="14"/>
      <c r="AA2344" s="15"/>
      <c r="AB2344" s="15"/>
      <c r="AC2344" s="15"/>
      <c r="AD2344" s="15"/>
      <c r="AE2344" s="15"/>
      <c r="AF2344" s="107"/>
      <c r="AG2344" s="68"/>
      <c r="AN2344" s="15"/>
      <c r="AO2344" s="15"/>
      <c r="AP2344" s="15"/>
      <c r="AQ2344" s="15"/>
      <c r="AR2344" s="15"/>
      <c r="AS2344" s="15"/>
      <c r="AT2344" s="15"/>
      <c r="AU2344" s="15"/>
    </row>
    <row r="2345" spans="3:47" x14ac:dyDescent="0.2">
      <c r="C2345" s="14"/>
      <c r="D2345" s="14"/>
      <c r="AA2345" s="15"/>
      <c r="AB2345" s="15"/>
      <c r="AC2345" s="15"/>
      <c r="AD2345" s="15"/>
      <c r="AE2345" s="15"/>
      <c r="AF2345" s="107"/>
      <c r="AG2345" s="68"/>
      <c r="AN2345" s="15"/>
      <c r="AO2345" s="15"/>
      <c r="AP2345" s="15"/>
      <c r="AQ2345" s="15"/>
      <c r="AR2345" s="15"/>
      <c r="AS2345" s="15"/>
      <c r="AT2345" s="15"/>
      <c r="AU2345" s="15"/>
    </row>
    <row r="2346" spans="3:47" x14ac:dyDescent="0.2">
      <c r="C2346" s="14"/>
      <c r="D2346" s="14"/>
      <c r="AA2346" s="15"/>
      <c r="AB2346" s="15"/>
      <c r="AC2346" s="15"/>
      <c r="AD2346" s="15"/>
      <c r="AE2346" s="15"/>
      <c r="AF2346" s="107"/>
      <c r="AG2346" s="68"/>
      <c r="AN2346" s="15"/>
      <c r="AO2346" s="15"/>
      <c r="AP2346" s="15"/>
      <c r="AQ2346" s="15"/>
      <c r="AR2346" s="15"/>
      <c r="AS2346" s="15"/>
      <c r="AT2346" s="15"/>
      <c r="AU2346" s="15"/>
    </row>
    <row r="2347" spans="3:47" x14ac:dyDescent="0.2">
      <c r="C2347" s="14"/>
      <c r="D2347" s="14"/>
      <c r="AA2347" s="15"/>
      <c r="AB2347" s="15"/>
      <c r="AC2347" s="15"/>
      <c r="AD2347" s="15"/>
      <c r="AE2347" s="15"/>
      <c r="AF2347" s="107"/>
      <c r="AG2347" s="68"/>
      <c r="AN2347" s="15"/>
      <c r="AO2347" s="15"/>
      <c r="AP2347" s="15"/>
      <c r="AQ2347" s="15"/>
      <c r="AR2347" s="15"/>
      <c r="AS2347" s="15"/>
      <c r="AT2347" s="15"/>
      <c r="AU2347" s="15"/>
    </row>
    <row r="2348" spans="3:47" x14ac:dyDescent="0.2">
      <c r="C2348" s="14"/>
      <c r="D2348" s="14"/>
      <c r="AA2348" s="15"/>
      <c r="AB2348" s="15"/>
      <c r="AC2348" s="15"/>
      <c r="AD2348" s="15"/>
      <c r="AE2348" s="15"/>
      <c r="AF2348" s="107"/>
      <c r="AG2348" s="68"/>
      <c r="AN2348" s="15"/>
      <c r="AO2348" s="15"/>
      <c r="AP2348" s="15"/>
      <c r="AQ2348" s="15"/>
      <c r="AR2348" s="15"/>
      <c r="AS2348" s="15"/>
      <c r="AT2348" s="15"/>
      <c r="AU2348" s="15"/>
    </row>
    <row r="2349" spans="3:47" x14ac:dyDescent="0.2">
      <c r="C2349" s="14"/>
      <c r="D2349" s="14"/>
      <c r="AA2349" s="15"/>
      <c r="AB2349" s="15"/>
      <c r="AC2349" s="15"/>
      <c r="AD2349" s="15"/>
      <c r="AE2349" s="15"/>
      <c r="AF2349" s="107"/>
      <c r="AG2349" s="68"/>
      <c r="AN2349" s="15"/>
      <c r="AO2349" s="15"/>
      <c r="AP2349" s="15"/>
      <c r="AQ2349" s="15"/>
      <c r="AR2349" s="15"/>
      <c r="AS2349" s="15"/>
      <c r="AT2349" s="15"/>
      <c r="AU2349" s="15"/>
    </row>
    <row r="2350" spans="3:47" x14ac:dyDescent="0.2">
      <c r="C2350" s="14"/>
      <c r="D2350" s="14"/>
      <c r="AA2350" s="15"/>
      <c r="AB2350" s="15"/>
      <c r="AC2350" s="15"/>
      <c r="AD2350" s="15"/>
      <c r="AE2350" s="15"/>
      <c r="AF2350" s="107"/>
      <c r="AG2350" s="68"/>
      <c r="AN2350" s="15"/>
      <c r="AO2350" s="15"/>
      <c r="AP2350" s="15"/>
      <c r="AQ2350" s="15"/>
      <c r="AR2350" s="15"/>
      <c r="AS2350" s="15"/>
      <c r="AT2350" s="15"/>
      <c r="AU2350" s="15"/>
    </row>
    <row r="2351" spans="3:47" x14ac:dyDescent="0.2">
      <c r="C2351" s="14"/>
      <c r="D2351" s="14"/>
      <c r="AA2351" s="15"/>
      <c r="AB2351" s="15"/>
      <c r="AC2351" s="15"/>
      <c r="AD2351" s="15"/>
      <c r="AE2351" s="15"/>
      <c r="AF2351" s="107"/>
      <c r="AG2351" s="68"/>
      <c r="AN2351" s="15"/>
      <c r="AO2351" s="15"/>
      <c r="AP2351" s="15"/>
      <c r="AQ2351" s="15"/>
      <c r="AR2351" s="15"/>
      <c r="AS2351" s="15"/>
      <c r="AT2351" s="15"/>
      <c r="AU2351" s="15"/>
    </row>
    <row r="2352" spans="3:47" x14ac:dyDescent="0.2">
      <c r="C2352" s="14"/>
      <c r="D2352" s="14"/>
      <c r="AA2352" s="15"/>
      <c r="AB2352" s="15"/>
      <c r="AC2352" s="15"/>
      <c r="AD2352" s="15"/>
      <c r="AE2352" s="15"/>
      <c r="AF2352" s="107"/>
      <c r="AG2352" s="68"/>
      <c r="AN2352" s="15"/>
      <c r="AO2352" s="15"/>
      <c r="AP2352" s="15"/>
      <c r="AQ2352" s="15"/>
      <c r="AR2352" s="15"/>
      <c r="AS2352" s="15"/>
      <c r="AT2352" s="15"/>
      <c r="AU2352" s="15"/>
    </row>
    <row r="2353" spans="3:47" x14ac:dyDescent="0.2">
      <c r="C2353" s="14"/>
      <c r="D2353" s="14"/>
      <c r="AA2353" s="15"/>
      <c r="AB2353" s="15"/>
      <c r="AC2353" s="15"/>
      <c r="AD2353" s="15"/>
      <c r="AE2353" s="15"/>
      <c r="AF2353" s="107"/>
      <c r="AG2353" s="68"/>
      <c r="AN2353" s="15"/>
      <c r="AO2353" s="15"/>
      <c r="AP2353" s="15"/>
      <c r="AQ2353" s="15"/>
      <c r="AR2353" s="15"/>
      <c r="AS2353" s="15"/>
      <c r="AT2353" s="15"/>
      <c r="AU2353" s="15"/>
    </row>
    <row r="2354" spans="3:47" x14ac:dyDescent="0.2">
      <c r="C2354" s="14"/>
      <c r="D2354" s="14"/>
      <c r="AA2354" s="15"/>
      <c r="AB2354" s="15"/>
      <c r="AC2354" s="15"/>
      <c r="AD2354" s="15"/>
      <c r="AE2354" s="15"/>
      <c r="AF2354" s="107"/>
      <c r="AG2354" s="68"/>
      <c r="AN2354" s="15"/>
      <c r="AO2354" s="15"/>
      <c r="AP2354" s="15"/>
      <c r="AQ2354" s="15"/>
      <c r="AR2354" s="15"/>
      <c r="AS2354" s="15"/>
      <c r="AT2354" s="15"/>
      <c r="AU2354" s="15"/>
    </row>
    <row r="2355" spans="3:47" x14ac:dyDescent="0.2">
      <c r="C2355" s="14"/>
      <c r="D2355" s="14"/>
      <c r="AA2355" s="15"/>
      <c r="AB2355" s="15"/>
      <c r="AC2355" s="15"/>
      <c r="AD2355" s="15"/>
      <c r="AE2355" s="15"/>
      <c r="AF2355" s="107"/>
      <c r="AG2355" s="68"/>
      <c r="AN2355" s="15"/>
      <c r="AO2355" s="15"/>
      <c r="AP2355" s="15"/>
      <c r="AQ2355" s="15"/>
      <c r="AR2355" s="15"/>
      <c r="AS2355" s="15"/>
      <c r="AT2355" s="15"/>
      <c r="AU2355" s="15"/>
    </row>
    <row r="2356" spans="3:47" x14ac:dyDescent="0.2">
      <c r="C2356" s="14"/>
      <c r="D2356" s="14"/>
      <c r="AA2356" s="15"/>
      <c r="AB2356" s="15"/>
      <c r="AC2356" s="15"/>
      <c r="AD2356" s="15"/>
      <c r="AE2356" s="15"/>
      <c r="AF2356" s="107"/>
      <c r="AG2356" s="68"/>
      <c r="AN2356" s="15"/>
      <c r="AO2356" s="15"/>
      <c r="AP2356" s="15"/>
      <c r="AQ2356" s="15"/>
      <c r="AR2356" s="15"/>
      <c r="AS2356" s="15"/>
      <c r="AT2356" s="15"/>
      <c r="AU2356" s="15"/>
    </row>
    <row r="2357" spans="3:47" x14ac:dyDescent="0.2">
      <c r="C2357" s="14"/>
      <c r="D2357" s="14"/>
      <c r="AA2357" s="15"/>
      <c r="AB2357" s="15"/>
      <c r="AC2357" s="15"/>
      <c r="AD2357" s="15"/>
      <c r="AE2357" s="15"/>
      <c r="AF2357" s="107"/>
      <c r="AG2357" s="68"/>
      <c r="AN2357" s="15"/>
      <c r="AO2357" s="15"/>
      <c r="AP2357" s="15"/>
      <c r="AQ2357" s="15"/>
      <c r="AR2357" s="15"/>
      <c r="AS2357" s="15"/>
      <c r="AT2357" s="15"/>
      <c r="AU2357" s="15"/>
    </row>
    <row r="2358" spans="3:47" x14ac:dyDescent="0.2">
      <c r="C2358" s="14"/>
      <c r="D2358" s="14"/>
      <c r="AA2358" s="15"/>
      <c r="AB2358" s="15"/>
      <c r="AC2358" s="15"/>
      <c r="AD2358" s="15"/>
      <c r="AE2358" s="15"/>
      <c r="AF2358" s="107"/>
      <c r="AG2358" s="68"/>
      <c r="AN2358" s="15"/>
      <c r="AO2358" s="15"/>
      <c r="AP2358" s="15"/>
      <c r="AQ2358" s="15"/>
      <c r="AR2358" s="15"/>
      <c r="AS2358" s="15"/>
      <c r="AT2358" s="15"/>
      <c r="AU2358" s="15"/>
    </row>
    <row r="2359" spans="3:47" x14ac:dyDescent="0.2">
      <c r="C2359" s="14"/>
      <c r="D2359" s="14"/>
      <c r="AA2359" s="15"/>
      <c r="AB2359" s="15"/>
      <c r="AC2359" s="15"/>
      <c r="AD2359" s="15"/>
      <c r="AE2359" s="15"/>
      <c r="AF2359" s="107"/>
      <c r="AG2359" s="68"/>
      <c r="AN2359" s="15"/>
      <c r="AO2359" s="15"/>
      <c r="AP2359" s="15"/>
      <c r="AQ2359" s="15"/>
      <c r="AR2359" s="15"/>
      <c r="AS2359" s="15"/>
      <c r="AT2359" s="15"/>
      <c r="AU2359" s="15"/>
    </row>
    <row r="2360" spans="3:47" x14ac:dyDescent="0.2">
      <c r="C2360" s="14"/>
      <c r="D2360" s="14"/>
      <c r="AA2360" s="15"/>
      <c r="AB2360" s="15"/>
      <c r="AC2360" s="15"/>
      <c r="AD2360" s="15"/>
      <c r="AE2360" s="15"/>
      <c r="AF2360" s="107"/>
      <c r="AG2360" s="68"/>
      <c r="AN2360" s="15"/>
      <c r="AO2360" s="15"/>
      <c r="AP2360" s="15"/>
      <c r="AQ2360" s="15"/>
      <c r="AR2360" s="15"/>
      <c r="AS2360" s="15"/>
      <c r="AT2360" s="15"/>
      <c r="AU2360" s="15"/>
    </row>
    <row r="2361" spans="3:47" x14ac:dyDescent="0.2">
      <c r="C2361" s="14"/>
      <c r="D2361" s="14"/>
      <c r="AA2361" s="15"/>
      <c r="AB2361" s="15"/>
      <c r="AC2361" s="15"/>
      <c r="AD2361" s="15"/>
      <c r="AE2361" s="15"/>
      <c r="AF2361" s="107"/>
      <c r="AG2361" s="68"/>
      <c r="AN2361" s="15"/>
      <c r="AO2361" s="15"/>
      <c r="AP2361" s="15"/>
      <c r="AQ2361" s="15"/>
      <c r="AR2361" s="15"/>
      <c r="AS2361" s="15"/>
      <c r="AT2361" s="15"/>
      <c r="AU2361" s="15"/>
    </row>
    <row r="2362" spans="3:47" x14ac:dyDescent="0.2">
      <c r="C2362" s="14"/>
      <c r="D2362" s="14"/>
      <c r="AA2362" s="15"/>
      <c r="AB2362" s="15"/>
      <c r="AC2362" s="15"/>
      <c r="AD2362" s="15"/>
      <c r="AE2362" s="15"/>
      <c r="AF2362" s="107"/>
      <c r="AG2362" s="68"/>
      <c r="AN2362" s="15"/>
      <c r="AO2362" s="15"/>
      <c r="AP2362" s="15"/>
      <c r="AQ2362" s="15"/>
      <c r="AR2362" s="15"/>
      <c r="AS2362" s="15"/>
      <c r="AT2362" s="15"/>
      <c r="AU2362" s="15"/>
    </row>
    <row r="2363" spans="3:47" x14ac:dyDescent="0.2">
      <c r="C2363" s="14"/>
      <c r="D2363" s="14"/>
      <c r="AA2363" s="15"/>
      <c r="AB2363" s="15"/>
      <c r="AC2363" s="15"/>
      <c r="AD2363" s="15"/>
      <c r="AE2363" s="15"/>
      <c r="AF2363" s="107"/>
      <c r="AG2363" s="68"/>
      <c r="AN2363" s="15"/>
      <c r="AO2363" s="15"/>
      <c r="AP2363" s="15"/>
      <c r="AQ2363" s="15"/>
      <c r="AR2363" s="15"/>
      <c r="AS2363" s="15"/>
      <c r="AT2363" s="15"/>
      <c r="AU2363" s="15"/>
    </row>
    <row r="2364" spans="3:47" x14ac:dyDescent="0.2">
      <c r="C2364" s="14"/>
      <c r="D2364" s="14"/>
      <c r="AA2364" s="15"/>
      <c r="AB2364" s="15"/>
      <c r="AC2364" s="15"/>
      <c r="AD2364" s="15"/>
      <c r="AE2364" s="15"/>
      <c r="AF2364" s="107"/>
      <c r="AG2364" s="68"/>
      <c r="AN2364" s="15"/>
      <c r="AO2364" s="15"/>
      <c r="AP2364" s="15"/>
      <c r="AQ2364" s="15"/>
      <c r="AR2364" s="15"/>
      <c r="AS2364" s="15"/>
      <c r="AT2364" s="15"/>
      <c r="AU2364" s="15"/>
    </row>
    <row r="2365" spans="3:47" x14ac:dyDescent="0.2">
      <c r="C2365" s="14"/>
      <c r="D2365" s="14"/>
      <c r="AA2365" s="15"/>
      <c r="AB2365" s="15"/>
      <c r="AC2365" s="15"/>
      <c r="AD2365" s="15"/>
      <c r="AE2365" s="15"/>
      <c r="AF2365" s="107"/>
      <c r="AG2365" s="68"/>
      <c r="AN2365" s="15"/>
      <c r="AO2365" s="15"/>
      <c r="AP2365" s="15"/>
      <c r="AQ2365" s="15"/>
      <c r="AR2365" s="15"/>
      <c r="AS2365" s="15"/>
      <c r="AT2365" s="15"/>
      <c r="AU2365" s="15"/>
    </row>
    <row r="2366" spans="3:47" x14ac:dyDescent="0.2">
      <c r="C2366" s="14"/>
      <c r="D2366" s="14"/>
      <c r="AA2366" s="15"/>
      <c r="AB2366" s="15"/>
      <c r="AC2366" s="15"/>
      <c r="AD2366" s="15"/>
      <c r="AE2366" s="15"/>
      <c r="AF2366" s="107"/>
      <c r="AG2366" s="68"/>
      <c r="AN2366" s="15"/>
      <c r="AO2366" s="15"/>
      <c r="AP2366" s="15"/>
      <c r="AQ2366" s="15"/>
      <c r="AR2366" s="15"/>
      <c r="AS2366" s="15"/>
      <c r="AT2366" s="15"/>
      <c r="AU2366" s="15"/>
    </row>
    <row r="2367" spans="3:47" x14ac:dyDescent="0.2">
      <c r="C2367" s="14"/>
      <c r="D2367" s="14"/>
      <c r="AA2367" s="15"/>
      <c r="AB2367" s="15"/>
      <c r="AC2367" s="15"/>
      <c r="AD2367" s="15"/>
      <c r="AE2367" s="15"/>
      <c r="AF2367" s="107"/>
      <c r="AG2367" s="68"/>
      <c r="AN2367" s="15"/>
      <c r="AO2367" s="15"/>
      <c r="AP2367" s="15"/>
      <c r="AQ2367" s="15"/>
      <c r="AR2367" s="15"/>
      <c r="AS2367" s="15"/>
      <c r="AT2367" s="15"/>
      <c r="AU2367" s="15"/>
    </row>
    <row r="2368" spans="3:47" x14ac:dyDescent="0.2">
      <c r="C2368" s="14"/>
      <c r="D2368" s="14"/>
      <c r="AA2368" s="15"/>
      <c r="AB2368" s="15"/>
      <c r="AC2368" s="15"/>
      <c r="AD2368" s="15"/>
      <c r="AE2368" s="15"/>
      <c r="AF2368" s="107"/>
      <c r="AG2368" s="68"/>
      <c r="AN2368" s="15"/>
      <c r="AO2368" s="15"/>
      <c r="AP2368" s="15"/>
      <c r="AQ2368" s="15"/>
      <c r="AR2368" s="15"/>
      <c r="AS2368" s="15"/>
      <c r="AT2368" s="15"/>
      <c r="AU2368" s="15"/>
    </row>
    <row r="2369" spans="3:47" x14ac:dyDescent="0.2">
      <c r="C2369" s="14"/>
      <c r="D2369" s="14"/>
      <c r="AA2369" s="15"/>
      <c r="AB2369" s="15"/>
      <c r="AC2369" s="15"/>
      <c r="AD2369" s="15"/>
      <c r="AE2369" s="15"/>
      <c r="AF2369" s="107"/>
      <c r="AG2369" s="68"/>
      <c r="AN2369" s="15"/>
      <c r="AO2369" s="15"/>
      <c r="AP2369" s="15"/>
      <c r="AQ2369" s="15"/>
      <c r="AR2369" s="15"/>
      <c r="AS2369" s="15"/>
      <c r="AT2369" s="15"/>
      <c r="AU2369" s="15"/>
    </row>
    <row r="2370" spans="3:47" x14ac:dyDescent="0.2">
      <c r="C2370" s="14"/>
      <c r="D2370" s="14"/>
      <c r="AA2370" s="15"/>
      <c r="AB2370" s="15"/>
      <c r="AC2370" s="15"/>
      <c r="AD2370" s="15"/>
      <c r="AE2370" s="15"/>
      <c r="AF2370" s="107"/>
      <c r="AG2370" s="68"/>
      <c r="AN2370" s="15"/>
      <c r="AO2370" s="15"/>
      <c r="AP2370" s="15"/>
      <c r="AQ2370" s="15"/>
      <c r="AR2370" s="15"/>
      <c r="AS2370" s="15"/>
      <c r="AT2370" s="15"/>
      <c r="AU2370" s="15"/>
    </row>
    <row r="2371" spans="3:47" x14ac:dyDescent="0.2">
      <c r="C2371" s="14"/>
      <c r="D2371" s="14"/>
      <c r="AA2371" s="15"/>
      <c r="AB2371" s="15"/>
      <c r="AC2371" s="15"/>
      <c r="AD2371" s="15"/>
      <c r="AE2371" s="15"/>
      <c r="AF2371" s="107"/>
      <c r="AG2371" s="68"/>
      <c r="AN2371" s="15"/>
      <c r="AO2371" s="15"/>
      <c r="AP2371" s="15"/>
      <c r="AQ2371" s="15"/>
      <c r="AR2371" s="15"/>
      <c r="AS2371" s="15"/>
      <c r="AT2371" s="15"/>
      <c r="AU2371" s="15"/>
    </row>
    <row r="2372" spans="3:47" x14ac:dyDescent="0.2">
      <c r="AA2372" s="15"/>
      <c r="AB2372" s="15"/>
      <c r="AC2372" s="15"/>
      <c r="AD2372" s="15"/>
      <c r="AE2372" s="15"/>
      <c r="AF2372" s="107"/>
      <c r="AG2372" s="68"/>
      <c r="AN2372" s="15"/>
      <c r="AO2372" s="15"/>
      <c r="AP2372" s="15"/>
      <c r="AQ2372" s="15"/>
      <c r="AR2372" s="15"/>
      <c r="AS2372" s="15"/>
      <c r="AT2372" s="15"/>
      <c r="AU2372" s="15"/>
    </row>
    <row r="2373" spans="3:47" x14ac:dyDescent="0.2">
      <c r="AA2373" s="15"/>
      <c r="AB2373" s="15"/>
      <c r="AC2373" s="15"/>
      <c r="AD2373" s="15"/>
      <c r="AE2373" s="15"/>
      <c r="AF2373" s="107"/>
      <c r="AG2373" s="68"/>
      <c r="AN2373" s="15"/>
      <c r="AO2373" s="15"/>
      <c r="AP2373" s="15"/>
      <c r="AQ2373" s="15"/>
      <c r="AR2373" s="15"/>
      <c r="AS2373" s="15"/>
      <c r="AT2373" s="15"/>
      <c r="AU2373" s="15"/>
    </row>
    <row r="2374" spans="3:47" x14ac:dyDescent="0.2">
      <c r="AA2374" s="15"/>
      <c r="AB2374" s="15"/>
      <c r="AC2374" s="15"/>
      <c r="AD2374" s="15"/>
      <c r="AE2374" s="15"/>
      <c r="AF2374" s="107"/>
      <c r="AG2374" s="68"/>
      <c r="AN2374" s="15"/>
      <c r="AO2374" s="15"/>
      <c r="AP2374" s="15"/>
      <c r="AQ2374" s="15"/>
      <c r="AR2374" s="15"/>
      <c r="AS2374" s="15"/>
      <c r="AT2374" s="15"/>
      <c r="AU2374" s="15"/>
    </row>
    <row r="2375" spans="3:47" x14ac:dyDescent="0.2">
      <c r="AA2375" s="15"/>
      <c r="AB2375" s="15"/>
      <c r="AC2375" s="15"/>
      <c r="AD2375" s="15"/>
      <c r="AE2375" s="15"/>
      <c r="AF2375" s="107"/>
      <c r="AG2375" s="68"/>
      <c r="AN2375" s="15"/>
      <c r="AO2375" s="15"/>
      <c r="AP2375" s="15"/>
      <c r="AQ2375" s="15"/>
      <c r="AR2375" s="15"/>
      <c r="AS2375" s="15"/>
      <c r="AT2375" s="15"/>
      <c r="AU2375" s="15"/>
    </row>
    <row r="2376" spans="3:47" x14ac:dyDescent="0.2">
      <c r="AA2376" s="15"/>
      <c r="AB2376" s="15"/>
      <c r="AC2376" s="15"/>
      <c r="AD2376" s="15"/>
      <c r="AE2376" s="15"/>
      <c r="AF2376" s="107"/>
      <c r="AG2376" s="68"/>
      <c r="AN2376" s="15"/>
      <c r="AO2376" s="15"/>
      <c r="AP2376" s="15"/>
      <c r="AQ2376" s="15"/>
      <c r="AR2376" s="15"/>
      <c r="AS2376" s="15"/>
      <c r="AT2376" s="15"/>
      <c r="AU2376" s="15"/>
    </row>
    <row r="2377" spans="3:47" x14ac:dyDescent="0.2">
      <c r="AA2377" s="15"/>
      <c r="AB2377" s="15"/>
      <c r="AC2377" s="15"/>
      <c r="AD2377" s="15"/>
      <c r="AE2377" s="15"/>
      <c r="AF2377" s="107"/>
      <c r="AG2377" s="68"/>
      <c r="AN2377" s="15"/>
      <c r="AO2377" s="15"/>
      <c r="AP2377" s="15"/>
      <c r="AQ2377" s="15"/>
      <c r="AR2377" s="15"/>
      <c r="AS2377" s="15"/>
      <c r="AT2377" s="15"/>
      <c r="AU2377" s="15"/>
    </row>
    <row r="2378" spans="3:47" x14ac:dyDescent="0.2">
      <c r="AA2378" s="15"/>
      <c r="AB2378" s="15"/>
      <c r="AC2378" s="15"/>
      <c r="AD2378" s="15"/>
      <c r="AE2378" s="15"/>
      <c r="AF2378" s="107"/>
      <c r="AG2378" s="68"/>
      <c r="AN2378" s="15"/>
      <c r="AO2378" s="15"/>
      <c r="AP2378" s="15"/>
      <c r="AQ2378" s="15"/>
      <c r="AR2378" s="15"/>
      <c r="AS2378" s="15"/>
      <c r="AT2378" s="15"/>
      <c r="AU2378" s="15"/>
    </row>
    <row r="2379" spans="3:47" x14ac:dyDescent="0.2">
      <c r="AA2379" s="15"/>
      <c r="AB2379" s="15"/>
      <c r="AC2379" s="15"/>
      <c r="AD2379" s="15"/>
      <c r="AE2379" s="15"/>
      <c r="AF2379" s="107"/>
      <c r="AG2379" s="68"/>
      <c r="AN2379" s="15"/>
      <c r="AO2379" s="15"/>
      <c r="AP2379" s="15"/>
      <c r="AQ2379" s="15"/>
      <c r="AR2379" s="15"/>
      <c r="AS2379" s="15"/>
      <c r="AT2379" s="15"/>
      <c r="AU2379" s="15"/>
    </row>
    <row r="2380" spans="3:47" x14ac:dyDescent="0.2">
      <c r="AA2380" s="15"/>
      <c r="AB2380" s="15"/>
      <c r="AC2380" s="15"/>
      <c r="AD2380" s="15"/>
      <c r="AE2380" s="15"/>
      <c r="AF2380" s="107"/>
      <c r="AG2380" s="68"/>
      <c r="AN2380" s="15"/>
      <c r="AO2380" s="15"/>
      <c r="AP2380" s="15"/>
      <c r="AQ2380" s="15"/>
      <c r="AR2380" s="15"/>
      <c r="AS2380" s="15"/>
      <c r="AT2380" s="15"/>
      <c r="AU2380" s="15"/>
    </row>
    <row r="2381" spans="3:47" x14ac:dyDescent="0.2">
      <c r="AA2381" s="15"/>
      <c r="AB2381" s="15"/>
      <c r="AC2381" s="15"/>
      <c r="AD2381" s="15"/>
      <c r="AE2381" s="15"/>
      <c r="AF2381" s="107"/>
      <c r="AG2381" s="68"/>
      <c r="AN2381" s="15"/>
      <c r="AO2381" s="15"/>
      <c r="AP2381" s="15"/>
      <c r="AQ2381" s="15"/>
      <c r="AR2381" s="15"/>
      <c r="AS2381" s="15"/>
      <c r="AT2381" s="15"/>
      <c r="AU2381" s="15"/>
    </row>
    <row r="2382" spans="3:47" x14ac:dyDescent="0.2">
      <c r="AA2382" s="15"/>
      <c r="AB2382" s="15"/>
      <c r="AC2382" s="15"/>
      <c r="AD2382" s="15"/>
      <c r="AE2382" s="15"/>
      <c r="AF2382" s="107"/>
      <c r="AG2382" s="68"/>
      <c r="AN2382" s="15"/>
      <c r="AO2382" s="15"/>
      <c r="AP2382" s="15"/>
      <c r="AQ2382" s="15"/>
      <c r="AR2382" s="15"/>
      <c r="AS2382" s="15"/>
      <c r="AT2382" s="15"/>
      <c r="AU2382" s="15"/>
    </row>
    <row r="2383" spans="3:47" x14ac:dyDescent="0.2">
      <c r="AA2383" s="15"/>
      <c r="AB2383" s="15"/>
      <c r="AC2383" s="15"/>
      <c r="AD2383" s="15"/>
      <c r="AE2383" s="15"/>
      <c r="AF2383" s="107"/>
      <c r="AG2383" s="68"/>
      <c r="AN2383" s="15"/>
      <c r="AO2383" s="15"/>
      <c r="AP2383" s="15"/>
      <c r="AQ2383" s="15"/>
      <c r="AR2383" s="15"/>
      <c r="AS2383" s="15"/>
      <c r="AT2383" s="15"/>
      <c r="AU2383" s="15"/>
    </row>
    <row r="2384" spans="3:47" x14ac:dyDescent="0.2">
      <c r="AA2384" s="15"/>
      <c r="AB2384" s="15"/>
      <c r="AC2384" s="15"/>
      <c r="AD2384" s="15"/>
      <c r="AE2384" s="15"/>
      <c r="AF2384" s="107"/>
      <c r="AG2384" s="68"/>
      <c r="AN2384" s="15"/>
      <c r="AO2384" s="15"/>
      <c r="AP2384" s="15"/>
      <c r="AQ2384" s="15"/>
      <c r="AR2384" s="15"/>
      <c r="AS2384" s="15"/>
      <c r="AT2384" s="15"/>
      <c r="AU2384" s="15"/>
    </row>
    <row r="2385" spans="27:47" x14ac:dyDescent="0.2">
      <c r="AA2385" s="15"/>
      <c r="AB2385" s="15"/>
      <c r="AC2385" s="15"/>
      <c r="AD2385" s="15"/>
      <c r="AE2385" s="15"/>
      <c r="AF2385" s="107"/>
      <c r="AG2385" s="68"/>
      <c r="AN2385" s="15"/>
      <c r="AO2385" s="15"/>
      <c r="AP2385" s="15"/>
      <c r="AQ2385" s="15"/>
      <c r="AR2385" s="15"/>
      <c r="AS2385" s="15"/>
      <c r="AT2385" s="15"/>
      <c r="AU2385" s="15"/>
    </row>
    <row r="2386" spans="27:47" x14ac:dyDescent="0.2">
      <c r="AA2386" s="15"/>
      <c r="AB2386" s="15"/>
      <c r="AC2386" s="15"/>
      <c r="AD2386" s="15"/>
      <c r="AE2386" s="15"/>
      <c r="AF2386" s="107"/>
      <c r="AG2386" s="68"/>
      <c r="AN2386" s="15"/>
      <c r="AO2386" s="15"/>
      <c r="AP2386" s="15"/>
      <c r="AQ2386" s="15"/>
      <c r="AR2386" s="15"/>
      <c r="AS2386" s="15"/>
      <c r="AT2386" s="15"/>
      <c r="AU2386" s="15"/>
    </row>
    <row r="2387" spans="27:47" x14ac:dyDescent="0.2">
      <c r="AA2387" s="15"/>
      <c r="AB2387" s="15"/>
      <c r="AC2387" s="15"/>
      <c r="AD2387" s="15"/>
      <c r="AE2387" s="15"/>
      <c r="AF2387" s="107"/>
      <c r="AG2387" s="68"/>
      <c r="AN2387" s="15"/>
      <c r="AO2387" s="15"/>
      <c r="AP2387" s="15"/>
      <c r="AQ2387" s="15"/>
      <c r="AR2387" s="15"/>
      <c r="AS2387" s="15"/>
      <c r="AT2387" s="15"/>
      <c r="AU2387" s="15"/>
    </row>
    <row r="2388" spans="27:47" x14ac:dyDescent="0.2">
      <c r="AA2388" s="15"/>
      <c r="AB2388" s="15"/>
      <c r="AC2388" s="15"/>
      <c r="AD2388" s="15"/>
      <c r="AE2388" s="15"/>
      <c r="AF2388" s="107"/>
      <c r="AG2388" s="68"/>
      <c r="AN2388" s="15"/>
      <c r="AO2388" s="15"/>
      <c r="AP2388" s="15"/>
      <c r="AQ2388" s="15"/>
      <c r="AR2388" s="15"/>
      <c r="AS2388" s="15"/>
      <c r="AT2388" s="15"/>
      <c r="AU2388" s="15"/>
    </row>
    <row r="2389" spans="27:47" x14ac:dyDescent="0.2">
      <c r="AA2389" s="15"/>
      <c r="AB2389" s="15"/>
      <c r="AC2389" s="15"/>
      <c r="AD2389" s="15"/>
      <c r="AE2389" s="15"/>
      <c r="AF2389" s="107"/>
      <c r="AG2389" s="68"/>
      <c r="AN2389" s="15"/>
      <c r="AO2389" s="15"/>
      <c r="AP2389" s="15"/>
      <c r="AQ2389" s="15"/>
      <c r="AR2389" s="15"/>
      <c r="AS2389" s="15"/>
      <c r="AT2389" s="15"/>
      <c r="AU2389" s="15"/>
    </row>
    <row r="2390" spans="27:47" x14ac:dyDescent="0.2">
      <c r="AA2390" s="15"/>
      <c r="AB2390" s="15"/>
      <c r="AC2390" s="15"/>
      <c r="AD2390" s="15"/>
      <c r="AE2390" s="15"/>
      <c r="AF2390" s="107"/>
      <c r="AG2390" s="68"/>
      <c r="AN2390" s="15"/>
      <c r="AO2390" s="15"/>
      <c r="AP2390" s="15"/>
      <c r="AQ2390" s="15"/>
      <c r="AR2390" s="15"/>
      <c r="AS2390" s="15"/>
      <c r="AT2390" s="15"/>
      <c r="AU2390" s="15"/>
    </row>
    <row r="2391" spans="27:47" x14ac:dyDescent="0.2">
      <c r="AA2391" s="15"/>
      <c r="AB2391" s="15"/>
      <c r="AC2391" s="15"/>
      <c r="AD2391" s="15"/>
      <c r="AE2391" s="15"/>
      <c r="AF2391" s="107"/>
      <c r="AG2391" s="68"/>
      <c r="AN2391" s="15"/>
      <c r="AO2391" s="15"/>
      <c r="AP2391" s="15"/>
      <c r="AQ2391" s="15"/>
      <c r="AR2391" s="15"/>
      <c r="AS2391" s="15"/>
      <c r="AT2391" s="15"/>
      <c r="AU2391" s="15"/>
    </row>
    <row r="2392" spans="27:47" x14ac:dyDescent="0.2">
      <c r="AA2392" s="15"/>
      <c r="AB2392" s="15"/>
      <c r="AC2392" s="15"/>
      <c r="AD2392" s="15"/>
      <c r="AE2392" s="15"/>
      <c r="AF2392" s="107"/>
      <c r="AG2392" s="68"/>
      <c r="AN2392" s="15"/>
      <c r="AO2392" s="15"/>
      <c r="AP2392" s="15"/>
      <c r="AQ2392" s="15"/>
      <c r="AR2392" s="15"/>
      <c r="AS2392" s="15"/>
      <c r="AT2392" s="15"/>
      <c r="AU2392" s="15"/>
    </row>
    <row r="2393" spans="27:47" x14ac:dyDescent="0.2">
      <c r="AA2393" s="15"/>
      <c r="AB2393" s="15"/>
      <c r="AC2393" s="15"/>
      <c r="AD2393" s="15"/>
      <c r="AE2393" s="15"/>
      <c r="AF2393" s="107"/>
      <c r="AG2393" s="68"/>
      <c r="AN2393" s="15"/>
      <c r="AO2393" s="15"/>
      <c r="AP2393" s="15"/>
      <c r="AQ2393" s="15"/>
      <c r="AR2393" s="15"/>
      <c r="AS2393" s="15"/>
      <c r="AT2393" s="15"/>
      <c r="AU2393" s="15"/>
    </row>
    <row r="2394" spans="27:47" x14ac:dyDescent="0.2">
      <c r="AA2394" s="15"/>
      <c r="AB2394" s="15"/>
      <c r="AC2394" s="15"/>
      <c r="AD2394" s="15"/>
      <c r="AE2394" s="15"/>
      <c r="AF2394" s="107"/>
      <c r="AG2394" s="68"/>
      <c r="AN2394" s="15"/>
      <c r="AO2394" s="15"/>
      <c r="AP2394" s="15"/>
      <c r="AQ2394" s="15"/>
      <c r="AR2394" s="15"/>
      <c r="AS2394" s="15"/>
      <c r="AT2394" s="15"/>
      <c r="AU2394" s="15"/>
    </row>
    <row r="2395" spans="27:47" x14ac:dyDescent="0.2">
      <c r="AA2395" s="15"/>
      <c r="AB2395" s="15"/>
      <c r="AC2395" s="15"/>
      <c r="AD2395" s="15"/>
      <c r="AE2395" s="15"/>
      <c r="AF2395" s="107"/>
      <c r="AG2395" s="68"/>
      <c r="AN2395" s="15"/>
      <c r="AO2395" s="15"/>
      <c r="AP2395" s="15"/>
      <c r="AQ2395" s="15"/>
      <c r="AR2395" s="15"/>
      <c r="AS2395" s="15"/>
      <c r="AT2395" s="15"/>
      <c r="AU2395" s="15"/>
    </row>
    <row r="2396" spans="27:47" x14ac:dyDescent="0.2">
      <c r="AA2396" s="15"/>
      <c r="AB2396" s="15"/>
      <c r="AC2396" s="15"/>
      <c r="AD2396" s="15"/>
      <c r="AE2396" s="15"/>
      <c r="AF2396" s="107"/>
      <c r="AG2396" s="68"/>
      <c r="AN2396" s="15"/>
      <c r="AO2396" s="15"/>
      <c r="AP2396" s="15"/>
      <c r="AQ2396" s="15"/>
      <c r="AR2396" s="15"/>
      <c r="AS2396" s="15"/>
      <c r="AT2396" s="15"/>
      <c r="AU2396" s="15"/>
    </row>
    <row r="2397" spans="27:47" x14ac:dyDescent="0.2">
      <c r="AA2397" s="15"/>
      <c r="AB2397" s="15"/>
      <c r="AC2397" s="15"/>
      <c r="AD2397" s="15"/>
      <c r="AE2397" s="15"/>
      <c r="AF2397" s="107"/>
      <c r="AG2397" s="68"/>
      <c r="AN2397" s="15"/>
      <c r="AO2397" s="15"/>
      <c r="AP2397" s="15"/>
      <c r="AQ2397" s="15"/>
      <c r="AR2397" s="15"/>
      <c r="AS2397" s="15"/>
      <c r="AT2397" s="15"/>
      <c r="AU2397" s="15"/>
    </row>
    <row r="2398" spans="27:47" x14ac:dyDescent="0.2">
      <c r="AA2398" s="15"/>
      <c r="AB2398" s="15"/>
      <c r="AC2398" s="15"/>
      <c r="AD2398" s="15"/>
      <c r="AE2398" s="15"/>
      <c r="AF2398" s="107"/>
      <c r="AG2398" s="68"/>
      <c r="AN2398" s="15"/>
      <c r="AO2398" s="15"/>
      <c r="AP2398" s="15"/>
      <c r="AQ2398" s="15"/>
      <c r="AR2398" s="15"/>
      <c r="AS2398" s="15"/>
      <c r="AT2398" s="15"/>
      <c r="AU2398" s="15"/>
    </row>
    <row r="2399" spans="27:47" x14ac:dyDescent="0.2">
      <c r="AA2399" s="15"/>
      <c r="AB2399" s="15"/>
      <c r="AC2399" s="15"/>
      <c r="AD2399" s="15"/>
      <c r="AE2399" s="15"/>
      <c r="AF2399" s="107"/>
      <c r="AG2399" s="68"/>
      <c r="AN2399" s="15"/>
      <c r="AO2399" s="15"/>
      <c r="AP2399" s="15"/>
      <c r="AQ2399" s="15"/>
      <c r="AR2399" s="15"/>
      <c r="AS2399" s="15"/>
      <c r="AT2399" s="15"/>
      <c r="AU2399" s="15"/>
    </row>
    <row r="2400" spans="27:47" x14ac:dyDescent="0.2">
      <c r="AA2400" s="15"/>
      <c r="AB2400" s="15"/>
      <c r="AC2400" s="15"/>
      <c r="AD2400" s="15"/>
      <c r="AE2400" s="15"/>
      <c r="AF2400" s="107"/>
      <c r="AG2400" s="68"/>
      <c r="AN2400" s="15"/>
      <c r="AO2400" s="15"/>
      <c r="AP2400" s="15"/>
      <c r="AQ2400" s="15"/>
      <c r="AR2400" s="15"/>
      <c r="AS2400" s="15"/>
      <c r="AT2400" s="15"/>
      <c r="AU2400" s="15"/>
    </row>
    <row r="2401" spans="27:47" x14ac:dyDescent="0.2">
      <c r="AA2401" s="15"/>
      <c r="AB2401" s="15"/>
      <c r="AC2401" s="15"/>
      <c r="AD2401" s="15"/>
      <c r="AE2401" s="15"/>
      <c r="AF2401" s="107"/>
      <c r="AG2401" s="68"/>
      <c r="AN2401" s="15"/>
      <c r="AO2401" s="15"/>
      <c r="AP2401" s="15"/>
      <c r="AQ2401" s="15"/>
      <c r="AR2401" s="15"/>
      <c r="AS2401" s="15"/>
      <c r="AT2401" s="15"/>
      <c r="AU2401" s="15"/>
    </row>
    <row r="2402" spans="27:47" x14ac:dyDescent="0.2">
      <c r="AA2402" s="15"/>
      <c r="AB2402" s="15"/>
      <c r="AC2402" s="15"/>
      <c r="AD2402" s="15"/>
      <c r="AE2402" s="15"/>
      <c r="AF2402" s="107"/>
      <c r="AG2402" s="68"/>
      <c r="AN2402" s="15"/>
      <c r="AO2402" s="15"/>
      <c r="AP2402" s="15"/>
      <c r="AQ2402" s="15"/>
      <c r="AR2402" s="15"/>
      <c r="AS2402" s="15"/>
      <c r="AT2402" s="15"/>
      <c r="AU2402" s="15"/>
    </row>
    <row r="2403" spans="27:47" x14ac:dyDescent="0.2">
      <c r="AA2403" s="15"/>
      <c r="AB2403" s="15"/>
      <c r="AC2403" s="15"/>
      <c r="AD2403" s="15"/>
      <c r="AE2403" s="15"/>
      <c r="AF2403" s="107"/>
      <c r="AG2403" s="68"/>
      <c r="AN2403" s="15"/>
      <c r="AO2403" s="15"/>
      <c r="AP2403" s="15"/>
      <c r="AQ2403" s="15"/>
      <c r="AR2403" s="15"/>
      <c r="AS2403" s="15"/>
      <c r="AT2403" s="15"/>
      <c r="AU2403" s="15"/>
    </row>
    <row r="2404" spans="27:47" x14ac:dyDescent="0.2">
      <c r="AA2404" s="15"/>
      <c r="AB2404" s="15"/>
      <c r="AC2404" s="15"/>
      <c r="AD2404" s="15"/>
      <c r="AE2404" s="15"/>
      <c r="AF2404" s="107"/>
      <c r="AG2404" s="68"/>
      <c r="AN2404" s="15"/>
      <c r="AO2404" s="15"/>
      <c r="AP2404" s="15"/>
      <c r="AQ2404" s="15"/>
      <c r="AR2404" s="15"/>
      <c r="AS2404" s="15"/>
      <c r="AT2404" s="15"/>
      <c r="AU2404" s="15"/>
    </row>
    <row r="2405" spans="27:47" x14ac:dyDescent="0.2">
      <c r="AA2405" s="15"/>
      <c r="AB2405" s="15"/>
      <c r="AC2405" s="15"/>
      <c r="AD2405" s="15"/>
      <c r="AE2405" s="15"/>
      <c r="AF2405" s="107"/>
      <c r="AG2405" s="68"/>
      <c r="AN2405" s="15"/>
      <c r="AO2405" s="15"/>
      <c r="AP2405" s="15"/>
      <c r="AQ2405" s="15"/>
      <c r="AR2405" s="15"/>
      <c r="AS2405" s="15"/>
      <c r="AT2405" s="15"/>
      <c r="AU2405" s="15"/>
    </row>
    <row r="2406" spans="27:47" x14ac:dyDescent="0.2">
      <c r="AA2406" s="15"/>
      <c r="AB2406" s="15"/>
      <c r="AC2406" s="15"/>
      <c r="AD2406" s="15"/>
      <c r="AE2406" s="15"/>
      <c r="AF2406" s="107"/>
      <c r="AG2406" s="68"/>
      <c r="AN2406" s="15"/>
      <c r="AO2406" s="15"/>
      <c r="AP2406" s="15"/>
      <c r="AQ2406" s="15"/>
      <c r="AR2406" s="15"/>
      <c r="AS2406" s="15"/>
      <c r="AT2406" s="15"/>
      <c r="AU2406" s="15"/>
    </row>
    <row r="2407" spans="27:47" x14ac:dyDescent="0.2">
      <c r="AA2407" s="15"/>
      <c r="AB2407" s="15"/>
      <c r="AC2407" s="15"/>
      <c r="AD2407" s="15"/>
      <c r="AE2407" s="15"/>
      <c r="AF2407" s="107"/>
      <c r="AG2407" s="68"/>
      <c r="AN2407" s="15"/>
      <c r="AO2407" s="15"/>
      <c r="AP2407" s="15"/>
      <c r="AQ2407" s="15"/>
      <c r="AR2407" s="15"/>
      <c r="AS2407" s="15"/>
      <c r="AT2407" s="15"/>
      <c r="AU2407" s="15"/>
    </row>
    <row r="2408" spans="27:47" x14ac:dyDescent="0.2">
      <c r="AA2408" s="15"/>
      <c r="AB2408" s="15"/>
      <c r="AC2408" s="15"/>
      <c r="AD2408" s="15"/>
      <c r="AE2408" s="15"/>
      <c r="AF2408" s="107"/>
      <c r="AG2408" s="68"/>
      <c r="AN2408" s="15"/>
      <c r="AO2408" s="15"/>
      <c r="AP2408" s="15"/>
      <c r="AQ2408" s="15"/>
      <c r="AR2408" s="15"/>
      <c r="AS2408" s="15"/>
      <c r="AT2408" s="15"/>
      <c r="AU2408" s="15"/>
    </row>
    <row r="2409" spans="27:47" x14ac:dyDescent="0.2">
      <c r="AA2409" s="15"/>
      <c r="AB2409" s="15"/>
      <c r="AC2409" s="15"/>
      <c r="AD2409" s="15"/>
      <c r="AE2409" s="15"/>
      <c r="AF2409" s="107"/>
      <c r="AG2409" s="68"/>
      <c r="AN2409" s="15"/>
      <c r="AO2409" s="15"/>
      <c r="AP2409" s="15"/>
      <c r="AQ2409" s="15"/>
      <c r="AR2409" s="15"/>
      <c r="AS2409" s="15"/>
      <c r="AT2409" s="15"/>
      <c r="AU2409" s="15"/>
    </row>
    <row r="2410" spans="27:47" x14ac:dyDescent="0.2">
      <c r="AA2410" s="15"/>
      <c r="AB2410" s="15"/>
      <c r="AC2410" s="15"/>
      <c r="AD2410" s="15"/>
      <c r="AE2410" s="15"/>
      <c r="AF2410" s="107"/>
      <c r="AG2410" s="68"/>
      <c r="AN2410" s="15"/>
      <c r="AO2410" s="15"/>
      <c r="AP2410" s="15"/>
      <c r="AQ2410" s="15"/>
      <c r="AR2410" s="15"/>
      <c r="AS2410" s="15"/>
      <c r="AT2410" s="15"/>
      <c r="AU2410" s="15"/>
    </row>
    <row r="2411" spans="27:47" x14ac:dyDescent="0.2">
      <c r="AA2411" s="15"/>
      <c r="AB2411" s="15"/>
      <c r="AC2411" s="15"/>
      <c r="AD2411" s="15"/>
      <c r="AE2411" s="15"/>
      <c r="AF2411" s="107"/>
      <c r="AG2411" s="68"/>
      <c r="AN2411" s="15"/>
      <c r="AO2411" s="15"/>
      <c r="AP2411" s="15"/>
      <c r="AQ2411" s="15"/>
      <c r="AR2411" s="15"/>
      <c r="AS2411" s="15"/>
      <c r="AT2411" s="15"/>
      <c r="AU2411" s="15"/>
    </row>
    <row r="2412" spans="27:47" x14ac:dyDescent="0.2">
      <c r="AA2412" s="15"/>
      <c r="AB2412" s="15"/>
      <c r="AC2412" s="15"/>
      <c r="AD2412" s="15"/>
      <c r="AE2412" s="15"/>
      <c r="AF2412" s="107"/>
      <c r="AG2412" s="68"/>
      <c r="AN2412" s="15"/>
      <c r="AO2412" s="15"/>
      <c r="AP2412" s="15"/>
      <c r="AQ2412" s="15"/>
      <c r="AR2412" s="15"/>
      <c r="AS2412" s="15"/>
      <c r="AT2412" s="15"/>
      <c r="AU2412" s="15"/>
    </row>
    <row r="2413" spans="27:47" x14ac:dyDescent="0.2">
      <c r="AA2413" s="15"/>
      <c r="AB2413" s="15"/>
      <c r="AC2413" s="15"/>
      <c r="AD2413" s="15"/>
      <c r="AE2413" s="15"/>
      <c r="AF2413" s="107"/>
      <c r="AG2413" s="68"/>
      <c r="AN2413" s="15"/>
      <c r="AO2413" s="15"/>
      <c r="AP2413" s="15"/>
      <c r="AQ2413" s="15"/>
      <c r="AR2413" s="15"/>
      <c r="AS2413" s="15"/>
      <c r="AT2413" s="15"/>
      <c r="AU2413" s="15"/>
    </row>
    <row r="2414" spans="27:47" x14ac:dyDescent="0.2">
      <c r="AA2414" s="15"/>
      <c r="AB2414" s="15"/>
      <c r="AC2414" s="15"/>
      <c r="AD2414" s="15"/>
      <c r="AE2414" s="15"/>
      <c r="AF2414" s="107"/>
      <c r="AG2414" s="68"/>
      <c r="AN2414" s="15"/>
      <c r="AO2414" s="15"/>
      <c r="AP2414" s="15"/>
      <c r="AQ2414" s="15"/>
      <c r="AR2414" s="15"/>
      <c r="AS2414" s="15"/>
      <c r="AT2414" s="15"/>
      <c r="AU2414" s="15"/>
    </row>
    <row r="2415" spans="27:47" x14ac:dyDescent="0.2">
      <c r="AA2415" s="15"/>
      <c r="AB2415" s="15"/>
      <c r="AC2415" s="15"/>
      <c r="AD2415" s="15"/>
      <c r="AE2415" s="15"/>
      <c r="AF2415" s="107"/>
      <c r="AG2415" s="68"/>
      <c r="AN2415" s="15"/>
      <c r="AO2415" s="15"/>
      <c r="AP2415" s="15"/>
      <c r="AQ2415" s="15"/>
      <c r="AR2415" s="15"/>
      <c r="AS2415" s="15"/>
      <c r="AT2415" s="15"/>
      <c r="AU2415" s="15"/>
    </row>
    <row r="2416" spans="27:47" x14ac:dyDescent="0.2">
      <c r="AA2416" s="15"/>
      <c r="AB2416" s="15"/>
      <c r="AC2416" s="15"/>
      <c r="AD2416" s="15"/>
      <c r="AE2416" s="15"/>
      <c r="AF2416" s="107"/>
      <c r="AG2416" s="68"/>
      <c r="AN2416" s="15"/>
      <c r="AO2416" s="15"/>
      <c r="AP2416" s="15"/>
      <c r="AQ2416" s="15"/>
      <c r="AR2416" s="15"/>
      <c r="AS2416" s="15"/>
      <c r="AT2416" s="15"/>
      <c r="AU2416" s="15"/>
    </row>
    <row r="2417" spans="27:47" x14ac:dyDescent="0.2">
      <c r="AA2417" s="15"/>
      <c r="AB2417" s="15"/>
      <c r="AC2417" s="15"/>
      <c r="AD2417" s="15"/>
      <c r="AE2417" s="15"/>
      <c r="AF2417" s="107"/>
      <c r="AG2417" s="68"/>
      <c r="AN2417" s="15"/>
      <c r="AO2417" s="15"/>
      <c r="AP2417" s="15"/>
      <c r="AQ2417" s="15"/>
      <c r="AR2417" s="15"/>
      <c r="AS2417" s="15"/>
      <c r="AT2417" s="15"/>
      <c r="AU2417" s="15"/>
    </row>
    <row r="2418" spans="27:47" x14ac:dyDescent="0.2">
      <c r="AA2418" s="15"/>
      <c r="AB2418" s="15"/>
      <c r="AC2418" s="15"/>
      <c r="AD2418" s="15"/>
      <c r="AE2418" s="15"/>
      <c r="AF2418" s="107"/>
      <c r="AG2418" s="68"/>
      <c r="AN2418" s="15"/>
      <c r="AO2418" s="15"/>
      <c r="AP2418" s="15"/>
      <c r="AQ2418" s="15"/>
      <c r="AR2418" s="15"/>
      <c r="AS2418" s="15"/>
      <c r="AT2418" s="15"/>
      <c r="AU2418" s="15"/>
    </row>
    <row r="2419" spans="27:47" x14ac:dyDescent="0.2">
      <c r="AA2419" s="15"/>
      <c r="AB2419" s="15"/>
      <c r="AC2419" s="15"/>
      <c r="AD2419" s="15"/>
      <c r="AE2419" s="15"/>
      <c r="AF2419" s="107"/>
      <c r="AG2419" s="68"/>
      <c r="AN2419" s="15"/>
      <c r="AO2419" s="15"/>
      <c r="AP2419" s="15"/>
      <c r="AQ2419" s="15"/>
      <c r="AR2419" s="15"/>
      <c r="AS2419" s="15"/>
      <c r="AT2419" s="15"/>
      <c r="AU2419" s="15"/>
    </row>
    <row r="2420" spans="27:47" x14ac:dyDescent="0.2">
      <c r="AA2420" s="15"/>
      <c r="AB2420" s="15"/>
      <c r="AC2420" s="15"/>
      <c r="AD2420" s="15"/>
      <c r="AE2420" s="15"/>
      <c r="AF2420" s="107"/>
      <c r="AG2420" s="68"/>
      <c r="AN2420" s="15"/>
      <c r="AO2420" s="15"/>
      <c r="AP2420" s="15"/>
      <c r="AQ2420" s="15"/>
      <c r="AR2420" s="15"/>
      <c r="AS2420" s="15"/>
      <c r="AT2420" s="15"/>
      <c r="AU2420" s="15"/>
    </row>
    <row r="2421" spans="27:47" x14ac:dyDescent="0.2">
      <c r="AA2421" s="15"/>
      <c r="AB2421" s="15"/>
      <c r="AC2421" s="15"/>
      <c r="AD2421" s="15"/>
      <c r="AE2421" s="15"/>
      <c r="AF2421" s="107"/>
      <c r="AG2421" s="68"/>
      <c r="AN2421" s="15"/>
      <c r="AO2421" s="15"/>
      <c r="AP2421" s="15"/>
      <c r="AQ2421" s="15"/>
      <c r="AR2421" s="15"/>
      <c r="AS2421" s="15"/>
      <c r="AT2421" s="15"/>
      <c r="AU2421" s="15"/>
    </row>
    <row r="2422" spans="27:47" x14ac:dyDescent="0.2">
      <c r="AA2422" s="15"/>
      <c r="AB2422" s="15"/>
      <c r="AC2422" s="15"/>
      <c r="AD2422" s="15"/>
      <c r="AE2422" s="15"/>
      <c r="AF2422" s="107"/>
      <c r="AG2422" s="68"/>
      <c r="AN2422" s="15"/>
      <c r="AO2422" s="15"/>
      <c r="AP2422" s="15"/>
      <c r="AQ2422" s="15"/>
      <c r="AR2422" s="15"/>
      <c r="AS2422" s="15"/>
      <c r="AT2422" s="15"/>
      <c r="AU2422" s="15"/>
    </row>
    <row r="2423" spans="27:47" x14ac:dyDescent="0.2">
      <c r="AA2423" s="15"/>
      <c r="AB2423" s="15"/>
      <c r="AC2423" s="15"/>
      <c r="AD2423" s="15"/>
      <c r="AE2423" s="15"/>
      <c r="AF2423" s="107"/>
      <c r="AG2423" s="68"/>
      <c r="AN2423" s="15"/>
      <c r="AO2423" s="15"/>
      <c r="AP2423" s="15"/>
      <c r="AQ2423" s="15"/>
      <c r="AR2423" s="15"/>
      <c r="AS2423" s="15"/>
      <c r="AT2423" s="15"/>
      <c r="AU2423" s="15"/>
    </row>
    <row r="2424" spans="27:47" x14ac:dyDescent="0.2">
      <c r="AA2424" s="15"/>
      <c r="AB2424" s="15"/>
      <c r="AC2424" s="15"/>
      <c r="AD2424" s="15"/>
      <c r="AE2424" s="15"/>
      <c r="AF2424" s="107"/>
      <c r="AG2424" s="68"/>
      <c r="AN2424" s="15"/>
      <c r="AO2424" s="15"/>
      <c r="AP2424" s="15"/>
      <c r="AQ2424" s="15"/>
      <c r="AR2424" s="15"/>
      <c r="AS2424" s="15"/>
      <c r="AT2424" s="15"/>
      <c r="AU2424" s="15"/>
    </row>
    <row r="2425" spans="27:47" x14ac:dyDescent="0.2">
      <c r="AA2425" s="15"/>
      <c r="AB2425" s="15"/>
      <c r="AC2425" s="15"/>
      <c r="AD2425" s="15"/>
      <c r="AE2425" s="15"/>
      <c r="AF2425" s="107"/>
      <c r="AG2425" s="68"/>
      <c r="AN2425" s="15"/>
      <c r="AO2425" s="15"/>
      <c r="AP2425" s="15"/>
      <c r="AQ2425" s="15"/>
      <c r="AR2425" s="15"/>
      <c r="AS2425" s="15"/>
      <c r="AT2425" s="15"/>
      <c r="AU2425" s="15"/>
    </row>
    <row r="2426" spans="27:47" x14ac:dyDescent="0.2">
      <c r="AA2426" s="15"/>
      <c r="AB2426" s="15"/>
      <c r="AC2426" s="15"/>
      <c r="AD2426" s="15"/>
      <c r="AE2426" s="15"/>
      <c r="AF2426" s="107"/>
      <c r="AG2426" s="68"/>
      <c r="AN2426" s="15"/>
      <c r="AO2426" s="15"/>
      <c r="AP2426" s="15"/>
      <c r="AQ2426" s="15"/>
      <c r="AR2426" s="15"/>
      <c r="AS2426" s="15"/>
      <c r="AT2426" s="15"/>
      <c r="AU2426" s="15"/>
    </row>
    <row r="2427" spans="27:47" x14ac:dyDescent="0.2">
      <c r="AA2427" s="15"/>
      <c r="AB2427" s="15"/>
      <c r="AC2427" s="15"/>
      <c r="AD2427" s="15"/>
      <c r="AE2427" s="15"/>
      <c r="AF2427" s="107"/>
      <c r="AG2427" s="68"/>
      <c r="AN2427" s="15"/>
      <c r="AO2427" s="15"/>
      <c r="AP2427" s="15"/>
      <c r="AQ2427" s="15"/>
      <c r="AR2427" s="15"/>
      <c r="AS2427" s="15"/>
      <c r="AT2427" s="15"/>
      <c r="AU2427" s="15"/>
    </row>
    <row r="2428" spans="27:47" x14ac:dyDescent="0.2">
      <c r="AA2428" s="15"/>
      <c r="AB2428" s="15"/>
      <c r="AC2428" s="15"/>
      <c r="AD2428" s="15"/>
      <c r="AE2428" s="15"/>
      <c r="AF2428" s="107"/>
      <c r="AG2428" s="68"/>
      <c r="AN2428" s="15"/>
      <c r="AO2428" s="15"/>
      <c r="AP2428" s="15"/>
      <c r="AQ2428" s="15"/>
      <c r="AR2428" s="15"/>
      <c r="AS2428" s="15"/>
      <c r="AT2428" s="15"/>
      <c r="AU2428" s="15"/>
    </row>
    <row r="2429" spans="27:47" x14ac:dyDescent="0.2">
      <c r="AA2429" s="15"/>
      <c r="AB2429" s="15"/>
      <c r="AC2429" s="15"/>
      <c r="AD2429" s="15"/>
      <c r="AE2429" s="15"/>
      <c r="AF2429" s="107"/>
      <c r="AG2429" s="68"/>
      <c r="AN2429" s="15"/>
      <c r="AO2429" s="15"/>
      <c r="AP2429" s="15"/>
      <c r="AQ2429" s="15"/>
      <c r="AR2429" s="15"/>
      <c r="AS2429" s="15"/>
      <c r="AT2429" s="15"/>
      <c r="AU2429" s="15"/>
    </row>
    <row r="2430" spans="27:47" x14ac:dyDescent="0.2">
      <c r="AA2430" s="15"/>
      <c r="AB2430" s="15"/>
      <c r="AC2430" s="15"/>
      <c r="AD2430" s="15"/>
      <c r="AE2430" s="15"/>
      <c r="AF2430" s="107"/>
      <c r="AG2430" s="68"/>
      <c r="AN2430" s="15"/>
      <c r="AO2430" s="15"/>
      <c r="AP2430" s="15"/>
      <c r="AQ2430" s="15"/>
      <c r="AR2430" s="15"/>
      <c r="AS2430" s="15"/>
      <c r="AT2430" s="15"/>
      <c r="AU2430" s="15"/>
    </row>
    <row r="2431" spans="27:47" x14ac:dyDescent="0.2">
      <c r="AA2431" s="15"/>
      <c r="AB2431" s="15"/>
      <c r="AC2431" s="15"/>
      <c r="AD2431" s="15"/>
      <c r="AE2431" s="15"/>
      <c r="AF2431" s="107"/>
      <c r="AG2431" s="68"/>
      <c r="AN2431" s="15"/>
      <c r="AO2431" s="15"/>
      <c r="AP2431" s="15"/>
      <c r="AQ2431" s="15"/>
      <c r="AR2431" s="15"/>
      <c r="AS2431" s="15"/>
      <c r="AT2431" s="15"/>
      <c r="AU2431" s="15"/>
    </row>
    <row r="2432" spans="27:47" x14ac:dyDescent="0.2">
      <c r="AA2432" s="15"/>
      <c r="AB2432" s="15"/>
      <c r="AC2432" s="15"/>
      <c r="AD2432" s="15"/>
      <c r="AE2432" s="15"/>
      <c r="AF2432" s="107"/>
      <c r="AG2432" s="68"/>
      <c r="AN2432" s="15"/>
      <c r="AO2432" s="15"/>
      <c r="AP2432" s="15"/>
      <c r="AQ2432" s="15"/>
      <c r="AR2432" s="15"/>
      <c r="AS2432" s="15"/>
      <c r="AT2432" s="15"/>
      <c r="AU2432" s="15"/>
    </row>
    <row r="2433" spans="27:47" x14ac:dyDescent="0.2">
      <c r="AA2433" s="15"/>
      <c r="AB2433" s="15"/>
      <c r="AC2433" s="15"/>
      <c r="AD2433" s="15"/>
      <c r="AE2433" s="15"/>
      <c r="AF2433" s="107"/>
      <c r="AG2433" s="68"/>
      <c r="AN2433" s="15"/>
      <c r="AO2433" s="15"/>
      <c r="AP2433" s="15"/>
      <c r="AQ2433" s="15"/>
      <c r="AR2433" s="15"/>
      <c r="AS2433" s="15"/>
      <c r="AT2433" s="15"/>
      <c r="AU2433" s="15"/>
    </row>
    <row r="2434" spans="27:47" x14ac:dyDescent="0.2">
      <c r="AA2434" s="15"/>
      <c r="AB2434" s="15"/>
      <c r="AC2434" s="15"/>
      <c r="AD2434" s="15"/>
      <c r="AE2434" s="15"/>
      <c r="AF2434" s="107"/>
      <c r="AG2434" s="68"/>
      <c r="AN2434" s="15"/>
      <c r="AO2434" s="15"/>
      <c r="AP2434" s="15"/>
      <c r="AQ2434" s="15"/>
      <c r="AR2434" s="15"/>
      <c r="AS2434" s="15"/>
      <c r="AT2434" s="15"/>
      <c r="AU2434" s="15"/>
    </row>
    <row r="2435" spans="27:47" x14ac:dyDescent="0.2">
      <c r="AA2435" s="15"/>
      <c r="AB2435" s="15"/>
      <c r="AC2435" s="15"/>
      <c r="AD2435" s="15"/>
      <c r="AE2435" s="15"/>
      <c r="AF2435" s="107"/>
      <c r="AG2435" s="68"/>
      <c r="AN2435" s="15"/>
      <c r="AO2435" s="15"/>
      <c r="AP2435" s="15"/>
      <c r="AQ2435" s="15"/>
      <c r="AR2435" s="15"/>
      <c r="AS2435" s="15"/>
      <c r="AT2435" s="15"/>
      <c r="AU2435" s="15"/>
    </row>
    <row r="2436" spans="27:47" x14ac:dyDescent="0.2">
      <c r="AA2436" s="15"/>
      <c r="AB2436" s="15"/>
      <c r="AC2436" s="15"/>
      <c r="AD2436" s="15"/>
      <c r="AE2436" s="15"/>
      <c r="AF2436" s="107"/>
      <c r="AG2436" s="68"/>
      <c r="AN2436" s="15"/>
      <c r="AO2436" s="15"/>
      <c r="AP2436" s="15"/>
      <c r="AQ2436" s="15"/>
      <c r="AR2436" s="15"/>
      <c r="AS2436" s="15"/>
      <c r="AT2436" s="15"/>
      <c r="AU2436" s="15"/>
    </row>
    <row r="2437" spans="27:47" x14ac:dyDescent="0.2">
      <c r="AA2437" s="15"/>
      <c r="AB2437" s="15"/>
      <c r="AC2437" s="15"/>
      <c r="AD2437" s="15"/>
      <c r="AE2437" s="15"/>
      <c r="AF2437" s="107"/>
      <c r="AG2437" s="68"/>
      <c r="AN2437" s="15"/>
      <c r="AO2437" s="15"/>
      <c r="AP2437" s="15"/>
      <c r="AQ2437" s="15"/>
      <c r="AR2437" s="15"/>
      <c r="AS2437" s="15"/>
      <c r="AT2437" s="15"/>
      <c r="AU2437" s="15"/>
    </row>
    <row r="2438" spans="27:47" x14ac:dyDescent="0.2">
      <c r="AA2438" s="15"/>
      <c r="AB2438" s="15"/>
      <c r="AC2438" s="15"/>
      <c r="AD2438" s="15"/>
      <c r="AE2438" s="15"/>
      <c r="AF2438" s="107"/>
      <c r="AG2438" s="68"/>
      <c r="AN2438" s="15"/>
      <c r="AO2438" s="15"/>
      <c r="AP2438" s="15"/>
      <c r="AQ2438" s="15"/>
      <c r="AR2438" s="15"/>
      <c r="AS2438" s="15"/>
      <c r="AT2438" s="15"/>
      <c r="AU2438" s="15"/>
    </row>
    <row r="2439" spans="27:47" x14ac:dyDescent="0.2">
      <c r="AA2439" s="15"/>
      <c r="AB2439" s="15"/>
      <c r="AC2439" s="15"/>
      <c r="AD2439" s="15"/>
      <c r="AE2439" s="15"/>
      <c r="AF2439" s="107"/>
      <c r="AG2439" s="68"/>
      <c r="AN2439" s="15"/>
      <c r="AO2439" s="15"/>
      <c r="AP2439" s="15"/>
      <c r="AQ2439" s="15"/>
      <c r="AR2439" s="15"/>
      <c r="AS2439" s="15"/>
      <c r="AT2439" s="15"/>
      <c r="AU2439" s="15"/>
    </row>
    <row r="2440" spans="27:47" x14ac:dyDescent="0.2">
      <c r="AA2440" s="15"/>
      <c r="AB2440" s="15"/>
      <c r="AC2440" s="15"/>
      <c r="AD2440" s="15"/>
      <c r="AE2440" s="15"/>
      <c r="AF2440" s="107"/>
      <c r="AG2440" s="68"/>
      <c r="AN2440" s="15"/>
      <c r="AO2440" s="15"/>
      <c r="AP2440" s="15"/>
      <c r="AQ2440" s="15"/>
      <c r="AR2440" s="15"/>
      <c r="AS2440" s="15"/>
      <c r="AT2440" s="15"/>
      <c r="AU2440" s="15"/>
    </row>
    <row r="2441" spans="27:47" x14ac:dyDescent="0.2">
      <c r="AA2441" s="15"/>
      <c r="AB2441" s="15"/>
      <c r="AC2441" s="15"/>
      <c r="AD2441" s="15"/>
      <c r="AE2441" s="15"/>
      <c r="AF2441" s="107"/>
      <c r="AG2441" s="68"/>
      <c r="AN2441" s="15"/>
      <c r="AO2441" s="15"/>
      <c r="AP2441" s="15"/>
      <c r="AQ2441" s="15"/>
      <c r="AR2441" s="15"/>
      <c r="AS2441" s="15"/>
      <c r="AT2441" s="15"/>
      <c r="AU2441" s="15"/>
    </row>
    <row r="2442" spans="27:47" x14ac:dyDescent="0.2">
      <c r="AA2442" s="15"/>
      <c r="AB2442" s="15"/>
      <c r="AC2442" s="15"/>
      <c r="AD2442" s="15"/>
      <c r="AE2442" s="15"/>
      <c r="AF2442" s="107"/>
      <c r="AG2442" s="68"/>
      <c r="AN2442" s="15"/>
      <c r="AO2442" s="15"/>
      <c r="AP2442" s="15"/>
      <c r="AQ2442" s="15"/>
      <c r="AR2442" s="15"/>
      <c r="AS2442" s="15"/>
      <c r="AT2442" s="15"/>
      <c r="AU2442" s="15"/>
    </row>
    <row r="2443" spans="27:47" x14ac:dyDescent="0.2">
      <c r="AA2443" s="15"/>
      <c r="AB2443" s="15"/>
      <c r="AC2443" s="15"/>
      <c r="AD2443" s="15"/>
      <c r="AE2443" s="15"/>
      <c r="AF2443" s="107"/>
      <c r="AG2443" s="68"/>
      <c r="AN2443" s="15"/>
      <c r="AO2443" s="15"/>
      <c r="AP2443" s="15"/>
      <c r="AQ2443" s="15"/>
      <c r="AR2443" s="15"/>
      <c r="AS2443" s="15"/>
      <c r="AT2443" s="15"/>
      <c r="AU2443" s="15"/>
    </row>
    <row r="2444" spans="27:47" x14ac:dyDescent="0.2">
      <c r="AA2444" s="15"/>
      <c r="AB2444" s="15"/>
      <c r="AC2444" s="15"/>
      <c r="AD2444" s="15"/>
      <c r="AE2444" s="15"/>
      <c r="AF2444" s="107"/>
      <c r="AG2444" s="68"/>
      <c r="AN2444" s="15"/>
      <c r="AO2444" s="15"/>
      <c r="AP2444" s="15"/>
      <c r="AQ2444" s="15"/>
      <c r="AR2444" s="15"/>
      <c r="AS2444" s="15"/>
      <c r="AT2444" s="15"/>
      <c r="AU2444" s="15"/>
    </row>
    <row r="2445" spans="27:47" x14ac:dyDescent="0.2">
      <c r="AA2445" s="15"/>
      <c r="AB2445" s="15"/>
      <c r="AC2445" s="15"/>
      <c r="AD2445" s="15"/>
      <c r="AE2445" s="15"/>
      <c r="AF2445" s="107"/>
      <c r="AG2445" s="68"/>
      <c r="AN2445" s="15"/>
      <c r="AO2445" s="15"/>
      <c r="AP2445" s="15"/>
      <c r="AQ2445" s="15"/>
      <c r="AR2445" s="15"/>
      <c r="AS2445" s="15"/>
      <c r="AT2445" s="15"/>
      <c r="AU2445" s="15"/>
    </row>
    <row r="2446" spans="27:47" x14ac:dyDescent="0.2">
      <c r="AA2446" s="15"/>
      <c r="AB2446" s="15"/>
      <c r="AC2446" s="15"/>
      <c r="AD2446" s="15"/>
      <c r="AE2446" s="15"/>
      <c r="AF2446" s="107"/>
      <c r="AG2446" s="68"/>
      <c r="AN2446" s="15"/>
      <c r="AO2446" s="15"/>
      <c r="AP2446" s="15"/>
      <c r="AQ2446" s="15"/>
      <c r="AR2446" s="15"/>
      <c r="AS2446" s="15"/>
      <c r="AT2446" s="15"/>
      <c r="AU2446" s="15"/>
    </row>
    <row r="2447" spans="27:47" x14ac:dyDescent="0.2">
      <c r="AA2447" s="15"/>
      <c r="AB2447" s="15"/>
      <c r="AC2447" s="15"/>
      <c r="AD2447" s="15"/>
      <c r="AE2447" s="15"/>
      <c r="AF2447" s="107"/>
      <c r="AG2447" s="68"/>
      <c r="AN2447" s="15"/>
      <c r="AO2447" s="15"/>
      <c r="AP2447" s="15"/>
      <c r="AQ2447" s="15"/>
      <c r="AR2447" s="15"/>
      <c r="AS2447" s="15"/>
      <c r="AT2447" s="15"/>
      <c r="AU2447" s="15"/>
    </row>
    <row r="2448" spans="27:47" x14ac:dyDescent="0.2">
      <c r="AA2448" s="15"/>
      <c r="AB2448" s="15"/>
      <c r="AC2448" s="15"/>
      <c r="AD2448" s="15"/>
      <c r="AE2448" s="15"/>
      <c r="AF2448" s="107"/>
      <c r="AG2448" s="68"/>
      <c r="AN2448" s="15"/>
      <c r="AO2448" s="15"/>
      <c r="AP2448" s="15"/>
      <c r="AQ2448" s="15"/>
      <c r="AR2448" s="15"/>
      <c r="AS2448" s="15"/>
      <c r="AT2448" s="15"/>
      <c r="AU2448" s="15"/>
    </row>
    <row r="2449" spans="27:47" x14ac:dyDescent="0.2">
      <c r="AA2449" s="15"/>
      <c r="AB2449" s="15"/>
      <c r="AC2449" s="15"/>
      <c r="AD2449" s="15"/>
      <c r="AE2449" s="15"/>
      <c r="AF2449" s="107"/>
      <c r="AG2449" s="68"/>
      <c r="AN2449" s="15"/>
      <c r="AO2449" s="15"/>
      <c r="AP2449" s="15"/>
      <c r="AQ2449" s="15"/>
      <c r="AR2449" s="15"/>
      <c r="AS2449" s="15"/>
      <c r="AT2449" s="15"/>
      <c r="AU2449" s="15"/>
    </row>
    <row r="2450" spans="27:47" x14ac:dyDescent="0.2">
      <c r="AA2450" s="15"/>
      <c r="AB2450" s="15"/>
      <c r="AC2450" s="15"/>
      <c r="AD2450" s="15"/>
      <c r="AE2450" s="15"/>
      <c r="AF2450" s="107"/>
      <c r="AG2450" s="68"/>
      <c r="AN2450" s="15"/>
      <c r="AO2450" s="15"/>
      <c r="AP2450" s="15"/>
      <c r="AQ2450" s="15"/>
      <c r="AR2450" s="15"/>
      <c r="AS2450" s="15"/>
      <c r="AT2450" s="15"/>
      <c r="AU2450" s="15"/>
    </row>
    <row r="2451" spans="27:47" x14ac:dyDescent="0.2">
      <c r="AA2451" s="15"/>
      <c r="AB2451" s="15"/>
      <c r="AC2451" s="15"/>
      <c r="AD2451" s="15"/>
      <c r="AE2451" s="15"/>
      <c r="AF2451" s="107"/>
      <c r="AG2451" s="68"/>
      <c r="AN2451" s="15"/>
      <c r="AO2451" s="15"/>
      <c r="AP2451" s="15"/>
      <c r="AQ2451" s="15"/>
      <c r="AR2451" s="15"/>
      <c r="AS2451" s="15"/>
      <c r="AT2451" s="15"/>
      <c r="AU2451" s="15"/>
    </row>
    <row r="2452" spans="27:47" x14ac:dyDescent="0.2">
      <c r="AA2452" s="15"/>
      <c r="AB2452" s="15"/>
      <c r="AC2452" s="15"/>
      <c r="AD2452" s="15"/>
      <c r="AE2452" s="15"/>
      <c r="AF2452" s="107"/>
      <c r="AG2452" s="68"/>
      <c r="AN2452" s="15"/>
      <c r="AO2452" s="15"/>
      <c r="AP2452" s="15"/>
      <c r="AQ2452" s="15"/>
      <c r="AR2452" s="15"/>
      <c r="AS2452" s="15"/>
      <c r="AT2452" s="15"/>
      <c r="AU2452" s="15"/>
    </row>
    <row r="2453" spans="27:47" x14ac:dyDescent="0.2">
      <c r="AA2453" s="15"/>
      <c r="AB2453" s="15"/>
      <c r="AC2453" s="15"/>
      <c r="AD2453" s="15"/>
      <c r="AE2453" s="15"/>
      <c r="AF2453" s="107"/>
      <c r="AG2453" s="68"/>
      <c r="AN2453" s="15"/>
      <c r="AO2453" s="15"/>
      <c r="AP2453" s="15"/>
      <c r="AQ2453" s="15"/>
      <c r="AR2453" s="15"/>
      <c r="AS2453" s="15"/>
      <c r="AT2453" s="15"/>
      <c r="AU2453" s="15"/>
    </row>
    <row r="2454" spans="27:47" x14ac:dyDescent="0.2">
      <c r="AA2454" s="15"/>
      <c r="AB2454" s="15"/>
      <c r="AC2454" s="15"/>
      <c r="AD2454" s="15"/>
      <c r="AE2454" s="15"/>
      <c r="AF2454" s="107"/>
      <c r="AG2454" s="68"/>
      <c r="AN2454" s="15"/>
      <c r="AO2454" s="15"/>
      <c r="AP2454" s="15"/>
      <c r="AQ2454" s="15"/>
      <c r="AR2454" s="15"/>
      <c r="AS2454" s="15"/>
      <c r="AT2454" s="15"/>
      <c r="AU2454" s="15"/>
    </row>
    <row r="2455" spans="27:47" x14ac:dyDescent="0.2">
      <c r="AA2455" s="15"/>
      <c r="AB2455" s="15"/>
      <c r="AC2455" s="15"/>
      <c r="AD2455" s="15"/>
      <c r="AE2455" s="15"/>
      <c r="AF2455" s="107"/>
      <c r="AG2455" s="68"/>
      <c r="AN2455" s="15"/>
      <c r="AO2455" s="15"/>
      <c r="AP2455" s="15"/>
      <c r="AQ2455" s="15"/>
      <c r="AR2455" s="15"/>
      <c r="AS2455" s="15"/>
      <c r="AT2455" s="15"/>
      <c r="AU2455" s="15"/>
    </row>
    <row r="2456" spans="27:47" x14ac:dyDescent="0.2">
      <c r="AA2456" s="15"/>
      <c r="AB2456" s="15"/>
      <c r="AC2456" s="15"/>
      <c r="AD2456" s="15"/>
      <c r="AE2456" s="15"/>
      <c r="AF2456" s="107"/>
      <c r="AG2456" s="68"/>
      <c r="AN2456" s="15"/>
      <c r="AO2456" s="15"/>
      <c r="AP2456" s="15"/>
      <c r="AQ2456" s="15"/>
      <c r="AR2456" s="15"/>
      <c r="AS2456" s="15"/>
      <c r="AT2456" s="15"/>
      <c r="AU2456" s="15"/>
    </row>
    <row r="2457" spans="27:47" x14ac:dyDescent="0.2">
      <c r="AA2457" s="15"/>
      <c r="AB2457" s="15"/>
      <c r="AC2457" s="15"/>
      <c r="AD2457" s="15"/>
      <c r="AE2457" s="15"/>
      <c r="AF2457" s="107"/>
      <c r="AG2457" s="68"/>
      <c r="AN2457" s="15"/>
      <c r="AO2457" s="15"/>
      <c r="AP2457" s="15"/>
      <c r="AQ2457" s="15"/>
      <c r="AR2457" s="15"/>
      <c r="AS2457" s="15"/>
      <c r="AT2457" s="15"/>
      <c r="AU2457" s="15"/>
    </row>
    <row r="2458" spans="27:47" x14ac:dyDescent="0.2">
      <c r="AA2458" s="15"/>
      <c r="AB2458" s="15"/>
      <c r="AC2458" s="15"/>
      <c r="AD2458" s="15"/>
      <c r="AE2458" s="15"/>
      <c r="AF2458" s="107"/>
      <c r="AG2458" s="68"/>
      <c r="AN2458" s="15"/>
      <c r="AO2458" s="15"/>
      <c r="AP2458" s="15"/>
      <c r="AQ2458" s="15"/>
      <c r="AR2458" s="15"/>
      <c r="AS2458" s="15"/>
      <c r="AT2458" s="15"/>
      <c r="AU2458" s="15"/>
    </row>
    <row r="2459" spans="27:47" x14ac:dyDescent="0.2">
      <c r="AA2459" s="15"/>
      <c r="AB2459" s="15"/>
      <c r="AC2459" s="15"/>
      <c r="AD2459" s="15"/>
      <c r="AE2459" s="15"/>
      <c r="AF2459" s="107"/>
      <c r="AG2459" s="68"/>
      <c r="AN2459" s="15"/>
      <c r="AO2459" s="15"/>
      <c r="AP2459" s="15"/>
      <c r="AQ2459" s="15"/>
      <c r="AR2459" s="15"/>
      <c r="AS2459" s="15"/>
      <c r="AT2459" s="15"/>
      <c r="AU2459" s="15"/>
    </row>
    <row r="2460" spans="27:47" x14ac:dyDescent="0.2">
      <c r="AA2460" s="15"/>
      <c r="AB2460" s="15"/>
      <c r="AC2460" s="15"/>
      <c r="AD2460" s="15"/>
      <c r="AE2460" s="15"/>
      <c r="AF2460" s="107"/>
      <c r="AG2460" s="68"/>
      <c r="AN2460" s="15"/>
      <c r="AO2460" s="15"/>
      <c r="AP2460" s="15"/>
      <c r="AQ2460" s="15"/>
      <c r="AR2460" s="15"/>
      <c r="AS2460" s="15"/>
      <c r="AT2460" s="15"/>
      <c r="AU2460" s="15"/>
    </row>
    <row r="2461" spans="27:47" x14ac:dyDescent="0.2">
      <c r="AA2461" s="15"/>
      <c r="AB2461" s="15"/>
      <c r="AC2461" s="15"/>
      <c r="AD2461" s="15"/>
      <c r="AE2461" s="15"/>
      <c r="AF2461" s="107"/>
      <c r="AG2461" s="68"/>
      <c r="AN2461" s="15"/>
      <c r="AO2461" s="15"/>
      <c r="AP2461" s="15"/>
      <c r="AQ2461" s="15"/>
      <c r="AR2461" s="15"/>
      <c r="AS2461" s="15"/>
      <c r="AT2461" s="15"/>
      <c r="AU2461" s="15"/>
    </row>
    <row r="2462" spans="27:47" x14ac:dyDescent="0.2">
      <c r="AA2462" s="15"/>
      <c r="AB2462" s="15"/>
      <c r="AC2462" s="15"/>
      <c r="AD2462" s="15"/>
      <c r="AE2462" s="15"/>
      <c r="AF2462" s="107"/>
      <c r="AG2462" s="68"/>
      <c r="AN2462" s="15"/>
      <c r="AO2462" s="15"/>
      <c r="AP2462" s="15"/>
      <c r="AQ2462" s="15"/>
      <c r="AR2462" s="15"/>
      <c r="AS2462" s="15"/>
      <c r="AT2462" s="15"/>
      <c r="AU2462" s="15"/>
    </row>
    <row r="2463" spans="27:47" x14ac:dyDescent="0.2">
      <c r="AA2463" s="15"/>
      <c r="AB2463" s="15"/>
      <c r="AC2463" s="15"/>
      <c r="AD2463" s="15"/>
      <c r="AE2463" s="15"/>
      <c r="AF2463" s="107"/>
      <c r="AG2463" s="68"/>
      <c r="AN2463" s="15"/>
      <c r="AO2463" s="15"/>
      <c r="AP2463" s="15"/>
      <c r="AQ2463" s="15"/>
      <c r="AR2463" s="15"/>
      <c r="AS2463" s="15"/>
      <c r="AT2463" s="15"/>
      <c r="AU2463" s="15"/>
    </row>
    <row r="2464" spans="27:47" x14ac:dyDescent="0.2">
      <c r="AA2464" s="15"/>
      <c r="AB2464" s="15"/>
      <c r="AC2464" s="15"/>
      <c r="AD2464" s="15"/>
      <c r="AE2464" s="15"/>
      <c r="AF2464" s="107"/>
      <c r="AG2464" s="68"/>
      <c r="AN2464" s="15"/>
      <c r="AO2464" s="15"/>
      <c r="AP2464" s="15"/>
      <c r="AQ2464" s="15"/>
      <c r="AR2464" s="15"/>
      <c r="AS2464" s="15"/>
      <c r="AT2464" s="15"/>
      <c r="AU2464" s="15"/>
    </row>
    <row r="2465" spans="27:47" x14ac:dyDescent="0.2">
      <c r="AA2465" s="15"/>
      <c r="AB2465" s="15"/>
      <c r="AC2465" s="15"/>
      <c r="AD2465" s="15"/>
      <c r="AE2465" s="15"/>
      <c r="AF2465" s="107"/>
      <c r="AG2465" s="68"/>
      <c r="AN2465" s="15"/>
      <c r="AO2465" s="15"/>
      <c r="AP2465" s="15"/>
      <c r="AQ2465" s="15"/>
      <c r="AR2465" s="15"/>
      <c r="AS2465" s="15"/>
      <c r="AT2465" s="15"/>
      <c r="AU2465" s="15"/>
    </row>
    <row r="2466" spans="27:47" x14ac:dyDescent="0.2">
      <c r="AA2466" s="15"/>
      <c r="AB2466" s="15"/>
      <c r="AC2466" s="15"/>
      <c r="AD2466" s="15"/>
      <c r="AE2466" s="15"/>
      <c r="AF2466" s="107"/>
      <c r="AG2466" s="68"/>
      <c r="AN2466" s="15"/>
      <c r="AO2466" s="15"/>
      <c r="AP2466" s="15"/>
      <c r="AQ2466" s="15"/>
      <c r="AR2466" s="15"/>
      <c r="AS2466" s="15"/>
      <c r="AT2466" s="15"/>
      <c r="AU2466" s="15"/>
    </row>
    <row r="2467" spans="27:47" x14ac:dyDescent="0.2">
      <c r="AA2467" s="15"/>
      <c r="AB2467" s="15"/>
      <c r="AC2467" s="15"/>
      <c r="AD2467" s="15"/>
      <c r="AE2467" s="15"/>
      <c r="AF2467" s="107"/>
      <c r="AG2467" s="68"/>
      <c r="AN2467" s="15"/>
      <c r="AO2467" s="15"/>
      <c r="AP2467" s="15"/>
      <c r="AQ2467" s="15"/>
      <c r="AR2467" s="15"/>
      <c r="AS2467" s="15"/>
      <c r="AT2467" s="15"/>
      <c r="AU2467" s="15"/>
    </row>
    <row r="2468" spans="27:47" x14ac:dyDescent="0.2">
      <c r="AA2468" s="15"/>
      <c r="AB2468" s="15"/>
      <c r="AC2468" s="15"/>
      <c r="AD2468" s="15"/>
      <c r="AE2468" s="15"/>
      <c r="AF2468" s="107"/>
      <c r="AG2468" s="68"/>
      <c r="AN2468" s="15"/>
      <c r="AO2468" s="15"/>
      <c r="AP2468" s="15"/>
      <c r="AQ2468" s="15"/>
      <c r="AR2468" s="15"/>
      <c r="AS2468" s="15"/>
      <c r="AT2468" s="15"/>
      <c r="AU2468" s="15"/>
    </row>
    <row r="2469" spans="27:47" x14ac:dyDescent="0.2">
      <c r="AA2469" s="15"/>
      <c r="AB2469" s="15"/>
      <c r="AC2469" s="15"/>
      <c r="AD2469" s="15"/>
      <c r="AE2469" s="15"/>
      <c r="AF2469" s="107"/>
      <c r="AG2469" s="68"/>
      <c r="AN2469" s="15"/>
      <c r="AO2469" s="15"/>
      <c r="AP2469" s="15"/>
      <c r="AQ2469" s="15"/>
      <c r="AR2469" s="15"/>
      <c r="AS2469" s="15"/>
      <c r="AT2469" s="15"/>
      <c r="AU2469" s="15"/>
    </row>
    <row r="2470" spans="27:47" x14ac:dyDescent="0.2">
      <c r="AA2470" s="15"/>
      <c r="AB2470" s="15"/>
      <c r="AC2470" s="15"/>
      <c r="AD2470" s="15"/>
      <c r="AE2470" s="15"/>
      <c r="AF2470" s="107"/>
      <c r="AG2470" s="68"/>
      <c r="AN2470" s="15"/>
      <c r="AO2470" s="15"/>
      <c r="AP2470" s="15"/>
      <c r="AQ2470" s="15"/>
      <c r="AR2470" s="15"/>
      <c r="AS2470" s="15"/>
      <c r="AT2470" s="15"/>
      <c r="AU2470" s="15"/>
    </row>
    <row r="2471" spans="27:47" x14ac:dyDescent="0.2">
      <c r="AA2471" s="15"/>
      <c r="AB2471" s="15"/>
      <c r="AC2471" s="15"/>
      <c r="AD2471" s="15"/>
      <c r="AE2471" s="15"/>
      <c r="AF2471" s="107"/>
      <c r="AG2471" s="68"/>
      <c r="AN2471" s="15"/>
      <c r="AO2471" s="15"/>
      <c r="AP2471" s="15"/>
      <c r="AQ2471" s="15"/>
      <c r="AR2471" s="15"/>
      <c r="AS2471" s="15"/>
      <c r="AT2471" s="15"/>
      <c r="AU2471" s="15"/>
    </row>
    <row r="2472" spans="27:47" x14ac:dyDescent="0.2">
      <c r="AA2472" s="15"/>
      <c r="AB2472" s="15"/>
      <c r="AC2472" s="15"/>
      <c r="AD2472" s="15"/>
      <c r="AE2472" s="15"/>
      <c r="AF2472" s="107"/>
      <c r="AG2472" s="68"/>
      <c r="AN2472" s="15"/>
      <c r="AO2472" s="15"/>
      <c r="AP2472" s="15"/>
      <c r="AQ2472" s="15"/>
      <c r="AR2472" s="15"/>
      <c r="AS2472" s="15"/>
      <c r="AT2472" s="15"/>
      <c r="AU2472" s="15"/>
    </row>
    <row r="2473" spans="27:47" x14ac:dyDescent="0.2">
      <c r="AA2473" s="15"/>
      <c r="AB2473" s="15"/>
      <c r="AC2473" s="15"/>
      <c r="AD2473" s="15"/>
      <c r="AE2473" s="15"/>
      <c r="AF2473" s="107"/>
      <c r="AG2473" s="68"/>
      <c r="AN2473" s="15"/>
      <c r="AO2473" s="15"/>
      <c r="AP2473" s="15"/>
      <c r="AQ2473" s="15"/>
      <c r="AR2473" s="15"/>
      <c r="AS2473" s="15"/>
      <c r="AT2473" s="15"/>
      <c r="AU2473" s="15"/>
    </row>
    <row r="2474" spans="27:47" x14ac:dyDescent="0.2">
      <c r="AA2474" s="15"/>
      <c r="AB2474" s="15"/>
      <c r="AC2474" s="15"/>
      <c r="AD2474" s="15"/>
      <c r="AE2474" s="15"/>
      <c r="AF2474" s="107"/>
      <c r="AG2474" s="68"/>
      <c r="AN2474" s="15"/>
      <c r="AO2474" s="15"/>
      <c r="AP2474" s="15"/>
      <c r="AQ2474" s="15"/>
      <c r="AR2474" s="15"/>
      <c r="AS2474" s="15"/>
      <c r="AT2474" s="15"/>
      <c r="AU2474" s="15"/>
    </row>
    <row r="2475" spans="27:47" x14ac:dyDescent="0.2">
      <c r="AA2475" s="15"/>
      <c r="AB2475" s="15"/>
      <c r="AC2475" s="15"/>
      <c r="AD2475" s="15"/>
      <c r="AE2475" s="15"/>
      <c r="AF2475" s="107"/>
      <c r="AG2475" s="68"/>
      <c r="AN2475" s="15"/>
      <c r="AO2475" s="15"/>
      <c r="AP2475" s="15"/>
      <c r="AQ2475" s="15"/>
      <c r="AR2475" s="15"/>
      <c r="AS2475" s="15"/>
      <c r="AT2475" s="15"/>
      <c r="AU2475" s="15"/>
    </row>
    <row r="2476" spans="27:47" x14ac:dyDescent="0.2">
      <c r="AA2476" s="15"/>
      <c r="AB2476" s="15"/>
      <c r="AC2476" s="15"/>
      <c r="AD2476" s="15"/>
      <c r="AE2476" s="15"/>
      <c r="AF2476" s="107"/>
      <c r="AG2476" s="68"/>
      <c r="AN2476" s="15"/>
      <c r="AO2476" s="15"/>
      <c r="AP2476" s="15"/>
      <c r="AQ2476" s="15"/>
      <c r="AR2476" s="15"/>
      <c r="AS2476" s="15"/>
      <c r="AT2476" s="15"/>
      <c r="AU2476" s="15"/>
    </row>
    <row r="2477" spans="27:47" x14ac:dyDescent="0.2">
      <c r="AA2477" s="15"/>
      <c r="AB2477" s="15"/>
      <c r="AC2477" s="15"/>
      <c r="AD2477" s="15"/>
      <c r="AE2477" s="15"/>
      <c r="AF2477" s="107"/>
      <c r="AG2477" s="68"/>
      <c r="AN2477" s="15"/>
      <c r="AO2477" s="15"/>
      <c r="AP2477" s="15"/>
      <c r="AQ2477" s="15"/>
      <c r="AR2477" s="15"/>
      <c r="AS2477" s="15"/>
      <c r="AT2477" s="15"/>
      <c r="AU2477" s="15"/>
    </row>
    <row r="2478" spans="27:47" x14ac:dyDescent="0.2">
      <c r="AA2478" s="15"/>
      <c r="AB2478" s="15"/>
      <c r="AC2478" s="15"/>
      <c r="AD2478" s="15"/>
      <c r="AE2478" s="15"/>
      <c r="AF2478" s="107"/>
      <c r="AG2478" s="68"/>
      <c r="AN2478" s="15"/>
      <c r="AO2478" s="15"/>
      <c r="AP2478" s="15"/>
      <c r="AQ2478" s="15"/>
      <c r="AR2478" s="15"/>
      <c r="AS2478" s="15"/>
      <c r="AT2478" s="15"/>
      <c r="AU2478" s="15"/>
    </row>
    <row r="2479" spans="27:47" x14ac:dyDescent="0.2">
      <c r="AA2479" s="15"/>
      <c r="AB2479" s="15"/>
      <c r="AC2479" s="15"/>
      <c r="AD2479" s="15"/>
      <c r="AE2479" s="15"/>
      <c r="AF2479" s="107"/>
      <c r="AG2479" s="68"/>
      <c r="AN2479" s="15"/>
      <c r="AO2479" s="15"/>
      <c r="AP2479" s="15"/>
      <c r="AQ2479" s="15"/>
      <c r="AR2479" s="15"/>
      <c r="AS2479" s="15"/>
      <c r="AT2479" s="15"/>
      <c r="AU2479" s="15"/>
    </row>
    <row r="2480" spans="27:47" x14ac:dyDescent="0.2">
      <c r="AA2480" s="15"/>
      <c r="AB2480" s="15"/>
      <c r="AC2480" s="15"/>
      <c r="AD2480" s="15"/>
      <c r="AE2480" s="15"/>
      <c r="AF2480" s="107"/>
      <c r="AG2480" s="68"/>
      <c r="AN2480" s="15"/>
      <c r="AO2480" s="15"/>
      <c r="AP2480" s="15"/>
      <c r="AQ2480" s="15"/>
      <c r="AR2480" s="15"/>
      <c r="AS2480" s="15"/>
      <c r="AT2480" s="15"/>
      <c r="AU2480" s="15"/>
    </row>
    <row r="2481" spans="27:47" x14ac:dyDescent="0.2">
      <c r="AA2481" s="15"/>
      <c r="AB2481" s="15"/>
      <c r="AC2481" s="15"/>
      <c r="AD2481" s="15"/>
      <c r="AE2481" s="15"/>
      <c r="AF2481" s="107"/>
      <c r="AG2481" s="68"/>
      <c r="AN2481" s="15"/>
      <c r="AO2481" s="15"/>
      <c r="AP2481" s="15"/>
      <c r="AQ2481" s="15"/>
      <c r="AR2481" s="15"/>
      <c r="AS2481" s="15"/>
      <c r="AT2481" s="15"/>
      <c r="AU2481" s="15"/>
    </row>
    <row r="2482" spans="27:47" x14ac:dyDescent="0.2">
      <c r="AA2482" s="15"/>
      <c r="AB2482" s="15"/>
      <c r="AC2482" s="15"/>
      <c r="AD2482" s="15"/>
      <c r="AE2482" s="15"/>
      <c r="AF2482" s="107"/>
      <c r="AG2482" s="68"/>
      <c r="AN2482" s="15"/>
      <c r="AO2482" s="15"/>
      <c r="AP2482" s="15"/>
      <c r="AQ2482" s="15"/>
      <c r="AR2482" s="15"/>
      <c r="AS2482" s="15"/>
      <c r="AT2482" s="15"/>
      <c r="AU2482" s="15"/>
    </row>
    <row r="2483" spans="27:47" x14ac:dyDescent="0.2">
      <c r="AA2483" s="15"/>
      <c r="AB2483" s="15"/>
      <c r="AC2483" s="15"/>
      <c r="AD2483" s="15"/>
      <c r="AE2483" s="15"/>
      <c r="AF2483" s="107"/>
      <c r="AG2483" s="68"/>
      <c r="AN2483" s="15"/>
      <c r="AO2483" s="15"/>
      <c r="AP2483" s="15"/>
      <c r="AQ2483" s="15"/>
      <c r="AR2483" s="15"/>
      <c r="AS2483" s="15"/>
      <c r="AT2483" s="15"/>
      <c r="AU2483" s="15"/>
    </row>
    <row r="2484" spans="27:47" x14ac:dyDescent="0.2">
      <c r="AA2484" s="15"/>
      <c r="AB2484" s="15"/>
      <c r="AC2484" s="15"/>
      <c r="AD2484" s="15"/>
      <c r="AE2484" s="15"/>
      <c r="AF2484" s="107"/>
      <c r="AG2484" s="68"/>
      <c r="AN2484" s="15"/>
      <c r="AO2484" s="15"/>
      <c r="AP2484" s="15"/>
      <c r="AQ2484" s="15"/>
      <c r="AR2484" s="15"/>
      <c r="AS2484" s="15"/>
      <c r="AT2484" s="15"/>
      <c r="AU2484" s="15"/>
    </row>
    <row r="2485" spans="27:47" x14ac:dyDescent="0.2">
      <c r="AA2485" s="15"/>
      <c r="AB2485" s="15"/>
      <c r="AC2485" s="15"/>
      <c r="AD2485" s="15"/>
      <c r="AE2485" s="15"/>
      <c r="AF2485" s="107"/>
      <c r="AG2485" s="68"/>
      <c r="AN2485" s="15"/>
      <c r="AO2485" s="15"/>
      <c r="AP2485" s="15"/>
      <c r="AQ2485" s="15"/>
      <c r="AR2485" s="15"/>
      <c r="AS2485" s="15"/>
      <c r="AT2485" s="15"/>
      <c r="AU2485" s="15"/>
    </row>
    <row r="2486" spans="27:47" x14ac:dyDescent="0.2">
      <c r="AA2486" s="15"/>
      <c r="AB2486" s="15"/>
      <c r="AC2486" s="15"/>
      <c r="AD2486" s="15"/>
      <c r="AE2486" s="15"/>
      <c r="AF2486" s="107"/>
      <c r="AG2486" s="68"/>
      <c r="AN2486" s="15"/>
      <c r="AO2486" s="15"/>
      <c r="AP2486" s="15"/>
      <c r="AQ2486" s="15"/>
      <c r="AR2486" s="15"/>
      <c r="AS2486" s="15"/>
      <c r="AT2486" s="15"/>
      <c r="AU2486" s="15"/>
    </row>
    <row r="2487" spans="27:47" x14ac:dyDescent="0.2">
      <c r="AA2487" s="15"/>
      <c r="AB2487" s="15"/>
      <c r="AC2487" s="15"/>
      <c r="AD2487" s="15"/>
      <c r="AE2487" s="15"/>
      <c r="AF2487" s="107"/>
      <c r="AG2487" s="68"/>
      <c r="AN2487" s="15"/>
      <c r="AO2487" s="15"/>
      <c r="AP2487" s="15"/>
      <c r="AQ2487" s="15"/>
      <c r="AR2487" s="15"/>
      <c r="AS2487" s="15"/>
      <c r="AT2487" s="15"/>
      <c r="AU2487" s="15"/>
    </row>
    <row r="2488" spans="27:47" x14ac:dyDescent="0.2">
      <c r="AA2488" s="15"/>
      <c r="AB2488" s="15"/>
      <c r="AC2488" s="15"/>
      <c r="AD2488" s="15"/>
      <c r="AE2488" s="15"/>
      <c r="AF2488" s="107"/>
      <c r="AG2488" s="68"/>
      <c r="AN2488" s="15"/>
      <c r="AO2488" s="15"/>
      <c r="AP2488" s="15"/>
      <c r="AQ2488" s="15"/>
      <c r="AR2488" s="15"/>
      <c r="AS2488" s="15"/>
      <c r="AT2488" s="15"/>
      <c r="AU2488" s="15"/>
    </row>
    <row r="2489" spans="27:47" x14ac:dyDescent="0.2">
      <c r="AA2489" s="15"/>
      <c r="AB2489" s="15"/>
      <c r="AC2489" s="15"/>
      <c r="AD2489" s="15"/>
      <c r="AE2489" s="15"/>
      <c r="AF2489" s="107"/>
      <c r="AG2489" s="68"/>
      <c r="AN2489" s="15"/>
      <c r="AO2489" s="15"/>
      <c r="AP2489" s="15"/>
      <c r="AQ2489" s="15"/>
      <c r="AR2489" s="15"/>
      <c r="AS2489" s="15"/>
      <c r="AT2489" s="15"/>
      <c r="AU2489" s="15"/>
    </row>
    <row r="2490" spans="27:47" x14ac:dyDescent="0.2">
      <c r="AA2490" s="15"/>
      <c r="AB2490" s="15"/>
      <c r="AC2490" s="15"/>
      <c r="AD2490" s="15"/>
      <c r="AE2490" s="15"/>
      <c r="AF2490" s="107"/>
      <c r="AG2490" s="68"/>
      <c r="AN2490" s="15"/>
      <c r="AO2490" s="15"/>
      <c r="AP2490" s="15"/>
      <c r="AQ2490" s="15"/>
      <c r="AR2490" s="15"/>
      <c r="AS2490" s="15"/>
      <c r="AT2490" s="15"/>
      <c r="AU2490" s="15"/>
    </row>
    <row r="2491" spans="27:47" x14ac:dyDescent="0.2">
      <c r="AA2491" s="15"/>
      <c r="AB2491" s="15"/>
      <c r="AC2491" s="15"/>
      <c r="AD2491" s="15"/>
      <c r="AE2491" s="15"/>
      <c r="AF2491" s="107"/>
      <c r="AG2491" s="68"/>
      <c r="AN2491" s="15"/>
      <c r="AO2491" s="15"/>
      <c r="AP2491" s="15"/>
      <c r="AQ2491" s="15"/>
      <c r="AR2491" s="15"/>
      <c r="AS2491" s="15"/>
      <c r="AT2491" s="15"/>
      <c r="AU2491" s="15"/>
    </row>
    <row r="2492" spans="27:47" x14ac:dyDescent="0.2">
      <c r="AA2492" s="15"/>
      <c r="AB2492" s="15"/>
      <c r="AC2492" s="15"/>
      <c r="AD2492" s="15"/>
      <c r="AE2492" s="15"/>
      <c r="AF2492" s="107"/>
      <c r="AG2492" s="68"/>
      <c r="AN2492" s="15"/>
      <c r="AO2492" s="15"/>
      <c r="AP2492" s="15"/>
      <c r="AQ2492" s="15"/>
      <c r="AR2492" s="15"/>
      <c r="AS2492" s="15"/>
      <c r="AT2492" s="15"/>
      <c r="AU2492" s="15"/>
    </row>
    <row r="2493" spans="27:47" x14ac:dyDescent="0.2">
      <c r="AA2493" s="15"/>
      <c r="AB2493" s="15"/>
      <c r="AC2493" s="15"/>
      <c r="AD2493" s="15"/>
      <c r="AE2493" s="15"/>
      <c r="AF2493" s="107"/>
      <c r="AG2493" s="68"/>
      <c r="AN2493" s="15"/>
      <c r="AO2493" s="15"/>
      <c r="AP2493" s="15"/>
      <c r="AQ2493" s="15"/>
      <c r="AR2493" s="15"/>
      <c r="AS2493" s="15"/>
      <c r="AT2493" s="15"/>
      <c r="AU2493" s="15"/>
    </row>
    <row r="2494" spans="27:47" x14ac:dyDescent="0.2">
      <c r="AA2494" s="15"/>
      <c r="AB2494" s="15"/>
      <c r="AC2494" s="15"/>
      <c r="AD2494" s="15"/>
      <c r="AE2494" s="15"/>
      <c r="AF2494" s="107"/>
      <c r="AG2494" s="68"/>
      <c r="AN2494" s="15"/>
      <c r="AO2494" s="15"/>
      <c r="AP2494" s="15"/>
      <c r="AQ2494" s="15"/>
      <c r="AR2494" s="15"/>
      <c r="AS2494" s="15"/>
      <c r="AT2494" s="15"/>
      <c r="AU2494" s="15"/>
    </row>
    <row r="2495" spans="27:47" x14ac:dyDescent="0.2">
      <c r="AA2495" s="15"/>
      <c r="AB2495" s="15"/>
      <c r="AC2495" s="15"/>
      <c r="AD2495" s="15"/>
      <c r="AE2495" s="15"/>
      <c r="AF2495" s="107"/>
      <c r="AG2495" s="68"/>
      <c r="AN2495" s="15"/>
      <c r="AO2495" s="15"/>
      <c r="AP2495" s="15"/>
      <c r="AQ2495" s="15"/>
      <c r="AR2495" s="15"/>
      <c r="AS2495" s="15"/>
      <c r="AT2495" s="15"/>
      <c r="AU2495" s="15"/>
    </row>
    <row r="2496" spans="27:47" x14ac:dyDescent="0.2">
      <c r="AA2496" s="15"/>
      <c r="AB2496" s="15"/>
      <c r="AC2496" s="15"/>
      <c r="AD2496" s="15"/>
      <c r="AE2496" s="15"/>
      <c r="AF2496" s="107"/>
      <c r="AG2496" s="68"/>
      <c r="AN2496" s="15"/>
      <c r="AO2496" s="15"/>
      <c r="AP2496" s="15"/>
      <c r="AQ2496" s="15"/>
      <c r="AR2496" s="15"/>
      <c r="AS2496" s="15"/>
      <c r="AT2496" s="15"/>
      <c r="AU2496" s="15"/>
    </row>
    <row r="2497" spans="27:47" x14ac:dyDescent="0.2">
      <c r="AA2497" s="15"/>
      <c r="AB2497" s="15"/>
      <c r="AC2497" s="15"/>
      <c r="AD2497" s="15"/>
      <c r="AE2497" s="15"/>
      <c r="AF2497" s="107"/>
      <c r="AG2497" s="68"/>
      <c r="AN2497" s="15"/>
      <c r="AO2497" s="15"/>
      <c r="AP2497" s="15"/>
      <c r="AQ2497" s="15"/>
      <c r="AR2497" s="15"/>
      <c r="AS2497" s="15"/>
      <c r="AT2497" s="15"/>
      <c r="AU2497" s="15"/>
    </row>
    <row r="2498" spans="27:47" x14ac:dyDescent="0.2">
      <c r="AA2498" s="15"/>
      <c r="AB2498" s="15"/>
      <c r="AC2498" s="15"/>
      <c r="AD2498" s="15"/>
      <c r="AE2498" s="15"/>
      <c r="AF2498" s="107"/>
      <c r="AG2498" s="68"/>
      <c r="AN2498" s="15"/>
      <c r="AO2498" s="15"/>
      <c r="AP2498" s="15"/>
      <c r="AQ2498" s="15"/>
      <c r="AR2498" s="15"/>
      <c r="AS2498" s="15"/>
      <c r="AT2498" s="15"/>
      <c r="AU2498" s="15"/>
    </row>
    <row r="2499" spans="27:47" x14ac:dyDescent="0.2">
      <c r="AA2499" s="15"/>
      <c r="AB2499" s="15"/>
      <c r="AC2499" s="15"/>
      <c r="AD2499" s="15"/>
      <c r="AE2499" s="15"/>
      <c r="AF2499" s="107"/>
      <c r="AG2499" s="68"/>
      <c r="AN2499" s="15"/>
      <c r="AO2499" s="15"/>
      <c r="AP2499" s="15"/>
      <c r="AQ2499" s="15"/>
      <c r="AR2499" s="15"/>
      <c r="AS2499" s="15"/>
      <c r="AT2499" s="15"/>
      <c r="AU2499" s="15"/>
    </row>
    <row r="2500" spans="27:47" x14ac:dyDescent="0.2">
      <c r="AA2500" s="15"/>
      <c r="AB2500" s="15"/>
      <c r="AC2500" s="15"/>
      <c r="AD2500" s="15"/>
      <c r="AE2500" s="15"/>
      <c r="AF2500" s="107"/>
      <c r="AG2500" s="68"/>
      <c r="AN2500" s="15"/>
      <c r="AO2500" s="15"/>
      <c r="AP2500" s="15"/>
      <c r="AQ2500" s="15"/>
      <c r="AR2500" s="15"/>
      <c r="AS2500" s="15"/>
      <c r="AT2500" s="15"/>
      <c r="AU2500" s="15"/>
    </row>
    <row r="2501" spans="27:47" x14ac:dyDescent="0.2">
      <c r="AA2501" s="15"/>
      <c r="AB2501" s="15"/>
      <c r="AC2501" s="15"/>
      <c r="AD2501" s="15"/>
      <c r="AE2501" s="15"/>
      <c r="AF2501" s="107"/>
      <c r="AG2501" s="68"/>
      <c r="AN2501" s="15"/>
      <c r="AO2501" s="15"/>
      <c r="AP2501" s="15"/>
      <c r="AQ2501" s="15"/>
      <c r="AR2501" s="15"/>
      <c r="AS2501" s="15"/>
      <c r="AT2501" s="15"/>
      <c r="AU2501" s="15"/>
    </row>
    <row r="2502" spans="27:47" x14ac:dyDescent="0.2">
      <c r="AA2502" s="15"/>
      <c r="AB2502" s="15"/>
      <c r="AC2502" s="15"/>
      <c r="AD2502" s="15"/>
      <c r="AE2502" s="15"/>
      <c r="AF2502" s="107"/>
      <c r="AG2502" s="68"/>
      <c r="AN2502" s="15"/>
      <c r="AO2502" s="15"/>
      <c r="AP2502" s="15"/>
      <c r="AQ2502" s="15"/>
      <c r="AR2502" s="15"/>
      <c r="AS2502" s="15"/>
      <c r="AT2502" s="15"/>
      <c r="AU2502" s="15"/>
    </row>
    <row r="2503" spans="27:47" x14ac:dyDescent="0.2">
      <c r="AA2503" s="15"/>
      <c r="AB2503" s="15"/>
      <c r="AC2503" s="15"/>
      <c r="AD2503" s="15"/>
      <c r="AE2503" s="15"/>
      <c r="AF2503" s="107"/>
      <c r="AG2503" s="68"/>
      <c r="AN2503" s="15"/>
      <c r="AO2503" s="15"/>
      <c r="AP2503" s="15"/>
      <c r="AQ2503" s="15"/>
      <c r="AR2503" s="15"/>
      <c r="AS2503" s="15"/>
      <c r="AT2503" s="15"/>
      <c r="AU2503" s="15"/>
    </row>
    <row r="2504" spans="27:47" x14ac:dyDescent="0.2">
      <c r="AA2504" s="15"/>
      <c r="AB2504" s="15"/>
      <c r="AC2504" s="15"/>
      <c r="AD2504" s="15"/>
      <c r="AE2504" s="15"/>
      <c r="AF2504" s="107"/>
      <c r="AG2504" s="68"/>
      <c r="AN2504" s="15"/>
      <c r="AO2504" s="15"/>
      <c r="AP2504" s="15"/>
      <c r="AQ2504" s="15"/>
      <c r="AR2504" s="15"/>
      <c r="AS2504" s="15"/>
      <c r="AT2504" s="15"/>
      <c r="AU2504" s="15"/>
    </row>
    <row r="2505" spans="27:47" x14ac:dyDescent="0.2">
      <c r="AA2505" s="15"/>
      <c r="AB2505" s="15"/>
      <c r="AC2505" s="15"/>
      <c r="AD2505" s="15"/>
      <c r="AE2505" s="15"/>
      <c r="AF2505" s="107"/>
      <c r="AG2505" s="68"/>
      <c r="AN2505" s="15"/>
      <c r="AO2505" s="15"/>
      <c r="AP2505" s="15"/>
      <c r="AQ2505" s="15"/>
      <c r="AR2505" s="15"/>
      <c r="AS2505" s="15"/>
      <c r="AT2505" s="15"/>
      <c r="AU2505" s="15"/>
    </row>
    <row r="2506" spans="27:47" x14ac:dyDescent="0.2">
      <c r="AA2506" s="15"/>
      <c r="AB2506" s="15"/>
      <c r="AC2506" s="15"/>
      <c r="AD2506" s="15"/>
      <c r="AE2506" s="15"/>
      <c r="AF2506" s="107"/>
      <c r="AG2506" s="68"/>
      <c r="AN2506" s="15"/>
      <c r="AO2506" s="15"/>
      <c r="AP2506" s="15"/>
      <c r="AQ2506" s="15"/>
      <c r="AR2506" s="15"/>
      <c r="AS2506" s="15"/>
      <c r="AT2506" s="15"/>
      <c r="AU2506" s="15"/>
    </row>
    <row r="2507" spans="27:47" x14ac:dyDescent="0.2">
      <c r="AA2507" s="15"/>
      <c r="AB2507" s="15"/>
      <c r="AC2507" s="15"/>
      <c r="AD2507" s="15"/>
      <c r="AE2507" s="15"/>
      <c r="AF2507" s="107"/>
      <c r="AG2507" s="68"/>
      <c r="AN2507" s="15"/>
      <c r="AO2507" s="15"/>
      <c r="AP2507" s="15"/>
      <c r="AQ2507" s="15"/>
      <c r="AR2507" s="15"/>
      <c r="AS2507" s="15"/>
      <c r="AT2507" s="15"/>
      <c r="AU2507" s="15"/>
    </row>
    <row r="2508" spans="27:47" x14ac:dyDescent="0.2">
      <c r="AA2508" s="15"/>
      <c r="AB2508" s="15"/>
      <c r="AC2508" s="15"/>
      <c r="AD2508" s="15"/>
      <c r="AE2508" s="15"/>
      <c r="AF2508" s="107"/>
      <c r="AG2508" s="68"/>
      <c r="AN2508" s="15"/>
      <c r="AO2508" s="15"/>
      <c r="AP2508" s="15"/>
      <c r="AQ2508" s="15"/>
      <c r="AR2508" s="15"/>
      <c r="AS2508" s="15"/>
      <c r="AT2508" s="15"/>
      <c r="AU2508" s="15"/>
    </row>
    <row r="2509" spans="27:47" x14ac:dyDescent="0.2">
      <c r="AA2509" s="15"/>
      <c r="AB2509" s="15"/>
      <c r="AC2509" s="15"/>
      <c r="AD2509" s="15"/>
      <c r="AE2509" s="15"/>
      <c r="AF2509" s="107"/>
      <c r="AG2509" s="68"/>
      <c r="AN2509" s="15"/>
      <c r="AO2509" s="15"/>
      <c r="AP2509" s="15"/>
      <c r="AQ2509" s="15"/>
      <c r="AR2509" s="15"/>
      <c r="AS2509" s="15"/>
      <c r="AT2509" s="15"/>
      <c r="AU2509" s="15"/>
    </row>
    <row r="2510" spans="27:47" x14ac:dyDescent="0.2">
      <c r="AA2510" s="15"/>
      <c r="AB2510" s="15"/>
      <c r="AC2510" s="15"/>
      <c r="AD2510" s="15"/>
      <c r="AE2510" s="15"/>
      <c r="AF2510" s="107"/>
      <c r="AG2510" s="68"/>
      <c r="AN2510" s="15"/>
      <c r="AO2510" s="15"/>
      <c r="AP2510" s="15"/>
      <c r="AQ2510" s="15"/>
      <c r="AR2510" s="15"/>
      <c r="AS2510" s="15"/>
      <c r="AT2510" s="15"/>
      <c r="AU2510" s="15"/>
    </row>
    <row r="2511" spans="27:47" x14ac:dyDescent="0.2">
      <c r="AA2511" s="15"/>
      <c r="AB2511" s="15"/>
      <c r="AC2511" s="15"/>
      <c r="AD2511" s="15"/>
      <c r="AE2511" s="15"/>
      <c r="AF2511" s="107"/>
      <c r="AG2511" s="68"/>
      <c r="AN2511" s="15"/>
      <c r="AO2511" s="15"/>
      <c r="AP2511" s="15"/>
      <c r="AQ2511" s="15"/>
      <c r="AR2511" s="15"/>
      <c r="AS2511" s="15"/>
      <c r="AT2511" s="15"/>
      <c r="AU2511" s="15"/>
    </row>
    <row r="2512" spans="27:47" x14ac:dyDescent="0.2">
      <c r="AA2512" s="15"/>
      <c r="AB2512" s="15"/>
      <c r="AC2512" s="15"/>
      <c r="AD2512" s="15"/>
      <c r="AE2512" s="15"/>
      <c r="AF2512" s="107"/>
      <c r="AG2512" s="68"/>
      <c r="AN2512" s="15"/>
      <c r="AO2512" s="15"/>
      <c r="AP2512" s="15"/>
      <c r="AQ2512" s="15"/>
      <c r="AR2512" s="15"/>
      <c r="AS2512" s="15"/>
      <c r="AT2512" s="15"/>
      <c r="AU2512" s="15"/>
    </row>
    <row r="2513" spans="27:47" x14ac:dyDescent="0.2">
      <c r="AA2513" s="15"/>
      <c r="AB2513" s="15"/>
      <c r="AC2513" s="15"/>
      <c r="AD2513" s="15"/>
      <c r="AE2513" s="15"/>
      <c r="AF2513" s="107"/>
      <c r="AG2513" s="68"/>
      <c r="AN2513" s="15"/>
      <c r="AO2513" s="15"/>
      <c r="AP2513" s="15"/>
      <c r="AQ2513" s="15"/>
      <c r="AR2513" s="15"/>
      <c r="AS2513" s="15"/>
      <c r="AT2513" s="15"/>
      <c r="AU2513" s="15"/>
    </row>
    <row r="2514" spans="27:47" x14ac:dyDescent="0.2">
      <c r="AA2514" s="15"/>
      <c r="AB2514" s="15"/>
      <c r="AC2514" s="15"/>
      <c r="AD2514" s="15"/>
      <c r="AE2514" s="15"/>
      <c r="AF2514" s="107"/>
      <c r="AG2514" s="68"/>
      <c r="AN2514" s="15"/>
      <c r="AO2514" s="15"/>
      <c r="AP2514" s="15"/>
      <c r="AQ2514" s="15"/>
      <c r="AR2514" s="15"/>
      <c r="AS2514" s="15"/>
      <c r="AT2514" s="15"/>
      <c r="AU2514" s="15"/>
    </row>
    <row r="2515" spans="27:47" x14ac:dyDescent="0.2">
      <c r="AA2515" s="15"/>
      <c r="AB2515" s="15"/>
      <c r="AC2515" s="15"/>
      <c r="AD2515" s="15"/>
      <c r="AE2515" s="15"/>
      <c r="AF2515" s="107"/>
      <c r="AG2515" s="68"/>
      <c r="AN2515" s="15"/>
      <c r="AO2515" s="15"/>
      <c r="AP2515" s="15"/>
      <c r="AQ2515" s="15"/>
      <c r="AR2515" s="15"/>
      <c r="AS2515" s="15"/>
      <c r="AT2515" s="15"/>
      <c r="AU2515" s="15"/>
    </row>
    <row r="2516" spans="27:47" x14ac:dyDescent="0.2">
      <c r="AA2516" s="15"/>
      <c r="AB2516" s="15"/>
      <c r="AC2516" s="15"/>
      <c r="AD2516" s="15"/>
      <c r="AE2516" s="15"/>
      <c r="AF2516" s="107"/>
      <c r="AG2516" s="68"/>
      <c r="AN2516" s="15"/>
      <c r="AO2516" s="15"/>
      <c r="AP2516" s="15"/>
      <c r="AQ2516" s="15"/>
      <c r="AR2516" s="15"/>
      <c r="AS2516" s="15"/>
      <c r="AT2516" s="15"/>
      <c r="AU2516" s="15"/>
    </row>
    <row r="2517" spans="27:47" x14ac:dyDescent="0.2">
      <c r="AA2517" s="15"/>
      <c r="AB2517" s="15"/>
      <c r="AC2517" s="15"/>
      <c r="AD2517" s="15"/>
      <c r="AE2517" s="15"/>
      <c r="AF2517" s="107"/>
      <c r="AG2517" s="68"/>
      <c r="AN2517" s="15"/>
      <c r="AO2517" s="15"/>
      <c r="AP2517" s="15"/>
      <c r="AQ2517" s="15"/>
      <c r="AR2517" s="15"/>
      <c r="AS2517" s="15"/>
      <c r="AT2517" s="15"/>
      <c r="AU2517" s="15"/>
    </row>
    <row r="2518" spans="27:47" x14ac:dyDescent="0.2">
      <c r="AA2518" s="15"/>
      <c r="AB2518" s="15"/>
      <c r="AC2518" s="15"/>
      <c r="AD2518" s="15"/>
      <c r="AE2518" s="15"/>
      <c r="AF2518" s="107"/>
      <c r="AG2518" s="68"/>
      <c r="AN2518" s="15"/>
      <c r="AO2518" s="15"/>
      <c r="AP2518" s="15"/>
      <c r="AQ2518" s="15"/>
      <c r="AR2518" s="15"/>
      <c r="AS2518" s="15"/>
      <c r="AT2518" s="15"/>
      <c r="AU2518" s="15"/>
    </row>
    <row r="2519" spans="27:47" x14ac:dyDescent="0.2">
      <c r="AA2519" s="15"/>
      <c r="AB2519" s="15"/>
      <c r="AC2519" s="15"/>
      <c r="AD2519" s="15"/>
      <c r="AE2519" s="15"/>
      <c r="AF2519" s="107"/>
      <c r="AG2519" s="68"/>
      <c r="AN2519" s="15"/>
      <c r="AO2519" s="15"/>
      <c r="AP2519" s="15"/>
      <c r="AQ2519" s="15"/>
      <c r="AR2519" s="15"/>
      <c r="AS2519" s="15"/>
      <c r="AT2519" s="15"/>
      <c r="AU2519" s="15"/>
    </row>
    <row r="2520" spans="27:47" x14ac:dyDescent="0.2">
      <c r="AA2520" s="15"/>
      <c r="AB2520" s="15"/>
      <c r="AC2520" s="15"/>
      <c r="AD2520" s="15"/>
      <c r="AE2520" s="15"/>
      <c r="AF2520" s="107"/>
      <c r="AG2520" s="68"/>
      <c r="AN2520" s="15"/>
      <c r="AO2520" s="15"/>
      <c r="AP2520" s="15"/>
      <c r="AQ2520" s="15"/>
      <c r="AR2520" s="15"/>
      <c r="AS2520" s="15"/>
      <c r="AT2520" s="15"/>
      <c r="AU2520" s="15"/>
    </row>
    <row r="2521" spans="27:47" x14ac:dyDescent="0.2">
      <c r="AA2521" s="15"/>
      <c r="AB2521" s="15"/>
      <c r="AC2521" s="15"/>
      <c r="AD2521" s="15"/>
      <c r="AE2521" s="15"/>
      <c r="AF2521" s="107"/>
      <c r="AG2521" s="68"/>
      <c r="AN2521" s="15"/>
      <c r="AO2521" s="15"/>
      <c r="AP2521" s="15"/>
      <c r="AQ2521" s="15"/>
      <c r="AR2521" s="15"/>
      <c r="AS2521" s="15"/>
      <c r="AT2521" s="15"/>
      <c r="AU2521" s="15"/>
    </row>
    <row r="2522" spans="27:47" x14ac:dyDescent="0.2">
      <c r="AA2522" s="15"/>
      <c r="AB2522" s="15"/>
      <c r="AC2522" s="15"/>
      <c r="AD2522" s="15"/>
      <c r="AE2522" s="15"/>
      <c r="AF2522" s="107"/>
      <c r="AG2522" s="68"/>
      <c r="AN2522" s="15"/>
      <c r="AO2522" s="15"/>
      <c r="AP2522" s="15"/>
      <c r="AQ2522" s="15"/>
      <c r="AR2522" s="15"/>
      <c r="AS2522" s="15"/>
      <c r="AT2522" s="15"/>
      <c r="AU2522" s="15"/>
    </row>
    <row r="2523" spans="27:47" x14ac:dyDescent="0.2">
      <c r="AA2523" s="15"/>
      <c r="AB2523" s="15"/>
      <c r="AC2523" s="15"/>
      <c r="AD2523" s="15"/>
      <c r="AE2523" s="15"/>
      <c r="AF2523" s="107"/>
      <c r="AG2523" s="68"/>
      <c r="AN2523" s="15"/>
      <c r="AO2523" s="15"/>
      <c r="AP2523" s="15"/>
      <c r="AQ2523" s="15"/>
      <c r="AR2523" s="15"/>
      <c r="AS2523" s="15"/>
      <c r="AT2523" s="15"/>
      <c r="AU2523" s="15"/>
    </row>
    <row r="2524" spans="27:47" x14ac:dyDescent="0.2">
      <c r="AA2524" s="15"/>
      <c r="AB2524" s="15"/>
      <c r="AC2524" s="15"/>
      <c r="AD2524" s="15"/>
      <c r="AE2524" s="15"/>
      <c r="AF2524" s="107"/>
      <c r="AG2524" s="68"/>
      <c r="AN2524" s="15"/>
      <c r="AO2524" s="15"/>
      <c r="AP2524" s="15"/>
      <c r="AQ2524" s="15"/>
      <c r="AR2524" s="15"/>
      <c r="AS2524" s="15"/>
      <c r="AT2524" s="15"/>
      <c r="AU2524" s="15"/>
    </row>
    <row r="2525" spans="27:47" x14ac:dyDescent="0.2">
      <c r="AA2525" s="15"/>
      <c r="AB2525" s="15"/>
      <c r="AC2525" s="15"/>
      <c r="AD2525" s="15"/>
      <c r="AE2525" s="15"/>
      <c r="AF2525" s="107"/>
      <c r="AG2525" s="68"/>
      <c r="AN2525" s="15"/>
      <c r="AO2525" s="15"/>
      <c r="AP2525" s="15"/>
      <c r="AQ2525" s="15"/>
      <c r="AR2525" s="15"/>
      <c r="AS2525" s="15"/>
      <c r="AT2525" s="15"/>
      <c r="AU2525" s="15"/>
    </row>
    <row r="2526" spans="27:47" x14ac:dyDescent="0.2">
      <c r="AA2526" s="15"/>
      <c r="AB2526" s="15"/>
      <c r="AC2526" s="15"/>
      <c r="AD2526" s="15"/>
      <c r="AE2526" s="15"/>
      <c r="AF2526" s="107"/>
      <c r="AG2526" s="68"/>
      <c r="AN2526" s="15"/>
      <c r="AO2526" s="15"/>
      <c r="AP2526" s="15"/>
      <c r="AQ2526" s="15"/>
      <c r="AR2526" s="15"/>
      <c r="AS2526" s="15"/>
      <c r="AT2526" s="15"/>
      <c r="AU2526" s="15"/>
    </row>
    <row r="2527" spans="27:47" x14ac:dyDescent="0.2">
      <c r="AA2527" s="15"/>
      <c r="AB2527" s="15"/>
      <c r="AC2527" s="15"/>
      <c r="AD2527" s="15"/>
      <c r="AE2527" s="15"/>
      <c r="AF2527" s="107"/>
      <c r="AG2527" s="68"/>
      <c r="AN2527" s="15"/>
      <c r="AO2527" s="15"/>
      <c r="AP2527" s="15"/>
      <c r="AQ2527" s="15"/>
      <c r="AR2527" s="15"/>
      <c r="AS2527" s="15"/>
      <c r="AT2527" s="15"/>
      <c r="AU2527" s="15"/>
    </row>
    <row r="2528" spans="27:47" x14ac:dyDescent="0.2">
      <c r="AA2528" s="15"/>
      <c r="AB2528" s="15"/>
      <c r="AC2528" s="15"/>
      <c r="AD2528" s="15"/>
      <c r="AE2528" s="15"/>
      <c r="AF2528" s="107"/>
      <c r="AG2528" s="68"/>
      <c r="AN2528" s="15"/>
      <c r="AO2528" s="15"/>
      <c r="AP2528" s="15"/>
      <c r="AQ2528" s="15"/>
      <c r="AR2528" s="15"/>
      <c r="AS2528" s="15"/>
      <c r="AT2528" s="15"/>
      <c r="AU2528" s="15"/>
    </row>
    <row r="2529" spans="27:47" x14ac:dyDescent="0.2">
      <c r="AA2529" s="15"/>
      <c r="AB2529" s="15"/>
      <c r="AC2529" s="15"/>
      <c r="AD2529" s="15"/>
      <c r="AE2529" s="15"/>
      <c r="AF2529" s="107"/>
      <c r="AG2529" s="68"/>
      <c r="AN2529" s="15"/>
      <c r="AO2529" s="15"/>
      <c r="AP2529" s="15"/>
      <c r="AQ2529" s="15"/>
      <c r="AR2529" s="15"/>
      <c r="AS2529" s="15"/>
      <c r="AT2529" s="15"/>
      <c r="AU2529" s="15"/>
    </row>
    <row r="2530" spans="27:47" x14ac:dyDescent="0.2">
      <c r="AA2530" s="15"/>
      <c r="AB2530" s="15"/>
      <c r="AC2530" s="15"/>
      <c r="AD2530" s="15"/>
      <c r="AE2530" s="15"/>
      <c r="AF2530" s="107"/>
      <c r="AG2530" s="68"/>
      <c r="AN2530" s="15"/>
      <c r="AO2530" s="15"/>
      <c r="AP2530" s="15"/>
      <c r="AQ2530" s="15"/>
      <c r="AR2530" s="15"/>
      <c r="AS2530" s="15"/>
      <c r="AT2530" s="15"/>
      <c r="AU2530" s="15"/>
    </row>
    <row r="2531" spans="27:47" x14ac:dyDescent="0.2">
      <c r="AA2531" s="15"/>
      <c r="AB2531" s="15"/>
      <c r="AC2531" s="15"/>
      <c r="AD2531" s="15"/>
      <c r="AE2531" s="15"/>
      <c r="AF2531" s="107"/>
      <c r="AG2531" s="68"/>
      <c r="AN2531" s="15"/>
      <c r="AO2531" s="15"/>
      <c r="AP2531" s="15"/>
      <c r="AQ2531" s="15"/>
      <c r="AR2531" s="15"/>
      <c r="AS2531" s="15"/>
      <c r="AT2531" s="15"/>
      <c r="AU2531" s="15"/>
    </row>
    <row r="2532" spans="27:47" x14ac:dyDescent="0.2">
      <c r="AA2532" s="15"/>
      <c r="AB2532" s="15"/>
      <c r="AC2532" s="15"/>
      <c r="AD2532" s="15"/>
      <c r="AE2532" s="15"/>
      <c r="AF2532" s="107"/>
      <c r="AG2532" s="68"/>
      <c r="AN2532" s="15"/>
      <c r="AO2532" s="15"/>
      <c r="AP2532" s="15"/>
      <c r="AQ2532" s="15"/>
      <c r="AR2532" s="15"/>
      <c r="AS2532" s="15"/>
      <c r="AT2532" s="15"/>
      <c r="AU2532" s="15"/>
    </row>
    <row r="2533" spans="27:47" x14ac:dyDescent="0.2">
      <c r="AA2533" s="15"/>
      <c r="AB2533" s="15"/>
      <c r="AC2533" s="15"/>
      <c r="AD2533" s="15"/>
      <c r="AE2533" s="15"/>
      <c r="AF2533" s="107"/>
      <c r="AG2533" s="68"/>
      <c r="AN2533" s="15"/>
      <c r="AO2533" s="15"/>
      <c r="AP2533" s="15"/>
      <c r="AQ2533" s="15"/>
      <c r="AR2533" s="15"/>
      <c r="AS2533" s="15"/>
      <c r="AT2533" s="15"/>
      <c r="AU2533" s="15"/>
    </row>
    <row r="2534" spans="27:47" x14ac:dyDescent="0.2">
      <c r="AA2534" s="15"/>
      <c r="AB2534" s="15"/>
      <c r="AC2534" s="15"/>
      <c r="AD2534" s="15"/>
      <c r="AE2534" s="15"/>
      <c r="AF2534" s="107"/>
      <c r="AG2534" s="68"/>
      <c r="AN2534" s="15"/>
      <c r="AO2534" s="15"/>
      <c r="AP2534" s="15"/>
      <c r="AQ2534" s="15"/>
      <c r="AR2534" s="15"/>
      <c r="AS2534" s="15"/>
      <c r="AT2534" s="15"/>
      <c r="AU2534" s="15"/>
    </row>
  </sheetData>
  <sortState xmlns:xlrd2="http://schemas.microsoft.com/office/spreadsheetml/2017/richdata2" ref="A21:AU450">
    <sortCondition ref="C21:C450"/>
  </sortState>
  <phoneticPr fontId="8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6"/>
  </sheetPr>
  <dimension ref="A1:AI1436"/>
  <sheetViews>
    <sheetView workbookViewId="0">
      <selection activeCell="B10" sqref="B10"/>
    </sheetView>
  </sheetViews>
  <sheetFormatPr defaultRowHeight="12.75" x14ac:dyDescent="0.2"/>
  <cols>
    <col min="2" max="2" width="10.7109375" customWidth="1"/>
    <col min="5" max="5" width="10.7109375" customWidth="1"/>
    <col min="6" max="6" width="12.42578125" bestFit="1" customWidth="1"/>
  </cols>
  <sheetData>
    <row r="1" spans="1:35" ht="18.75" thickBot="1" x14ac:dyDescent="0.25">
      <c r="A1" s="119" t="s">
        <v>6</v>
      </c>
      <c r="B1" s="17"/>
      <c r="C1" s="17"/>
      <c r="D1" s="27" t="s">
        <v>68</v>
      </c>
      <c r="E1" s="17"/>
      <c r="F1" s="17"/>
      <c r="G1" s="17"/>
      <c r="H1" s="17"/>
      <c r="I1" s="17"/>
      <c r="J1" s="17"/>
      <c r="K1" s="17"/>
      <c r="L1" s="17"/>
      <c r="M1" s="120" t="s">
        <v>7</v>
      </c>
      <c r="N1" s="17" t="s">
        <v>8</v>
      </c>
      <c r="O1" s="17">
        <f ca="1">H18*J18-I18*I18</f>
        <v>779.67112234164119</v>
      </c>
      <c r="P1" s="17" t="s">
        <v>75</v>
      </c>
      <c r="Q1" s="17"/>
      <c r="R1" s="17"/>
      <c r="S1" s="17"/>
      <c r="T1" s="17"/>
      <c r="U1" s="6" t="s">
        <v>56</v>
      </c>
      <c r="V1" s="147" t="s">
        <v>58</v>
      </c>
      <c r="W1" s="17"/>
      <c r="X1" s="17"/>
      <c r="Y1" s="17"/>
      <c r="Z1" s="17"/>
      <c r="AA1" s="17">
        <v>1</v>
      </c>
      <c r="AB1" s="17" t="s">
        <v>9</v>
      </c>
      <c r="AC1" s="17"/>
      <c r="AD1" s="17"/>
      <c r="AE1" s="17"/>
      <c r="AF1" s="17"/>
      <c r="AG1" s="17"/>
      <c r="AH1" s="17"/>
      <c r="AI1" s="17"/>
    </row>
    <row r="2" spans="1:35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20" t="s">
        <v>10</v>
      </c>
      <c r="N2" s="17" t="s">
        <v>11</v>
      </c>
      <c r="O2" s="17">
        <f ca="1">+F18*J18-H18*I18</f>
        <v>194.18254327308296</v>
      </c>
      <c r="P2" s="17" t="s">
        <v>76</v>
      </c>
      <c r="Q2" s="17"/>
      <c r="R2" s="17"/>
      <c r="S2" s="17"/>
      <c r="T2" s="17"/>
      <c r="U2" s="17">
        <v>-1.2</v>
      </c>
      <c r="V2" s="17">
        <f t="shared" ref="V2:V47" ca="1" si="0">+E$4+E$5*U2+E$6*U2^2</f>
        <v>-0.3042402543161829</v>
      </c>
      <c r="W2" s="17"/>
      <c r="X2" s="17"/>
      <c r="Y2" s="17"/>
      <c r="Z2" s="17"/>
      <c r="AA2" s="17">
        <v>2</v>
      </c>
      <c r="AB2" s="17" t="s">
        <v>834</v>
      </c>
      <c r="AC2" s="17"/>
      <c r="AD2" s="17"/>
      <c r="AE2" s="17"/>
      <c r="AF2" s="17"/>
      <c r="AG2" s="17"/>
      <c r="AH2" s="17"/>
      <c r="AI2" s="17"/>
    </row>
    <row r="3" spans="1:35" ht="13.5" thickBot="1" x14ac:dyDescent="0.25">
      <c r="A3" s="17" t="s">
        <v>12</v>
      </c>
      <c r="B3" s="17" t="s">
        <v>13</v>
      </c>
      <c r="C3" s="17"/>
      <c r="D3" s="17"/>
      <c r="E3" s="121" t="s">
        <v>14</v>
      </c>
      <c r="F3" s="121" t="s">
        <v>15</v>
      </c>
      <c r="G3" s="121" t="s">
        <v>16</v>
      </c>
      <c r="H3" s="121" t="s">
        <v>17</v>
      </c>
      <c r="I3" s="17"/>
      <c r="J3" s="17"/>
      <c r="K3" s="17"/>
      <c r="L3" s="17"/>
      <c r="M3" s="120" t="s">
        <v>18</v>
      </c>
      <c r="N3" s="17" t="s">
        <v>19</v>
      </c>
      <c r="O3" s="17">
        <f ca="1">+F18*I18-H18*H18</f>
        <v>-874.37875155237975</v>
      </c>
      <c r="P3" s="17" t="s">
        <v>77</v>
      </c>
      <c r="Q3" s="17"/>
      <c r="R3" s="17"/>
      <c r="S3" s="17"/>
      <c r="T3" s="17"/>
      <c r="U3" s="17">
        <v>-1.1499999999999999</v>
      </c>
      <c r="V3" s="17">
        <f t="shared" ca="1" si="0"/>
        <v>-0.29050200967730494</v>
      </c>
      <c r="W3" s="17"/>
      <c r="X3" s="17"/>
      <c r="Y3" s="17"/>
      <c r="Z3" s="17"/>
      <c r="AA3" s="17">
        <v>3</v>
      </c>
      <c r="AB3" s="17" t="s">
        <v>865</v>
      </c>
      <c r="AC3" s="17"/>
      <c r="AD3" s="17"/>
      <c r="AE3" s="17"/>
      <c r="AF3" s="17"/>
      <c r="AG3" s="17"/>
      <c r="AH3" s="17"/>
      <c r="AI3" s="17"/>
    </row>
    <row r="4" spans="1:35" x14ac:dyDescent="0.2">
      <c r="A4" s="17" t="s">
        <v>20</v>
      </c>
      <c r="B4" s="17" t="s">
        <v>21</v>
      </c>
      <c r="C4" s="17"/>
      <c r="D4" s="122" t="s">
        <v>22</v>
      </c>
      <c r="E4" s="123">
        <f ca="1">(G18*O1-K18*O2+L18*O3)/O7</f>
        <v>2.5391464187548427E-2</v>
      </c>
      <c r="F4" s="124">
        <f ca="1">+E7/O7*O18</f>
        <v>4.468010520736718E-4</v>
      </c>
      <c r="G4" s="125">
        <f>+B18</f>
        <v>1</v>
      </c>
      <c r="H4" s="126">
        <f ca="1">ABS(F4/E4)</f>
        <v>1.7596506005855935E-2</v>
      </c>
      <c r="I4" s="17"/>
      <c r="J4" s="17"/>
      <c r="K4" s="17"/>
      <c r="L4" s="17"/>
      <c r="M4" s="120" t="s">
        <v>23</v>
      </c>
      <c r="N4" s="17" t="s">
        <v>24</v>
      </c>
      <c r="O4" s="17">
        <f ca="1">+C18*J18-H18*H18</f>
        <v>1611.0844537906828</v>
      </c>
      <c r="P4" s="17" t="s">
        <v>78</v>
      </c>
      <c r="Q4" s="17"/>
      <c r="R4" s="17"/>
      <c r="S4" s="17"/>
      <c r="T4" s="17"/>
      <c r="U4" s="17">
        <v>-1.1000000000000001</v>
      </c>
      <c r="V4" s="17">
        <f t="shared" ca="1" si="0"/>
        <v>-0.27676407718635948</v>
      </c>
      <c r="W4" s="17"/>
      <c r="X4" s="17"/>
      <c r="Y4" s="17"/>
      <c r="Z4" s="17"/>
      <c r="AA4" s="17">
        <v>4</v>
      </c>
      <c r="AB4" s="17" t="s">
        <v>25</v>
      </c>
      <c r="AC4" s="17"/>
      <c r="AD4" s="17"/>
      <c r="AE4" s="17"/>
      <c r="AF4" s="17"/>
      <c r="AG4" s="17"/>
      <c r="AH4" s="17"/>
      <c r="AI4" s="17"/>
    </row>
    <row r="5" spans="1:35" x14ac:dyDescent="0.2">
      <c r="A5" s="17" t="s">
        <v>26</v>
      </c>
      <c r="B5" s="127">
        <v>40323</v>
      </c>
      <c r="C5" s="17"/>
      <c r="D5" s="128" t="s">
        <v>27</v>
      </c>
      <c r="E5" s="129">
        <f ca="1">+(-G18*O2+K18*O4-L18*O5)/O7</f>
        <v>0.27461818324933635</v>
      </c>
      <c r="F5" s="130">
        <f ca="1">P18*E7/O7</f>
        <v>3.9914934019849542E-4</v>
      </c>
      <c r="G5" s="131">
        <f>+B18/A18</f>
        <v>1E-4</v>
      </c>
      <c r="H5" s="126">
        <f ca="1">ABS(F5/E5)</f>
        <v>1.4534701798536497E-3</v>
      </c>
      <c r="I5" s="17"/>
      <c r="J5" s="17"/>
      <c r="K5" s="17"/>
      <c r="L5" s="17"/>
      <c r="M5" s="120" t="s">
        <v>28</v>
      </c>
      <c r="N5" s="17" t="s">
        <v>29</v>
      </c>
      <c r="O5" s="17">
        <f ca="1">+C18*I18-F18*H18</f>
        <v>1233.9887052661238</v>
      </c>
      <c r="P5" s="17" t="s">
        <v>79</v>
      </c>
      <c r="Q5" s="17"/>
      <c r="R5" s="17"/>
      <c r="S5" s="17"/>
      <c r="T5" s="17"/>
      <c r="U5" s="17">
        <v>-1.05</v>
      </c>
      <c r="V5" s="17">
        <f t="shared" ca="1" si="0"/>
        <v>-0.2630264568433463</v>
      </c>
      <c r="W5" s="17"/>
      <c r="X5" s="17"/>
      <c r="Y5" s="17"/>
      <c r="Z5" s="17"/>
      <c r="AA5" s="17">
        <v>5</v>
      </c>
      <c r="AB5" s="17" t="s">
        <v>882</v>
      </c>
      <c r="AC5" s="17"/>
      <c r="AD5" s="17"/>
      <c r="AE5" s="17"/>
      <c r="AF5" s="17"/>
      <c r="AG5" s="17"/>
      <c r="AH5" s="17"/>
      <c r="AI5" s="17"/>
    </row>
    <row r="6" spans="1:35" ht="13.5" thickBot="1" x14ac:dyDescent="0.25">
      <c r="A6" s="17"/>
      <c r="B6" s="17"/>
      <c r="C6" s="17"/>
      <c r="D6" s="132" t="s">
        <v>30</v>
      </c>
      <c r="E6" s="133">
        <f ca="1">+(G18*O3-K18*O5+L18*O6)/O7</f>
        <v>-6.2429586477605759E-5</v>
      </c>
      <c r="F6" s="134">
        <f ca="1">Q18*E7/O7</f>
        <v>7.9411592508454789E-4</v>
      </c>
      <c r="G6" s="135">
        <f>+B18/A18^2</f>
        <v>1E-8</v>
      </c>
      <c r="H6" s="126">
        <f ca="1">ABS(F6/E6)</f>
        <v>12.7201855704972</v>
      </c>
      <c r="I6" s="17"/>
      <c r="J6" s="17"/>
      <c r="K6" s="17"/>
      <c r="L6" s="17"/>
      <c r="M6" s="136" t="s">
        <v>31</v>
      </c>
      <c r="N6" s="49" t="s">
        <v>32</v>
      </c>
      <c r="O6" s="49">
        <f ca="1">+C18*H18-F18*F18</f>
        <v>3094.709051720909</v>
      </c>
      <c r="P6" s="17" t="s">
        <v>80</v>
      </c>
      <c r="Q6" s="17"/>
      <c r="R6" s="17"/>
      <c r="S6" s="17"/>
      <c r="T6" s="17"/>
      <c r="U6" s="17">
        <v>-1</v>
      </c>
      <c r="V6" s="17">
        <f t="shared" ca="1" si="0"/>
        <v>-0.24928914864826554</v>
      </c>
      <c r="W6" s="17"/>
      <c r="X6" s="17"/>
      <c r="Y6" s="17"/>
      <c r="Z6" s="17"/>
      <c r="AA6" s="17">
        <v>6</v>
      </c>
      <c r="AB6" s="17" t="s">
        <v>884</v>
      </c>
      <c r="AC6" s="17"/>
      <c r="AD6" s="17"/>
      <c r="AE6" s="17"/>
      <c r="AF6" s="17"/>
      <c r="AG6" s="17"/>
      <c r="AH6" s="17"/>
      <c r="AI6" s="17"/>
    </row>
    <row r="7" spans="1:35" x14ac:dyDescent="0.2">
      <c r="A7" s="17"/>
      <c r="B7" s="17"/>
      <c r="C7" s="17"/>
      <c r="D7" s="27" t="s">
        <v>33</v>
      </c>
      <c r="E7" s="137">
        <f ca="1">SQRT(N18/(B15-3))</f>
        <v>3.7108082689888736E-3</v>
      </c>
      <c r="F7" s="17"/>
      <c r="G7" s="138">
        <f>+B22</f>
        <v>-0.24950359295352859</v>
      </c>
      <c r="H7" s="17"/>
      <c r="I7" s="17"/>
      <c r="J7" s="17"/>
      <c r="K7" s="17"/>
      <c r="L7" s="17"/>
      <c r="M7" s="120" t="s">
        <v>34</v>
      </c>
      <c r="N7" s="17" t="s">
        <v>35</v>
      </c>
      <c r="O7" s="17">
        <f ca="1">+C18*O1-F18*O2+H18*O3</f>
        <v>30538.884634113667</v>
      </c>
      <c r="P7" s="17"/>
      <c r="Q7" s="17"/>
      <c r="R7" s="17"/>
      <c r="S7" s="17"/>
      <c r="T7" s="17"/>
      <c r="U7" s="17">
        <v>-0.95</v>
      </c>
      <c r="V7" s="17">
        <f t="shared" ca="1" si="0"/>
        <v>-0.23555215260111714</v>
      </c>
      <c r="W7" s="17"/>
      <c r="X7" s="17"/>
      <c r="Y7" s="17"/>
      <c r="Z7" s="17"/>
      <c r="AA7" s="17">
        <v>7</v>
      </c>
      <c r="AB7" s="17" t="s">
        <v>36</v>
      </c>
      <c r="AC7" s="17"/>
      <c r="AD7" s="17"/>
      <c r="AE7" s="17"/>
      <c r="AF7" s="17"/>
      <c r="AG7" s="17"/>
      <c r="AH7" s="17"/>
      <c r="AI7" s="17"/>
    </row>
    <row r="8" spans="1:35" x14ac:dyDescent="0.2">
      <c r="A8" s="19">
        <v>21</v>
      </c>
      <c r="B8" s="17" t="s">
        <v>39</v>
      </c>
      <c r="C8" s="150">
        <v>21</v>
      </c>
      <c r="D8" s="27" t="s">
        <v>67</v>
      </c>
      <c r="E8" s="17"/>
      <c r="F8" s="139">
        <f ca="1">CORREL(INDIRECT(E12):INDIRECT(E13),INDIRECT(M12):INDIRECT(M13))</f>
        <v>0.99839980776502901</v>
      </c>
      <c r="G8" s="137"/>
      <c r="H8" s="17"/>
      <c r="I8" s="17"/>
      <c r="J8" s="17"/>
      <c r="K8" s="138"/>
      <c r="L8" s="17"/>
      <c r="M8" s="17"/>
      <c r="N8" s="17"/>
      <c r="O8" s="17"/>
      <c r="P8" s="17"/>
      <c r="Q8" s="17"/>
      <c r="R8" s="17"/>
      <c r="S8" s="17"/>
      <c r="T8" s="17"/>
      <c r="U8" s="17">
        <v>-0.9</v>
      </c>
      <c r="V8" s="17">
        <f t="shared" ca="1" si="0"/>
        <v>-0.22181546870190114</v>
      </c>
      <c r="W8" s="17"/>
      <c r="X8" s="17"/>
      <c r="Y8" s="17"/>
      <c r="Z8" s="17"/>
      <c r="AA8" s="17">
        <v>8</v>
      </c>
      <c r="AB8" s="17" t="s">
        <v>37</v>
      </c>
      <c r="AC8" s="17"/>
      <c r="AD8" s="17"/>
      <c r="AE8" s="17"/>
      <c r="AF8" s="17"/>
      <c r="AG8" s="17"/>
      <c r="AH8" s="17"/>
      <c r="AI8" s="17"/>
    </row>
    <row r="9" spans="1:35" x14ac:dyDescent="0.2">
      <c r="A9" s="19">
        <f>20+COUNT(A21:A1441)</f>
        <v>423</v>
      </c>
      <c r="B9" s="17" t="s">
        <v>41</v>
      </c>
      <c r="C9" s="150">
        <f>A9</f>
        <v>423</v>
      </c>
      <c r="D9" s="17"/>
      <c r="E9" s="140">
        <f ca="1">E6*G6</f>
        <v>-6.2429586477605764E-13</v>
      </c>
      <c r="F9" s="141">
        <f ca="1">H6</f>
        <v>12.7201855704972</v>
      </c>
      <c r="G9" s="142">
        <f ca="1">F8</f>
        <v>0.99839980776502901</v>
      </c>
      <c r="H9" s="17"/>
      <c r="I9" s="17"/>
      <c r="J9" s="17"/>
      <c r="K9" s="138"/>
      <c r="L9" s="17"/>
      <c r="M9" s="17"/>
      <c r="N9" s="17"/>
      <c r="O9" s="17"/>
      <c r="P9" s="17"/>
      <c r="Q9" s="17"/>
      <c r="R9" s="17"/>
      <c r="S9" s="17"/>
      <c r="T9" s="17"/>
      <c r="U9" s="17">
        <v>-0.85</v>
      </c>
      <c r="V9" s="17">
        <f t="shared" ca="1" si="0"/>
        <v>-0.20807909695061752</v>
      </c>
      <c r="W9" s="17"/>
      <c r="X9" s="17"/>
      <c r="Y9" s="17"/>
      <c r="Z9" s="17"/>
      <c r="AA9" s="17">
        <v>9</v>
      </c>
      <c r="AB9" s="17" t="s">
        <v>676</v>
      </c>
      <c r="AC9" s="17"/>
      <c r="AD9" s="17"/>
      <c r="AE9" s="17"/>
      <c r="AF9" s="17"/>
      <c r="AG9" s="17"/>
      <c r="AH9" s="17"/>
      <c r="AI9" s="17"/>
    </row>
    <row r="10" spans="1:35" x14ac:dyDescent="0.2">
      <c r="A10" s="151" t="s">
        <v>607</v>
      </c>
      <c r="B10" s="152">
        <f>'Active 2'!C8</f>
        <v>1.548853</v>
      </c>
      <c r="C10" s="17"/>
      <c r="D10" s="17" t="s">
        <v>70</v>
      </c>
      <c r="E10" s="17">
        <f ca="1">2*E9*365.2422/B10</f>
        <v>-2.9443619904756589E-10</v>
      </c>
      <c r="F10">
        <f ca="1">+ABS(F9*E10)</f>
        <v>3.7452830905568895E-9</v>
      </c>
      <c r="G10" s="17" t="s">
        <v>96</v>
      </c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>
        <v>-0.8</v>
      </c>
      <c r="V10" s="17">
        <f t="shared" ca="1" si="0"/>
        <v>-0.19434303734726632</v>
      </c>
      <c r="W10" s="17"/>
      <c r="X10" s="17"/>
      <c r="Y10" s="17"/>
      <c r="Z10" s="17"/>
      <c r="AA10" s="17">
        <v>10</v>
      </c>
      <c r="AB10" s="17" t="s">
        <v>38</v>
      </c>
      <c r="AC10" s="17"/>
      <c r="AD10" s="17"/>
      <c r="AE10" s="17"/>
      <c r="AF10" s="17"/>
      <c r="AG10" s="17"/>
      <c r="AH10" s="17"/>
      <c r="AI10" s="17"/>
    </row>
    <row r="11" spans="1:35" x14ac:dyDescent="0.2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>
        <v>-0.75</v>
      </c>
      <c r="V11" s="17">
        <f t="shared" ca="1" si="0"/>
        <v>-0.18060728989184746</v>
      </c>
      <c r="W11" s="17"/>
      <c r="X11" s="17"/>
      <c r="Y11" s="17"/>
      <c r="Z11" s="17"/>
      <c r="AA11" s="17">
        <v>11</v>
      </c>
      <c r="AB11" s="17" t="s">
        <v>5</v>
      </c>
      <c r="AC11" s="17"/>
      <c r="AD11" s="17"/>
      <c r="AE11" s="17"/>
      <c r="AF11" s="17"/>
      <c r="AG11" s="17"/>
      <c r="AH11" s="17"/>
      <c r="AI11" s="17"/>
    </row>
    <row r="12" spans="1:35" x14ac:dyDescent="0.2">
      <c r="A12" s="17"/>
      <c r="B12" s="17"/>
      <c r="C12" s="20" t="str">
        <f t="shared" ref="C12:Q13" si="1">C$15&amp;$C8</f>
        <v>C21</v>
      </c>
      <c r="D12" s="20" t="str">
        <f t="shared" si="1"/>
        <v>D21</v>
      </c>
      <c r="E12" s="20" t="str">
        <f t="shared" si="1"/>
        <v>E21</v>
      </c>
      <c r="F12" s="20" t="str">
        <f t="shared" si="1"/>
        <v>F21</v>
      </c>
      <c r="G12" s="20" t="str">
        <f t="shared" ref="G12:Q12" si="2">G15&amp;$C8</f>
        <v>G21</v>
      </c>
      <c r="H12" s="20" t="str">
        <f t="shared" si="2"/>
        <v>H21</v>
      </c>
      <c r="I12" s="20" t="str">
        <f t="shared" si="2"/>
        <v>I21</v>
      </c>
      <c r="J12" s="20" t="str">
        <f t="shared" si="2"/>
        <v>J21</v>
      </c>
      <c r="K12" s="20" t="str">
        <f t="shared" si="2"/>
        <v>K21</v>
      </c>
      <c r="L12" s="20" t="str">
        <f t="shared" si="2"/>
        <v>L21</v>
      </c>
      <c r="M12" s="20" t="str">
        <f t="shared" si="2"/>
        <v>M21</v>
      </c>
      <c r="N12" s="20" t="str">
        <f t="shared" si="2"/>
        <v>N21</v>
      </c>
      <c r="O12" s="20" t="str">
        <f t="shared" si="2"/>
        <v>O21</v>
      </c>
      <c r="P12" s="20" t="str">
        <f t="shared" si="2"/>
        <v>P21</v>
      </c>
      <c r="Q12" s="20" t="str">
        <f t="shared" si="2"/>
        <v>Q21</v>
      </c>
      <c r="R12" s="17"/>
      <c r="S12" s="17"/>
      <c r="T12" s="17"/>
      <c r="U12" s="17">
        <v>-0.7</v>
      </c>
      <c r="V12" s="17">
        <f t="shared" ca="1" si="0"/>
        <v>-0.16687185458436105</v>
      </c>
      <c r="W12" s="17"/>
      <c r="X12" s="17"/>
      <c r="Y12" s="17"/>
      <c r="Z12" s="17"/>
      <c r="AA12" s="17">
        <v>12</v>
      </c>
      <c r="AB12" s="17" t="s">
        <v>40</v>
      </c>
      <c r="AC12" s="17"/>
      <c r="AD12" s="17"/>
      <c r="AE12" s="17"/>
      <c r="AF12" s="17"/>
      <c r="AG12" s="17"/>
      <c r="AH12" s="17"/>
      <c r="AI12" s="17"/>
    </row>
    <row r="13" spans="1:35" x14ac:dyDescent="0.2">
      <c r="A13" s="17"/>
      <c r="B13" s="17"/>
      <c r="C13" s="20" t="str">
        <f t="shared" si="1"/>
        <v>C423</v>
      </c>
      <c r="D13" s="20" t="str">
        <f t="shared" si="1"/>
        <v>D423</v>
      </c>
      <c r="E13" s="20" t="str">
        <f t="shared" si="1"/>
        <v>E423</v>
      </c>
      <c r="F13" s="20" t="str">
        <f t="shared" si="1"/>
        <v>F423</v>
      </c>
      <c r="G13" s="20" t="str">
        <f t="shared" si="1"/>
        <v>G423</v>
      </c>
      <c r="H13" s="20" t="str">
        <f t="shared" si="1"/>
        <v>H423</v>
      </c>
      <c r="I13" s="20" t="str">
        <f t="shared" si="1"/>
        <v>I423</v>
      </c>
      <c r="J13" s="20" t="str">
        <f t="shared" si="1"/>
        <v>J423</v>
      </c>
      <c r="K13" s="20" t="str">
        <f t="shared" si="1"/>
        <v>K423</v>
      </c>
      <c r="L13" s="20" t="str">
        <f t="shared" si="1"/>
        <v>L423</v>
      </c>
      <c r="M13" s="20" t="str">
        <f t="shared" si="1"/>
        <v>M423</v>
      </c>
      <c r="N13" s="20" t="str">
        <f t="shared" si="1"/>
        <v>N423</v>
      </c>
      <c r="O13" s="20" t="str">
        <f t="shared" si="1"/>
        <v>O423</v>
      </c>
      <c r="P13" s="20" t="str">
        <f t="shared" si="1"/>
        <v>P423</v>
      </c>
      <c r="Q13" s="20" t="str">
        <f t="shared" si="1"/>
        <v>Q423</v>
      </c>
      <c r="R13" s="17"/>
      <c r="S13" s="17"/>
      <c r="T13" s="17"/>
      <c r="U13" s="17">
        <v>-0.65</v>
      </c>
      <c r="V13" s="17">
        <f t="shared" ca="1" si="0"/>
        <v>-0.15313673142480699</v>
      </c>
      <c r="W13" s="17"/>
      <c r="X13" s="17"/>
      <c r="Y13" s="17"/>
      <c r="Z13" s="17"/>
      <c r="AA13" s="17">
        <v>13</v>
      </c>
      <c r="AB13" s="17" t="s">
        <v>95</v>
      </c>
      <c r="AC13" s="17"/>
      <c r="AD13" s="17"/>
      <c r="AE13" s="17"/>
      <c r="AF13" s="17"/>
      <c r="AG13" s="17"/>
      <c r="AH13" s="17"/>
      <c r="AI13" s="17"/>
    </row>
    <row r="14" spans="1:35" x14ac:dyDescent="0.2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>
        <v>-0.59999999999999898</v>
      </c>
      <c r="V14" s="17">
        <f t="shared" ca="1" si="0"/>
        <v>-0.13940192041318505</v>
      </c>
      <c r="W14" s="17"/>
      <c r="X14" s="17"/>
      <c r="Y14" s="17"/>
      <c r="Z14" s="17"/>
      <c r="AA14" s="17">
        <v>14</v>
      </c>
      <c r="AB14" s="17" t="s">
        <v>42</v>
      </c>
      <c r="AC14" s="17"/>
      <c r="AD14" s="17"/>
      <c r="AE14" s="17"/>
      <c r="AF14" s="17"/>
      <c r="AG14" s="17"/>
      <c r="AH14" s="17"/>
      <c r="AI14" s="17"/>
    </row>
    <row r="15" spans="1:35" x14ac:dyDescent="0.2">
      <c r="A15" s="27" t="s">
        <v>45</v>
      </c>
      <c r="B15" s="27">
        <f>C9-C8+1</f>
        <v>403</v>
      </c>
      <c r="C15" s="20" t="str">
        <f t="shared" ref="C15:Q15" si="3">VLOOKUP(C16,$AA1:$AB25,2,FALSE)</f>
        <v>C</v>
      </c>
      <c r="D15" s="20" t="str">
        <f t="shared" si="3"/>
        <v>D</v>
      </c>
      <c r="E15" s="20" t="str">
        <f t="shared" si="3"/>
        <v>E</v>
      </c>
      <c r="F15" s="20" t="str">
        <f t="shared" si="3"/>
        <v>F</v>
      </c>
      <c r="G15" s="20" t="str">
        <f t="shared" si="3"/>
        <v>G</v>
      </c>
      <c r="H15" s="20" t="str">
        <f t="shared" si="3"/>
        <v>H</v>
      </c>
      <c r="I15" s="20" t="str">
        <f t="shared" si="3"/>
        <v>I</v>
      </c>
      <c r="J15" s="20" t="str">
        <f t="shared" si="3"/>
        <v>J</v>
      </c>
      <c r="K15" s="20" t="str">
        <f t="shared" si="3"/>
        <v>K</v>
      </c>
      <c r="L15" s="20" t="str">
        <f t="shared" si="3"/>
        <v>L</v>
      </c>
      <c r="M15" s="20" t="str">
        <f t="shared" si="3"/>
        <v>M</v>
      </c>
      <c r="N15" s="20" t="str">
        <f t="shared" si="3"/>
        <v>N</v>
      </c>
      <c r="O15" s="20" t="str">
        <f t="shared" si="3"/>
        <v>O</v>
      </c>
      <c r="P15" s="20" t="str">
        <f t="shared" si="3"/>
        <v>P</v>
      </c>
      <c r="Q15" s="20" t="str">
        <f t="shared" si="3"/>
        <v>Q</v>
      </c>
      <c r="R15" s="17"/>
      <c r="S15" s="17"/>
      <c r="T15" s="17"/>
      <c r="U15" s="17">
        <v>-0.54999999999999905</v>
      </c>
      <c r="V15" s="17">
        <f t="shared" ca="1" si="0"/>
        <v>-0.12566742154949578</v>
      </c>
      <c r="W15" s="17"/>
      <c r="X15" s="17"/>
      <c r="Y15" s="17"/>
      <c r="Z15" s="17"/>
      <c r="AA15" s="17">
        <v>15</v>
      </c>
      <c r="AB15" s="17" t="s">
        <v>43</v>
      </c>
      <c r="AC15" s="17"/>
      <c r="AD15" s="17"/>
      <c r="AE15" s="17"/>
      <c r="AF15" s="17"/>
      <c r="AG15" s="17"/>
      <c r="AH15" s="17"/>
      <c r="AI15" s="17"/>
    </row>
    <row r="16" spans="1:35" x14ac:dyDescent="0.2">
      <c r="A16" s="20"/>
      <c r="B16" s="17"/>
      <c r="C16" s="20">
        <f>COLUMN()</f>
        <v>3</v>
      </c>
      <c r="D16" s="20">
        <f>COLUMN()</f>
        <v>4</v>
      </c>
      <c r="E16" s="20">
        <f>COLUMN()</f>
        <v>5</v>
      </c>
      <c r="F16" s="20">
        <f>COLUMN()</f>
        <v>6</v>
      </c>
      <c r="G16" s="20">
        <f>COLUMN()</f>
        <v>7</v>
      </c>
      <c r="H16" s="20">
        <f>COLUMN()</f>
        <v>8</v>
      </c>
      <c r="I16" s="20">
        <f>COLUMN()</f>
        <v>9</v>
      </c>
      <c r="J16" s="20">
        <f>COLUMN()</f>
        <v>10</v>
      </c>
      <c r="K16" s="20">
        <f>COLUMN()</f>
        <v>11</v>
      </c>
      <c r="L16" s="20">
        <f>COLUMN()</f>
        <v>12</v>
      </c>
      <c r="M16" s="20">
        <f>COLUMN()</f>
        <v>13</v>
      </c>
      <c r="N16" s="20">
        <f>COLUMN()</f>
        <v>14</v>
      </c>
      <c r="O16" s="20">
        <f>COLUMN()</f>
        <v>15</v>
      </c>
      <c r="P16" s="20">
        <f>COLUMN()</f>
        <v>16</v>
      </c>
      <c r="Q16" s="20">
        <f>COLUMN()</f>
        <v>17</v>
      </c>
      <c r="R16" s="17"/>
      <c r="S16" s="17"/>
      <c r="T16" s="17"/>
      <c r="U16" s="17">
        <v>-0.499999999999999</v>
      </c>
      <c r="V16" s="17">
        <f t="shared" ca="1" si="0"/>
        <v>-0.11193323483373888</v>
      </c>
      <c r="W16" s="17"/>
      <c r="X16" s="17"/>
      <c r="Y16" s="17"/>
      <c r="Z16" s="17"/>
      <c r="AA16" s="17">
        <v>16</v>
      </c>
      <c r="AB16" s="17" t="s">
        <v>885</v>
      </c>
      <c r="AC16" s="17"/>
      <c r="AD16" s="17"/>
      <c r="AE16" s="17"/>
      <c r="AF16" s="17"/>
      <c r="AG16" s="17"/>
      <c r="AH16" s="17"/>
      <c r="AI16" s="17"/>
    </row>
    <row r="17" spans="1:35" x14ac:dyDescent="0.2">
      <c r="A17" s="27" t="s">
        <v>44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>
        <v>-0.44999999999999901</v>
      </c>
      <c r="V17" s="17">
        <f t="shared" ca="1" si="0"/>
        <v>-9.8199360265914373E-2</v>
      </c>
      <c r="W17" s="17"/>
      <c r="X17" s="17"/>
      <c r="Y17" s="17"/>
      <c r="Z17" s="17"/>
      <c r="AA17" s="17">
        <v>17</v>
      </c>
      <c r="AB17" s="17" t="s">
        <v>46</v>
      </c>
      <c r="AC17" s="17"/>
      <c r="AD17" s="17"/>
      <c r="AE17" s="17"/>
      <c r="AF17" s="17"/>
      <c r="AG17" s="17"/>
      <c r="AH17" s="17"/>
      <c r="AI17" s="17"/>
    </row>
    <row r="18" spans="1:35" x14ac:dyDescent="0.2">
      <c r="A18" s="143">
        <v>10000</v>
      </c>
      <c r="B18" s="143">
        <v>1</v>
      </c>
      <c r="C18" s="17">
        <f ca="1">SUM(INDIRECT(C12):INDIRECT(C13))</f>
        <v>113.40000000000022</v>
      </c>
      <c r="D18" s="153">
        <f ca="1">SUM(INDIRECT(D12):INDIRECT(D13))</f>
        <v>60.427199999999971</v>
      </c>
      <c r="E18" s="153">
        <f ca="1">SUM(INDIRECT(E12):INDIRECT(E13))</f>
        <v>26.368330183280733</v>
      </c>
      <c r="F18" s="27">
        <f ca="1">SUM(INDIRECT(F12):INDIRECT(F13))</f>
        <v>55.008949999999984</v>
      </c>
      <c r="G18" s="27">
        <f ca="1">SUM(INDIRECT(G12):INDIRECT(G13))</f>
        <v>17.982480352681453</v>
      </c>
      <c r="H18" s="27">
        <f ca="1">SUM(INDIRECT(H12):INDIRECT(H13))</f>
        <v>53.974370650999965</v>
      </c>
      <c r="I18" s="27">
        <f ca="1">SUM(INDIRECT(I12):INDIRECT(I13))</f>
        <v>37.06404022652945</v>
      </c>
      <c r="J18" s="27">
        <f ca="1">SUM(INDIRECT(J12):INDIRECT(J13))</f>
        <v>39.896976551694891</v>
      </c>
      <c r="K18" s="27">
        <f ca="1">SUM(INDIRECT(K12):INDIRECT(K13))</f>
        <v>16.216787501419024</v>
      </c>
      <c r="L18" s="27">
        <f ca="1">SUM(INDIRECT(L12):INDIRECT(L13))</f>
        <v>11.546456938572346</v>
      </c>
      <c r="M18" s="17"/>
      <c r="N18" s="17">
        <f ca="1">SUM(INDIRECT(N12):INDIRECT(N13))</f>
        <v>5.5080392036784805E-3</v>
      </c>
      <c r="O18" s="17">
        <f ca="1">SQRT(SUM(INDIRECT(O12):INDIRECT(O13)))</f>
        <v>3677.0441355614507</v>
      </c>
      <c r="P18" s="17">
        <f ca="1">SQRT(SUM(INDIRECT(P12):INDIRECT(P13)))</f>
        <v>3284.8842539164311</v>
      </c>
      <c r="Q18" s="17">
        <f ca="1">SQRT(SUM(INDIRECT(Q12):INDIRECT(Q13)))</f>
        <v>6535.3456347874089</v>
      </c>
      <c r="R18" s="17"/>
      <c r="S18" s="17"/>
      <c r="T18" s="17"/>
      <c r="U18" s="17">
        <v>-0.39999999999999902</v>
      </c>
      <c r="V18" s="17">
        <f t="shared" ca="1" si="0"/>
        <v>-8.4465797846022261E-2</v>
      </c>
      <c r="W18" s="17"/>
      <c r="X18" s="17"/>
      <c r="Y18" s="17"/>
      <c r="Z18" s="17"/>
      <c r="AA18" s="17">
        <v>18</v>
      </c>
      <c r="AB18" s="17" t="s">
        <v>869</v>
      </c>
      <c r="AC18" s="17"/>
      <c r="AD18" s="17"/>
      <c r="AE18" s="17"/>
      <c r="AF18" s="17"/>
      <c r="AG18" s="17"/>
      <c r="AH18" s="17"/>
      <c r="AI18" s="17"/>
    </row>
    <row r="19" spans="1:35" x14ac:dyDescent="0.2">
      <c r="A19" s="144" t="s">
        <v>47</v>
      </c>
      <c r="B19" s="17"/>
      <c r="C19" s="17"/>
      <c r="D19" s="17"/>
      <c r="E19" s="17"/>
      <c r="F19" s="145" t="s">
        <v>48</v>
      </c>
      <c r="G19" s="145" t="s">
        <v>49</v>
      </c>
      <c r="H19" s="145" t="s">
        <v>50</v>
      </c>
      <c r="I19" s="145" t="s">
        <v>51</v>
      </c>
      <c r="J19" s="145" t="s">
        <v>52</v>
      </c>
      <c r="K19" s="145" t="s">
        <v>53</v>
      </c>
      <c r="L19" s="145" t="s">
        <v>54</v>
      </c>
      <c r="M19" s="146"/>
      <c r="N19" s="146"/>
      <c r="O19" s="146"/>
      <c r="P19" s="146"/>
      <c r="Q19" s="146"/>
      <c r="R19" s="17"/>
      <c r="S19" s="17"/>
      <c r="T19" s="17"/>
      <c r="U19" s="17">
        <v>-0.34999999999999898</v>
      </c>
      <c r="V19" s="17">
        <f t="shared" ca="1" si="0"/>
        <v>-7.0732547574062526E-2</v>
      </c>
      <c r="W19" s="17"/>
      <c r="X19" s="17"/>
      <c r="Y19" s="17"/>
      <c r="Z19" s="17"/>
      <c r="AA19" s="17">
        <v>19</v>
      </c>
      <c r="AB19" s="17" t="s">
        <v>55</v>
      </c>
      <c r="AC19" s="17"/>
      <c r="AD19" s="17"/>
      <c r="AE19" s="17"/>
      <c r="AF19" s="17"/>
      <c r="AG19" s="17"/>
      <c r="AH19" s="17"/>
      <c r="AI19" s="17"/>
    </row>
    <row r="20" spans="1:35" ht="15" thickBot="1" x14ac:dyDescent="0.25">
      <c r="A20" s="6" t="s">
        <v>56</v>
      </c>
      <c r="B20" s="6" t="s">
        <v>57</v>
      </c>
      <c r="C20" s="6" t="s">
        <v>71</v>
      </c>
      <c r="D20" s="6" t="s">
        <v>56</v>
      </c>
      <c r="E20" s="6" t="s">
        <v>57</v>
      </c>
      <c r="F20" s="6" t="s">
        <v>72</v>
      </c>
      <c r="G20" s="6" t="s">
        <v>73</v>
      </c>
      <c r="H20" s="6" t="s">
        <v>1</v>
      </c>
      <c r="I20" s="6" t="s">
        <v>2</v>
      </c>
      <c r="J20" s="6" t="s">
        <v>3</v>
      </c>
      <c r="K20" s="6" t="s">
        <v>74</v>
      </c>
      <c r="L20" s="6" t="s">
        <v>4</v>
      </c>
      <c r="M20" s="147" t="s">
        <v>58</v>
      </c>
      <c r="N20" s="6" t="s">
        <v>69</v>
      </c>
      <c r="O20" s="6" t="s">
        <v>59</v>
      </c>
      <c r="P20" s="6" t="s">
        <v>60</v>
      </c>
      <c r="Q20" s="6" t="s">
        <v>61</v>
      </c>
      <c r="R20" s="121" t="s">
        <v>62</v>
      </c>
      <c r="S20" s="17"/>
      <c r="T20" s="17"/>
      <c r="U20" s="17">
        <v>-0.29999999999999899</v>
      </c>
      <c r="V20" s="17">
        <f t="shared" ca="1" si="0"/>
        <v>-5.6999609450035189E-2</v>
      </c>
      <c r="W20" s="17"/>
      <c r="X20" s="17"/>
      <c r="Y20" s="17"/>
      <c r="Z20" s="17"/>
      <c r="AA20" s="17">
        <v>20</v>
      </c>
      <c r="AB20" s="17" t="s">
        <v>63</v>
      </c>
      <c r="AC20" s="17"/>
      <c r="AD20" s="17"/>
      <c r="AE20" s="17"/>
      <c r="AF20" s="17"/>
      <c r="AG20" s="17"/>
      <c r="AH20" s="17"/>
      <c r="AI20" s="17"/>
    </row>
    <row r="21" spans="1:35" x14ac:dyDescent="0.2">
      <c r="A21" s="148">
        <v>-11066</v>
      </c>
      <c r="B21" s="148">
        <v>-0.27047893837661618</v>
      </c>
      <c r="C21" s="154">
        <v>0.1</v>
      </c>
      <c r="D21" s="149">
        <f>A21/A$18</f>
        <v>-1.1066</v>
      </c>
      <c r="E21" s="149">
        <f>B21/B$18</f>
        <v>-0.27047893837661618</v>
      </c>
      <c r="F21" s="19">
        <f>$C21*D21</f>
        <v>-0.11066000000000001</v>
      </c>
      <c r="G21" s="19">
        <f>$C21*E21</f>
        <v>-2.7047893837661621E-2</v>
      </c>
      <c r="H21" s="19">
        <f>C21*D21*D21</f>
        <v>0.12245635600000002</v>
      </c>
      <c r="I21" s="19">
        <f>C21*D21*D21*D21</f>
        <v>-0.13551020354960003</v>
      </c>
      <c r="J21" s="19">
        <f>C21*D21*D21*D21*D21</f>
        <v>0.14995559124798741</v>
      </c>
      <c r="K21" s="19">
        <f>C21*E21*D21</f>
        <v>2.9931199320756351E-2</v>
      </c>
      <c r="L21" s="19">
        <f>C21*E21*D21*D21</f>
        <v>-3.3121865168348981E-2</v>
      </c>
      <c r="M21" s="19">
        <f t="shared" ref="M21:M84" ca="1" si="4">+E$4+E$5*D21+E$6*D21^2</f>
        <v>-0.27857746639283354</v>
      </c>
      <c r="N21" s="19">
        <f ca="1">C21*(M21-E21)^2</f>
        <v>6.5586156029457401E-6</v>
      </c>
      <c r="O21" s="155">
        <f ca="1">(C21*O$1-O$2*F21+O$3*H21)^2</f>
        <v>58.032144542851562</v>
      </c>
      <c r="P21" s="19">
        <f ca="1">(-C21*O$2+O$4*F21-O$5*H21)^2</f>
        <v>121668.8487474491</v>
      </c>
      <c r="Q21" s="19">
        <f ca="1">+(C21*O$3-F21*O$5+H21*O$6)^2</f>
        <v>183254.29146666659</v>
      </c>
      <c r="R21" s="17">
        <f t="shared" ref="R21:R84" ca="1" si="5">+E21-M21</f>
        <v>8.0985280162173545E-3</v>
      </c>
      <c r="S21" s="17"/>
      <c r="T21" s="17"/>
      <c r="U21" s="17">
        <v>-0.249999999999999</v>
      </c>
      <c r="V21" s="17">
        <f t="shared" ca="1" si="0"/>
        <v>-4.3266983473940236E-2</v>
      </c>
      <c r="W21" s="17"/>
      <c r="X21" s="17"/>
      <c r="Y21" s="17"/>
      <c r="Z21" s="17"/>
      <c r="AA21" s="17">
        <v>21</v>
      </c>
      <c r="AB21" s="17" t="s">
        <v>64</v>
      </c>
      <c r="AC21" s="17"/>
      <c r="AD21" s="17"/>
      <c r="AE21" s="17"/>
      <c r="AF21" s="17"/>
      <c r="AG21" s="17"/>
      <c r="AH21" s="17"/>
      <c r="AI21" s="17"/>
    </row>
    <row r="22" spans="1:35" x14ac:dyDescent="0.2">
      <c r="A22" s="148">
        <v>-10633</v>
      </c>
      <c r="B22" s="148">
        <v>-0.24950359295352859</v>
      </c>
      <c r="C22" s="148">
        <v>0.1</v>
      </c>
      <c r="D22" s="149">
        <f t="shared" ref="D22:E84" si="6">A22/A$18</f>
        <v>-1.0632999999999999</v>
      </c>
      <c r="E22" s="149">
        <f t="shared" si="6"/>
        <v>-0.24950359295352859</v>
      </c>
      <c r="F22" s="19">
        <f t="shared" ref="F22:G84" si="7">$C22*D22</f>
        <v>-0.10632999999999999</v>
      </c>
      <c r="G22" s="19">
        <f t="shared" si="7"/>
        <v>-2.4950359295352859E-2</v>
      </c>
      <c r="H22" s="19">
        <f t="shared" ref="H22:H85" si="8">C22*D22*D22</f>
        <v>0.11306068899999998</v>
      </c>
      <c r="I22" s="19">
        <f t="shared" ref="I22:I85" si="9">C22*D22*D22*D22</f>
        <v>-0.12021743061369997</v>
      </c>
      <c r="J22" s="19">
        <f t="shared" ref="J22:J85" si="10">C22*D22*D22*D22*D22</f>
        <v>0.12782719397154715</v>
      </c>
      <c r="K22" s="19">
        <f t="shared" ref="K22:K85" si="11">C22*E22*D22</f>
        <v>2.6529717038748693E-2</v>
      </c>
      <c r="L22" s="19">
        <f t="shared" ref="L22:L85" si="12">C22*E22*D22*D22</f>
        <v>-2.8209048127301482E-2</v>
      </c>
      <c r="M22" s="19">
        <f t="shared" ca="1" si="4"/>
        <v>-0.26668063338208231</v>
      </c>
      <c r="N22" s="19">
        <f t="shared" ref="N22:N85" ca="1" si="13">C22*(M22-E22)^2</f>
        <v>2.9505071788416916E-5</v>
      </c>
      <c r="O22" s="155">
        <f t="shared" ref="O22:O85" ca="1" si="14">(C22*O$1-O$2*F22+O$3*H22)^2</f>
        <v>5.9205613729164809E-2</v>
      </c>
      <c r="P22" s="19">
        <f t="shared" ref="P22:P85" ca="1" si="15">(-C22*O$2+O$4*F22-O$5*H22)^2</f>
        <v>109058.77300219971</v>
      </c>
      <c r="Q22" s="19">
        <f t="shared" ref="Q22:Q85" ca="1" si="16">+(C22*O$3-F22*O$5+H22*O$6)^2</f>
        <v>154969.8344249361</v>
      </c>
      <c r="R22" s="17">
        <f t="shared" ca="1" si="5"/>
        <v>1.7177040428553725E-2</v>
      </c>
      <c r="S22" s="17"/>
      <c r="T22" s="17"/>
      <c r="U22" s="17">
        <v>-0.2</v>
      </c>
      <c r="V22" s="17">
        <f t="shared" ca="1" si="0"/>
        <v>-2.9534669645777945E-2</v>
      </c>
      <c r="W22" s="17"/>
      <c r="X22" s="17"/>
      <c r="Y22" s="17"/>
      <c r="Z22" s="17"/>
      <c r="AA22" s="17">
        <v>22</v>
      </c>
      <c r="AB22" s="17" t="s">
        <v>857</v>
      </c>
      <c r="AC22" s="17"/>
      <c r="AD22" s="17"/>
      <c r="AE22" s="17"/>
      <c r="AF22" s="17"/>
      <c r="AG22" s="17"/>
      <c r="AH22" s="17"/>
      <c r="AI22" s="17"/>
    </row>
    <row r="23" spans="1:35" x14ac:dyDescent="0.2">
      <c r="A23" s="148">
        <v>-10580</v>
      </c>
      <c r="B23" s="148">
        <v>-0.2560170337559961</v>
      </c>
      <c r="C23" s="148">
        <v>0.1</v>
      </c>
      <c r="D23" s="149">
        <f t="shared" si="6"/>
        <v>-1.0580000000000001</v>
      </c>
      <c r="E23" s="149">
        <f t="shared" si="6"/>
        <v>-0.2560170337559961</v>
      </c>
      <c r="F23" s="19">
        <f t="shared" si="7"/>
        <v>-0.10580000000000001</v>
      </c>
      <c r="G23" s="19">
        <f t="shared" si="7"/>
        <v>-2.560170337559961E-2</v>
      </c>
      <c r="H23" s="19">
        <f t="shared" si="8"/>
        <v>0.11193640000000001</v>
      </c>
      <c r="I23" s="19">
        <f t="shared" si="9"/>
        <v>-0.11842871120000001</v>
      </c>
      <c r="J23" s="19">
        <f t="shared" si="10"/>
        <v>0.12529757644960002</v>
      </c>
      <c r="K23" s="19">
        <f t="shared" si="11"/>
        <v>2.7086602171384391E-2</v>
      </c>
      <c r="L23" s="19">
        <f t="shared" si="12"/>
        <v>-2.8657625097324686E-2</v>
      </c>
      <c r="M23" s="19">
        <f t="shared" ca="1" si="4"/>
        <v>-0.26522445512188736</v>
      </c>
      <c r="N23" s="19">
        <f t="shared" ca="1" si="13"/>
        <v>8.477660820907079E-6</v>
      </c>
      <c r="O23" s="155">
        <f t="shared" ca="1" si="14"/>
        <v>0.40553414303146074</v>
      </c>
      <c r="P23" s="19">
        <f t="shared" ca="1" si="15"/>
        <v>107583.50330788616</v>
      </c>
      <c r="Q23" s="19">
        <f t="shared" ca="1" si="16"/>
        <v>151732.62382868538</v>
      </c>
      <c r="R23" s="17">
        <f t="shared" ca="1" si="5"/>
        <v>9.2074213658912551E-3</v>
      </c>
      <c r="S23" s="17"/>
      <c r="T23" s="17"/>
      <c r="U23" s="17">
        <v>-0.15</v>
      </c>
      <c r="V23" s="17">
        <f t="shared" ca="1" si="0"/>
        <v>-1.580266796554777E-2</v>
      </c>
      <c r="W23" s="17"/>
      <c r="X23" s="17"/>
      <c r="Y23" s="17"/>
      <c r="Z23" s="17"/>
      <c r="AA23" s="17">
        <v>23</v>
      </c>
      <c r="AB23" s="17" t="s">
        <v>65</v>
      </c>
      <c r="AC23" s="17"/>
      <c r="AD23" s="17"/>
      <c r="AE23" s="17"/>
      <c r="AF23" s="17"/>
      <c r="AG23" s="17"/>
      <c r="AH23" s="17"/>
      <c r="AI23" s="17"/>
    </row>
    <row r="24" spans="1:35" x14ac:dyDescent="0.2">
      <c r="A24" s="148">
        <v>-10560</v>
      </c>
      <c r="B24" s="148">
        <v>-0.26181209759237267</v>
      </c>
      <c r="C24" s="148">
        <v>0.1</v>
      </c>
      <c r="D24" s="149">
        <f t="shared" si="6"/>
        <v>-1.056</v>
      </c>
      <c r="E24" s="149">
        <f t="shared" si="6"/>
        <v>-0.26181209759237267</v>
      </c>
      <c r="F24" s="19">
        <f t="shared" si="7"/>
        <v>-0.10560000000000001</v>
      </c>
      <c r="G24" s="19">
        <f t="shared" si="7"/>
        <v>-2.6181209759237267E-2</v>
      </c>
      <c r="H24" s="19">
        <f t="shared" si="8"/>
        <v>0.11151360000000002</v>
      </c>
      <c r="I24" s="19">
        <f t="shared" si="9"/>
        <v>-0.11775836160000003</v>
      </c>
      <c r="J24" s="19">
        <f t="shared" si="10"/>
        <v>0.12435282984960004</v>
      </c>
      <c r="K24" s="19">
        <f t="shared" si="11"/>
        <v>2.7647357505754557E-2</v>
      </c>
      <c r="L24" s="19">
        <f t="shared" si="12"/>
        <v>-2.9195609526076815E-2</v>
      </c>
      <c r="M24" s="19">
        <f t="shared" ca="1" si="4"/>
        <v>-0.26467495480309705</v>
      </c>
      <c r="N24" s="19">
        <f t="shared" ca="1" si="13"/>
        <v>8.195951408996571E-7</v>
      </c>
      <c r="O24" s="155">
        <f t="shared" ca="1" si="14"/>
        <v>0.93637836753270709</v>
      </c>
      <c r="P24" s="19">
        <f t="shared" ca="1" si="15"/>
        <v>107030.58739408644</v>
      </c>
      <c r="Q24" s="19">
        <f t="shared" ca="1" si="16"/>
        <v>150523.42074167979</v>
      </c>
      <c r="R24" s="17">
        <f t="shared" ca="1" si="5"/>
        <v>2.8628572107243788E-3</v>
      </c>
      <c r="S24" s="17"/>
      <c r="T24" s="17"/>
      <c r="U24" s="17">
        <v>-9.9999999999999895E-2</v>
      </c>
      <c r="V24" s="17">
        <f t="shared" ca="1" si="0"/>
        <v>-2.0709784332499557E-3</v>
      </c>
      <c r="W24" s="17"/>
      <c r="X24" s="17"/>
      <c r="Y24" s="17"/>
      <c r="Z24" s="17"/>
      <c r="AA24" s="17">
        <v>24</v>
      </c>
      <c r="AB24" s="17" t="s">
        <v>56</v>
      </c>
      <c r="AC24" s="17"/>
      <c r="AD24" s="17"/>
      <c r="AE24" s="17"/>
      <c r="AF24" s="17"/>
      <c r="AG24" s="17"/>
      <c r="AH24" s="17"/>
      <c r="AI24" s="17"/>
    </row>
    <row r="25" spans="1:35" x14ac:dyDescent="0.2">
      <c r="A25" s="148">
        <v>-10387</v>
      </c>
      <c r="B25" s="148">
        <v>-0.27203339707955715</v>
      </c>
      <c r="C25" s="148">
        <v>0.1</v>
      </c>
      <c r="D25" s="149">
        <f t="shared" si="6"/>
        <v>-1.0387</v>
      </c>
      <c r="E25" s="149">
        <f t="shared" si="6"/>
        <v>-0.27203339707955715</v>
      </c>
      <c r="F25" s="19">
        <f t="shared" si="7"/>
        <v>-0.10387</v>
      </c>
      <c r="G25" s="19">
        <f t="shared" si="7"/>
        <v>-2.7203339707955715E-2</v>
      </c>
      <c r="H25" s="19">
        <f t="shared" si="8"/>
        <v>0.107889769</v>
      </c>
      <c r="I25" s="19">
        <f t="shared" si="9"/>
        <v>-0.11206510306029999</v>
      </c>
      <c r="J25" s="19">
        <f t="shared" si="10"/>
        <v>0.11640202254873359</v>
      </c>
      <c r="K25" s="19">
        <f t="shared" si="11"/>
        <v>2.8256108954653601E-2</v>
      </c>
      <c r="L25" s="19">
        <f t="shared" si="12"/>
        <v>-2.9349620371198693E-2</v>
      </c>
      <c r="M25" s="19">
        <f t="shared" ca="1" si="4"/>
        <v>-0.25992179789017555</v>
      </c>
      <c r="N25" s="19">
        <f t="shared" ca="1" si="13"/>
        <v>1.466908349242289E-5</v>
      </c>
      <c r="O25" s="155">
        <f t="shared" ca="1" si="14"/>
        <v>14.442519361258336</v>
      </c>
      <c r="P25" s="19">
        <f t="shared" ca="1" si="15"/>
        <v>102333.67660020421</v>
      </c>
      <c r="Q25" s="19">
        <f t="shared" ca="1" si="16"/>
        <v>140343.12367361714</v>
      </c>
      <c r="R25" s="17">
        <f t="shared" ca="1" si="5"/>
        <v>-1.2111599189381594E-2</v>
      </c>
      <c r="S25" s="17"/>
      <c r="T25" s="17"/>
      <c r="U25" s="17">
        <v>-0.05</v>
      </c>
      <c r="V25" s="17">
        <f t="shared" ca="1" si="0"/>
        <v>1.1660398951115416E-2</v>
      </c>
      <c r="W25" s="17"/>
      <c r="X25" s="17"/>
      <c r="Y25" s="17"/>
      <c r="Z25" s="17"/>
      <c r="AA25" s="17">
        <v>26</v>
      </c>
      <c r="AB25" s="17" t="s">
        <v>66</v>
      </c>
      <c r="AC25" s="17"/>
      <c r="AD25" s="17"/>
      <c r="AE25" s="17"/>
      <c r="AF25" s="17"/>
      <c r="AG25" s="17"/>
      <c r="AH25" s="17"/>
      <c r="AI25" s="17"/>
    </row>
    <row r="26" spans="1:35" x14ac:dyDescent="0.2">
      <c r="A26" s="148">
        <v>-10298</v>
      </c>
      <c r="B26" s="148">
        <v>-0.25970373477654929</v>
      </c>
      <c r="C26" s="148">
        <v>0.1</v>
      </c>
      <c r="D26" s="149">
        <f t="shared" si="6"/>
        <v>-1.0298</v>
      </c>
      <c r="E26" s="149">
        <f t="shared" si="6"/>
        <v>-0.25970373477654929</v>
      </c>
      <c r="F26" s="19">
        <f t="shared" si="7"/>
        <v>-0.10298000000000002</v>
      </c>
      <c r="G26" s="19">
        <f t="shared" si="7"/>
        <v>-2.5970373477654931E-2</v>
      </c>
      <c r="H26" s="19">
        <f t="shared" si="8"/>
        <v>0.10604880400000002</v>
      </c>
      <c r="I26" s="19">
        <f t="shared" si="9"/>
        <v>-0.10920905835920003</v>
      </c>
      <c r="J26" s="19">
        <f t="shared" si="10"/>
        <v>0.1124634882983042</v>
      </c>
      <c r="K26" s="19">
        <f t="shared" si="11"/>
        <v>2.6744290607289049E-2</v>
      </c>
      <c r="L26" s="19">
        <f t="shared" si="12"/>
        <v>-2.7541270467386265E-2</v>
      </c>
      <c r="M26" s="19">
        <f t="shared" ca="1" si="4"/>
        <v>-0.25747654675241977</v>
      </c>
      <c r="N26" s="19">
        <f t="shared" ca="1" si="13"/>
        <v>4.9603664948259676E-7</v>
      </c>
      <c r="O26" s="155">
        <f t="shared" ca="1" si="14"/>
        <v>27.428365392368033</v>
      </c>
      <c r="P26" s="19">
        <f t="shared" ca="1" si="15"/>
        <v>99976.595268593548</v>
      </c>
      <c r="Q26" s="19">
        <f t="shared" ca="1" si="16"/>
        <v>135297.78729746511</v>
      </c>
      <c r="R26" s="17">
        <f t="shared" ca="1" si="5"/>
        <v>-2.2271880241295228E-3</v>
      </c>
      <c r="S26" s="17"/>
      <c r="T26" s="17"/>
      <c r="U26" s="17">
        <v>0</v>
      </c>
      <c r="V26" s="17">
        <f t="shared" ca="1" si="0"/>
        <v>2.5391464187548427E-2</v>
      </c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</row>
    <row r="27" spans="1:35" x14ac:dyDescent="0.2">
      <c r="A27" s="148">
        <v>-10269</v>
      </c>
      <c r="B27" s="148">
        <v>-0.25902884677476212</v>
      </c>
      <c r="C27" s="148">
        <v>0.1</v>
      </c>
      <c r="D27" s="149">
        <f t="shared" si="6"/>
        <v>-1.0268999999999999</v>
      </c>
      <c r="E27" s="149">
        <f t="shared" si="6"/>
        <v>-0.25902884677476212</v>
      </c>
      <c r="F27" s="19">
        <f t="shared" si="7"/>
        <v>-0.10269</v>
      </c>
      <c r="G27" s="19">
        <f t="shared" si="7"/>
        <v>-2.5902884677476215E-2</v>
      </c>
      <c r="H27" s="19">
        <f t="shared" si="8"/>
        <v>0.10545236099999999</v>
      </c>
      <c r="I27" s="19">
        <f t="shared" si="9"/>
        <v>-0.10828902951089998</v>
      </c>
      <c r="J27" s="19">
        <f t="shared" si="10"/>
        <v>0.11120200440474319</v>
      </c>
      <c r="K27" s="19">
        <f t="shared" si="11"/>
        <v>2.6599672275300322E-2</v>
      </c>
      <c r="L27" s="19">
        <f t="shared" si="12"/>
        <v>-2.7315203459505898E-2</v>
      </c>
      <c r="M27" s="19">
        <f t="shared" ca="1" si="4"/>
        <v>-0.25667978166409822</v>
      </c>
      <c r="N27" s="19">
        <f t="shared" ca="1" si="13"/>
        <v>5.5181068941384291E-7</v>
      </c>
      <c r="O27" s="155">
        <f t="shared" ca="1" si="14"/>
        <v>32.517523641926317</v>
      </c>
      <c r="P27" s="19">
        <f t="shared" ca="1" si="15"/>
        <v>99217.149917242146</v>
      </c>
      <c r="Q27" s="19">
        <f t="shared" ca="1" si="16"/>
        <v>133681.49517983958</v>
      </c>
      <c r="R27" s="17">
        <f t="shared" ca="1" si="5"/>
        <v>-2.349065110663906E-3</v>
      </c>
      <c r="S27" s="17"/>
      <c r="T27" s="17"/>
      <c r="U27" s="17">
        <v>0.05</v>
      </c>
      <c r="V27" s="17">
        <f t="shared" ca="1" si="0"/>
        <v>3.9122217276049046E-2</v>
      </c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</row>
    <row r="28" spans="1:35" x14ac:dyDescent="0.2">
      <c r="A28" s="148">
        <v>-10247</v>
      </c>
      <c r="B28" s="148">
        <v>-0.25648052570766194</v>
      </c>
      <c r="C28" s="148">
        <v>0.1</v>
      </c>
      <c r="D28" s="149">
        <f t="shared" si="6"/>
        <v>-1.0246999999999999</v>
      </c>
      <c r="E28" s="149">
        <f t="shared" si="6"/>
        <v>-0.25648052570766194</v>
      </c>
      <c r="F28" s="19">
        <f t="shared" si="7"/>
        <v>-0.10247000000000001</v>
      </c>
      <c r="G28" s="19">
        <f t="shared" si="7"/>
        <v>-2.5648052570766196E-2</v>
      </c>
      <c r="H28" s="19">
        <f t="shared" si="8"/>
        <v>0.10500100900000001</v>
      </c>
      <c r="I28" s="19">
        <f t="shared" si="9"/>
        <v>-0.10759453392230001</v>
      </c>
      <c r="J28" s="19">
        <f t="shared" si="10"/>
        <v>0.11025211891018082</v>
      </c>
      <c r="K28" s="19">
        <f t="shared" si="11"/>
        <v>2.628155946926412E-2</v>
      </c>
      <c r="L28" s="19">
        <f t="shared" si="12"/>
        <v>-2.6930713988154942E-2</v>
      </c>
      <c r="M28" s="19">
        <f t="shared" ca="1" si="4"/>
        <v>-0.25607533988376252</v>
      </c>
      <c r="N28" s="19">
        <f t="shared" ca="1" si="13"/>
        <v>1.6417555188905442E-8</v>
      </c>
      <c r="O28" s="155">
        <f t="shared" ca="1" si="14"/>
        <v>36.655108904749397</v>
      </c>
      <c r="P28" s="19">
        <f t="shared" ca="1" si="15"/>
        <v>98643.820118517746</v>
      </c>
      <c r="Q28" s="19">
        <f t="shared" ca="1" si="16"/>
        <v>132464.34878936148</v>
      </c>
      <c r="R28" s="17">
        <f t="shared" ca="1" si="5"/>
        <v>-4.0518582389942326E-4</v>
      </c>
      <c r="S28" s="17"/>
      <c r="T28" s="17"/>
      <c r="U28" s="17">
        <v>0.1</v>
      </c>
      <c r="V28" s="17">
        <f t="shared" ca="1" si="0"/>
        <v>5.2852658216617283E-2</v>
      </c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</row>
    <row r="29" spans="1:35" x14ac:dyDescent="0.2">
      <c r="A29" s="148">
        <v>-10114</v>
      </c>
      <c r="B29" s="148">
        <v>-0.24599537550589026</v>
      </c>
      <c r="C29" s="148">
        <v>0.1</v>
      </c>
      <c r="D29" s="149">
        <f t="shared" si="6"/>
        <v>-1.0114000000000001</v>
      </c>
      <c r="E29" s="149">
        <f t="shared" si="6"/>
        <v>-0.24599537550589026</v>
      </c>
      <c r="F29" s="19">
        <f t="shared" si="7"/>
        <v>-0.10114000000000001</v>
      </c>
      <c r="G29" s="19">
        <f t="shared" si="7"/>
        <v>-2.4599537550589027E-2</v>
      </c>
      <c r="H29" s="19">
        <f t="shared" si="8"/>
        <v>0.10229299600000001</v>
      </c>
      <c r="I29" s="19">
        <f t="shared" si="9"/>
        <v>-0.10345913615440001</v>
      </c>
      <c r="J29" s="19">
        <f t="shared" si="10"/>
        <v>0.10463857030656018</v>
      </c>
      <c r="K29" s="19">
        <f t="shared" si="11"/>
        <v>2.4879972278665743E-2</v>
      </c>
      <c r="L29" s="19">
        <f t="shared" si="12"/>
        <v>-2.5163603962642535E-2</v>
      </c>
      <c r="M29" s="19">
        <f t="shared" ca="1" si="4"/>
        <v>-0.25242122744522871</v>
      </c>
      <c r="N29" s="19">
        <f t="shared" ca="1" si="13"/>
        <v>4.1291573146299724E-6</v>
      </c>
      <c r="O29" s="155">
        <f t="shared" ca="1" si="14"/>
        <v>66.649467728443128</v>
      </c>
      <c r="P29" s="19">
        <f t="shared" ca="1" si="15"/>
        <v>95228.860561603607</v>
      </c>
      <c r="Q29" s="19">
        <f t="shared" ca="1" si="16"/>
        <v>125269.84487674382</v>
      </c>
      <c r="R29" s="17">
        <f t="shared" ca="1" si="5"/>
        <v>6.4258519393384506E-3</v>
      </c>
      <c r="S29" s="17"/>
      <c r="T29" s="17"/>
      <c r="U29" s="17">
        <v>0.15</v>
      </c>
      <c r="V29" s="17">
        <f t="shared" ca="1" si="0"/>
        <v>6.658278700925313E-2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</row>
    <row r="30" spans="1:35" x14ac:dyDescent="0.2">
      <c r="A30" s="148">
        <v>-10110</v>
      </c>
      <c r="B30" s="148">
        <v>-0.2523483065414962</v>
      </c>
      <c r="C30" s="148">
        <v>0.1</v>
      </c>
      <c r="D30" s="149">
        <f t="shared" si="6"/>
        <v>-1.0109999999999999</v>
      </c>
      <c r="E30" s="149">
        <f t="shared" si="6"/>
        <v>-0.2523483065414962</v>
      </c>
      <c r="F30" s="19">
        <f t="shared" si="7"/>
        <v>-0.1011</v>
      </c>
      <c r="G30" s="19">
        <f t="shared" si="7"/>
        <v>-2.5234830654149623E-2</v>
      </c>
      <c r="H30" s="19">
        <f t="shared" si="8"/>
        <v>0.10221209999999999</v>
      </c>
      <c r="I30" s="19">
        <f t="shared" si="9"/>
        <v>-0.10333643309999997</v>
      </c>
      <c r="J30" s="19">
        <f t="shared" si="10"/>
        <v>0.10447313386409997</v>
      </c>
      <c r="K30" s="19">
        <f t="shared" si="11"/>
        <v>2.5512413791345265E-2</v>
      </c>
      <c r="L30" s="19">
        <f t="shared" si="12"/>
        <v>-2.5793050343050059E-2</v>
      </c>
      <c r="M30" s="19">
        <f t="shared" ca="1" si="4"/>
        <v>-0.25231132966889064</v>
      </c>
      <c r="N30" s="19">
        <f t="shared" ca="1" si="13"/>
        <v>1.3672891076882026E-10</v>
      </c>
      <c r="O30" s="155">
        <f t="shared" ca="1" si="14"/>
        <v>67.681537546318708</v>
      </c>
      <c r="P30" s="19">
        <f t="shared" ca="1" si="15"/>
        <v>95127.503971213649</v>
      </c>
      <c r="Q30" s="19">
        <f t="shared" ca="1" si="16"/>
        <v>125057.7797172791</v>
      </c>
      <c r="R30" s="17">
        <f t="shared" ca="1" si="5"/>
        <v>-3.6976872605565259E-5</v>
      </c>
      <c r="S30" s="17"/>
      <c r="T30" s="17"/>
      <c r="U30" s="17">
        <v>0.2</v>
      </c>
      <c r="V30" s="17">
        <f t="shared" ca="1" si="0"/>
        <v>8.0312603653956594E-2</v>
      </c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</row>
    <row r="31" spans="1:35" x14ac:dyDescent="0.2">
      <c r="A31" s="148">
        <v>-10034</v>
      </c>
      <c r="B31" s="148">
        <v>-0.26104406769865668</v>
      </c>
      <c r="C31" s="148">
        <v>0.1</v>
      </c>
      <c r="D31" s="149">
        <f t="shared" si="6"/>
        <v>-1.0034000000000001</v>
      </c>
      <c r="E31" s="149">
        <f t="shared" si="6"/>
        <v>-0.26104406769865668</v>
      </c>
      <c r="F31" s="19">
        <f t="shared" si="7"/>
        <v>-0.10034000000000001</v>
      </c>
      <c r="G31" s="19">
        <f t="shared" si="7"/>
        <v>-2.6104406769865668E-2</v>
      </c>
      <c r="H31" s="19">
        <f t="shared" si="8"/>
        <v>0.10068115600000002</v>
      </c>
      <c r="I31" s="19">
        <f t="shared" si="9"/>
        <v>-0.10102347193040002</v>
      </c>
      <c r="J31" s="19">
        <f t="shared" si="10"/>
        <v>0.10136695173496339</v>
      </c>
      <c r="K31" s="19">
        <f t="shared" si="11"/>
        <v>2.6193161752883214E-2</v>
      </c>
      <c r="L31" s="19">
        <f t="shared" si="12"/>
        <v>-2.6282218502843017E-2</v>
      </c>
      <c r="M31" s="19">
        <f t="shared" ca="1" si="4"/>
        <v>-0.25022327571418734</v>
      </c>
      <c r="N31" s="19">
        <f t="shared" ca="1" si="13"/>
        <v>1.1708953917115583E-5</v>
      </c>
      <c r="O31" s="155">
        <f t="shared" ca="1" si="14"/>
        <v>88.697313906005562</v>
      </c>
      <c r="P31" s="19">
        <f t="shared" ca="1" si="15"/>
        <v>93216.563951506105</v>
      </c>
      <c r="Q31" s="19">
        <f t="shared" ca="1" si="16"/>
        <v>121075.7693395049</v>
      </c>
      <c r="R31" s="17">
        <f t="shared" ca="1" si="5"/>
        <v>-1.0820791984469336E-2</v>
      </c>
      <c r="S31" s="17"/>
      <c r="T31" s="17"/>
      <c r="U31" s="17">
        <v>0.25</v>
      </c>
      <c r="V31" s="17">
        <f t="shared" ca="1" si="0"/>
        <v>9.4042108150727666E-2</v>
      </c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</row>
    <row r="32" spans="1:35" x14ac:dyDescent="0.2">
      <c r="A32" s="148">
        <v>-9957</v>
      </c>
      <c r="B32" s="148">
        <v>-0.24655875938206423</v>
      </c>
      <c r="C32" s="148">
        <v>0.1</v>
      </c>
      <c r="D32" s="149">
        <f t="shared" si="6"/>
        <v>-0.99570000000000003</v>
      </c>
      <c r="E32" s="149">
        <f t="shared" si="6"/>
        <v>-0.24655875938206423</v>
      </c>
      <c r="F32" s="19">
        <f t="shared" si="7"/>
        <v>-9.9570000000000006E-2</v>
      </c>
      <c r="G32" s="19">
        <f t="shared" si="7"/>
        <v>-2.4655875938206423E-2</v>
      </c>
      <c r="H32" s="19">
        <f t="shared" si="8"/>
        <v>9.9141849000000004E-2</v>
      </c>
      <c r="I32" s="19">
        <f t="shared" si="9"/>
        <v>-9.8715539049300013E-2</v>
      </c>
      <c r="J32" s="19">
        <f t="shared" si="10"/>
        <v>9.8291062231388032E-2</v>
      </c>
      <c r="K32" s="19">
        <f t="shared" si="11"/>
        <v>2.4549855671672137E-2</v>
      </c>
      <c r="L32" s="19">
        <f t="shared" si="12"/>
        <v>-2.4444291292283947E-2</v>
      </c>
      <c r="M32" s="19">
        <f t="shared" ca="1" si="4"/>
        <v>-0.24810775472017274</v>
      </c>
      <c r="N32" s="19">
        <f t="shared" ca="1" si="13"/>
        <v>2.3993865574819003E-7</v>
      </c>
      <c r="O32" s="155">
        <f t="shared" ca="1" si="14"/>
        <v>112.66425423864762</v>
      </c>
      <c r="P32" s="19">
        <f t="shared" ca="1" si="15"/>
        <v>91309.038812630621</v>
      </c>
      <c r="Q32" s="19">
        <f t="shared" ca="1" si="16"/>
        <v>117132.02178780628</v>
      </c>
      <c r="R32" s="17">
        <f t="shared" ca="1" si="5"/>
        <v>1.5489953381085109E-3</v>
      </c>
      <c r="S32" s="17"/>
      <c r="T32" s="17"/>
      <c r="U32" s="17">
        <v>0.3</v>
      </c>
      <c r="V32" s="17">
        <f t="shared" ca="1" si="0"/>
        <v>0.10777130049956635</v>
      </c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</row>
    <row r="33" spans="1:35" x14ac:dyDescent="0.2">
      <c r="A33" s="148">
        <v>-9946</v>
      </c>
      <c r="B33" s="148">
        <v>-0.23477357439005017</v>
      </c>
      <c r="C33" s="148">
        <v>0.1</v>
      </c>
      <c r="D33" s="149">
        <f t="shared" si="6"/>
        <v>-0.99460000000000004</v>
      </c>
      <c r="E33" s="149">
        <f t="shared" si="6"/>
        <v>-0.23477357439005017</v>
      </c>
      <c r="F33" s="19">
        <f t="shared" si="7"/>
        <v>-9.9460000000000007E-2</v>
      </c>
      <c r="G33" s="19">
        <f t="shared" si="7"/>
        <v>-2.3477357439005017E-2</v>
      </c>
      <c r="H33" s="19">
        <f t="shared" si="8"/>
        <v>9.8922916000000014E-2</v>
      </c>
      <c r="I33" s="19">
        <f t="shared" si="9"/>
        <v>-9.8388732253600023E-2</v>
      </c>
      <c r="J33" s="19">
        <f t="shared" si="10"/>
        <v>9.7857433099430582E-2</v>
      </c>
      <c r="K33" s="19">
        <f t="shared" si="11"/>
        <v>2.335057970883439E-2</v>
      </c>
      <c r="L33" s="19">
        <f t="shared" si="12"/>
        <v>-2.3224486578406686E-2</v>
      </c>
      <c r="M33" s="19">
        <f t="shared" ca="1" si="4"/>
        <v>-0.2478055380396319</v>
      </c>
      <c r="N33" s="19">
        <f t="shared" ca="1" si="13"/>
        <v>1.6983207656401955E-5</v>
      </c>
      <c r="O33" s="155">
        <f t="shared" ca="1" si="14"/>
        <v>116.3035464154767</v>
      </c>
      <c r="P33" s="19">
        <f t="shared" ca="1" si="15"/>
        <v>91038.865798791259</v>
      </c>
      <c r="Q33" s="19">
        <f t="shared" ca="1" si="16"/>
        <v>116576.00526651449</v>
      </c>
      <c r="R33" s="17">
        <f t="shared" ca="1" si="5"/>
        <v>1.3031963649581729E-2</v>
      </c>
      <c r="S33" s="17"/>
      <c r="T33" s="17"/>
      <c r="U33" s="17">
        <v>0.35</v>
      </c>
      <c r="V33" s="17">
        <f t="shared" ca="1" si="0"/>
        <v>0.12150018070047264</v>
      </c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</row>
    <row r="34" spans="1:35" x14ac:dyDescent="0.2">
      <c r="A34" s="148">
        <v>-9877</v>
      </c>
      <c r="B34" s="148">
        <v>-0.24356667719491309</v>
      </c>
      <c r="C34" s="148">
        <v>0.1</v>
      </c>
      <c r="D34" s="149">
        <f t="shared" si="6"/>
        <v>-0.98770000000000002</v>
      </c>
      <c r="E34" s="149">
        <f t="shared" si="6"/>
        <v>-0.24356667719491309</v>
      </c>
      <c r="F34" s="19">
        <f t="shared" si="7"/>
        <v>-9.8770000000000011E-2</v>
      </c>
      <c r="G34" s="19">
        <f t="shared" si="7"/>
        <v>-2.4356667719491312E-2</v>
      </c>
      <c r="H34" s="19">
        <f t="shared" si="8"/>
        <v>9.7555129000000018E-2</v>
      </c>
      <c r="I34" s="19">
        <f t="shared" si="9"/>
        <v>-9.6355200913300021E-2</v>
      </c>
      <c r="J34" s="19">
        <f t="shared" si="10"/>
        <v>9.5170031942066427E-2</v>
      </c>
      <c r="K34" s="19">
        <f t="shared" si="11"/>
        <v>2.405708070654157E-2</v>
      </c>
      <c r="L34" s="19">
        <f t="shared" si="12"/>
        <v>-2.376117861385111E-2</v>
      </c>
      <c r="M34" s="19">
        <f t="shared" ca="1" si="4"/>
        <v>-0.24590981867144349</v>
      </c>
      <c r="N34" s="19">
        <f t="shared" ca="1" si="13"/>
        <v>5.4903119790370235E-7</v>
      </c>
      <c r="O34" s="155">
        <f t="shared" ca="1" si="14"/>
        <v>140.33695912863158</v>
      </c>
      <c r="P34" s="19">
        <f t="shared" ca="1" si="15"/>
        <v>89357.347236685673</v>
      </c>
      <c r="Q34" s="19">
        <f t="shared" ca="1" si="16"/>
        <v>113129.93003008292</v>
      </c>
      <c r="R34" s="17">
        <f t="shared" ca="1" si="5"/>
        <v>2.3431414765303915E-3</v>
      </c>
      <c r="S34" s="17"/>
      <c r="T34" s="17"/>
      <c r="U34" s="17">
        <v>0.4</v>
      </c>
      <c r="V34" s="17">
        <f t="shared" ca="1" si="0"/>
        <v>0.13522874875344654</v>
      </c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</row>
    <row r="35" spans="1:35" x14ac:dyDescent="0.2">
      <c r="A35" s="148">
        <v>-9465</v>
      </c>
      <c r="B35" s="148">
        <v>-0.22733355331294572</v>
      </c>
      <c r="C35" s="148">
        <v>0.1</v>
      </c>
      <c r="D35" s="149">
        <f t="shared" si="6"/>
        <v>-0.94650000000000001</v>
      </c>
      <c r="E35" s="149">
        <f t="shared" si="6"/>
        <v>-0.22733355331294572</v>
      </c>
      <c r="F35" s="19">
        <f t="shared" si="7"/>
        <v>-9.4650000000000012E-2</v>
      </c>
      <c r="G35" s="19">
        <f t="shared" si="7"/>
        <v>-2.2733355331294572E-2</v>
      </c>
      <c r="H35" s="19">
        <f t="shared" si="8"/>
        <v>8.9586225000000005E-2</v>
      </c>
      <c r="I35" s="19">
        <f t="shared" si="9"/>
        <v>-8.4793361962500008E-2</v>
      </c>
      <c r="J35" s="19">
        <f t="shared" si="10"/>
        <v>8.0256917097506264E-2</v>
      </c>
      <c r="K35" s="19">
        <f t="shared" si="11"/>
        <v>2.1517120821070313E-2</v>
      </c>
      <c r="L35" s="19">
        <f t="shared" si="12"/>
        <v>-2.0365954857143053E-2</v>
      </c>
      <c r="M35" s="19">
        <f t="shared" ca="1" si="4"/>
        <v>-0.23459057456775681</v>
      </c>
      <c r="N35" s="19">
        <f t="shared" ca="1" si="13"/>
        <v>5.2664357492779946E-6</v>
      </c>
      <c r="O35" s="155">
        <f t="shared" ca="1" si="14"/>
        <v>324.51134338823476</v>
      </c>
      <c r="P35" s="19">
        <f t="shared" ca="1" si="15"/>
        <v>79781.271991684334</v>
      </c>
      <c r="Q35" s="19">
        <f t="shared" ca="1" si="16"/>
        <v>94005.066770402656</v>
      </c>
      <c r="R35" s="17">
        <f t="shared" ca="1" si="5"/>
        <v>7.2570212548110913E-3</v>
      </c>
      <c r="S35" s="17"/>
      <c r="T35" s="17"/>
      <c r="U35" s="17">
        <v>0.45</v>
      </c>
      <c r="V35" s="17">
        <f t="shared" ca="1" si="0"/>
        <v>0.14895700465848807</v>
      </c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</row>
    <row r="36" spans="1:35" x14ac:dyDescent="0.2">
      <c r="A36" s="148">
        <v>-9458</v>
      </c>
      <c r="B36" s="148">
        <v>-0.23818661119173309</v>
      </c>
      <c r="C36" s="148">
        <v>0.1</v>
      </c>
      <c r="D36" s="149">
        <f t="shared" si="6"/>
        <v>-0.94579999999999997</v>
      </c>
      <c r="E36" s="149">
        <f t="shared" si="6"/>
        <v>-0.23818661119173309</v>
      </c>
      <c r="F36" s="19">
        <f t="shared" si="7"/>
        <v>-9.4579999999999997E-2</v>
      </c>
      <c r="G36" s="19">
        <f t="shared" si="7"/>
        <v>-2.3818661119173311E-2</v>
      </c>
      <c r="H36" s="19">
        <f t="shared" si="8"/>
        <v>8.9453763999999991E-2</v>
      </c>
      <c r="I36" s="19">
        <f t="shared" si="9"/>
        <v>-8.4605369991199983E-2</v>
      </c>
      <c r="J36" s="19">
        <f t="shared" si="10"/>
        <v>8.0019758937676946E-2</v>
      </c>
      <c r="K36" s="19">
        <f t="shared" si="11"/>
        <v>2.2527689686514116E-2</v>
      </c>
      <c r="L36" s="19">
        <f t="shared" si="12"/>
        <v>-2.130668890550505E-2</v>
      </c>
      <c r="M36" s="19">
        <f t="shared" ca="1" si="4"/>
        <v>-0.23439825914462772</v>
      </c>
      <c r="N36" s="19">
        <f t="shared" ca="1" si="13"/>
        <v>1.4351611232807448E-6</v>
      </c>
      <c r="O36" s="155">
        <f t="shared" ca="1" si="14"/>
        <v>328.20491597614</v>
      </c>
      <c r="P36" s="19">
        <f t="shared" ca="1" si="15"/>
        <v>79625.302042409938</v>
      </c>
      <c r="Q36" s="19">
        <f t="shared" ca="1" si="16"/>
        <v>93700.974914853912</v>
      </c>
      <c r="R36" s="17">
        <f t="shared" ca="1" si="5"/>
        <v>-3.78835204710537E-3</v>
      </c>
      <c r="S36" s="17"/>
      <c r="T36" s="17"/>
      <c r="U36" s="17">
        <v>0.5</v>
      </c>
      <c r="V36" s="17">
        <f t="shared" ca="1" si="0"/>
        <v>0.16268494841559719</v>
      </c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</row>
    <row r="37" spans="1:35" x14ac:dyDescent="0.2">
      <c r="A37" s="148">
        <v>-9456</v>
      </c>
      <c r="B37" s="148">
        <v>-0.24285888530475253</v>
      </c>
      <c r="C37" s="148">
        <v>0.1</v>
      </c>
      <c r="D37" s="149">
        <f t="shared" si="6"/>
        <v>-0.9456</v>
      </c>
      <c r="E37" s="149">
        <f t="shared" si="6"/>
        <v>-0.24285888530475253</v>
      </c>
      <c r="F37" s="19">
        <f t="shared" si="7"/>
        <v>-9.4560000000000005E-2</v>
      </c>
      <c r="G37" s="19">
        <f t="shared" si="7"/>
        <v>-2.4285888530475253E-2</v>
      </c>
      <c r="H37" s="19">
        <f t="shared" si="8"/>
        <v>8.9415936000000001E-2</v>
      </c>
      <c r="I37" s="19">
        <f t="shared" si="9"/>
        <v>-8.4551709081600007E-2</v>
      </c>
      <c r="J37" s="19">
        <f t="shared" si="10"/>
        <v>7.995209610756096E-2</v>
      </c>
      <c r="K37" s="19">
        <f t="shared" si="11"/>
        <v>2.2964736194417398E-2</v>
      </c>
      <c r="L37" s="19">
        <f t="shared" si="12"/>
        <v>-2.171545454544109E-2</v>
      </c>
      <c r="M37" s="19">
        <f t="shared" ca="1" si="4"/>
        <v>-0.23434331189211391</v>
      </c>
      <c r="N37" s="19">
        <f t="shared" ca="1" si="13"/>
        <v>7.2514990546037694E-6</v>
      </c>
      <c r="O37" s="155">
        <f t="shared" ca="1" si="14"/>
        <v>329.26349025405915</v>
      </c>
      <c r="P37" s="19">
        <f t="shared" ca="1" si="15"/>
        <v>79580.779761624421</v>
      </c>
      <c r="Q37" s="19">
        <f t="shared" ca="1" si="16"/>
        <v>93614.216100202277</v>
      </c>
      <c r="R37" s="17">
        <f t="shared" ca="1" si="5"/>
        <v>-8.5155734126386162E-3</v>
      </c>
      <c r="S37" s="17"/>
      <c r="T37" s="17"/>
      <c r="U37" s="17">
        <v>0.55000000000000004</v>
      </c>
      <c r="V37" s="17">
        <f t="shared" ca="1" si="0"/>
        <v>0.17641258002477395</v>
      </c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</row>
    <row r="38" spans="1:35" x14ac:dyDescent="0.2">
      <c r="A38" s="148">
        <v>-9378</v>
      </c>
      <c r="B38" s="148">
        <v>-0.22906784239556793</v>
      </c>
      <c r="C38" s="148">
        <v>0.1</v>
      </c>
      <c r="D38" s="149">
        <f t="shared" si="6"/>
        <v>-0.93779999999999997</v>
      </c>
      <c r="E38" s="149">
        <f t="shared" si="6"/>
        <v>-0.22906784239556793</v>
      </c>
      <c r="F38" s="19">
        <f t="shared" si="7"/>
        <v>-9.3780000000000002E-2</v>
      </c>
      <c r="G38" s="19">
        <f t="shared" si="7"/>
        <v>-2.2906784239556794E-2</v>
      </c>
      <c r="H38" s="19">
        <f t="shared" si="8"/>
        <v>8.7946884000000003E-2</v>
      </c>
      <c r="I38" s="19">
        <f t="shared" si="9"/>
        <v>-8.2476587815199995E-2</v>
      </c>
      <c r="J38" s="19">
        <f t="shared" si="10"/>
        <v>7.7346544053094546E-2</v>
      </c>
      <c r="K38" s="19">
        <f t="shared" si="11"/>
        <v>2.1481982259856362E-2</v>
      </c>
      <c r="L38" s="19">
        <f t="shared" si="12"/>
        <v>-2.0145802963293297E-2</v>
      </c>
      <c r="M38" s="19">
        <f t="shared" ca="1" si="4"/>
        <v>-0.23220037293968029</v>
      </c>
      <c r="N38" s="19">
        <f t="shared" ca="1" si="13"/>
        <v>9.8127476097968842E-7</v>
      </c>
      <c r="O38" s="155">
        <f t="shared" ca="1" si="14"/>
        <v>371.66690519165576</v>
      </c>
      <c r="P38" s="19">
        <f t="shared" ca="1" si="15"/>
        <v>77858.419459550729</v>
      </c>
      <c r="Q38" s="19">
        <f t="shared" ca="1" si="16"/>
        <v>90273.569740690247</v>
      </c>
      <c r="R38" s="17">
        <f t="shared" ca="1" si="5"/>
        <v>3.1325305441123608E-3</v>
      </c>
      <c r="S38" s="17"/>
      <c r="T38" s="17"/>
      <c r="U38" s="17">
        <v>0.6</v>
      </c>
      <c r="V38" s="17">
        <f t="shared" ca="1" si="0"/>
        <v>0.19013989948601828</v>
      </c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</row>
    <row r="39" spans="1:35" x14ac:dyDescent="0.2">
      <c r="A39" s="148">
        <v>-9376</v>
      </c>
      <c r="B39" s="148">
        <v>-0.22973961787116814</v>
      </c>
      <c r="C39" s="148">
        <v>0.1</v>
      </c>
      <c r="D39" s="149">
        <f t="shared" si="6"/>
        <v>-0.93759999999999999</v>
      </c>
      <c r="E39" s="149">
        <f t="shared" si="6"/>
        <v>-0.22973961787116814</v>
      </c>
      <c r="F39" s="19">
        <f t="shared" si="7"/>
        <v>-9.376000000000001E-2</v>
      </c>
      <c r="G39" s="19">
        <f t="shared" si="7"/>
        <v>-2.2973961787116817E-2</v>
      </c>
      <c r="H39" s="19">
        <f t="shared" si="8"/>
        <v>8.7909376000000011E-2</v>
      </c>
      <c r="I39" s="19">
        <f t="shared" si="9"/>
        <v>-8.2423830937600015E-2</v>
      </c>
      <c r="J39" s="19">
        <f t="shared" si="10"/>
        <v>7.7280583887093773E-2</v>
      </c>
      <c r="K39" s="19">
        <f t="shared" si="11"/>
        <v>2.1540386571600727E-2</v>
      </c>
      <c r="L39" s="19">
        <f t="shared" si="12"/>
        <v>-2.0196266449532842E-2</v>
      </c>
      <c r="M39" s="19">
        <f t="shared" ca="1" si="4"/>
        <v>-0.23214542588694118</v>
      </c>
      <c r="N39" s="19">
        <f t="shared" ca="1" si="13"/>
        <v>5.7879122087577689E-7</v>
      </c>
      <c r="O39" s="155">
        <f t="shared" ca="1" si="14"/>
        <v>372.78253172779807</v>
      </c>
      <c r="P39" s="19">
        <f t="shared" ca="1" si="15"/>
        <v>77814.614296793661</v>
      </c>
      <c r="Q39" s="19">
        <f t="shared" ca="1" si="16"/>
        <v>90189.007622251636</v>
      </c>
      <c r="R39" s="17">
        <f t="shared" ca="1" si="5"/>
        <v>2.405808015773031E-3</v>
      </c>
      <c r="S39" s="17"/>
      <c r="T39" s="17"/>
      <c r="U39" s="17">
        <v>0.65</v>
      </c>
      <c r="V39" s="17">
        <f t="shared" ca="1" si="0"/>
        <v>0.20386690679933028</v>
      </c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</row>
    <row r="40" spans="1:35" x14ac:dyDescent="0.2">
      <c r="A40" s="148">
        <v>-9199</v>
      </c>
      <c r="B40" s="148">
        <v>-0.22164274400656456</v>
      </c>
      <c r="C40" s="148">
        <v>0.1</v>
      </c>
      <c r="D40" s="149">
        <f t="shared" si="6"/>
        <v>-0.91990000000000005</v>
      </c>
      <c r="E40" s="149">
        <f t="shared" si="6"/>
        <v>-0.22164274400656456</v>
      </c>
      <c r="F40" s="19">
        <f t="shared" si="7"/>
        <v>-9.1990000000000016E-2</v>
      </c>
      <c r="G40" s="19">
        <f t="shared" si="7"/>
        <v>-2.2164274400656457E-2</v>
      </c>
      <c r="H40" s="19">
        <f t="shared" si="8"/>
        <v>8.4621601000000018E-2</v>
      </c>
      <c r="I40" s="19">
        <f t="shared" si="9"/>
        <v>-7.784341075990002E-2</v>
      </c>
      <c r="J40" s="19">
        <f t="shared" si="10"/>
        <v>7.1608153558032031E-2</v>
      </c>
      <c r="K40" s="19">
        <f t="shared" si="11"/>
        <v>2.0388916021163876E-2</v>
      </c>
      <c r="L40" s="19">
        <f t="shared" si="12"/>
        <v>-1.8755763847868652E-2</v>
      </c>
      <c r="M40" s="19">
        <f t="shared" ca="1" si="4"/>
        <v>-0.22728263149909111</v>
      </c>
      <c r="N40" s="19">
        <f t="shared" ca="1" si="13"/>
        <v>3.1808330928357503E-6</v>
      </c>
      <c r="O40" s="155">
        <f t="shared" ca="1" si="14"/>
        <v>476.92595914435071</v>
      </c>
      <c r="P40" s="19">
        <f t="shared" ca="1" si="15"/>
        <v>74007.945056506913</v>
      </c>
      <c r="Q40" s="19">
        <f t="shared" ca="1" si="16"/>
        <v>82918.646664255328</v>
      </c>
      <c r="R40" s="17">
        <f t="shared" ca="1" si="5"/>
        <v>5.6398874925265574E-3</v>
      </c>
      <c r="S40" s="17"/>
      <c r="T40" s="17"/>
      <c r="U40" s="17">
        <v>0.7</v>
      </c>
      <c r="V40" s="17">
        <f t="shared" ca="1" si="0"/>
        <v>0.21759360196470984</v>
      </c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</row>
    <row r="41" spans="1:35" x14ac:dyDescent="0.2">
      <c r="A41" s="148">
        <v>-9177</v>
      </c>
      <c r="B41" s="148">
        <v>-0.24301944652910826</v>
      </c>
      <c r="C41" s="148">
        <v>0.1</v>
      </c>
      <c r="D41" s="149">
        <f t="shared" si="6"/>
        <v>-0.91769999999999996</v>
      </c>
      <c r="E41" s="149">
        <f t="shared" si="6"/>
        <v>-0.24301944652910826</v>
      </c>
      <c r="F41" s="19">
        <f t="shared" si="7"/>
        <v>-9.1770000000000004E-2</v>
      </c>
      <c r="G41" s="19">
        <f t="shared" si="7"/>
        <v>-2.4301944652910829E-2</v>
      </c>
      <c r="H41" s="19">
        <f t="shared" si="8"/>
        <v>8.4217328999999994E-2</v>
      </c>
      <c r="I41" s="19">
        <f t="shared" si="9"/>
        <v>-7.7286242823299989E-2</v>
      </c>
      <c r="J41" s="19">
        <f t="shared" si="10"/>
        <v>7.092558503894239E-2</v>
      </c>
      <c r="K41" s="19">
        <f t="shared" si="11"/>
        <v>2.2301894607976266E-2</v>
      </c>
      <c r="L41" s="19">
        <f t="shared" si="12"/>
        <v>-2.0466448681739819E-2</v>
      </c>
      <c r="M41" s="19">
        <f t="shared" ca="1" si="4"/>
        <v>-0.22667821911060471</v>
      </c>
      <c r="N41" s="19">
        <f t="shared" ca="1" si="13"/>
        <v>2.6703571354325226E-5</v>
      </c>
      <c r="O41" s="155">
        <f t="shared" ca="1" si="14"/>
        <v>490.59597530109784</v>
      </c>
      <c r="P41" s="19">
        <f t="shared" ca="1" si="15"/>
        <v>73544.399793867429</v>
      </c>
      <c r="Q41" s="19">
        <f t="shared" ca="1" si="16"/>
        <v>82044.091888021547</v>
      </c>
      <c r="R41" s="17">
        <f t="shared" ca="1" si="5"/>
        <v>-1.6341227418503551E-2</v>
      </c>
      <c r="S41" s="17"/>
      <c r="T41" s="17"/>
      <c r="U41" s="17">
        <v>0.75</v>
      </c>
      <c r="V41" s="17">
        <f t="shared" ca="1" si="0"/>
        <v>0.23131998498215703</v>
      </c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</row>
    <row r="42" spans="1:35" x14ac:dyDescent="0.2">
      <c r="A42" s="148">
        <v>-9161</v>
      </c>
      <c r="B42" s="148">
        <v>-0.22638339064475832</v>
      </c>
      <c r="C42" s="148">
        <v>0.1</v>
      </c>
      <c r="D42" s="149">
        <f t="shared" si="6"/>
        <v>-0.91610000000000003</v>
      </c>
      <c r="E42" s="149">
        <f t="shared" si="6"/>
        <v>-0.22638339064475832</v>
      </c>
      <c r="F42" s="19">
        <f t="shared" si="7"/>
        <v>-9.1610000000000011E-2</v>
      </c>
      <c r="G42" s="19">
        <f t="shared" si="7"/>
        <v>-2.2638339064475835E-2</v>
      </c>
      <c r="H42" s="19">
        <f t="shared" si="8"/>
        <v>8.3923921000000012E-2</v>
      </c>
      <c r="I42" s="19">
        <f t="shared" si="9"/>
        <v>-7.6882704028100018E-2</v>
      </c>
      <c r="J42" s="19">
        <f t="shared" si="10"/>
        <v>7.0432245160142432E-2</v>
      </c>
      <c r="K42" s="19">
        <f t="shared" si="11"/>
        <v>2.0738982416966312E-2</v>
      </c>
      <c r="L42" s="19">
        <f t="shared" si="12"/>
        <v>-1.8998981792182838E-2</v>
      </c>
      <c r="M42" s="19">
        <f t="shared" ca="1" si="4"/>
        <v>-0.22623864684400471</v>
      </c>
      <c r="N42" s="19">
        <f t="shared" ca="1" si="13"/>
        <v>2.0950767856599315E-9</v>
      </c>
      <c r="O42" s="155">
        <f t="shared" ca="1" si="14"/>
        <v>500.63533350775117</v>
      </c>
      <c r="P42" s="19">
        <f t="shared" ca="1" si="15"/>
        <v>73208.596642108721</v>
      </c>
      <c r="Q42" s="19">
        <f t="shared" ca="1" si="16"/>
        <v>81412.037971979298</v>
      </c>
      <c r="R42" s="17">
        <f t="shared" ca="1" si="5"/>
        <v>-1.4474380075360505E-4</v>
      </c>
      <c r="S42" s="17"/>
      <c r="T42" s="17"/>
      <c r="U42" s="17">
        <v>0.8</v>
      </c>
      <c r="V42" s="17">
        <f t="shared" ca="1" si="0"/>
        <v>0.24504605585167183</v>
      </c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</row>
    <row r="43" spans="1:35" x14ac:dyDescent="0.2">
      <c r="A43" s="148">
        <v>-9132</v>
      </c>
      <c r="B43" s="148">
        <v>-0.21860354573442237</v>
      </c>
      <c r="C43" s="148">
        <v>0.1</v>
      </c>
      <c r="D43" s="149">
        <f t="shared" si="6"/>
        <v>-0.91320000000000001</v>
      </c>
      <c r="E43" s="149">
        <f t="shared" si="6"/>
        <v>-0.21860354573442237</v>
      </c>
      <c r="F43" s="19">
        <f t="shared" si="7"/>
        <v>-9.1320000000000012E-2</v>
      </c>
      <c r="G43" s="19">
        <f t="shared" si="7"/>
        <v>-2.1860354573442237E-2</v>
      </c>
      <c r="H43" s="19">
        <f t="shared" si="8"/>
        <v>8.3393424000000008E-2</v>
      </c>
      <c r="I43" s="19">
        <f t="shared" si="9"/>
        <v>-7.6154874796800012E-2</v>
      </c>
      <c r="J43" s="19">
        <f t="shared" si="10"/>
        <v>6.9544631664437778E-2</v>
      </c>
      <c r="K43" s="19">
        <f t="shared" si="11"/>
        <v>1.9962875796467452E-2</v>
      </c>
      <c r="L43" s="19">
        <f t="shared" si="12"/>
        <v>-1.8230098177334078E-2</v>
      </c>
      <c r="M43" s="19">
        <f t="shared" ca="1" si="4"/>
        <v>-0.22544192292549825</v>
      </c>
      <c r="N43" s="19">
        <f t="shared" ca="1" si="13"/>
        <v>4.6763402607426899E-6</v>
      </c>
      <c r="O43" s="155">
        <f t="shared" ca="1" si="14"/>
        <v>519.03884883202954</v>
      </c>
      <c r="P43" s="19">
        <f t="shared" ca="1" si="15"/>
        <v>72602.779744737214</v>
      </c>
      <c r="Q43" s="19">
        <f t="shared" ca="1" si="16"/>
        <v>80274.958172977334</v>
      </c>
      <c r="R43" s="17">
        <f t="shared" ca="1" si="5"/>
        <v>6.8383771910758839E-3</v>
      </c>
      <c r="S43" s="17"/>
      <c r="T43" s="17"/>
      <c r="U43" s="17">
        <v>0.85</v>
      </c>
      <c r="V43" s="17">
        <f t="shared" ca="1" si="0"/>
        <v>0.25877181457325421</v>
      </c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</row>
    <row r="44" spans="1:35" x14ac:dyDescent="0.2">
      <c r="A44" s="148">
        <v>-9130</v>
      </c>
      <c r="B44" s="148">
        <v>-0.23927380665570064</v>
      </c>
      <c r="C44" s="148">
        <v>0.1</v>
      </c>
      <c r="D44" s="149">
        <f t="shared" si="6"/>
        <v>-0.91300000000000003</v>
      </c>
      <c r="E44" s="149">
        <f t="shared" si="6"/>
        <v>-0.23927380665570064</v>
      </c>
      <c r="F44" s="19">
        <f t="shared" si="7"/>
        <v>-9.1300000000000006E-2</v>
      </c>
      <c r="G44" s="19">
        <f t="shared" si="7"/>
        <v>-2.3927380665570066E-2</v>
      </c>
      <c r="H44" s="19">
        <f t="shared" si="8"/>
        <v>8.3356900000000012E-2</v>
      </c>
      <c r="I44" s="19">
        <f t="shared" si="9"/>
        <v>-7.6104849700000018E-2</v>
      </c>
      <c r="J44" s="19">
        <f t="shared" si="10"/>
        <v>6.9483727776100013E-2</v>
      </c>
      <c r="K44" s="19">
        <f t="shared" si="11"/>
        <v>2.1845698547665472E-2</v>
      </c>
      <c r="L44" s="19">
        <f t="shared" si="12"/>
        <v>-1.9945122774018578E-2</v>
      </c>
      <c r="M44" s="19">
        <f t="shared" ca="1" si="4"/>
        <v>-0.22538697648706621</v>
      </c>
      <c r="N44" s="19">
        <f t="shared" ca="1" si="13"/>
        <v>1.9284405213249535E-5</v>
      </c>
      <c r="O44" s="155">
        <f t="shared" ca="1" si="14"/>
        <v>520.3178281076697</v>
      </c>
      <c r="P44" s="19">
        <f t="shared" ca="1" si="15"/>
        <v>72561.13326783324</v>
      </c>
      <c r="Q44" s="19">
        <f t="shared" ca="1" si="16"/>
        <v>80196.942315469743</v>
      </c>
      <c r="R44" s="17">
        <f t="shared" ca="1" si="5"/>
        <v>-1.3886830168634429E-2</v>
      </c>
      <c r="S44" s="17"/>
      <c r="T44" s="17"/>
      <c r="U44" s="17">
        <v>0.9</v>
      </c>
      <c r="V44" s="17">
        <f t="shared" ca="1" si="0"/>
        <v>0.27249726114690426</v>
      </c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</row>
    <row r="45" spans="1:35" x14ac:dyDescent="0.2">
      <c r="A45" s="148">
        <v>-8443</v>
      </c>
      <c r="B45" s="148">
        <v>-0.20829993991184467</v>
      </c>
      <c r="C45" s="148">
        <v>0.1</v>
      </c>
      <c r="D45" s="149">
        <f t="shared" si="6"/>
        <v>-0.84430000000000005</v>
      </c>
      <c r="E45" s="149">
        <f t="shared" si="6"/>
        <v>-0.20829993991184467</v>
      </c>
      <c r="F45" s="19">
        <f t="shared" si="7"/>
        <v>-8.4430000000000005E-2</v>
      </c>
      <c r="G45" s="19">
        <f t="shared" si="7"/>
        <v>-2.0829993991184469E-2</v>
      </c>
      <c r="H45" s="19">
        <f t="shared" si="8"/>
        <v>7.1284249000000008E-2</v>
      </c>
      <c r="I45" s="19">
        <f t="shared" si="9"/>
        <v>-6.0185291430700012E-2</v>
      </c>
      <c r="J45" s="19">
        <f t="shared" si="10"/>
        <v>5.0814441554940026E-2</v>
      </c>
      <c r="K45" s="19">
        <f t="shared" si="11"/>
        <v>1.7586763926757048E-2</v>
      </c>
      <c r="L45" s="19">
        <f t="shared" si="12"/>
        <v>-1.4848504783360977E-2</v>
      </c>
      <c r="M45" s="19">
        <f t="shared" ca="1" si="4"/>
        <v>-0.20651317039174064</v>
      </c>
      <c r="N45" s="19">
        <f t="shared" ca="1" si="13"/>
        <v>3.1925453179728101E-7</v>
      </c>
      <c r="O45" s="155">
        <f t="shared" ca="1" si="14"/>
        <v>1026.0818068831838</v>
      </c>
      <c r="P45" s="19">
        <f t="shared" ca="1" si="15"/>
        <v>59246.516319845738</v>
      </c>
      <c r="Q45" s="19">
        <f t="shared" ca="1" si="16"/>
        <v>56335.877844198767</v>
      </c>
      <c r="R45" s="17">
        <f t="shared" ca="1" si="5"/>
        <v>-1.7867695201040368E-3</v>
      </c>
      <c r="S45" s="17"/>
      <c r="T45" s="17"/>
      <c r="U45" s="17">
        <v>0.95</v>
      </c>
      <c r="V45" s="17">
        <f t="shared" ca="1" si="0"/>
        <v>0.28622239557262191</v>
      </c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</row>
    <row r="46" spans="1:35" x14ac:dyDescent="0.2">
      <c r="A46" s="148">
        <v>-8239</v>
      </c>
      <c r="B46" s="148">
        <v>-0.20119081986264958</v>
      </c>
      <c r="C46" s="148">
        <v>0.1</v>
      </c>
      <c r="D46" s="149">
        <f t="shared" si="6"/>
        <v>-0.82389999999999997</v>
      </c>
      <c r="E46" s="149">
        <f t="shared" si="6"/>
        <v>-0.20119081986264958</v>
      </c>
      <c r="F46" s="19">
        <f t="shared" si="7"/>
        <v>-8.2390000000000005E-2</v>
      </c>
      <c r="G46" s="19">
        <f t="shared" si="7"/>
        <v>-2.0119081986264959E-2</v>
      </c>
      <c r="H46" s="19">
        <f t="shared" si="8"/>
        <v>6.7881121000000003E-2</v>
      </c>
      <c r="I46" s="19">
        <f t="shared" si="9"/>
        <v>-5.5927255591899996E-2</v>
      </c>
      <c r="J46" s="19">
        <f t="shared" si="10"/>
        <v>4.6078465882166408E-2</v>
      </c>
      <c r="K46" s="19">
        <f t="shared" si="11"/>
        <v>1.6576111648483698E-2</v>
      </c>
      <c r="L46" s="19">
        <f t="shared" si="12"/>
        <v>-1.3657058387185719E-2</v>
      </c>
      <c r="M46" s="19">
        <f t="shared" ca="1" si="4"/>
        <v>-0.20090883489471645</v>
      </c>
      <c r="N46" s="19">
        <f t="shared" ca="1" si="13"/>
        <v>7.951552214025142E-9</v>
      </c>
      <c r="O46" s="155">
        <f t="shared" ca="1" si="14"/>
        <v>1197.9906921724116</v>
      </c>
      <c r="P46" s="19">
        <f t="shared" ca="1" si="15"/>
        <v>55658.264844192097</v>
      </c>
      <c r="Q46" s="19">
        <f t="shared" ca="1" si="16"/>
        <v>50311.734366359655</v>
      </c>
      <c r="R46" s="17">
        <f t="shared" ca="1" si="5"/>
        <v>-2.8198496793313543E-4</v>
      </c>
      <c r="S46" s="17"/>
      <c r="T46" s="17"/>
      <c r="U46" s="17">
        <v>1</v>
      </c>
      <c r="V46" s="17">
        <f t="shared" ca="1" si="0"/>
        <v>0.29994721785040718</v>
      </c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</row>
    <row r="47" spans="1:35" x14ac:dyDescent="0.2">
      <c r="A47" s="148">
        <v>-8033</v>
      </c>
      <c r="B47" s="148">
        <v>-0.19562792607164353</v>
      </c>
      <c r="C47" s="148">
        <v>0.1</v>
      </c>
      <c r="D47" s="149">
        <f t="shared" si="6"/>
        <v>-0.80330000000000001</v>
      </c>
      <c r="E47" s="149">
        <f t="shared" si="6"/>
        <v>-0.19562792607164353</v>
      </c>
      <c r="F47" s="19">
        <f t="shared" si="7"/>
        <v>-8.0330000000000013E-2</v>
      </c>
      <c r="G47" s="19">
        <f t="shared" si="7"/>
        <v>-1.9562792607164356E-2</v>
      </c>
      <c r="H47" s="19">
        <f t="shared" si="8"/>
        <v>6.4529089000000012E-2</v>
      </c>
      <c r="I47" s="19">
        <f t="shared" si="9"/>
        <v>-5.1836217193700011E-2</v>
      </c>
      <c r="J47" s="19">
        <f t="shared" si="10"/>
        <v>4.1640033271699219E-2</v>
      </c>
      <c r="K47" s="19">
        <f t="shared" si="11"/>
        <v>1.5714791301335126E-2</v>
      </c>
      <c r="L47" s="19">
        <f t="shared" si="12"/>
        <v>-1.2623691852362506E-2</v>
      </c>
      <c r="M47" s="19">
        <f t="shared" ca="1" si="4"/>
        <v>-0.19524960766006394</v>
      </c>
      <c r="N47" s="19">
        <f t="shared" ca="1" si="13"/>
        <v>1.4312482054010584E-8</v>
      </c>
      <c r="O47" s="155">
        <f t="shared" ca="1" si="14"/>
        <v>1379.5973720512018</v>
      </c>
      <c r="P47" s="19">
        <f t="shared" ca="1" si="15"/>
        <v>52196.18105429678</v>
      </c>
      <c r="Q47" s="19">
        <f t="shared" ca="1" si="16"/>
        <v>44684.545519321226</v>
      </c>
      <c r="R47" s="17">
        <f t="shared" ca="1" si="5"/>
        <v>-3.7831841157959234E-4</v>
      </c>
      <c r="S47" s="17"/>
      <c r="T47" s="17"/>
      <c r="U47" s="17">
        <v>1.05</v>
      </c>
      <c r="V47" s="17">
        <f t="shared" ca="1" si="0"/>
        <v>0.31367172798026005</v>
      </c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</row>
    <row r="48" spans="1:35" x14ac:dyDescent="0.2">
      <c r="A48" s="148">
        <v>-8015</v>
      </c>
      <c r="B48" s="148">
        <v>-0.20160224387124712</v>
      </c>
      <c r="C48" s="148">
        <v>0.1</v>
      </c>
      <c r="D48" s="149">
        <f t="shared" si="6"/>
        <v>-0.80149999999999999</v>
      </c>
      <c r="E48" s="149">
        <f t="shared" si="6"/>
        <v>-0.20160224387124712</v>
      </c>
      <c r="F48" s="19">
        <f t="shared" si="7"/>
        <v>-8.0149999999999999E-2</v>
      </c>
      <c r="G48" s="19">
        <f t="shared" si="7"/>
        <v>-2.0160224387124712E-2</v>
      </c>
      <c r="H48" s="19">
        <f t="shared" si="8"/>
        <v>6.4240224999999998E-2</v>
      </c>
      <c r="I48" s="19">
        <f t="shared" si="9"/>
        <v>-5.1488540337499999E-2</v>
      </c>
      <c r="J48" s="19">
        <f t="shared" si="10"/>
        <v>4.1268065080506247E-2</v>
      </c>
      <c r="K48" s="19">
        <f t="shared" si="11"/>
        <v>1.6158419846280456E-2</v>
      </c>
      <c r="L48" s="19">
        <f t="shared" si="12"/>
        <v>-1.2950973506793785E-2</v>
      </c>
      <c r="M48" s="19">
        <f t="shared" ca="1" si="4"/>
        <v>-0.19475511459361441</v>
      </c>
      <c r="N48" s="19">
        <f t="shared" ca="1" si="13"/>
        <v>4.6883179344614929E-6</v>
      </c>
      <c r="O48" s="155">
        <f t="shared" ca="1" si="14"/>
        <v>1395.8110955043196</v>
      </c>
      <c r="P48" s="19">
        <f t="shared" ca="1" si="15"/>
        <v>51901.216713680973</v>
      </c>
      <c r="Q48" s="19">
        <f t="shared" ca="1" si="16"/>
        <v>44213.94616181343</v>
      </c>
      <c r="R48" s="17">
        <f t="shared" ca="1" si="5"/>
        <v>-6.847129277632702E-3</v>
      </c>
      <c r="S48" s="17"/>
      <c r="T48" s="17"/>
      <c r="U48" s="17">
        <v>1.1000000000000001</v>
      </c>
      <c r="V48" s="17">
        <f ca="1">+E$4+E$5*U48+E$6*U48^2</f>
        <v>0.32739592596218053</v>
      </c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</row>
    <row r="49" spans="1:35" x14ac:dyDescent="0.2">
      <c r="A49" s="148">
        <v>-8013</v>
      </c>
      <c r="B49" s="148">
        <v>-0.1992660015691663</v>
      </c>
      <c r="C49" s="148">
        <v>0.1</v>
      </c>
      <c r="D49" s="149">
        <f t="shared" si="6"/>
        <v>-0.80130000000000001</v>
      </c>
      <c r="E49" s="149">
        <f t="shared" si="6"/>
        <v>-0.1992660015691663</v>
      </c>
      <c r="F49" s="19">
        <f t="shared" si="7"/>
        <v>-8.0130000000000007E-2</v>
      </c>
      <c r="G49" s="19">
        <f t="shared" si="7"/>
        <v>-1.9926600156916632E-2</v>
      </c>
      <c r="H49" s="19">
        <f t="shared" si="8"/>
        <v>6.4208169000000009E-2</v>
      </c>
      <c r="I49" s="19">
        <f t="shared" si="9"/>
        <v>-5.1450005819700009E-2</v>
      </c>
      <c r="J49" s="19">
        <f t="shared" si="10"/>
        <v>4.1226889663325619E-2</v>
      </c>
      <c r="K49" s="19">
        <f t="shared" si="11"/>
        <v>1.5967184705737297E-2</v>
      </c>
      <c r="L49" s="19">
        <f t="shared" si="12"/>
        <v>-1.2794505104707296E-2</v>
      </c>
      <c r="M49" s="19">
        <f t="shared" ca="1" si="4"/>
        <v>-0.19470017094453632</v>
      </c>
      <c r="N49" s="19">
        <f t="shared" ca="1" si="13"/>
        <v>2.0846809292808989E-6</v>
      </c>
      <c r="O49" s="155">
        <f t="shared" ca="1" si="14"/>
        <v>1397.6158521822376</v>
      </c>
      <c r="P49" s="19">
        <f t="shared" ca="1" si="15"/>
        <v>51868.51697330879</v>
      </c>
      <c r="Q49" s="19">
        <f t="shared" ca="1" si="16"/>
        <v>44161.863150601952</v>
      </c>
      <c r="R49" s="17">
        <f t="shared" ca="1" si="5"/>
        <v>-4.5658306246299796E-3</v>
      </c>
      <c r="S49" s="17"/>
      <c r="T49" s="17"/>
      <c r="U49" s="17">
        <v>1.1499999999999999</v>
      </c>
      <c r="V49" s="17">
        <f ca="1">+E$4+E$5*U49+E$6*U49^2</f>
        <v>0.34111981179616863</v>
      </c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</row>
    <row r="50" spans="1:35" x14ac:dyDescent="0.2">
      <c r="A50" s="148">
        <v>-8004</v>
      </c>
      <c r="B50" s="148">
        <v>-0.20375277423544685</v>
      </c>
      <c r="C50" s="148">
        <v>0.1</v>
      </c>
      <c r="D50" s="149">
        <f t="shared" si="6"/>
        <v>-0.8004</v>
      </c>
      <c r="E50" s="149">
        <f t="shared" si="6"/>
        <v>-0.20375277423544685</v>
      </c>
      <c r="F50" s="19">
        <f t="shared" si="7"/>
        <v>-8.004E-2</v>
      </c>
      <c r="G50" s="19">
        <f t="shared" si="7"/>
        <v>-2.0375277423544686E-2</v>
      </c>
      <c r="H50" s="19">
        <f t="shared" si="8"/>
        <v>6.4064016000000001E-2</v>
      </c>
      <c r="I50" s="19">
        <f t="shared" si="9"/>
        <v>-5.1276838406400002E-2</v>
      </c>
      <c r="J50" s="19">
        <f t="shared" si="10"/>
        <v>4.104198146048256E-2</v>
      </c>
      <c r="K50" s="19">
        <f t="shared" si="11"/>
        <v>1.6308372049805168E-2</v>
      </c>
      <c r="L50" s="19">
        <f t="shared" si="12"/>
        <v>-1.3053220988664058E-2</v>
      </c>
      <c r="M50" s="19">
        <f t="shared" ca="1" si="4"/>
        <v>-0.19445292458549013</v>
      </c>
      <c r="N50" s="19">
        <f t="shared" ca="1" si="13"/>
        <v>8.6487203511800247E-6</v>
      </c>
      <c r="O50" s="155">
        <f t="shared" ca="1" si="14"/>
        <v>1405.7451954280775</v>
      </c>
      <c r="P50" s="19">
        <f t="shared" ca="1" si="15"/>
        <v>51721.551223547409</v>
      </c>
      <c r="Q50" s="19">
        <f t="shared" ca="1" si="16"/>
        <v>43927.997869772815</v>
      </c>
      <c r="R50" s="17">
        <f t="shared" ca="1" si="5"/>
        <v>-9.2998496499567262E-3</v>
      </c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</row>
    <row r="51" spans="1:35" x14ac:dyDescent="0.2">
      <c r="A51" s="148">
        <v>-8002</v>
      </c>
      <c r="B51" s="148">
        <v>-0.19741647107037513</v>
      </c>
      <c r="C51" s="148">
        <v>0.1</v>
      </c>
      <c r="D51" s="149">
        <f t="shared" si="6"/>
        <v>-0.80020000000000002</v>
      </c>
      <c r="E51" s="149">
        <f t="shared" si="6"/>
        <v>-0.19741647107037513</v>
      </c>
      <c r="F51" s="19">
        <f t="shared" si="7"/>
        <v>-8.0020000000000008E-2</v>
      </c>
      <c r="G51" s="19">
        <f t="shared" si="7"/>
        <v>-1.9741647107037515E-2</v>
      </c>
      <c r="H51" s="19">
        <f t="shared" si="8"/>
        <v>6.4032004000000003E-2</v>
      </c>
      <c r="I51" s="19">
        <f t="shared" si="9"/>
        <v>-5.1238409600800006E-2</v>
      </c>
      <c r="J51" s="19">
        <f t="shared" si="10"/>
        <v>4.1000975362560164E-2</v>
      </c>
      <c r="K51" s="19">
        <f t="shared" si="11"/>
        <v>1.5797266015051419E-2</v>
      </c>
      <c r="L51" s="19">
        <f t="shared" si="12"/>
        <v>-1.2640972265244146E-2</v>
      </c>
      <c r="M51" s="19">
        <f t="shared" ca="1" si="4"/>
        <v>-0.19439798096388106</v>
      </c>
      <c r="N51" s="19">
        <f t="shared" ca="1" si="13"/>
        <v>9.111282523002619E-7</v>
      </c>
      <c r="O51" s="155">
        <f t="shared" ca="1" si="14"/>
        <v>1407.553474159459</v>
      </c>
      <c r="P51" s="19">
        <f t="shared" ca="1" si="15"/>
        <v>51688.932827592034</v>
      </c>
      <c r="Q51" s="19">
        <f t="shared" ca="1" si="16"/>
        <v>43876.140646583757</v>
      </c>
      <c r="R51" s="17">
        <f t="shared" ca="1" si="5"/>
        <v>-3.0184901064940761E-3</v>
      </c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</row>
    <row r="52" spans="1:35" x14ac:dyDescent="0.2">
      <c r="A52" s="148">
        <v>-7995</v>
      </c>
      <c r="B52" s="148">
        <v>-0.18423932291725945</v>
      </c>
      <c r="C52" s="148">
        <v>0.1</v>
      </c>
      <c r="D52" s="149">
        <f t="shared" si="6"/>
        <v>-0.79949999999999999</v>
      </c>
      <c r="E52" s="149">
        <f t="shared" si="6"/>
        <v>-0.18423932291725945</v>
      </c>
      <c r="F52" s="19">
        <f t="shared" si="7"/>
        <v>-7.9950000000000007E-2</v>
      </c>
      <c r="G52" s="19">
        <f t="shared" si="7"/>
        <v>-1.8423932291725946E-2</v>
      </c>
      <c r="H52" s="19">
        <f t="shared" si="8"/>
        <v>6.3920025000000005E-2</v>
      </c>
      <c r="I52" s="19">
        <f t="shared" si="9"/>
        <v>-5.1104059987500006E-2</v>
      </c>
      <c r="J52" s="19">
        <f t="shared" si="10"/>
        <v>4.0857695960006254E-2</v>
      </c>
      <c r="K52" s="19">
        <f t="shared" si="11"/>
        <v>1.4729933867234894E-2</v>
      </c>
      <c r="L52" s="19">
        <f t="shared" si="12"/>
        <v>-1.1776582126854297E-2</v>
      </c>
      <c r="M52" s="19">
        <f t="shared" ca="1" si="4"/>
        <v>-0.19420567832757984</v>
      </c>
      <c r="N52" s="19">
        <f t="shared" ca="1" si="13"/>
        <v>9.9328240164822699E-6</v>
      </c>
      <c r="O52" s="155">
        <f t="shared" ca="1" si="14"/>
        <v>1413.8874601160151</v>
      </c>
      <c r="P52" s="19">
        <f t="shared" ca="1" si="15"/>
        <v>51574.884775535837</v>
      </c>
      <c r="Q52" s="19">
        <f t="shared" ca="1" si="16"/>
        <v>43694.963061606657</v>
      </c>
      <c r="R52" s="17">
        <f t="shared" ca="1" si="5"/>
        <v>9.9663554103203988E-3</v>
      </c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</row>
    <row r="53" spans="1:35" x14ac:dyDescent="0.2">
      <c r="A53" s="148">
        <v>-7993</v>
      </c>
      <c r="B53" s="148">
        <v>-0.20690297000221253</v>
      </c>
      <c r="C53" s="148">
        <v>0.1</v>
      </c>
      <c r="D53" s="149">
        <f t="shared" si="6"/>
        <v>-0.79930000000000001</v>
      </c>
      <c r="E53" s="149">
        <f t="shared" si="6"/>
        <v>-0.20690297000221253</v>
      </c>
      <c r="F53" s="19">
        <f t="shared" si="7"/>
        <v>-7.9930000000000001E-2</v>
      </c>
      <c r="G53" s="19">
        <f t="shared" si="7"/>
        <v>-2.0690297000221253E-2</v>
      </c>
      <c r="H53" s="19">
        <f t="shared" si="8"/>
        <v>6.3888049000000002E-2</v>
      </c>
      <c r="I53" s="19">
        <f t="shared" si="9"/>
        <v>-5.1065717565700004E-2</v>
      </c>
      <c r="J53" s="19">
        <f t="shared" si="10"/>
        <v>4.0816828050264015E-2</v>
      </c>
      <c r="K53" s="19">
        <f t="shared" si="11"/>
        <v>1.6537754392276848E-2</v>
      </c>
      <c r="L53" s="19">
        <f t="shared" si="12"/>
        <v>-1.3218627085746885E-2</v>
      </c>
      <c r="M53" s="19">
        <f t="shared" ca="1" si="4"/>
        <v>-0.19415073472844543</v>
      </c>
      <c r="N53" s="19">
        <f t="shared" ca="1" si="13"/>
        <v>1.6261950447750968E-5</v>
      </c>
      <c r="O53" s="155">
        <f t="shared" ca="1" si="14"/>
        <v>1415.6985977603968</v>
      </c>
      <c r="P53" s="19">
        <f t="shared" ca="1" si="15"/>
        <v>51542.332838511611</v>
      </c>
      <c r="Q53" s="19">
        <f t="shared" ca="1" si="16"/>
        <v>43643.290160444871</v>
      </c>
      <c r="R53" s="17">
        <f t="shared" ca="1" si="5"/>
        <v>-1.2752235273767093E-2</v>
      </c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</row>
    <row r="54" spans="1:35" x14ac:dyDescent="0.2">
      <c r="A54" s="148">
        <v>-7984</v>
      </c>
      <c r="B54" s="148">
        <v>-0.19538924518650577</v>
      </c>
      <c r="C54" s="148">
        <v>0.1</v>
      </c>
      <c r="D54" s="149">
        <f t="shared" si="6"/>
        <v>-0.7984</v>
      </c>
      <c r="E54" s="149">
        <f t="shared" si="6"/>
        <v>-0.19538924518650577</v>
      </c>
      <c r="F54" s="19">
        <f t="shared" si="7"/>
        <v>-7.9840000000000008E-2</v>
      </c>
      <c r="G54" s="19">
        <f t="shared" si="7"/>
        <v>-1.953892451865058E-2</v>
      </c>
      <c r="H54" s="19">
        <f t="shared" si="8"/>
        <v>6.3744256000000013E-2</v>
      </c>
      <c r="I54" s="19">
        <f t="shared" si="9"/>
        <v>-5.089341399040001E-2</v>
      </c>
      <c r="J54" s="19">
        <f t="shared" si="10"/>
        <v>4.0633301729935366E-2</v>
      </c>
      <c r="K54" s="19">
        <f t="shared" si="11"/>
        <v>1.5599877335690623E-2</v>
      </c>
      <c r="L54" s="19">
        <f t="shared" si="12"/>
        <v>-1.2454942064815393E-2</v>
      </c>
      <c r="M54" s="19">
        <f t="shared" ca="1" si="4"/>
        <v>-0.19390348859414575</v>
      </c>
      <c r="N54" s="19">
        <f t="shared" ca="1" si="13"/>
        <v>2.2074726517412794E-7</v>
      </c>
      <c r="O54" s="155">
        <f t="shared" ca="1" si="14"/>
        <v>1423.8565301907267</v>
      </c>
      <c r="P54" s="19">
        <f t="shared" ca="1" si="15"/>
        <v>51396.031678170315</v>
      </c>
      <c r="Q54" s="19">
        <f t="shared" ca="1" si="16"/>
        <v>43411.268100571338</v>
      </c>
      <c r="R54" s="17">
        <f t="shared" ca="1" si="5"/>
        <v>-1.4857565923600269E-3</v>
      </c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</row>
    <row r="55" spans="1:35" x14ac:dyDescent="0.2">
      <c r="A55" s="148">
        <v>-7982</v>
      </c>
      <c r="B55" s="148">
        <v>-0.19905283152574799</v>
      </c>
      <c r="C55" s="148">
        <v>0.1</v>
      </c>
      <c r="D55" s="149">
        <f t="shared" si="6"/>
        <v>-0.79820000000000002</v>
      </c>
      <c r="E55" s="149">
        <f t="shared" si="6"/>
        <v>-0.19905283152574799</v>
      </c>
      <c r="F55" s="19">
        <f t="shared" si="7"/>
        <v>-7.9820000000000002E-2</v>
      </c>
      <c r="G55" s="19">
        <f t="shared" si="7"/>
        <v>-1.9905283152574799E-2</v>
      </c>
      <c r="H55" s="19">
        <f t="shared" si="8"/>
        <v>6.3712324000000001E-2</v>
      </c>
      <c r="I55" s="19">
        <f t="shared" si="9"/>
        <v>-5.08551770168E-2</v>
      </c>
      <c r="J55" s="19">
        <f t="shared" si="10"/>
        <v>4.0592602294809758E-2</v>
      </c>
      <c r="K55" s="19">
        <f t="shared" si="11"/>
        <v>1.5888397012385206E-2</v>
      </c>
      <c r="L55" s="19">
        <f t="shared" si="12"/>
        <v>-1.2682118495285872E-2</v>
      </c>
      <c r="M55" s="19">
        <f t="shared" ca="1" si="4"/>
        <v>-0.19384854502248033</v>
      </c>
      <c r="N55" s="19">
        <f t="shared" ca="1" si="13"/>
        <v>2.7084598008093847E-6</v>
      </c>
      <c r="O55" s="155">
        <f t="shared" ca="1" si="14"/>
        <v>1425.6711342773588</v>
      </c>
      <c r="P55" s="19">
        <f t="shared" ca="1" si="15"/>
        <v>51363.560851977374</v>
      </c>
      <c r="Q55" s="19">
        <f t="shared" ca="1" si="16"/>
        <v>43359.819976865234</v>
      </c>
      <c r="R55" s="17">
        <f t="shared" ca="1" si="5"/>
        <v>-5.2042865032676522E-3</v>
      </c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</row>
    <row r="56" spans="1:35" x14ac:dyDescent="0.2">
      <c r="A56" s="148">
        <v>-7805</v>
      </c>
      <c r="B56" s="148">
        <v>-0.19023675550193195</v>
      </c>
      <c r="C56" s="148">
        <v>0.1</v>
      </c>
      <c r="D56" s="149">
        <f t="shared" si="6"/>
        <v>-0.78049999999999997</v>
      </c>
      <c r="E56" s="149">
        <f t="shared" si="6"/>
        <v>-0.19023675550193195</v>
      </c>
      <c r="F56" s="19">
        <f t="shared" si="7"/>
        <v>-7.8050000000000008E-2</v>
      </c>
      <c r="G56" s="19">
        <f t="shared" si="7"/>
        <v>-1.9023675550193197E-2</v>
      </c>
      <c r="H56" s="19">
        <f t="shared" si="8"/>
        <v>6.0918025000000008E-2</v>
      </c>
      <c r="I56" s="19">
        <f t="shared" si="9"/>
        <v>-4.7546518512500004E-2</v>
      </c>
      <c r="J56" s="19">
        <f t="shared" si="10"/>
        <v>3.7110057699006251E-2</v>
      </c>
      <c r="K56" s="19">
        <f t="shared" si="11"/>
        <v>1.484797876692579E-2</v>
      </c>
      <c r="L56" s="19">
        <f t="shared" si="12"/>
        <v>-1.1588847427585579E-2</v>
      </c>
      <c r="M56" s="19">
        <f t="shared" ca="1" si="4"/>
        <v>-0.1889860587096564</v>
      </c>
      <c r="N56" s="19">
        <f t="shared" ca="1" si="13"/>
        <v>1.5642424662083411E-7</v>
      </c>
      <c r="O56" s="155">
        <f t="shared" ca="1" si="14"/>
        <v>1588.6309155443635</v>
      </c>
      <c r="P56" s="19">
        <f t="shared" ca="1" si="15"/>
        <v>48547.754921128799</v>
      </c>
      <c r="Q56" s="19">
        <f t="shared" ca="1" si="16"/>
        <v>38966.17043603702</v>
      </c>
      <c r="R56" s="17">
        <f t="shared" ca="1" si="5"/>
        <v>-1.2506967922755463E-3</v>
      </c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</row>
    <row r="57" spans="1:35" x14ac:dyDescent="0.2">
      <c r="A57" s="148">
        <v>-7798</v>
      </c>
      <c r="B57" s="148">
        <v>-0.18505583228056371</v>
      </c>
      <c r="C57" s="148">
        <v>0.1</v>
      </c>
      <c r="D57" s="149">
        <f t="shared" si="6"/>
        <v>-0.77980000000000005</v>
      </c>
      <c r="E57" s="149">
        <f t="shared" si="6"/>
        <v>-0.18505583228056371</v>
      </c>
      <c r="F57" s="19">
        <f t="shared" si="7"/>
        <v>-7.7980000000000008E-2</v>
      </c>
      <c r="G57" s="19">
        <f t="shared" si="7"/>
        <v>-1.8505583228056371E-2</v>
      </c>
      <c r="H57" s="19">
        <f t="shared" si="8"/>
        <v>6.0808804000000008E-2</v>
      </c>
      <c r="I57" s="19">
        <f t="shared" si="9"/>
        <v>-4.7418705359200009E-2</v>
      </c>
      <c r="J57" s="19">
        <f t="shared" si="10"/>
        <v>3.6977106439104172E-2</v>
      </c>
      <c r="K57" s="19">
        <f t="shared" si="11"/>
        <v>1.4430653801238359E-2</v>
      </c>
      <c r="L57" s="19">
        <f t="shared" si="12"/>
        <v>-1.1253023834205672E-2</v>
      </c>
      <c r="M57" s="19">
        <f t="shared" ca="1" si="4"/>
        <v>-0.18879375779516325</v>
      </c>
      <c r="N57" s="19">
        <f t="shared" ca="1" si="13"/>
        <v>1.3972087152694182E-6</v>
      </c>
      <c r="O57" s="155">
        <f t="shared" ca="1" si="14"/>
        <v>1595.1669220056529</v>
      </c>
      <c r="P57" s="19">
        <f t="shared" ca="1" si="15"/>
        <v>48438.72657781851</v>
      </c>
      <c r="Q57" s="19">
        <f t="shared" ca="1" si="16"/>
        <v>38798.804046109326</v>
      </c>
      <c r="R57" s="17">
        <f t="shared" ca="1" si="5"/>
        <v>3.7379255145995327E-3</v>
      </c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spans="1:35" x14ac:dyDescent="0.2">
      <c r="A58" s="148">
        <v>-7787</v>
      </c>
      <c r="B58" s="148">
        <v>-0.19619982751799056</v>
      </c>
      <c r="C58" s="148">
        <v>0.1</v>
      </c>
      <c r="D58" s="149">
        <f t="shared" si="6"/>
        <v>-0.77869999999999995</v>
      </c>
      <c r="E58" s="149">
        <f t="shared" si="6"/>
        <v>-0.19619982751799056</v>
      </c>
      <c r="F58" s="19">
        <f t="shared" si="7"/>
        <v>-7.7869999999999995E-2</v>
      </c>
      <c r="G58" s="19">
        <f t="shared" si="7"/>
        <v>-1.9619982751799058E-2</v>
      </c>
      <c r="H58" s="19">
        <f t="shared" si="8"/>
        <v>6.063736899999999E-2</v>
      </c>
      <c r="I58" s="19">
        <f t="shared" si="9"/>
        <v>-4.721831924029999E-2</v>
      </c>
      <c r="J58" s="19">
        <f t="shared" si="10"/>
        <v>3.6768905192421597E-2</v>
      </c>
      <c r="K58" s="19">
        <f t="shared" si="11"/>
        <v>1.5278080568825925E-2</v>
      </c>
      <c r="L58" s="19">
        <f t="shared" si="12"/>
        <v>-1.1897041338944748E-2</v>
      </c>
      <c r="M58" s="19">
        <f t="shared" ca="1" si="4"/>
        <v>-0.1884915707674274</v>
      </c>
      <c r="N58" s="19">
        <f t="shared" ca="1" si="13"/>
        <v>5.9417222132602587E-6</v>
      </c>
      <c r="O58" s="155">
        <f t="shared" ca="1" si="14"/>
        <v>1605.4510248852569</v>
      </c>
      <c r="P58" s="19">
        <f t="shared" ca="1" si="15"/>
        <v>48267.751314168796</v>
      </c>
      <c r="Q58" s="19">
        <f t="shared" ca="1" si="16"/>
        <v>38536.768061435592</v>
      </c>
      <c r="R58" s="17">
        <f t="shared" ca="1" si="5"/>
        <v>-7.7082567505631638E-3</v>
      </c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spans="1:35" x14ac:dyDescent="0.2">
      <c r="A59" s="148">
        <v>-7769</v>
      </c>
      <c r="B59" s="148">
        <v>-0.18516202240363466</v>
      </c>
      <c r="C59" s="148">
        <v>0.1</v>
      </c>
      <c r="D59" s="149">
        <f t="shared" si="6"/>
        <v>-0.77690000000000003</v>
      </c>
      <c r="E59" s="149">
        <f t="shared" si="6"/>
        <v>-0.18516202240363466</v>
      </c>
      <c r="F59" s="19">
        <f t="shared" si="7"/>
        <v>-7.7690000000000009E-2</v>
      </c>
      <c r="G59" s="19">
        <f t="shared" si="7"/>
        <v>-1.8516202240363468E-2</v>
      </c>
      <c r="H59" s="19">
        <f t="shared" si="8"/>
        <v>6.0357361000000012E-2</v>
      </c>
      <c r="I59" s="19">
        <f t="shared" si="9"/>
        <v>-4.6891633760900012E-2</v>
      </c>
      <c r="J59" s="19">
        <f t="shared" si="10"/>
        <v>3.643011026884322E-2</v>
      </c>
      <c r="K59" s="19">
        <f t="shared" si="11"/>
        <v>1.4385237520538378E-2</v>
      </c>
      <c r="L59" s="19">
        <f t="shared" si="12"/>
        <v>-1.1175891029706267E-2</v>
      </c>
      <c r="M59" s="19">
        <f t="shared" ca="1" si="4"/>
        <v>-0.1879970832297421</v>
      </c>
      <c r="N59" s="19">
        <f t="shared" ca="1" si="13"/>
        <v>8.0375698877289604E-7</v>
      </c>
      <c r="O59" s="155">
        <f t="shared" ca="1" si="14"/>
        <v>1622.3140668264432</v>
      </c>
      <c r="P59" s="19">
        <f t="shared" ca="1" si="15"/>
        <v>47988.907854257261</v>
      </c>
      <c r="Q59" s="19">
        <f t="shared" ca="1" si="16"/>
        <v>38110.527764152081</v>
      </c>
      <c r="R59" s="17">
        <f t="shared" ca="1" si="5"/>
        <v>2.8350608261074328E-3</v>
      </c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spans="1:35" x14ac:dyDescent="0.2">
      <c r="A60" s="148">
        <v>-7760</v>
      </c>
      <c r="B60" s="148">
        <v>-0.197642791417252</v>
      </c>
      <c r="C60" s="148">
        <v>0.1</v>
      </c>
      <c r="D60" s="149">
        <f t="shared" si="6"/>
        <v>-0.77600000000000002</v>
      </c>
      <c r="E60" s="149">
        <f t="shared" si="6"/>
        <v>-0.197642791417252</v>
      </c>
      <c r="F60" s="19">
        <f t="shared" si="7"/>
        <v>-7.7600000000000002E-2</v>
      </c>
      <c r="G60" s="19">
        <f t="shared" si="7"/>
        <v>-1.97642791417252E-2</v>
      </c>
      <c r="H60" s="19">
        <f t="shared" si="8"/>
        <v>6.0217600000000003E-2</v>
      </c>
      <c r="I60" s="19">
        <f t="shared" si="9"/>
        <v>-4.6728857600000007E-2</v>
      </c>
      <c r="J60" s="19">
        <f t="shared" si="10"/>
        <v>3.6261593497600005E-2</v>
      </c>
      <c r="K60" s="19">
        <f t="shared" si="11"/>
        <v>1.5337080613978756E-2</v>
      </c>
      <c r="L60" s="19">
        <f t="shared" si="12"/>
        <v>-1.1901574556447515E-2</v>
      </c>
      <c r="M60" s="19">
        <f t="shared" ca="1" si="4"/>
        <v>-0.1877498396126033</v>
      </c>
      <c r="N60" s="19">
        <f t="shared" ca="1" si="13"/>
        <v>9.787049540910182E-6</v>
      </c>
      <c r="O60" s="155">
        <f t="shared" ca="1" si="14"/>
        <v>1630.7614644764521</v>
      </c>
      <c r="P60" s="19">
        <f t="shared" ca="1" si="15"/>
        <v>47849.920226459173</v>
      </c>
      <c r="Q60" s="19">
        <f t="shared" ca="1" si="16"/>
        <v>37898.589300117768</v>
      </c>
      <c r="R60" s="17">
        <f t="shared" ca="1" si="5"/>
        <v>-9.8929518046486919E-3</v>
      </c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  <row r="61" spans="1:35" x14ac:dyDescent="0.2">
      <c r="A61" s="148">
        <v>-7747</v>
      </c>
      <c r="B61" s="148">
        <v>-0.19344796061861766</v>
      </c>
      <c r="C61" s="148">
        <v>0.1</v>
      </c>
      <c r="D61" s="149">
        <f t="shared" si="6"/>
        <v>-0.77470000000000006</v>
      </c>
      <c r="E61" s="149">
        <f t="shared" si="6"/>
        <v>-0.19344796061861766</v>
      </c>
      <c r="F61" s="19">
        <f t="shared" si="7"/>
        <v>-7.7470000000000011E-2</v>
      </c>
      <c r="G61" s="19">
        <f t="shared" si="7"/>
        <v>-1.9344796061861767E-2</v>
      </c>
      <c r="H61" s="19">
        <f t="shared" si="8"/>
        <v>6.0016009000000016E-2</v>
      </c>
      <c r="I61" s="19">
        <f t="shared" si="9"/>
        <v>-4.6494402172300019E-2</v>
      </c>
      <c r="J61" s="19">
        <f t="shared" si="10"/>
        <v>3.6019213362880824E-2</v>
      </c>
      <c r="K61" s="19">
        <f t="shared" si="11"/>
        <v>1.4986413509124311E-2</v>
      </c>
      <c r="L61" s="19">
        <f t="shared" si="12"/>
        <v>-1.1609974545518605E-2</v>
      </c>
      <c r="M61" s="19">
        <f t="shared" ca="1" si="4"/>
        <v>-0.18739271012195152</v>
      </c>
      <c r="N61" s="19">
        <f t="shared" ca="1" si="13"/>
        <v>3.6666058577375499E-6</v>
      </c>
      <c r="O61" s="155">
        <f t="shared" ca="1" si="14"/>
        <v>1642.9817143758933</v>
      </c>
      <c r="P61" s="19">
        <f t="shared" ca="1" si="15"/>
        <v>47649.670242242668</v>
      </c>
      <c r="Q61" s="19">
        <f t="shared" ca="1" si="16"/>
        <v>37593.842475351536</v>
      </c>
      <c r="R61" s="17">
        <f t="shared" ca="1" si="5"/>
        <v>-6.0552504966661369E-3</v>
      </c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</row>
    <row r="62" spans="1:35" x14ac:dyDescent="0.2">
      <c r="A62" s="148">
        <v>-7745</v>
      </c>
      <c r="B62" s="148">
        <v>-0.19911025388028547</v>
      </c>
      <c r="C62" s="148">
        <v>0.1</v>
      </c>
      <c r="D62" s="149">
        <f t="shared" si="6"/>
        <v>-0.77449999999999997</v>
      </c>
      <c r="E62" s="149">
        <f t="shared" si="6"/>
        <v>-0.19911025388028547</v>
      </c>
      <c r="F62" s="19">
        <f t="shared" si="7"/>
        <v>-7.7450000000000005E-2</v>
      </c>
      <c r="G62" s="19">
        <f t="shared" si="7"/>
        <v>-1.9911025388028549E-2</v>
      </c>
      <c r="H62" s="19">
        <f t="shared" si="8"/>
        <v>5.9985025000000004E-2</v>
      </c>
      <c r="I62" s="19">
        <f t="shared" si="9"/>
        <v>-4.6458401862499998E-2</v>
      </c>
      <c r="J62" s="19">
        <f t="shared" si="10"/>
        <v>3.5982032242506248E-2</v>
      </c>
      <c r="K62" s="19">
        <f t="shared" si="11"/>
        <v>1.5421089163028111E-2</v>
      </c>
      <c r="L62" s="19">
        <f t="shared" si="12"/>
        <v>-1.1943633556765271E-2</v>
      </c>
      <c r="M62" s="19">
        <f t="shared" ca="1" si="4"/>
        <v>-0.18733776714211856</v>
      </c>
      <c r="N62" s="19">
        <f t="shared" ca="1" si="13"/>
        <v>1.385914440003159E-5</v>
      </c>
      <c r="O62" s="155">
        <f t="shared" ca="1" si="14"/>
        <v>1644.8636738510688</v>
      </c>
      <c r="P62" s="19">
        <f t="shared" ca="1" si="15"/>
        <v>47618.915978109748</v>
      </c>
      <c r="Q62" s="19">
        <f t="shared" ca="1" si="16"/>
        <v>37547.103517904456</v>
      </c>
      <c r="R62" s="17">
        <f t="shared" ca="1" si="5"/>
        <v>-1.1772486738166915E-2</v>
      </c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</row>
    <row r="63" spans="1:35" x14ac:dyDescent="0.2">
      <c r="A63" s="148">
        <v>-7738</v>
      </c>
      <c r="B63" s="148">
        <v>-0.18492819539530436</v>
      </c>
      <c r="C63" s="148">
        <v>0.1</v>
      </c>
      <c r="D63" s="149">
        <f t="shared" si="6"/>
        <v>-0.77380000000000004</v>
      </c>
      <c r="E63" s="149">
        <f t="shared" si="6"/>
        <v>-0.18492819539530436</v>
      </c>
      <c r="F63" s="19">
        <f t="shared" si="7"/>
        <v>-7.7380000000000004E-2</v>
      </c>
      <c r="G63" s="19">
        <f t="shared" si="7"/>
        <v>-1.8492819539530438E-2</v>
      </c>
      <c r="H63" s="19">
        <f t="shared" si="8"/>
        <v>5.9876644000000007E-2</v>
      </c>
      <c r="I63" s="19">
        <f t="shared" si="9"/>
        <v>-4.6332547127200009E-2</v>
      </c>
      <c r="J63" s="19">
        <f t="shared" si="10"/>
        <v>3.5852124967027367E-2</v>
      </c>
      <c r="K63" s="19">
        <f t="shared" si="11"/>
        <v>1.4309743759688654E-2</v>
      </c>
      <c r="L63" s="19">
        <f t="shared" si="12"/>
        <v>-1.107287972124708E-2</v>
      </c>
      <c r="M63" s="19">
        <f t="shared" ca="1" si="4"/>
        <v>-0.18714546675203392</v>
      </c>
      <c r="N63" s="19">
        <f t="shared" ca="1" si="13"/>
        <v>4.9162922693733239E-7</v>
      </c>
      <c r="O63" s="155">
        <f t="shared" ca="1" si="14"/>
        <v>1651.4545380433053</v>
      </c>
      <c r="P63" s="19">
        <f t="shared" ca="1" si="15"/>
        <v>47511.38812719885</v>
      </c>
      <c r="Q63" s="19">
        <f t="shared" ca="1" si="16"/>
        <v>37383.821505443433</v>
      </c>
      <c r="R63" s="17">
        <f t="shared" ca="1" si="5"/>
        <v>2.2172713567295554E-3</v>
      </c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</row>
    <row r="64" spans="1:35" x14ac:dyDescent="0.2">
      <c r="A64" s="148">
        <v>-7727</v>
      </c>
      <c r="B64" s="148">
        <v>-0.18807040825313093</v>
      </c>
      <c r="C64" s="148">
        <v>0.1</v>
      </c>
      <c r="D64" s="149">
        <f t="shared" si="6"/>
        <v>-0.77270000000000005</v>
      </c>
      <c r="E64" s="149">
        <f t="shared" si="6"/>
        <v>-0.18807040825313093</v>
      </c>
      <c r="F64" s="19">
        <f t="shared" si="7"/>
        <v>-7.7270000000000005E-2</v>
      </c>
      <c r="G64" s="19">
        <f t="shared" si="7"/>
        <v>-1.8807040825313093E-2</v>
      </c>
      <c r="H64" s="19">
        <f t="shared" si="8"/>
        <v>5.9706529000000008E-2</v>
      </c>
      <c r="I64" s="19">
        <f t="shared" si="9"/>
        <v>-4.6135234958300013E-2</v>
      </c>
      <c r="J64" s="19">
        <f t="shared" si="10"/>
        <v>3.5648696052278425E-2</v>
      </c>
      <c r="K64" s="19">
        <f t="shared" si="11"/>
        <v>1.4532200445719427E-2</v>
      </c>
      <c r="L64" s="19">
        <f t="shared" si="12"/>
        <v>-1.1229031284407403E-2</v>
      </c>
      <c r="M64" s="19">
        <f t="shared" ca="1" si="4"/>
        <v>-0.18684328054836863</v>
      </c>
      <c r="N64" s="19">
        <f t="shared" ca="1" si="13"/>
        <v>1.5058424037951871E-7</v>
      </c>
      <c r="O64" s="155">
        <f t="shared" ca="1" si="14"/>
        <v>1661.824120445418</v>
      </c>
      <c r="P64" s="19">
        <f t="shared" ca="1" si="15"/>
        <v>47342.767677098615</v>
      </c>
      <c r="Q64" s="19">
        <f t="shared" ca="1" si="16"/>
        <v>37128.190502095254</v>
      </c>
      <c r="R64" s="17">
        <f t="shared" ca="1" si="5"/>
        <v>-1.2271277047622986E-3</v>
      </c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</row>
    <row r="65" spans="1:35" x14ac:dyDescent="0.2">
      <c r="A65" s="148">
        <v>-7718</v>
      </c>
      <c r="B65" s="148">
        <v>-0.19055015839060999</v>
      </c>
      <c r="C65" s="148">
        <v>0.1</v>
      </c>
      <c r="D65" s="149">
        <f t="shared" si="6"/>
        <v>-0.77180000000000004</v>
      </c>
      <c r="E65" s="149">
        <f t="shared" si="6"/>
        <v>-0.19055015839060999</v>
      </c>
      <c r="F65" s="19">
        <f t="shared" si="7"/>
        <v>-7.7180000000000012E-2</v>
      </c>
      <c r="G65" s="19">
        <f t="shared" si="7"/>
        <v>-1.9055015839060999E-2</v>
      </c>
      <c r="H65" s="19">
        <f t="shared" si="8"/>
        <v>5.9567524000000011E-2</v>
      </c>
      <c r="I65" s="19">
        <f t="shared" si="9"/>
        <v>-4.597421502320001E-2</v>
      </c>
      <c r="J65" s="19">
        <f t="shared" si="10"/>
        <v>3.5482899154905767E-2</v>
      </c>
      <c r="K65" s="19">
        <f t="shared" si="11"/>
        <v>1.470666122458728E-2</v>
      </c>
      <c r="L65" s="19">
        <f t="shared" si="12"/>
        <v>-1.1350601133136464E-2</v>
      </c>
      <c r="M65" s="19">
        <f t="shared" ca="1" si="4"/>
        <v>-0.18659603740319752</v>
      </c>
      <c r="N65" s="19">
        <f t="shared" ca="1" si="13"/>
        <v>1.5635072783095711E-6</v>
      </c>
      <c r="O65" s="155">
        <f t="shared" ca="1" si="14"/>
        <v>1670.319598632871</v>
      </c>
      <c r="P65" s="19">
        <f t="shared" ca="1" si="15"/>
        <v>47205.124965846211</v>
      </c>
      <c r="Q65" s="19">
        <f t="shared" ca="1" si="16"/>
        <v>36919.904248823892</v>
      </c>
      <c r="R65" s="17">
        <f t="shared" ca="1" si="5"/>
        <v>-3.9541209874124628E-3</v>
      </c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</row>
    <row r="66" spans="1:35" x14ac:dyDescent="0.2">
      <c r="A66" s="148">
        <v>-7521</v>
      </c>
      <c r="B66" s="148">
        <v>-0.17721937215999328</v>
      </c>
      <c r="C66" s="148">
        <v>0.1</v>
      </c>
      <c r="D66" s="149">
        <f t="shared" si="6"/>
        <v>-0.75209999999999999</v>
      </c>
      <c r="E66" s="149">
        <f t="shared" si="6"/>
        <v>-0.17721937215999328</v>
      </c>
      <c r="F66" s="19">
        <f t="shared" si="7"/>
        <v>-7.5209999999999999E-2</v>
      </c>
      <c r="G66" s="19">
        <f t="shared" si="7"/>
        <v>-1.772193721599933E-2</v>
      </c>
      <c r="H66" s="19">
        <f t="shared" si="8"/>
        <v>5.6565441000000001E-2</v>
      </c>
      <c r="I66" s="19">
        <f t="shared" si="9"/>
        <v>-4.25428681761E-2</v>
      </c>
      <c r="J66" s="19">
        <f t="shared" si="10"/>
        <v>3.1996491155244812E-2</v>
      </c>
      <c r="K66" s="19">
        <f t="shared" si="11"/>
        <v>1.3328668980153096E-2</v>
      </c>
      <c r="L66" s="19">
        <f t="shared" si="12"/>
        <v>-1.0024491939973143E-2</v>
      </c>
      <c r="M66" s="19">
        <f t="shared" ca="1" si="4"/>
        <v>-0.18118418500518296</v>
      </c>
      <c r="N66" s="19">
        <f t="shared" ca="1" si="13"/>
        <v>1.5719740897381088E-6</v>
      </c>
      <c r="O66" s="155">
        <f t="shared" ca="1" si="14"/>
        <v>1858.6412356851374</v>
      </c>
      <c r="P66" s="19">
        <f t="shared" ca="1" si="15"/>
        <v>44263.544533136861</v>
      </c>
      <c r="Q66" s="19">
        <f t="shared" ca="1" si="16"/>
        <v>32552.81892624345</v>
      </c>
      <c r="R66" s="17">
        <f t="shared" ca="1" si="5"/>
        <v>3.9648128451896802E-3</v>
      </c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</row>
    <row r="67" spans="1:35" x14ac:dyDescent="0.2">
      <c r="A67" s="148">
        <v>-7519</v>
      </c>
      <c r="B67" s="148">
        <v>-0.18288046071076397</v>
      </c>
      <c r="C67" s="148">
        <v>0.1</v>
      </c>
      <c r="D67" s="149">
        <f t="shared" si="6"/>
        <v>-0.75190000000000001</v>
      </c>
      <c r="E67" s="149">
        <f t="shared" si="6"/>
        <v>-0.18288046071076397</v>
      </c>
      <c r="F67" s="19">
        <f t="shared" si="7"/>
        <v>-7.5190000000000007E-2</v>
      </c>
      <c r="G67" s="19">
        <f t="shared" si="7"/>
        <v>-1.8288046071076397E-2</v>
      </c>
      <c r="H67" s="19">
        <f t="shared" si="8"/>
        <v>5.6535361000000006E-2</v>
      </c>
      <c r="I67" s="19">
        <f t="shared" si="9"/>
        <v>-4.2508937935900007E-2</v>
      </c>
      <c r="J67" s="19">
        <f t="shared" si="10"/>
        <v>3.1962470434003215E-2</v>
      </c>
      <c r="K67" s="19">
        <f t="shared" si="11"/>
        <v>1.3750781840842344E-2</v>
      </c>
      <c r="L67" s="19">
        <f t="shared" si="12"/>
        <v>-1.0339212866129358E-2</v>
      </c>
      <c r="M67" s="19">
        <f t="shared" ca="1" si="4"/>
        <v>-0.1811292425897135</v>
      </c>
      <c r="N67" s="19">
        <f t="shared" ca="1" si="13"/>
        <v>3.066764907495553E-7</v>
      </c>
      <c r="O67" s="155">
        <f t="shared" ca="1" si="14"/>
        <v>1860.5746770030955</v>
      </c>
      <c r="P67" s="19">
        <f t="shared" ca="1" si="15"/>
        <v>44234.37256113498</v>
      </c>
      <c r="Q67" s="19">
        <f t="shared" ca="1" si="16"/>
        <v>32510.336224397586</v>
      </c>
      <c r="R67" s="17">
        <f t="shared" ca="1" si="5"/>
        <v>-1.751218121050474E-3</v>
      </c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</row>
    <row r="68" spans="1:35" x14ac:dyDescent="0.2">
      <c r="A68" s="148">
        <v>-7512</v>
      </c>
      <c r="B68" s="148">
        <v>-0.17169418767343328</v>
      </c>
      <c r="C68" s="148">
        <v>0.1</v>
      </c>
      <c r="D68" s="149">
        <f t="shared" si="6"/>
        <v>-0.75119999999999998</v>
      </c>
      <c r="E68" s="149">
        <f t="shared" si="6"/>
        <v>-0.17169418767343328</v>
      </c>
      <c r="F68" s="19">
        <f t="shared" si="7"/>
        <v>-7.5120000000000006E-2</v>
      </c>
      <c r="G68" s="19">
        <f t="shared" si="7"/>
        <v>-1.716941876734333E-2</v>
      </c>
      <c r="H68" s="19">
        <f t="shared" si="8"/>
        <v>5.6430144000000002E-2</v>
      </c>
      <c r="I68" s="19">
        <f t="shared" si="9"/>
        <v>-4.2390324172799997E-2</v>
      </c>
      <c r="J68" s="19">
        <f t="shared" si="10"/>
        <v>3.1843611518607359E-2</v>
      </c>
      <c r="K68" s="19">
        <f t="shared" si="11"/>
        <v>1.289766737802831E-2</v>
      </c>
      <c r="L68" s="19">
        <f t="shared" si="12"/>
        <v>-9.6887277343748659E-3</v>
      </c>
      <c r="M68" s="19">
        <f t="shared" ca="1" si="4"/>
        <v>-0.18093694417490097</v>
      </c>
      <c r="N68" s="19">
        <f t="shared" ca="1" si="13"/>
        <v>8.5428547745423294E-6</v>
      </c>
      <c r="O68" s="155">
        <f t="shared" ca="1" si="14"/>
        <v>1867.3448759730436</v>
      </c>
      <c r="P68" s="19">
        <f t="shared" ca="1" si="15"/>
        <v>44132.379049160067</v>
      </c>
      <c r="Q68" s="19">
        <f t="shared" ca="1" si="16"/>
        <v>32361.935358471059</v>
      </c>
      <c r="R68" s="17">
        <f t="shared" ca="1" si="5"/>
        <v>9.2427565014676916E-3</v>
      </c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</row>
    <row r="69" spans="1:35" x14ac:dyDescent="0.2">
      <c r="A69" s="148">
        <v>-7474</v>
      </c>
      <c r="B69" s="148">
        <v>-0.17525217176601457</v>
      </c>
      <c r="C69" s="148">
        <v>0.1</v>
      </c>
      <c r="D69" s="149">
        <f t="shared" si="6"/>
        <v>-0.74739999999999995</v>
      </c>
      <c r="E69" s="149">
        <f t="shared" si="6"/>
        <v>-0.17525217176601457</v>
      </c>
      <c r="F69" s="19">
        <f t="shared" si="7"/>
        <v>-7.4740000000000001E-2</v>
      </c>
      <c r="G69" s="19">
        <f t="shared" si="7"/>
        <v>-1.7525217176601458E-2</v>
      </c>
      <c r="H69" s="19">
        <f t="shared" si="8"/>
        <v>5.5860675999999998E-2</v>
      </c>
      <c r="I69" s="19">
        <f t="shared" si="9"/>
        <v>-4.1750269242399995E-2</v>
      </c>
      <c r="J69" s="19">
        <f t="shared" si="10"/>
        <v>3.1204151231769756E-2</v>
      </c>
      <c r="K69" s="19">
        <f t="shared" si="11"/>
        <v>1.309834731779193E-2</v>
      </c>
      <c r="L69" s="19">
        <f t="shared" si="12"/>
        <v>-9.7897047853176874E-3</v>
      </c>
      <c r="M69" s="19">
        <f t="shared" ca="1" si="4"/>
        <v>-0.17989303956203595</v>
      </c>
      <c r="N69" s="19">
        <f t="shared" ca="1" si="13"/>
        <v>2.153765390014835E-6</v>
      </c>
      <c r="O69" s="155">
        <f t="shared" ca="1" si="14"/>
        <v>1904.181430874359</v>
      </c>
      <c r="P69" s="19">
        <f t="shared" ca="1" si="15"/>
        <v>43581.635129058588</v>
      </c>
      <c r="Q69" s="19">
        <f t="shared" ca="1" si="16"/>
        <v>31564.134579311947</v>
      </c>
      <c r="R69" s="17">
        <f t="shared" ca="1" si="5"/>
        <v>4.6408677960213807E-3</v>
      </c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</row>
    <row r="70" spans="1:35" x14ac:dyDescent="0.2">
      <c r="A70" s="148">
        <v>-7454</v>
      </c>
      <c r="B70" s="148">
        <v>-0.17586011560487519</v>
      </c>
      <c r="C70" s="148">
        <v>0.1</v>
      </c>
      <c r="D70" s="149">
        <f t="shared" si="6"/>
        <v>-0.74539999999999995</v>
      </c>
      <c r="E70" s="149">
        <f t="shared" si="6"/>
        <v>-0.17586011560487519</v>
      </c>
      <c r="F70" s="19">
        <f t="shared" si="7"/>
        <v>-7.4539999999999995E-2</v>
      </c>
      <c r="G70" s="19">
        <f t="shared" si="7"/>
        <v>-1.758601156048752E-2</v>
      </c>
      <c r="H70" s="19">
        <f t="shared" si="8"/>
        <v>5.5562115999999995E-2</v>
      </c>
      <c r="I70" s="19">
        <f t="shared" si="9"/>
        <v>-4.1416001266399993E-2</v>
      </c>
      <c r="J70" s="19">
        <f t="shared" si="10"/>
        <v>3.0871487343974553E-2</v>
      </c>
      <c r="K70" s="19">
        <f t="shared" si="11"/>
        <v>1.3108613017187395E-2</v>
      </c>
      <c r="L70" s="19">
        <f t="shared" si="12"/>
        <v>-9.7711601430114838E-3</v>
      </c>
      <c r="M70" s="19">
        <f t="shared" ca="1" si="4"/>
        <v>-0.17934361680576388</v>
      </c>
      <c r="N70" s="19">
        <f t="shared" ca="1" si="13"/>
        <v>1.2134780616592977E-6</v>
      </c>
      <c r="O70" s="155">
        <f t="shared" ca="1" si="14"/>
        <v>1923.6246341702151</v>
      </c>
      <c r="P70" s="19">
        <f t="shared" ca="1" si="15"/>
        <v>43293.754562704744</v>
      </c>
      <c r="Q70" s="19">
        <f t="shared" ca="1" si="16"/>
        <v>31149.505927834041</v>
      </c>
      <c r="R70" s="17">
        <f t="shared" ca="1" si="5"/>
        <v>3.4835012008886945E-3</v>
      </c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</row>
    <row r="71" spans="1:35" x14ac:dyDescent="0.2">
      <c r="A71" s="148">
        <v>-7317</v>
      </c>
      <c r="B71" s="148">
        <v>-0.16959651376320667</v>
      </c>
      <c r="C71" s="148">
        <v>0.1</v>
      </c>
      <c r="D71" s="149">
        <f t="shared" si="6"/>
        <v>-0.73170000000000002</v>
      </c>
      <c r="E71" s="149">
        <f t="shared" si="6"/>
        <v>-0.16959651376320667</v>
      </c>
      <c r="F71" s="19">
        <f t="shared" si="7"/>
        <v>-7.3169999999999999E-2</v>
      </c>
      <c r="G71" s="19">
        <f t="shared" si="7"/>
        <v>-1.6959651376320668E-2</v>
      </c>
      <c r="H71" s="19">
        <f t="shared" si="8"/>
        <v>5.3538489000000002E-2</v>
      </c>
      <c r="I71" s="19">
        <f t="shared" si="9"/>
        <v>-3.9174112401300004E-2</v>
      </c>
      <c r="J71" s="19">
        <f t="shared" si="10"/>
        <v>2.8663698044031214E-2</v>
      </c>
      <c r="K71" s="19">
        <f t="shared" si="11"/>
        <v>1.2409376912053833E-2</v>
      </c>
      <c r="L71" s="19">
        <f t="shared" si="12"/>
        <v>-9.0799410865497893E-3</v>
      </c>
      <c r="M71" s="19">
        <f t="shared" ca="1" si="4"/>
        <v>-0.17558008435328004</v>
      </c>
      <c r="N71" s="19">
        <f t="shared" ca="1" si="13"/>
        <v>3.5803117006391011E-6</v>
      </c>
      <c r="O71" s="155">
        <f t="shared" ca="1" si="14"/>
        <v>2057.7592870995236</v>
      </c>
      <c r="P71" s="19">
        <f t="shared" ca="1" si="15"/>
        <v>41358.215812705923</v>
      </c>
      <c r="Q71" s="19">
        <f t="shared" ca="1" si="16"/>
        <v>28405.436633129011</v>
      </c>
      <c r="R71" s="17">
        <f t="shared" ca="1" si="5"/>
        <v>5.9835705900733727E-3</v>
      </c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</row>
    <row r="72" spans="1:35" x14ac:dyDescent="0.2">
      <c r="A72" s="148">
        <v>-7299</v>
      </c>
      <c r="B72" s="148">
        <v>-0.17373637065718597</v>
      </c>
      <c r="C72" s="148">
        <v>0.2</v>
      </c>
      <c r="D72" s="149">
        <f t="shared" si="6"/>
        <v>-0.72989999999999999</v>
      </c>
      <c r="E72" s="149">
        <f t="shared" si="6"/>
        <v>-0.17373637065718597</v>
      </c>
      <c r="F72" s="19">
        <f t="shared" si="7"/>
        <v>-0.14598</v>
      </c>
      <c r="G72" s="19">
        <f t="shared" si="7"/>
        <v>-3.4747274131437196E-2</v>
      </c>
      <c r="H72" s="19">
        <f t="shared" si="8"/>
        <v>0.106550802</v>
      </c>
      <c r="I72" s="19">
        <f t="shared" si="9"/>
        <v>-7.77714303798E-2</v>
      </c>
      <c r="J72" s="19">
        <f t="shared" si="10"/>
        <v>5.6765367034216016E-2</v>
      </c>
      <c r="K72" s="19">
        <f t="shared" si="11"/>
        <v>2.536203538853601E-2</v>
      </c>
      <c r="L72" s="19">
        <f t="shared" si="12"/>
        <v>-1.8511749630092434E-2</v>
      </c>
      <c r="M72" s="19">
        <f t="shared" ca="1" si="4"/>
        <v>-0.17508560737868076</v>
      </c>
      <c r="N72" s="19">
        <f t="shared" ca="1" si="13"/>
        <v>3.6408794612599884E-7</v>
      </c>
      <c r="O72" s="155">
        <f t="shared" ca="1" si="14"/>
        <v>8301.9860319150757</v>
      </c>
      <c r="P72" s="19">
        <f t="shared" ca="1" si="15"/>
        <v>164434.38890293133</v>
      </c>
      <c r="Q72" s="19">
        <f t="shared" ca="1" si="16"/>
        <v>112228.78707415125</v>
      </c>
      <c r="R72" s="17">
        <f t="shared" ca="1" si="5"/>
        <v>1.3492367214947842E-3</v>
      </c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</row>
    <row r="73" spans="1:35" x14ac:dyDescent="0.2">
      <c r="A73" s="148">
        <v>-7297</v>
      </c>
      <c r="B73" s="148">
        <v>-0.17419630326782345</v>
      </c>
      <c r="C73" s="148">
        <v>0.1</v>
      </c>
      <c r="D73" s="149">
        <f t="shared" si="6"/>
        <v>-0.72970000000000002</v>
      </c>
      <c r="E73" s="149">
        <f t="shared" si="6"/>
        <v>-0.17419630326782345</v>
      </c>
      <c r="F73" s="19">
        <f t="shared" si="7"/>
        <v>-7.2970000000000007E-2</v>
      </c>
      <c r="G73" s="19">
        <f t="shared" si="7"/>
        <v>-1.7419630326782346E-2</v>
      </c>
      <c r="H73" s="19">
        <f t="shared" si="8"/>
        <v>5.324620900000001E-2</v>
      </c>
      <c r="I73" s="19">
        <f t="shared" si="9"/>
        <v>-3.8853758707300005E-2</v>
      </c>
      <c r="J73" s="19">
        <f t="shared" si="10"/>
        <v>2.8351587728716814E-2</v>
      </c>
      <c r="K73" s="19">
        <f t="shared" si="11"/>
        <v>1.2711104249453079E-2</v>
      </c>
      <c r="L73" s="19">
        <f t="shared" si="12"/>
        <v>-9.275292770825911E-3</v>
      </c>
      <c r="M73" s="19">
        <f t="shared" ca="1" si="4"/>
        <v>-0.17503066551758603</v>
      </c>
      <c r="N73" s="19">
        <f t="shared" ca="1" si="13"/>
        <v>6.9616036382886875E-8</v>
      </c>
      <c r="O73" s="155">
        <f t="shared" ca="1" si="14"/>
        <v>2077.4688205862467</v>
      </c>
      <c r="P73" s="19">
        <f t="shared" ca="1" si="15"/>
        <v>41080.9284762116</v>
      </c>
      <c r="Q73" s="19">
        <f t="shared" ca="1" si="16"/>
        <v>28018.677473678363</v>
      </c>
      <c r="R73" s="17">
        <f t="shared" ca="1" si="5"/>
        <v>8.3436224976257689E-4</v>
      </c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</row>
    <row r="74" spans="1:35" x14ac:dyDescent="0.2">
      <c r="A74" s="148">
        <v>-7277</v>
      </c>
      <c r="B74" s="148">
        <v>-0.17879506391582911</v>
      </c>
      <c r="C74" s="148">
        <v>0.1</v>
      </c>
      <c r="D74" s="149">
        <f t="shared" si="6"/>
        <v>-0.72770000000000001</v>
      </c>
      <c r="E74" s="149">
        <f t="shared" si="6"/>
        <v>-0.17879506391582911</v>
      </c>
      <c r="F74" s="19">
        <f t="shared" si="7"/>
        <v>-7.2770000000000001E-2</v>
      </c>
      <c r="G74" s="19">
        <f t="shared" si="7"/>
        <v>-1.7879506391582912E-2</v>
      </c>
      <c r="H74" s="19">
        <f t="shared" si="8"/>
        <v>5.2954728999999999E-2</v>
      </c>
      <c r="I74" s="19">
        <f t="shared" si="9"/>
        <v>-3.8535156293300003E-2</v>
      </c>
      <c r="J74" s="19">
        <f t="shared" si="10"/>
        <v>2.8042033234634414E-2</v>
      </c>
      <c r="K74" s="19">
        <f t="shared" si="11"/>
        <v>1.3010916801154885E-2</v>
      </c>
      <c r="L74" s="19">
        <f t="shared" si="12"/>
        <v>-9.4680441562004104E-3</v>
      </c>
      <c r="M74" s="19">
        <f t="shared" ca="1" si="4"/>
        <v>-0.17448124718132868</v>
      </c>
      <c r="N74" s="19">
        <f t="shared" ca="1" si="13"/>
        <v>1.8609014818855963E-6</v>
      </c>
      <c r="O74" s="155">
        <f t="shared" ca="1" si="14"/>
        <v>2097.2082268130657</v>
      </c>
      <c r="P74" s="19">
        <f t="shared" ca="1" si="15"/>
        <v>40804.972638254323</v>
      </c>
      <c r="Q74" s="19">
        <f t="shared" ca="1" si="16"/>
        <v>27635.392518324959</v>
      </c>
      <c r="R74" s="17">
        <f t="shared" ca="1" si="5"/>
        <v>-4.3138167345004308E-3</v>
      </c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</row>
    <row r="75" spans="1:35" x14ac:dyDescent="0.2">
      <c r="A75" s="148">
        <v>-7259</v>
      </c>
      <c r="B75" s="148">
        <v>-0.17473307068081925</v>
      </c>
      <c r="C75" s="148">
        <v>0.1</v>
      </c>
      <c r="D75" s="149">
        <f t="shared" si="6"/>
        <v>-0.72589999999999999</v>
      </c>
      <c r="E75" s="149">
        <f t="shared" si="6"/>
        <v>-0.17473307068081925</v>
      </c>
      <c r="F75" s="19">
        <f t="shared" si="7"/>
        <v>-7.2590000000000002E-2</v>
      </c>
      <c r="G75" s="19">
        <f t="shared" si="7"/>
        <v>-1.7473307068081926E-2</v>
      </c>
      <c r="H75" s="19">
        <f t="shared" si="8"/>
        <v>5.2693081000000003E-2</v>
      </c>
      <c r="I75" s="19">
        <f t="shared" si="9"/>
        <v>-3.8249907497899999E-2</v>
      </c>
      <c r="J75" s="19">
        <f t="shared" si="10"/>
        <v>2.776560785272561E-2</v>
      </c>
      <c r="K75" s="19">
        <f t="shared" si="11"/>
        <v>1.2683873600720669E-2</v>
      </c>
      <c r="L75" s="19">
        <f t="shared" si="12"/>
        <v>-9.2072238467631341E-3</v>
      </c>
      <c r="M75" s="19">
        <f t="shared" ca="1" si="4"/>
        <v>-0.17398677110571545</v>
      </c>
      <c r="N75" s="19">
        <f t="shared" ca="1" si="13"/>
        <v>5.5696305580011799E-8</v>
      </c>
      <c r="O75" s="155">
        <f t="shared" ca="1" si="14"/>
        <v>2114.9984841858</v>
      </c>
      <c r="P75" s="19">
        <f t="shared" ca="1" si="15"/>
        <v>40557.747476993747</v>
      </c>
      <c r="Q75" s="19">
        <f t="shared" ca="1" si="16"/>
        <v>27293.392397519248</v>
      </c>
      <c r="R75" s="17">
        <f t="shared" ca="1" si="5"/>
        <v>-7.4629957510380374E-4</v>
      </c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</row>
    <row r="76" spans="1:35" x14ac:dyDescent="0.2">
      <c r="A76" s="148">
        <v>-7257</v>
      </c>
      <c r="B76" s="148">
        <v>-0.1643927979544092</v>
      </c>
      <c r="C76" s="148">
        <v>0.1</v>
      </c>
      <c r="D76" s="149">
        <f t="shared" si="6"/>
        <v>-0.72570000000000001</v>
      </c>
      <c r="E76" s="149">
        <f t="shared" si="6"/>
        <v>-0.1643927979544092</v>
      </c>
      <c r="F76" s="19">
        <f t="shared" si="7"/>
        <v>-7.2570000000000009E-2</v>
      </c>
      <c r="G76" s="19">
        <f t="shared" si="7"/>
        <v>-1.6439279795440919E-2</v>
      </c>
      <c r="H76" s="19">
        <f t="shared" si="8"/>
        <v>5.2664049000000004E-2</v>
      </c>
      <c r="I76" s="19">
        <f t="shared" si="9"/>
        <v>-3.8218300359300003E-2</v>
      </c>
      <c r="J76" s="19">
        <f t="shared" si="10"/>
        <v>2.7735020570744014E-2</v>
      </c>
      <c r="K76" s="19">
        <f t="shared" si="11"/>
        <v>1.1929985347551476E-2</v>
      </c>
      <c r="L76" s="19">
        <f t="shared" si="12"/>
        <v>-8.657590366718107E-3</v>
      </c>
      <c r="M76" s="19">
        <f t="shared" ca="1" si="4"/>
        <v>-0.17393182934450804</v>
      </c>
      <c r="N76" s="19">
        <f t="shared" ca="1" si="13"/>
        <v>9.099311986129111E-6</v>
      </c>
      <c r="O76" s="155">
        <f t="shared" ca="1" si="14"/>
        <v>2116.9765991090508</v>
      </c>
      <c r="P76" s="19">
        <f t="shared" ca="1" si="15"/>
        <v>40530.344259841506</v>
      </c>
      <c r="Q76" s="19">
        <f t="shared" ca="1" si="16"/>
        <v>27255.564701453692</v>
      </c>
      <c r="R76" s="17">
        <f t="shared" ca="1" si="5"/>
        <v>9.5390313900988455E-3</v>
      </c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</row>
    <row r="77" spans="1:35" x14ac:dyDescent="0.2">
      <c r="A77" s="148">
        <v>-7228</v>
      </c>
      <c r="B77" s="148">
        <v>-0.16945769340326189</v>
      </c>
      <c r="C77" s="148">
        <v>0.1</v>
      </c>
      <c r="D77" s="149">
        <f t="shared" si="6"/>
        <v>-0.7228</v>
      </c>
      <c r="E77" s="149">
        <f t="shared" si="6"/>
        <v>-0.16945769340326189</v>
      </c>
      <c r="F77" s="19">
        <f t="shared" si="7"/>
        <v>-7.2279999999999997E-2</v>
      </c>
      <c r="G77" s="19">
        <f t="shared" si="7"/>
        <v>-1.694576934032619E-2</v>
      </c>
      <c r="H77" s="19">
        <f t="shared" si="8"/>
        <v>5.2243984E-2</v>
      </c>
      <c r="I77" s="19">
        <f t="shared" si="9"/>
        <v>-3.7761951635199999E-2</v>
      </c>
      <c r="J77" s="19">
        <f t="shared" si="10"/>
        <v>2.7294338641922558E-2</v>
      </c>
      <c r="K77" s="19">
        <f t="shared" si="11"/>
        <v>1.2248402079187769E-2</v>
      </c>
      <c r="L77" s="19">
        <f t="shared" si="12"/>
        <v>-8.8531450228369196E-3</v>
      </c>
      <c r="M77" s="19">
        <f t="shared" ca="1" si="4"/>
        <v>-0.17313517436824249</v>
      </c>
      <c r="N77" s="19">
        <f t="shared" ca="1" si="13"/>
        <v>1.3523866247794691E-6</v>
      </c>
      <c r="O77" s="155">
        <f t="shared" ca="1" si="14"/>
        <v>2145.6903445448488</v>
      </c>
      <c r="P77" s="19">
        <f t="shared" ca="1" si="15"/>
        <v>40134.482774046817</v>
      </c>
      <c r="Q77" s="19">
        <f t="shared" ca="1" si="16"/>
        <v>26710.920333074762</v>
      </c>
      <c r="R77" s="17">
        <f t="shared" ca="1" si="5"/>
        <v>3.6774809649806062E-3</v>
      </c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</row>
    <row r="78" spans="1:35" x14ac:dyDescent="0.2">
      <c r="A78" s="148">
        <v>-7221</v>
      </c>
      <c r="B78" s="148">
        <v>-0.17226613936891619</v>
      </c>
      <c r="C78" s="148">
        <v>0.1</v>
      </c>
      <c r="D78" s="149">
        <f t="shared" si="6"/>
        <v>-0.72209999999999996</v>
      </c>
      <c r="E78" s="149">
        <f t="shared" si="6"/>
        <v>-0.17226613936891619</v>
      </c>
      <c r="F78" s="19">
        <f t="shared" si="7"/>
        <v>-7.2209999999999996E-2</v>
      </c>
      <c r="G78" s="19">
        <f t="shared" si="7"/>
        <v>-1.7226613936891618E-2</v>
      </c>
      <c r="H78" s="19">
        <f t="shared" si="8"/>
        <v>5.2142840999999995E-2</v>
      </c>
      <c r="I78" s="19">
        <f t="shared" si="9"/>
        <v>-3.7652345486099997E-2</v>
      </c>
      <c r="J78" s="19">
        <f t="shared" si="10"/>
        <v>2.7188758675512806E-2</v>
      </c>
      <c r="K78" s="19">
        <f t="shared" si="11"/>
        <v>1.2439337923829437E-2</v>
      </c>
      <c r="L78" s="19">
        <f t="shared" si="12"/>
        <v>-8.9824459147972349E-3</v>
      </c>
      <c r="M78" s="19">
        <f t="shared" ca="1" si="4"/>
        <v>-0.17294287849681131</v>
      </c>
      <c r="N78" s="19">
        <f t="shared" ca="1" si="13"/>
        <v>4.5797584722424856E-8</v>
      </c>
      <c r="O78" s="155">
        <f t="shared" ca="1" si="14"/>
        <v>2152.6297808879081</v>
      </c>
      <c r="P78" s="19">
        <f t="shared" ca="1" si="15"/>
        <v>40039.345506683298</v>
      </c>
      <c r="Q78" s="19">
        <f t="shared" ca="1" si="16"/>
        <v>26580.532287485628</v>
      </c>
      <c r="R78" s="17">
        <f t="shared" ca="1" si="5"/>
        <v>6.767391278951207E-4</v>
      </c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</row>
    <row r="79" spans="1:35" x14ac:dyDescent="0.2">
      <c r="A79" s="148">
        <v>-7208</v>
      </c>
      <c r="B79" s="148">
        <v>-0.1770529217789843</v>
      </c>
      <c r="C79" s="148">
        <v>0.1</v>
      </c>
      <c r="D79" s="149">
        <f t="shared" si="6"/>
        <v>-0.7208</v>
      </c>
      <c r="E79" s="149">
        <f t="shared" si="6"/>
        <v>-0.1770529217789843</v>
      </c>
      <c r="F79" s="19">
        <f t="shared" si="7"/>
        <v>-7.2080000000000005E-2</v>
      </c>
      <c r="G79" s="19">
        <f t="shared" si="7"/>
        <v>-1.770529217789843E-2</v>
      </c>
      <c r="H79" s="19">
        <f t="shared" si="8"/>
        <v>5.1955264000000001E-2</v>
      </c>
      <c r="I79" s="19">
        <f t="shared" si="9"/>
        <v>-3.7449354291199999E-2</v>
      </c>
      <c r="J79" s="19">
        <f t="shared" si="10"/>
        <v>2.6993494573096959E-2</v>
      </c>
      <c r="K79" s="19">
        <f t="shared" si="11"/>
        <v>1.2761974601829188E-2</v>
      </c>
      <c r="L79" s="19">
        <f t="shared" si="12"/>
        <v>-9.198831292998479E-3</v>
      </c>
      <c r="M79" s="19">
        <f t="shared" ca="1" si="4"/>
        <v>-0.17258575775504176</v>
      </c>
      <c r="N79" s="19">
        <f t="shared" ca="1" si="13"/>
        <v>1.995555441680649E-6</v>
      </c>
      <c r="O79" s="155">
        <f t="shared" ca="1" si="14"/>
        <v>2165.5258702967913</v>
      </c>
      <c r="P79" s="19">
        <f t="shared" ca="1" si="15"/>
        <v>39863.089638381462</v>
      </c>
      <c r="Q79" s="19">
        <f t="shared" ca="1" si="16"/>
        <v>26339.490612478508</v>
      </c>
      <c r="R79" s="17">
        <f t="shared" ca="1" si="5"/>
        <v>-4.4671640239425381E-3</v>
      </c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</row>
    <row r="80" spans="1:35" x14ac:dyDescent="0.2">
      <c r="A80" s="148">
        <v>-6479</v>
      </c>
      <c r="B80" s="148">
        <v>-0.15527216137351299</v>
      </c>
      <c r="C80" s="148">
        <v>0.1</v>
      </c>
      <c r="D80" s="149">
        <f t="shared" si="6"/>
        <v>-0.64790000000000003</v>
      </c>
      <c r="E80" s="149">
        <f t="shared" si="6"/>
        <v>-0.15527216137351299</v>
      </c>
      <c r="F80" s="19">
        <f t="shared" si="7"/>
        <v>-6.479E-2</v>
      </c>
      <c r="G80" s="19">
        <f t="shared" si="7"/>
        <v>-1.55272161373513E-2</v>
      </c>
      <c r="H80" s="19">
        <f t="shared" si="8"/>
        <v>4.1977441000000004E-2</v>
      </c>
      <c r="I80" s="19">
        <f t="shared" si="9"/>
        <v>-2.7197184023900003E-2</v>
      </c>
      <c r="J80" s="19">
        <f t="shared" si="10"/>
        <v>1.7621055529084814E-2</v>
      </c>
      <c r="K80" s="19">
        <f t="shared" si="11"/>
        <v>1.0060083335389908E-2</v>
      </c>
      <c r="L80" s="19">
        <f t="shared" si="12"/>
        <v>-6.5179279929991219E-3</v>
      </c>
      <c r="M80" s="19">
        <f t="shared" ca="1" si="4"/>
        <v>-0.15255986308252678</v>
      </c>
      <c r="N80" s="19">
        <f t="shared" ca="1" si="13"/>
        <v>7.3565620192867109E-7</v>
      </c>
      <c r="O80" s="155">
        <f t="shared" ca="1" si="14"/>
        <v>2899.1781406232376</v>
      </c>
      <c r="P80" s="19">
        <f t="shared" ca="1" si="15"/>
        <v>30835.396580434521</v>
      </c>
      <c r="Q80" s="19">
        <f t="shared" ca="1" si="16"/>
        <v>14986.710188882882</v>
      </c>
      <c r="R80" s="17">
        <f t="shared" ca="1" si="5"/>
        <v>-2.7122982909862092E-3</v>
      </c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</row>
    <row r="81" spans="1:35" x14ac:dyDescent="0.2">
      <c r="A81" s="148">
        <v>-5887</v>
      </c>
      <c r="B81" s="148">
        <v>-0.13102336903230005</v>
      </c>
      <c r="C81" s="148">
        <v>0.1</v>
      </c>
      <c r="D81" s="149">
        <f t="shared" si="6"/>
        <v>-0.5887</v>
      </c>
      <c r="E81" s="149">
        <f t="shared" si="6"/>
        <v>-0.13102336903230005</v>
      </c>
      <c r="F81" s="19">
        <f t="shared" si="7"/>
        <v>-5.8870000000000006E-2</v>
      </c>
      <c r="G81" s="19">
        <f t="shared" si="7"/>
        <v>-1.3102336903230006E-2</v>
      </c>
      <c r="H81" s="19">
        <f t="shared" si="8"/>
        <v>3.4656769000000004E-2</v>
      </c>
      <c r="I81" s="19">
        <f t="shared" si="9"/>
        <v>-2.0402439910300003E-2</v>
      </c>
      <c r="J81" s="19">
        <f t="shared" si="10"/>
        <v>1.2010916375193612E-2</v>
      </c>
      <c r="K81" s="19">
        <f t="shared" si="11"/>
        <v>7.7133457349315045E-3</v>
      </c>
      <c r="L81" s="19">
        <f t="shared" si="12"/>
        <v>-4.5408466341541765E-3</v>
      </c>
      <c r="M81" s="19">
        <f t="shared" ca="1" si="4"/>
        <v>-0.13629789636890907</v>
      </c>
      <c r="N81" s="19">
        <f t="shared" ca="1" si="13"/>
        <v>2.7820638624635841E-6</v>
      </c>
      <c r="O81" s="155">
        <f t="shared" ca="1" si="14"/>
        <v>3492.2776646935949</v>
      </c>
      <c r="P81" s="19">
        <f t="shared" ca="1" si="15"/>
        <v>24658.062128263402</v>
      </c>
      <c r="Q81" s="19">
        <f t="shared" ca="1" si="16"/>
        <v>8548.7881081094492</v>
      </c>
      <c r="R81" s="17">
        <f t="shared" ca="1" si="5"/>
        <v>5.2745273366090195E-3</v>
      </c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</row>
    <row r="82" spans="1:35" x14ac:dyDescent="0.2">
      <c r="A82" s="148">
        <v>-5869</v>
      </c>
      <c r="B82" s="148">
        <v>-0.12890230537873437</v>
      </c>
      <c r="C82" s="148">
        <v>0.1</v>
      </c>
      <c r="D82" s="149">
        <f t="shared" si="6"/>
        <v>-0.58689999999999998</v>
      </c>
      <c r="E82" s="149">
        <f t="shared" si="6"/>
        <v>-0.12890230537873437</v>
      </c>
      <c r="F82" s="19">
        <f t="shared" si="7"/>
        <v>-5.8689999999999999E-2</v>
      </c>
      <c r="G82" s="19">
        <f t="shared" si="7"/>
        <v>-1.2890230537873438E-2</v>
      </c>
      <c r="H82" s="19">
        <f t="shared" si="8"/>
        <v>3.4445160999999995E-2</v>
      </c>
      <c r="I82" s="19">
        <f t="shared" si="9"/>
        <v>-2.0215864990899998E-2</v>
      </c>
      <c r="J82" s="19">
        <f t="shared" si="10"/>
        <v>1.1864691163159208E-2</v>
      </c>
      <c r="K82" s="19">
        <f t="shared" si="11"/>
        <v>7.5652763026779202E-3</v>
      </c>
      <c r="L82" s="19">
        <f t="shared" si="12"/>
        <v>-4.4400606620416715E-3</v>
      </c>
      <c r="M82" s="19">
        <f t="shared" ca="1" si="4"/>
        <v>-0.13580345153306092</v>
      </c>
      <c r="N82" s="19">
        <f t="shared" ca="1" si="13"/>
        <v>4.7625818243376113E-6</v>
      </c>
      <c r="O82" s="155">
        <f t="shared" ca="1" si="14"/>
        <v>3510.0374255945835</v>
      </c>
      <c r="P82" s="19">
        <f t="shared" ca="1" si="15"/>
        <v>24485.283286179954</v>
      </c>
      <c r="Q82" s="19">
        <f t="shared" ca="1" si="16"/>
        <v>8387.3860838534183</v>
      </c>
      <c r="R82" s="17">
        <f t="shared" ca="1" si="5"/>
        <v>6.9011461543265484E-3</v>
      </c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</row>
    <row r="83" spans="1:35" x14ac:dyDescent="0.2">
      <c r="A83" s="148">
        <v>-4630</v>
      </c>
      <c r="B83" s="148">
        <v>-0.11149786977733916</v>
      </c>
      <c r="C83" s="148">
        <v>0.1</v>
      </c>
      <c r="D83" s="149">
        <f t="shared" si="6"/>
        <v>-0.46300000000000002</v>
      </c>
      <c r="E83" s="149">
        <f t="shared" si="6"/>
        <v>-0.11149786977733916</v>
      </c>
      <c r="F83" s="19">
        <f t="shared" si="7"/>
        <v>-4.6300000000000008E-2</v>
      </c>
      <c r="G83" s="19">
        <f t="shared" si="7"/>
        <v>-1.1149786977733916E-2</v>
      </c>
      <c r="H83" s="19">
        <f t="shared" si="8"/>
        <v>2.1436900000000005E-2</v>
      </c>
      <c r="I83" s="19">
        <f t="shared" si="9"/>
        <v>-9.9252847000000036E-3</v>
      </c>
      <c r="J83" s="19">
        <f t="shared" si="10"/>
        <v>4.5954068161000016E-3</v>
      </c>
      <c r="K83" s="19">
        <f t="shared" si="11"/>
        <v>5.1623513706908035E-3</v>
      </c>
      <c r="L83" s="19">
        <f t="shared" si="12"/>
        <v>-2.3901686846298422E-3</v>
      </c>
      <c r="M83" s="19">
        <f t="shared" ca="1" si="4"/>
        <v>-0.10177013762491793</v>
      </c>
      <c r="N83" s="19">
        <f t="shared" ca="1" si="13"/>
        <v>9.4628772829249803E-6</v>
      </c>
      <c r="O83" s="155">
        <f t="shared" ca="1" si="14"/>
        <v>4653.1217094128369</v>
      </c>
      <c r="P83" s="19">
        <f t="shared" ca="1" si="15"/>
        <v>14511.661310732919</v>
      </c>
      <c r="Q83" s="19">
        <f t="shared" ca="1" si="16"/>
        <v>1298.6488186582744</v>
      </c>
      <c r="R83" s="17">
        <f t="shared" ca="1" si="5"/>
        <v>-9.7277321524212312E-3</v>
      </c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</row>
    <row r="84" spans="1:35" x14ac:dyDescent="0.2">
      <c r="A84" s="148">
        <v>-4475</v>
      </c>
      <c r="B84" s="148">
        <v>-0.10422414762432182</v>
      </c>
      <c r="C84" s="148">
        <v>0.1</v>
      </c>
      <c r="D84" s="149">
        <f t="shared" si="6"/>
        <v>-0.44750000000000001</v>
      </c>
      <c r="E84" s="149">
        <f t="shared" si="6"/>
        <v>-0.10422414762432182</v>
      </c>
      <c r="F84" s="19">
        <f t="shared" si="7"/>
        <v>-4.4750000000000005E-2</v>
      </c>
      <c r="G84" s="19">
        <f t="shared" si="7"/>
        <v>-1.0422414762432183E-2</v>
      </c>
      <c r="H84" s="19">
        <f t="shared" si="8"/>
        <v>2.0025625000000002E-2</v>
      </c>
      <c r="I84" s="19">
        <f t="shared" si="9"/>
        <v>-8.9614671875000006E-3</v>
      </c>
      <c r="J84" s="19">
        <f t="shared" si="10"/>
        <v>4.0102565664062503E-3</v>
      </c>
      <c r="K84" s="19">
        <f t="shared" si="11"/>
        <v>4.664030606188402E-3</v>
      </c>
      <c r="L84" s="19">
        <f t="shared" si="12"/>
        <v>-2.08715369626931E-3</v>
      </c>
      <c r="M84" s="19">
        <f t="shared" ca="1" si="4"/>
        <v>-9.7512674731406651E-2</v>
      </c>
      <c r="N84" s="19">
        <f t="shared" ca="1" si="13"/>
        <v>4.5043868392335099E-6</v>
      </c>
      <c r="O84" s="155">
        <f t="shared" ca="1" si="14"/>
        <v>4781.2799584101731</v>
      </c>
      <c r="P84" s="19">
        <f t="shared" ca="1" si="15"/>
        <v>13508.408389353805</v>
      </c>
      <c r="Q84" s="19">
        <f t="shared" ca="1" si="16"/>
        <v>885.45538396887946</v>
      </c>
      <c r="R84" s="17">
        <f t="shared" ca="1" si="5"/>
        <v>-6.7114728929151685E-3</v>
      </c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</row>
    <row r="85" spans="1:35" x14ac:dyDescent="0.2">
      <c r="A85" s="148">
        <v>-4473</v>
      </c>
      <c r="B85" s="148">
        <v>-0.10887196053667332</v>
      </c>
      <c r="C85" s="148">
        <v>0.1</v>
      </c>
      <c r="D85" s="149">
        <f t="shared" ref="D85:E143" si="17">A85/A$18</f>
        <v>-0.44729999999999998</v>
      </c>
      <c r="E85" s="149">
        <f t="shared" si="17"/>
        <v>-0.10887196053667332</v>
      </c>
      <c r="F85" s="19">
        <f t="shared" ref="F85:G143" si="18">$C85*D85</f>
        <v>-4.4729999999999999E-2</v>
      </c>
      <c r="G85" s="19">
        <f t="shared" si="18"/>
        <v>-1.0887196053667333E-2</v>
      </c>
      <c r="H85" s="19">
        <f t="shared" si="8"/>
        <v>2.0007728999999998E-2</v>
      </c>
      <c r="I85" s="19">
        <f t="shared" si="9"/>
        <v>-8.949457181699998E-3</v>
      </c>
      <c r="J85" s="19">
        <f t="shared" si="10"/>
        <v>4.0030921973744091E-3</v>
      </c>
      <c r="K85" s="19">
        <f t="shared" si="11"/>
        <v>4.8698427948053978E-3</v>
      </c>
      <c r="L85" s="19">
        <f t="shared" si="12"/>
        <v>-2.1782806821164544E-3</v>
      </c>
      <c r="M85" s="19">
        <f t="shared" ref="M85:M148" ca="1" si="19">+E$4+E$5*D85+E$6*D85^2</f>
        <v>-9.7457739922357983E-2</v>
      </c>
      <c r="N85" s="19">
        <f t="shared" ca="1" si="13"/>
        <v>1.3028443223226121E-5</v>
      </c>
      <c r="O85" s="155">
        <f t="shared" ca="1" si="14"/>
        <v>4782.9070147025823</v>
      </c>
      <c r="P85" s="19">
        <f t="shared" ca="1" si="15"/>
        <v>13495.788032352144</v>
      </c>
      <c r="Q85" s="19">
        <f t="shared" ca="1" si="16"/>
        <v>880.69700690347292</v>
      </c>
      <c r="R85" s="17">
        <f t="shared" ref="R85:R148" ca="1" si="20">+E85-M85</f>
        <v>-1.1414220614315337E-2</v>
      </c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</row>
    <row r="86" spans="1:35" x14ac:dyDescent="0.2">
      <c r="A86" s="148">
        <v>-4256</v>
      </c>
      <c r="B86" s="148">
        <v>-0.10962010549032594</v>
      </c>
      <c r="C86" s="148">
        <v>0.1</v>
      </c>
      <c r="D86" s="149">
        <f t="shared" si="17"/>
        <v>-0.42559999999999998</v>
      </c>
      <c r="E86" s="149">
        <f t="shared" si="17"/>
        <v>-0.10962010549032594</v>
      </c>
      <c r="F86" s="19">
        <f t="shared" si="18"/>
        <v>-4.2560000000000001E-2</v>
      </c>
      <c r="G86" s="19">
        <f t="shared" si="18"/>
        <v>-1.0962010549032595E-2</v>
      </c>
      <c r="H86" s="19">
        <f t="shared" ref="H86:H149" si="21">C86*D86*D86</f>
        <v>1.8113536E-2</v>
      </c>
      <c r="I86" s="19">
        <f t="shared" ref="I86:I149" si="22">C86*D86*D86*D86</f>
        <v>-7.7091209215999993E-3</v>
      </c>
      <c r="J86" s="19">
        <f t="shared" ref="J86:J149" si="23">C86*D86*D86*D86*D86</f>
        <v>3.2810018642329595E-3</v>
      </c>
      <c r="K86" s="19">
        <f t="shared" ref="K86:K149" si="24">C86*E86*D86</f>
        <v>4.6654316896682724E-3</v>
      </c>
      <c r="L86" s="19">
        <f t="shared" ref="L86:L149" si="25">C86*E86*D86*D86</f>
        <v>-1.9856077271228167E-3</v>
      </c>
      <c r="M86" s="19">
        <f t="shared" ca="1" si="19"/>
        <v>-9.1497342808990384E-2</v>
      </c>
      <c r="N86" s="19">
        <f t="shared" ref="N86:N149" ca="1" si="26">C86*(M86-E86)^2</f>
        <v>3.2843452720400885E-5</v>
      </c>
      <c r="O86" s="155">
        <f t="shared" ref="O86:O149" ca="1" si="27">(C86*O$1-O$2*F86+O$3*H86)^2</f>
        <v>4955.2350268650252</v>
      </c>
      <c r="P86" s="19">
        <f t="shared" ref="P86:P149" ca="1" si="28">(-C86*O$2+O$4*F86-O$5*H86)^2</f>
        <v>12174.453835245735</v>
      </c>
      <c r="Q86" s="19">
        <f t="shared" ref="Q86:Q149" ca="1" si="29">+(C86*O$3-F86*O$5+H86*O$6)^2</f>
        <v>446.76465068553381</v>
      </c>
      <c r="R86" s="17">
        <f t="shared" ca="1" si="20"/>
        <v>-1.8122762681335558E-2</v>
      </c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</row>
    <row r="87" spans="1:35" x14ac:dyDescent="0.2">
      <c r="A87" s="148">
        <v>-4256</v>
      </c>
      <c r="B87" s="148">
        <v>-0.10562010548951103</v>
      </c>
      <c r="C87" s="148">
        <v>0.1</v>
      </c>
      <c r="D87" s="149">
        <f t="shared" si="17"/>
        <v>-0.42559999999999998</v>
      </c>
      <c r="E87" s="149">
        <f t="shared" si="17"/>
        <v>-0.10562010548951103</v>
      </c>
      <c r="F87" s="19">
        <f t="shared" si="18"/>
        <v>-4.2560000000000001E-2</v>
      </c>
      <c r="G87" s="19">
        <f t="shared" si="18"/>
        <v>-1.0562010548951103E-2</v>
      </c>
      <c r="H87" s="19">
        <f t="shared" si="21"/>
        <v>1.8113536E-2</v>
      </c>
      <c r="I87" s="19">
        <f t="shared" si="22"/>
        <v>-7.7091209215999993E-3</v>
      </c>
      <c r="J87" s="19">
        <f t="shared" si="23"/>
        <v>3.2810018642329595E-3</v>
      </c>
      <c r="K87" s="19">
        <f t="shared" si="24"/>
        <v>4.4951916896335898E-3</v>
      </c>
      <c r="L87" s="19">
        <f t="shared" si="25"/>
        <v>-1.9131535831080557E-3</v>
      </c>
      <c r="M87" s="19">
        <f t="shared" ca="1" si="19"/>
        <v>-9.1497342808990384E-2</v>
      </c>
      <c r="N87" s="19">
        <f t="shared" ca="1" si="26"/>
        <v>1.9945242573030686E-5</v>
      </c>
      <c r="O87" s="155">
        <f t="shared" ca="1" si="27"/>
        <v>4955.2350268650252</v>
      </c>
      <c r="P87" s="19">
        <f t="shared" ca="1" si="28"/>
        <v>12174.453835245735</v>
      </c>
      <c r="Q87" s="19">
        <f t="shared" ca="1" si="29"/>
        <v>446.76465068553381</v>
      </c>
      <c r="R87" s="17">
        <f t="shared" ca="1" si="20"/>
        <v>-1.4122762680520651E-2</v>
      </c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</row>
    <row r="88" spans="1:35" x14ac:dyDescent="0.2">
      <c r="A88" s="148">
        <v>-4254</v>
      </c>
      <c r="B88" s="148">
        <v>-0.11026719484216961</v>
      </c>
      <c r="C88" s="148">
        <v>0.1</v>
      </c>
      <c r="D88" s="149">
        <f t="shared" si="17"/>
        <v>-0.4254</v>
      </c>
      <c r="E88" s="149">
        <f t="shared" si="17"/>
        <v>-0.11026719484216961</v>
      </c>
      <c r="F88" s="19">
        <f t="shared" si="18"/>
        <v>-4.2540000000000001E-2</v>
      </c>
      <c r="G88" s="19">
        <f t="shared" si="18"/>
        <v>-1.1026719484216962E-2</v>
      </c>
      <c r="H88" s="19">
        <f t="shared" si="21"/>
        <v>1.8096516E-2</v>
      </c>
      <c r="I88" s="19">
        <f t="shared" si="22"/>
        <v>-7.6982579064000002E-3</v>
      </c>
      <c r="J88" s="19">
        <f t="shared" si="23"/>
        <v>3.2748389133825601E-3</v>
      </c>
      <c r="K88" s="19">
        <f t="shared" si="24"/>
        <v>4.6907664685858956E-3</v>
      </c>
      <c r="L88" s="19">
        <f t="shared" si="25"/>
        <v>-1.9954520557364402E-3</v>
      </c>
      <c r="M88" s="19">
        <f t="shared" ca="1" si="19"/>
        <v>-9.1442408546824908E-2</v>
      </c>
      <c r="N88" s="19">
        <f t="shared" ca="1" si="26"/>
        <v>3.5437257906539779E-5</v>
      </c>
      <c r="O88" s="155">
        <f t="shared" ca="1" si="27"/>
        <v>4956.7835605043756</v>
      </c>
      <c r="P88" s="19">
        <f t="shared" ca="1" si="28"/>
        <v>12162.71137945517</v>
      </c>
      <c r="Q88" s="19">
        <f t="shared" ca="1" si="29"/>
        <v>443.5006969810683</v>
      </c>
      <c r="R88" s="17">
        <f t="shared" ca="1" si="20"/>
        <v>-1.8824786295344703E-2</v>
      </c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</row>
    <row r="89" spans="1:35" x14ac:dyDescent="0.2">
      <c r="A89" s="148">
        <v>-4254</v>
      </c>
      <c r="B89" s="148">
        <v>-0.105267194837513</v>
      </c>
      <c r="C89" s="148">
        <v>0.1</v>
      </c>
      <c r="D89" s="149">
        <f t="shared" si="17"/>
        <v>-0.4254</v>
      </c>
      <c r="E89" s="149">
        <f t="shared" si="17"/>
        <v>-0.105267194837513</v>
      </c>
      <c r="F89" s="19">
        <f t="shared" si="18"/>
        <v>-4.2540000000000001E-2</v>
      </c>
      <c r="G89" s="19">
        <f t="shared" si="18"/>
        <v>-1.05267194837513E-2</v>
      </c>
      <c r="H89" s="19">
        <f t="shared" si="21"/>
        <v>1.8096516E-2</v>
      </c>
      <c r="I89" s="19">
        <f t="shared" si="22"/>
        <v>-7.6982579064000002E-3</v>
      </c>
      <c r="J89" s="19">
        <f t="shared" si="23"/>
        <v>3.2748389133825601E-3</v>
      </c>
      <c r="K89" s="19">
        <f t="shared" si="24"/>
        <v>4.4780664683878027E-3</v>
      </c>
      <c r="L89" s="19">
        <f t="shared" si="25"/>
        <v>-1.9049694756521714E-3</v>
      </c>
      <c r="M89" s="19">
        <f t="shared" ca="1" si="19"/>
        <v>-9.1442408546824908E-2</v>
      </c>
      <c r="N89" s="19">
        <f t="shared" ca="1" si="26"/>
        <v>1.9112471598319738E-5</v>
      </c>
      <c r="O89" s="155">
        <f t="shared" ca="1" si="27"/>
        <v>4956.7835605043756</v>
      </c>
      <c r="P89" s="19">
        <f t="shared" ca="1" si="28"/>
        <v>12162.71137945517</v>
      </c>
      <c r="Q89" s="19">
        <f t="shared" ca="1" si="29"/>
        <v>443.5006969810683</v>
      </c>
      <c r="R89" s="17">
        <f t="shared" ca="1" si="20"/>
        <v>-1.382478629068809E-2</v>
      </c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</row>
    <row r="90" spans="1:35" x14ac:dyDescent="0.2">
      <c r="A90" s="148">
        <v>-4222</v>
      </c>
      <c r="B90" s="148">
        <v>-9.7619748661511963E-2</v>
      </c>
      <c r="C90" s="148">
        <v>0.1</v>
      </c>
      <c r="D90" s="149">
        <f t="shared" si="17"/>
        <v>-0.42220000000000002</v>
      </c>
      <c r="E90" s="149">
        <f t="shared" si="17"/>
        <v>-9.7619748661511963E-2</v>
      </c>
      <c r="F90" s="19">
        <f t="shared" si="18"/>
        <v>-4.2220000000000008E-2</v>
      </c>
      <c r="G90" s="19">
        <f t="shared" si="18"/>
        <v>-9.7619748661511973E-3</v>
      </c>
      <c r="H90" s="19">
        <f t="shared" si="21"/>
        <v>1.7825284000000004E-2</v>
      </c>
      <c r="I90" s="19">
        <f t="shared" si="22"/>
        <v>-7.5258349048000018E-3</v>
      </c>
      <c r="J90" s="19">
        <f t="shared" si="23"/>
        <v>3.1774074968065609E-3</v>
      </c>
      <c r="K90" s="19">
        <f t="shared" si="24"/>
        <v>4.1215057884890355E-3</v>
      </c>
      <c r="L90" s="19">
        <f t="shared" si="25"/>
        <v>-1.7400997439000708E-3</v>
      </c>
      <c r="M90" s="19">
        <f t="shared" ca="1" si="19"/>
        <v>-9.0563461031411052E-2</v>
      </c>
      <c r="N90" s="19">
        <f t="shared" ca="1" si="26"/>
        <v>4.9791195118715127E-6</v>
      </c>
      <c r="O90" s="155">
        <f t="shared" ca="1" si="27"/>
        <v>4981.4587116500388</v>
      </c>
      <c r="P90" s="19">
        <f t="shared" ca="1" si="28"/>
        <v>11975.896459054959</v>
      </c>
      <c r="Q90" s="19">
        <f t="shared" ca="1" si="29"/>
        <v>393.03838555016824</v>
      </c>
      <c r="R90" s="17">
        <f t="shared" ca="1" si="20"/>
        <v>-7.0562876301009103E-3</v>
      </c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</row>
    <row r="91" spans="1:35" x14ac:dyDescent="0.2">
      <c r="A91" s="148">
        <v>-4207</v>
      </c>
      <c r="B91" s="148">
        <v>-9.5971942716689712E-2</v>
      </c>
      <c r="C91" s="148">
        <v>0.1</v>
      </c>
      <c r="D91" s="149">
        <f t="shared" si="17"/>
        <v>-0.42070000000000002</v>
      </c>
      <c r="E91" s="149">
        <f t="shared" si="17"/>
        <v>-9.5971942716689712E-2</v>
      </c>
      <c r="F91" s="19">
        <f t="shared" si="18"/>
        <v>-4.2070000000000003E-2</v>
      </c>
      <c r="G91" s="19">
        <f t="shared" si="18"/>
        <v>-9.5971942716689719E-3</v>
      </c>
      <c r="H91" s="19">
        <f t="shared" si="21"/>
        <v>1.7698849000000003E-2</v>
      </c>
      <c r="I91" s="19">
        <f t="shared" si="22"/>
        <v>-7.4459057743000018E-3</v>
      </c>
      <c r="J91" s="19">
        <f t="shared" si="23"/>
        <v>3.1324925592480109E-3</v>
      </c>
      <c r="K91" s="19">
        <f t="shared" si="24"/>
        <v>4.037539630091137E-3</v>
      </c>
      <c r="L91" s="19">
        <f t="shared" si="25"/>
        <v>-1.6985929223793414E-3</v>
      </c>
      <c r="M91" s="19">
        <f t="shared" ca="1" si="19"/>
        <v>-9.0151454823689386E-2</v>
      </c>
      <c r="N91" s="19">
        <f t="shared" ca="1" si="26"/>
        <v>3.3878079312563372E-6</v>
      </c>
      <c r="O91" s="155">
        <f t="shared" ca="1" si="27"/>
        <v>4992.9591620874835</v>
      </c>
      <c r="P91" s="19">
        <f t="shared" ca="1" si="28"/>
        <v>11889.014390268965</v>
      </c>
      <c r="Q91" s="19">
        <f t="shared" ca="1" si="29"/>
        <v>370.51698980240877</v>
      </c>
      <c r="R91" s="17">
        <f t="shared" ca="1" si="20"/>
        <v>-5.8204878930003257E-3</v>
      </c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</row>
    <row r="92" spans="1:35" x14ac:dyDescent="0.2">
      <c r="A92" s="148">
        <v>-3981</v>
      </c>
      <c r="B92" s="148">
        <v>-8.8035509509085605E-2</v>
      </c>
      <c r="C92" s="148">
        <v>0.1</v>
      </c>
      <c r="D92" s="149">
        <f t="shared" si="17"/>
        <v>-0.39810000000000001</v>
      </c>
      <c r="E92" s="149">
        <f t="shared" si="17"/>
        <v>-8.8035509509085605E-2</v>
      </c>
      <c r="F92" s="19">
        <f t="shared" si="18"/>
        <v>-3.9810000000000005E-2</v>
      </c>
      <c r="G92" s="19">
        <f t="shared" si="18"/>
        <v>-8.8035509509085605E-3</v>
      </c>
      <c r="H92" s="19">
        <f t="shared" si="21"/>
        <v>1.5848361000000002E-2</v>
      </c>
      <c r="I92" s="19">
        <f t="shared" si="22"/>
        <v>-6.309232514100001E-3</v>
      </c>
      <c r="J92" s="19">
        <f t="shared" si="23"/>
        <v>2.5117054638632104E-3</v>
      </c>
      <c r="K92" s="19">
        <f t="shared" si="24"/>
        <v>3.5046936335566981E-3</v>
      </c>
      <c r="L92" s="19">
        <f t="shared" si="25"/>
        <v>-1.3952185355189215E-3</v>
      </c>
      <c r="M92" s="19">
        <f t="shared" ca="1" si="19"/>
        <v>-8.394392863024816E-2</v>
      </c>
      <c r="N92" s="19">
        <f t="shared" ca="1" si="26"/>
        <v>1.6741034088068195E-6</v>
      </c>
      <c r="O92" s="155">
        <f t="shared" ca="1" si="27"/>
        <v>5160.9926656868411</v>
      </c>
      <c r="P92" s="19">
        <f t="shared" ca="1" si="28"/>
        <v>10632.13092459029</v>
      </c>
      <c r="Q92" s="19">
        <f t="shared" ca="1" si="29"/>
        <v>115.20333053565842</v>
      </c>
      <c r="R92" s="17">
        <f t="shared" ca="1" si="20"/>
        <v>-4.0915808788374447E-3</v>
      </c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</row>
    <row r="93" spans="1:35" x14ac:dyDescent="0.2">
      <c r="A93" s="148">
        <v>-3981</v>
      </c>
      <c r="B93" s="148">
        <v>-8.6035509508678151E-2</v>
      </c>
      <c r="C93" s="148">
        <v>0.1</v>
      </c>
      <c r="D93" s="149">
        <f t="shared" si="17"/>
        <v>-0.39810000000000001</v>
      </c>
      <c r="E93" s="149">
        <f t="shared" si="17"/>
        <v>-8.6035509508678151E-2</v>
      </c>
      <c r="F93" s="19">
        <f t="shared" si="18"/>
        <v>-3.9810000000000005E-2</v>
      </c>
      <c r="G93" s="19">
        <f t="shared" si="18"/>
        <v>-8.6035509508678148E-3</v>
      </c>
      <c r="H93" s="19">
        <f t="shared" si="21"/>
        <v>1.5848361000000002E-2</v>
      </c>
      <c r="I93" s="19">
        <f t="shared" si="22"/>
        <v>-6.309232514100001E-3</v>
      </c>
      <c r="J93" s="19">
        <f t="shared" si="23"/>
        <v>2.5117054638632104E-3</v>
      </c>
      <c r="K93" s="19">
        <f t="shared" si="24"/>
        <v>3.4250736335404773E-3</v>
      </c>
      <c r="L93" s="19">
        <f t="shared" si="25"/>
        <v>-1.3635218135124641E-3</v>
      </c>
      <c r="M93" s="19">
        <f t="shared" ca="1" si="19"/>
        <v>-8.394392863024816E-2</v>
      </c>
      <c r="N93" s="19">
        <f t="shared" ca="1" si="26"/>
        <v>4.3747105710139729E-7</v>
      </c>
      <c r="O93" s="155">
        <f t="shared" ca="1" si="27"/>
        <v>5160.9926656868411</v>
      </c>
      <c r="P93" s="19">
        <f t="shared" ca="1" si="28"/>
        <v>10632.13092459029</v>
      </c>
      <c r="Q93" s="19">
        <f t="shared" ca="1" si="29"/>
        <v>115.20333053565842</v>
      </c>
      <c r="R93" s="17">
        <f t="shared" ca="1" si="20"/>
        <v>-2.0915808784299911E-3</v>
      </c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</row>
    <row r="94" spans="1:35" x14ac:dyDescent="0.2">
      <c r="A94" s="148">
        <v>-3753</v>
      </c>
      <c r="B94" s="148">
        <v>-5.6667130624162163E-2</v>
      </c>
      <c r="C94" s="148">
        <v>0.1</v>
      </c>
      <c r="D94" s="149">
        <f t="shared" si="17"/>
        <v>-0.37530000000000002</v>
      </c>
      <c r="E94" s="149">
        <f t="shared" si="17"/>
        <v>-5.6667130624162163E-2</v>
      </c>
      <c r="F94" s="19">
        <f t="shared" si="18"/>
        <v>-3.7530000000000008E-2</v>
      </c>
      <c r="G94" s="19">
        <f t="shared" si="18"/>
        <v>-5.6667130624162166E-3</v>
      </c>
      <c r="H94" s="19">
        <f t="shared" si="21"/>
        <v>1.4085009000000004E-2</v>
      </c>
      <c r="I94" s="19">
        <f t="shared" si="22"/>
        <v>-5.2861038777000015E-3</v>
      </c>
      <c r="J94" s="19">
        <f t="shared" si="23"/>
        <v>1.9838747853008105E-3</v>
      </c>
      <c r="K94" s="19">
        <f t="shared" si="24"/>
        <v>2.1267174123248064E-3</v>
      </c>
      <c r="L94" s="19">
        <f t="shared" si="25"/>
        <v>-7.9815704484549989E-4</v>
      </c>
      <c r="M94" s="19">
        <f t="shared" ca="1" si="19"/>
        <v>-7.7681533198801542E-2</v>
      </c>
      <c r="N94" s="19">
        <f t="shared" ca="1" si="26"/>
        <v>4.4160511556901017E-5</v>
      </c>
      <c r="O94" s="155">
        <f t="shared" ca="1" si="27"/>
        <v>5320.1196753959894</v>
      </c>
      <c r="P94" s="19">
        <f t="shared" ca="1" si="28"/>
        <v>9460.0903709851809</v>
      </c>
      <c r="Q94" s="19">
        <f t="shared" ca="1" si="29"/>
        <v>6.065018362390779</v>
      </c>
      <c r="R94" s="17">
        <f t="shared" ca="1" si="20"/>
        <v>2.1014402574639379E-2</v>
      </c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</row>
    <row r="95" spans="1:35" x14ac:dyDescent="0.2">
      <c r="A95" s="148">
        <v>-3545</v>
      </c>
      <c r="B95" s="148">
        <v>-7.8774614496195175E-2</v>
      </c>
      <c r="C95" s="148">
        <v>0.1</v>
      </c>
      <c r="D95" s="149">
        <f t="shared" si="17"/>
        <v>-0.35449999999999998</v>
      </c>
      <c r="E95" s="149">
        <f t="shared" si="17"/>
        <v>-7.8774614496195175E-2</v>
      </c>
      <c r="F95" s="19">
        <f t="shared" si="18"/>
        <v>-3.5450000000000002E-2</v>
      </c>
      <c r="G95" s="19">
        <f t="shared" si="18"/>
        <v>-7.8774614496195175E-3</v>
      </c>
      <c r="H95" s="19">
        <f t="shared" si="21"/>
        <v>1.2567025000000001E-2</v>
      </c>
      <c r="I95" s="19">
        <f t="shared" si="22"/>
        <v>-4.4550103625000002E-3</v>
      </c>
      <c r="J95" s="19">
        <f t="shared" si="23"/>
        <v>1.5793011735062499E-3</v>
      </c>
      <c r="K95" s="19">
        <f t="shared" si="24"/>
        <v>2.7925600838901187E-3</v>
      </c>
      <c r="L95" s="19">
        <f t="shared" si="25"/>
        <v>-9.8996254973904708E-4</v>
      </c>
      <c r="M95" s="19">
        <f t="shared" ca="1" si="19"/>
        <v>-7.1968527316081346E-2</v>
      </c>
      <c r="N95" s="19">
        <f t="shared" ca="1" si="26"/>
        <v>4.6322822703309815E-6</v>
      </c>
      <c r="O95" s="155">
        <f t="shared" ca="1" si="27"/>
        <v>5455.675371136269</v>
      </c>
      <c r="P95" s="19">
        <f t="shared" ca="1" si="28"/>
        <v>8471.1342853640017</v>
      </c>
      <c r="Q95" s="19">
        <f t="shared" ca="1" si="29"/>
        <v>23.056222369890175</v>
      </c>
      <c r="R95" s="17">
        <f t="shared" ca="1" si="20"/>
        <v>-6.806087180113829E-3</v>
      </c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</row>
    <row r="96" spans="1:35" x14ac:dyDescent="0.2">
      <c r="A96" s="148">
        <v>-3317</v>
      </c>
      <c r="B96" s="148">
        <v>-6.9267230783755143E-2</v>
      </c>
      <c r="C96" s="148">
        <v>0.1</v>
      </c>
      <c r="D96" s="149">
        <f t="shared" si="17"/>
        <v>-0.33169999999999999</v>
      </c>
      <c r="E96" s="149">
        <f t="shared" si="17"/>
        <v>-6.9267230783755143E-2</v>
      </c>
      <c r="F96" s="19">
        <f t="shared" si="18"/>
        <v>-3.3169999999999998E-2</v>
      </c>
      <c r="G96" s="19">
        <f t="shared" si="18"/>
        <v>-6.9267230783755145E-3</v>
      </c>
      <c r="H96" s="19">
        <f t="shared" si="21"/>
        <v>1.1002488999999999E-2</v>
      </c>
      <c r="I96" s="19">
        <f t="shared" si="22"/>
        <v>-3.6495256012999996E-3</v>
      </c>
      <c r="J96" s="19">
        <f t="shared" si="23"/>
        <v>1.2105476419512098E-3</v>
      </c>
      <c r="K96" s="19">
        <f t="shared" si="24"/>
        <v>2.2975940450971582E-3</v>
      </c>
      <c r="L96" s="19">
        <f t="shared" si="25"/>
        <v>-7.6211194475872741E-4</v>
      </c>
      <c r="M96" s="19">
        <f t="shared" ca="1" si="19"/>
        <v>-6.5706256004641389E-2</v>
      </c>
      <c r="N96" s="19">
        <f t="shared" ca="1" si="26"/>
        <v>1.2680541377484251E-6</v>
      </c>
      <c r="O96" s="155">
        <f t="shared" ca="1" si="27"/>
        <v>5593.2157166998386</v>
      </c>
      <c r="P96" s="19">
        <f t="shared" ca="1" si="28"/>
        <v>7470.9872386074603</v>
      </c>
      <c r="Q96" s="19">
        <f t="shared" ca="1" si="29"/>
        <v>155.17603934092421</v>
      </c>
      <c r="R96" s="17">
        <f t="shared" ca="1" si="20"/>
        <v>-3.5609747791137542E-3</v>
      </c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</row>
    <row r="97" spans="1:35" x14ac:dyDescent="0.2">
      <c r="A97" s="148">
        <v>-3055</v>
      </c>
      <c r="B97" s="148">
        <v>-6.4237572509454707E-2</v>
      </c>
      <c r="C97" s="148">
        <v>1</v>
      </c>
      <c r="D97" s="149">
        <f t="shared" si="17"/>
        <v>-0.30549999999999999</v>
      </c>
      <c r="E97" s="149">
        <f t="shared" si="17"/>
        <v>-6.4237572509454707E-2</v>
      </c>
      <c r="F97" s="19">
        <f t="shared" si="18"/>
        <v>-0.30549999999999999</v>
      </c>
      <c r="G97" s="19">
        <f t="shared" si="18"/>
        <v>-6.4237572509454707E-2</v>
      </c>
      <c r="H97" s="19">
        <f t="shared" si="21"/>
        <v>9.333024999999999E-2</v>
      </c>
      <c r="I97" s="19">
        <f t="shared" si="22"/>
        <v>-2.8512391374999998E-2</v>
      </c>
      <c r="J97" s="19">
        <f t="shared" si="23"/>
        <v>8.7105355650624987E-3</v>
      </c>
      <c r="K97" s="19">
        <f t="shared" si="24"/>
        <v>1.9624578401638414E-2</v>
      </c>
      <c r="L97" s="19">
        <f t="shared" si="25"/>
        <v>-5.9953087017005349E-3</v>
      </c>
      <c r="M97" s="19">
        <f t="shared" ca="1" si="19"/>
        <v>-5.8510217364037186E-2</v>
      </c>
      <c r="N97" s="19">
        <f t="shared" ca="1" si="26"/>
        <v>3.280259696174056E-5</v>
      </c>
      <c r="O97" s="155">
        <f t="shared" ca="1" si="27"/>
        <v>573636.433845261</v>
      </c>
      <c r="P97" s="19">
        <f t="shared" ca="1" si="28"/>
        <v>642462.07257273071</v>
      </c>
      <c r="Q97" s="19">
        <f t="shared" ca="1" si="29"/>
        <v>43499.456257502505</v>
      </c>
      <c r="R97" s="17">
        <f t="shared" ca="1" si="20"/>
        <v>-5.7273551454175217E-3</v>
      </c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</row>
    <row r="98" spans="1:35" x14ac:dyDescent="0.2">
      <c r="A98" s="148">
        <v>-3028</v>
      </c>
      <c r="B98" s="148">
        <v>-5.8827509978712111E-2</v>
      </c>
      <c r="C98" s="148">
        <v>0.1</v>
      </c>
      <c r="D98" s="149">
        <f t="shared" si="17"/>
        <v>-0.30280000000000001</v>
      </c>
      <c r="E98" s="149">
        <f t="shared" si="17"/>
        <v>-5.8827509978712111E-2</v>
      </c>
      <c r="F98" s="19">
        <f t="shared" si="18"/>
        <v>-3.0280000000000001E-2</v>
      </c>
      <c r="G98" s="19">
        <f t="shared" si="18"/>
        <v>-5.8827509978712118E-3</v>
      </c>
      <c r="H98" s="19">
        <f t="shared" si="21"/>
        <v>9.168784000000001E-3</v>
      </c>
      <c r="I98" s="19">
        <f t="shared" si="22"/>
        <v>-2.7763077952000005E-3</v>
      </c>
      <c r="J98" s="19">
        <f t="shared" si="23"/>
        <v>8.4066600038656015E-4</v>
      </c>
      <c r="K98" s="19">
        <f t="shared" si="24"/>
        <v>1.7812970021554031E-3</v>
      </c>
      <c r="L98" s="19">
        <f t="shared" si="25"/>
        <v>-5.3937673225265613E-4</v>
      </c>
      <c r="M98" s="19">
        <f t="shared" ca="1" si="19"/>
        <v>-5.7768645734286847E-2</v>
      </c>
      <c r="N98" s="19">
        <f t="shared" ca="1" si="26"/>
        <v>1.1211934881222861E-7</v>
      </c>
      <c r="O98" s="155">
        <f t="shared" ca="1" si="27"/>
        <v>5750.1843103597785</v>
      </c>
      <c r="P98" s="19">
        <f t="shared" ca="1" si="28"/>
        <v>6322.8049882973519</v>
      </c>
      <c r="Q98" s="19">
        <f t="shared" ca="1" si="29"/>
        <v>470.80226324921904</v>
      </c>
      <c r="R98" s="17">
        <f t="shared" ca="1" si="20"/>
        <v>-1.0588642444252644E-3</v>
      </c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</row>
    <row r="99" spans="1:35" x14ac:dyDescent="0.2">
      <c r="A99" s="148">
        <v>-3028</v>
      </c>
      <c r="B99" s="148">
        <v>-5.3827509981331456E-2</v>
      </c>
      <c r="C99" s="148">
        <v>0.1</v>
      </c>
      <c r="D99" s="149">
        <f t="shared" si="17"/>
        <v>-0.30280000000000001</v>
      </c>
      <c r="E99" s="149">
        <f t="shared" si="17"/>
        <v>-5.3827509981331456E-2</v>
      </c>
      <c r="F99" s="19">
        <f t="shared" si="18"/>
        <v>-3.0280000000000001E-2</v>
      </c>
      <c r="G99" s="19">
        <f t="shared" si="18"/>
        <v>-5.382750998133146E-3</v>
      </c>
      <c r="H99" s="19">
        <f t="shared" si="21"/>
        <v>9.168784000000001E-3</v>
      </c>
      <c r="I99" s="19">
        <f t="shared" si="22"/>
        <v>-2.7763077952000005E-3</v>
      </c>
      <c r="J99" s="19">
        <f t="shared" si="23"/>
        <v>8.4066600038656015E-4</v>
      </c>
      <c r="K99" s="19">
        <f t="shared" si="24"/>
        <v>1.6298970022347167E-3</v>
      </c>
      <c r="L99" s="19">
        <f t="shared" si="25"/>
        <v>-4.9353281227667222E-4</v>
      </c>
      <c r="M99" s="19">
        <f t="shared" ca="1" si="19"/>
        <v>-5.7768645734286847E-2</v>
      </c>
      <c r="N99" s="19">
        <f t="shared" ca="1" si="26"/>
        <v>1.5532551023223257E-6</v>
      </c>
      <c r="O99" s="155">
        <f t="shared" ca="1" si="27"/>
        <v>5750.1843103597785</v>
      </c>
      <c r="P99" s="19">
        <f t="shared" ca="1" si="28"/>
        <v>6322.8049882973519</v>
      </c>
      <c r="Q99" s="19">
        <f t="shared" ca="1" si="29"/>
        <v>470.80226324921904</v>
      </c>
      <c r="R99" s="17">
        <f t="shared" ca="1" si="20"/>
        <v>3.9411357529553909E-3</v>
      </c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</row>
    <row r="100" spans="1:35" x14ac:dyDescent="0.2">
      <c r="A100" s="148">
        <v>-2549</v>
      </c>
      <c r="B100" s="148">
        <v>-3.3358643027802615E-2</v>
      </c>
      <c r="C100" s="148">
        <v>0.1</v>
      </c>
      <c r="D100" s="149">
        <f t="shared" si="17"/>
        <v>-0.25490000000000002</v>
      </c>
      <c r="E100" s="149">
        <f t="shared" si="17"/>
        <v>-3.3358643027802615E-2</v>
      </c>
      <c r="F100" s="19">
        <f t="shared" si="18"/>
        <v>-2.5490000000000002E-2</v>
      </c>
      <c r="G100" s="19">
        <f t="shared" si="18"/>
        <v>-3.3358643027802618E-3</v>
      </c>
      <c r="H100" s="19">
        <f t="shared" si="21"/>
        <v>6.4974010000000007E-3</v>
      </c>
      <c r="I100" s="19">
        <f t="shared" si="22"/>
        <v>-1.6561875149000004E-3</v>
      </c>
      <c r="J100" s="19">
        <f t="shared" si="23"/>
        <v>4.2216219754801014E-4</v>
      </c>
      <c r="K100" s="19">
        <f t="shared" si="24"/>
        <v>8.5031181077868884E-4</v>
      </c>
      <c r="L100" s="19">
        <f t="shared" si="25"/>
        <v>-2.1674448056748779E-4</v>
      </c>
      <c r="M100" s="19">
        <f t="shared" ca="1" si="19"/>
        <v>-4.4612767023283512E-2</v>
      </c>
      <c r="N100" s="19">
        <f t="shared" ca="1" si="26"/>
        <v>1.2665530690565892E-5</v>
      </c>
      <c r="O100" s="155">
        <f t="shared" ca="1" si="27"/>
        <v>5965.34345094336</v>
      </c>
      <c r="P100" s="19">
        <f t="shared" ca="1" si="28"/>
        <v>4692.5947671091972</v>
      </c>
      <c r="Q100" s="19">
        <f t="shared" ca="1" si="29"/>
        <v>1287.0828822223693</v>
      </c>
      <c r="R100" s="17">
        <f t="shared" ca="1" si="20"/>
        <v>1.1254123995480897E-2</v>
      </c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</row>
    <row r="101" spans="1:35" x14ac:dyDescent="0.2">
      <c r="A101" s="148">
        <v>-1904</v>
      </c>
      <c r="B101" s="148">
        <v>-1.6920410152507857E-2</v>
      </c>
      <c r="C101" s="148">
        <v>0.1</v>
      </c>
      <c r="D101" s="149">
        <f t="shared" si="17"/>
        <v>-0.19040000000000001</v>
      </c>
      <c r="E101" s="149">
        <f t="shared" si="17"/>
        <v>-1.6920410152507857E-2</v>
      </c>
      <c r="F101" s="19">
        <f t="shared" si="18"/>
        <v>-1.9040000000000001E-2</v>
      </c>
      <c r="G101" s="19">
        <f t="shared" si="18"/>
        <v>-1.6920410152507859E-3</v>
      </c>
      <c r="H101" s="19">
        <f t="shared" si="21"/>
        <v>3.6252160000000005E-3</v>
      </c>
      <c r="I101" s="19">
        <f t="shared" si="22"/>
        <v>-6.9024112640000013E-4</v>
      </c>
      <c r="J101" s="19">
        <f t="shared" si="23"/>
        <v>1.3142191046656003E-4</v>
      </c>
      <c r="K101" s="19">
        <f t="shared" si="24"/>
        <v>3.2216460930374965E-4</v>
      </c>
      <c r="L101" s="19">
        <f t="shared" si="25"/>
        <v>-6.1340141611433943E-5</v>
      </c>
      <c r="M101" s="19">
        <f t="shared" ca="1" si="19"/>
        <v>-2.6898101110482936E-2</v>
      </c>
      <c r="N101" s="19">
        <f t="shared" ca="1" si="26"/>
        <v>9.9554316852857661E-6</v>
      </c>
      <c r="O101" s="155">
        <f t="shared" ca="1" si="27"/>
        <v>6161.3921846647581</v>
      </c>
      <c r="P101" s="19">
        <f t="shared" ca="1" si="28"/>
        <v>2977.5332531853423</v>
      </c>
      <c r="Q101" s="19">
        <f t="shared" ca="1" si="29"/>
        <v>2779.7929111501662</v>
      </c>
      <c r="R101" s="17">
        <f t="shared" ca="1" si="20"/>
        <v>9.9776909579750786E-3</v>
      </c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</row>
    <row r="102" spans="1:35" x14ac:dyDescent="0.2">
      <c r="A102" s="148">
        <v>-1902</v>
      </c>
      <c r="B102" s="148">
        <v>-4.5619330219696871E-3</v>
      </c>
      <c r="C102" s="148">
        <v>0.1</v>
      </c>
      <c r="D102" s="149">
        <f t="shared" si="17"/>
        <v>-0.19020000000000001</v>
      </c>
      <c r="E102" s="149">
        <f t="shared" si="17"/>
        <v>-4.5619330219696871E-3</v>
      </c>
      <c r="F102" s="19">
        <f t="shared" si="18"/>
        <v>-1.9020000000000002E-2</v>
      </c>
      <c r="G102" s="19">
        <f t="shared" si="18"/>
        <v>-4.5619330219696876E-4</v>
      </c>
      <c r="H102" s="19">
        <f t="shared" si="21"/>
        <v>3.6176040000000004E-3</v>
      </c>
      <c r="I102" s="19">
        <f t="shared" si="22"/>
        <v>-6.8806828080000013E-4</v>
      </c>
      <c r="J102" s="19">
        <f t="shared" si="23"/>
        <v>1.3087058700816004E-4</v>
      </c>
      <c r="K102" s="19">
        <f t="shared" si="24"/>
        <v>8.6767966077863463E-5</v>
      </c>
      <c r="L102" s="19">
        <f t="shared" si="25"/>
        <v>-1.6503267148009631E-5</v>
      </c>
      <c r="M102" s="19">
        <f t="shared" ca="1" si="19"/>
        <v>-2.6843172721692943E-2</v>
      </c>
      <c r="N102" s="19">
        <f t="shared" ca="1" si="26"/>
        <v>4.9645364255652378E-5</v>
      </c>
      <c r="O102" s="155">
        <f t="shared" ca="1" si="27"/>
        <v>6161.8273849258212</v>
      </c>
      <c r="P102" s="19">
        <f t="shared" ca="1" si="28"/>
        <v>2972.9934126663916</v>
      </c>
      <c r="Q102" s="19">
        <f t="shared" ca="1" si="29"/>
        <v>2784.8816764639873</v>
      </c>
      <c r="R102" s="17">
        <f t="shared" ca="1" si="20"/>
        <v>2.2281239699723256E-2</v>
      </c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</row>
    <row r="103" spans="1:35" x14ac:dyDescent="0.2">
      <c r="A103" s="148">
        <v>-1882</v>
      </c>
      <c r="B103" s="148">
        <v>-3.7977001300051959E-2</v>
      </c>
      <c r="C103" s="148">
        <v>0.1</v>
      </c>
      <c r="D103" s="149">
        <f t="shared" si="17"/>
        <v>-0.18820000000000001</v>
      </c>
      <c r="E103" s="149">
        <f t="shared" si="17"/>
        <v>-3.7977001300051959E-2</v>
      </c>
      <c r="F103" s="19">
        <f t="shared" si="18"/>
        <v>-1.8820000000000003E-2</v>
      </c>
      <c r="G103" s="19">
        <f t="shared" si="18"/>
        <v>-3.7977001300051961E-3</v>
      </c>
      <c r="H103" s="19">
        <f t="shared" si="21"/>
        <v>3.5419240000000005E-3</v>
      </c>
      <c r="I103" s="19">
        <f t="shared" si="22"/>
        <v>-6.6659009680000009E-4</v>
      </c>
      <c r="J103" s="19">
        <f t="shared" si="23"/>
        <v>1.2545225621776003E-4</v>
      </c>
      <c r="K103" s="19">
        <f t="shared" si="24"/>
        <v>7.1472716446697787E-4</v>
      </c>
      <c r="L103" s="19">
        <f t="shared" si="25"/>
        <v>-1.3451165235268524E-4</v>
      </c>
      <c r="M103" s="19">
        <f t="shared" ca="1" si="19"/>
        <v>-2.6293889108483223E-2</v>
      </c>
      <c r="N103" s="19">
        <f t="shared" ca="1" si="26"/>
        <v>1.3649511048078204E-5</v>
      </c>
      <c r="O103" s="155">
        <f t="shared" ca="1" si="27"/>
        <v>6166.1198116529386</v>
      </c>
      <c r="P103" s="19">
        <f t="shared" ca="1" si="28"/>
        <v>2927.8442624707595</v>
      </c>
      <c r="Q103" s="19">
        <f t="shared" ca="1" si="29"/>
        <v>2835.880247265568</v>
      </c>
      <c r="R103" s="17">
        <f t="shared" ca="1" si="20"/>
        <v>-1.1683112191568736E-2</v>
      </c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</row>
    <row r="104" spans="1:35" x14ac:dyDescent="0.2">
      <c r="A104" s="148">
        <v>-1864</v>
      </c>
      <c r="B104" s="148">
        <v>-1.575031512654039E-2</v>
      </c>
      <c r="C104" s="148">
        <v>0.1</v>
      </c>
      <c r="D104" s="149">
        <f t="shared" si="17"/>
        <v>-0.18640000000000001</v>
      </c>
      <c r="E104" s="149">
        <f t="shared" si="17"/>
        <v>-1.575031512654039E-2</v>
      </c>
      <c r="F104" s="19">
        <f t="shared" si="18"/>
        <v>-1.864E-2</v>
      </c>
      <c r="G104" s="19">
        <f t="shared" si="18"/>
        <v>-1.5750315126540392E-3</v>
      </c>
      <c r="H104" s="19">
        <f t="shared" si="21"/>
        <v>3.4744960000000001E-3</v>
      </c>
      <c r="I104" s="19">
        <f t="shared" si="22"/>
        <v>-6.4764605440000001E-4</v>
      </c>
      <c r="J104" s="19">
        <f t="shared" si="23"/>
        <v>1.2072122454016001E-4</v>
      </c>
      <c r="K104" s="19">
        <f t="shared" si="24"/>
        <v>2.9358587395871292E-4</v>
      </c>
      <c r="L104" s="19">
        <f t="shared" si="25"/>
        <v>-5.4724406905904092E-5</v>
      </c>
      <c r="M104" s="19">
        <f t="shared" ca="1" si="19"/>
        <v>-2.5799534283612851E-2</v>
      </c>
      <c r="N104" s="19">
        <f t="shared" ca="1" si="26"/>
        <v>1.0098680566687214E-5</v>
      </c>
      <c r="O104" s="155">
        <f t="shared" ca="1" si="27"/>
        <v>6169.8903172260552</v>
      </c>
      <c r="P104" s="19">
        <f t="shared" ca="1" si="28"/>
        <v>2887.5961030157873</v>
      </c>
      <c r="Q104" s="19">
        <f t="shared" ca="1" si="29"/>
        <v>2881.9473189972423</v>
      </c>
      <c r="R104" s="17">
        <f t="shared" ca="1" si="20"/>
        <v>1.0049219157072461E-2</v>
      </c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</row>
    <row r="105" spans="1:35" x14ac:dyDescent="0.2">
      <c r="A105" s="148">
        <v>-1842</v>
      </c>
      <c r="B105" s="148">
        <v>-1.2806272537821926E-2</v>
      </c>
      <c r="C105" s="148">
        <v>0.1</v>
      </c>
      <c r="D105" s="149">
        <f t="shared" si="17"/>
        <v>-0.1842</v>
      </c>
      <c r="E105" s="149">
        <f t="shared" si="17"/>
        <v>-1.2806272537821926E-2</v>
      </c>
      <c r="F105" s="19">
        <f t="shared" si="18"/>
        <v>-1.8420000000000002E-2</v>
      </c>
      <c r="G105" s="19">
        <f t="shared" si="18"/>
        <v>-1.2806272537821926E-3</v>
      </c>
      <c r="H105" s="19">
        <f t="shared" si="21"/>
        <v>3.3929640000000005E-3</v>
      </c>
      <c r="I105" s="19">
        <f t="shared" si="22"/>
        <v>-6.2498396880000015E-4</v>
      </c>
      <c r="J105" s="19">
        <f t="shared" si="23"/>
        <v>1.1512204705296003E-4</v>
      </c>
      <c r="K105" s="19">
        <f t="shared" si="24"/>
        <v>2.3589154014667989E-4</v>
      </c>
      <c r="L105" s="19">
        <f t="shared" si="25"/>
        <v>-4.3451221695018437E-5</v>
      </c>
      <c r="M105" s="19">
        <f t="shared" ca="1" si="19"/>
        <v>-2.519532338037386E-2</v>
      </c>
      <c r="N105" s="19">
        <f t="shared" ca="1" si="26"/>
        <v>1.5348858077933678E-5</v>
      </c>
      <c r="O105" s="155">
        <f t="shared" ca="1" si="27"/>
        <v>6174.3793543973597</v>
      </c>
      <c r="P105" s="19">
        <f t="shared" ca="1" si="28"/>
        <v>2838.8979121447483</v>
      </c>
      <c r="Q105" s="19">
        <f t="shared" ca="1" si="29"/>
        <v>2938.460298514452</v>
      </c>
      <c r="R105" s="17">
        <f t="shared" ca="1" si="20"/>
        <v>1.2389050842551933E-2</v>
      </c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</row>
    <row r="106" spans="1:35" x14ac:dyDescent="0.2">
      <c r="A106" s="148">
        <v>-1842</v>
      </c>
      <c r="B106" s="148">
        <v>-9.8062725335727671E-3</v>
      </c>
      <c r="C106" s="148">
        <v>0.1</v>
      </c>
      <c r="D106" s="149">
        <f t="shared" si="17"/>
        <v>-0.1842</v>
      </c>
      <c r="E106" s="149">
        <f t="shared" si="17"/>
        <v>-9.8062725335727671E-3</v>
      </c>
      <c r="F106" s="19">
        <f t="shared" si="18"/>
        <v>-1.8420000000000002E-2</v>
      </c>
      <c r="G106" s="19">
        <f t="shared" si="18"/>
        <v>-9.8062725335727676E-4</v>
      </c>
      <c r="H106" s="19">
        <f t="shared" si="21"/>
        <v>3.3929640000000005E-3</v>
      </c>
      <c r="I106" s="19">
        <f t="shared" si="22"/>
        <v>-6.2498396880000015E-4</v>
      </c>
      <c r="J106" s="19">
        <f t="shared" si="23"/>
        <v>1.1512204705296003E-4</v>
      </c>
      <c r="K106" s="19">
        <f t="shared" si="24"/>
        <v>1.8063154006841037E-4</v>
      </c>
      <c r="L106" s="19">
        <f t="shared" si="25"/>
        <v>-3.3272329680601194E-5</v>
      </c>
      <c r="M106" s="19">
        <f t="shared" ca="1" si="19"/>
        <v>-2.519532338037386E-2</v>
      </c>
      <c r="N106" s="19">
        <f t="shared" ca="1" si="26"/>
        <v>2.3682288596542942E-5</v>
      </c>
      <c r="O106" s="155">
        <f t="shared" ca="1" si="27"/>
        <v>6174.3793543973597</v>
      </c>
      <c r="P106" s="19">
        <f t="shared" ca="1" si="28"/>
        <v>2838.8979121447483</v>
      </c>
      <c r="Q106" s="19">
        <f t="shared" ca="1" si="29"/>
        <v>2938.460298514452</v>
      </c>
      <c r="R106" s="17">
        <f t="shared" ca="1" si="20"/>
        <v>1.5389050846801092E-2</v>
      </c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</row>
    <row r="107" spans="1:35" x14ac:dyDescent="0.2">
      <c r="A107" s="148">
        <v>-1840</v>
      </c>
      <c r="B107" s="148">
        <v>-1.2447706167491406E-2</v>
      </c>
      <c r="C107" s="148">
        <v>0.1</v>
      </c>
      <c r="D107" s="149">
        <f t="shared" si="17"/>
        <v>-0.184</v>
      </c>
      <c r="E107" s="149">
        <f t="shared" si="17"/>
        <v>-1.2447706167491406E-2</v>
      </c>
      <c r="F107" s="19">
        <f t="shared" si="18"/>
        <v>-1.84E-2</v>
      </c>
      <c r="G107" s="19">
        <f t="shared" si="18"/>
        <v>-1.2447706167491406E-3</v>
      </c>
      <c r="H107" s="19">
        <f t="shared" si="21"/>
        <v>3.3855999999999999E-3</v>
      </c>
      <c r="I107" s="19">
        <f t="shared" si="22"/>
        <v>-6.2295039999999996E-4</v>
      </c>
      <c r="J107" s="19">
        <f t="shared" si="23"/>
        <v>1.1462287359999999E-4</v>
      </c>
      <c r="K107" s="19">
        <f t="shared" si="24"/>
        <v>2.2903779348184186E-4</v>
      </c>
      <c r="L107" s="19">
        <f t="shared" si="25"/>
        <v>-4.2142954000658904E-5</v>
      </c>
      <c r="M107" s="19">
        <f t="shared" ca="1" si="19"/>
        <v>-2.5140395146409249E-2</v>
      </c>
      <c r="N107" s="19">
        <f t="shared" ca="1" si="26"/>
        <v>1.6110435351554248E-5</v>
      </c>
      <c r="O107" s="155">
        <f t="shared" ca="1" si="27"/>
        <v>6174.780933617486</v>
      </c>
      <c r="P107" s="19">
        <f t="shared" ca="1" si="28"/>
        <v>2834.4976465962714</v>
      </c>
      <c r="Q107" s="19">
        <f t="shared" ca="1" si="29"/>
        <v>2943.6089327540212</v>
      </c>
      <c r="R107" s="17">
        <f t="shared" ca="1" si="20"/>
        <v>1.2692688978917843E-2</v>
      </c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</row>
    <row r="108" spans="1:35" x14ac:dyDescent="0.2">
      <c r="A108" s="148">
        <v>-1824</v>
      </c>
      <c r="B108" s="148">
        <v>-2.357907363532015E-2</v>
      </c>
      <c r="C108" s="148">
        <v>0.1</v>
      </c>
      <c r="D108" s="149">
        <f t="shared" si="17"/>
        <v>-0.18240000000000001</v>
      </c>
      <c r="E108" s="149">
        <f t="shared" si="17"/>
        <v>-2.357907363532015E-2</v>
      </c>
      <c r="F108" s="19">
        <f t="shared" si="18"/>
        <v>-1.8240000000000003E-2</v>
      </c>
      <c r="G108" s="19">
        <f t="shared" si="18"/>
        <v>-2.3579073635320151E-3</v>
      </c>
      <c r="H108" s="19">
        <f t="shared" si="21"/>
        <v>3.3269760000000006E-3</v>
      </c>
      <c r="I108" s="19">
        <f t="shared" si="22"/>
        <v>-6.0684042240000016E-4</v>
      </c>
      <c r="J108" s="19">
        <f t="shared" si="23"/>
        <v>1.1068769304576003E-4</v>
      </c>
      <c r="K108" s="19">
        <f t="shared" si="24"/>
        <v>4.3008230310823955E-4</v>
      </c>
      <c r="L108" s="19">
        <f t="shared" si="25"/>
        <v>-7.84470120869429E-5</v>
      </c>
      <c r="M108" s="19">
        <f t="shared" ca="1" si="19"/>
        <v>-2.4700969454489533E-2</v>
      </c>
      <c r="N108" s="19">
        <f t="shared" ca="1" si="26"/>
        <v>1.2586502290697405E-7</v>
      </c>
      <c r="O108" s="155">
        <f t="shared" ca="1" si="27"/>
        <v>6177.9544511777212</v>
      </c>
      <c r="P108" s="19">
        <f t="shared" ca="1" si="28"/>
        <v>2799.455991151322</v>
      </c>
      <c r="Q108" s="19">
        <f t="shared" ca="1" si="29"/>
        <v>2984.8628575640182</v>
      </c>
      <c r="R108" s="17">
        <f t="shared" ca="1" si="20"/>
        <v>1.1218958191693829E-3</v>
      </c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</row>
    <row r="109" spans="1:35" x14ac:dyDescent="0.2">
      <c r="A109" s="148">
        <v>-1824</v>
      </c>
      <c r="B109" s="148">
        <v>-2.0579073638346948E-2</v>
      </c>
      <c r="C109" s="148">
        <v>0.1</v>
      </c>
      <c r="D109" s="149">
        <f t="shared" si="17"/>
        <v>-0.18240000000000001</v>
      </c>
      <c r="E109" s="149">
        <f t="shared" si="17"/>
        <v>-2.0579073638346948E-2</v>
      </c>
      <c r="F109" s="19">
        <f t="shared" si="18"/>
        <v>-1.8240000000000003E-2</v>
      </c>
      <c r="G109" s="19">
        <f t="shared" si="18"/>
        <v>-2.0579073638346949E-3</v>
      </c>
      <c r="H109" s="19">
        <f t="shared" si="21"/>
        <v>3.3269760000000006E-3</v>
      </c>
      <c r="I109" s="19">
        <f t="shared" si="22"/>
        <v>-6.0684042240000016E-4</v>
      </c>
      <c r="J109" s="19">
        <f t="shared" si="23"/>
        <v>1.1068769304576003E-4</v>
      </c>
      <c r="K109" s="19">
        <f t="shared" si="24"/>
        <v>3.7536230316344835E-4</v>
      </c>
      <c r="L109" s="19">
        <f t="shared" si="25"/>
        <v>-6.8466084097012982E-5</v>
      </c>
      <c r="M109" s="19">
        <f t="shared" ca="1" si="19"/>
        <v>-2.4700969454489533E-2</v>
      </c>
      <c r="N109" s="19">
        <f t="shared" ca="1" si="26"/>
        <v>1.6990025119133745E-6</v>
      </c>
      <c r="O109" s="155">
        <f t="shared" ca="1" si="27"/>
        <v>6177.9544511777212</v>
      </c>
      <c r="P109" s="19">
        <f t="shared" ca="1" si="28"/>
        <v>2799.455991151322</v>
      </c>
      <c r="Q109" s="19">
        <f t="shared" ca="1" si="29"/>
        <v>2984.8628575640182</v>
      </c>
      <c r="R109" s="17">
        <f t="shared" ca="1" si="20"/>
        <v>4.1218958161425845E-3</v>
      </c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</row>
    <row r="110" spans="1:35" x14ac:dyDescent="0.2">
      <c r="A110" s="148">
        <v>-1824</v>
      </c>
      <c r="B110" s="148">
        <v>-1.6579073637532041E-2</v>
      </c>
      <c r="C110" s="148">
        <v>0.1</v>
      </c>
      <c r="D110" s="149">
        <f t="shared" si="17"/>
        <v>-0.18240000000000001</v>
      </c>
      <c r="E110" s="149">
        <f t="shared" si="17"/>
        <v>-1.6579073637532041E-2</v>
      </c>
      <c r="F110" s="19">
        <f t="shared" si="18"/>
        <v>-1.8240000000000003E-2</v>
      </c>
      <c r="G110" s="19">
        <f t="shared" si="18"/>
        <v>-1.6579073637532041E-3</v>
      </c>
      <c r="H110" s="19">
        <f t="shared" si="21"/>
        <v>3.3269760000000006E-3</v>
      </c>
      <c r="I110" s="19">
        <f t="shared" si="22"/>
        <v>-6.0684042240000016E-4</v>
      </c>
      <c r="J110" s="19">
        <f t="shared" si="23"/>
        <v>1.1068769304576003E-4</v>
      </c>
      <c r="K110" s="19">
        <f t="shared" si="24"/>
        <v>3.0240230314858442E-4</v>
      </c>
      <c r="L110" s="19">
        <f t="shared" si="25"/>
        <v>-5.5158180094301799E-5</v>
      </c>
      <c r="M110" s="19">
        <f t="shared" ca="1" si="19"/>
        <v>-2.4700969454489533E-2</v>
      </c>
      <c r="N110" s="19">
        <f t="shared" ca="1" si="26"/>
        <v>6.5965191661511612E-6</v>
      </c>
      <c r="O110" s="155">
        <f t="shared" ca="1" si="27"/>
        <v>6177.9544511777212</v>
      </c>
      <c r="P110" s="19">
        <f t="shared" ca="1" si="28"/>
        <v>2799.455991151322</v>
      </c>
      <c r="Q110" s="19">
        <f t="shared" ca="1" si="29"/>
        <v>2984.8628575640182</v>
      </c>
      <c r="R110" s="17">
        <f t="shared" ca="1" si="20"/>
        <v>8.1218958169574917E-3</v>
      </c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</row>
    <row r="111" spans="1:35" x14ac:dyDescent="0.2">
      <c r="A111" s="148">
        <v>-1824</v>
      </c>
      <c r="B111" s="148">
        <v>-1.5579073633690335E-2</v>
      </c>
      <c r="C111" s="148">
        <v>0.1</v>
      </c>
      <c r="D111" s="149">
        <f t="shared" si="17"/>
        <v>-0.18240000000000001</v>
      </c>
      <c r="E111" s="149">
        <f t="shared" si="17"/>
        <v>-1.5579073633690335E-2</v>
      </c>
      <c r="F111" s="19">
        <f t="shared" si="18"/>
        <v>-1.8240000000000003E-2</v>
      </c>
      <c r="G111" s="19">
        <f t="shared" si="18"/>
        <v>-1.5579073633690335E-3</v>
      </c>
      <c r="H111" s="19">
        <f t="shared" si="21"/>
        <v>3.3269760000000006E-3</v>
      </c>
      <c r="I111" s="19">
        <f t="shared" si="22"/>
        <v>-6.0684042240000016E-4</v>
      </c>
      <c r="J111" s="19">
        <f t="shared" si="23"/>
        <v>1.1068769304576003E-4</v>
      </c>
      <c r="K111" s="19">
        <f t="shared" si="24"/>
        <v>2.8416230307851174E-4</v>
      </c>
      <c r="L111" s="19">
        <f t="shared" si="25"/>
        <v>-5.1831204081520542E-5</v>
      </c>
      <c r="M111" s="19">
        <f t="shared" ca="1" si="19"/>
        <v>-2.4700969454489533E-2</v>
      </c>
      <c r="N111" s="19">
        <f t="shared" ca="1" si="26"/>
        <v>8.3208983365513872E-6</v>
      </c>
      <c r="O111" s="155">
        <f t="shared" ca="1" si="27"/>
        <v>6177.9544511777212</v>
      </c>
      <c r="P111" s="19">
        <f t="shared" ca="1" si="28"/>
        <v>2799.455991151322</v>
      </c>
      <c r="Q111" s="19">
        <f t="shared" ca="1" si="29"/>
        <v>2984.8628575640182</v>
      </c>
      <c r="R111" s="17">
        <f t="shared" ca="1" si="20"/>
        <v>9.1218958207991974E-3</v>
      </c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</row>
    <row r="112" spans="1:35" x14ac:dyDescent="0.2">
      <c r="A112" s="148">
        <v>-1815</v>
      </c>
      <c r="B112" s="148">
        <v>-1.296538894076061E-2</v>
      </c>
      <c r="C112" s="148">
        <v>0.1</v>
      </c>
      <c r="D112" s="149">
        <f t="shared" si="17"/>
        <v>-0.18149999999999999</v>
      </c>
      <c r="E112" s="149">
        <f t="shared" si="17"/>
        <v>-1.296538894076061E-2</v>
      </c>
      <c r="F112" s="19">
        <f t="shared" si="18"/>
        <v>-1.8149999999999999E-2</v>
      </c>
      <c r="G112" s="19">
        <f t="shared" si="18"/>
        <v>-1.2965388940760611E-3</v>
      </c>
      <c r="H112" s="19">
        <f t="shared" si="21"/>
        <v>3.294225E-3</v>
      </c>
      <c r="I112" s="19">
        <f t="shared" si="22"/>
        <v>-5.9790183749999998E-4</v>
      </c>
      <c r="J112" s="19">
        <f t="shared" si="23"/>
        <v>1.0851918350625E-4</v>
      </c>
      <c r="K112" s="19">
        <f t="shared" si="24"/>
        <v>2.3532180927480508E-4</v>
      </c>
      <c r="L112" s="19">
        <f t="shared" si="25"/>
        <v>-4.271090838337712E-5</v>
      </c>
      <c r="M112" s="19">
        <f t="shared" ca="1" si="19"/>
        <v>-2.4453792643251263E-2</v>
      </c>
      <c r="N112" s="19">
        <f t="shared" ca="1" si="26"/>
        <v>1.3198341963140096E-5</v>
      </c>
      <c r="O112" s="155">
        <f t="shared" ca="1" si="27"/>
        <v>6179.7089818999784</v>
      </c>
      <c r="P112" s="19">
        <f t="shared" ca="1" si="28"/>
        <v>2779.8701170524082</v>
      </c>
      <c r="Q112" s="19">
        <f t="shared" ca="1" si="29"/>
        <v>3008.1179650938088</v>
      </c>
      <c r="R112" s="17">
        <f t="shared" ca="1" si="20"/>
        <v>1.1488403702490654E-2</v>
      </c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</row>
    <row r="113" spans="1:35" x14ac:dyDescent="0.2">
      <c r="A113" s="148">
        <v>-1707</v>
      </c>
      <c r="B113" s="148">
        <v>-1.4596854185084454E-2</v>
      </c>
      <c r="C113" s="148">
        <v>0.1</v>
      </c>
      <c r="D113" s="149">
        <f t="shared" si="17"/>
        <v>-0.17069999999999999</v>
      </c>
      <c r="E113" s="149">
        <f t="shared" si="17"/>
        <v>-1.4596854185084454E-2</v>
      </c>
      <c r="F113" s="19">
        <f t="shared" si="18"/>
        <v>-1.7069999999999998E-2</v>
      </c>
      <c r="G113" s="19">
        <f t="shared" si="18"/>
        <v>-1.4596854185084454E-3</v>
      </c>
      <c r="H113" s="19">
        <f t="shared" si="21"/>
        <v>2.9138489999999996E-3</v>
      </c>
      <c r="I113" s="19">
        <f t="shared" si="22"/>
        <v>-4.9739402429999991E-4</v>
      </c>
      <c r="J113" s="19">
        <f t="shared" si="23"/>
        <v>8.4905159948009984E-5</v>
      </c>
      <c r="K113" s="19">
        <f t="shared" si="24"/>
        <v>2.4916830093939159E-4</v>
      </c>
      <c r="L113" s="19">
        <f t="shared" si="25"/>
        <v>-4.2533028970354145E-5</v>
      </c>
      <c r="M113" s="19">
        <f t="shared" ca="1" si="19"/>
        <v>-2.1487678796994564E-2</v>
      </c>
      <c r="N113" s="19">
        <f t="shared" ca="1" si="26"/>
        <v>4.7483463832106115E-6</v>
      </c>
      <c r="O113" s="155">
        <f t="shared" ca="1" si="27"/>
        <v>6199.0428500089456</v>
      </c>
      <c r="P113" s="19">
        <f t="shared" ca="1" si="28"/>
        <v>2551.7776222412986</v>
      </c>
      <c r="Q113" s="19">
        <f t="shared" ca="1" si="29"/>
        <v>3289.7305904629075</v>
      </c>
      <c r="R113" s="17">
        <f t="shared" ca="1" si="20"/>
        <v>6.8908246119101096E-3</v>
      </c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</row>
    <row r="114" spans="1:35" x14ac:dyDescent="0.2">
      <c r="A114" s="148">
        <v>-1707</v>
      </c>
      <c r="B114" s="148">
        <v>-1.3596854181242748E-2</v>
      </c>
      <c r="C114" s="148">
        <v>0.1</v>
      </c>
      <c r="D114" s="149">
        <f t="shared" si="17"/>
        <v>-0.17069999999999999</v>
      </c>
      <c r="E114" s="149">
        <f t="shared" si="17"/>
        <v>-1.3596854181242748E-2</v>
      </c>
      <c r="F114" s="19">
        <f t="shared" si="18"/>
        <v>-1.7069999999999998E-2</v>
      </c>
      <c r="G114" s="19">
        <f t="shared" si="18"/>
        <v>-1.359685418124275E-3</v>
      </c>
      <c r="H114" s="19">
        <f t="shared" si="21"/>
        <v>2.9138489999999996E-3</v>
      </c>
      <c r="I114" s="19">
        <f t="shared" si="22"/>
        <v>-4.9739402429999991E-4</v>
      </c>
      <c r="J114" s="19">
        <f t="shared" si="23"/>
        <v>8.4905159948009984E-5</v>
      </c>
      <c r="K114" s="19">
        <f t="shared" si="24"/>
        <v>2.3209830087381374E-4</v>
      </c>
      <c r="L114" s="19">
        <f t="shared" si="25"/>
        <v>-3.9619179959160002E-5</v>
      </c>
      <c r="M114" s="19">
        <f t="shared" ca="1" si="19"/>
        <v>-2.1487678796994564E-2</v>
      </c>
      <c r="N114" s="19">
        <f t="shared" ca="1" si="26"/>
        <v>6.2265113116554786E-6</v>
      </c>
      <c r="O114" s="155">
        <f t="shared" ca="1" si="27"/>
        <v>6199.0428500089456</v>
      </c>
      <c r="P114" s="19">
        <f t="shared" ca="1" si="28"/>
        <v>2551.7776222412986</v>
      </c>
      <c r="Q114" s="19">
        <f t="shared" ca="1" si="29"/>
        <v>3289.7305904629075</v>
      </c>
      <c r="R114" s="17">
        <f t="shared" ca="1" si="20"/>
        <v>7.8908246157518153E-3</v>
      </c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</row>
    <row r="115" spans="1:35" x14ac:dyDescent="0.2">
      <c r="A115" s="148">
        <v>-1636</v>
      </c>
      <c r="B115" s="148">
        <v>-1.5859653795262784E-2</v>
      </c>
      <c r="C115" s="148">
        <v>0.1</v>
      </c>
      <c r="D115" s="149">
        <f t="shared" si="17"/>
        <v>-0.1636</v>
      </c>
      <c r="E115" s="149">
        <f t="shared" si="17"/>
        <v>-1.5859653795262784E-2</v>
      </c>
      <c r="F115" s="19">
        <f t="shared" si="18"/>
        <v>-1.636E-2</v>
      </c>
      <c r="G115" s="19">
        <f t="shared" si="18"/>
        <v>-1.5859653795262784E-3</v>
      </c>
      <c r="H115" s="19">
        <f t="shared" si="21"/>
        <v>2.676496E-3</v>
      </c>
      <c r="I115" s="19">
        <f t="shared" si="22"/>
        <v>-4.3787474559999997E-4</v>
      </c>
      <c r="J115" s="19">
        <f t="shared" si="23"/>
        <v>7.1636308380159994E-5</v>
      </c>
      <c r="K115" s="19">
        <f t="shared" si="24"/>
        <v>2.5946393609049915E-4</v>
      </c>
      <c r="L115" s="19">
        <f t="shared" si="25"/>
        <v>-4.2448299944405661E-5</v>
      </c>
      <c r="M115" s="19">
        <f t="shared" ca="1" si="19"/>
        <v>-1.9537741517427886E-2</v>
      </c>
      <c r="N115" s="19">
        <f t="shared" ca="1" si="26"/>
        <v>1.352832929194167E-6</v>
      </c>
      <c r="O115" s="155">
        <f t="shared" ca="1" si="27"/>
        <v>6210.0179974387638</v>
      </c>
      <c r="P115" s="19">
        <f t="shared" ca="1" si="28"/>
        <v>2408.6855994269749</v>
      </c>
      <c r="Q115" s="19">
        <f t="shared" ca="1" si="29"/>
        <v>3477.0886369516552</v>
      </c>
      <c r="R115" s="17">
        <f t="shared" ca="1" si="20"/>
        <v>3.678087722165102E-3</v>
      </c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</row>
    <row r="116" spans="1:35" x14ac:dyDescent="0.2">
      <c r="A116" s="148">
        <v>-1598</v>
      </c>
      <c r="B116" s="148">
        <v>-3.0412584225317299E-3</v>
      </c>
      <c r="C116" s="148">
        <v>0.1</v>
      </c>
      <c r="D116" s="149">
        <f t="shared" si="17"/>
        <v>-0.1598</v>
      </c>
      <c r="E116" s="149">
        <f t="shared" si="17"/>
        <v>-3.0412584225317299E-3</v>
      </c>
      <c r="F116" s="19">
        <f t="shared" si="18"/>
        <v>-1.5980000000000001E-2</v>
      </c>
      <c r="G116" s="19">
        <f t="shared" si="18"/>
        <v>-3.04125842253173E-4</v>
      </c>
      <c r="H116" s="19">
        <f t="shared" si="21"/>
        <v>2.5536040000000001E-3</v>
      </c>
      <c r="I116" s="19">
        <f t="shared" si="22"/>
        <v>-4.0806591920000001E-4</v>
      </c>
      <c r="J116" s="19">
        <f t="shared" si="23"/>
        <v>6.5208933888160004E-5</v>
      </c>
      <c r="K116" s="19">
        <f t="shared" si="24"/>
        <v>4.8599309592057042E-5</v>
      </c>
      <c r="L116" s="19">
        <f t="shared" si="25"/>
        <v>-7.7661696728107151E-6</v>
      </c>
      <c r="M116" s="19">
        <f t="shared" ca="1" si="19"/>
        <v>-1.8494115700112997E-2</v>
      </c>
      <c r="N116" s="19">
        <f t="shared" ca="1" si="26"/>
        <v>2.3879079804129633E-5</v>
      </c>
      <c r="O116" s="155">
        <f t="shared" ca="1" si="27"/>
        <v>6215.3249481275798</v>
      </c>
      <c r="P116" s="19">
        <f t="shared" ca="1" si="28"/>
        <v>2334.2911414451119</v>
      </c>
      <c r="Q116" s="19">
        <f t="shared" ca="1" si="29"/>
        <v>3577.9627365011693</v>
      </c>
      <c r="R116" s="17">
        <f t="shared" ca="1" si="20"/>
        <v>1.5452857277581267E-2</v>
      </c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</row>
    <row r="117" spans="1:35" x14ac:dyDescent="0.2">
      <c r="A117" s="148">
        <v>-1423</v>
      </c>
      <c r="B117" s="148">
        <v>2.3702457165975521E-3</v>
      </c>
      <c r="C117" s="148">
        <v>0.1</v>
      </c>
      <c r="D117" s="149">
        <f t="shared" si="17"/>
        <v>-0.14230000000000001</v>
      </c>
      <c r="E117" s="149">
        <f t="shared" si="17"/>
        <v>2.3702457165975521E-3</v>
      </c>
      <c r="F117" s="19">
        <f t="shared" si="18"/>
        <v>-1.4230000000000001E-2</v>
      </c>
      <c r="G117" s="19">
        <f t="shared" si="18"/>
        <v>2.3702457165975522E-4</v>
      </c>
      <c r="H117" s="19">
        <f t="shared" si="21"/>
        <v>2.0249290000000004E-3</v>
      </c>
      <c r="I117" s="19">
        <f t="shared" si="22"/>
        <v>-2.881473967000001E-4</v>
      </c>
      <c r="J117" s="19">
        <f t="shared" si="23"/>
        <v>4.1003374550410015E-5</v>
      </c>
      <c r="K117" s="19">
        <f t="shared" si="24"/>
        <v>-3.3728596547183172E-5</v>
      </c>
      <c r="L117" s="19">
        <f t="shared" si="25"/>
        <v>4.7995792886641653E-6</v>
      </c>
      <c r="M117" s="19">
        <f t="shared" ca="1" si="19"/>
        <v>-1.3687967443633303E-2</v>
      </c>
      <c r="N117" s="19">
        <f t="shared" ca="1" si="26"/>
        <v>2.5786620989941144E-5</v>
      </c>
      <c r="O117" s="155">
        <f t="shared" ca="1" si="27"/>
        <v>6234.6460576181244</v>
      </c>
      <c r="P117" s="19">
        <f t="shared" ca="1" si="28"/>
        <v>2010.8700410050928</v>
      </c>
      <c r="Q117" s="19">
        <f t="shared" ca="1" si="29"/>
        <v>4046.4419869584381</v>
      </c>
      <c r="R117" s="17">
        <f t="shared" ca="1" si="20"/>
        <v>1.6058213160230855E-2</v>
      </c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</row>
    <row r="118" spans="1:35" x14ac:dyDescent="0.2">
      <c r="A118" s="148">
        <v>-1390</v>
      </c>
      <c r="B118" s="148">
        <v>-1.6704531980315535E-2</v>
      </c>
      <c r="C118" s="148">
        <v>0.1</v>
      </c>
      <c r="D118" s="149">
        <f t="shared" si="17"/>
        <v>-0.13900000000000001</v>
      </c>
      <c r="E118" s="149">
        <f t="shared" si="17"/>
        <v>-1.6704531980315535E-2</v>
      </c>
      <c r="F118" s="19">
        <f t="shared" si="18"/>
        <v>-1.3900000000000003E-2</v>
      </c>
      <c r="G118" s="19">
        <f t="shared" si="18"/>
        <v>-1.6704531980315535E-3</v>
      </c>
      <c r="H118" s="19">
        <f t="shared" si="21"/>
        <v>1.9321000000000006E-3</v>
      </c>
      <c r="I118" s="19">
        <f t="shared" si="22"/>
        <v>-2.685619000000001E-4</v>
      </c>
      <c r="J118" s="19">
        <f t="shared" si="23"/>
        <v>3.733010410000002E-5</v>
      </c>
      <c r="K118" s="19">
        <f t="shared" si="24"/>
        <v>2.3219299452638596E-4</v>
      </c>
      <c r="L118" s="19">
        <f t="shared" si="25"/>
        <v>-3.227482623916765E-5</v>
      </c>
      <c r="M118" s="19">
        <f t="shared" ca="1" si="19"/>
        <v>-1.2781669486149663E-2</v>
      </c>
      <c r="N118" s="19">
        <f t="shared" ca="1" si="26"/>
        <v>1.5388850148133291E-6</v>
      </c>
      <c r="O118" s="155">
        <f t="shared" ca="1" si="27"/>
        <v>6237.3447945146709</v>
      </c>
      <c r="P118" s="19">
        <f t="shared" ca="1" si="28"/>
        <v>1953.3321867456327</v>
      </c>
      <c r="Q118" s="19">
        <f t="shared" ca="1" si="29"/>
        <v>4135.2802581651467</v>
      </c>
      <c r="R118" s="17">
        <f t="shared" ca="1" si="20"/>
        <v>-3.9228624941658723E-3</v>
      </c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</row>
    <row r="119" spans="1:35" x14ac:dyDescent="0.2">
      <c r="A119" s="148">
        <v>-1383</v>
      </c>
      <c r="B119" s="148">
        <v>-1.3447592848108206E-2</v>
      </c>
      <c r="C119" s="148">
        <v>0.1</v>
      </c>
      <c r="D119" s="149">
        <f t="shared" si="17"/>
        <v>-0.13830000000000001</v>
      </c>
      <c r="E119" s="149">
        <f t="shared" si="17"/>
        <v>-1.3447592848108206E-2</v>
      </c>
      <c r="F119" s="19">
        <f t="shared" si="18"/>
        <v>-1.3830000000000002E-2</v>
      </c>
      <c r="G119" s="19">
        <f t="shared" si="18"/>
        <v>-1.3447592848108208E-3</v>
      </c>
      <c r="H119" s="19">
        <f t="shared" si="21"/>
        <v>1.9126890000000004E-3</v>
      </c>
      <c r="I119" s="19">
        <f t="shared" si="22"/>
        <v>-2.6452488870000007E-4</v>
      </c>
      <c r="J119" s="19">
        <f t="shared" si="23"/>
        <v>3.6583792107210009E-5</v>
      </c>
      <c r="K119" s="19">
        <f t="shared" si="24"/>
        <v>1.8598020908933653E-4</v>
      </c>
      <c r="L119" s="19">
        <f t="shared" si="25"/>
        <v>-2.5721062917055243E-5</v>
      </c>
      <c r="M119" s="19">
        <f t="shared" ca="1" si="19"/>
        <v>-1.2589424639668093E-2</v>
      </c>
      <c r="N119" s="19">
        <f t="shared" ca="1" si="26"/>
        <v>7.3645267397731425E-8</v>
      </c>
      <c r="O119" s="155">
        <f t="shared" ca="1" si="27"/>
        <v>6237.8786560282024</v>
      </c>
      <c r="P119" s="19">
        <f t="shared" ca="1" si="28"/>
        <v>1941.2650019590321</v>
      </c>
      <c r="Q119" s="19">
        <f t="shared" ca="1" si="29"/>
        <v>4154.1370537935836</v>
      </c>
      <c r="R119" s="17">
        <f t="shared" ca="1" si="20"/>
        <v>-8.5816820844011356E-4</v>
      </c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</row>
    <row r="120" spans="1:35" x14ac:dyDescent="0.2">
      <c r="A120" s="148">
        <v>-1381</v>
      </c>
      <c r="B120" s="148">
        <v>1.591153731431268E-2</v>
      </c>
      <c r="C120" s="148">
        <v>0.1</v>
      </c>
      <c r="D120" s="149">
        <f t="shared" si="17"/>
        <v>-0.1381</v>
      </c>
      <c r="E120" s="149">
        <f t="shared" si="17"/>
        <v>1.591153731431268E-2</v>
      </c>
      <c r="F120" s="19">
        <f t="shared" si="18"/>
        <v>-1.3810000000000001E-2</v>
      </c>
      <c r="G120" s="19">
        <f t="shared" si="18"/>
        <v>1.5911537314312681E-3</v>
      </c>
      <c r="H120" s="19">
        <f t="shared" si="21"/>
        <v>1.9071610000000001E-3</v>
      </c>
      <c r="I120" s="19">
        <f t="shared" si="22"/>
        <v>-2.6337893410000003E-4</v>
      </c>
      <c r="J120" s="19">
        <f t="shared" si="23"/>
        <v>3.6372630799210002E-5</v>
      </c>
      <c r="K120" s="19">
        <f t="shared" si="24"/>
        <v>-2.1973833031065811E-4</v>
      </c>
      <c r="L120" s="19">
        <f t="shared" si="25"/>
        <v>3.0345863415901887E-5</v>
      </c>
      <c r="M120" s="19">
        <f t="shared" ca="1" si="19"/>
        <v>-1.2534497551910682E-2</v>
      </c>
      <c r="N120" s="19">
        <f t="shared" ca="1" si="26"/>
        <v>8.0917689961039526E-5</v>
      </c>
      <c r="O120" s="155">
        <f t="shared" ca="1" si="27"/>
        <v>6238.0287059440161</v>
      </c>
      <c r="P120" s="19">
        <f t="shared" ca="1" si="28"/>
        <v>1937.8260579076475</v>
      </c>
      <c r="Q120" s="19">
        <f t="shared" ca="1" si="29"/>
        <v>4159.5254031721288</v>
      </c>
      <c r="R120" s="17">
        <f t="shared" ca="1" si="20"/>
        <v>2.8446034866223362E-2</v>
      </c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</row>
    <row r="121" spans="1:35" x14ac:dyDescent="0.2">
      <c r="A121" s="148">
        <v>-1381</v>
      </c>
      <c r="B121" s="148">
        <v>1.4111537316128759E-2</v>
      </c>
      <c r="C121" s="148">
        <v>1</v>
      </c>
      <c r="D121" s="149">
        <f t="shared" si="17"/>
        <v>-0.1381</v>
      </c>
      <c r="E121" s="149">
        <f t="shared" si="17"/>
        <v>1.4111537316128759E-2</v>
      </c>
      <c r="F121" s="19">
        <f t="shared" si="18"/>
        <v>-0.1381</v>
      </c>
      <c r="G121" s="19">
        <f t="shared" si="18"/>
        <v>1.4111537316128759E-2</v>
      </c>
      <c r="H121" s="19">
        <f t="shared" si="21"/>
        <v>1.9071609999999999E-2</v>
      </c>
      <c r="I121" s="19">
        <f t="shared" si="22"/>
        <v>-2.633789341E-3</v>
      </c>
      <c r="J121" s="19">
        <f t="shared" si="23"/>
        <v>3.6372630799210001E-4</v>
      </c>
      <c r="K121" s="19">
        <f t="shared" si="24"/>
        <v>-1.9488033033573816E-3</v>
      </c>
      <c r="L121" s="19">
        <f t="shared" si="25"/>
        <v>2.6912973619365438E-4</v>
      </c>
      <c r="M121" s="19">
        <f t="shared" ca="1" si="19"/>
        <v>-1.2534497551910682E-2</v>
      </c>
      <c r="N121" s="19">
        <f t="shared" ca="1" si="26"/>
        <v>7.1001117418877373E-4</v>
      </c>
      <c r="O121" s="155">
        <f t="shared" ca="1" si="27"/>
        <v>623802.87059440149</v>
      </c>
      <c r="P121" s="19">
        <f t="shared" ca="1" si="28"/>
        <v>193782.6057907647</v>
      </c>
      <c r="Q121" s="19">
        <f t="shared" ca="1" si="29"/>
        <v>415952.54031721276</v>
      </c>
      <c r="R121" s="17">
        <f t="shared" ca="1" si="20"/>
        <v>2.6646034868039441E-2</v>
      </c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</row>
    <row r="122" spans="1:35" x14ac:dyDescent="0.2">
      <c r="A122" s="148">
        <v>-1334</v>
      </c>
      <c r="B122" s="148">
        <v>2.3516874432901978E-3</v>
      </c>
      <c r="C122" s="148">
        <v>0.1</v>
      </c>
      <c r="D122" s="149">
        <f t="shared" si="17"/>
        <v>-0.13339999999999999</v>
      </c>
      <c r="E122" s="149">
        <f t="shared" si="17"/>
        <v>2.3516874432901978E-3</v>
      </c>
      <c r="F122" s="19">
        <f t="shared" si="18"/>
        <v>-1.3339999999999999E-2</v>
      </c>
      <c r="G122" s="19">
        <f t="shared" si="18"/>
        <v>2.3516874432901979E-4</v>
      </c>
      <c r="H122" s="19">
        <f t="shared" si="21"/>
        <v>1.7795559999999998E-3</v>
      </c>
      <c r="I122" s="19">
        <f t="shared" si="22"/>
        <v>-2.3739277039999996E-4</v>
      </c>
      <c r="J122" s="19">
        <f t="shared" si="23"/>
        <v>3.1668195571359992E-5</v>
      </c>
      <c r="K122" s="19">
        <f t="shared" si="24"/>
        <v>-3.1371510493491238E-5</v>
      </c>
      <c r="L122" s="19">
        <f t="shared" si="25"/>
        <v>4.1849594998317308E-6</v>
      </c>
      <c r="M122" s="19">
        <f t="shared" ca="1" si="19"/>
        <v>-1.124371242736498E-2</v>
      </c>
      <c r="N122" s="19">
        <f t="shared" ca="1" si="26"/>
        <v>1.8483489764301084E-5</v>
      </c>
      <c r="O122" s="155">
        <f t="shared" ca="1" si="27"/>
        <v>6241.2372246912855</v>
      </c>
      <c r="P122" s="19">
        <f t="shared" ca="1" si="28"/>
        <v>1858.1335247624697</v>
      </c>
      <c r="Q122" s="19">
        <f t="shared" ca="1" si="29"/>
        <v>4286.2237123973828</v>
      </c>
      <c r="R122" s="17">
        <f t="shared" ca="1" si="20"/>
        <v>1.3595399870655177E-2</v>
      </c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</row>
    <row r="123" spans="1:35" x14ac:dyDescent="0.2">
      <c r="A123" s="148">
        <v>-1157</v>
      </c>
      <c r="B123" s="148">
        <v>-1.8535030231189055E-3</v>
      </c>
      <c r="C123" s="148">
        <v>0.1</v>
      </c>
      <c r="D123" s="149">
        <f t="shared" si="17"/>
        <v>-0.1157</v>
      </c>
      <c r="E123" s="149">
        <f t="shared" si="17"/>
        <v>-1.8535030231189055E-3</v>
      </c>
      <c r="F123" s="19">
        <f t="shared" si="18"/>
        <v>-1.157E-2</v>
      </c>
      <c r="G123" s="19">
        <f t="shared" si="18"/>
        <v>-1.8535030231189056E-4</v>
      </c>
      <c r="H123" s="19">
        <f t="shared" si="21"/>
        <v>1.3386489999999999E-3</v>
      </c>
      <c r="I123" s="19">
        <f t="shared" si="22"/>
        <v>-1.548816893E-4</v>
      </c>
      <c r="J123" s="19">
        <f t="shared" si="23"/>
        <v>1.7919811452009999E-5</v>
      </c>
      <c r="K123" s="19">
        <f t="shared" si="24"/>
        <v>2.1445029977485736E-5</v>
      </c>
      <c r="L123" s="19">
        <f t="shared" si="25"/>
        <v>-2.4811899683950995E-6</v>
      </c>
      <c r="M123" s="19">
        <f t="shared" ca="1" si="19"/>
        <v>-6.3826953274348751E-3</v>
      </c>
      <c r="N123" s="19">
        <f t="shared" ca="1" si="26"/>
        <v>2.0513582929475002E-6</v>
      </c>
      <c r="O123" s="155">
        <f t="shared" ca="1" si="27"/>
        <v>6247.8461233653252</v>
      </c>
      <c r="P123" s="19">
        <f t="shared" ca="1" si="28"/>
        <v>1576.9142165240687</v>
      </c>
      <c r="Q123" s="19">
        <f t="shared" ca="1" si="29"/>
        <v>4763.4700590849498</v>
      </c>
      <c r="R123" s="17">
        <f t="shared" ca="1" si="20"/>
        <v>4.5291923043159696E-3</v>
      </c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</row>
    <row r="124" spans="1:35" x14ac:dyDescent="0.2">
      <c r="A124" s="148">
        <v>-1157</v>
      </c>
      <c r="B124" s="148">
        <v>2.1464969776960018E-3</v>
      </c>
      <c r="C124" s="148">
        <v>0.1</v>
      </c>
      <c r="D124" s="149">
        <f t="shared" si="17"/>
        <v>-0.1157</v>
      </c>
      <c r="E124" s="149">
        <f t="shared" si="17"/>
        <v>2.1464969776960018E-3</v>
      </c>
      <c r="F124" s="19">
        <f t="shared" si="18"/>
        <v>-1.157E-2</v>
      </c>
      <c r="G124" s="19">
        <f t="shared" si="18"/>
        <v>2.1464969776960018E-4</v>
      </c>
      <c r="H124" s="19">
        <f t="shared" si="21"/>
        <v>1.3386489999999999E-3</v>
      </c>
      <c r="I124" s="19">
        <f t="shared" si="22"/>
        <v>-1.548816893E-4</v>
      </c>
      <c r="J124" s="19">
        <f t="shared" si="23"/>
        <v>1.7919811452009999E-5</v>
      </c>
      <c r="K124" s="19">
        <f t="shared" si="24"/>
        <v>-2.4834970031942741E-5</v>
      </c>
      <c r="L124" s="19">
        <f t="shared" si="25"/>
        <v>2.873406032695775E-6</v>
      </c>
      <c r="M124" s="19">
        <f t="shared" ca="1" si="19"/>
        <v>-6.3826953274348751E-3</v>
      </c>
      <c r="N124" s="19">
        <f t="shared" ca="1" si="26"/>
        <v>7.2747121377903761E-6</v>
      </c>
      <c r="O124" s="155">
        <f t="shared" ca="1" si="27"/>
        <v>6247.8461233653252</v>
      </c>
      <c r="P124" s="19">
        <f t="shared" ca="1" si="28"/>
        <v>1576.9142165240687</v>
      </c>
      <c r="Q124" s="19">
        <f t="shared" ca="1" si="29"/>
        <v>4763.4700590849498</v>
      </c>
      <c r="R124" s="17">
        <f t="shared" ca="1" si="20"/>
        <v>8.5291923051308768E-3</v>
      </c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</row>
    <row r="125" spans="1:35" x14ac:dyDescent="0.2">
      <c r="A125" s="148">
        <v>-962</v>
      </c>
      <c r="B125" s="148">
        <v>1.4190064287395497E-2</v>
      </c>
      <c r="C125" s="148">
        <v>0.1</v>
      </c>
      <c r="D125" s="149">
        <f t="shared" si="17"/>
        <v>-9.6199999999999994E-2</v>
      </c>
      <c r="E125" s="149">
        <f t="shared" si="17"/>
        <v>1.4190064287395497E-2</v>
      </c>
      <c r="F125" s="19">
        <f t="shared" si="18"/>
        <v>-9.6200000000000001E-3</v>
      </c>
      <c r="G125" s="19">
        <f t="shared" si="18"/>
        <v>1.4190064287395497E-3</v>
      </c>
      <c r="H125" s="19">
        <f t="shared" si="21"/>
        <v>9.2544399999999998E-4</v>
      </c>
      <c r="I125" s="19">
        <f t="shared" si="22"/>
        <v>-8.9027712799999987E-5</v>
      </c>
      <c r="J125" s="19">
        <f t="shared" si="23"/>
        <v>8.5644659713599977E-6</v>
      </c>
      <c r="K125" s="19">
        <f t="shared" si="24"/>
        <v>-1.3650841844474468E-4</v>
      </c>
      <c r="L125" s="19">
        <f t="shared" si="25"/>
        <v>1.3132109854384436E-5</v>
      </c>
      <c r="M125" s="19">
        <f t="shared" ca="1" si="19"/>
        <v>-1.0273827919000092E-3</v>
      </c>
      <c r="N125" s="19">
        <f t="shared" ca="1" si="26"/>
        <v>2.3157069561115937E-5</v>
      </c>
      <c r="O125" s="155">
        <f t="shared" ca="1" si="27"/>
        <v>6245.1023114213649</v>
      </c>
      <c r="P125" s="19">
        <f t="shared" ca="1" si="28"/>
        <v>1300.2424097347546</v>
      </c>
      <c r="Q125" s="19">
        <f t="shared" ca="1" si="29"/>
        <v>5285.7151417068553</v>
      </c>
      <c r="R125" s="17">
        <f t="shared" ca="1" si="20"/>
        <v>1.5217447079295506E-2</v>
      </c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</row>
    <row r="126" spans="1:35" x14ac:dyDescent="0.2">
      <c r="A126" s="148">
        <v>-960</v>
      </c>
      <c r="B126" s="148">
        <v>-1.1450441221237112E-2</v>
      </c>
      <c r="C126" s="148">
        <v>0.1</v>
      </c>
      <c r="D126" s="149">
        <f t="shared" si="17"/>
        <v>-9.6000000000000002E-2</v>
      </c>
      <c r="E126" s="149">
        <f t="shared" si="17"/>
        <v>-1.1450441221237112E-2</v>
      </c>
      <c r="F126" s="19">
        <f t="shared" si="18"/>
        <v>-9.6000000000000009E-3</v>
      </c>
      <c r="G126" s="19">
        <f t="shared" si="18"/>
        <v>-1.1450441221237113E-3</v>
      </c>
      <c r="H126" s="19">
        <f t="shared" si="21"/>
        <v>9.2160000000000007E-4</v>
      </c>
      <c r="I126" s="19">
        <f t="shared" si="22"/>
        <v>-8.8473600000000006E-5</v>
      </c>
      <c r="J126" s="19">
        <f t="shared" si="23"/>
        <v>8.4934656000000015E-6</v>
      </c>
      <c r="K126" s="19">
        <f t="shared" si="24"/>
        <v>1.0992423572387629E-4</v>
      </c>
      <c r="L126" s="19">
        <f t="shared" si="25"/>
        <v>-1.0552726629492124E-5</v>
      </c>
      <c r="M126" s="19">
        <f t="shared" ca="1" si="19"/>
        <v>-9.7245675545683849E-4</v>
      </c>
      <c r="N126" s="19">
        <f t="shared" ca="1" si="26"/>
        <v>1.0978815846513276E-5</v>
      </c>
      <c r="O126" s="155">
        <f t="shared" ca="1" si="27"/>
        <v>6245.0197234112429</v>
      </c>
      <c r="P126" s="19">
        <f t="shared" ca="1" si="28"/>
        <v>1297.5779333695364</v>
      </c>
      <c r="Q126" s="19">
        <f t="shared" ca="1" si="29"/>
        <v>5291.0348198966249</v>
      </c>
      <c r="R126" s="17">
        <f t="shared" ca="1" si="20"/>
        <v>-1.0477984465780275E-2</v>
      </c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</row>
    <row r="127" spans="1:35" x14ac:dyDescent="0.2">
      <c r="A127" s="148">
        <v>-960</v>
      </c>
      <c r="B127" s="148">
        <v>-1.0450441224671364E-2</v>
      </c>
      <c r="C127" s="148">
        <v>0.1</v>
      </c>
      <c r="D127" s="149">
        <f t="shared" si="17"/>
        <v>-9.6000000000000002E-2</v>
      </c>
      <c r="E127" s="149">
        <f t="shared" si="17"/>
        <v>-1.0450441224671364E-2</v>
      </c>
      <c r="F127" s="19">
        <f t="shared" si="18"/>
        <v>-9.6000000000000009E-3</v>
      </c>
      <c r="G127" s="19">
        <f t="shared" si="18"/>
        <v>-1.0450441224671364E-3</v>
      </c>
      <c r="H127" s="19">
        <f t="shared" si="21"/>
        <v>9.2160000000000007E-4</v>
      </c>
      <c r="I127" s="19">
        <f t="shared" si="22"/>
        <v>-8.8473600000000006E-5</v>
      </c>
      <c r="J127" s="19">
        <f t="shared" si="23"/>
        <v>8.4934656000000015E-6</v>
      </c>
      <c r="K127" s="19">
        <f t="shared" si="24"/>
        <v>1.003242357568451E-4</v>
      </c>
      <c r="L127" s="19">
        <f t="shared" si="25"/>
        <v>-9.631126632657129E-6</v>
      </c>
      <c r="M127" s="19">
        <f t="shared" ca="1" si="19"/>
        <v>-9.7245675545683849E-4</v>
      </c>
      <c r="N127" s="19">
        <f t="shared" ca="1" si="26"/>
        <v>8.9832189598671767E-6</v>
      </c>
      <c r="O127" s="155">
        <f t="shared" ca="1" si="27"/>
        <v>6245.0197234112429</v>
      </c>
      <c r="P127" s="19">
        <f t="shared" ca="1" si="28"/>
        <v>1297.5779333695364</v>
      </c>
      <c r="Q127" s="19">
        <f t="shared" ca="1" si="29"/>
        <v>5291.0348198966249</v>
      </c>
      <c r="R127" s="17">
        <f t="shared" ca="1" si="20"/>
        <v>-9.4779844692145267E-3</v>
      </c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</row>
    <row r="128" spans="1:35" x14ac:dyDescent="0.2">
      <c r="A128" s="148">
        <v>-891</v>
      </c>
      <c r="B128" s="148">
        <v>-5.0470613351780731E-3</v>
      </c>
      <c r="C128" s="148">
        <v>0.1</v>
      </c>
      <c r="D128" s="149">
        <f t="shared" si="17"/>
        <v>-8.9099999999999999E-2</v>
      </c>
      <c r="E128" s="149">
        <f t="shared" si="17"/>
        <v>-5.0470613351780731E-3</v>
      </c>
      <c r="F128" s="19">
        <f t="shared" si="18"/>
        <v>-8.9099999999999995E-3</v>
      </c>
      <c r="G128" s="19">
        <f t="shared" si="18"/>
        <v>-5.0470613351780733E-4</v>
      </c>
      <c r="H128" s="19">
        <f t="shared" si="21"/>
        <v>7.9388099999999997E-4</v>
      </c>
      <c r="I128" s="19">
        <f t="shared" si="22"/>
        <v>-7.0734797099999996E-5</v>
      </c>
      <c r="J128" s="19">
        <f t="shared" si="23"/>
        <v>6.3024704216099996E-6</v>
      </c>
      <c r="K128" s="19">
        <f t="shared" si="24"/>
        <v>4.4969316496436632E-5</v>
      </c>
      <c r="L128" s="19">
        <f t="shared" si="25"/>
        <v>-4.0067660998325041E-6</v>
      </c>
      <c r="M128" s="19">
        <f t="shared" ca="1" si="19"/>
        <v>9.2248844340713616E-4</v>
      </c>
      <c r="N128" s="19">
        <f t="shared" ca="1" si="26"/>
        <v>3.5635524559006727E-6</v>
      </c>
      <c r="O128" s="155">
        <f t="shared" ca="1" si="27"/>
        <v>6241.4939204684324</v>
      </c>
      <c r="P128" s="19">
        <f t="shared" ca="1" si="28"/>
        <v>1207.7471684142893</v>
      </c>
      <c r="Q128" s="19">
        <f t="shared" ca="1" si="29"/>
        <v>5473.9585413448476</v>
      </c>
      <c r="R128" s="17">
        <f t="shared" ca="1" si="20"/>
        <v>-5.9695497785852095E-3</v>
      </c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</row>
    <row r="129" spans="1:35" x14ac:dyDescent="0.2">
      <c r="A129" s="148">
        <v>-891</v>
      </c>
      <c r="B129" s="148">
        <v>-1.0470613343631658E-3</v>
      </c>
      <c r="C129" s="148">
        <v>0.1</v>
      </c>
      <c r="D129" s="149">
        <f t="shared" si="17"/>
        <v>-8.9099999999999999E-2</v>
      </c>
      <c r="E129" s="149">
        <f t="shared" si="17"/>
        <v>-1.0470613343631658E-3</v>
      </c>
      <c r="F129" s="19">
        <f t="shared" si="18"/>
        <v>-8.9099999999999995E-3</v>
      </c>
      <c r="G129" s="19">
        <f t="shared" si="18"/>
        <v>-1.0470613343631659E-4</v>
      </c>
      <c r="H129" s="19">
        <f t="shared" si="21"/>
        <v>7.9388099999999997E-4</v>
      </c>
      <c r="I129" s="19">
        <f t="shared" si="22"/>
        <v>-7.0734797099999996E-5</v>
      </c>
      <c r="J129" s="19">
        <f t="shared" si="23"/>
        <v>6.3024704216099996E-6</v>
      </c>
      <c r="K129" s="19">
        <f t="shared" si="24"/>
        <v>9.3293164891758074E-6</v>
      </c>
      <c r="L129" s="19">
        <f t="shared" si="25"/>
        <v>-8.3124209918556439E-7</v>
      </c>
      <c r="M129" s="19">
        <f t="shared" ca="1" si="19"/>
        <v>9.2248844340713616E-4</v>
      </c>
      <c r="N129" s="19">
        <f t="shared" ca="1" si="26"/>
        <v>3.879126327115045E-7</v>
      </c>
      <c r="O129" s="155">
        <f t="shared" ca="1" si="27"/>
        <v>6241.4939204684324</v>
      </c>
      <c r="P129" s="19">
        <f t="shared" ca="1" si="28"/>
        <v>1207.7471684142893</v>
      </c>
      <c r="Q129" s="19">
        <f t="shared" ca="1" si="29"/>
        <v>5473.9585413448476</v>
      </c>
      <c r="R129" s="17">
        <f t="shared" ca="1" si="20"/>
        <v>-1.9695497777703018E-3</v>
      </c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</row>
    <row r="130" spans="1:35" x14ac:dyDescent="0.2">
      <c r="A130" s="148">
        <v>-676</v>
      </c>
      <c r="B130" s="148">
        <v>1.0610135928055032E-2</v>
      </c>
      <c r="C130" s="148">
        <v>0.1</v>
      </c>
      <c r="D130" s="149">
        <f t="shared" si="17"/>
        <v>-6.7599999999999993E-2</v>
      </c>
      <c r="E130" s="149">
        <f t="shared" si="17"/>
        <v>1.0610135928055032E-2</v>
      </c>
      <c r="F130" s="19">
        <f t="shared" si="18"/>
        <v>-6.7599999999999995E-3</v>
      </c>
      <c r="G130" s="19">
        <f t="shared" si="18"/>
        <v>1.0610135928055032E-3</v>
      </c>
      <c r="H130" s="19">
        <f t="shared" si="21"/>
        <v>4.5697599999999994E-4</v>
      </c>
      <c r="I130" s="19">
        <f t="shared" si="22"/>
        <v>-3.0891577599999994E-5</v>
      </c>
      <c r="J130" s="19">
        <f t="shared" si="23"/>
        <v>2.0882706457599996E-6</v>
      </c>
      <c r="K130" s="19">
        <f t="shared" si="24"/>
        <v>-7.1724518873652005E-5</v>
      </c>
      <c r="L130" s="19">
        <f t="shared" si="25"/>
        <v>4.8485774758588746E-6</v>
      </c>
      <c r="M130" s="19">
        <f t="shared" ca="1" si="19"/>
        <v>6.826989711666189E-3</v>
      </c>
      <c r="N130" s="19">
        <f t="shared" ca="1" si="26"/>
        <v>1.431219529457722E-6</v>
      </c>
      <c r="O130" s="155">
        <f t="shared" ca="1" si="27"/>
        <v>6222.0884955040319</v>
      </c>
      <c r="P130" s="19">
        <f t="shared" ca="1" si="28"/>
        <v>953.14759090529913</v>
      </c>
      <c r="Q130" s="19">
        <f t="shared" ca="1" si="29"/>
        <v>6034.4781692951519</v>
      </c>
      <c r="R130" s="17">
        <f t="shared" ca="1" si="20"/>
        <v>3.7831462163888429E-3</v>
      </c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1" spans="1:35" x14ac:dyDescent="0.2">
      <c r="A131" s="148">
        <v>-676</v>
      </c>
      <c r="B131" s="148">
        <v>1.0610135928055032E-2</v>
      </c>
      <c r="C131" s="148">
        <v>0.1</v>
      </c>
      <c r="D131" s="149">
        <f t="shared" si="17"/>
        <v>-6.7599999999999993E-2</v>
      </c>
      <c r="E131" s="149">
        <f t="shared" si="17"/>
        <v>1.0610135928055032E-2</v>
      </c>
      <c r="F131" s="19">
        <f t="shared" si="18"/>
        <v>-6.7599999999999995E-3</v>
      </c>
      <c r="G131" s="19">
        <f t="shared" si="18"/>
        <v>1.0610135928055032E-3</v>
      </c>
      <c r="H131" s="19">
        <f t="shared" si="21"/>
        <v>4.5697599999999994E-4</v>
      </c>
      <c r="I131" s="19">
        <f t="shared" si="22"/>
        <v>-3.0891577599999994E-5</v>
      </c>
      <c r="J131" s="19">
        <f t="shared" si="23"/>
        <v>2.0882706457599996E-6</v>
      </c>
      <c r="K131" s="19">
        <f t="shared" si="24"/>
        <v>-7.1724518873652005E-5</v>
      </c>
      <c r="L131" s="19">
        <f t="shared" si="25"/>
        <v>4.8485774758588746E-6</v>
      </c>
      <c r="M131" s="19">
        <f t="shared" ca="1" si="19"/>
        <v>6.826989711666189E-3</v>
      </c>
      <c r="N131" s="19">
        <f t="shared" ca="1" si="26"/>
        <v>1.431219529457722E-6</v>
      </c>
      <c r="O131" s="155">
        <f t="shared" ca="1" si="27"/>
        <v>6222.0884955040319</v>
      </c>
      <c r="P131" s="19">
        <f t="shared" ca="1" si="28"/>
        <v>953.14759090529913</v>
      </c>
      <c r="Q131" s="19">
        <f t="shared" ca="1" si="29"/>
        <v>6034.4781692951519</v>
      </c>
      <c r="R131" s="17">
        <f t="shared" ca="1" si="20"/>
        <v>3.7831462163888429E-3</v>
      </c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</row>
    <row r="132" spans="1:35" x14ac:dyDescent="0.2">
      <c r="A132" s="148">
        <v>-674</v>
      </c>
      <c r="B132" s="148">
        <v>1.79697928234436E-2</v>
      </c>
      <c r="C132" s="148">
        <v>0.1</v>
      </c>
      <c r="D132" s="149">
        <f t="shared" si="17"/>
        <v>-6.7400000000000002E-2</v>
      </c>
      <c r="E132" s="149">
        <f t="shared" si="17"/>
        <v>1.79697928234436E-2</v>
      </c>
      <c r="F132" s="19">
        <f t="shared" si="18"/>
        <v>-6.7400000000000003E-3</v>
      </c>
      <c r="G132" s="19">
        <f t="shared" si="18"/>
        <v>1.7969792823443601E-3</v>
      </c>
      <c r="H132" s="19">
        <f t="shared" si="21"/>
        <v>4.5427600000000004E-4</v>
      </c>
      <c r="I132" s="19">
        <f t="shared" si="22"/>
        <v>-3.0618202400000003E-5</v>
      </c>
      <c r="J132" s="19">
        <f t="shared" si="23"/>
        <v>2.0636668417600004E-6</v>
      </c>
      <c r="K132" s="19">
        <f t="shared" si="24"/>
        <v>-1.2111640363000988E-4</v>
      </c>
      <c r="L132" s="19">
        <f t="shared" si="25"/>
        <v>8.1632456046626668E-6</v>
      </c>
      <c r="M132" s="19">
        <f t="shared" ca="1" si="19"/>
        <v>6.8819150339148906E-3</v>
      </c>
      <c r="N132" s="19">
        <f t="shared" ca="1" si="26"/>
        <v>1.2294103387552406E-5</v>
      </c>
      <c r="O132" s="155">
        <f t="shared" ca="1" si="27"/>
        <v>6221.8482557822508</v>
      </c>
      <c r="P132" s="19">
        <f t="shared" ca="1" si="28"/>
        <v>950.95356481029273</v>
      </c>
      <c r="Q132" s="19">
        <f t="shared" ca="1" si="29"/>
        <v>6039.6117799212288</v>
      </c>
      <c r="R132" s="17">
        <f t="shared" ca="1" si="20"/>
        <v>1.1087877789528709E-2</v>
      </c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</row>
    <row r="133" spans="1:35" x14ac:dyDescent="0.2">
      <c r="A133" s="148">
        <v>-667</v>
      </c>
      <c r="B133" s="148">
        <v>1.6228598949202439E-2</v>
      </c>
      <c r="C133" s="148">
        <v>0.1</v>
      </c>
      <c r="D133" s="149">
        <f t="shared" si="17"/>
        <v>-6.6699999999999995E-2</v>
      </c>
      <c r="E133" s="149">
        <f t="shared" si="17"/>
        <v>1.6228598949202439E-2</v>
      </c>
      <c r="F133" s="19">
        <f t="shared" si="18"/>
        <v>-6.6699999999999997E-3</v>
      </c>
      <c r="G133" s="19">
        <f t="shared" si="18"/>
        <v>1.622859894920244E-3</v>
      </c>
      <c r="H133" s="19">
        <f t="shared" si="21"/>
        <v>4.4488899999999996E-4</v>
      </c>
      <c r="I133" s="19">
        <f t="shared" si="22"/>
        <v>-2.9674096299999995E-5</v>
      </c>
      <c r="J133" s="19">
        <f t="shared" si="23"/>
        <v>1.9792622232099995E-6</v>
      </c>
      <c r="K133" s="19">
        <f t="shared" si="24"/>
        <v>-1.0824475499118027E-4</v>
      </c>
      <c r="L133" s="19">
        <f t="shared" si="25"/>
        <v>7.2199251579117232E-6</v>
      </c>
      <c r="M133" s="19">
        <f t="shared" ca="1" si="19"/>
        <v>7.0741536224547081E-3</v>
      </c>
      <c r="N133" s="19">
        <f t="shared" ca="1" si="26"/>
        <v>8.3803869240413359E-6</v>
      </c>
      <c r="O133" s="155">
        <f t="shared" ca="1" si="27"/>
        <v>6220.9987636690666</v>
      </c>
      <c r="P133" s="19">
        <f t="shared" ca="1" si="28"/>
        <v>943.29915759798507</v>
      </c>
      <c r="Q133" s="19">
        <f t="shared" ca="1" si="29"/>
        <v>6057.5662570790946</v>
      </c>
      <c r="R133" s="17">
        <f t="shared" ca="1" si="20"/>
        <v>9.1544453267477302E-3</v>
      </c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</row>
    <row r="134" spans="1:35" x14ac:dyDescent="0.2">
      <c r="A134" s="148">
        <v>-450</v>
      </c>
      <c r="B134" s="148">
        <v>3.1256194586854691E-2</v>
      </c>
      <c r="C134" s="148">
        <v>0.1</v>
      </c>
      <c r="D134" s="149">
        <f t="shared" si="17"/>
        <v>-4.4999999999999998E-2</v>
      </c>
      <c r="E134" s="149">
        <f t="shared" si="17"/>
        <v>3.1256194586854691E-2</v>
      </c>
      <c r="F134" s="19">
        <f t="shared" si="18"/>
        <v>-4.4999999999999997E-3</v>
      </c>
      <c r="G134" s="19">
        <f t="shared" si="18"/>
        <v>3.1256194586854694E-3</v>
      </c>
      <c r="H134" s="19">
        <f t="shared" si="21"/>
        <v>2.0249999999999999E-4</v>
      </c>
      <c r="I134" s="19">
        <f t="shared" si="22"/>
        <v>-9.1124999999999996E-6</v>
      </c>
      <c r="J134" s="19">
        <f t="shared" si="23"/>
        <v>4.1006249999999997E-7</v>
      </c>
      <c r="K134" s="19">
        <f t="shared" si="24"/>
        <v>-1.4065287564084611E-4</v>
      </c>
      <c r="L134" s="19">
        <f t="shared" si="25"/>
        <v>6.3293794038380746E-6</v>
      </c>
      <c r="M134" s="19">
        <f t="shared" ca="1" si="19"/>
        <v>1.3033519521415675E-2</v>
      </c>
      <c r="N134" s="19">
        <f t="shared" ca="1" si="26"/>
        <v>3.3206588654057289E-5</v>
      </c>
      <c r="O134" s="155">
        <f t="shared" ca="1" si="27"/>
        <v>6188.0047551538582</v>
      </c>
      <c r="P134" s="19">
        <f t="shared" ca="1" si="28"/>
        <v>724.57964363668293</v>
      </c>
      <c r="Q134" s="19">
        <f t="shared" ca="1" si="29"/>
        <v>6602.9027702867106</v>
      </c>
      <c r="R134" s="17">
        <f t="shared" ca="1" si="20"/>
        <v>1.8222675065439016E-2</v>
      </c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</row>
    <row r="135" spans="1:35" x14ac:dyDescent="0.2">
      <c r="A135" s="148">
        <v>-430</v>
      </c>
      <c r="B135" s="148">
        <v>1.5853574133168041E-2</v>
      </c>
      <c r="C135" s="148">
        <v>0.1</v>
      </c>
      <c r="D135" s="149">
        <f t="shared" si="17"/>
        <v>-4.2999999999999997E-2</v>
      </c>
      <c r="E135" s="149">
        <f t="shared" si="17"/>
        <v>1.5853574133168041E-2</v>
      </c>
      <c r="F135" s="19">
        <f t="shared" si="18"/>
        <v>-4.3E-3</v>
      </c>
      <c r="G135" s="19">
        <f t="shared" si="18"/>
        <v>1.5853574133168043E-3</v>
      </c>
      <c r="H135" s="19">
        <f t="shared" si="21"/>
        <v>1.8489999999999999E-4</v>
      </c>
      <c r="I135" s="19">
        <f t="shared" si="22"/>
        <v>-7.9507E-6</v>
      </c>
      <c r="J135" s="19">
        <f t="shared" si="23"/>
        <v>3.4188009999999998E-7</v>
      </c>
      <c r="K135" s="19">
        <f t="shared" si="24"/>
        <v>-6.817036877262258E-5</v>
      </c>
      <c r="L135" s="19">
        <f t="shared" si="25"/>
        <v>2.9313258572227708E-6</v>
      </c>
      <c r="M135" s="19">
        <f t="shared" ca="1" si="19"/>
        <v>1.3582766875521568E-2</v>
      </c>
      <c r="N135" s="19">
        <f t="shared" ca="1" si="26"/>
        <v>5.1565656013798968E-7</v>
      </c>
      <c r="O135" s="155">
        <f t="shared" ca="1" si="27"/>
        <v>6184.3163716861591</v>
      </c>
      <c r="P135" s="19">
        <f t="shared" ca="1" si="28"/>
        <v>706.18183362250647</v>
      </c>
      <c r="Q135" s="19">
        <f t="shared" ca="1" si="29"/>
        <v>6651.9540007660598</v>
      </c>
      <c r="R135" s="17">
        <f t="shared" ca="1" si="20"/>
        <v>2.2708072576464733E-3</v>
      </c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</row>
    <row r="136" spans="1:35" x14ac:dyDescent="0.2">
      <c r="A136" s="148">
        <v>-278</v>
      </c>
      <c r="B136" s="148">
        <v>2.0194944486481972E-2</v>
      </c>
      <c r="C136" s="148">
        <v>0.1</v>
      </c>
      <c r="D136" s="149">
        <f t="shared" si="17"/>
        <v>-2.7799999999999998E-2</v>
      </c>
      <c r="E136" s="149">
        <f t="shared" si="17"/>
        <v>2.0194944486481972E-2</v>
      </c>
      <c r="F136" s="19">
        <f t="shared" si="18"/>
        <v>-2.7799999999999999E-3</v>
      </c>
      <c r="G136" s="19">
        <f t="shared" si="18"/>
        <v>2.0194944486481973E-3</v>
      </c>
      <c r="H136" s="19">
        <f t="shared" si="21"/>
        <v>7.7283999999999987E-5</v>
      </c>
      <c r="I136" s="19">
        <f t="shared" si="22"/>
        <v>-2.1484951999999994E-6</v>
      </c>
      <c r="J136" s="19">
        <f t="shared" si="23"/>
        <v>5.9728166559999975E-8</v>
      </c>
      <c r="K136" s="19">
        <f t="shared" si="24"/>
        <v>-5.6141945672419878E-5</v>
      </c>
      <c r="L136" s="19">
        <f t="shared" si="25"/>
        <v>1.5607460896932725E-6</v>
      </c>
      <c r="M136" s="19">
        <f t="shared" ca="1" si="19"/>
        <v>1.7757030445135262E-2</v>
      </c>
      <c r="N136" s="19">
        <f t="shared" ca="1" si="26"/>
        <v>5.9434248729954487E-7</v>
      </c>
      <c r="O136" s="155">
        <f t="shared" ca="1" si="27"/>
        <v>6152.7338587716213</v>
      </c>
      <c r="P136" s="19">
        <f t="shared" ca="1" si="28"/>
        <v>575.63701841694945</v>
      </c>
      <c r="Q136" s="19">
        <f t="shared" ca="1" si="29"/>
        <v>7017.1138543794495</v>
      </c>
      <c r="R136" s="17">
        <f t="shared" ca="1" si="20"/>
        <v>2.4379140413467101E-3</v>
      </c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</row>
    <row r="137" spans="1:35" x14ac:dyDescent="0.2">
      <c r="A137" s="148">
        <v>-240</v>
      </c>
      <c r="B137" s="148">
        <v>-5.9694677630624127E-3</v>
      </c>
      <c r="C137" s="148">
        <v>0.1</v>
      </c>
      <c r="D137" s="149">
        <f t="shared" si="17"/>
        <v>-2.4E-2</v>
      </c>
      <c r="E137" s="149">
        <f t="shared" si="17"/>
        <v>-5.9694677630624127E-3</v>
      </c>
      <c r="F137" s="19">
        <f t="shared" si="18"/>
        <v>-2.4000000000000002E-3</v>
      </c>
      <c r="G137" s="19">
        <f t="shared" si="18"/>
        <v>-5.969467763062413E-4</v>
      </c>
      <c r="H137" s="19">
        <f t="shared" si="21"/>
        <v>5.7600000000000004E-5</v>
      </c>
      <c r="I137" s="19">
        <f t="shared" si="22"/>
        <v>-1.3824000000000001E-6</v>
      </c>
      <c r="J137" s="19">
        <f t="shared" si="23"/>
        <v>3.3177600000000006E-8</v>
      </c>
      <c r="K137" s="19">
        <f t="shared" si="24"/>
        <v>1.4326722631349792E-5</v>
      </c>
      <c r="L137" s="19">
        <f t="shared" si="25"/>
        <v>-3.4384134315239498E-7</v>
      </c>
      <c r="M137" s="19">
        <f t="shared" ca="1" si="19"/>
        <v>1.8800591830122546E-2</v>
      </c>
      <c r="N137" s="19">
        <f t="shared" ca="1" si="26"/>
        <v>6.1355585224993423E-5</v>
      </c>
      <c r="O137" s="155">
        <f t="shared" ca="1" si="27"/>
        <v>6143.8611602362371</v>
      </c>
      <c r="P137" s="19">
        <f t="shared" ca="1" si="28"/>
        <v>545.49968878567211</v>
      </c>
      <c r="Q137" s="19">
        <f t="shared" ca="1" si="29"/>
        <v>7106.1607315918445</v>
      </c>
      <c r="R137" s="17">
        <f t="shared" ca="1" si="20"/>
        <v>-2.4770059593184957E-2</v>
      </c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</row>
    <row r="138" spans="1:35" x14ac:dyDescent="0.2">
      <c r="A138" s="148">
        <v>-229</v>
      </c>
      <c r="B138" s="148">
        <v>9.2654194502293785E-6</v>
      </c>
      <c r="C138" s="148">
        <v>0.1</v>
      </c>
      <c r="D138" s="149">
        <f t="shared" si="17"/>
        <v>-2.29E-2</v>
      </c>
      <c r="E138" s="149">
        <f t="shared" si="17"/>
        <v>9.2654194502293785E-6</v>
      </c>
      <c r="F138" s="19">
        <f t="shared" si="18"/>
        <v>-2.2899999999999999E-3</v>
      </c>
      <c r="G138" s="19">
        <f t="shared" si="18"/>
        <v>9.2654194502293792E-7</v>
      </c>
      <c r="H138" s="19">
        <f t="shared" si="21"/>
        <v>5.2441000000000002E-5</v>
      </c>
      <c r="I138" s="19">
        <f t="shared" si="22"/>
        <v>-1.2008989E-6</v>
      </c>
      <c r="J138" s="19">
        <f t="shared" si="23"/>
        <v>2.7500584810000001E-8</v>
      </c>
      <c r="K138" s="19">
        <f t="shared" si="24"/>
        <v>-2.1217810541025279E-8</v>
      </c>
      <c r="L138" s="19">
        <f t="shared" si="25"/>
        <v>4.8588786138947891E-10</v>
      </c>
      <c r="M138" s="19">
        <f t="shared" ca="1" si="19"/>
        <v>1.9102675052439178E-2</v>
      </c>
      <c r="N138" s="19">
        <f t="shared" ca="1" si="26"/>
        <v>3.645582914131152E-5</v>
      </c>
      <c r="O138" s="155">
        <f t="shared" ca="1" si="27"/>
        <v>6141.2200759555608</v>
      </c>
      <c r="P138" s="19">
        <f t="shared" ca="1" si="28"/>
        <v>536.9577733872884</v>
      </c>
      <c r="Q138" s="19">
        <f t="shared" ca="1" si="29"/>
        <v>7131.7605086162675</v>
      </c>
      <c r="R138" s="17">
        <f t="shared" ca="1" si="20"/>
        <v>-1.9093409632988948E-2</v>
      </c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</row>
    <row r="139" spans="1:35" x14ac:dyDescent="0.2">
      <c r="A139" s="148">
        <v>-226</v>
      </c>
      <c r="B139" s="148">
        <v>1.6078920586821182E-2</v>
      </c>
      <c r="C139" s="148">
        <v>1</v>
      </c>
      <c r="D139" s="149">
        <f t="shared" si="17"/>
        <v>-2.2599999999999999E-2</v>
      </c>
      <c r="E139" s="149">
        <f t="shared" si="17"/>
        <v>1.6078920586821182E-2</v>
      </c>
      <c r="F139" s="19">
        <f t="shared" si="18"/>
        <v>-2.2599999999999999E-2</v>
      </c>
      <c r="G139" s="19">
        <f t="shared" si="18"/>
        <v>1.6078920586821182E-2</v>
      </c>
      <c r="H139" s="19">
        <f t="shared" si="21"/>
        <v>5.1075999999999997E-4</v>
      </c>
      <c r="I139" s="19">
        <f t="shared" si="22"/>
        <v>-1.1543175999999999E-5</v>
      </c>
      <c r="J139" s="19">
        <f t="shared" si="23"/>
        <v>2.6087577759999994E-7</v>
      </c>
      <c r="K139" s="19">
        <f t="shared" si="24"/>
        <v>-3.633836052621587E-4</v>
      </c>
      <c r="L139" s="19">
        <f t="shared" si="25"/>
        <v>8.2124694789247865E-6</v>
      </c>
      <c r="M139" s="19">
        <f t="shared" ca="1" si="19"/>
        <v>1.9185061359577836E-2</v>
      </c>
      <c r="N139" s="19">
        <f t="shared" ca="1" si="26"/>
        <v>9.6481105001813044E-6</v>
      </c>
      <c r="O139" s="155">
        <f t="shared" ca="1" si="27"/>
        <v>614049.4123316441</v>
      </c>
      <c r="P139" s="19">
        <f t="shared" ca="1" si="28"/>
        <v>53464.22556154152</v>
      </c>
      <c r="Q139" s="19">
        <f t="shared" ca="1" si="29"/>
        <v>713872.82904702611</v>
      </c>
      <c r="R139" s="17">
        <f t="shared" ca="1" si="20"/>
        <v>-3.1061407727566541E-3</v>
      </c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</row>
    <row r="140" spans="1:35" x14ac:dyDescent="0.2">
      <c r="A140" s="148">
        <v>-207</v>
      </c>
      <c r="B140" s="148">
        <v>1.6966742086697024E-2</v>
      </c>
      <c r="C140" s="148">
        <v>0.1</v>
      </c>
      <c r="D140" s="149">
        <f t="shared" si="17"/>
        <v>-2.07E-2</v>
      </c>
      <c r="E140" s="149">
        <f t="shared" si="17"/>
        <v>1.6966742086697024E-2</v>
      </c>
      <c r="F140" s="19">
        <f t="shared" si="18"/>
        <v>-2.0700000000000002E-3</v>
      </c>
      <c r="G140" s="19">
        <f t="shared" si="18"/>
        <v>1.6966742086697026E-3</v>
      </c>
      <c r="H140" s="19">
        <f t="shared" si="21"/>
        <v>4.2849000000000003E-5</v>
      </c>
      <c r="I140" s="19">
        <f t="shared" si="22"/>
        <v>-8.8697429999999999E-7</v>
      </c>
      <c r="J140" s="19">
        <f t="shared" si="23"/>
        <v>1.836036801E-8</v>
      </c>
      <c r="K140" s="19">
        <f t="shared" si="24"/>
        <v>-3.5121156119462842E-5</v>
      </c>
      <c r="L140" s="19">
        <f t="shared" si="25"/>
        <v>7.2700793167288081E-7</v>
      </c>
      <c r="M140" s="19">
        <f t="shared" ca="1" si="19"/>
        <v>1.9706841043833658E-2</v>
      </c>
      <c r="N140" s="19">
        <f t="shared" ca="1" si="26"/>
        <v>7.5081422949012675E-7</v>
      </c>
      <c r="O140" s="155">
        <f t="shared" ca="1" si="27"/>
        <v>6135.8401607129044</v>
      </c>
      <c r="P140" s="19">
        <f t="shared" ca="1" si="28"/>
        <v>520.11702628559431</v>
      </c>
      <c r="Q140" s="19">
        <f t="shared" ca="1" si="29"/>
        <v>7182.7173131811987</v>
      </c>
      <c r="R140" s="17">
        <f t="shared" ca="1" si="20"/>
        <v>-2.7400989571366337E-3</v>
      </c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</row>
    <row r="141" spans="1:35" x14ac:dyDescent="0.2">
      <c r="A141" s="148">
        <v>-25</v>
      </c>
      <c r="B141" s="148">
        <v>3.1705809372240143E-2</v>
      </c>
      <c r="C141" s="148">
        <v>0.1</v>
      </c>
      <c r="D141" s="149">
        <f t="shared" si="17"/>
        <v>-2.5000000000000001E-3</v>
      </c>
      <c r="E141" s="149">
        <f t="shared" si="17"/>
        <v>3.1705809372240143E-2</v>
      </c>
      <c r="F141" s="19">
        <f t="shared" si="18"/>
        <v>-2.5000000000000001E-4</v>
      </c>
      <c r="G141" s="19">
        <f t="shared" si="18"/>
        <v>3.1705809372240146E-3</v>
      </c>
      <c r="H141" s="19">
        <f t="shared" si="21"/>
        <v>6.2500000000000005E-7</v>
      </c>
      <c r="I141" s="19">
        <f t="shared" si="22"/>
        <v>-1.5625000000000001E-9</v>
      </c>
      <c r="J141" s="19">
        <f t="shared" si="23"/>
        <v>3.9062500000000002E-12</v>
      </c>
      <c r="K141" s="19">
        <f t="shared" si="24"/>
        <v>-7.9264523430600376E-6</v>
      </c>
      <c r="L141" s="19">
        <f t="shared" si="25"/>
        <v>1.9816130857650094E-8</v>
      </c>
      <c r="M141" s="19">
        <f t="shared" ca="1" si="19"/>
        <v>2.470491833924017E-2</v>
      </c>
      <c r="N141" s="19">
        <f t="shared" ca="1" si="26"/>
        <v>4.9012475255939438E-6</v>
      </c>
      <c r="O141" s="155">
        <f t="shared" ca="1" si="27"/>
        <v>6086.3576041428814</v>
      </c>
      <c r="P141" s="19">
        <f t="shared" ca="1" si="28"/>
        <v>392.90362376981176</v>
      </c>
      <c r="Q141" s="19">
        <f t="shared" ca="1" si="29"/>
        <v>7591.1914606414857</v>
      </c>
      <c r="R141" s="17">
        <f t="shared" ca="1" si="20"/>
        <v>7.000891032999973E-3</v>
      </c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</row>
    <row r="142" spans="1:35" x14ac:dyDescent="0.2">
      <c r="A142" s="148">
        <v>0</v>
      </c>
      <c r="B142" s="148">
        <v>2.3402839018754899E-2</v>
      </c>
      <c r="C142" s="148">
        <v>1</v>
      </c>
      <c r="D142" s="149">
        <f t="shared" si="17"/>
        <v>0</v>
      </c>
      <c r="E142" s="149">
        <f t="shared" si="17"/>
        <v>2.3402839018754899E-2</v>
      </c>
      <c r="F142" s="19">
        <f t="shared" si="18"/>
        <v>0</v>
      </c>
      <c r="G142" s="19">
        <f t="shared" si="18"/>
        <v>2.3402839018754899E-2</v>
      </c>
      <c r="H142" s="19">
        <f t="shared" si="21"/>
        <v>0</v>
      </c>
      <c r="I142" s="19">
        <f t="shared" si="22"/>
        <v>0</v>
      </c>
      <c r="J142" s="19">
        <f t="shared" si="23"/>
        <v>0</v>
      </c>
      <c r="K142" s="19">
        <f t="shared" si="24"/>
        <v>0</v>
      </c>
      <c r="L142" s="19">
        <f t="shared" si="25"/>
        <v>0</v>
      </c>
      <c r="M142" s="19">
        <f t="shared" ca="1" si="19"/>
        <v>2.5391464187548427E-2</v>
      </c>
      <c r="N142" s="19">
        <f t="shared" ca="1" si="26"/>
        <v>3.9546300619590902E-6</v>
      </c>
      <c r="O142" s="155">
        <f t="shared" ca="1" si="27"/>
        <v>607887.05901347438</v>
      </c>
      <c r="P142" s="19">
        <f t="shared" ca="1" si="28"/>
        <v>37706.860112002738</v>
      </c>
      <c r="Q142" s="19">
        <f t="shared" ca="1" si="29"/>
        <v>764538.20116629824</v>
      </c>
      <c r="R142" s="17">
        <f t="shared" ca="1" si="20"/>
        <v>-1.9886251687935286E-3</v>
      </c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</row>
    <row r="143" spans="1:35" x14ac:dyDescent="0.2">
      <c r="A143" s="148">
        <v>0</v>
      </c>
      <c r="B143" s="148">
        <v>2.4302839025122817E-2</v>
      </c>
      <c r="C143" s="148">
        <v>1</v>
      </c>
      <c r="D143" s="149">
        <f t="shared" si="17"/>
        <v>0</v>
      </c>
      <c r="E143" s="149">
        <f t="shared" si="17"/>
        <v>2.4302839025122817E-2</v>
      </c>
      <c r="F143" s="19">
        <f t="shared" si="18"/>
        <v>0</v>
      </c>
      <c r="G143" s="19">
        <f t="shared" si="18"/>
        <v>2.4302839025122817E-2</v>
      </c>
      <c r="H143" s="19">
        <f t="shared" si="21"/>
        <v>0</v>
      </c>
      <c r="I143" s="19">
        <f t="shared" si="22"/>
        <v>0</v>
      </c>
      <c r="J143" s="19">
        <f t="shared" si="23"/>
        <v>0</v>
      </c>
      <c r="K143" s="19">
        <f t="shared" si="24"/>
        <v>0</v>
      </c>
      <c r="L143" s="19">
        <f t="shared" si="25"/>
        <v>0</v>
      </c>
      <c r="M143" s="19">
        <f t="shared" ca="1" si="19"/>
        <v>2.5391464187548427E-2</v>
      </c>
      <c r="N143" s="19">
        <f t="shared" ca="1" si="26"/>
        <v>1.1851047442661868E-6</v>
      </c>
      <c r="O143" s="155">
        <f t="shared" ca="1" si="27"/>
        <v>607887.05901347438</v>
      </c>
      <c r="P143" s="19">
        <f t="shared" ca="1" si="28"/>
        <v>37706.860112002738</v>
      </c>
      <c r="Q143" s="19">
        <f t="shared" ca="1" si="29"/>
        <v>764538.20116629824</v>
      </c>
      <c r="R143" s="17">
        <f t="shared" ca="1" si="20"/>
        <v>-1.0886251624256105E-3</v>
      </c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</row>
    <row r="144" spans="1:35" x14ac:dyDescent="0.2">
      <c r="A144" s="148">
        <v>11</v>
      </c>
      <c r="B144" s="148">
        <v>2.3581518455523462E-2</v>
      </c>
      <c r="C144" s="148">
        <v>1</v>
      </c>
      <c r="D144" s="149">
        <f t="shared" ref="D144:E207" si="30">A144/A$18</f>
        <v>1.1000000000000001E-3</v>
      </c>
      <c r="E144" s="149">
        <f t="shared" si="30"/>
        <v>2.3581518455523462E-2</v>
      </c>
      <c r="F144" s="19">
        <f t="shared" ref="F144:G207" si="31">$C144*D144</f>
        <v>1.1000000000000001E-3</v>
      </c>
      <c r="G144" s="19">
        <f t="shared" si="31"/>
        <v>2.3581518455523462E-2</v>
      </c>
      <c r="H144" s="19">
        <f t="shared" si="21"/>
        <v>1.2100000000000001E-6</v>
      </c>
      <c r="I144" s="19">
        <f t="shared" si="22"/>
        <v>1.3310000000000001E-9</v>
      </c>
      <c r="J144" s="19">
        <f t="shared" si="23"/>
        <v>1.4641000000000002E-12</v>
      </c>
      <c r="K144" s="19">
        <f t="shared" si="24"/>
        <v>2.5939670301075811E-5</v>
      </c>
      <c r="L144" s="19">
        <f t="shared" si="25"/>
        <v>2.8533637331183393E-8</v>
      </c>
      <c r="M144" s="19">
        <f t="shared" ca="1" si="19"/>
        <v>2.5693544113582899E-2</v>
      </c>
      <c r="N144" s="19">
        <f t="shared" ca="1" si="26"/>
        <v>4.4606523803013972E-6</v>
      </c>
      <c r="O144" s="155">
        <f t="shared" ca="1" si="27"/>
        <v>607552.37856324925</v>
      </c>
      <c r="P144" s="19">
        <f t="shared" ca="1" si="28"/>
        <v>37022.317519163385</v>
      </c>
      <c r="Q144" s="19">
        <f t="shared" ca="1" si="29"/>
        <v>766907.22682963265</v>
      </c>
      <c r="R144" s="17">
        <f t="shared" ca="1" si="20"/>
        <v>-2.1120256580594368E-3</v>
      </c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</row>
    <row r="145" spans="1:35" x14ac:dyDescent="0.2">
      <c r="A145" s="148">
        <v>20</v>
      </c>
      <c r="B145" s="148">
        <v>2.4800431193362213E-2</v>
      </c>
      <c r="C145" s="148">
        <v>1</v>
      </c>
      <c r="D145" s="149">
        <f t="shared" si="30"/>
        <v>2E-3</v>
      </c>
      <c r="E145" s="149">
        <f t="shared" si="30"/>
        <v>2.4800431193362213E-2</v>
      </c>
      <c r="F145" s="19">
        <f t="shared" si="31"/>
        <v>2E-3</v>
      </c>
      <c r="G145" s="19">
        <f t="shared" si="31"/>
        <v>2.4800431193362213E-2</v>
      </c>
      <c r="H145" s="19">
        <f t="shared" si="21"/>
        <v>3.9999999999999998E-6</v>
      </c>
      <c r="I145" s="19">
        <f t="shared" si="22"/>
        <v>8.0000000000000005E-9</v>
      </c>
      <c r="J145" s="19">
        <f t="shared" si="23"/>
        <v>1.6000000000000003E-11</v>
      </c>
      <c r="K145" s="19">
        <f t="shared" si="24"/>
        <v>4.9600862386724429E-5</v>
      </c>
      <c r="L145" s="19">
        <f t="shared" si="25"/>
        <v>9.9201724773448861E-8</v>
      </c>
      <c r="M145" s="19">
        <f t="shared" ca="1" si="19"/>
        <v>2.5940700304328754E-2</v>
      </c>
      <c r="N145" s="19">
        <f t="shared" ca="1" si="26"/>
        <v>1.3002136454244255E-6</v>
      </c>
      <c r="O145" s="155">
        <f t="shared" ca="1" si="27"/>
        <v>607276.16466106079</v>
      </c>
      <c r="P145" s="19">
        <f t="shared" ca="1" si="28"/>
        <v>36467.749745737128</v>
      </c>
      <c r="Q145" s="19">
        <f t="shared" ca="1" si="29"/>
        <v>768838.47756212146</v>
      </c>
      <c r="R145" s="17">
        <f t="shared" ca="1" si="20"/>
        <v>-1.1402691109665408E-3</v>
      </c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</row>
    <row r="146" spans="1:35" x14ac:dyDescent="0.2">
      <c r="A146" s="148">
        <v>55</v>
      </c>
      <c r="B146" s="148">
        <v>2.5096138678218603E-2</v>
      </c>
      <c r="C146" s="148">
        <v>0.1</v>
      </c>
      <c r="D146" s="149">
        <f t="shared" si="30"/>
        <v>5.4999999999999997E-3</v>
      </c>
      <c r="E146" s="149">
        <f t="shared" si="30"/>
        <v>2.5096138678218603E-2</v>
      </c>
      <c r="F146" s="19">
        <f t="shared" si="31"/>
        <v>5.5000000000000003E-4</v>
      </c>
      <c r="G146" s="19">
        <f t="shared" si="31"/>
        <v>2.5096138678218603E-3</v>
      </c>
      <c r="H146" s="19">
        <f t="shared" si="21"/>
        <v>3.0249999999999998E-6</v>
      </c>
      <c r="I146" s="19">
        <f t="shared" si="22"/>
        <v>1.6637499999999999E-8</v>
      </c>
      <c r="J146" s="19">
        <f t="shared" si="23"/>
        <v>9.1506249999999996E-11</v>
      </c>
      <c r="K146" s="19">
        <f t="shared" si="24"/>
        <v>1.3802876273020231E-5</v>
      </c>
      <c r="L146" s="19">
        <f t="shared" si="25"/>
        <v>7.5915819501611265E-8</v>
      </c>
      <c r="M146" s="19">
        <f t="shared" ca="1" si="19"/>
        <v>2.6901862306924786E-2</v>
      </c>
      <c r="N146" s="19">
        <f t="shared" ca="1" si="26"/>
        <v>3.2606378232678251E-7</v>
      </c>
      <c r="O146" s="155">
        <f t="shared" ca="1" si="27"/>
        <v>6061.8162857124535</v>
      </c>
      <c r="P146" s="19">
        <f t="shared" ca="1" si="28"/>
        <v>343.57924380348749</v>
      </c>
      <c r="Q146" s="19">
        <f t="shared" ca="1" si="29"/>
        <v>7762.8800043294677</v>
      </c>
      <c r="R146" s="17">
        <f t="shared" ca="1" si="20"/>
        <v>-1.805723628706183E-3</v>
      </c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</row>
    <row r="147" spans="1:35" x14ac:dyDescent="0.2">
      <c r="A147" s="148">
        <v>208</v>
      </c>
      <c r="B147" s="148">
        <v>2.461575360870058E-2</v>
      </c>
      <c r="C147" s="148">
        <v>0.1</v>
      </c>
      <c r="D147" s="149">
        <f t="shared" si="30"/>
        <v>2.0799999999999999E-2</v>
      </c>
      <c r="E147" s="149">
        <f t="shared" si="30"/>
        <v>2.461575360870058E-2</v>
      </c>
      <c r="F147" s="19">
        <f t="shared" si="31"/>
        <v>2.0799999999999998E-3</v>
      </c>
      <c r="G147" s="19">
        <f t="shared" si="31"/>
        <v>2.4615753608700584E-3</v>
      </c>
      <c r="H147" s="19">
        <f t="shared" si="21"/>
        <v>4.3263999999999991E-5</v>
      </c>
      <c r="I147" s="19">
        <f t="shared" si="22"/>
        <v>8.9989119999999979E-7</v>
      </c>
      <c r="J147" s="19">
        <f t="shared" si="23"/>
        <v>1.8717736959999995E-8</v>
      </c>
      <c r="K147" s="19">
        <f t="shared" si="24"/>
        <v>5.1200767506097215E-5</v>
      </c>
      <c r="L147" s="19">
        <f t="shared" si="25"/>
        <v>1.064975964126822E-6</v>
      </c>
      <c r="M147" s="19">
        <f t="shared" ca="1" si="19"/>
        <v>3.1103495389598328E-2</v>
      </c>
      <c r="N147" s="19">
        <f t="shared" ca="1" si="26"/>
        <v>4.2090793415606278E-6</v>
      </c>
      <c r="O147" s="155">
        <f t="shared" ca="1" si="27"/>
        <v>6010.185074704691</v>
      </c>
      <c r="P147" s="19">
        <f t="shared" ca="1" si="28"/>
        <v>259.8732913961087</v>
      </c>
      <c r="Q147" s="19">
        <f t="shared" ca="1" si="29"/>
        <v>8076.7395136612267</v>
      </c>
      <c r="R147" s="17">
        <f t="shared" ca="1" si="20"/>
        <v>-6.4877417808977475E-3</v>
      </c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</row>
    <row r="148" spans="1:35" x14ac:dyDescent="0.2">
      <c r="A148" s="148">
        <v>208</v>
      </c>
      <c r="B148" s="148">
        <v>2.6615753609108034E-2</v>
      </c>
      <c r="C148" s="148">
        <v>0.1</v>
      </c>
      <c r="D148" s="149">
        <f t="shared" si="30"/>
        <v>2.0799999999999999E-2</v>
      </c>
      <c r="E148" s="149">
        <f t="shared" si="30"/>
        <v>2.6615753609108034E-2</v>
      </c>
      <c r="F148" s="19">
        <f t="shared" si="31"/>
        <v>2.0799999999999998E-3</v>
      </c>
      <c r="G148" s="19">
        <f t="shared" si="31"/>
        <v>2.6615753609108036E-3</v>
      </c>
      <c r="H148" s="19">
        <f t="shared" si="21"/>
        <v>4.3263999999999991E-5</v>
      </c>
      <c r="I148" s="19">
        <f t="shared" si="22"/>
        <v>8.9989119999999979E-7</v>
      </c>
      <c r="J148" s="19">
        <f t="shared" si="23"/>
        <v>1.8717736959999995E-8</v>
      </c>
      <c r="K148" s="19">
        <f t="shared" si="24"/>
        <v>5.5360767506944716E-5</v>
      </c>
      <c r="L148" s="19">
        <f t="shared" si="25"/>
        <v>1.1515039641444501E-6</v>
      </c>
      <c r="M148" s="19">
        <f t="shared" ca="1" si="19"/>
        <v>3.1103495389598328E-2</v>
      </c>
      <c r="N148" s="19">
        <f t="shared" ca="1" si="26"/>
        <v>2.0139826288358193E-6</v>
      </c>
      <c r="O148" s="155">
        <f t="shared" ca="1" si="27"/>
        <v>6010.185074704691</v>
      </c>
      <c r="P148" s="19">
        <f t="shared" ca="1" si="28"/>
        <v>259.8732913961087</v>
      </c>
      <c r="Q148" s="19">
        <f t="shared" ca="1" si="29"/>
        <v>8076.7395136612267</v>
      </c>
      <c r="R148" s="17">
        <f t="shared" ca="1" si="20"/>
        <v>-4.4877417804902939E-3</v>
      </c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</row>
    <row r="149" spans="1:35" x14ac:dyDescent="0.2">
      <c r="A149" s="148">
        <v>217</v>
      </c>
      <c r="B149" s="148">
        <v>2.9234451044803142E-2</v>
      </c>
      <c r="C149" s="148">
        <v>0.1</v>
      </c>
      <c r="D149" s="149">
        <f t="shared" si="30"/>
        <v>2.1700000000000001E-2</v>
      </c>
      <c r="E149" s="149">
        <f t="shared" si="30"/>
        <v>2.9234451044803142E-2</v>
      </c>
      <c r="F149" s="19">
        <f t="shared" si="31"/>
        <v>2.1700000000000001E-3</v>
      </c>
      <c r="G149" s="19">
        <f t="shared" si="31"/>
        <v>2.9234451044803144E-3</v>
      </c>
      <c r="H149" s="19">
        <f t="shared" si="21"/>
        <v>4.7089000000000003E-5</v>
      </c>
      <c r="I149" s="19">
        <f t="shared" si="22"/>
        <v>1.0218313000000001E-6</v>
      </c>
      <c r="J149" s="19">
        <f t="shared" si="23"/>
        <v>2.2173739210000005E-8</v>
      </c>
      <c r="K149" s="19">
        <f t="shared" si="24"/>
        <v>6.3438758767222825E-5</v>
      </c>
      <c r="L149" s="19">
        <f t="shared" si="25"/>
        <v>1.3766210652487354E-6</v>
      </c>
      <c r="M149" s="19">
        <f t="shared" ref="M149:M212" ca="1" si="32">+E$4+E$5*D149+E$6*D149^2</f>
        <v>3.135064936659105E-2</v>
      </c>
      <c r="N149" s="19">
        <f t="shared" ca="1" si="26"/>
        <v>4.47829533713796E-7</v>
      </c>
      <c r="O149" s="155">
        <f t="shared" ca="1" si="27"/>
        <v>6006.957207421955</v>
      </c>
      <c r="P149" s="19">
        <f t="shared" ca="1" si="28"/>
        <v>255.37025517600824</v>
      </c>
      <c r="Q149" s="19">
        <f t="shared" ca="1" si="29"/>
        <v>8094.5836061789851</v>
      </c>
      <c r="R149" s="17">
        <f t="shared" ref="R149:R212" ca="1" si="33">+E149-M149</f>
        <v>-2.1161983217879085E-3</v>
      </c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</row>
    <row r="150" spans="1:35" x14ac:dyDescent="0.2">
      <c r="A150" s="148">
        <v>246</v>
      </c>
      <c r="B150" s="148">
        <v>2.5450160026328758E-2</v>
      </c>
      <c r="C150" s="148">
        <v>0.1</v>
      </c>
      <c r="D150" s="149">
        <f t="shared" si="30"/>
        <v>2.46E-2</v>
      </c>
      <c r="E150" s="149">
        <f t="shared" si="30"/>
        <v>2.5450160026328758E-2</v>
      </c>
      <c r="F150" s="19">
        <f t="shared" si="31"/>
        <v>2.4600000000000004E-3</v>
      </c>
      <c r="G150" s="19">
        <f t="shared" si="31"/>
        <v>2.5450160026328759E-3</v>
      </c>
      <c r="H150" s="19">
        <f t="shared" ref="H150:H213" si="34">C150*D150*D150</f>
        <v>6.0516000000000008E-5</v>
      </c>
      <c r="I150" s="19">
        <f t="shared" ref="I150:I213" si="35">C150*D150*D150*D150</f>
        <v>1.4886936000000003E-6</v>
      </c>
      <c r="J150" s="19">
        <f t="shared" ref="J150:J213" si="36">C150*D150*D150*D150*D150</f>
        <v>3.6621862560000008E-8</v>
      </c>
      <c r="K150" s="19">
        <f t="shared" ref="K150:K213" si="37">C150*E150*D150</f>
        <v>6.2607393664768744E-5</v>
      </c>
      <c r="L150" s="19">
        <f t="shared" ref="L150:L213" si="38">C150*E150*D150*D150</f>
        <v>1.540141884153311E-6</v>
      </c>
      <c r="M150" s="19">
        <f t="shared" ca="1" si="32"/>
        <v>3.2147033715593548E-2</v>
      </c>
      <c r="N150" s="19">
        <f t="shared" ref="N150:N213" ca="1" si="39">C150*(M150-E150)^2</f>
        <v>4.4848117209967003E-6</v>
      </c>
      <c r="O150" s="155">
        <f t="shared" ref="O150:O213" ca="1" si="40">(C150*O$1-O$2*F150+O$3*H150)^2</f>
        <v>5996.412968415817</v>
      </c>
      <c r="P150" s="19">
        <f t="shared" ref="P150:P213" ca="1" si="41">(-C150*O$2+O$4*F150-O$5*H150)^2</f>
        <v>241.17042144730993</v>
      </c>
      <c r="Q150" s="19">
        <f t="shared" ref="Q150:Q213" ca="1" si="42">+(C150*O$3-F150*O$5+H150*O$6)^2</f>
        <v>8151.5993472941427</v>
      </c>
      <c r="R150" s="17">
        <f t="shared" ca="1" si="33"/>
        <v>-6.6968736892647901E-3</v>
      </c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</row>
    <row r="151" spans="1:35" x14ac:dyDescent="0.2">
      <c r="A151" s="148">
        <v>246</v>
      </c>
      <c r="B151" s="148">
        <v>3.1650160029774652E-2</v>
      </c>
      <c r="C151" s="148">
        <v>1</v>
      </c>
      <c r="D151" s="149">
        <f t="shared" si="30"/>
        <v>2.46E-2</v>
      </c>
      <c r="E151" s="149">
        <f t="shared" si="30"/>
        <v>3.1650160029774652E-2</v>
      </c>
      <c r="F151" s="19">
        <f t="shared" si="31"/>
        <v>2.46E-2</v>
      </c>
      <c r="G151" s="19">
        <f t="shared" si="31"/>
        <v>3.1650160029774652E-2</v>
      </c>
      <c r="H151" s="19">
        <f t="shared" si="34"/>
        <v>6.0515999999999999E-4</v>
      </c>
      <c r="I151" s="19">
        <f t="shared" si="35"/>
        <v>1.4886936E-5</v>
      </c>
      <c r="J151" s="19">
        <f t="shared" si="36"/>
        <v>3.6621862560000002E-7</v>
      </c>
      <c r="K151" s="19">
        <f t="shared" si="37"/>
        <v>7.7859393673245642E-4</v>
      </c>
      <c r="L151" s="19">
        <f t="shared" si="38"/>
        <v>1.9153410843618428E-5</v>
      </c>
      <c r="M151" s="19">
        <f t="shared" ca="1" si="32"/>
        <v>3.2147033715593548E-2</v>
      </c>
      <c r="N151" s="19">
        <f t="shared" ca="1" si="39"/>
        <v>2.4688345965925554E-7</v>
      </c>
      <c r="O151" s="155">
        <f t="shared" ca="1" si="40"/>
        <v>599641.2968415817</v>
      </c>
      <c r="P151" s="19">
        <f t="shared" ca="1" si="41"/>
        <v>24117.042144730989</v>
      </c>
      <c r="Q151" s="19">
        <f t="shared" ca="1" si="42"/>
        <v>815159.93472941406</v>
      </c>
      <c r="R151" s="17">
        <f t="shared" ca="1" si="33"/>
        <v>-4.9687368581889657E-4</v>
      </c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</row>
    <row r="152" spans="1:35" x14ac:dyDescent="0.2">
      <c r="A152" s="148">
        <v>255</v>
      </c>
      <c r="B152" s="148">
        <v>3.306879800642179E-2</v>
      </c>
      <c r="C152" s="148">
        <v>0.1</v>
      </c>
      <c r="D152" s="149">
        <f t="shared" si="30"/>
        <v>2.5499999999999998E-2</v>
      </c>
      <c r="E152" s="149">
        <f t="shared" si="30"/>
        <v>3.306879800642179E-2</v>
      </c>
      <c r="F152" s="19">
        <f t="shared" si="31"/>
        <v>2.5500000000000002E-3</v>
      </c>
      <c r="G152" s="19">
        <f t="shared" si="31"/>
        <v>3.3068798006421793E-3</v>
      </c>
      <c r="H152" s="19">
        <f t="shared" si="34"/>
        <v>6.5024999999999995E-5</v>
      </c>
      <c r="I152" s="19">
        <f t="shared" si="35"/>
        <v>1.6581374999999997E-6</v>
      </c>
      <c r="J152" s="19">
        <f t="shared" si="36"/>
        <v>4.2282506249999991E-8</v>
      </c>
      <c r="K152" s="19">
        <f t="shared" si="37"/>
        <v>8.4325434916375568E-5</v>
      </c>
      <c r="L152" s="19">
        <f t="shared" si="38"/>
        <v>2.1502985903675769E-6</v>
      </c>
      <c r="M152" s="19">
        <f t="shared" ca="1" si="32"/>
        <v>3.2394187265567892E-2</v>
      </c>
      <c r="N152" s="19">
        <f t="shared" ca="1" si="39"/>
        <v>4.550996516754454E-8</v>
      </c>
      <c r="O152" s="155">
        <f t="shared" ca="1" si="40"/>
        <v>5993.0962015893647</v>
      </c>
      <c r="P152" s="19">
        <f t="shared" ca="1" si="41"/>
        <v>236.85915131038732</v>
      </c>
      <c r="Q152" s="19">
        <f t="shared" ca="1" si="42"/>
        <v>8169.1432503415708</v>
      </c>
      <c r="R152" s="17">
        <f t="shared" ca="1" si="33"/>
        <v>6.7461074085389816E-4</v>
      </c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</row>
    <row r="153" spans="1:35" x14ac:dyDescent="0.2">
      <c r="A153" s="148">
        <v>264</v>
      </c>
      <c r="B153" s="148">
        <v>3.1787421062153973E-2</v>
      </c>
      <c r="C153" s="148">
        <v>1</v>
      </c>
      <c r="D153" s="149">
        <f t="shared" si="30"/>
        <v>2.64E-2</v>
      </c>
      <c r="E153" s="149">
        <f t="shared" si="30"/>
        <v>3.1787421062153973E-2</v>
      </c>
      <c r="F153" s="19">
        <f t="shared" si="31"/>
        <v>2.64E-2</v>
      </c>
      <c r="G153" s="19">
        <f t="shared" si="31"/>
        <v>3.1787421062153973E-2</v>
      </c>
      <c r="H153" s="19">
        <f t="shared" si="34"/>
        <v>6.9695999999999994E-4</v>
      </c>
      <c r="I153" s="19">
        <f t="shared" si="35"/>
        <v>1.8399744E-5</v>
      </c>
      <c r="J153" s="19">
        <f t="shared" si="36"/>
        <v>4.8575324159999999E-7</v>
      </c>
      <c r="K153" s="19">
        <f t="shared" si="37"/>
        <v>8.3918791604086483E-4</v>
      </c>
      <c r="L153" s="19">
        <f t="shared" si="38"/>
        <v>2.2154560983478832E-5</v>
      </c>
      <c r="M153" s="19">
        <f t="shared" ca="1" si="32"/>
        <v>3.2641340714406317E-2</v>
      </c>
      <c r="N153" s="19">
        <f t="shared" ca="1" si="39"/>
        <v>7.2917877250276415E-7</v>
      </c>
      <c r="O153" s="155">
        <f t="shared" ca="1" si="40"/>
        <v>598975.84268026694</v>
      </c>
      <c r="P153" s="19">
        <f t="shared" ca="1" si="41"/>
        <v>23259.286209705813</v>
      </c>
      <c r="Q153" s="19">
        <f t="shared" ca="1" si="42"/>
        <v>818661.52889551665</v>
      </c>
      <c r="R153" s="17">
        <f t="shared" ca="1" si="33"/>
        <v>-8.5391965225234401E-4</v>
      </c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</row>
    <row r="154" spans="1:35" x14ac:dyDescent="0.2">
      <c r="A154" s="148">
        <v>286</v>
      </c>
      <c r="B154" s="148">
        <v>9.643990296719529E-3</v>
      </c>
      <c r="C154" s="148">
        <v>0.1</v>
      </c>
      <c r="D154" s="149">
        <f t="shared" si="30"/>
        <v>2.86E-2</v>
      </c>
      <c r="E154" s="149">
        <f t="shared" si="30"/>
        <v>9.643990296719529E-3</v>
      </c>
      <c r="F154" s="19">
        <f t="shared" si="31"/>
        <v>2.8600000000000001E-3</v>
      </c>
      <c r="G154" s="19">
        <f t="shared" si="31"/>
        <v>9.6439902967195294E-4</v>
      </c>
      <c r="H154" s="19">
        <f t="shared" si="34"/>
        <v>8.1796000000000001E-5</v>
      </c>
      <c r="I154" s="19">
        <f t="shared" si="35"/>
        <v>2.3393656000000001E-6</v>
      </c>
      <c r="J154" s="19">
        <f t="shared" si="36"/>
        <v>6.6905856160000008E-8</v>
      </c>
      <c r="K154" s="19">
        <f t="shared" si="37"/>
        <v>2.7581812248617855E-5</v>
      </c>
      <c r="L154" s="19">
        <f t="shared" si="38"/>
        <v>7.8883983031047064E-7</v>
      </c>
      <c r="M154" s="19">
        <f t="shared" ca="1" si="32"/>
        <v>3.3245493163574891E-2</v>
      </c>
      <c r="N154" s="19">
        <f t="shared" ca="1" si="39"/>
        <v>5.5703093757418189E-5</v>
      </c>
      <c r="O154" s="155">
        <f t="shared" ca="1" si="40"/>
        <v>5981.5110954066995</v>
      </c>
      <c r="P154" s="19">
        <f t="shared" ca="1" si="41"/>
        <v>222.3524782392879</v>
      </c>
      <c r="Q154" s="19">
        <f t="shared" ca="1" si="42"/>
        <v>8229.0203673173619</v>
      </c>
      <c r="R154" s="17">
        <f t="shared" ca="1" si="33"/>
        <v>-2.3601502866855362E-2</v>
      </c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</row>
    <row r="155" spans="1:35" x14ac:dyDescent="0.2">
      <c r="A155" s="148">
        <v>297</v>
      </c>
      <c r="B155" s="148">
        <v>2.4622239231896048E-2</v>
      </c>
      <c r="C155" s="148">
        <v>0.1</v>
      </c>
      <c r="D155" s="149">
        <f t="shared" si="30"/>
        <v>2.9700000000000001E-2</v>
      </c>
      <c r="E155" s="149">
        <f t="shared" si="30"/>
        <v>2.4622239231896048E-2</v>
      </c>
      <c r="F155" s="19">
        <f t="shared" si="31"/>
        <v>2.9700000000000004E-3</v>
      </c>
      <c r="G155" s="19">
        <f t="shared" si="31"/>
        <v>2.462223923189605E-3</v>
      </c>
      <c r="H155" s="19">
        <f t="shared" si="34"/>
        <v>8.8209000000000009E-5</v>
      </c>
      <c r="I155" s="19">
        <f t="shared" si="35"/>
        <v>2.6198073000000005E-6</v>
      </c>
      <c r="J155" s="19">
        <f t="shared" si="36"/>
        <v>7.7808276810000018E-8</v>
      </c>
      <c r="K155" s="19">
        <f t="shared" si="37"/>
        <v>7.312805051873127E-5</v>
      </c>
      <c r="L155" s="19">
        <f t="shared" si="38"/>
        <v>2.1719031004063189E-6</v>
      </c>
      <c r="M155" s="19">
        <f t="shared" ca="1" si="32"/>
        <v>3.3547569161539781E-2</v>
      </c>
      <c r="N155" s="19">
        <f t="shared" ca="1" si="39"/>
        <v>7.9661514352994212E-6</v>
      </c>
      <c r="O155" s="155">
        <f t="shared" ca="1" si="40"/>
        <v>5977.3404819074894</v>
      </c>
      <c r="P155" s="19">
        <f t="shared" ca="1" si="41"/>
        <v>217.33194218768239</v>
      </c>
      <c r="Q155" s="19">
        <f t="shared" ca="1" si="42"/>
        <v>8250.0599105655492</v>
      </c>
      <c r="R155" s="17">
        <f t="shared" ca="1" si="33"/>
        <v>-8.9253299296437327E-3</v>
      </c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</row>
    <row r="156" spans="1:35" x14ac:dyDescent="0.2">
      <c r="A156" s="148">
        <v>335</v>
      </c>
      <c r="B156" s="148">
        <v>2.6455997221882417E-2</v>
      </c>
      <c r="C156" s="148">
        <v>0.1</v>
      </c>
      <c r="D156" s="149">
        <f t="shared" si="30"/>
        <v>3.3500000000000002E-2</v>
      </c>
      <c r="E156" s="149">
        <f t="shared" si="30"/>
        <v>2.6455997221882417E-2</v>
      </c>
      <c r="F156" s="19">
        <f t="shared" si="31"/>
        <v>3.3500000000000005E-3</v>
      </c>
      <c r="G156" s="19">
        <f t="shared" si="31"/>
        <v>2.6455997221882417E-3</v>
      </c>
      <c r="H156" s="19">
        <f t="shared" si="34"/>
        <v>1.1222500000000003E-4</v>
      </c>
      <c r="I156" s="19">
        <f t="shared" si="35"/>
        <v>3.7595375000000011E-6</v>
      </c>
      <c r="J156" s="19">
        <f t="shared" si="36"/>
        <v>1.2594450625000004E-7</v>
      </c>
      <c r="K156" s="19">
        <f t="shared" si="37"/>
        <v>8.8627590693306108E-5</v>
      </c>
      <c r="L156" s="19">
        <f t="shared" si="38"/>
        <v>2.9690242882257549E-6</v>
      </c>
      <c r="M156" s="19">
        <f t="shared" ca="1" si="32"/>
        <v>3.4591103264797772E-2</v>
      </c>
      <c r="N156" s="19">
        <f t="shared" ca="1" si="39"/>
        <v>6.6179950329477932E-6</v>
      </c>
      <c r="O156" s="155">
        <f t="shared" ca="1" si="40"/>
        <v>5962.6926587520738</v>
      </c>
      <c r="P156" s="19">
        <f t="shared" ca="1" si="41"/>
        <v>200.49443611568438</v>
      </c>
      <c r="Q156" s="19">
        <f t="shared" ca="1" si="42"/>
        <v>8321.897284646484</v>
      </c>
      <c r="R156" s="17">
        <f t="shared" ca="1" si="33"/>
        <v>-8.1351060429153549E-3</v>
      </c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</row>
    <row r="157" spans="1:35" x14ac:dyDescent="0.2">
      <c r="A157" s="148">
        <v>454</v>
      </c>
      <c r="B157" s="148">
        <v>3.0854279197415985E-2</v>
      </c>
      <c r="C157" s="148">
        <v>0.1</v>
      </c>
      <c r="D157" s="149">
        <f t="shared" si="30"/>
        <v>4.5400000000000003E-2</v>
      </c>
      <c r="E157" s="149">
        <f t="shared" si="30"/>
        <v>3.0854279197415985E-2</v>
      </c>
      <c r="F157" s="19">
        <f t="shared" si="31"/>
        <v>4.5400000000000006E-3</v>
      </c>
      <c r="G157" s="19">
        <f t="shared" si="31"/>
        <v>3.0854279197415988E-3</v>
      </c>
      <c r="H157" s="19">
        <f t="shared" si="34"/>
        <v>2.0611600000000003E-4</v>
      </c>
      <c r="I157" s="19">
        <f t="shared" si="35"/>
        <v>9.357666400000002E-6</v>
      </c>
      <c r="J157" s="19">
        <f t="shared" si="36"/>
        <v>4.2483805456000013E-7</v>
      </c>
      <c r="K157" s="19">
        <f t="shared" si="37"/>
        <v>1.400784275562686E-4</v>
      </c>
      <c r="L157" s="19">
        <f t="shared" si="38"/>
        <v>6.3595606110545951E-6</v>
      </c>
      <c r="M157" s="19">
        <f t="shared" ca="1" si="32"/>
        <v>3.7859001029701835E-2</v>
      </c>
      <c r="N157" s="19">
        <f t="shared" ca="1" si="39"/>
        <v>4.9066127947702039E-6</v>
      </c>
      <c r="O157" s="155">
        <f t="shared" ca="1" si="40"/>
        <v>5914.4251737732029</v>
      </c>
      <c r="P157" s="19">
        <f t="shared" ca="1" si="41"/>
        <v>152.72697884750119</v>
      </c>
      <c r="Q157" s="19">
        <f t="shared" ca="1" si="42"/>
        <v>8538.1877852478792</v>
      </c>
      <c r="R157" s="17">
        <f t="shared" ca="1" si="33"/>
        <v>-7.0047218322858498E-3</v>
      </c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</row>
    <row r="158" spans="1:35" x14ac:dyDescent="0.2">
      <c r="A158" s="148">
        <v>472</v>
      </c>
      <c r="B158" s="148">
        <v>3.3090675214662635E-2</v>
      </c>
      <c r="C158" s="148">
        <v>0.1</v>
      </c>
      <c r="D158" s="149">
        <f t="shared" si="30"/>
        <v>4.7199999999999999E-2</v>
      </c>
      <c r="E158" s="149">
        <f t="shared" si="30"/>
        <v>3.3090675214662635E-2</v>
      </c>
      <c r="F158" s="19">
        <f t="shared" si="31"/>
        <v>4.7200000000000002E-3</v>
      </c>
      <c r="G158" s="19">
        <f t="shared" si="31"/>
        <v>3.3090675214662636E-3</v>
      </c>
      <c r="H158" s="19">
        <f t="shared" si="34"/>
        <v>2.2278400000000001E-4</v>
      </c>
      <c r="I158" s="19">
        <f t="shared" si="35"/>
        <v>1.05154048E-5</v>
      </c>
      <c r="J158" s="19">
        <f t="shared" si="36"/>
        <v>4.9632710655999993E-7</v>
      </c>
      <c r="K158" s="19">
        <f t="shared" si="37"/>
        <v>1.5618798701320764E-4</v>
      </c>
      <c r="L158" s="19">
        <f t="shared" si="38"/>
        <v>7.3720729870234006E-6</v>
      </c>
      <c r="M158" s="19">
        <f t="shared" ca="1" si="32"/>
        <v>3.8353303353787165E-2</v>
      </c>
      <c r="N158" s="19">
        <f t="shared" ca="1" si="39"/>
        <v>2.7695254930705311E-6</v>
      </c>
      <c r="O158" s="155">
        <f t="shared" ca="1" si="40"/>
        <v>5906.8098486736008</v>
      </c>
      <c r="P158" s="19">
        <f t="shared" ca="1" si="41"/>
        <v>146.14026156486827</v>
      </c>
      <c r="Q158" s="19">
        <f t="shared" ca="1" si="42"/>
        <v>8569.7325909514857</v>
      </c>
      <c r="R158" s="17">
        <f t="shared" ca="1" si="33"/>
        <v>-5.2626281391245297E-3</v>
      </c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</row>
    <row r="159" spans="1:35" x14ac:dyDescent="0.2">
      <c r="A159" s="148">
        <v>490</v>
      </c>
      <c r="B159" s="148">
        <v>3.9926979875076249E-2</v>
      </c>
      <c r="C159" s="148">
        <v>1</v>
      </c>
      <c r="D159" s="149">
        <f t="shared" si="30"/>
        <v>4.9000000000000002E-2</v>
      </c>
      <c r="E159" s="149">
        <f t="shared" si="30"/>
        <v>3.9926979875076249E-2</v>
      </c>
      <c r="F159" s="19">
        <f t="shared" si="31"/>
        <v>4.9000000000000002E-2</v>
      </c>
      <c r="G159" s="19">
        <f t="shared" si="31"/>
        <v>3.9926979875076249E-2</v>
      </c>
      <c r="H159" s="19">
        <f t="shared" si="34"/>
        <v>2.4010000000000004E-3</v>
      </c>
      <c r="I159" s="19">
        <f t="shared" si="35"/>
        <v>1.1764900000000003E-4</v>
      </c>
      <c r="J159" s="19">
        <f t="shared" si="36"/>
        <v>5.7648010000000014E-6</v>
      </c>
      <c r="K159" s="19">
        <f t="shared" si="37"/>
        <v>1.9564220138787365E-3</v>
      </c>
      <c r="L159" s="19">
        <f t="shared" si="38"/>
        <v>9.5864678680058091E-5</v>
      </c>
      <c r="M159" s="19">
        <f t="shared" ca="1" si="32"/>
        <v>3.884760527332877E-2</v>
      </c>
      <c r="N159" s="19">
        <f t="shared" ca="1" si="39"/>
        <v>1.1650495308975294E-6</v>
      </c>
      <c r="O159" s="155">
        <f t="shared" ca="1" si="40"/>
        <v>589911.23932996741</v>
      </c>
      <c r="P159" s="19">
        <f t="shared" ca="1" si="41"/>
        <v>13971.762902469354</v>
      </c>
      <c r="Q159" s="19">
        <f t="shared" ca="1" si="42"/>
        <v>860096.35954142711</v>
      </c>
      <c r="R159" s="17">
        <f t="shared" ca="1" si="33"/>
        <v>1.0793746017474792E-3</v>
      </c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</row>
    <row r="160" spans="1:35" x14ac:dyDescent="0.2">
      <c r="A160" s="148">
        <v>501</v>
      </c>
      <c r="B160" s="148">
        <v>3.4304675507626704E-2</v>
      </c>
      <c r="C160" s="148">
        <v>0.1</v>
      </c>
      <c r="D160" s="149">
        <f t="shared" si="30"/>
        <v>5.0099999999999999E-2</v>
      </c>
      <c r="E160" s="149">
        <f t="shared" si="30"/>
        <v>3.4304675507626704E-2</v>
      </c>
      <c r="F160" s="19">
        <f t="shared" si="31"/>
        <v>5.0100000000000006E-3</v>
      </c>
      <c r="G160" s="19">
        <f t="shared" si="31"/>
        <v>3.4304675507626707E-3</v>
      </c>
      <c r="H160" s="19">
        <f t="shared" si="34"/>
        <v>2.5100100000000005E-4</v>
      </c>
      <c r="I160" s="19">
        <f t="shared" si="35"/>
        <v>1.2575150100000003E-5</v>
      </c>
      <c r="J160" s="19">
        <f t="shared" si="36"/>
        <v>6.3001502001000014E-7</v>
      </c>
      <c r="K160" s="19">
        <f t="shared" si="37"/>
        <v>1.7186642429320979E-4</v>
      </c>
      <c r="L160" s="19">
        <f t="shared" si="38"/>
        <v>8.6105078570898109E-6</v>
      </c>
      <c r="M160" s="19">
        <f t="shared" ca="1" si="32"/>
        <v>3.9149678469453823E-2</v>
      </c>
      <c r="N160" s="19">
        <f t="shared" ca="1" si="39"/>
        <v>2.3474053700113557E-6</v>
      </c>
      <c r="O160" s="155">
        <f t="shared" ca="1" si="40"/>
        <v>5894.3680342644693</v>
      </c>
      <c r="P160" s="19">
        <f t="shared" ca="1" si="41"/>
        <v>135.87291082799877</v>
      </c>
      <c r="Q160" s="19">
        <f t="shared" ca="1" si="42"/>
        <v>8619.8938600864967</v>
      </c>
      <c r="R160" s="17">
        <f t="shared" ca="1" si="33"/>
        <v>-4.845002961827119E-3</v>
      </c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</row>
    <row r="161" spans="1:35" x14ac:dyDescent="0.2">
      <c r="A161" s="148">
        <v>501</v>
      </c>
      <c r="B161" s="148">
        <v>4.9304675507044628E-2</v>
      </c>
      <c r="C161" s="148">
        <v>0.1</v>
      </c>
      <c r="D161" s="149">
        <f t="shared" si="30"/>
        <v>5.0099999999999999E-2</v>
      </c>
      <c r="E161" s="149">
        <f t="shared" si="30"/>
        <v>4.9304675507044628E-2</v>
      </c>
      <c r="F161" s="19">
        <f t="shared" si="31"/>
        <v>5.0100000000000006E-3</v>
      </c>
      <c r="G161" s="19">
        <f t="shared" si="31"/>
        <v>4.9304675507044629E-3</v>
      </c>
      <c r="H161" s="19">
        <f t="shared" si="34"/>
        <v>2.5100100000000005E-4</v>
      </c>
      <c r="I161" s="19">
        <f t="shared" si="35"/>
        <v>1.2575150100000003E-5</v>
      </c>
      <c r="J161" s="19">
        <f t="shared" si="36"/>
        <v>6.3001502001000014E-7</v>
      </c>
      <c r="K161" s="19">
        <f t="shared" si="37"/>
        <v>2.4701642429029357E-4</v>
      </c>
      <c r="L161" s="19">
        <f t="shared" si="38"/>
        <v>1.2375522856943708E-5</v>
      </c>
      <c r="M161" s="19">
        <f t="shared" ca="1" si="32"/>
        <v>3.9149678469453823E-2</v>
      </c>
      <c r="N161" s="19">
        <f t="shared" ca="1" si="39"/>
        <v>1.0312396483347802E-5</v>
      </c>
      <c r="O161" s="155">
        <f t="shared" ca="1" si="40"/>
        <v>5894.3680342644693</v>
      </c>
      <c r="P161" s="19">
        <f t="shared" ca="1" si="41"/>
        <v>135.87291082799877</v>
      </c>
      <c r="Q161" s="19">
        <f t="shared" ca="1" si="42"/>
        <v>8619.8938600864967</v>
      </c>
      <c r="R161" s="17">
        <f t="shared" ca="1" si="33"/>
        <v>1.0154997037590804E-2</v>
      </c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</row>
    <row r="162" spans="1:35" x14ac:dyDescent="0.2">
      <c r="A162" s="156">
        <v>503</v>
      </c>
      <c r="B162" s="156">
        <v>4.466425271016157E-2</v>
      </c>
      <c r="C162" s="148">
        <v>0.1</v>
      </c>
      <c r="D162" s="149">
        <f t="shared" si="30"/>
        <v>5.0299999999999997E-2</v>
      </c>
      <c r="E162" s="149">
        <f t="shared" si="30"/>
        <v>4.466425271016157E-2</v>
      </c>
      <c r="F162" s="19">
        <f t="shared" si="31"/>
        <v>5.0299999999999997E-3</v>
      </c>
      <c r="G162" s="19">
        <f t="shared" si="31"/>
        <v>4.466425271016157E-3</v>
      </c>
      <c r="H162" s="19">
        <f t="shared" si="34"/>
        <v>2.5300899999999995E-4</v>
      </c>
      <c r="I162" s="19">
        <f t="shared" si="35"/>
        <v>1.2726352699999997E-5</v>
      </c>
      <c r="J162" s="19">
        <f t="shared" si="36"/>
        <v>6.401355408099998E-7</v>
      </c>
      <c r="K162" s="19">
        <f t="shared" si="37"/>
        <v>2.2466119113211268E-4</v>
      </c>
      <c r="L162" s="19">
        <f t="shared" si="38"/>
        <v>1.1300457913945267E-5</v>
      </c>
      <c r="M162" s="19">
        <f t="shared" ca="1" si="32"/>
        <v>3.9204600852517597E-2</v>
      </c>
      <c r="N162" s="19">
        <f t="shared" ca="1" si="39"/>
        <v>2.9807798406675281E-6</v>
      </c>
      <c r="O162" s="155">
        <f t="shared" ca="1" si="40"/>
        <v>5893.5021380694006</v>
      </c>
      <c r="P162" s="19">
        <f t="shared" ca="1" si="41"/>
        <v>135.18038014724422</v>
      </c>
      <c r="Q162" s="19">
        <f t="shared" ca="1" si="42"/>
        <v>8623.3230183194064</v>
      </c>
      <c r="R162" s="17">
        <f t="shared" ca="1" si="33"/>
        <v>5.4596518576439726E-3</v>
      </c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</row>
    <row r="163" spans="1:35" x14ac:dyDescent="0.2">
      <c r="A163" s="156">
        <v>525</v>
      </c>
      <c r="B163" s="156">
        <v>3.861952303313515E-2</v>
      </c>
      <c r="C163" s="148">
        <v>0.1</v>
      </c>
      <c r="D163" s="149">
        <f t="shared" si="30"/>
        <v>5.2499999999999998E-2</v>
      </c>
      <c r="E163" s="149">
        <f t="shared" si="30"/>
        <v>3.861952303313515E-2</v>
      </c>
      <c r="F163" s="19">
        <f t="shared" si="31"/>
        <v>5.2500000000000003E-3</v>
      </c>
      <c r="G163" s="19">
        <f t="shared" si="31"/>
        <v>3.861952303313515E-3</v>
      </c>
      <c r="H163" s="19">
        <f t="shared" si="34"/>
        <v>2.7562499999999999E-4</v>
      </c>
      <c r="I163" s="19">
        <f t="shared" si="35"/>
        <v>1.4470312499999999E-5</v>
      </c>
      <c r="J163" s="19">
        <f t="shared" si="36"/>
        <v>7.5969140624999993E-7</v>
      </c>
      <c r="K163" s="19">
        <f t="shared" si="37"/>
        <v>2.0275249592395953E-4</v>
      </c>
      <c r="L163" s="19">
        <f t="shared" si="38"/>
        <v>1.0644506036007875E-5</v>
      </c>
      <c r="M163" s="19">
        <f t="shared" ca="1" si="32"/>
        <v>3.9808746736590857E-2</v>
      </c>
      <c r="N163" s="19">
        <f t="shared" ca="1" si="39"/>
        <v>1.4142530168609064E-7</v>
      </c>
      <c r="O163" s="155">
        <f t="shared" ca="1" si="40"/>
        <v>5883.9106510643378</v>
      </c>
      <c r="P163" s="19">
        <f t="shared" ca="1" si="41"/>
        <v>127.69404728066412</v>
      </c>
      <c r="Q163" s="19">
        <f t="shared" ca="1" si="42"/>
        <v>8660.7846331783094</v>
      </c>
      <c r="R163" s="17">
        <f t="shared" ca="1" si="33"/>
        <v>-1.1892237034557065E-3</v>
      </c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</row>
    <row r="164" spans="1:35" x14ac:dyDescent="0.2">
      <c r="A164" s="156">
        <v>658</v>
      </c>
      <c r="B164" s="156">
        <v>4.2527603238587432E-2</v>
      </c>
      <c r="C164" s="148">
        <v>0.1</v>
      </c>
      <c r="D164" s="149">
        <f t="shared" si="30"/>
        <v>6.5799999999999997E-2</v>
      </c>
      <c r="E164" s="149">
        <f t="shared" si="30"/>
        <v>4.2527603238587432E-2</v>
      </c>
      <c r="F164" s="19">
        <f t="shared" si="31"/>
        <v>6.5799999999999999E-3</v>
      </c>
      <c r="G164" s="19">
        <f t="shared" si="31"/>
        <v>4.2527603238587432E-3</v>
      </c>
      <c r="H164" s="19">
        <f t="shared" si="34"/>
        <v>4.3296399999999998E-4</v>
      </c>
      <c r="I164" s="19">
        <f t="shared" si="35"/>
        <v>2.8489031199999999E-5</v>
      </c>
      <c r="J164" s="19">
        <f t="shared" si="36"/>
        <v>1.8745782529599999E-6</v>
      </c>
      <c r="K164" s="19">
        <f t="shared" si="37"/>
        <v>2.7983162930990526E-4</v>
      </c>
      <c r="L164" s="19">
        <f t="shared" si="38"/>
        <v>1.8412921208591765E-5</v>
      </c>
      <c r="M164" s="19">
        <f t="shared" ca="1" si="32"/>
        <v>4.3461070347719961E-2</v>
      </c>
      <c r="N164" s="19">
        <f t="shared" ca="1" si="39"/>
        <v>8.7136084383224222E-8</v>
      </c>
      <c r="O164" s="155">
        <f t="shared" ca="1" si="40"/>
        <v>5823.3407267462326</v>
      </c>
      <c r="P164" s="19">
        <f t="shared" ca="1" si="41"/>
        <v>87.452259976009202</v>
      </c>
      <c r="Q164" s="19">
        <f t="shared" ca="1" si="42"/>
        <v>8876.9605263602189</v>
      </c>
      <c r="R164" s="17">
        <f t="shared" ca="1" si="33"/>
        <v>-9.3346710913252973E-4</v>
      </c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</row>
    <row r="165" spans="1:35" x14ac:dyDescent="0.2">
      <c r="A165" s="156">
        <v>667</v>
      </c>
      <c r="B165" s="156">
        <v>4.8145221137047091E-2</v>
      </c>
      <c r="C165" s="148">
        <v>0.1</v>
      </c>
      <c r="D165" s="149">
        <f t="shared" si="30"/>
        <v>6.6699999999999995E-2</v>
      </c>
      <c r="E165" s="149">
        <f t="shared" si="30"/>
        <v>4.8145221137047091E-2</v>
      </c>
      <c r="F165" s="19">
        <f t="shared" si="31"/>
        <v>6.6699999999999997E-3</v>
      </c>
      <c r="G165" s="19">
        <f t="shared" si="31"/>
        <v>4.8145221137047096E-3</v>
      </c>
      <c r="H165" s="19">
        <f t="shared" si="34"/>
        <v>4.4488899999999996E-4</v>
      </c>
      <c r="I165" s="19">
        <f t="shared" si="35"/>
        <v>2.9674096299999995E-5</v>
      </c>
      <c r="J165" s="19">
        <f t="shared" si="36"/>
        <v>1.9792622232099995E-6</v>
      </c>
      <c r="K165" s="19">
        <f t="shared" si="37"/>
        <v>3.2112862498410413E-4</v>
      </c>
      <c r="L165" s="19">
        <f t="shared" si="38"/>
        <v>2.1419279286439745E-5</v>
      </c>
      <c r="M165" s="19">
        <f t="shared" ca="1" si="32"/>
        <v>4.3708219267916182E-2</v>
      </c>
      <c r="N165" s="19">
        <f t="shared" ca="1" si="39"/>
        <v>1.968698558667118E-6</v>
      </c>
      <c r="O165" s="155">
        <f t="shared" ca="1" si="40"/>
        <v>5819.082843552882</v>
      </c>
      <c r="P165" s="19">
        <f t="shared" ca="1" si="41"/>
        <v>85.032540072239584</v>
      </c>
      <c r="Q165" s="19">
        <f t="shared" ca="1" si="42"/>
        <v>8890.9393614487053</v>
      </c>
      <c r="R165" s="17">
        <f t="shared" ca="1" si="33"/>
        <v>4.437001869130909E-3</v>
      </c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</row>
    <row r="166" spans="1:35" x14ac:dyDescent="0.2">
      <c r="A166" s="156">
        <v>694</v>
      </c>
      <c r="B166" s="156">
        <v>4.3997893448311468E-2</v>
      </c>
      <c r="C166" s="148">
        <v>1</v>
      </c>
      <c r="D166" s="149">
        <f t="shared" si="30"/>
        <v>6.9400000000000003E-2</v>
      </c>
      <c r="E166" s="149">
        <f t="shared" si="30"/>
        <v>4.3997893448311468E-2</v>
      </c>
      <c r="F166" s="19">
        <f t="shared" si="31"/>
        <v>6.9400000000000003E-2</v>
      </c>
      <c r="G166" s="19">
        <f t="shared" si="31"/>
        <v>4.3997893448311468E-2</v>
      </c>
      <c r="H166" s="19">
        <f t="shared" si="34"/>
        <v>4.8163600000000004E-3</v>
      </c>
      <c r="I166" s="19">
        <f t="shared" si="35"/>
        <v>3.3425538400000003E-4</v>
      </c>
      <c r="J166" s="19">
        <f t="shared" si="36"/>
        <v>2.3197323649600005E-5</v>
      </c>
      <c r="K166" s="19">
        <f t="shared" si="37"/>
        <v>3.0534538053128158E-3</v>
      </c>
      <c r="L166" s="19">
        <f t="shared" si="38"/>
        <v>2.1190969408870942E-4</v>
      </c>
      <c r="M166" s="19">
        <f t="shared" ca="1" si="32"/>
        <v>4.4449665421689245E-2</v>
      </c>
      <c r="N166" s="19">
        <f t="shared" ca="1" si="39"/>
        <v>2.0409791592965158E-7</v>
      </c>
      <c r="O166" s="155">
        <f t="shared" ca="1" si="40"/>
        <v>580618.9015070938</v>
      </c>
      <c r="P166" s="19">
        <f t="shared" ca="1" si="41"/>
        <v>7799.8246653133419</v>
      </c>
      <c r="Q166" s="19">
        <f t="shared" ca="1" si="42"/>
        <v>893237.32540906873</v>
      </c>
      <c r="R166" s="17">
        <f t="shared" ca="1" si="33"/>
        <v>-4.517719733777778E-4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</row>
    <row r="167" spans="1:35" x14ac:dyDescent="0.2">
      <c r="A167" s="156">
        <v>694</v>
      </c>
      <c r="B167" s="156">
        <v>4.3997893455587425E-2</v>
      </c>
      <c r="C167" s="148">
        <v>1</v>
      </c>
      <c r="D167" s="149">
        <f t="shared" si="30"/>
        <v>6.9400000000000003E-2</v>
      </c>
      <c r="E167" s="149">
        <f t="shared" si="30"/>
        <v>4.3997893455587425E-2</v>
      </c>
      <c r="F167" s="19">
        <f t="shared" si="31"/>
        <v>6.9400000000000003E-2</v>
      </c>
      <c r="G167" s="19">
        <f t="shared" si="31"/>
        <v>4.3997893455587425E-2</v>
      </c>
      <c r="H167" s="19">
        <f t="shared" si="34"/>
        <v>4.8163600000000004E-3</v>
      </c>
      <c r="I167" s="19">
        <f t="shared" si="35"/>
        <v>3.3425538400000003E-4</v>
      </c>
      <c r="J167" s="19">
        <f t="shared" si="36"/>
        <v>2.3197323649600005E-5</v>
      </c>
      <c r="K167" s="19">
        <f t="shared" si="37"/>
        <v>3.0534538058177674E-3</v>
      </c>
      <c r="L167" s="19">
        <f t="shared" si="38"/>
        <v>2.1190969412375306E-4</v>
      </c>
      <c r="M167" s="19">
        <f t="shared" ca="1" si="32"/>
        <v>4.4449665421689245E-2</v>
      </c>
      <c r="N167" s="19">
        <f t="shared" ca="1" si="39"/>
        <v>2.0409790935550417E-7</v>
      </c>
      <c r="O167" s="155">
        <f t="shared" ca="1" si="40"/>
        <v>580618.9015070938</v>
      </c>
      <c r="P167" s="19">
        <f t="shared" ca="1" si="41"/>
        <v>7799.8246653133419</v>
      </c>
      <c r="Q167" s="19">
        <f t="shared" ca="1" si="42"/>
        <v>893237.32540906873</v>
      </c>
      <c r="R167" s="17">
        <f t="shared" ca="1" si="33"/>
        <v>-4.5177196610182019E-4</v>
      </c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</row>
    <row r="168" spans="1:35" x14ac:dyDescent="0.2">
      <c r="A168" s="156">
        <v>700</v>
      </c>
      <c r="B168" s="156">
        <v>4.8076227492243266E-2</v>
      </c>
      <c r="C168" s="148">
        <v>0.1</v>
      </c>
      <c r="D168" s="149">
        <f t="shared" si="30"/>
        <v>7.0000000000000007E-2</v>
      </c>
      <c r="E168" s="149">
        <f t="shared" si="30"/>
        <v>4.8076227492243266E-2</v>
      </c>
      <c r="F168" s="19">
        <f t="shared" si="31"/>
        <v>7.000000000000001E-3</v>
      </c>
      <c r="G168" s="19">
        <f t="shared" si="31"/>
        <v>4.8076227492243268E-3</v>
      </c>
      <c r="H168" s="19">
        <f t="shared" si="34"/>
        <v>4.9000000000000009E-4</v>
      </c>
      <c r="I168" s="19">
        <f t="shared" si="35"/>
        <v>3.4300000000000007E-5</v>
      </c>
      <c r="J168" s="19">
        <f t="shared" si="36"/>
        <v>2.4010000000000008E-6</v>
      </c>
      <c r="K168" s="19">
        <f t="shared" si="37"/>
        <v>3.3653359244570293E-4</v>
      </c>
      <c r="L168" s="19">
        <f t="shared" si="38"/>
        <v>2.3557351471199206E-5</v>
      </c>
      <c r="M168" s="19">
        <f t="shared" ca="1" si="32"/>
        <v>4.4614431110028233E-2</v>
      </c>
      <c r="N168" s="19">
        <f t="shared" ca="1" si="39"/>
        <v>1.1984034191917097E-6</v>
      </c>
      <c r="O168" s="155">
        <f t="shared" ca="1" si="40"/>
        <v>5803.2992844917544</v>
      </c>
      <c r="P168" s="19">
        <f t="shared" ca="1" si="41"/>
        <v>76.480580210910162</v>
      </c>
      <c r="Q168" s="19">
        <f t="shared" ca="1" si="42"/>
        <v>8941.4779831397391</v>
      </c>
      <c r="R168" s="17">
        <f t="shared" ca="1" si="33"/>
        <v>3.4617963822150336E-3</v>
      </c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</row>
    <row r="169" spans="1:35" x14ac:dyDescent="0.2">
      <c r="A169" s="156">
        <v>727</v>
      </c>
      <c r="B169" s="156">
        <v>4.1928557472971487E-2</v>
      </c>
      <c r="C169" s="148">
        <v>0.1</v>
      </c>
      <c r="D169" s="149">
        <f t="shared" si="30"/>
        <v>7.2700000000000001E-2</v>
      </c>
      <c r="E169" s="149">
        <f t="shared" si="30"/>
        <v>4.1928557472971487E-2</v>
      </c>
      <c r="F169" s="19">
        <f t="shared" si="31"/>
        <v>7.2700000000000004E-3</v>
      </c>
      <c r="G169" s="19">
        <f t="shared" si="31"/>
        <v>4.1928557472971492E-3</v>
      </c>
      <c r="H169" s="19">
        <f t="shared" si="34"/>
        <v>5.2852900000000002E-4</v>
      </c>
      <c r="I169" s="19">
        <f t="shared" si="35"/>
        <v>3.8424058300000004E-5</v>
      </c>
      <c r="J169" s="19">
        <f t="shared" si="36"/>
        <v>2.7934290384100003E-6</v>
      </c>
      <c r="K169" s="19">
        <f t="shared" si="37"/>
        <v>3.0482061282850276E-4</v>
      </c>
      <c r="L169" s="19">
        <f t="shared" si="38"/>
        <v>2.2160458552632149E-5</v>
      </c>
      <c r="M169" s="19">
        <f t="shared" ca="1" si="32"/>
        <v>4.5355876151306061E-2</v>
      </c>
      <c r="N169" s="19">
        <f t="shared" ca="1" si="39"/>
        <v>1.1746513322861057E-6</v>
      </c>
      <c r="O169" s="155">
        <f t="shared" ca="1" si="40"/>
        <v>5790.1858332512838</v>
      </c>
      <c r="P169" s="19">
        <f t="shared" ca="1" si="41"/>
        <v>69.853976973501432</v>
      </c>
      <c r="Q169" s="19">
        <f t="shared" ca="1" si="42"/>
        <v>8981.9839962912883</v>
      </c>
      <c r="R169" s="17">
        <f t="shared" ca="1" si="33"/>
        <v>-3.4273186783345747E-3</v>
      </c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</row>
    <row r="170" spans="1:35" x14ac:dyDescent="0.2">
      <c r="A170" s="156">
        <v>727</v>
      </c>
      <c r="B170" s="156">
        <v>5.0928557471167049E-2</v>
      </c>
      <c r="C170" s="148">
        <v>0.1</v>
      </c>
      <c r="D170" s="149">
        <f t="shared" si="30"/>
        <v>7.2700000000000001E-2</v>
      </c>
      <c r="E170" s="149">
        <f t="shared" si="30"/>
        <v>5.0928557471167049E-2</v>
      </c>
      <c r="F170" s="19">
        <f t="shared" si="31"/>
        <v>7.2700000000000004E-3</v>
      </c>
      <c r="G170" s="19">
        <f t="shared" si="31"/>
        <v>5.0928557471167056E-3</v>
      </c>
      <c r="H170" s="19">
        <f t="shared" si="34"/>
        <v>5.2852900000000002E-4</v>
      </c>
      <c r="I170" s="19">
        <f t="shared" si="35"/>
        <v>3.8424058300000004E-5</v>
      </c>
      <c r="J170" s="19">
        <f t="shared" si="36"/>
        <v>2.7934290384100003E-6</v>
      </c>
      <c r="K170" s="19">
        <f t="shared" si="37"/>
        <v>3.7025061281538451E-4</v>
      </c>
      <c r="L170" s="19">
        <f t="shared" si="38"/>
        <v>2.6917219551678453E-5</v>
      </c>
      <c r="M170" s="19">
        <f t="shared" ca="1" si="32"/>
        <v>4.5355876151306061E-2</v>
      </c>
      <c r="N170" s="19">
        <f t="shared" ca="1" si="39"/>
        <v>3.1054777092727604E-6</v>
      </c>
      <c r="O170" s="155">
        <f t="shared" ca="1" si="40"/>
        <v>5790.1858332512838</v>
      </c>
      <c r="P170" s="19">
        <f t="shared" ca="1" si="41"/>
        <v>69.853976973501432</v>
      </c>
      <c r="Q170" s="19">
        <f t="shared" ca="1" si="42"/>
        <v>8981.9839962912883</v>
      </c>
      <c r="R170" s="17">
        <f t="shared" ca="1" si="33"/>
        <v>5.5726813198609879E-3</v>
      </c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</row>
    <row r="171" spans="1:35" x14ac:dyDescent="0.2">
      <c r="A171" s="156">
        <v>731</v>
      </c>
      <c r="B171" s="156">
        <v>4.5647396723043174E-2</v>
      </c>
      <c r="C171" s="148">
        <v>0.1</v>
      </c>
      <c r="D171" s="149">
        <f t="shared" si="30"/>
        <v>7.3099999999999998E-2</v>
      </c>
      <c r="E171" s="149">
        <f t="shared" si="30"/>
        <v>4.5647396723043174E-2</v>
      </c>
      <c r="F171" s="19">
        <f t="shared" si="31"/>
        <v>7.3100000000000005E-3</v>
      </c>
      <c r="G171" s="19">
        <f t="shared" si="31"/>
        <v>4.5647396723043172E-3</v>
      </c>
      <c r="H171" s="19">
        <f t="shared" si="34"/>
        <v>5.3436100000000002E-4</v>
      </c>
      <c r="I171" s="19">
        <f t="shared" si="35"/>
        <v>3.9061789100000001E-5</v>
      </c>
      <c r="J171" s="19">
        <f t="shared" si="36"/>
        <v>2.85541678321E-6</v>
      </c>
      <c r="K171" s="19">
        <f t="shared" si="37"/>
        <v>3.3368247004544557E-4</v>
      </c>
      <c r="L171" s="19">
        <f t="shared" si="38"/>
        <v>2.439218856032207E-5</v>
      </c>
      <c r="M171" s="19">
        <f t="shared" ca="1" si="32"/>
        <v>4.5465719783712312E-2</v>
      </c>
      <c r="N171" s="19">
        <f t="shared" ca="1" si="39"/>
        <v>3.3006510284629628E-9</v>
      </c>
      <c r="O171" s="155">
        <f t="shared" ca="1" si="40"/>
        <v>5788.2278634878721</v>
      </c>
      <c r="P171" s="19">
        <f t="shared" ca="1" si="41"/>
        <v>68.90033237070223</v>
      </c>
      <c r="Q171" s="19">
        <f t="shared" ca="1" si="42"/>
        <v>8987.9199109877336</v>
      </c>
      <c r="R171" s="17">
        <f t="shared" ca="1" si="33"/>
        <v>1.8167693933086176E-4</v>
      </c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</row>
    <row r="172" spans="1:35" x14ac:dyDescent="0.2">
      <c r="A172" s="156">
        <v>738</v>
      </c>
      <c r="B172" s="156">
        <v>3.4905349998831818E-2</v>
      </c>
      <c r="C172" s="148">
        <v>0.1</v>
      </c>
      <c r="D172" s="149">
        <f t="shared" si="30"/>
        <v>7.3800000000000004E-2</v>
      </c>
      <c r="E172" s="149">
        <f t="shared" si="30"/>
        <v>3.4905349998831818E-2</v>
      </c>
      <c r="F172" s="19">
        <f t="shared" si="31"/>
        <v>7.3800000000000011E-3</v>
      </c>
      <c r="G172" s="19">
        <f t="shared" si="31"/>
        <v>3.4905349998831819E-3</v>
      </c>
      <c r="H172" s="19">
        <f t="shared" si="34"/>
        <v>5.4464400000000016E-4</v>
      </c>
      <c r="I172" s="19">
        <f t="shared" si="35"/>
        <v>4.0194727200000014E-5</v>
      </c>
      <c r="J172" s="19">
        <f t="shared" si="36"/>
        <v>2.9663708673600013E-6</v>
      </c>
      <c r="K172" s="19">
        <f t="shared" si="37"/>
        <v>2.5760148299137881E-4</v>
      </c>
      <c r="L172" s="19">
        <f t="shared" si="38"/>
        <v>1.9010989444763758E-5</v>
      </c>
      <c r="M172" s="19">
        <f t="shared" ca="1" si="32"/>
        <v>4.5657946092352478E-2</v>
      </c>
      <c r="N172" s="19">
        <f t="shared" ca="1" si="39"/>
        <v>1.1561832275039576E-5</v>
      </c>
      <c r="O172" s="155">
        <f t="shared" ca="1" si="40"/>
        <v>5784.7919715989547</v>
      </c>
      <c r="P172" s="19">
        <f t="shared" ca="1" si="41"/>
        <v>67.248784171544187</v>
      </c>
      <c r="Q172" s="19">
        <f t="shared" ca="1" si="42"/>
        <v>8998.2672712952735</v>
      </c>
      <c r="R172" s="17">
        <f t="shared" ca="1" si="33"/>
        <v>-1.075259609352066E-2</v>
      </c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</row>
    <row r="173" spans="1:35" x14ac:dyDescent="0.2">
      <c r="A173" s="156">
        <v>738</v>
      </c>
      <c r="B173" s="156">
        <v>4.0905350000054179E-2</v>
      </c>
      <c r="C173" s="148">
        <v>0.1</v>
      </c>
      <c r="D173" s="149">
        <f t="shared" si="30"/>
        <v>7.3800000000000004E-2</v>
      </c>
      <c r="E173" s="149">
        <f t="shared" si="30"/>
        <v>4.0905350000054179E-2</v>
      </c>
      <c r="F173" s="19">
        <f t="shared" si="31"/>
        <v>7.3800000000000011E-3</v>
      </c>
      <c r="G173" s="19">
        <f t="shared" si="31"/>
        <v>4.0905350000054177E-3</v>
      </c>
      <c r="H173" s="19">
        <f t="shared" si="34"/>
        <v>5.4464400000000016E-4</v>
      </c>
      <c r="I173" s="19">
        <f t="shared" si="35"/>
        <v>4.0194727200000014E-5</v>
      </c>
      <c r="J173" s="19">
        <f t="shared" si="36"/>
        <v>2.9663708673600013E-6</v>
      </c>
      <c r="K173" s="19">
        <f t="shared" si="37"/>
        <v>3.0188148300039987E-4</v>
      </c>
      <c r="L173" s="19">
        <f t="shared" si="38"/>
        <v>2.227885344542951E-5</v>
      </c>
      <c r="M173" s="19">
        <f t="shared" ca="1" si="32"/>
        <v>4.5657946092352478E-2</v>
      </c>
      <c r="N173" s="19">
        <f t="shared" ca="1" si="39"/>
        <v>2.2587169616529062E-6</v>
      </c>
      <c r="O173" s="155">
        <f t="shared" ca="1" si="40"/>
        <v>5784.7919715989547</v>
      </c>
      <c r="P173" s="19">
        <f t="shared" ca="1" si="41"/>
        <v>67.248784171544187</v>
      </c>
      <c r="Q173" s="19">
        <f t="shared" ca="1" si="42"/>
        <v>8998.2672712952735</v>
      </c>
      <c r="R173" s="17">
        <f t="shared" ca="1" si="33"/>
        <v>-4.7525960922982988E-3</v>
      </c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</row>
    <row r="174" spans="1:35" x14ac:dyDescent="0.2">
      <c r="A174" s="156">
        <v>740</v>
      </c>
      <c r="B174" s="156">
        <v>5.226476160351938E-2</v>
      </c>
      <c r="C174" s="148">
        <v>0.1</v>
      </c>
      <c r="D174" s="149">
        <f t="shared" si="30"/>
        <v>7.3999999999999996E-2</v>
      </c>
      <c r="E174" s="149">
        <f t="shared" si="30"/>
        <v>5.226476160351938E-2</v>
      </c>
      <c r="F174" s="19">
        <f t="shared" si="31"/>
        <v>7.4000000000000003E-3</v>
      </c>
      <c r="G174" s="19">
        <f t="shared" si="31"/>
        <v>5.2264761603519382E-3</v>
      </c>
      <c r="H174" s="19">
        <f t="shared" si="34"/>
        <v>5.4759999999999997E-4</v>
      </c>
      <c r="I174" s="19">
        <f t="shared" si="35"/>
        <v>4.0522399999999997E-5</v>
      </c>
      <c r="J174" s="19">
        <f t="shared" si="36"/>
        <v>2.9986575999999997E-6</v>
      </c>
      <c r="K174" s="19">
        <f t="shared" si="37"/>
        <v>3.8675923586604341E-4</v>
      </c>
      <c r="L174" s="19">
        <f t="shared" si="38"/>
        <v>2.8620183454087212E-5</v>
      </c>
      <c r="M174" s="19">
        <f t="shared" ca="1" si="32"/>
        <v>4.5712867883583766E-2</v>
      </c>
      <c r="N174" s="19">
        <f t="shared" ca="1" si="39"/>
        <v>4.2927311317331739E-6</v>
      </c>
      <c r="O174" s="155">
        <f t="shared" ca="1" si="40"/>
        <v>5783.8080816459778</v>
      </c>
      <c r="P174" s="19">
        <f t="shared" ca="1" si="41"/>
        <v>66.780956134637094</v>
      </c>
      <c r="Q174" s="19">
        <f t="shared" ca="1" si="42"/>
        <v>9001.2141833712594</v>
      </c>
      <c r="R174" s="17">
        <f t="shared" ca="1" si="33"/>
        <v>6.5518937199356142E-3</v>
      </c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</row>
    <row r="175" spans="1:35" x14ac:dyDescent="0.2">
      <c r="A175" s="156">
        <v>982</v>
      </c>
      <c r="B175" s="156">
        <v>5.8740558953783009E-2</v>
      </c>
      <c r="C175" s="148">
        <v>0.1</v>
      </c>
      <c r="D175" s="149">
        <f t="shared" si="30"/>
        <v>9.8199999999999996E-2</v>
      </c>
      <c r="E175" s="149">
        <f t="shared" si="30"/>
        <v>5.8740558953783009E-2</v>
      </c>
      <c r="F175" s="19">
        <f t="shared" si="31"/>
        <v>9.8200000000000006E-3</v>
      </c>
      <c r="G175" s="19">
        <f t="shared" si="31"/>
        <v>5.8740558953783014E-3</v>
      </c>
      <c r="H175" s="19">
        <f t="shared" si="34"/>
        <v>9.6432400000000002E-4</v>
      </c>
      <c r="I175" s="19">
        <f t="shared" si="35"/>
        <v>9.4696616799999994E-5</v>
      </c>
      <c r="J175" s="19">
        <f t="shared" si="36"/>
        <v>9.2992077697599982E-6</v>
      </c>
      <c r="K175" s="19">
        <f t="shared" si="37"/>
        <v>5.7683228892614917E-4</v>
      </c>
      <c r="L175" s="19">
        <f t="shared" si="38"/>
        <v>5.6644930772547844E-5</v>
      </c>
      <c r="M175" s="19">
        <f t="shared" ca="1" si="32"/>
        <v>5.2358367759147748E-2</v>
      </c>
      <c r="N175" s="19">
        <f t="shared" ca="1" si="39"/>
        <v>4.0732364444879874E-6</v>
      </c>
      <c r="O175" s="155">
        <f t="shared" ca="1" si="40"/>
        <v>5657.6053995805205</v>
      </c>
      <c r="P175" s="19">
        <f t="shared" ca="1" si="41"/>
        <v>22.918910705927569</v>
      </c>
      <c r="Q175" s="19">
        <f t="shared" ca="1" si="42"/>
        <v>9326.0241013515551</v>
      </c>
      <c r="R175" s="17">
        <f t="shared" ca="1" si="33"/>
        <v>6.3821911946352616E-3</v>
      </c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</row>
    <row r="176" spans="1:35" x14ac:dyDescent="0.2">
      <c r="A176" s="156">
        <v>982</v>
      </c>
      <c r="B176" s="156">
        <v>6.0740558954190463E-2</v>
      </c>
      <c r="C176" s="148">
        <v>0.1</v>
      </c>
      <c r="D176" s="149">
        <f t="shared" si="30"/>
        <v>9.8199999999999996E-2</v>
      </c>
      <c r="E176" s="149">
        <f t="shared" si="30"/>
        <v>6.0740558954190463E-2</v>
      </c>
      <c r="F176" s="19">
        <f t="shared" si="31"/>
        <v>9.8200000000000006E-3</v>
      </c>
      <c r="G176" s="19">
        <f t="shared" si="31"/>
        <v>6.0740558954190463E-3</v>
      </c>
      <c r="H176" s="19">
        <f t="shared" si="34"/>
        <v>9.6432400000000002E-4</v>
      </c>
      <c r="I176" s="19">
        <f t="shared" si="35"/>
        <v>9.4696616799999994E-5</v>
      </c>
      <c r="J176" s="19">
        <f t="shared" si="36"/>
        <v>9.2992077697599982E-6</v>
      </c>
      <c r="K176" s="19">
        <f t="shared" si="37"/>
        <v>5.9647228893015033E-4</v>
      </c>
      <c r="L176" s="19">
        <f t="shared" si="38"/>
        <v>5.8573578772940757E-5</v>
      </c>
      <c r="M176" s="19">
        <f t="shared" ca="1" si="32"/>
        <v>5.2358367759147748E-2</v>
      </c>
      <c r="N176" s="19">
        <f t="shared" ca="1" si="39"/>
        <v>7.0261129230251619E-6</v>
      </c>
      <c r="O176" s="155">
        <f t="shared" ca="1" si="40"/>
        <v>5657.6053995805205</v>
      </c>
      <c r="P176" s="19">
        <f t="shared" ca="1" si="41"/>
        <v>22.918910705927569</v>
      </c>
      <c r="Q176" s="19">
        <f t="shared" ca="1" si="42"/>
        <v>9326.0241013515551</v>
      </c>
      <c r="R176" s="17">
        <f t="shared" ca="1" si="33"/>
        <v>8.3821911950427153E-3</v>
      </c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</row>
    <row r="177" spans="1:35" x14ac:dyDescent="0.2">
      <c r="A177" s="156">
        <v>982</v>
      </c>
      <c r="B177" s="156">
        <v>5.114055895660026E-2</v>
      </c>
      <c r="C177" s="148">
        <v>1</v>
      </c>
      <c r="D177" s="149">
        <f t="shared" si="30"/>
        <v>9.8199999999999996E-2</v>
      </c>
      <c r="E177" s="149">
        <f t="shared" si="30"/>
        <v>5.114055895660026E-2</v>
      </c>
      <c r="F177" s="19">
        <f t="shared" si="31"/>
        <v>9.8199999999999996E-2</v>
      </c>
      <c r="G177" s="19">
        <f t="shared" si="31"/>
        <v>5.114055895660026E-2</v>
      </c>
      <c r="H177" s="19">
        <f t="shared" si="34"/>
        <v>9.6432399999999991E-3</v>
      </c>
      <c r="I177" s="19">
        <f t="shared" si="35"/>
        <v>9.4696616799999991E-4</v>
      </c>
      <c r="J177" s="19">
        <f t="shared" si="36"/>
        <v>9.2992077697599988E-5</v>
      </c>
      <c r="K177" s="19">
        <f t="shared" si="37"/>
        <v>5.0220028895381456E-3</v>
      </c>
      <c r="L177" s="19">
        <f t="shared" si="38"/>
        <v>4.9316068375264584E-4</v>
      </c>
      <c r="M177" s="19">
        <f t="shared" ca="1" si="32"/>
        <v>5.2358367759147748E-2</v>
      </c>
      <c r="N177" s="19">
        <f t="shared" ca="1" si="39"/>
        <v>1.4830582795621457E-6</v>
      </c>
      <c r="O177" s="155">
        <f t="shared" ca="1" si="40"/>
        <v>565760.53995805187</v>
      </c>
      <c r="P177" s="19">
        <f t="shared" ca="1" si="41"/>
        <v>2291.8910705927588</v>
      </c>
      <c r="Q177" s="19">
        <f t="shared" ca="1" si="42"/>
        <v>932602.41013515554</v>
      </c>
      <c r="R177" s="17">
        <f t="shared" ca="1" si="33"/>
        <v>-1.2178088025474876E-3</v>
      </c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</row>
    <row r="178" spans="1:35" x14ac:dyDescent="0.2">
      <c r="A178" s="156">
        <v>993</v>
      </c>
      <c r="B178" s="156">
        <v>5.0716064159318799E-2</v>
      </c>
      <c r="C178" s="148">
        <v>0.1</v>
      </c>
      <c r="D178" s="149">
        <f t="shared" si="30"/>
        <v>9.9299999999999999E-2</v>
      </c>
      <c r="E178" s="149">
        <f t="shared" si="30"/>
        <v>5.0716064159318799E-2</v>
      </c>
      <c r="F178" s="19">
        <f t="shared" si="31"/>
        <v>9.9300000000000013E-3</v>
      </c>
      <c r="G178" s="19">
        <f t="shared" si="31"/>
        <v>5.0716064159318803E-3</v>
      </c>
      <c r="H178" s="19">
        <f t="shared" si="34"/>
        <v>9.8604900000000013E-4</v>
      </c>
      <c r="I178" s="19">
        <f t="shared" si="35"/>
        <v>9.7914665700000019E-5</v>
      </c>
      <c r="J178" s="19">
        <f t="shared" si="36"/>
        <v>9.722926304010002E-6</v>
      </c>
      <c r="K178" s="19">
        <f t="shared" si="37"/>
        <v>5.0361051710203571E-4</v>
      </c>
      <c r="L178" s="19">
        <f t="shared" si="38"/>
        <v>5.0008524348232144E-5</v>
      </c>
      <c r="M178" s="19">
        <f t="shared" ca="1" si="32"/>
        <v>5.266043419789436E-2</v>
      </c>
      <c r="N178" s="19">
        <f t="shared" ca="1" si="39"/>
        <v>3.7805748469103258E-7</v>
      </c>
      <c r="O178" s="155">
        <f t="shared" ca="1" si="40"/>
        <v>5651.5361155185674</v>
      </c>
      <c r="P178" s="19">
        <f t="shared" ca="1" si="41"/>
        <v>21.501389045952063</v>
      </c>
      <c r="Q178" s="19">
        <f t="shared" ca="1" si="42"/>
        <v>9339.2602664567294</v>
      </c>
      <c r="R178" s="17">
        <f t="shared" ca="1" si="33"/>
        <v>-1.9443700385755602E-3</v>
      </c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</row>
    <row r="179" spans="1:35" x14ac:dyDescent="0.2">
      <c r="A179" s="156">
        <v>1002</v>
      </c>
      <c r="B179" s="156">
        <v>5.5332339806429959E-2</v>
      </c>
      <c r="C179" s="148">
        <v>0.1</v>
      </c>
      <c r="D179" s="149">
        <f t="shared" si="30"/>
        <v>0.1002</v>
      </c>
      <c r="E179" s="149">
        <f t="shared" si="30"/>
        <v>5.5332339806429959E-2</v>
      </c>
      <c r="F179" s="19">
        <f t="shared" si="31"/>
        <v>1.0020000000000001E-2</v>
      </c>
      <c r="G179" s="19">
        <f t="shared" si="31"/>
        <v>5.5332339806429959E-3</v>
      </c>
      <c r="H179" s="19">
        <f t="shared" si="34"/>
        <v>1.0040040000000002E-3</v>
      </c>
      <c r="I179" s="19">
        <f t="shared" si="35"/>
        <v>1.0060120080000002E-4</v>
      </c>
      <c r="J179" s="19">
        <f t="shared" si="36"/>
        <v>1.0080240320160002E-5</v>
      </c>
      <c r="K179" s="19">
        <f t="shared" si="37"/>
        <v>5.5443004486042816E-4</v>
      </c>
      <c r="L179" s="19">
        <f t="shared" si="38"/>
        <v>5.55538904950149E-5</v>
      </c>
      <c r="M179" s="19">
        <f t="shared" ca="1" si="32"/>
        <v>5.290757935358651E-2</v>
      </c>
      <c r="N179" s="19">
        <f t="shared" ca="1" si="39"/>
        <v>5.8794632536735653E-7</v>
      </c>
      <c r="O179" s="155">
        <f t="shared" ca="1" si="40"/>
        <v>5646.5491069366062</v>
      </c>
      <c r="P179" s="19">
        <f t="shared" ca="1" si="41"/>
        <v>20.377258576659695</v>
      </c>
      <c r="Q179" s="19">
        <f t="shared" ca="1" si="42"/>
        <v>9349.9891094271388</v>
      </c>
      <c r="R179" s="17">
        <f t="shared" ca="1" si="33"/>
        <v>2.4247604528434483E-3</v>
      </c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</row>
    <row r="180" spans="1:35" x14ac:dyDescent="0.2">
      <c r="A180" s="156">
        <v>1150</v>
      </c>
      <c r="B180" s="156">
        <v>5.3904753397715936E-2</v>
      </c>
      <c r="C180" s="148">
        <v>0.1</v>
      </c>
      <c r="D180" s="149">
        <f t="shared" si="30"/>
        <v>0.115</v>
      </c>
      <c r="E180" s="149">
        <f t="shared" si="30"/>
        <v>5.3904753397715936E-2</v>
      </c>
      <c r="F180" s="19">
        <f t="shared" si="31"/>
        <v>1.1500000000000002E-2</v>
      </c>
      <c r="G180" s="19">
        <f t="shared" si="31"/>
        <v>5.3904753397715941E-3</v>
      </c>
      <c r="H180" s="19">
        <f t="shared" si="34"/>
        <v>1.3225000000000003E-3</v>
      </c>
      <c r="I180" s="19">
        <f t="shared" si="35"/>
        <v>1.5208750000000003E-4</v>
      </c>
      <c r="J180" s="19">
        <f t="shared" si="36"/>
        <v>1.7490062500000005E-5</v>
      </c>
      <c r="K180" s="19">
        <f t="shared" si="37"/>
        <v>6.199046640737334E-4</v>
      </c>
      <c r="L180" s="19">
        <f t="shared" si="38"/>
        <v>7.1289036368479342E-5</v>
      </c>
      <c r="M180" s="19">
        <f t="shared" ca="1" si="32"/>
        <v>5.6971729629940938E-2</v>
      </c>
      <c r="N180" s="19">
        <f t="shared" ca="1" si="39"/>
        <v>9.4063432090330709E-7</v>
      </c>
      <c r="O180" s="155">
        <f t="shared" ca="1" si="40"/>
        <v>5561.8254451219636</v>
      </c>
      <c r="P180" s="19">
        <f t="shared" ca="1" si="41"/>
        <v>6.3641826542327218</v>
      </c>
      <c r="Q180" s="19">
        <f t="shared" ca="1" si="42"/>
        <v>9513.2698417183001</v>
      </c>
      <c r="R180" s="17">
        <f t="shared" ca="1" si="33"/>
        <v>-3.0669762322250022E-3</v>
      </c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</row>
    <row r="181" spans="1:35" x14ac:dyDescent="0.2">
      <c r="A181" s="156">
        <v>1157</v>
      </c>
      <c r="B181" s="156">
        <v>5.4161246866945262E-2</v>
      </c>
      <c r="C181" s="148">
        <v>0.1</v>
      </c>
      <c r="D181" s="149">
        <f t="shared" si="30"/>
        <v>0.1157</v>
      </c>
      <c r="E181" s="149">
        <f t="shared" si="30"/>
        <v>5.4161246866945262E-2</v>
      </c>
      <c r="F181" s="19">
        <f t="shared" si="31"/>
        <v>1.157E-2</v>
      </c>
      <c r="G181" s="19">
        <f t="shared" si="31"/>
        <v>5.4161246866945264E-3</v>
      </c>
      <c r="H181" s="19">
        <f t="shared" si="34"/>
        <v>1.3386489999999999E-3</v>
      </c>
      <c r="I181" s="19">
        <f t="shared" si="35"/>
        <v>1.548816893E-4</v>
      </c>
      <c r="J181" s="19">
        <f t="shared" si="36"/>
        <v>1.7919811452009999E-5</v>
      </c>
      <c r="K181" s="19">
        <f t="shared" si="37"/>
        <v>6.2664562625055673E-4</v>
      </c>
      <c r="L181" s="19">
        <f t="shared" si="38"/>
        <v>7.2502898957189414E-5</v>
      </c>
      <c r="M181" s="19">
        <f t="shared" ca="1" si="32"/>
        <v>5.7163952276461559E-2</v>
      </c>
      <c r="N181" s="19">
        <f t="shared" ca="1" si="39"/>
        <v>9.0162397763384346E-7</v>
      </c>
      <c r="O181" s="155">
        <f t="shared" ca="1" si="40"/>
        <v>5557.6926545001188</v>
      </c>
      <c r="P181" s="19">
        <f t="shared" ca="1" si="41"/>
        <v>5.9043408375102633</v>
      </c>
      <c r="Q181" s="19">
        <f t="shared" ca="1" si="42"/>
        <v>9520.3723241481694</v>
      </c>
      <c r="R181" s="17">
        <f t="shared" ca="1" si="33"/>
        <v>-3.0027054095162972E-3</v>
      </c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</row>
    <row r="182" spans="1:35" x14ac:dyDescent="0.2">
      <c r="A182" s="156">
        <v>1157</v>
      </c>
      <c r="B182" s="156">
        <v>6.1161246872009328E-2</v>
      </c>
      <c r="C182" s="148">
        <v>0.1</v>
      </c>
      <c r="D182" s="149">
        <f t="shared" si="30"/>
        <v>0.1157</v>
      </c>
      <c r="E182" s="149">
        <f t="shared" si="30"/>
        <v>6.1161246872009328E-2</v>
      </c>
      <c r="F182" s="19">
        <f t="shared" si="31"/>
        <v>1.157E-2</v>
      </c>
      <c r="G182" s="19">
        <f t="shared" si="31"/>
        <v>6.116124687200933E-3</v>
      </c>
      <c r="H182" s="19">
        <f t="shared" si="34"/>
        <v>1.3386489999999999E-3</v>
      </c>
      <c r="I182" s="19">
        <f t="shared" si="35"/>
        <v>1.548816893E-4</v>
      </c>
      <c r="J182" s="19">
        <f t="shared" si="36"/>
        <v>1.7919811452009999E-5</v>
      </c>
      <c r="K182" s="19">
        <f t="shared" si="37"/>
        <v>7.0763562630914796E-4</v>
      </c>
      <c r="L182" s="19">
        <f t="shared" si="38"/>
        <v>8.1873441963968414E-5</v>
      </c>
      <c r="M182" s="19">
        <f t="shared" ca="1" si="32"/>
        <v>5.7163952276461559E-2</v>
      </c>
      <c r="N182" s="19">
        <f t="shared" ca="1" si="39"/>
        <v>1.5978364083595404E-6</v>
      </c>
      <c r="O182" s="155">
        <f t="shared" ca="1" si="40"/>
        <v>5557.6926545001188</v>
      </c>
      <c r="P182" s="19">
        <f t="shared" ca="1" si="41"/>
        <v>5.9043408375102633</v>
      </c>
      <c r="Q182" s="19">
        <f t="shared" ca="1" si="42"/>
        <v>9520.3723241481694</v>
      </c>
      <c r="R182" s="17">
        <f t="shared" ca="1" si="33"/>
        <v>3.9972945955477693E-3</v>
      </c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</row>
    <row r="183" spans="1:35" x14ac:dyDescent="0.2">
      <c r="A183" s="156">
        <v>1168</v>
      </c>
      <c r="B183" s="156">
        <v>6.1135677517787229E-2</v>
      </c>
      <c r="C183" s="148">
        <v>0.1</v>
      </c>
      <c r="D183" s="149">
        <f t="shared" si="30"/>
        <v>0.1168</v>
      </c>
      <c r="E183" s="149">
        <f t="shared" si="30"/>
        <v>6.1135677517787229E-2</v>
      </c>
      <c r="F183" s="19">
        <f t="shared" si="31"/>
        <v>1.1680000000000001E-2</v>
      </c>
      <c r="G183" s="19">
        <f t="shared" si="31"/>
        <v>6.1135677517787229E-3</v>
      </c>
      <c r="H183" s="19">
        <f t="shared" si="34"/>
        <v>1.3642240000000003E-3</v>
      </c>
      <c r="I183" s="19">
        <f t="shared" si="35"/>
        <v>1.5934136320000004E-4</v>
      </c>
      <c r="J183" s="19">
        <f t="shared" si="36"/>
        <v>1.8611071221760005E-5</v>
      </c>
      <c r="K183" s="19">
        <f t="shared" si="37"/>
        <v>7.1406471340775489E-4</v>
      </c>
      <c r="L183" s="19">
        <f t="shared" si="38"/>
        <v>8.3402758526025775E-5</v>
      </c>
      <c r="M183" s="19">
        <f t="shared" ca="1" si="32"/>
        <v>5.7466016311669081E-2</v>
      </c>
      <c r="N183" s="19">
        <f t="shared" ca="1" si="39"/>
        <v>1.3466413367688501E-6</v>
      </c>
      <c r="O183" s="155">
        <f t="shared" ca="1" si="40"/>
        <v>5551.1755745503369</v>
      </c>
      <c r="P183" s="19">
        <f t="shared" ca="1" si="41"/>
        <v>5.2176834599589954</v>
      </c>
      <c r="Q183" s="19">
        <f t="shared" ca="1" si="42"/>
        <v>9531.4190775304087</v>
      </c>
      <c r="R183" s="17">
        <f t="shared" ca="1" si="33"/>
        <v>3.669661206118148E-3</v>
      </c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</row>
    <row r="184" spans="1:35" x14ac:dyDescent="0.2">
      <c r="A184" s="156">
        <v>1177</v>
      </c>
      <c r="B184" s="156">
        <v>5.8751066678566589E-2</v>
      </c>
      <c r="C184" s="148">
        <v>0.1</v>
      </c>
      <c r="D184" s="149">
        <f t="shared" si="30"/>
        <v>0.1177</v>
      </c>
      <c r="E184" s="149">
        <f t="shared" si="30"/>
        <v>5.8751066678566589E-2</v>
      </c>
      <c r="F184" s="19">
        <f t="shared" si="31"/>
        <v>1.1770000000000001E-2</v>
      </c>
      <c r="G184" s="19">
        <f t="shared" si="31"/>
        <v>5.8751066678566595E-3</v>
      </c>
      <c r="H184" s="19">
        <f t="shared" si="34"/>
        <v>1.385329E-3</v>
      </c>
      <c r="I184" s="19">
        <f t="shared" si="35"/>
        <v>1.6305322329999999E-4</v>
      </c>
      <c r="J184" s="19">
        <f t="shared" si="36"/>
        <v>1.9191364382409997E-5</v>
      </c>
      <c r="K184" s="19">
        <f t="shared" si="37"/>
        <v>6.9150005480672877E-4</v>
      </c>
      <c r="L184" s="19">
        <f t="shared" si="38"/>
        <v>8.1389556450751975E-5</v>
      </c>
      <c r="M184" s="19">
        <f t="shared" ca="1" si="32"/>
        <v>5.7713159500829267E-2</v>
      </c>
      <c r="N184" s="19">
        <f t="shared" ca="1" si="39"/>
        <v>1.077251309598654E-7</v>
      </c>
      <c r="O184" s="155">
        <f t="shared" ca="1" si="40"/>
        <v>5545.8228204829829</v>
      </c>
      <c r="P184" s="19">
        <f t="shared" ca="1" si="41"/>
        <v>4.6883969672661072</v>
      </c>
      <c r="Q184" s="19">
        <f t="shared" ca="1" si="42"/>
        <v>9540.3532752391329</v>
      </c>
      <c r="R184" s="17">
        <f t="shared" ca="1" si="33"/>
        <v>1.0379071777373225E-3</v>
      </c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</row>
    <row r="185" spans="1:35" x14ac:dyDescent="0.2">
      <c r="A185" s="156">
        <v>1217</v>
      </c>
      <c r="B185" s="156">
        <v>5.6929975837511693E-2</v>
      </c>
      <c r="C185" s="148">
        <v>0.1</v>
      </c>
      <c r="D185" s="149">
        <f t="shared" si="30"/>
        <v>0.1217</v>
      </c>
      <c r="E185" s="149">
        <f t="shared" si="30"/>
        <v>5.6929975837511693E-2</v>
      </c>
      <c r="F185" s="19">
        <f t="shared" si="31"/>
        <v>1.217E-2</v>
      </c>
      <c r="G185" s="19">
        <f t="shared" si="31"/>
        <v>5.6929975837511698E-3</v>
      </c>
      <c r="H185" s="19">
        <f t="shared" si="34"/>
        <v>1.4810890000000001E-3</v>
      </c>
      <c r="I185" s="19">
        <f t="shared" si="35"/>
        <v>1.8024853130000002E-4</v>
      </c>
      <c r="J185" s="19">
        <f t="shared" si="36"/>
        <v>2.1936246259210003E-5</v>
      </c>
      <c r="K185" s="19">
        <f t="shared" si="37"/>
        <v>6.9283780594251733E-4</v>
      </c>
      <c r="L185" s="19">
        <f t="shared" si="38"/>
        <v>8.4318360983204362E-5</v>
      </c>
      <c r="M185" s="19">
        <f t="shared" ca="1" si="32"/>
        <v>5.8811572451254603E-2</v>
      </c>
      <c r="N185" s="19">
        <f t="shared" ca="1" si="39"/>
        <v>3.5404058168487855E-7</v>
      </c>
      <c r="O185" s="155">
        <f t="shared" ca="1" si="40"/>
        <v>5521.8093394790994</v>
      </c>
      <c r="P185" s="19">
        <f t="shared" ca="1" si="41"/>
        <v>2.6863328734850227</v>
      </c>
      <c r="Q185" s="19">
        <f t="shared" ca="1" si="42"/>
        <v>9578.9241096605856</v>
      </c>
      <c r="R185" s="17">
        <f t="shared" ca="1" si="33"/>
        <v>-1.8815966137429099E-3</v>
      </c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</row>
    <row r="186" spans="1:35" x14ac:dyDescent="0.2">
      <c r="A186" s="156">
        <v>1237</v>
      </c>
      <c r="B186" s="156">
        <v>5.6519057741542242E-2</v>
      </c>
      <c r="C186" s="148">
        <v>0.1</v>
      </c>
      <c r="D186" s="149">
        <f t="shared" si="30"/>
        <v>0.1237</v>
      </c>
      <c r="E186" s="149">
        <f t="shared" si="30"/>
        <v>5.6519057741542242E-2</v>
      </c>
      <c r="F186" s="19">
        <f t="shared" si="31"/>
        <v>1.2370000000000001E-2</v>
      </c>
      <c r="G186" s="19">
        <f t="shared" si="31"/>
        <v>5.6519057741542247E-3</v>
      </c>
      <c r="H186" s="19">
        <f t="shared" si="34"/>
        <v>1.5301690000000001E-3</v>
      </c>
      <c r="I186" s="19">
        <f t="shared" si="35"/>
        <v>1.8928190530000002E-4</v>
      </c>
      <c r="J186" s="19">
        <f t="shared" si="36"/>
        <v>2.3414171685610003E-5</v>
      </c>
      <c r="K186" s="19">
        <f t="shared" si="37"/>
        <v>6.9914074426287757E-4</v>
      </c>
      <c r="L186" s="19">
        <f t="shared" si="38"/>
        <v>8.6483710065317964E-5</v>
      </c>
      <c r="M186" s="19">
        <f t="shared" ca="1" si="32"/>
        <v>5.936077817731223E-2</v>
      </c>
      <c r="N186" s="19">
        <f t="shared" ca="1" si="39"/>
        <v>8.0753750350727743E-7</v>
      </c>
      <c r="O186" s="155">
        <f t="shared" ca="1" si="40"/>
        <v>5509.6663699058645</v>
      </c>
      <c r="P186" s="19">
        <f t="shared" ca="1" si="41"/>
        <v>1.8970954936482636</v>
      </c>
      <c r="Q186" s="19">
        <f t="shared" ca="1" si="42"/>
        <v>9597.5110629778355</v>
      </c>
      <c r="R186" s="17">
        <f t="shared" ca="1" si="33"/>
        <v>-2.8417204357699885E-3</v>
      </c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</row>
    <row r="187" spans="1:35" x14ac:dyDescent="0.2">
      <c r="A187" s="156">
        <v>1237</v>
      </c>
      <c r="B187" s="156">
        <v>6.1519057738922897E-2</v>
      </c>
      <c r="C187" s="148">
        <v>0.1</v>
      </c>
      <c r="D187" s="149">
        <f t="shared" si="30"/>
        <v>0.1237</v>
      </c>
      <c r="E187" s="149">
        <f t="shared" si="30"/>
        <v>6.1519057738922897E-2</v>
      </c>
      <c r="F187" s="19">
        <f t="shared" si="31"/>
        <v>1.2370000000000001E-2</v>
      </c>
      <c r="G187" s="19">
        <f t="shared" si="31"/>
        <v>6.1519057738922897E-3</v>
      </c>
      <c r="H187" s="19">
        <f t="shared" si="34"/>
        <v>1.5301690000000001E-3</v>
      </c>
      <c r="I187" s="19">
        <f t="shared" si="35"/>
        <v>1.8928190530000002E-4</v>
      </c>
      <c r="J187" s="19">
        <f t="shared" si="36"/>
        <v>2.3414171685610003E-5</v>
      </c>
      <c r="K187" s="19">
        <f t="shared" si="37"/>
        <v>7.6099074423047631E-4</v>
      </c>
      <c r="L187" s="19">
        <f t="shared" si="38"/>
        <v>9.413455506130992E-5</v>
      </c>
      <c r="M187" s="19">
        <f t="shared" ca="1" si="32"/>
        <v>5.936077817731223E-2</v>
      </c>
      <c r="N187" s="19">
        <f t="shared" ca="1" si="39"/>
        <v>4.6581706660663321E-7</v>
      </c>
      <c r="O187" s="155">
        <f t="shared" ca="1" si="40"/>
        <v>5509.6663699058645</v>
      </c>
      <c r="P187" s="19">
        <f t="shared" ca="1" si="41"/>
        <v>1.8970954936482636</v>
      </c>
      <c r="Q187" s="19">
        <f t="shared" ca="1" si="42"/>
        <v>9597.5110629778355</v>
      </c>
      <c r="R187" s="17">
        <f t="shared" ca="1" si="33"/>
        <v>2.1582795616106668E-3</v>
      </c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</row>
    <row r="188" spans="1:35" x14ac:dyDescent="0.2">
      <c r="A188" s="156">
        <v>1237</v>
      </c>
      <c r="B188" s="156">
        <v>6.3519057739330351E-2</v>
      </c>
      <c r="C188" s="148">
        <v>0.1</v>
      </c>
      <c r="D188" s="149">
        <f t="shared" si="30"/>
        <v>0.1237</v>
      </c>
      <c r="E188" s="149">
        <f t="shared" si="30"/>
        <v>6.3519057739330351E-2</v>
      </c>
      <c r="F188" s="19">
        <f t="shared" si="31"/>
        <v>1.2370000000000001E-2</v>
      </c>
      <c r="G188" s="19">
        <f t="shared" si="31"/>
        <v>6.3519057739330354E-3</v>
      </c>
      <c r="H188" s="19">
        <f t="shared" si="34"/>
        <v>1.5301690000000001E-3</v>
      </c>
      <c r="I188" s="19">
        <f t="shared" si="35"/>
        <v>1.8928190530000002E-4</v>
      </c>
      <c r="J188" s="19">
        <f t="shared" si="36"/>
        <v>2.3414171685610003E-5</v>
      </c>
      <c r="K188" s="19">
        <f t="shared" si="37"/>
        <v>7.8573074423551653E-4</v>
      </c>
      <c r="L188" s="19">
        <f t="shared" si="38"/>
        <v>9.7194893061933397E-5</v>
      </c>
      <c r="M188" s="19">
        <f t="shared" ca="1" si="32"/>
        <v>5.936077817731223E-2</v>
      </c>
      <c r="N188" s="19">
        <f t="shared" ca="1" si="39"/>
        <v>1.7291288915897613E-6</v>
      </c>
      <c r="O188" s="155">
        <f t="shared" ca="1" si="40"/>
        <v>5509.6663699058645</v>
      </c>
      <c r="P188" s="19">
        <f t="shared" ca="1" si="41"/>
        <v>1.8970954936482636</v>
      </c>
      <c r="Q188" s="19">
        <f t="shared" ca="1" si="42"/>
        <v>9597.5110629778355</v>
      </c>
      <c r="R188" s="17">
        <f t="shared" ca="1" si="33"/>
        <v>4.1582795620181204E-3</v>
      </c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</row>
    <row r="189" spans="1:35" x14ac:dyDescent="0.2">
      <c r="A189" s="156">
        <v>1266</v>
      </c>
      <c r="B189" s="156">
        <v>4.3722775326771796E-2</v>
      </c>
      <c r="C189" s="148">
        <v>0.1</v>
      </c>
      <c r="D189" s="149">
        <f t="shared" si="30"/>
        <v>0.12659999999999999</v>
      </c>
      <c r="E189" s="149">
        <f t="shared" si="30"/>
        <v>4.3722775326771796E-2</v>
      </c>
      <c r="F189" s="19">
        <f t="shared" si="31"/>
        <v>1.2659999999999999E-2</v>
      </c>
      <c r="G189" s="19">
        <f t="shared" si="31"/>
        <v>4.3722775326771801E-3</v>
      </c>
      <c r="H189" s="19">
        <f t="shared" si="34"/>
        <v>1.6027559999999999E-3</v>
      </c>
      <c r="I189" s="19">
        <f t="shared" si="35"/>
        <v>2.0290890959999997E-4</v>
      </c>
      <c r="J189" s="19">
        <f t="shared" si="36"/>
        <v>2.5688267955359993E-5</v>
      </c>
      <c r="K189" s="19">
        <f t="shared" si="37"/>
        <v>5.53530335636931E-4</v>
      </c>
      <c r="L189" s="19">
        <f t="shared" si="38"/>
        <v>7.0076940491635455E-5</v>
      </c>
      <c r="M189" s="19">
        <f t="shared" ca="1" si="32"/>
        <v>6.0157125592971365E-2</v>
      </c>
      <c r="N189" s="19">
        <f t="shared" ca="1" si="39"/>
        <v>2.7008786867213388E-5</v>
      </c>
      <c r="O189" s="155">
        <f t="shared" ca="1" si="40"/>
        <v>5491.8986490533407</v>
      </c>
      <c r="P189" s="19">
        <f t="shared" ca="1" si="41"/>
        <v>0.99941597252845971</v>
      </c>
      <c r="Q189" s="19">
        <f t="shared" ca="1" si="42"/>
        <v>9623.6313196938027</v>
      </c>
      <c r="R189" s="17">
        <f t="shared" ca="1" si="33"/>
        <v>-1.643435026619957E-2</v>
      </c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</row>
    <row r="190" spans="1:35" x14ac:dyDescent="0.2">
      <c r="A190" s="156">
        <v>1414</v>
      </c>
      <c r="B190" s="156">
        <v>5.9270959512951124E-2</v>
      </c>
      <c r="C190" s="148">
        <v>0.1</v>
      </c>
      <c r="D190" s="149">
        <f t="shared" si="30"/>
        <v>0.1414</v>
      </c>
      <c r="E190" s="149">
        <f t="shared" si="30"/>
        <v>5.9270959512951124E-2</v>
      </c>
      <c r="F190" s="19">
        <f t="shared" si="31"/>
        <v>1.414E-2</v>
      </c>
      <c r="G190" s="19">
        <f t="shared" si="31"/>
        <v>5.9270959512951124E-3</v>
      </c>
      <c r="H190" s="19">
        <f t="shared" si="34"/>
        <v>1.9993960000000001E-3</v>
      </c>
      <c r="I190" s="19">
        <f t="shared" si="35"/>
        <v>2.8271459440000002E-4</v>
      </c>
      <c r="J190" s="19">
        <f t="shared" si="36"/>
        <v>3.9975843648160001E-5</v>
      </c>
      <c r="K190" s="19">
        <f t="shared" si="37"/>
        <v>8.3809136751312888E-4</v>
      </c>
      <c r="L190" s="19">
        <f t="shared" si="38"/>
        <v>1.1850611936635642E-4</v>
      </c>
      <c r="M190" s="19">
        <f t="shared" ca="1" si="32"/>
        <v>6.4221227084349741E-2</v>
      </c>
      <c r="N190" s="19">
        <f t="shared" ca="1" si="39"/>
        <v>2.4505149028440765E-6</v>
      </c>
      <c r="O190" s="155">
        <f t="shared" ca="1" si="40"/>
        <v>5398.3025503783574</v>
      </c>
      <c r="P190" s="19">
        <f t="shared" ca="1" si="41"/>
        <v>0.801468565997418</v>
      </c>
      <c r="Q190" s="19">
        <f t="shared" ca="1" si="42"/>
        <v>9741.4781018314097</v>
      </c>
      <c r="R190" s="17">
        <f t="shared" ca="1" si="33"/>
        <v>-4.9502675713986172E-3</v>
      </c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</row>
    <row r="191" spans="1:35" x14ac:dyDescent="0.2">
      <c r="A191" s="156">
        <v>1443</v>
      </c>
      <c r="B191" s="156">
        <v>2.4471177425137325E-2</v>
      </c>
      <c r="C191" s="148">
        <v>0.1</v>
      </c>
      <c r="D191" s="149">
        <f t="shared" si="30"/>
        <v>0.14430000000000001</v>
      </c>
      <c r="E191" s="149">
        <f t="shared" si="30"/>
        <v>2.4471177425137325E-2</v>
      </c>
      <c r="F191" s="19">
        <f t="shared" si="31"/>
        <v>1.4430000000000002E-2</v>
      </c>
      <c r="G191" s="19">
        <f t="shared" si="31"/>
        <v>2.4471177425137327E-3</v>
      </c>
      <c r="H191" s="19">
        <f t="shared" si="34"/>
        <v>2.0822490000000004E-3</v>
      </c>
      <c r="I191" s="19">
        <f t="shared" si="35"/>
        <v>3.0046853070000008E-4</v>
      </c>
      <c r="J191" s="19">
        <f t="shared" si="36"/>
        <v>4.3357608980010013E-5</v>
      </c>
      <c r="K191" s="19">
        <f t="shared" si="37"/>
        <v>3.5311909024473166E-4</v>
      </c>
      <c r="L191" s="19">
        <f t="shared" si="38"/>
        <v>5.0955084722314785E-5</v>
      </c>
      <c r="M191" s="19">
        <f t="shared" ca="1" si="32"/>
        <v>6.5017568090987535E-2</v>
      </c>
      <c r="N191" s="19">
        <f t="shared" ca="1" si="39"/>
        <v>1.6440097960277453E-4</v>
      </c>
      <c r="O191" s="155">
        <f t="shared" ca="1" si="40"/>
        <v>5379.3986428777653</v>
      </c>
      <c r="P191" s="19">
        <f t="shared" ca="1" si="41"/>
        <v>1.5881609847635283</v>
      </c>
      <c r="Q191" s="19">
        <f t="shared" ca="1" si="42"/>
        <v>9761.5145633150751</v>
      </c>
      <c r="R191" s="17">
        <f t="shared" ca="1" si="33"/>
        <v>-4.054639066585021E-2</v>
      </c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</row>
    <row r="192" spans="1:35" x14ac:dyDescent="0.2">
      <c r="A192" s="156">
        <v>1443</v>
      </c>
      <c r="B192" s="156">
        <v>5.0471177423158264E-2</v>
      </c>
      <c r="C192" s="148">
        <v>0.1</v>
      </c>
      <c r="D192" s="149">
        <f t="shared" si="30"/>
        <v>0.14430000000000001</v>
      </c>
      <c r="E192" s="149">
        <f t="shared" si="30"/>
        <v>5.0471177423158264E-2</v>
      </c>
      <c r="F192" s="19">
        <f t="shared" si="31"/>
        <v>1.4430000000000002E-2</v>
      </c>
      <c r="G192" s="19">
        <f t="shared" si="31"/>
        <v>5.0471177423158271E-3</v>
      </c>
      <c r="H192" s="19">
        <f t="shared" si="34"/>
        <v>2.0822490000000004E-3</v>
      </c>
      <c r="I192" s="19">
        <f t="shared" si="35"/>
        <v>3.0046853070000008E-4</v>
      </c>
      <c r="J192" s="19">
        <f t="shared" si="36"/>
        <v>4.3357608980010013E-5</v>
      </c>
      <c r="K192" s="19">
        <f t="shared" si="37"/>
        <v>7.282990902161739E-4</v>
      </c>
      <c r="L192" s="19">
        <f t="shared" si="38"/>
        <v>1.0509355871819391E-4</v>
      </c>
      <c r="M192" s="19">
        <f t="shared" ca="1" si="32"/>
        <v>6.5017568090987535E-2</v>
      </c>
      <c r="N192" s="19">
        <f t="shared" ca="1" si="39"/>
        <v>2.115974814611105E-5</v>
      </c>
      <c r="O192" s="155">
        <f t="shared" ca="1" si="40"/>
        <v>5379.3986428777653</v>
      </c>
      <c r="P192" s="19">
        <f t="shared" ca="1" si="41"/>
        <v>1.5881609847635283</v>
      </c>
      <c r="Q192" s="19">
        <f t="shared" ca="1" si="42"/>
        <v>9761.5145633150751</v>
      </c>
      <c r="R192" s="17">
        <f t="shared" ca="1" si="33"/>
        <v>-1.454639066782927E-2</v>
      </c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</row>
    <row r="193" spans="1:35" x14ac:dyDescent="0.2">
      <c r="A193" s="156">
        <v>1463</v>
      </c>
      <c r="B193" s="156">
        <v>6.3057177513441989E-2</v>
      </c>
      <c r="C193" s="148">
        <v>0.1</v>
      </c>
      <c r="D193" s="149">
        <f t="shared" si="30"/>
        <v>0.14630000000000001</v>
      </c>
      <c r="E193" s="149">
        <f t="shared" si="30"/>
        <v>6.3057177513441989E-2</v>
      </c>
      <c r="F193" s="19">
        <f t="shared" si="31"/>
        <v>1.4630000000000002E-2</v>
      </c>
      <c r="G193" s="19">
        <f t="shared" si="31"/>
        <v>6.3057177513441993E-3</v>
      </c>
      <c r="H193" s="19">
        <f t="shared" si="34"/>
        <v>2.1403690000000005E-3</v>
      </c>
      <c r="I193" s="19">
        <f t="shared" si="35"/>
        <v>3.1313598470000012E-4</v>
      </c>
      <c r="J193" s="19">
        <f t="shared" si="36"/>
        <v>4.5811794561610021E-5</v>
      </c>
      <c r="K193" s="19">
        <f t="shared" si="37"/>
        <v>9.2252650702165644E-4</v>
      </c>
      <c r="L193" s="19">
        <f t="shared" si="38"/>
        <v>1.3496562797726835E-4</v>
      </c>
      <c r="M193" s="19">
        <f t="shared" ca="1" si="32"/>
        <v>6.5566768173410547E-2</v>
      </c>
      <c r="N193" s="19">
        <f t="shared" ca="1" si="39"/>
        <v>6.2980452806014231E-7</v>
      </c>
      <c r="O193" s="155">
        <f t="shared" ca="1" si="40"/>
        <v>5366.2552405758915</v>
      </c>
      <c r="P193" s="19">
        <f t="shared" ca="1" si="41"/>
        <v>2.2822751013410887</v>
      </c>
      <c r="Q193" s="19">
        <f t="shared" ca="1" si="42"/>
        <v>9774.7451042800003</v>
      </c>
      <c r="R193" s="17">
        <f t="shared" ca="1" si="33"/>
        <v>-2.509590659968558E-3</v>
      </c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</row>
    <row r="194" spans="1:35" x14ac:dyDescent="0.2">
      <c r="A194" s="156">
        <v>1465</v>
      </c>
      <c r="B194" s="156">
        <v>6.1415761308589015E-2</v>
      </c>
      <c r="C194" s="148">
        <v>0.1</v>
      </c>
      <c r="D194" s="149">
        <f t="shared" si="30"/>
        <v>0.14649999999999999</v>
      </c>
      <c r="E194" s="149">
        <f t="shared" si="30"/>
        <v>6.1415761308589015E-2</v>
      </c>
      <c r="F194" s="19">
        <f t="shared" si="31"/>
        <v>1.465E-2</v>
      </c>
      <c r="G194" s="19">
        <f t="shared" si="31"/>
        <v>6.141576130858902E-3</v>
      </c>
      <c r="H194" s="19">
        <f t="shared" si="34"/>
        <v>2.1462249999999999E-3</v>
      </c>
      <c r="I194" s="19">
        <f t="shared" si="35"/>
        <v>3.1442196249999995E-4</v>
      </c>
      <c r="J194" s="19">
        <f t="shared" si="36"/>
        <v>4.6062817506249992E-5</v>
      </c>
      <c r="K194" s="19">
        <f t="shared" si="37"/>
        <v>8.9974090317082914E-4</v>
      </c>
      <c r="L194" s="19">
        <f t="shared" si="38"/>
        <v>1.3181204231452645E-4</v>
      </c>
      <c r="M194" s="19">
        <f t="shared" ca="1" si="32"/>
        <v>6.5621688154183816E-2</v>
      </c>
      <c r="N194" s="19">
        <f t="shared" ca="1" si="39"/>
        <v>1.7689820630495035E-6</v>
      </c>
      <c r="O194" s="155">
        <f t="shared" ca="1" si="40"/>
        <v>5364.9361486177932</v>
      </c>
      <c r="P194" s="19">
        <f t="shared" ca="1" si="41"/>
        <v>2.3584221330769202</v>
      </c>
      <c r="Q194" s="19">
        <f t="shared" ca="1" si="42"/>
        <v>9776.0417244094515</v>
      </c>
      <c r="R194" s="17">
        <f t="shared" ca="1" si="33"/>
        <v>-4.2059268455948012E-3</v>
      </c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</row>
    <row r="195" spans="1:35" x14ac:dyDescent="0.2">
      <c r="A195" s="156">
        <v>1472</v>
      </c>
      <c r="B195" s="156">
        <v>5.9670781263113787E-2</v>
      </c>
      <c r="C195" s="148">
        <v>0.1</v>
      </c>
      <c r="D195" s="149">
        <f t="shared" si="30"/>
        <v>0.1472</v>
      </c>
      <c r="E195" s="149">
        <f t="shared" si="30"/>
        <v>5.9670781263113787E-2</v>
      </c>
      <c r="F195" s="19">
        <f t="shared" si="31"/>
        <v>1.472E-2</v>
      </c>
      <c r="G195" s="19">
        <f t="shared" si="31"/>
        <v>5.9670781263113787E-3</v>
      </c>
      <c r="H195" s="19">
        <f t="shared" si="34"/>
        <v>2.1667840000000002E-3</v>
      </c>
      <c r="I195" s="19">
        <f t="shared" si="35"/>
        <v>3.1895060480000004E-4</v>
      </c>
      <c r="J195" s="19">
        <f t="shared" si="36"/>
        <v>4.6949529026560007E-5</v>
      </c>
      <c r="K195" s="19">
        <f t="shared" si="37"/>
        <v>8.7835390019303493E-4</v>
      </c>
      <c r="L195" s="19">
        <f t="shared" si="38"/>
        <v>1.2929369410841473E-4</v>
      </c>
      <c r="M195" s="19">
        <f t="shared" ca="1" si="32"/>
        <v>6.5813908047559669E-2</v>
      </c>
      <c r="N195" s="19">
        <f t="shared" ca="1" si="39"/>
        <v>3.7738006689776404E-6</v>
      </c>
      <c r="O195" s="155">
        <f t="shared" ca="1" si="40"/>
        <v>5360.3125375196851</v>
      </c>
      <c r="P195" s="19">
        <f t="shared" ca="1" si="41"/>
        <v>2.6345245391008083</v>
      </c>
      <c r="Q195" s="19">
        <f t="shared" ca="1" si="42"/>
        <v>9780.5420089260479</v>
      </c>
      <c r="R195" s="17">
        <f t="shared" ca="1" si="33"/>
        <v>-6.143126784445882E-3</v>
      </c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</row>
    <row r="196" spans="1:35" x14ac:dyDescent="0.2">
      <c r="A196" s="157">
        <v>1472</v>
      </c>
      <c r="B196" s="157">
        <v>5.9670781263113787E-2</v>
      </c>
      <c r="C196" s="148">
        <v>0.1</v>
      </c>
      <c r="D196" s="149">
        <f t="shared" si="30"/>
        <v>0.1472</v>
      </c>
      <c r="E196" s="149">
        <f t="shared" si="30"/>
        <v>5.9670781263113787E-2</v>
      </c>
      <c r="F196" s="19">
        <f t="shared" si="31"/>
        <v>1.472E-2</v>
      </c>
      <c r="G196" s="19">
        <f t="shared" si="31"/>
        <v>5.9670781263113787E-3</v>
      </c>
      <c r="H196" s="19">
        <f t="shared" si="34"/>
        <v>2.1667840000000002E-3</v>
      </c>
      <c r="I196" s="19">
        <f t="shared" si="35"/>
        <v>3.1895060480000004E-4</v>
      </c>
      <c r="J196" s="19">
        <f t="shared" si="36"/>
        <v>4.6949529026560007E-5</v>
      </c>
      <c r="K196" s="19">
        <f t="shared" si="37"/>
        <v>8.7835390019303493E-4</v>
      </c>
      <c r="L196" s="19">
        <f t="shared" si="38"/>
        <v>1.2929369410841473E-4</v>
      </c>
      <c r="M196" s="19">
        <f t="shared" ca="1" si="32"/>
        <v>6.5813908047559669E-2</v>
      </c>
      <c r="N196" s="19">
        <f t="shared" ca="1" si="39"/>
        <v>3.7738006689776404E-6</v>
      </c>
      <c r="O196" s="155">
        <f t="shared" ca="1" si="40"/>
        <v>5360.3125375196851</v>
      </c>
      <c r="P196" s="19">
        <f t="shared" ca="1" si="41"/>
        <v>2.6345245391008083</v>
      </c>
      <c r="Q196" s="19">
        <f t="shared" ca="1" si="42"/>
        <v>9780.5420089260479</v>
      </c>
      <c r="R196" s="17">
        <f t="shared" ca="1" si="33"/>
        <v>-6.143126784445882E-3</v>
      </c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</row>
    <row r="197" spans="1:35" x14ac:dyDescent="0.2">
      <c r="A197" s="157">
        <v>1571</v>
      </c>
      <c r="B197" s="157">
        <v>6.9416370432971219E-2</v>
      </c>
      <c r="C197" s="148">
        <v>0.1</v>
      </c>
      <c r="D197" s="149">
        <f t="shared" si="30"/>
        <v>0.15709999999999999</v>
      </c>
      <c r="E197" s="149">
        <f t="shared" si="30"/>
        <v>6.9416370432971219E-2</v>
      </c>
      <c r="F197" s="19">
        <f t="shared" si="31"/>
        <v>1.5709999999999998E-2</v>
      </c>
      <c r="G197" s="19">
        <f t="shared" si="31"/>
        <v>6.9416370432971225E-3</v>
      </c>
      <c r="H197" s="19">
        <f t="shared" si="34"/>
        <v>2.4680409999999994E-3</v>
      </c>
      <c r="I197" s="19">
        <f t="shared" si="35"/>
        <v>3.877292410999999E-4</v>
      </c>
      <c r="J197" s="19">
        <f t="shared" si="36"/>
        <v>6.0912263776809981E-5</v>
      </c>
      <c r="K197" s="19">
        <f t="shared" si="37"/>
        <v>1.0905311795019778E-3</v>
      </c>
      <c r="L197" s="19">
        <f t="shared" si="38"/>
        <v>1.7132244829976069E-4</v>
      </c>
      <c r="M197" s="19">
        <f t="shared" ca="1" si="32"/>
        <v>6.8532439988228763E-2</v>
      </c>
      <c r="N197" s="19">
        <f t="shared" ca="1" si="39"/>
        <v>7.8133303114259652E-8</v>
      </c>
      <c r="O197" s="155">
        <f t="shared" ca="1" si="40"/>
        <v>5293.7995945099665</v>
      </c>
      <c r="P197" s="19">
        <f t="shared" ca="1" si="41"/>
        <v>8.1016953636976545</v>
      </c>
      <c r="Q197" s="19">
        <f t="shared" ca="1" si="42"/>
        <v>9837.8564250944746</v>
      </c>
      <c r="R197" s="17">
        <f t="shared" ca="1" si="33"/>
        <v>8.8393044474245619E-4</v>
      </c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</row>
    <row r="198" spans="1:35" x14ac:dyDescent="0.2">
      <c r="A198" s="157">
        <v>1618</v>
      </c>
      <c r="B198" s="157">
        <v>7.4838359773517021E-2</v>
      </c>
      <c r="C198" s="148">
        <v>0.1</v>
      </c>
      <c r="D198" s="149">
        <f t="shared" si="30"/>
        <v>0.1618</v>
      </c>
      <c r="E198" s="149">
        <f t="shared" si="30"/>
        <v>7.4838359773517021E-2</v>
      </c>
      <c r="F198" s="19">
        <f t="shared" si="31"/>
        <v>1.618E-2</v>
      </c>
      <c r="G198" s="19">
        <f t="shared" si="31"/>
        <v>7.4838359773517025E-3</v>
      </c>
      <c r="H198" s="19">
        <f t="shared" si="34"/>
        <v>2.6179239999999998E-3</v>
      </c>
      <c r="I198" s="19">
        <f t="shared" si="35"/>
        <v>4.2358010319999998E-4</v>
      </c>
      <c r="J198" s="19">
        <f t="shared" si="36"/>
        <v>6.8535260697760004E-5</v>
      </c>
      <c r="K198" s="19">
        <f t="shared" si="37"/>
        <v>1.2108846611355055E-3</v>
      </c>
      <c r="L198" s="19">
        <f t="shared" si="38"/>
        <v>1.9592113817172479E-4</v>
      </c>
      <c r="M198" s="19">
        <f t="shared" ca="1" si="32"/>
        <v>6.9823051878163553E-2</v>
      </c>
      <c r="N198" s="19">
        <f t="shared" ca="1" si="39"/>
        <v>2.515331328519484E-6</v>
      </c>
      <c r="O198" s="155">
        <f t="shared" ca="1" si="40"/>
        <v>5261.4976360635228</v>
      </c>
      <c r="P198" s="19">
        <f t="shared" ca="1" si="41"/>
        <v>11.686849806660481</v>
      </c>
      <c r="Q198" s="19">
        <f t="shared" ca="1" si="42"/>
        <v>9860.9069267626819</v>
      </c>
      <c r="R198" s="17">
        <f t="shared" ca="1" si="33"/>
        <v>5.0153078953534685E-3</v>
      </c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</row>
    <row r="199" spans="1:35" x14ac:dyDescent="0.2">
      <c r="A199" s="157">
        <v>1649</v>
      </c>
      <c r="B199" s="157">
        <v>6.4392309290248861E-2</v>
      </c>
      <c r="C199" s="148">
        <v>0.1</v>
      </c>
      <c r="D199" s="149">
        <f t="shared" si="30"/>
        <v>0.16489999999999999</v>
      </c>
      <c r="E199" s="149">
        <f t="shared" si="30"/>
        <v>6.4392309290248861E-2</v>
      </c>
      <c r="F199" s="19">
        <f t="shared" si="31"/>
        <v>1.6490000000000001E-2</v>
      </c>
      <c r="G199" s="19">
        <f t="shared" si="31"/>
        <v>6.4392309290248863E-3</v>
      </c>
      <c r="H199" s="19">
        <f t="shared" si="34"/>
        <v>2.7192010000000001E-3</v>
      </c>
      <c r="I199" s="19">
        <f t="shared" si="35"/>
        <v>4.4839624490000001E-4</v>
      </c>
      <c r="J199" s="19">
        <f t="shared" si="36"/>
        <v>7.3940540784009993E-5</v>
      </c>
      <c r="K199" s="19">
        <f t="shared" si="37"/>
        <v>1.0618291801962037E-3</v>
      </c>
      <c r="L199" s="19">
        <f t="shared" si="38"/>
        <v>1.7509563181435399E-4</v>
      </c>
      <c r="M199" s="19">
        <f t="shared" ca="1" si="32"/>
        <v>7.0674305019424191E-2</v>
      </c>
      <c r="N199" s="19">
        <f t="shared" ca="1" si="39"/>
        <v>3.9463470341377089E-6</v>
      </c>
      <c r="O199" s="155">
        <f t="shared" ca="1" si="40"/>
        <v>5239.9400972865242</v>
      </c>
      <c r="P199" s="19">
        <f t="shared" ca="1" si="41"/>
        <v>14.38734205137639</v>
      </c>
      <c r="Q199" s="19">
        <f t="shared" ca="1" si="42"/>
        <v>9874.6379645310972</v>
      </c>
      <c r="R199" s="17">
        <f t="shared" ca="1" si="33"/>
        <v>-6.2819957291753298E-3</v>
      </c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</row>
    <row r="200" spans="1:35" x14ac:dyDescent="0.2">
      <c r="A200" s="157">
        <v>1662</v>
      </c>
      <c r="B200" s="157">
        <v>4.4721149044952932E-2</v>
      </c>
      <c r="C200" s="148">
        <v>0.1</v>
      </c>
      <c r="D200" s="149">
        <f t="shared" si="30"/>
        <v>0.16619999999999999</v>
      </c>
      <c r="E200" s="149">
        <f t="shared" si="30"/>
        <v>4.4721149044952932E-2</v>
      </c>
      <c r="F200" s="19">
        <f t="shared" si="31"/>
        <v>1.6619999999999999E-2</v>
      </c>
      <c r="G200" s="19">
        <f t="shared" si="31"/>
        <v>4.472114904495293E-3</v>
      </c>
      <c r="H200" s="19">
        <f t="shared" si="34"/>
        <v>2.7622439999999996E-3</v>
      </c>
      <c r="I200" s="19">
        <f t="shared" si="35"/>
        <v>4.5908495279999988E-4</v>
      </c>
      <c r="J200" s="19">
        <f t="shared" si="36"/>
        <v>7.6299919155359974E-5</v>
      </c>
      <c r="K200" s="19">
        <f t="shared" si="37"/>
        <v>7.4326549712711769E-4</v>
      </c>
      <c r="L200" s="19">
        <f t="shared" si="38"/>
        <v>1.2353072562252694E-4</v>
      </c>
      <c r="M200" s="19">
        <f t="shared" ca="1" si="32"/>
        <v>7.103128178608141E-2</v>
      </c>
      <c r="N200" s="19">
        <f t="shared" ca="1" si="39"/>
        <v>6.922230848558008E-5</v>
      </c>
      <c r="O200" s="155">
        <f t="shared" ca="1" si="40"/>
        <v>5230.8406635755728</v>
      </c>
      <c r="P200" s="19">
        <f t="shared" ca="1" si="41"/>
        <v>15.597692410676482</v>
      </c>
      <c r="Q200" s="19">
        <f t="shared" ca="1" si="42"/>
        <v>9880.0470767452625</v>
      </c>
      <c r="R200" s="17">
        <f t="shared" ca="1" si="33"/>
        <v>-2.6310132741128478E-2</v>
      </c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</row>
    <row r="201" spans="1:35" x14ac:dyDescent="0.2">
      <c r="A201" s="157">
        <v>1669</v>
      </c>
      <c r="B201" s="157">
        <v>6.7975081388172501E-2</v>
      </c>
      <c r="C201" s="148">
        <v>0.1</v>
      </c>
      <c r="D201" s="149">
        <f t="shared" si="30"/>
        <v>0.16689999999999999</v>
      </c>
      <c r="E201" s="149">
        <f t="shared" si="30"/>
        <v>6.7975081388172501E-2</v>
      </c>
      <c r="F201" s="19">
        <f t="shared" si="31"/>
        <v>1.669E-2</v>
      </c>
      <c r="G201" s="19">
        <f t="shared" si="31"/>
        <v>6.7975081388172501E-3</v>
      </c>
      <c r="H201" s="19">
        <f t="shared" si="34"/>
        <v>2.7855609999999998E-3</v>
      </c>
      <c r="I201" s="19">
        <f t="shared" si="35"/>
        <v>4.6491013089999995E-4</v>
      </c>
      <c r="J201" s="19">
        <f t="shared" si="36"/>
        <v>7.7593500847209992E-5</v>
      </c>
      <c r="K201" s="19">
        <f t="shared" si="37"/>
        <v>1.134504108368599E-3</v>
      </c>
      <c r="L201" s="19">
        <f t="shared" si="38"/>
        <v>1.8934873568671916E-4</v>
      </c>
      <c r="M201" s="19">
        <f t="shared" ca="1" si="32"/>
        <v>7.1223499957649275E-2</v>
      </c>
      <c r="N201" s="19">
        <f t="shared" ca="1" si="39"/>
        <v>1.0552223202521532E-6</v>
      </c>
      <c r="O201" s="155">
        <f t="shared" ca="1" si="40"/>
        <v>5225.9265452460577</v>
      </c>
      <c r="P201" s="19">
        <f t="shared" ca="1" si="41"/>
        <v>16.268270342619701</v>
      </c>
      <c r="Q201" s="19">
        <f t="shared" ca="1" si="42"/>
        <v>9882.874146011789</v>
      </c>
      <c r="R201" s="17">
        <f t="shared" ca="1" si="33"/>
        <v>-3.2484185694767742E-3</v>
      </c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</row>
    <row r="202" spans="1:35" x14ac:dyDescent="0.2">
      <c r="A202" s="157">
        <v>1678</v>
      </c>
      <c r="B202" s="157">
        <v>6.6587219830657657E-2</v>
      </c>
      <c r="C202" s="148">
        <v>0.1</v>
      </c>
      <c r="D202" s="149">
        <f t="shared" si="30"/>
        <v>0.1678</v>
      </c>
      <c r="E202" s="149">
        <f t="shared" si="30"/>
        <v>6.6587219830657657E-2</v>
      </c>
      <c r="F202" s="19">
        <f t="shared" si="31"/>
        <v>1.678E-2</v>
      </c>
      <c r="G202" s="19">
        <f t="shared" si="31"/>
        <v>6.6587219830657662E-3</v>
      </c>
      <c r="H202" s="19">
        <f t="shared" si="34"/>
        <v>2.8156840000000002E-3</v>
      </c>
      <c r="I202" s="19">
        <f t="shared" si="35"/>
        <v>4.7247177520000003E-4</v>
      </c>
      <c r="J202" s="19">
        <f t="shared" si="36"/>
        <v>7.9280763878560002E-5</v>
      </c>
      <c r="K202" s="19">
        <f t="shared" si="37"/>
        <v>1.1173335487584357E-3</v>
      </c>
      <c r="L202" s="19">
        <f t="shared" si="38"/>
        <v>1.8748856948166552E-4</v>
      </c>
      <c r="M202" s="19">
        <f t="shared" ca="1" si="32"/>
        <v>7.1470637516909352E-2</v>
      </c>
      <c r="N202" s="19">
        <f t="shared" ca="1" si="39"/>
        <v>2.3847768298395864E-6</v>
      </c>
      <c r="O202" s="155">
        <f t="shared" ca="1" si="40"/>
        <v>5219.5935931986023</v>
      </c>
      <c r="P202" s="19">
        <f t="shared" ca="1" si="41"/>
        <v>17.149707674394111</v>
      </c>
      <c r="Q202" s="19">
        <f t="shared" ca="1" si="42"/>
        <v>9886.4209233671827</v>
      </c>
      <c r="R202" s="17">
        <f t="shared" ca="1" si="33"/>
        <v>-4.8834176862516954E-3</v>
      </c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</row>
    <row r="203" spans="1:35" x14ac:dyDescent="0.2">
      <c r="A203" s="157">
        <v>1678</v>
      </c>
      <c r="B203" s="157">
        <v>7.4587219832287471E-2</v>
      </c>
      <c r="C203" s="148">
        <v>0.1</v>
      </c>
      <c r="D203" s="149">
        <f t="shared" si="30"/>
        <v>0.1678</v>
      </c>
      <c r="E203" s="149">
        <f t="shared" si="30"/>
        <v>7.4587219832287471E-2</v>
      </c>
      <c r="F203" s="19">
        <f t="shared" si="31"/>
        <v>1.678E-2</v>
      </c>
      <c r="G203" s="19">
        <f t="shared" si="31"/>
        <v>7.4587219832287473E-3</v>
      </c>
      <c r="H203" s="19">
        <f t="shared" si="34"/>
        <v>2.8156840000000002E-3</v>
      </c>
      <c r="I203" s="19">
        <f t="shared" si="35"/>
        <v>4.7247177520000003E-4</v>
      </c>
      <c r="J203" s="19">
        <f t="shared" si="36"/>
        <v>7.9280763878560002E-5</v>
      </c>
      <c r="K203" s="19">
        <f t="shared" si="37"/>
        <v>1.2515735487857839E-3</v>
      </c>
      <c r="L203" s="19">
        <f t="shared" si="38"/>
        <v>2.1001404148625455E-4</v>
      </c>
      <c r="M203" s="19">
        <f t="shared" ca="1" si="32"/>
        <v>7.1470637516909352E-2</v>
      </c>
      <c r="N203" s="19">
        <f t="shared" ca="1" si="39"/>
        <v>9.7130853285276392E-7</v>
      </c>
      <c r="O203" s="155">
        <f t="shared" ca="1" si="40"/>
        <v>5219.5935931986023</v>
      </c>
      <c r="P203" s="19">
        <f t="shared" ca="1" si="41"/>
        <v>17.149707674394111</v>
      </c>
      <c r="Q203" s="19">
        <f t="shared" ca="1" si="42"/>
        <v>9886.4209233671827</v>
      </c>
      <c r="R203" s="17">
        <f t="shared" ca="1" si="33"/>
        <v>3.1165823153781191E-3</v>
      </c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</row>
    <row r="204" spans="1:35" x14ac:dyDescent="0.2">
      <c r="A204" s="157">
        <v>1689</v>
      </c>
      <c r="B204" s="157">
        <v>6.95575186902197E-2</v>
      </c>
      <c r="C204" s="148">
        <v>0.1</v>
      </c>
      <c r="D204" s="149">
        <f t="shared" si="30"/>
        <v>0.16889999999999999</v>
      </c>
      <c r="E204" s="149">
        <f t="shared" si="30"/>
        <v>6.95575186902197E-2</v>
      </c>
      <c r="F204" s="19">
        <f t="shared" si="31"/>
        <v>1.6889999999999999E-2</v>
      </c>
      <c r="G204" s="19">
        <f t="shared" si="31"/>
        <v>6.9557518690219703E-3</v>
      </c>
      <c r="H204" s="19">
        <f t="shared" si="34"/>
        <v>2.8527209999999999E-3</v>
      </c>
      <c r="I204" s="19">
        <f t="shared" si="35"/>
        <v>4.8182457689999999E-4</v>
      </c>
      <c r="J204" s="19">
        <f t="shared" si="36"/>
        <v>8.1380171038409994E-5</v>
      </c>
      <c r="K204" s="19">
        <f t="shared" si="37"/>
        <v>1.1748264906778108E-3</v>
      </c>
      <c r="L204" s="19">
        <f t="shared" si="38"/>
        <v>1.9842819427548224E-4</v>
      </c>
      <c r="M204" s="19">
        <f t="shared" ca="1" si="32"/>
        <v>7.1772694396437672E-2</v>
      </c>
      <c r="N204" s="19">
        <f t="shared" ca="1" si="39"/>
        <v>4.9070034094182947E-7</v>
      </c>
      <c r="O204" s="155">
        <f t="shared" ca="1" si="40"/>
        <v>5211.8307580900218</v>
      </c>
      <c r="P204" s="19">
        <f t="shared" ca="1" si="41"/>
        <v>18.256278086655989</v>
      </c>
      <c r="Q204" s="19">
        <f t="shared" ca="1" si="42"/>
        <v>9890.6213166838479</v>
      </c>
      <c r="R204" s="17">
        <f t="shared" ca="1" si="33"/>
        <v>-2.2151757062179728E-3</v>
      </c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</row>
    <row r="205" spans="1:35" x14ac:dyDescent="0.2">
      <c r="A205" s="157">
        <v>1698</v>
      </c>
      <c r="B205" s="157">
        <v>7.076950523539649E-2</v>
      </c>
      <c r="C205" s="148">
        <v>1</v>
      </c>
      <c r="D205" s="149">
        <f t="shared" si="30"/>
        <v>0.16980000000000001</v>
      </c>
      <c r="E205" s="149">
        <f t="shared" si="30"/>
        <v>7.076950523539649E-2</v>
      </c>
      <c r="F205" s="19">
        <f t="shared" si="31"/>
        <v>0.16980000000000001</v>
      </c>
      <c r="G205" s="19">
        <f t="shared" si="31"/>
        <v>7.076950523539649E-2</v>
      </c>
      <c r="H205" s="19">
        <f t="shared" si="34"/>
        <v>2.8832040000000003E-2</v>
      </c>
      <c r="I205" s="19">
        <f t="shared" si="35"/>
        <v>4.8956803920000005E-3</v>
      </c>
      <c r="J205" s="19">
        <f t="shared" si="36"/>
        <v>8.3128653056160017E-4</v>
      </c>
      <c r="K205" s="19">
        <f t="shared" si="37"/>
        <v>1.2016661988970324E-2</v>
      </c>
      <c r="L205" s="19">
        <f t="shared" si="38"/>
        <v>2.0404292057271609E-3</v>
      </c>
      <c r="M205" s="19">
        <f t="shared" ca="1" si="32"/>
        <v>7.2019831730951236E-2</v>
      </c>
      <c r="N205" s="19">
        <f t="shared" ca="1" si="39"/>
        <v>1.5633163454862124E-6</v>
      </c>
      <c r="O205" s="155">
        <f t="shared" ca="1" si="40"/>
        <v>520546.09336513403</v>
      </c>
      <c r="P205" s="19">
        <f t="shared" ca="1" si="41"/>
        <v>1918.5438311264131</v>
      </c>
      <c r="Q205" s="19">
        <f t="shared" ca="1" si="42"/>
        <v>989394.78481774009</v>
      </c>
      <c r="R205" s="17">
        <f t="shared" ca="1" si="33"/>
        <v>-1.2503264955547461E-3</v>
      </c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</row>
    <row r="206" spans="1:35" x14ac:dyDescent="0.2">
      <c r="A206" s="157">
        <v>1709</v>
      </c>
      <c r="B206" s="157">
        <v>8.8139617397960002E-2</v>
      </c>
      <c r="C206" s="148">
        <v>0.1</v>
      </c>
      <c r="D206" s="149">
        <f t="shared" si="30"/>
        <v>0.1709</v>
      </c>
      <c r="E206" s="149">
        <f t="shared" si="30"/>
        <v>8.8139617397960002E-2</v>
      </c>
      <c r="F206" s="19">
        <f t="shared" si="31"/>
        <v>1.7090000000000001E-2</v>
      </c>
      <c r="G206" s="19">
        <f t="shared" si="31"/>
        <v>8.8139617397960009E-3</v>
      </c>
      <c r="H206" s="19">
        <f t="shared" si="34"/>
        <v>2.9206810000000001E-3</v>
      </c>
      <c r="I206" s="19">
        <f t="shared" si="35"/>
        <v>4.9914438289999999E-4</v>
      </c>
      <c r="J206" s="19">
        <f t="shared" si="36"/>
        <v>8.5303775037609997E-5</v>
      </c>
      <c r="K206" s="19">
        <f t="shared" si="37"/>
        <v>1.5063060613311366E-3</v>
      </c>
      <c r="L206" s="19">
        <f t="shared" si="38"/>
        <v>2.5742770588149124E-4</v>
      </c>
      <c r="M206" s="19">
        <f t="shared" ca="1" si="32"/>
        <v>7.2321888335789369E-2</v>
      </c>
      <c r="N206" s="19">
        <f t="shared" ca="1" si="39"/>
        <v>2.5020055268423743E-5</v>
      </c>
      <c r="O206" s="155">
        <f t="shared" ca="1" si="40"/>
        <v>5197.6531452785912</v>
      </c>
      <c r="P206" s="19">
        <f t="shared" ca="1" si="41"/>
        <v>20.349947624686958</v>
      </c>
      <c r="Q206" s="19">
        <f t="shared" ca="1" si="42"/>
        <v>9897.8788978552875</v>
      </c>
      <c r="R206" s="17">
        <f t="shared" ca="1" si="33"/>
        <v>1.5817729062170632E-2</v>
      </c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</row>
    <row r="207" spans="1:35" x14ac:dyDescent="0.2">
      <c r="A207" s="157">
        <v>1815</v>
      </c>
      <c r="B207" s="157">
        <v>7.0118933168561284E-2</v>
      </c>
      <c r="C207" s="148">
        <v>0.1</v>
      </c>
      <c r="D207" s="149">
        <f t="shared" si="30"/>
        <v>0.18149999999999999</v>
      </c>
      <c r="E207" s="149">
        <f t="shared" si="30"/>
        <v>7.0118933168561284E-2</v>
      </c>
      <c r="F207" s="19">
        <f t="shared" si="31"/>
        <v>1.8149999999999999E-2</v>
      </c>
      <c r="G207" s="19">
        <f t="shared" si="31"/>
        <v>7.011893316856129E-3</v>
      </c>
      <c r="H207" s="19">
        <f t="shared" si="34"/>
        <v>3.294225E-3</v>
      </c>
      <c r="I207" s="19">
        <f t="shared" si="35"/>
        <v>5.9790183749999998E-4</v>
      </c>
      <c r="J207" s="19">
        <f t="shared" si="36"/>
        <v>1.0851918350625E-4</v>
      </c>
      <c r="K207" s="19">
        <f t="shared" si="37"/>
        <v>1.2726586370093874E-3</v>
      </c>
      <c r="L207" s="19">
        <f t="shared" si="38"/>
        <v>2.3098754261720379E-4</v>
      </c>
      <c r="M207" s="19">
        <f t="shared" ca="1" si="32"/>
        <v>7.5232607876257837E-2</v>
      </c>
      <c r="N207" s="19">
        <f t="shared" ca="1" si="39"/>
        <v>2.6149669016135429E-6</v>
      </c>
      <c r="O207" s="155">
        <f t="shared" ca="1" si="40"/>
        <v>5121.1625996541534</v>
      </c>
      <c r="P207" s="19">
        <f t="shared" ca="1" si="41"/>
        <v>33.153321048165814</v>
      </c>
      <c r="Q207" s="19">
        <f t="shared" ca="1" si="42"/>
        <v>9928.1499723874767</v>
      </c>
      <c r="R207" s="17">
        <f t="shared" ca="1" si="33"/>
        <v>-5.1136747076965527E-3</v>
      </c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</row>
    <row r="208" spans="1:35" x14ac:dyDescent="0.2">
      <c r="A208" s="157">
        <v>1844</v>
      </c>
      <c r="B208" s="157">
        <v>6.5309637016650421E-2</v>
      </c>
      <c r="C208" s="148">
        <v>0.1</v>
      </c>
      <c r="D208" s="149">
        <f t="shared" ref="D208:E270" si="43">A208/A$18</f>
        <v>0.18440000000000001</v>
      </c>
      <c r="E208" s="149">
        <f t="shared" si="43"/>
        <v>6.5309637016650421E-2</v>
      </c>
      <c r="F208" s="19">
        <f t="shared" ref="F208:G270" si="44">$C208*D208</f>
        <v>1.8440000000000002E-2</v>
      </c>
      <c r="G208" s="19">
        <f t="shared" si="44"/>
        <v>6.5309637016650428E-3</v>
      </c>
      <c r="H208" s="19">
        <f t="shared" si="34"/>
        <v>3.4003360000000003E-3</v>
      </c>
      <c r="I208" s="19">
        <f t="shared" si="35"/>
        <v>6.2702195840000005E-4</v>
      </c>
      <c r="J208" s="19">
        <f t="shared" si="36"/>
        <v>1.1562284912896002E-4</v>
      </c>
      <c r="K208" s="19">
        <f t="shared" si="37"/>
        <v>1.2043097065870339E-3</v>
      </c>
      <c r="L208" s="19">
        <f t="shared" si="38"/>
        <v>2.2207470989464906E-4</v>
      </c>
      <c r="M208" s="19">
        <f t="shared" ca="1" si="32"/>
        <v>7.6028934363022396E-2</v>
      </c>
      <c r="N208" s="19">
        <f t="shared" ca="1" si="39"/>
        <v>1.1490333559993728E-5</v>
      </c>
      <c r="O208" s="155">
        <f t="shared" ca="1" si="40"/>
        <v>5099.8457897660446</v>
      </c>
      <c r="P208" s="19">
        <f t="shared" ca="1" si="41"/>
        <v>37.138868772708307</v>
      </c>
      <c r="Q208" s="19">
        <f t="shared" ca="1" si="42"/>
        <v>9934.0244362838166</v>
      </c>
      <c r="R208" s="17">
        <f t="shared" ca="1" si="33"/>
        <v>-1.0719297346371975E-2</v>
      </c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</row>
    <row r="209" spans="1:35" x14ac:dyDescent="0.2">
      <c r="A209" s="157">
        <v>1873</v>
      </c>
      <c r="B209" s="157">
        <v>7.2499566881281979E-2</v>
      </c>
      <c r="C209" s="148">
        <v>0.1</v>
      </c>
      <c r="D209" s="149">
        <f t="shared" si="43"/>
        <v>0.18729999999999999</v>
      </c>
      <c r="E209" s="149">
        <f t="shared" si="43"/>
        <v>7.2499566881281979E-2</v>
      </c>
      <c r="F209" s="19">
        <f t="shared" si="44"/>
        <v>1.873E-2</v>
      </c>
      <c r="G209" s="19">
        <f t="shared" si="44"/>
        <v>7.2499566881281986E-3</v>
      </c>
      <c r="H209" s="19">
        <f t="shared" si="34"/>
        <v>3.508129E-3</v>
      </c>
      <c r="I209" s="19">
        <f t="shared" si="35"/>
        <v>6.5707256169999996E-4</v>
      </c>
      <c r="J209" s="19">
        <f t="shared" si="36"/>
        <v>1.2306969080641E-4</v>
      </c>
      <c r="K209" s="19">
        <f t="shared" si="37"/>
        <v>1.3579168876864116E-3</v>
      </c>
      <c r="L209" s="19">
        <f t="shared" si="38"/>
        <v>2.5433783306366486E-4</v>
      </c>
      <c r="M209" s="19">
        <f t="shared" ca="1" si="32"/>
        <v>7.6825259799721324E-2</v>
      </c>
      <c r="N209" s="19">
        <f t="shared" ca="1" si="39"/>
        <v>1.8711619224636293E-6</v>
      </c>
      <c r="O209" s="155">
        <f t="shared" ca="1" si="40"/>
        <v>5078.36382319114</v>
      </c>
      <c r="P209" s="19">
        <f t="shared" ca="1" si="41"/>
        <v>41.323888524516171</v>
      </c>
      <c r="Q209" s="19">
        <f t="shared" ca="1" si="42"/>
        <v>9938.8627376567983</v>
      </c>
      <c r="R209" s="17">
        <f t="shared" ca="1" si="33"/>
        <v>-4.3256929184393444E-3</v>
      </c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</row>
    <row r="210" spans="1:35" x14ac:dyDescent="0.2">
      <c r="A210" s="157">
        <v>1875</v>
      </c>
      <c r="B210" s="157">
        <v>7.5857464251782844E-2</v>
      </c>
      <c r="C210" s="148">
        <v>0.1</v>
      </c>
      <c r="D210" s="149">
        <f t="shared" si="43"/>
        <v>0.1875</v>
      </c>
      <c r="E210" s="149">
        <f t="shared" si="43"/>
        <v>7.5857464251782844E-2</v>
      </c>
      <c r="F210" s="19">
        <f t="shared" si="44"/>
        <v>1.8750000000000003E-2</v>
      </c>
      <c r="G210" s="19">
        <f t="shared" si="44"/>
        <v>7.5857464251782849E-3</v>
      </c>
      <c r="H210" s="19">
        <f t="shared" si="34"/>
        <v>3.5156250000000005E-3</v>
      </c>
      <c r="I210" s="19">
        <f t="shared" si="35"/>
        <v>6.5917968750000004E-4</v>
      </c>
      <c r="J210" s="19">
        <f t="shared" si="36"/>
        <v>1.2359619140625002E-4</v>
      </c>
      <c r="K210" s="19">
        <f t="shared" si="37"/>
        <v>1.4223274547209284E-3</v>
      </c>
      <c r="L210" s="19">
        <f t="shared" si="38"/>
        <v>2.6668639776017406E-4</v>
      </c>
      <c r="M210" s="19">
        <f t="shared" ca="1" si="32"/>
        <v>7.6880178756649376E-2</v>
      </c>
      <c r="N210" s="19">
        <f t="shared" ca="1" si="39"/>
        <v>1.0459449584643945E-7</v>
      </c>
      <c r="O210" s="155">
        <f t="shared" ca="1" si="40"/>
        <v>5076.8762541325668</v>
      </c>
      <c r="P210" s="19">
        <f t="shared" ca="1" si="41"/>
        <v>41.619757336452643</v>
      </c>
      <c r="Q210" s="19">
        <f t="shared" ca="1" si="42"/>
        <v>9939.1581995210381</v>
      </c>
      <c r="R210" s="17">
        <f t="shared" ca="1" si="33"/>
        <v>-1.0227145048665315E-3</v>
      </c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</row>
    <row r="211" spans="1:35" x14ac:dyDescent="0.2">
      <c r="A211" s="157">
        <v>1879</v>
      </c>
      <c r="B211" s="157">
        <v>7.6573247766182628E-2</v>
      </c>
      <c r="C211" s="148">
        <v>0.1</v>
      </c>
      <c r="D211" s="149">
        <f t="shared" si="43"/>
        <v>0.18790000000000001</v>
      </c>
      <c r="E211" s="149">
        <f t="shared" si="43"/>
        <v>7.6573247766182628E-2</v>
      </c>
      <c r="F211" s="19">
        <f t="shared" si="44"/>
        <v>1.8790000000000001E-2</v>
      </c>
      <c r="G211" s="19">
        <f t="shared" si="44"/>
        <v>7.6573247766182628E-3</v>
      </c>
      <c r="H211" s="19">
        <f t="shared" si="34"/>
        <v>3.5306410000000006E-3</v>
      </c>
      <c r="I211" s="19">
        <f t="shared" si="35"/>
        <v>6.6340744390000017E-4</v>
      </c>
      <c r="J211" s="19">
        <f t="shared" si="36"/>
        <v>1.2465425870881005E-4</v>
      </c>
      <c r="K211" s="19">
        <f t="shared" si="37"/>
        <v>1.4388113255265718E-3</v>
      </c>
      <c r="L211" s="19">
        <f t="shared" si="38"/>
        <v>2.7035264806644287E-4</v>
      </c>
      <c r="M211" s="19">
        <f t="shared" ca="1" si="32"/>
        <v>7.6990016655522422E-2</v>
      </c>
      <c r="N211" s="19">
        <f t="shared" ca="1" si="39"/>
        <v>1.7369630712152559E-8</v>
      </c>
      <c r="O211" s="155">
        <f t="shared" ca="1" si="40"/>
        <v>5073.898780134602</v>
      </c>
      <c r="P211" s="19">
        <f t="shared" ca="1" si="41"/>
        <v>42.21427631446403</v>
      </c>
      <c r="Q211" s="19">
        <f t="shared" ca="1" si="42"/>
        <v>9939.7343266443368</v>
      </c>
      <c r="R211" s="17">
        <f t="shared" ca="1" si="33"/>
        <v>-4.1676888933979417E-4</v>
      </c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</row>
    <row r="212" spans="1:35" x14ac:dyDescent="0.2">
      <c r="A212" s="157">
        <v>1879</v>
      </c>
      <c r="B212" s="157">
        <v>7.7573247770024334E-2</v>
      </c>
      <c r="C212" s="148">
        <v>0.1</v>
      </c>
      <c r="D212" s="149">
        <f t="shared" si="43"/>
        <v>0.18790000000000001</v>
      </c>
      <c r="E212" s="149">
        <f t="shared" si="43"/>
        <v>7.7573247770024334E-2</v>
      </c>
      <c r="F212" s="19">
        <f t="shared" si="44"/>
        <v>1.8790000000000001E-2</v>
      </c>
      <c r="G212" s="19">
        <f t="shared" si="44"/>
        <v>7.7573247770024341E-3</v>
      </c>
      <c r="H212" s="19">
        <f t="shared" si="34"/>
        <v>3.5306410000000006E-3</v>
      </c>
      <c r="I212" s="19">
        <f t="shared" si="35"/>
        <v>6.6340744390000017E-4</v>
      </c>
      <c r="J212" s="19">
        <f t="shared" si="36"/>
        <v>1.2465425870881005E-4</v>
      </c>
      <c r="K212" s="19">
        <f t="shared" si="37"/>
        <v>1.4576013255987574E-3</v>
      </c>
      <c r="L212" s="19">
        <f t="shared" si="38"/>
        <v>2.7388328908000651E-4</v>
      </c>
      <c r="M212" s="19">
        <f t="shared" ca="1" si="32"/>
        <v>7.6990016655522422E-2</v>
      </c>
      <c r="N212" s="19">
        <f t="shared" ca="1" si="39"/>
        <v>3.4015853292314175E-8</v>
      </c>
      <c r="O212" s="155">
        <f t="shared" ca="1" si="40"/>
        <v>5073.898780134602</v>
      </c>
      <c r="P212" s="19">
        <f t="shared" ca="1" si="41"/>
        <v>42.21427631446403</v>
      </c>
      <c r="Q212" s="19">
        <f t="shared" ca="1" si="42"/>
        <v>9939.7343266443368</v>
      </c>
      <c r="R212" s="17">
        <f t="shared" ca="1" si="33"/>
        <v>5.8323111450191145E-4</v>
      </c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</row>
    <row r="213" spans="1:35" x14ac:dyDescent="0.2">
      <c r="A213" s="157">
        <v>1881</v>
      </c>
      <c r="B213" s="157">
        <v>7.0931133905457314E-2</v>
      </c>
      <c r="C213" s="148">
        <v>0.1</v>
      </c>
      <c r="D213" s="149">
        <f t="shared" si="43"/>
        <v>0.18809999999999999</v>
      </c>
      <c r="E213" s="149">
        <f t="shared" si="43"/>
        <v>7.0931133905457314E-2</v>
      </c>
      <c r="F213" s="19">
        <f t="shared" si="44"/>
        <v>1.881E-2</v>
      </c>
      <c r="G213" s="19">
        <f t="shared" si="44"/>
        <v>7.0931133905457319E-3</v>
      </c>
      <c r="H213" s="19">
        <f t="shared" si="34"/>
        <v>3.5381609999999997E-3</v>
      </c>
      <c r="I213" s="19">
        <f t="shared" si="35"/>
        <v>6.6552808409999994E-4</v>
      </c>
      <c r="J213" s="19">
        <f t="shared" si="36"/>
        <v>1.2518583261920998E-4</v>
      </c>
      <c r="K213" s="19">
        <f t="shared" si="37"/>
        <v>1.3342146287616521E-3</v>
      </c>
      <c r="L213" s="19">
        <f t="shared" si="38"/>
        <v>2.5096577167006673E-4</v>
      </c>
      <c r="M213" s="19">
        <f t="shared" ref="M213:M276" ca="1" si="45">+E$4+E$5*D213+E$6*D213^2</f>
        <v>7.704493559746739E-2</v>
      </c>
      <c r="N213" s="19">
        <f t="shared" ca="1" si="39"/>
        <v>3.7378571129225274E-6</v>
      </c>
      <c r="O213" s="155">
        <f t="shared" ca="1" si="40"/>
        <v>5072.4088760722616</v>
      </c>
      <c r="P213" s="19">
        <f t="shared" ca="1" si="41"/>
        <v>42.512923760997438</v>
      </c>
      <c r="Q213" s="19">
        <f t="shared" ca="1" si="42"/>
        <v>9940.0149914741869</v>
      </c>
      <c r="R213" s="17">
        <f t="shared" ref="R213:R276" ca="1" si="46">+E213-M213</f>
        <v>-6.1138016920100763E-3</v>
      </c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</row>
    <row r="214" spans="1:35" x14ac:dyDescent="0.2">
      <c r="A214" s="157">
        <v>1890</v>
      </c>
      <c r="B214" s="157">
        <v>7.6541575045054835E-2</v>
      </c>
      <c r="C214" s="148">
        <v>0.1</v>
      </c>
      <c r="D214" s="149">
        <f t="shared" si="43"/>
        <v>0.189</v>
      </c>
      <c r="E214" s="149">
        <f t="shared" si="43"/>
        <v>7.6541575045054835E-2</v>
      </c>
      <c r="F214" s="19">
        <f t="shared" si="44"/>
        <v>1.89E-2</v>
      </c>
      <c r="G214" s="19">
        <f t="shared" si="44"/>
        <v>7.6541575045054842E-3</v>
      </c>
      <c r="H214" s="19">
        <f t="shared" ref="H214:H277" si="47">C214*D214*D214</f>
        <v>3.5720999999999999E-3</v>
      </c>
      <c r="I214" s="19">
        <f t="shared" ref="I214:I277" si="48">C214*D214*D214*D214</f>
        <v>6.7512689999999994E-4</v>
      </c>
      <c r="J214" s="19">
        <f t="shared" ref="J214:J277" si="49">C214*D214*D214*D214*D214</f>
        <v>1.2759898409999998E-4</v>
      </c>
      <c r="K214" s="19">
        <f t="shared" ref="K214:K277" si="50">C214*E214*D214</f>
        <v>1.4466357683515366E-3</v>
      </c>
      <c r="L214" s="19">
        <f t="shared" ref="L214:L277" si="51">C214*E214*D214*D214</f>
        <v>2.7341416021844044E-4</v>
      </c>
      <c r="M214" s="19">
        <f t="shared" ca="1" si="45"/>
        <v>7.7292070774414426E-2</v>
      </c>
      <c r="N214" s="19">
        <f t="shared" ref="N214:N277" ca="1" si="52">C214*(M214-E214)^2</f>
        <v>5.6324383978698357E-8</v>
      </c>
      <c r="O214" s="155">
        <f t="shared" ref="O214:O277" ca="1" si="53">(C214*O$1-O$2*F214+O$3*H214)^2</f>
        <v>5065.6946931051743</v>
      </c>
      <c r="P214" s="19">
        <f t="shared" ref="P214:P277" ca="1" si="54">(-C214*O$2+O$4*F214-O$5*H214)^2</f>
        <v>43.868245890534631</v>
      </c>
      <c r="Q214" s="19">
        <f t="shared" ref="Q214:Q277" ca="1" si="55">+(C214*O$3-F214*O$5+H214*O$6)^2</f>
        <v>9941.2169372736607</v>
      </c>
      <c r="R214" s="17">
        <f t="shared" ca="1" si="46"/>
        <v>-7.5049572935959041E-4</v>
      </c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</row>
    <row r="215" spans="1:35" x14ac:dyDescent="0.2">
      <c r="A215" s="157">
        <v>1890</v>
      </c>
      <c r="B215" s="157">
        <v>7.7541575041620583E-2</v>
      </c>
      <c r="C215" s="148">
        <v>0.1</v>
      </c>
      <c r="D215" s="149">
        <f t="shared" si="43"/>
        <v>0.189</v>
      </c>
      <c r="E215" s="149">
        <f t="shared" si="43"/>
        <v>7.7541575041620583E-2</v>
      </c>
      <c r="F215" s="19">
        <f t="shared" si="44"/>
        <v>1.89E-2</v>
      </c>
      <c r="G215" s="19">
        <f t="shared" si="44"/>
        <v>7.7541575041620587E-3</v>
      </c>
      <c r="H215" s="19">
        <f t="shared" si="47"/>
        <v>3.5720999999999999E-3</v>
      </c>
      <c r="I215" s="19">
        <f t="shared" si="48"/>
        <v>6.7512689999999994E-4</v>
      </c>
      <c r="J215" s="19">
        <f t="shared" si="49"/>
        <v>1.2759898409999998E-4</v>
      </c>
      <c r="K215" s="19">
        <f t="shared" si="50"/>
        <v>1.4655357682866292E-3</v>
      </c>
      <c r="L215" s="19">
        <f t="shared" si="51"/>
        <v>2.7698626020617291E-4</v>
      </c>
      <c r="M215" s="19">
        <f t="shared" ca="1" si="45"/>
        <v>7.7292070774414426E-2</v>
      </c>
      <c r="N215" s="19">
        <f t="shared" ca="1" si="52"/>
        <v>6.2252379354081685E-9</v>
      </c>
      <c r="O215" s="155">
        <f t="shared" ca="1" si="53"/>
        <v>5065.6946931051743</v>
      </c>
      <c r="P215" s="19">
        <f t="shared" ca="1" si="54"/>
        <v>43.868245890534631</v>
      </c>
      <c r="Q215" s="19">
        <f t="shared" ca="1" si="55"/>
        <v>9941.2169372736607</v>
      </c>
      <c r="R215" s="17">
        <f t="shared" ca="1" si="46"/>
        <v>2.4950426720615759E-4</v>
      </c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</row>
    <row r="216" spans="1:35" x14ac:dyDescent="0.2">
      <c r="A216" s="157">
        <v>1904</v>
      </c>
      <c r="B216" s="157">
        <v>7.1046553861239606E-2</v>
      </c>
      <c r="C216" s="148">
        <v>0.1</v>
      </c>
      <c r="D216" s="149">
        <f t="shared" si="43"/>
        <v>0.19040000000000001</v>
      </c>
      <c r="E216" s="149">
        <f t="shared" si="43"/>
        <v>7.1046553861239606E-2</v>
      </c>
      <c r="F216" s="19">
        <f t="shared" si="44"/>
        <v>1.9040000000000001E-2</v>
      </c>
      <c r="G216" s="19">
        <f t="shared" si="44"/>
        <v>7.1046553861239606E-3</v>
      </c>
      <c r="H216" s="19">
        <f t="shared" si="47"/>
        <v>3.6252160000000005E-3</v>
      </c>
      <c r="I216" s="19">
        <f t="shared" si="48"/>
        <v>6.9024112640000013E-4</v>
      </c>
      <c r="J216" s="19">
        <f t="shared" si="49"/>
        <v>1.3142191046656003E-4</v>
      </c>
      <c r="K216" s="19">
        <f t="shared" si="50"/>
        <v>1.3527263855180021E-3</v>
      </c>
      <c r="L216" s="19">
        <f t="shared" si="51"/>
        <v>2.575591038026276E-4</v>
      </c>
      <c r="M216" s="19">
        <f t="shared" ca="1" si="45"/>
        <v>7.767650307086435E-2</v>
      </c>
      <c r="N216" s="19">
        <f t="shared" ca="1" si="52"/>
        <v>4.3956226522203771E-6</v>
      </c>
      <c r="O216" s="155">
        <f t="shared" ca="1" si="53"/>
        <v>5055.2192103062889</v>
      </c>
      <c r="P216" s="19">
        <f t="shared" ca="1" si="54"/>
        <v>46.013404102772419</v>
      </c>
      <c r="Q216" s="19">
        <f t="shared" ca="1" si="55"/>
        <v>9942.8880448503132</v>
      </c>
      <c r="R216" s="17">
        <f t="shared" ca="1" si="46"/>
        <v>-6.6299492096247442E-3</v>
      </c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</row>
    <row r="217" spans="1:35" x14ac:dyDescent="0.2">
      <c r="A217" s="157">
        <v>1904</v>
      </c>
      <c r="B217" s="157">
        <v>7.5046553862054513E-2</v>
      </c>
      <c r="C217" s="148">
        <v>0.1</v>
      </c>
      <c r="D217" s="149">
        <f t="shared" si="43"/>
        <v>0.19040000000000001</v>
      </c>
      <c r="E217" s="149">
        <f t="shared" si="43"/>
        <v>7.5046553862054513E-2</v>
      </c>
      <c r="F217" s="19">
        <f t="shared" si="44"/>
        <v>1.9040000000000001E-2</v>
      </c>
      <c r="G217" s="19">
        <f t="shared" si="44"/>
        <v>7.504655386205452E-3</v>
      </c>
      <c r="H217" s="19">
        <f t="shared" si="47"/>
        <v>3.6252160000000005E-3</v>
      </c>
      <c r="I217" s="19">
        <f t="shared" si="48"/>
        <v>6.9024112640000013E-4</v>
      </c>
      <c r="J217" s="19">
        <f t="shared" si="49"/>
        <v>1.3142191046656003E-4</v>
      </c>
      <c r="K217" s="19">
        <f t="shared" si="50"/>
        <v>1.4288863855335182E-3</v>
      </c>
      <c r="L217" s="19">
        <f t="shared" si="51"/>
        <v>2.7205996780558188E-4</v>
      </c>
      <c r="M217" s="19">
        <f t="shared" ca="1" si="45"/>
        <v>7.767650307086435E-2</v>
      </c>
      <c r="N217" s="19">
        <f t="shared" ca="1" si="52"/>
        <v>6.916632840919487E-7</v>
      </c>
      <c r="O217" s="155">
        <f t="shared" ca="1" si="53"/>
        <v>5055.2192103062889</v>
      </c>
      <c r="P217" s="19">
        <f t="shared" ca="1" si="54"/>
        <v>46.013404102772419</v>
      </c>
      <c r="Q217" s="19">
        <f t="shared" ca="1" si="55"/>
        <v>9942.8880448503132</v>
      </c>
      <c r="R217" s="17">
        <f t="shared" ca="1" si="46"/>
        <v>-2.629949208809837E-3</v>
      </c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</row>
    <row r="218" spans="1:35" x14ac:dyDescent="0.2">
      <c r="A218" s="157">
        <v>1912</v>
      </c>
      <c r="B218" s="157">
        <v>6.6477886900360036E-2</v>
      </c>
      <c r="C218" s="148">
        <v>0.1</v>
      </c>
      <c r="D218" s="149">
        <f t="shared" si="43"/>
        <v>0.19120000000000001</v>
      </c>
      <c r="E218" s="149">
        <f t="shared" si="43"/>
        <v>6.6477886900360036E-2</v>
      </c>
      <c r="F218" s="19">
        <f t="shared" si="44"/>
        <v>1.9120000000000002E-2</v>
      </c>
      <c r="G218" s="19">
        <f t="shared" si="44"/>
        <v>6.647788690036004E-3</v>
      </c>
      <c r="H218" s="19">
        <f t="shared" si="47"/>
        <v>3.6557440000000003E-3</v>
      </c>
      <c r="I218" s="19">
        <f t="shared" si="48"/>
        <v>6.9897825280000006E-4</v>
      </c>
      <c r="J218" s="19">
        <f t="shared" si="49"/>
        <v>1.3364464193536002E-4</v>
      </c>
      <c r="K218" s="19">
        <f t="shared" si="50"/>
        <v>1.271057197534884E-3</v>
      </c>
      <c r="L218" s="19">
        <f t="shared" si="51"/>
        <v>2.4302613616866982E-4</v>
      </c>
      <c r="M218" s="19">
        <f t="shared" ca="1" si="45"/>
        <v>7.7896178558959653E-2</v>
      </c>
      <c r="N218" s="19">
        <f t="shared" ca="1" si="52"/>
        <v>1.303773844008456E-5</v>
      </c>
      <c r="O218" s="155">
        <f t="shared" ca="1" si="53"/>
        <v>5049.216217887456</v>
      </c>
      <c r="P218" s="19">
        <f t="shared" ca="1" si="54"/>
        <v>47.259212545102685</v>
      </c>
      <c r="Q218" s="19">
        <f t="shared" ca="1" si="55"/>
        <v>9943.7343993601553</v>
      </c>
      <c r="R218" s="17">
        <f t="shared" ca="1" si="46"/>
        <v>-1.1418291658599616E-2</v>
      </c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</row>
    <row r="219" spans="1:35" x14ac:dyDescent="0.2">
      <c r="A219" s="157">
        <v>1912</v>
      </c>
      <c r="B219" s="157">
        <v>6.9477886897333238E-2</v>
      </c>
      <c r="C219" s="148">
        <v>0.1</v>
      </c>
      <c r="D219" s="149">
        <f t="shared" si="43"/>
        <v>0.19120000000000001</v>
      </c>
      <c r="E219" s="149">
        <f t="shared" si="43"/>
        <v>6.9477886897333238E-2</v>
      </c>
      <c r="F219" s="19">
        <f t="shared" si="44"/>
        <v>1.9120000000000002E-2</v>
      </c>
      <c r="G219" s="19">
        <f t="shared" si="44"/>
        <v>6.9477886897333242E-3</v>
      </c>
      <c r="H219" s="19">
        <f t="shared" si="47"/>
        <v>3.6557440000000003E-3</v>
      </c>
      <c r="I219" s="19">
        <f t="shared" si="48"/>
        <v>6.9897825280000006E-4</v>
      </c>
      <c r="J219" s="19">
        <f t="shared" si="49"/>
        <v>1.3364464193536002E-4</v>
      </c>
      <c r="K219" s="19">
        <f t="shared" si="50"/>
        <v>1.3284171974770117E-3</v>
      </c>
      <c r="L219" s="19">
        <f t="shared" si="51"/>
        <v>2.5399336815760465E-4</v>
      </c>
      <c r="M219" s="19">
        <f t="shared" ca="1" si="45"/>
        <v>7.7896178558959653E-2</v>
      </c>
      <c r="N219" s="19">
        <f t="shared" ca="1" si="52"/>
        <v>7.0867634500208834E-6</v>
      </c>
      <c r="O219" s="155">
        <f t="shared" ca="1" si="53"/>
        <v>5049.216217887456</v>
      </c>
      <c r="P219" s="19">
        <f t="shared" ca="1" si="54"/>
        <v>47.259212545102685</v>
      </c>
      <c r="Q219" s="19">
        <f t="shared" ca="1" si="55"/>
        <v>9943.7343993601553</v>
      </c>
      <c r="R219" s="17">
        <f t="shared" ca="1" si="46"/>
        <v>-8.4182916616264147E-3</v>
      </c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</row>
    <row r="220" spans="1:35" x14ac:dyDescent="0.2">
      <c r="A220" s="157">
        <v>1912</v>
      </c>
      <c r="B220" s="157">
        <v>8.3477886900185413E-2</v>
      </c>
      <c r="C220" s="148">
        <v>0.1</v>
      </c>
      <c r="D220" s="149">
        <f t="shared" si="43"/>
        <v>0.19120000000000001</v>
      </c>
      <c r="E220" s="149">
        <f t="shared" si="43"/>
        <v>8.3477886900185413E-2</v>
      </c>
      <c r="F220" s="19">
        <f t="shared" si="44"/>
        <v>1.9120000000000002E-2</v>
      </c>
      <c r="G220" s="19">
        <f t="shared" si="44"/>
        <v>8.3477886900185424E-3</v>
      </c>
      <c r="H220" s="19">
        <f t="shared" si="47"/>
        <v>3.6557440000000003E-3</v>
      </c>
      <c r="I220" s="19">
        <f t="shared" si="48"/>
        <v>6.9897825280000006E-4</v>
      </c>
      <c r="J220" s="19">
        <f t="shared" si="49"/>
        <v>1.3364464193536002E-4</v>
      </c>
      <c r="K220" s="19">
        <f t="shared" si="50"/>
        <v>1.5960971975315455E-3</v>
      </c>
      <c r="L220" s="19">
        <f t="shared" si="51"/>
        <v>3.0517378416803151E-4</v>
      </c>
      <c r="M220" s="19">
        <f t="shared" ca="1" si="45"/>
        <v>7.7896178558959653E-2</v>
      </c>
      <c r="N220" s="19">
        <f t="shared" ca="1" si="52"/>
        <v>3.1155468006509237E-6</v>
      </c>
      <c r="O220" s="155">
        <f t="shared" ca="1" si="53"/>
        <v>5049.216217887456</v>
      </c>
      <c r="P220" s="19">
        <f t="shared" ca="1" si="54"/>
        <v>47.259212545102685</v>
      </c>
      <c r="Q220" s="19">
        <f t="shared" ca="1" si="55"/>
        <v>9943.7343993601553</v>
      </c>
      <c r="R220" s="17">
        <f t="shared" ca="1" si="46"/>
        <v>5.5817083412257607E-3</v>
      </c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</row>
    <row r="221" spans="1:35" x14ac:dyDescent="0.2">
      <c r="A221" s="157">
        <v>1933</v>
      </c>
      <c r="B221" s="157">
        <v>8.0234845354013762E-2</v>
      </c>
      <c r="C221" s="148">
        <v>0.1</v>
      </c>
      <c r="D221" s="149">
        <f t="shared" si="43"/>
        <v>0.1933</v>
      </c>
      <c r="E221" s="149">
        <f t="shared" si="43"/>
        <v>8.0234845354013762E-2</v>
      </c>
      <c r="F221" s="19">
        <f t="shared" si="44"/>
        <v>1.933E-2</v>
      </c>
      <c r="G221" s="19">
        <f t="shared" si="44"/>
        <v>8.0234845354013769E-3</v>
      </c>
      <c r="H221" s="19">
        <f t="shared" si="47"/>
        <v>3.736489E-3</v>
      </c>
      <c r="I221" s="19">
        <f t="shared" si="48"/>
        <v>7.2226332369999997E-4</v>
      </c>
      <c r="J221" s="19">
        <f t="shared" si="49"/>
        <v>1.3961350047120999E-4</v>
      </c>
      <c r="K221" s="19">
        <f t="shared" si="50"/>
        <v>1.5509395606930862E-3</v>
      </c>
      <c r="L221" s="19">
        <f t="shared" si="51"/>
        <v>2.9979661708197359E-4</v>
      </c>
      <c r="M221" s="19">
        <f t="shared" ca="1" si="45"/>
        <v>7.8472826335013665E-2</v>
      </c>
      <c r="N221" s="19">
        <f t="shared" ca="1" si="52"/>
        <v>3.1047110233180634E-7</v>
      </c>
      <c r="O221" s="155">
        <f t="shared" ca="1" si="53"/>
        <v>5033.3997730111187</v>
      </c>
      <c r="P221" s="19">
        <f t="shared" ca="1" si="54"/>
        <v>50.597940609997444</v>
      </c>
      <c r="Q221" s="19">
        <f t="shared" ca="1" si="55"/>
        <v>9945.580339244787</v>
      </c>
      <c r="R221" s="17">
        <f t="shared" ca="1" si="46"/>
        <v>1.7620190190000967E-3</v>
      </c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</row>
    <row r="222" spans="1:35" x14ac:dyDescent="0.2">
      <c r="A222" s="157">
        <v>1953</v>
      </c>
      <c r="B222" s="157">
        <v>7.0812506309540543E-2</v>
      </c>
      <c r="C222" s="148">
        <v>0.1</v>
      </c>
      <c r="D222" s="149">
        <f t="shared" si="43"/>
        <v>0.1953</v>
      </c>
      <c r="E222" s="149">
        <f t="shared" si="43"/>
        <v>7.0812506309540543E-2</v>
      </c>
      <c r="F222" s="19">
        <f t="shared" si="44"/>
        <v>1.9530000000000002E-2</v>
      </c>
      <c r="G222" s="19">
        <f t="shared" si="44"/>
        <v>7.0812506309540545E-3</v>
      </c>
      <c r="H222" s="19">
        <f t="shared" si="47"/>
        <v>3.8142090000000003E-3</v>
      </c>
      <c r="I222" s="19">
        <f t="shared" si="48"/>
        <v>7.4491501770000007E-4</v>
      </c>
      <c r="J222" s="19">
        <f t="shared" si="49"/>
        <v>1.4548190295681E-4</v>
      </c>
      <c r="K222" s="19">
        <f t="shared" si="50"/>
        <v>1.3829682482253268E-3</v>
      </c>
      <c r="L222" s="19">
        <f t="shared" si="51"/>
        <v>2.7009369887840632E-4</v>
      </c>
      <c r="M222" s="19">
        <f t="shared" ca="1" si="45"/>
        <v>7.9022014181237735E-2</v>
      </c>
      <c r="N222" s="19">
        <f t="shared" ca="1" si="52"/>
        <v>6.7396019495458153E-6</v>
      </c>
      <c r="O222" s="155">
        <f t="shared" ca="1" si="53"/>
        <v>5018.2579758630964</v>
      </c>
      <c r="P222" s="19">
        <f t="shared" ca="1" si="54"/>
        <v>53.868762708928323</v>
      </c>
      <c r="Q222" s="19">
        <f t="shared" ca="1" si="55"/>
        <v>9946.8323487988109</v>
      </c>
      <c r="R222" s="17">
        <f t="shared" ca="1" si="46"/>
        <v>-8.2095078716971914E-3</v>
      </c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</row>
    <row r="223" spans="1:35" x14ac:dyDescent="0.2">
      <c r="A223" s="157">
        <v>1962</v>
      </c>
      <c r="B223" s="157">
        <v>7.0422327055304323E-2</v>
      </c>
      <c r="C223" s="148">
        <v>0.1</v>
      </c>
      <c r="D223" s="149">
        <f t="shared" si="43"/>
        <v>0.19620000000000001</v>
      </c>
      <c r="E223" s="149">
        <f t="shared" si="43"/>
        <v>7.0422327055304323E-2</v>
      </c>
      <c r="F223" s="19">
        <f t="shared" si="44"/>
        <v>1.9620000000000002E-2</v>
      </c>
      <c r="G223" s="19">
        <f t="shared" si="44"/>
        <v>7.0422327055304325E-3</v>
      </c>
      <c r="H223" s="19">
        <f t="shared" si="47"/>
        <v>3.8494440000000005E-3</v>
      </c>
      <c r="I223" s="19">
        <f t="shared" si="48"/>
        <v>7.5526091280000019E-4</v>
      </c>
      <c r="J223" s="19">
        <f t="shared" si="49"/>
        <v>1.4818219109136006E-4</v>
      </c>
      <c r="K223" s="19">
        <f t="shared" si="50"/>
        <v>1.3816860568250709E-3</v>
      </c>
      <c r="L223" s="19">
        <f t="shared" si="51"/>
        <v>2.7108680434907896E-4</v>
      </c>
      <c r="M223" s="19">
        <f t="shared" ca="1" si="45"/>
        <v>7.9269148549097335E-2</v>
      </c>
      <c r="N223" s="19">
        <f t="shared" ca="1" si="52"/>
        <v>7.8266250543038013E-6</v>
      </c>
      <c r="O223" s="155">
        <f t="shared" ca="1" si="53"/>
        <v>5011.4192977166476</v>
      </c>
      <c r="P223" s="19">
        <f t="shared" ca="1" si="54"/>
        <v>55.369258416241415</v>
      </c>
      <c r="Q223" s="19">
        <f t="shared" ca="1" si="55"/>
        <v>9947.2346611012035</v>
      </c>
      <c r="R223" s="17">
        <f t="shared" ca="1" si="46"/>
        <v>-8.8468214937930112E-3</v>
      </c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</row>
    <row r="224" spans="1:35" x14ac:dyDescent="0.2">
      <c r="A224" s="157">
        <v>1993</v>
      </c>
      <c r="B224" s="157">
        <v>7.6966657407334632E-2</v>
      </c>
      <c r="C224" s="157">
        <v>0.1</v>
      </c>
      <c r="D224" s="149">
        <f t="shared" si="43"/>
        <v>0.1993</v>
      </c>
      <c r="E224" s="149">
        <f t="shared" si="43"/>
        <v>7.6966657407334632E-2</v>
      </c>
      <c r="F224" s="19">
        <f t="shared" si="44"/>
        <v>1.9930000000000003E-2</v>
      </c>
      <c r="G224" s="19">
        <f t="shared" si="44"/>
        <v>7.6966657407334634E-3</v>
      </c>
      <c r="H224" s="19">
        <f t="shared" si="47"/>
        <v>3.9720490000000009E-3</v>
      </c>
      <c r="I224" s="19">
        <f t="shared" si="48"/>
        <v>7.916293657000002E-4</v>
      </c>
      <c r="J224" s="19">
        <f t="shared" si="49"/>
        <v>1.5777173258401005E-4</v>
      </c>
      <c r="K224" s="19">
        <f t="shared" si="50"/>
        <v>1.5339454821281793E-3</v>
      </c>
      <c r="L224" s="19">
        <f t="shared" si="51"/>
        <v>3.0571533458814611E-4</v>
      </c>
      <c r="M224" s="19">
        <f t="shared" ca="1" si="45"/>
        <v>8.0120388375375787E-2</v>
      </c>
      <c r="N224" s="19">
        <f t="shared" ca="1" si="52"/>
        <v>9.9460190187817982E-7</v>
      </c>
      <c r="O224" s="155">
        <f t="shared" ca="1" si="53"/>
        <v>4987.7463958098388</v>
      </c>
      <c r="P224" s="19">
        <f t="shared" ca="1" si="54"/>
        <v>60.671562393000819</v>
      </c>
      <c r="Q224" s="19">
        <f t="shared" ca="1" si="55"/>
        <v>9947.8549668291562</v>
      </c>
      <c r="R224" s="17">
        <f t="shared" ca="1" si="46"/>
        <v>-3.1537309680411546E-3</v>
      </c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</row>
    <row r="225" spans="1:35" x14ac:dyDescent="0.2">
      <c r="A225" s="157">
        <v>2136</v>
      </c>
      <c r="B225" s="157">
        <v>6.9529556199650386E-2</v>
      </c>
      <c r="C225" s="157">
        <v>0.1</v>
      </c>
      <c r="D225" s="149">
        <f t="shared" si="43"/>
        <v>0.21360000000000001</v>
      </c>
      <c r="E225" s="149">
        <f t="shared" si="43"/>
        <v>6.9529556199650386E-2</v>
      </c>
      <c r="F225" s="19">
        <f t="shared" si="44"/>
        <v>2.1360000000000004E-2</v>
      </c>
      <c r="G225" s="19">
        <f t="shared" si="44"/>
        <v>6.9529556199650388E-3</v>
      </c>
      <c r="H225" s="19">
        <f t="shared" si="47"/>
        <v>4.562496000000001E-3</v>
      </c>
      <c r="I225" s="19">
        <f t="shared" si="48"/>
        <v>9.7454914560000027E-4</v>
      </c>
      <c r="J225" s="19">
        <f t="shared" si="49"/>
        <v>2.0816369750016007E-4</v>
      </c>
      <c r="K225" s="19">
        <f t="shared" si="50"/>
        <v>1.4851513204245323E-3</v>
      </c>
      <c r="L225" s="19">
        <f t="shared" si="51"/>
        <v>3.1722832204268009E-4</v>
      </c>
      <c r="M225" s="19">
        <f t="shared" ca="1" si="45"/>
        <v>8.4047059782220823E-2</v>
      </c>
      <c r="N225" s="19">
        <f t="shared" ca="1" si="52"/>
        <v>2.1075791026994552E-5</v>
      </c>
      <c r="O225" s="155">
        <f t="shared" ca="1" si="53"/>
        <v>4876.2321894695633</v>
      </c>
      <c r="P225" s="19">
        <f t="shared" ca="1" si="54"/>
        <v>87.692756625399667</v>
      </c>
      <c r="Q225" s="19">
        <f t="shared" ca="1" si="55"/>
        <v>9935.3600430955976</v>
      </c>
      <c r="R225" s="17">
        <f t="shared" ca="1" si="46"/>
        <v>-1.4517503582570437E-2</v>
      </c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</row>
    <row r="226" spans="1:35" x14ac:dyDescent="0.2">
      <c r="A226" s="157">
        <v>2136</v>
      </c>
      <c r="B226" s="157">
        <v>7.8529556197845948E-2</v>
      </c>
      <c r="C226" s="157">
        <v>0.1</v>
      </c>
      <c r="D226" s="149">
        <f t="shared" si="43"/>
        <v>0.21360000000000001</v>
      </c>
      <c r="E226" s="149">
        <f t="shared" si="43"/>
        <v>7.8529556197845948E-2</v>
      </c>
      <c r="F226" s="19">
        <f t="shared" si="44"/>
        <v>2.1360000000000004E-2</v>
      </c>
      <c r="G226" s="19">
        <f t="shared" si="44"/>
        <v>7.8529556197845952E-3</v>
      </c>
      <c r="H226" s="19">
        <f t="shared" si="47"/>
        <v>4.562496000000001E-3</v>
      </c>
      <c r="I226" s="19">
        <f t="shared" si="48"/>
        <v>9.7454914560000027E-4</v>
      </c>
      <c r="J226" s="19">
        <f t="shared" si="49"/>
        <v>2.0816369750016007E-4</v>
      </c>
      <c r="K226" s="19">
        <f t="shared" si="50"/>
        <v>1.6773913203859895E-3</v>
      </c>
      <c r="L226" s="19">
        <f t="shared" si="51"/>
        <v>3.5829078603444737E-4</v>
      </c>
      <c r="M226" s="19">
        <f t="shared" ca="1" si="45"/>
        <v>8.4047059782220823E-2</v>
      </c>
      <c r="N226" s="19">
        <f t="shared" ca="1" si="52"/>
        <v>3.0442845803589592E-6</v>
      </c>
      <c r="O226" s="155">
        <f t="shared" ca="1" si="53"/>
        <v>4876.2321894695633</v>
      </c>
      <c r="P226" s="19">
        <f t="shared" ca="1" si="54"/>
        <v>87.692756625399667</v>
      </c>
      <c r="Q226" s="19">
        <f t="shared" ca="1" si="55"/>
        <v>9935.3600430955976</v>
      </c>
      <c r="R226" s="17">
        <f t="shared" ca="1" si="46"/>
        <v>-5.5175035843748749E-3</v>
      </c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</row>
    <row r="227" spans="1:35" x14ac:dyDescent="0.2">
      <c r="A227" s="157">
        <v>2179</v>
      </c>
      <c r="B227" s="157">
        <v>8.621212533889025E-2</v>
      </c>
      <c r="C227" s="157">
        <v>0.1</v>
      </c>
      <c r="D227" s="149">
        <f t="shared" si="43"/>
        <v>0.21790000000000001</v>
      </c>
      <c r="E227" s="149">
        <f t="shared" si="43"/>
        <v>8.621212533889025E-2</v>
      </c>
      <c r="F227" s="19">
        <f t="shared" si="44"/>
        <v>2.1790000000000004E-2</v>
      </c>
      <c r="G227" s="19">
        <f t="shared" si="44"/>
        <v>8.6212125338890246E-3</v>
      </c>
      <c r="H227" s="19">
        <f t="shared" si="47"/>
        <v>4.7480410000000015E-3</v>
      </c>
      <c r="I227" s="19">
        <f t="shared" si="48"/>
        <v>1.0345981339000003E-3</v>
      </c>
      <c r="J227" s="19">
        <f t="shared" si="49"/>
        <v>2.2543893337681009E-4</v>
      </c>
      <c r="K227" s="19">
        <f t="shared" si="50"/>
        <v>1.8785622111344186E-3</v>
      </c>
      <c r="L227" s="19">
        <f t="shared" si="51"/>
        <v>4.0933870580618984E-4</v>
      </c>
      <c r="M227" s="19">
        <f t="shared" ca="1" si="45"/>
        <v>8.5227802135216732E-2</v>
      </c>
      <c r="N227" s="19">
        <f t="shared" ca="1" si="52"/>
        <v>9.6889216929009766E-8</v>
      </c>
      <c r="O227" s="155">
        <f t="shared" ca="1" si="53"/>
        <v>4841.9731996973678</v>
      </c>
      <c r="P227" s="19">
        <f t="shared" ca="1" si="54"/>
        <v>96.594438201591217</v>
      </c>
      <c r="Q227" s="19">
        <f t="shared" ca="1" si="55"/>
        <v>9926.6716378196434</v>
      </c>
      <c r="R227" s="17">
        <f t="shared" ca="1" si="46"/>
        <v>9.8432320367351778E-4</v>
      </c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</row>
    <row r="228" spans="1:35" x14ac:dyDescent="0.2">
      <c r="A228" s="157">
        <v>2376</v>
      </c>
      <c r="B228" s="157">
        <v>0.1003828643589089</v>
      </c>
      <c r="C228" s="157">
        <v>0.1</v>
      </c>
      <c r="D228" s="149">
        <f t="shared" si="43"/>
        <v>0.23760000000000001</v>
      </c>
      <c r="E228" s="149">
        <f t="shared" si="43"/>
        <v>0.1003828643589089</v>
      </c>
      <c r="F228" s="19">
        <f t="shared" si="44"/>
        <v>2.3760000000000003E-2</v>
      </c>
      <c r="G228" s="19">
        <f t="shared" si="44"/>
        <v>1.0038286435890892E-2</v>
      </c>
      <c r="H228" s="19">
        <f t="shared" si="47"/>
        <v>5.6453760000000006E-3</v>
      </c>
      <c r="I228" s="19">
        <f t="shared" si="48"/>
        <v>1.3413413376000003E-3</v>
      </c>
      <c r="J228" s="19">
        <f t="shared" si="49"/>
        <v>3.1870270181376007E-4</v>
      </c>
      <c r="K228" s="19">
        <f t="shared" si="50"/>
        <v>2.385096857167676E-3</v>
      </c>
      <c r="L228" s="19">
        <f t="shared" si="51"/>
        <v>5.666990132630398E-4</v>
      </c>
      <c r="M228" s="19">
        <f t="shared" ca="1" si="45"/>
        <v>9.0637220142698843E-2</v>
      </c>
      <c r="N228" s="19">
        <f t="shared" ca="1" si="52"/>
        <v>9.497758118894863E-6</v>
      </c>
      <c r="O228" s="155">
        <f t="shared" ca="1" si="53"/>
        <v>4680.9047977088921</v>
      </c>
      <c r="P228" s="19">
        <f t="shared" ca="1" si="54"/>
        <v>141.48584058266758</v>
      </c>
      <c r="Q228" s="19">
        <f t="shared" ca="1" si="55"/>
        <v>9857.8389843467976</v>
      </c>
      <c r="R228" s="17">
        <f t="shared" ca="1" si="46"/>
        <v>9.7456442162100615E-3</v>
      </c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</row>
    <row r="229" spans="1:35" x14ac:dyDescent="0.2">
      <c r="A229" s="157">
        <v>2405</v>
      </c>
      <c r="B229" s="157">
        <v>9.1556515843918218E-2</v>
      </c>
      <c r="C229" s="157">
        <v>0.1</v>
      </c>
      <c r="D229" s="149">
        <f t="shared" si="43"/>
        <v>0.24049999999999999</v>
      </c>
      <c r="E229" s="149">
        <f t="shared" si="43"/>
        <v>9.1556515843918218E-2</v>
      </c>
      <c r="F229" s="19">
        <f t="shared" si="44"/>
        <v>2.4050000000000002E-2</v>
      </c>
      <c r="G229" s="19">
        <f t="shared" si="44"/>
        <v>9.1556515843918222E-3</v>
      </c>
      <c r="H229" s="19">
        <f t="shared" si="47"/>
        <v>5.7840249999999999E-3</v>
      </c>
      <c r="I229" s="19">
        <f t="shared" si="48"/>
        <v>1.3910580124999999E-3</v>
      </c>
      <c r="J229" s="19">
        <f t="shared" si="49"/>
        <v>3.3454945200624993E-4</v>
      </c>
      <c r="K229" s="19">
        <f t="shared" si="50"/>
        <v>2.201934206046233E-3</v>
      </c>
      <c r="L229" s="19">
        <f t="shared" si="51"/>
        <v>5.2956517655411905E-4</v>
      </c>
      <c r="M229" s="19">
        <f t="shared" ca="1" si="45"/>
        <v>9.1433526316124544E-2</v>
      </c>
      <c r="N229" s="19">
        <f t="shared" ca="1" si="52"/>
        <v>1.5126423946910856E-9</v>
      </c>
      <c r="O229" s="155">
        <f t="shared" ca="1" si="53"/>
        <v>4656.6421224098585</v>
      </c>
      <c r="P229" s="19">
        <f t="shared" ca="1" si="54"/>
        <v>148.61817118948778</v>
      </c>
      <c r="Q229" s="19">
        <f t="shared" ca="1" si="55"/>
        <v>9843.7013504650877</v>
      </c>
      <c r="R229" s="17">
        <f t="shared" ca="1" si="46"/>
        <v>1.2298952779367378E-4</v>
      </c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</row>
    <row r="230" spans="1:35" x14ac:dyDescent="0.2">
      <c r="A230" s="157">
        <v>2416</v>
      </c>
      <c r="B230" s="157">
        <v>9.3518674046768738E-2</v>
      </c>
      <c r="C230" s="157">
        <v>0.1</v>
      </c>
      <c r="D230" s="149">
        <f t="shared" si="43"/>
        <v>0.24160000000000001</v>
      </c>
      <c r="E230" s="149">
        <f t="shared" si="43"/>
        <v>9.3518674046768738E-2</v>
      </c>
      <c r="F230" s="19">
        <f t="shared" si="44"/>
        <v>2.4160000000000001E-2</v>
      </c>
      <c r="G230" s="19">
        <f t="shared" si="44"/>
        <v>9.3518674046768734E-3</v>
      </c>
      <c r="H230" s="19">
        <f t="shared" si="47"/>
        <v>5.8370560000000002E-3</v>
      </c>
      <c r="I230" s="19">
        <f t="shared" si="48"/>
        <v>1.4102327296000002E-3</v>
      </c>
      <c r="J230" s="19">
        <f t="shared" si="49"/>
        <v>3.4071222747136007E-4</v>
      </c>
      <c r="K230" s="19">
        <f t="shared" si="50"/>
        <v>2.2594111649699329E-3</v>
      </c>
      <c r="L230" s="19">
        <f t="shared" si="51"/>
        <v>5.4587373745673586E-4</v>
      </c>
      <c r="M230" s="19">
        <f t="shared" ca="1" si="45"/>
        <v>9.173557321066482E-2</v>
      </c>
      <c r="N230" s="19">
        <f t="shared" ca="1" si="52"/>
        <v>3.1794485917144915E-7</v>
      </c>
      <c r="O230" s="155">
        <f t="shared" ca="1" si="53"/>
        <v>4647.4030754111118</v>
      </c>
      <c r="P230" s="19">
        <f t="shared" ca="1" si="54"/>
        <v>151.35605575530039</v>
      </c>
      <c r="Q230" s="19">
        <f t="shared" ca="1" si="55"/>
        <v>9838.0713312403459</v>
      </c>
      <c r="R230" s="17">
        <f t="shared" ca="1" si="46"/>
        <v>1.783100836103918E-3</v>
      </c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</row>
    <row r="231" spans="1:35" x14ac:dyDescent="0.2">
      <c r="A231" s="157">
        <v>2434</v>
      </c>
      <c r="B231" s="157">
        <v>9.972916587776956E-2</v>
      </c>
      <c r="C231" s="157">
        <v>0.1</v>
      </c>
      <c r="D231" s="149">
        <f t="shared" si="43"/>
        <v>0.24340000000000001</v>
      </c>
      <c r="E231" s="149">
        <f t="shared" si="43"/>
        <v>9.972916587776956E-2</v>
      </c>
      <c r="F231" s="19">
        <f t="shared" si="44"/>
        <v>2.4340000000000001E-2</v>
      </c>
      <c r="G231" s="19">
        <f t="shared" si="44"/>
        <v>9.9729165877769574E-3</v>
      </c>
      <c r="H231" s="19">
        <f t="shared" si="47"/>
        <v>5.9243560000000004E-3</v>
      </c>
      <c r="I231" s="19">
        <f t="shared" si="48"/>
        <v>1.4419882504000002E-3</v>
      </c>
      <c r="J231" s="19">
        <f t="shared" si="49"/>
        <v>3.5097994014736004E-4</v>
      </c>
      <c r="K231" s="19">
        <f t="shared" si="50"/>
        <v>2.4274078974649113E-3</v>
      </c>
      <c r="L231" s="19">
        <f t="shared" si="51"/>
        <v>5.908310822429594E-4</v>
      </c>
      <c r="M231" s="19">
        <f t="shared" ca="1" si="45"/>
        <v>9.2229831439484627E-2</v>
      </c>
      <c r="N231" s="19">
        <f t="shared" ca="1" si="52"/>
        <v>5.6240017017246392E-6</v>
      </c>
      <c r="O231" s="155">
        <f t="shared" ca="1" si="53"/>
        <v>4632.2422950992759</v>
      </c>
      <c r="P231" s="19">
        <f t="shared" ca="1" si="54"/>
        <v>155.87404861511334</v>
      </c>
      <c r="Q231" s="19">
        <f t="shared" ca="1" si="55"/>
        <v>9828.5417378990005</v>
      </c>
      <c r="R231" s="17">
        <f t="shared" ca="1" si="46"/>
        <v>7.4993344382849325E-3</v>
      </c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</row>
    <row r="232" spans="1:35" x14ac:dyDescent="0.2">
      <c r="A232" s="157">
        <v>2443</v>
      </c>
      <c r="B232" s="157">
        <v>9.4334265575786364E-2</v>
      </c>
      <c r="C232" s="157">
        <v>0.1</v>
      </c>
      <c r="D232" s="149">
        <f t="shared" si="43"/>
        <v>0.24429999999999999</v>
      </c>
      <c r="E232" s="149">
        <f t="shared" si="43"/>
        <v>9.4334265575786364E-2</v>
      </c>
      <c r="F232" s="19">
        <f t="shared" si="44"/>
        <v>2.443E-2</v>
      </c>
      <c r="G232" s="19">
        <f t="shared" si="44"/>
        <v>9.4334265575786377E-3</v>
      </c>
      <c r="H232" s="19">
        <f t="shared" si="47"/>
        <v>5.9682490000000001E-3</v>
      </c>
      <c r="I232" s="19">
        <f t="shared" si="48"/>
        <v>1.4580432306999999E-3</v>
      </c>
      <c r="J232" s="19">
        <f t="shared" si="49"/>
        <v>3.5619996126000998E-4</v>
      </c>
      <c r="K232" s="19">
        <f t="shared" si="50"/>
        <v>2.3045861080164612E-3</v>
      </c>
      <c r="L232" s="19">
        <f t="shared" si="51"/>
        <v>5.6301038618842148E-4</v>
      </c>
      <c r="M232" s="19">
        <f t="shared" ca="1" si="45"/>
        <v>9.2476960402190639E-2</v>
      </c>
      <c r="N232" s="19">
        <f t="shared" ca="1" si="52"/>
        <v>3.4495825078654452E-7</v>
      </c>
      <c r="O232" s="155">
        <f t="shared" ca="1" si="53"/>
        <v>4624.6422948732179</v>
      </c>
      <c r="P232" s="19">
        <f t="shared" ca="1" si="54"/>
        <v>158.15041923734807</v>
      </c>
      <c r="Q232" s="19">
        <f t="shared" ca="1" si="55"/>
        <v>9823.6296016452688</v>
      </c>
      <c r="R232" s="17">
        <f t="shared" ca="1" si="46"/>
        <v>1.8573051735957247E-3</v>
      </c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</row>
    <row r="233" spans="1:35" x14ac:dyDescent="0.2">
      <c r="A233" s="157">
        <v>2569</v>
      </c>
      <c r="B233" s="157">
        <v>8.1795214794538454E-2</v>
      </c>
      <c r="C233" s="157">
        <v>0.1</v>
      </c>
      <c r="D233" s="149">
        <f t="shared" si="43"/>
        <v>0.25690000000000002</v>
      </c>
      <c r="E233" s="149">
        <f t="shared" si="43"/>
        <v>8.1795214794538454E-2</v>
      </c>
      <c r="F233" s="19">
        <f t="shared" si="44"/>
        <v>2.5690000000000004E-2</v>
      </c>
      <c r="G233" s="19">
        <f t="shared" si="44"/>
        <v>8.179521479453845E-3</v>
      </c>
      <c r="H233" s="19">
        <f t="shared" si="47"/>
        <v>6.5997610000000017E-3</v>
      </c>
      <c r="I233" s="19">
        <f t="shared" si="48"/>
        <v>1.6954786009000006E-3</v>
      </c>
      <c r="J233" s="19">
        <f t="shared" si="49"/>
        <v>4.3556845257121016E-4</v>
      </c>
      <c r="K233" s="19">
        <f t="shared" si="50"/>
        <v>2.1013190680716927E-3</v>
      </c>
      <c r="L233" s="19">
        <f t="shared" si="51"/>
        <v>5.3982886858761786E-4</v>
      </c>
      <c r="M233" s="19">
        <f t="shared" ca="1" si="45"/>
        <v>9.5936755260802128E-2</v>
      </c>
      <c r="N233" s="19">
        <f t="shared" ca="1" si="52"/>
        <v>1.9998316675897304E-5</v>
      </c>
      <c r="O233" s="155">
        <f t="shared" ca="1" si="53"/>
        <v>4516.8980471756349</v>
      </c>
      <c r="P233" s="19">
        <f t="shared" ca="1" si="54"/>
        <v>191.17140426454071</v>
      </c>
      <c r="Q233" s="19">
        <f t="shared" ca="1" si="55"/>
        <v>9744.5929610518942</v>
      </c>
      <c r="R233" s="17">
        <f t="shared" ca="1" si="46"/>
        <v>-1.4141540466263675E-2</v>
      </c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</row>
    <row r="234" spans="1:35" x14ac:dyDescent="0.2">
      <c r="A234" s="157">
        <v>2575</v>
      </c>
      <c r="B234" s="157">
        <v>8.6864288322909697E-2</v>
      </c>
      <c r="C234" s="157">
        <v>0.1</v>
      </c>
      <c r="D234" s="149">
        <f t="shared" si="43"/>
        <v>0.25750000000000001</v>
      </c>
      <c r="E234" s="149">
        <f t="shared" si="43"/>
        <v>8.6864288322909697E-2</v>
      </c>
      <c r="F234" s="19">
        <f t="shared" si="44"/>
        <v>2.5750000000000002E-2</v>
      </c>
      <c r="G234" s="19">
        <f t="shared" si="44"/>
        <v>8.68642883229097E-3</v>
      </c>
      <c r="H234" s="19">
        <f t="shared" si="47"/>
        <v>6.6306250000000011E-3</v>
      </c>
      <c r="I234" s="19">
        <f t="shared" si="48"/>
        <v>1.7073859375000002E-3</v>
      </c>
      <c r="J234" s="19">
        <f t="shared" si="49"/>
        <v>4.3965187890625008E-4</v>
      </c>
      <c r="K234" s="19">
        <f t="shared" si="50"/>
        <v>2.2367554243149248E-3</v>
      </c>
      <c r="L234" s="19">
        <f t="shared" si="51"/>
        <v>5.759645217610932E-4</v>
      </c>
      <c r="M234" s="19">
        <f t="shared" ca="1" si="45"/>
        <v>9.610150690248416E-2</v>
      </c>
      <c r="N234" s="19">
        <f t="shared" ca="1" si="52"/>
        <v>8.5326207086835662E-6</v>
      </c>
      <c r="O234" s="155">
        <f t="shared" ca="1" si="53"/>
        <v>4511.7060143321878</v>
      </c>
      <c r="P234" s="19">
        <f t="shared" ca="1" si="54"/>
        <v>192.79472455366275</v>
      </c>
      <c r="Q234" s="19">
        <f t="shared" ca="1" si="55"/>
        <v>9740.3534721142842</v>
      </c>
      <c r="R234" s="17">
        <f t="shared" ca="1" si="46"/>
        <v>-9.2372185795744632E-3</v>
      </c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</row>
    <row r="235" spans="1:35" x14ac:dyDescent="0.2">
      <c r="A235" s="157">
        <v>2622</v>
      </c>
      <c r="B235" s="157">
        <v>0.11523710293071485</v>
      </c>
      <c r="C235" s="157">
        <v>0.1</v>
      </c>
      <c r="D235" s="149">
        <f t="shared" si="43"/>
        <v>0.26219999999999999</v>
      </c>
      <c r="E235" s="149">
        <f t="shared" si="43"/>
        <v>0.11523710293071485</v>
      </c>
      <c r="F235" s="19">
        <f t="shared" si="44"/>
        <v>2.622E-2</v>
      </c>
      <c r="G235" s="19">
        <f t="shared" si="44"/>
        <v>1.1523710293071485E-2</v>
      </c>
      <c r="H235" s="19">
        <f t="shared" si="47"/>
        <v>6.8748839999999995E-3</v>
      </c>
      <c r="I235" s="19">
        <f t="shared" si="48"/>
        <v>1.8025945847999997E-3</v>
      </c>
      <c r="J235" s="19">
        <f t="shared" si="49"/>
        <v>4.7264030013455992E-4</v>
      </c>
      <c r="K235" s="19">
        <f t="shared" si="50"/>
        <v>3.0215168388433434E-3</v>
      </c>
      <c r="L235" s="19">
        <f t="shared" si="51"/>
        <v>7.9224171514472464E-4</v>
      </c>
      <c r="M235" s="19">
        <f t="shared" ca="1" si="45"/>
        <v>9.7392059873872394E-2</v>
      </c>
      <c r="N235" s="19">
        <f t="shared" ca="1" si="52"/>
        <v>3.1844556170056104E-5</v>
      </c>
      <c r="O235" s="155">
        <f t="shared" ca="1" si="53"/>
        <v>4470.8471128481051</v>
      </c>
      <c r="P235" s="19">
        <f t="shared" ca="1" si="54"/>
        <v>205.66000296050532</v>
      </c>
      <c r="Q235" s="19">
        <f t="shared" ca="1" si="55"/>
        <v>9705.6570718648909</v>
      </c>
      <c r="R235" s="17">
        <f t="shared" ca="1" si="46"/>
        <v>1.7845043056842452E-2</v>
      </c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</row>
    <row r="236" spans="1:35" x14ac:dyDescent="0.2">
      <c r="A236" s="157">
        <v>2649</v>
      </c>
      <c r="B236" s="157">
        <v>9.9045725589629707E-2</v>
      </c>
      <c r="C236" s="157">
        <v>0.1</v>
      </c>
      <c r="D236" s="149">
        <f t="shared" si="43"/>
        <v>0.26490000000000002</v>
      </c>
      <c r="E236" s="149">
        <f t="shared" si="43"/>
        <v>9.9045725589629707E-2</v>
      </c>
      <c r="F236" s="19">
        <f t="shared" si="44"/>
        <v>2.6490000000000003E-2</v>
      </c>
      <c r="G236" s="19">
        <f t="shared" si="44"/>
        <v>9.9045725589629718E-3</v>
      </c>
      <c r="H236" s="19">
        <f t="shared" si="47"/>
        <v>7.0172010000000016E-3</v>
      </c>
      <c r="I236" s="19">
        <f t="shared" si="48"/>
        <v>1.8588565449000006E-3</v>
      </c>
      <c r="J236" s="19">
        <f t="shared" si="49"/>
        <v>4.9241109874401025E-4</v>
      </c>
      <c r="K236" s="19">
        <f t="shared" si="50"/>
        <v>2.6237212708692913E-3</v>
      </c>
      <c r="L236" s="19">
        <f t="shared" si="51"/>
        <v>6.9502376465327529E-4</v>
      </c>
      <c r="M236" s="19">
        <f t="shared" ca="1" si="45"/>
        <v>9.8133440120731025E-2</v>
      </c>
      <c r="N236" s="19">
        <f t="shared" ca="1" si="52"/>
        <v>8.3226477676368914E-8</v>
      </c>
      <c r="O236" s="155">
        <f t="shared" ca="1" si="53"/>
        <v>4447.226019046253</v>
      </c>
      <c r="P236" s="19">
        <f t="shared" ca="1" si="54"/>
        <v>213.16660150023341</v>
      </c>
      <c r="Q236" s="19">
        <f t="shared" ca="1" si="55"/>
        <v>9684.5360722533278</v>
      </c>
      <c r="R236" s="17">
        <f t="shared" ca="1" si="46"/>
        <v>9.1228546889868256E-4</v>
      </c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</row>
    <row r="237" spans="1:35" x14ac:dyDescent="0.2">
      <c r="A237" s="157">
        <v>2669</v>
      </c>
      <c r="B237" s="157">
        <v>9.3607053189415548E-2</v>
      </c>
      <c r="C237" s="157">
        <v>0.1</v>
      </c>
      <c r="D237" s="149">
        <f t="shared" si="43"/>
        <v>0.26690000000000003</v>
      </c>
      <c r="E237" s="149">
        <f t="shared" si="43"/>
        <v>9.3607053189415548E-2</v>
      </c>
      <c r="F237" s="19">
        <f t="shared" si="44"/>
        <v>2.6690000000000005E-2</v>
      </c>
      <c r="G237" s="19">
        <f t="shared" si="44"/>
        <v>9.3607053189415559E-3</v>
      </c>
      <c r="H237" s="19">
        <f t="shared" si="47"/>
        <v>7.1235610000000022E-3</v>
      </c>
      <c r="I237" s="19">
        <f t="shared" si="48"/>
        <v>1.9012784309000007E-3</v>
      </c>
      <c r="J237" s="19">
        <f t="shared" si="49"/>
        <v>5.0745121320721026E-4</v>
      </c>
      <c r="K237" s="19">
        <f t="shared" si="50"/>
        <v>2.4983722496255017E-3</v>
      </c>
      <c r="L237" s="19">
        <f t="shared" si="51"/>
        <v>6.6681555342504642E-4</v>
      </c>
      <c r="M237" s="19">
        <f t="shared" ca="1" si="45"/>
        <v>9.8682610087121522E-2</v>
      </c>
      <c r="N237" s="19">
        <f t="shared" ca="1" si="52"/>
        <v>2.5761277821850695E-6</v>
      </c>
      <c r="O237" s="155">
        <f t="shared" ca="1" si="53"/>
        <v>4429.6598421472772</v>
      </c>
      <c r="P237" s="19">
        <f t="shared" ca="1" si="54"/>
        <v>218.77947701275156</v>
      </c>
      <c r="Q237" s="19">
        <f t="shared" ca="1" si="55"/>
        <v>9668.3336358082579</v>
      </c>
      <c r="R237" s="17">
        <f t="shared" ca="1" si="46"/>
        <v>-5.075556897705974E-3</v>
      </c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</row>
    <row r="238" spans="1:35" x14ac:dyDescent="0.2">
      <c r="A238" s="157">
        <v>2759</v>
      </c>
      <c r="B238" s="157">
        <v>9.3626438255993413E-2</v>
      </c>
      <c r="C238" s="157">
        <v>0.1</v>
      </c>
      <c r="D238" s="149">
        <f t="shared" si="43"/>
        <v>0.27589999999999998</v>
      </c>
      <c r="E238" s="149">
        <f t="shared" si="43"/>
        <v>9.3626438255993413E-2</v>
      </c>
      <c r="F238" s="19">
        <f t="shared" si="44"/>
        <v>2.759E-2</v>
      </c>
      <c r="G238" s="19">
        <f t="shared" si="44"/>
        <v>9.362643825599341E-3</v>
      </c>
      <c r="H238" s="19">
        <f t="shared" si="47"/>
        <v>7.6120809999999997E-3</v>
      </c>
      <c r="I238" s="19">
        <f t="shared" si="48"/>
        <v>2.1001731478999999E-3</v>
      </c>
      <c r="J238" s="19">
        <f t="shared" si="49"/>
        <v>5.7943777150560997E-4</v>
      </c>
      <c r="K238" s="19">
        <f t="shared" si="50"/>
        <v>2.583153431482858E-3</v>
      </c>
      <c r="L238" s="19">
        <f t="shared" si="51"/>
        <v>7.126920317461205E-4</v>
      </c>
      <c r="M238" s="19">
        <f t="shared" ca="1" si="45"/>
        <v>0.10115386875534968</v>
      </c>
      <c r="N238" s="19">
        <f t="shared" ca="1" si="52"/>
        <v>5.6662209922638931E-6</v>
      </c>
      <c r="O238" s="155">
        <f t="shared" ca="1" si="53"/>
        <v>4349.9003027014469</v>
      </c>
      <c r="P238" s="19">
        <f t="shared" ca="1" si="54"/>
        <v>244.55779603151746</v>
      </c>
      <c r="Q238" s="19">
        <f t="shared" ca="1" si="55"/>
        <v>9589.5891317992991</v>
      </c>
      <c r="R238" s="17">
        <f t="shared" ca="1" si="46"/>
        <v>-7.5274304993562663E-3</v>
      </c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</row>
    <row r="239" spans="1:35" x14ac:dyDescent="0.2">
      <c r="A239" s="157">
        <v>2866</v>
      </c>
      <c r="B239" s="157">
        <v>8.7657303377323012E-2</v>
      </c>
      <c r="C239" s="157">
        <v>0.1</v>
      </c>
      <c r="D239" s="149">
        <f t="shared" si="43"/>
        <v>0.28660000000000002</v>
      </c>
      <c r="E239" s="149">
        <f t="shared" si="43"/>
        <v>8.7657303377323012E-2</v>
      </c>
      <c r="F239" s="19">
        <f t="shared" si="44"/>
        <v>2.8660000000000005E-2</v>
      </c>
      <c r="G239" s="19">
        <f t="shared" si="44"/>
        <v>8.7657303377323015E-3</v>
      </c>
      <c r="H239" s="19">
        <f t="shared" si="47"/>
        <v>8.2139560000000014E-3</v>
      </c>
      <c r="I239" s="19">
        <f t="shared" si="48"/>
        <v>2.3541197896000004E-3</v>
      </c>
      <c r="J239" s="19">
        <f t="shared" si="49"/>
        <v>6.7469073169936021E-4</v>
      </c>
      <c r="K239" s="19">
        <f t="shared" si="50"/>
        <v>2.5122583147940778E-3</v>
      </c>
      <c r="L239" s="19">
        <f t="shared" si="51"/>
        <v>7.2001323301998279E-4</v>
      </c>
      <c r="M239" s="19">
        <f t="shared" ca="1" si="45"/>
        <v>0.10409190756804397</v>
      </c>
      <c r="N239" s="19">
        <f t="shared" ca="1" si="52"/>
        <v>2.7009621490566288E-5</v>
      </c>
      <c r="O239" s="155">
        <f t="shared" ca="1" si="53"/>
        <v>4253.6134358087338</v>
      </c>
      <c r="P239" s="19">
        <f t="shared" ca="1" si="54"/>
        <v>276.20768680785858</v>
      </c>
      <c r="Q239" s="19">
        <f t="shared" ca="1" si="55"/>
        <v>9483.6799681262964</v>
      </c>
      <c r="R239" s="17">
        <f t="shared" ca="1" si="46"/>
        <v>-1.6434604190720958E-2</v>
      </c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</row>
    <row r="240" spans="1:35" x14ac:dyDescent="0.2">
      <c r="A240" s="157">
        <v>2872</v>
      </c>
      <c r="B240" s="157">
        <v>0.10372398011810251</v>
      </c>
      <c r="C240" s="157">
        <v>0.1</v>
      </c>
      <c r="D240" s="149">
        <f t="shared" si="43"/>
        <v>0.28720000000000001</v>
      </c>
      <c r="E240" s="149">
        <f t="shared" si="43"/>
        <v>0.10372398011810251</v>
      </c>
      <c r="F240" s="19">
        <f t="shared" si="44"/>
        <v>2.8720000000000002E-2</v>
      </c>
      <c r="G240" s="19">
        <f t="shared" si="44"/>
        <v>1.0372398011810252E-2</v>
      </c>
      <c r="H240" s="19">
        <f t="shared" si="47"/>
        <v>8.248384000000001E-3</v>
      </c>
      <c r="I240" s="19">
        <f t="shared" si="48"/>
        <v>2.3689358848000002E-3</v>
      </c>
      <c r="J240" s="19">
        <f t="shared" si="49"/>
        <v>6.8035838611456008E-4</v>
      </c>
      <c r="K240" s="19">
        <f t="shared" si="50"/>
        <v>2.9789527089919047E-3</v>
      </c>
      <c r="L240" s="19">
        <f t="shared" si="51"/>
        <v>8.555552180224751E-4</v>
      </c>
      <c r="M240" s="19">
        <f t="shared" ca="1" si="45"/>
        <v>0.10425665698473553</v>
      </c>
      <c r="N240" s="19">
        <f t="shared" ca="1" si="52"/>
        <v>2.8374464424597756E-8</v>
      </c>
      <c r="O240" s="155">
        <f t="shared" ca="1" si="53"/>
        <v>4248.1688014534548</v>
      </c>
      <c r="P240" s="19">
        <f t="shared" ca="1" si="54"/>
        <v>278.01155448333907</v>
      </c>
      <c r="Q240" s="19">
        <f t="shared" ca="1" si="55"/>
        <v>9477.3500161906941</v>
      </c>
      <c r="R240" s="17">
        <f t="shared" ca="1" si="46"/>
        <v>-5.3267686663302505E-4</v>
      </c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</row>
    <row r="241" spans="1:35" x14ac:dyDescent="0.2">
      <c r="A241" s="157">
        <v>2886</v>
      </c>
      <c r="B241" s="157">
        <v>9.6212693607841043E-2</v>
      </c>
      <c r="C241" s="157">
        <v>0.1</v>
      </c>
      <c r="D241" s="149">
        <f t="shared" si="43"/>
        <v>0.28860000000000002</v>
      </c>
      <c r="E241" s="149">
        <f t="shared" si="43"/>
        <v>9.6212693607841043E-2</v>
      </c>
      <c r="F241" s="19">
        <f t="shared" si="44"/>
        <v>2.8860000000000004E-2</v>
      </c>
      <c r="G241" s="19">
        <f t="shared" si="44"/>
        <v>9.6212693607841057E-3</v>
      </c>
      <c r="H241" s="19">
        <f t="shared" si="47"/>
        <v>8.3289960000000017E-3</v>
      </c>
      <c r="I241" s="19">
        <f t="shared" si="48"/>
        <v>2.4037482456000007E-3</v>
      </c>
      <c r="J241" s="19">
        <f t="shared" si="49"/>
        <v>6.9372174368016021E-4</v>
      </c>
      <c r="K241" s="19">
        <f t="shared" si="50"/>
        <v>2.7766983375222933E-3</v>
      </c>
      <c r="L241" s="19">
        <f t="shared" si="51"/>
        <v>8.0135514020893389E-4</v>
      </c>
      <c r="M241" s="19">
        <f t="shared" ca="1" si="45"/>
        <v>0.10464107211554637</v>
      </c>
      <c r="N241" s="19">
        <f t="shared" ca="1" si="52"/>
        <v>7.1037564269149004E-6</v>
      </c>
      <c r="O241" s="155">
        <f t="shared" ca="1" si="53"/>
        <v>4235.4463476479395</v>
      </c>
      <c r="P241" s="19">
        <f t="shared" ca="1" si="54"/>
        <v>282.23180229403221</v>
      </c>
      <c r="Q241" s="19">
        <f t="shared" ca="1" si="55"/>
        <v>9462.4197644294418</v>
      </c>
      <c r="R241" s="17">
        <f t="shared" ca="1" si="46"/>
        <v>-8.4283785077053225E-3</v>
      </c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</row>
    <row r="242" spans="1:35" x14ac:dyDescent="0.2">
      <c r="A242" s="157">
        <v>3041</v>
      </c>
      <c r="B242" s="157">
        <v>9.9747321920151247E-2</v>
      </c>
      <c r="C242" s="157">
        <v>0.1</v>
      </c>
      <c r="D242" s="149">
        <f t="shared" si="43"/>
        <v>0.30409999999999998</v>
      </c>
      <c r="E242" s="149">
        <f t="shared" si="43"/>
        <v>9.9747321920151247E-2</v>
      </c>
      <c r="F242" s="19">
        <f t="shared" si="44"/>
        <v>3.041E-2</v>
      </c>
      <c r="G242" s="19">
        <f t="shared" si="44"/>
        <v>9.9747321920151261E-3</v>
      </c>
      <c r="H242" s="19">
        <f t="shared" si="47"/>
        <v>9.2476809999999989E-3</v>
      </c>
      <c r="I242" s="19">
        <f t="shared" si="48"/>
        <v>2.8122197920999997E-3</v>
      </c>
      <c r="J242" s="19">
        <f t="shared" si="49"/>
        <v>8.5519603877760983E-4</v>
      </c>
      <c r="K242" s="19">
        <f t="shared" si="50"/>
        <v>3.0333160595917997E-3</v>
      </c>
      <c r="L242" s="19">
        <f t="shared" si="51"/>
        <v>9.2243141372186626E-4</v>
      </c>
      <c r="M242" s="19">
        <f t="shared" ca="1" si="45"/>
        <v>0.10889708042466453</v>
      </c>
      <c r="N242" s="19">
        <f t="shared" ca="1" si="52"/>
        <v>8.3718080690913207E-6</v>
      </c>
      <c r="O242" s="155">
        <f t="shared" ca="1" si="53"/>
        <v>4092.9343755153827</v>
      </c>
      <c r="P242" s="19">
        <f t="shared" ca="1" si="54"/>
        <v>329.90510393513659</v>
      </c>
      <c r="Q242" s="19">
        <f t="shared" ca="1" si="55"/>
        <v>9282.2799421582149</v>
      </c>
      <c r="R242" s="17">
        <f t="shared" ca="1" si="46"/>
        <v>-9.1497585045132862E-3</v>
      </c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</row>
    <row r="243" spans="1:35" x14ac:dyDescent="0.2">
      <c r="A243" s="157">
        <v>3050</v>
      </c>
      <c r="B243" s="157">
        <v>0.1013450154025862</v>
      </c>
      <c r="C243" s="157">
        <v>0.1</v>
      </c>
      <c r="D243" s="149">
        <f t="shared" si="43"/>
        <v>0.30499999999999999</v>
      </c>
      <c r="E243" s="149">
        <f t="shared" si="43"/>
        <v>0.1013450154025862</v>
      </c>
      <c r="F243" s="19">
        <f t="shared" si="44"/>
        <v>3.0499999999999999E-2</v>
      </c>
      <c r="G243" s="19">
        <f t="shared" si="44"/>
        <v>1.013450154025862E-2</v>
      </c>
      <c r="H243" s="19">
        <f t="shared" si="47"/>
        <v>9.3025E-3</v>
      </c>
      <c r="I243" s="19">
        <f t="shared" si="48"/>
        <v>2.8372624999999999E-3</v>
      </c>
      <c r="J243" s="19">
        <f t="shared" si="49"/>
        <v>8.6536506249999996E-4</v>
      </c>
      <c r="K243" s="19">
        <f t="shared" si="50"/>
        <v>3.0910229697788789E-3</v>
      </c>
      <c r="L243" s="19">
        <f t="shared" si="51"/>
        <v>9.4276200578255801E-4</v>
      </c>
      <c r="M243" s="19">
        <f t="shared" ca="1" si="45"/>
        <v>0.10914420256631394</v>
      </c>
      <c r="N243" s="19">
        <f t="shared" ca="1" si="52"/>
        <v>6.082732041485553E-6</v>
      </c>
      <c r="O243" s="155">
        <f t="shared" ca="1" si="53"/>
        <v>4084.5694358523124</v>
      </c>
      <c r="P243" s="19">
        <f t="shared" ca="1" si="54"/>
        <v>332.7210053437604</v>
      </c>
      <c r="Q243" s="19">
        <f t="shared" ca="1" si="55"/>
        <v>9270.9937405818218</v>
      </c>
      <c r="R243" s="17">
        <f t="shared" ca="1" si="46"/>
        <v>-7.7991871637277388E-3</v>
      </c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</row>
    <row r="244" spans="1:35" x14ac:dyDescent="0.2">
      <c r="A244" s="157">
        <v>3076</v>
      </c>
      <c r="B244" s="157">
        <v>9.8959887248114678E-2</v>
      </c>
      <c r="C244" s="157">
        <v>0.1</v>
      </c>
      <c r="D244" s="149">
        <f t="shared" si="43"/>
        <v>0.30759999999999998</v>
      </c>
      <c r="E244" s="149">
        <f t="shared" si="43"/>
        <v>9.8959887248114678E-2</v>
      </c>
      <c r="F244" s="19">
        <f t="shared" si="44"/>
        <v>3.0759999999999999E-2</v>
      </c>
      <c r="G244" s="19">
        <f t="shared" si="44"/>
        <v>9.8959887248114692E-3</v>
      </c>
      <c r="H244" s="19">
        <f t="shared" si="47"/>
        <v>9.4617759999999999E-3</v>
      </c>
      <c r="I244" s="19">
        <f t="shared" si="48"/>
        <v>2.9104422975999998E-3</v>
      </c>
      <c r="J244" s="19">
        <f t="shared" si="49"/>
        <v>8.9525205074175989E-4</v>
      </c>
      <c r="K244" s="19">
        <f t="shared" si="50"/>
        <v>3.0440061317520079E-3</v>
      </c>
      <c r="L244" s="19">
        <f t="shared" si="51"/>
        <v>9.3633628612691758E-4</v>
      </c>
      <c r="M244" s="19">
        <f t="shared" ca="1" si="45"/>
        <v>0.10985811040741404</v>
      </c>
      <c r="N244" s="19">
        <f t="shared" ca="1" si="52"/>
        <v>1.1877126802988901E-5</v>
      </c>
      <c r="O244" s="155">
        <f t="shared" ca="1" si="53"/>
        <v>4060.3507157815311</v>
      </c>
      <c r="P244" s="19">
        <f t="shared" ca="1" si="54"/>
        <v>340.88158452733745</v>
      </c>
      <c r="Q244" s="19">
        <f t="shared" ca="1" si="55"/>
        <v>9237.8863668145459</v>
      </c>
      <c r="R244" s="17">
        <f t="shared" ca="1" si="46"/>
        <v>-1.0898223159299364E-2</v>
      </c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</row>
    <row r="245" spans="1:35" x14ac:dyDescent="0.2">
      <c r="A245" s="157">
        <v>3087</v>
      </c>
      <c r="B245" s="157">
        <v>9.3912024167591854E-2</v>
      </c>
      <c r="C245" s="157">
        <v>0.1</v>
      </c>
      <c r="D245" s="149">
        <f t="shared" si="43"/>
        <v>0.30869999999999997</v>
      </c>
      <c r="E245" s="149">
        <f t="shared" si="43"/>
        <v>9.3912024167591854E-2</v>
      </c>
      <c r="F245" s="19">
        <f t="shared" si="44"/>
        <v>3.0869999999999998E-2</v>
      </c>
      <c r="G245" s="19">
        <f t="shared" si="44"/>
        <v>9.3912024167591857E-3</v>
      </c>
      <c r="H245" s="19">
        <f t="shared" si="47"/>
        <v>9.5295689999999982E-3</v>
      </c>
      <c r="I245" s="19">
        <f t="shared" si="48"/>
        <v>2.9417779502999993E-3</v>
      </c>
      <c r="J245" s="19">
        <f t="shared" si="49"/>
        <v>9.0812685325760974E-4</v>
      </c>
      <c r="K245" s="19">
        <f t="shared" si="50"/>
        <v>2.8990641860535604E-3</v>
      </c>
      <c r="L245" s="19">
        <f t="shared" si="51"/>
        <v>8.9494111423473399E-4</v>
      </c>
      <c r="M245" s="19">
        <f t="shared" ca="1" si="45"/>
        <v>0.11016014808609875</v>
      </c>
      <c r="N245" s="19">
        <f t="shared" ca="1" si="52"/>
        <v>2.64001530871156E-5</v>
      </c>
      <c r="O245" s="155">
        <f t="shared" ca="1" si="53"/>
        <v>4050.080717254204</v>
      </c>
      <c r="P245" s="19">
        <f t="shared" ca="1" si="54"/>
        <v>344.3452602447075</v>
      </c>
      <c r="Q245" s="19">
        <f t="shared" ca="1" si="55"/>
        <v>9223.655293415055</v>
      </c>
      <c r="R245" s="17">
        <f t="shared" ca="1" si="46"/>
        <v>-1.6248123918506899E-2</v>
      </c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</row>
    <row r="246" spans="1:35" x14ac:dyDescent="0.2">
      <c r="A246" s="157">
        <v>3269</v>
      </c>
      <c r="B246" s="157">
        <v>0.1121837252902968</v>
      </c>
      <c r="C246" s="157">
        <v>0.1</v>
      </c>
      <c r="D246" s="149">
        <f t="shared" si="43"/>
        <v>0.32690000000000002</v>
      </c>
      <c r="E246" s="149">
        <f t="shared" si="43"/>
        <v>0.1121837252902968</v>
      </c>
      <c r="F246" s="19">
        <f t="shared" si="44"/>
        <v>3.2690000000000004E-2</v>
      </c>
      <c r="G246" s="19">
        <f t="shared" si="44"/>
        <v>1.121837252902968E-2</v>
      </c>
      <c r="H246" s="19">
        <f t="shared" si="47"/>
        <v>1.0686361000000002E-2</v>
      </c>
      <c r="I246" s="19">
        <f t="shared" si="48"/>
        <v>3.493371410900001E-3</v>
      </c>
      <c r="J246" s="19">
        <f t="shared" si="49"/>
        <v>1.1419831142232104E-3</v>
      </c>
      <c r="K246" s="19">
        <f t="shared" si="50"/>
        <v>3.6672859797398029E-3</v>
      </c>
      <c r="L246" s="19">
        <f t="shared" si="51"/>
        <v>1.1988357867769416E-3</v>
      </c>
      <c r="M246" s="19">
        <f t="shared" ca="1" si="45"/>
        <v>0.11515747684077468</v>
      </c>
      <c r="N246" s="19">
        <f t="shared" ca="1" si="52"/>
        <v>8.843198283969608E-7</v>
      </c>
      <c r="O246" s="155">
        <f t="shared" ca="1" si="53"/>
        <v>3878.2202021645821</v>
      </c>
      <c r="P246" s="19">
        <f t="shared" ca="1" si="54"/>
        <v>402.45365898837167</v>
      </c>
      <c r="Q246" s="19">
        <f t="shared" ca="1" si="55"/>
        <v>8969.1862454192997</v>
      </c>
      <c r="R246" s="17">
        <f t="shared" ca="1" si="46"/>
        <v>-2.9737515504778822E-3</v>
      </c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</row>
    <row r="247" spans="1:35" x14ac:dyDescent="0.2">
      <c r="A247" s="157">
        <v>3293</v>
      </c>
      <c r="B247" s="157">
        <v>0.10443540419423639</v>
      </c>
      <c r="C247" s="157">
        <v>0.1</v>
      </c>
      <c r="D247" s="149">
        <f t="shared" si="43"/>
        <v>0.32929999999999998</v>
      </c>
      <c r="E247" s="149">
        <f t="shared" si="43"/>
        <v>0.10443540419423639</v>
      </c>
      <c r="F247" s="19">
        <f t="shared" si="44"/>
        <v>3.2930000000000001E-2</v>
      </c>
      <c r="G247" s="19">
        <f t="shared" si="44"/>
        <v>1.0443540419423639E-2</v>
      </c>
      <c r="H247" s="19">
        <f t="shared" si="47"/>
        <v>1.0843848999999999E-2</v>
      </c>
      <c r="I247" s="19">
        <f t="shared" si="48"/>
        <v>3.5708794756999997E-3</v>
      </c>
      <c r="J247" s="19">
        <f t="shared" si="49"/>
        <v>1.1758906113480097E-3</v>
      </c>
      <c r="K247" s="19">
        <f t="shared" si="50"/>
        <v>3.4390578601162041E-3</v>
      </c>
      <c r="L247" s="19">
        <f t="shared" si="51"/>
        <v>1.1324817533362661E-3</v>
      </c>
      <c r="M247" s="19">
        <f t="shared" ca="1" si="45"/>
        <v>0.11581646216146592</v>
      </c>
      <c r="N247" s="19">
        <f t="shared" ca="1" si="52"/>
        <v>1.2952848045343883E-5</v>
      </c>
      <c r="O247" s="155">
        <f t="shared" ca="1" si="53"/>
        <v>3855.2984818492305</v>
      </c>
      <c r="P247" s="19">
        <f t="shared" ca="1" si="54"/>
        <v>410.20707945218095</v>
      </c>
      <c r="Q247" s="19">
        <f t="shared" ca="1" si="55"/>
        <v>8933.0031037245735</v>
      </c>
      <c r="R247" s="17">
        <f t="shared" ca="1" si="46"/>
        <v>-1.1381057967229533E-2</v>
      </c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</row>
    <row r="248" spans="1:35" x14ac:dyDescent="0.2">
      <c r="A248" s="157">
        <v>3305</v>
      </c>
      <c r="B248" s="157">
        <v>0.10856089244340633</v>
      </c>
      <c r="C248" s="157">
        <v>0.1</v>
      </c>
      <c r="D248" s="149">
        <f t="shared" si="43"/>
        <v>0.33050000000000002</v>
      </c>
      <c r="E248" s="149">
        <f t="shared" si="43"/>
        <v>0.10856089244340633</v>
      </c>
      <c r="F248" s="19">
        <f t="shared" si="44"/>
        <v>3.3050000000000003E-2</v>
      </c>
      <c r="G248" s="19">
        <f t="shared" si="44"/>
        <v>1.0856089244340634E-2</v>
      </c>
      <c r="H248" s="19">
        <f t="shared" si="47"/>
        <v>1.0923025000000001E-2</v>
      </c>
      <c r="I248" s="19">
        <f t="shared" si="48"/>
        <v>3.6100597625000007E-3</v>
      </c>
      <c r="J248" s="19">
        <f t="shared" si="49"/>
        <v>1.1931247515062503E-3</v>
      </c>
      <c r="K248" s="19">
        <f t="shared" si="50"/>
        <v>3.5879374952545798E-3</v>
      </c>
      <c r="L248" s="19">
        <f t="shared" si="51"/>
        <v>1.1858133421816387E-3</v>
      </c>
      <c r="M248" s="19">
        <f t="shared" ca="1" si="45"/>
        <v>0.11614595455211575</v>
      </c>
      <c r="N248" s="19">
        <f t="shared" ca="1" si="52"/>
        <v>5.7533167192979394E-6</v>
      </c>
      <c r="O248" s="155">
        <f t="shared" ca="1" si="53"/>
        <v>3843.8162610185313</v>
      </c>
      <c r="P248" s="19">
        <f t="shared" ca="1" si="54"/>
        <v>414.08983454474264</v>
      </c>
      <c r="Q248" s="19">
        <f t="shared" ca="1" si="55"/>
        <v>8914.6864990234644</v>
      </c>
      <c r="R248" s="17">
        <f t="shared" ca="1" si="46"/>
        <v>-7.58506210870942E-3</v>
      </c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</row>
    <row r="249" spans="1:35" x14ac:dyDescent="0.2">
      <c r="A249" s="157">
        <v>3305</v>
      </c>
      <c r="B249" s="157">
        <v>0.10956089243997208</v>
      </c>
      <c r="C249" s="157">
        <v>0.1</v>
      </c>
      <c r="D249" s="149">
        <f t="shared" si="43"/>
        <v>0.33050000000000002</v>
      </c>
      <c r="E249" s="149">
        <f t="shared" si="43"/>
        <v>0.10956089243997208</v>
      </c>
      <c r="F249" s="19">
        <f t="shared" si="44"/>
        <v>3.3050000000000003E-2</v>
      </c>
      <c r="G249" s="19">
        <f t="shared" si="44"/>
        <v>1.0956089243997208E-2</v>
      </c>
      <c r="H249" s="19">
        <f t="shared" si="47"/>
        <v>1.0923025000000001E-2</v>
      </c>
      <c r="I249" s="19">
        <f t="shared" si="48"/>
        <v>3.6100597625000007E-3</v>
      </c>
      <c r="J249" s="19">
        <f t="shared" si="49"/>
        <v>1.1931247515062503E-3</v>
      </c>
      <c r="K249" s="19">
        <f t="shared" si="50"/>
        <v>3.6209874951410774E-3</v>
      </c>
      <c r="L249" s="19">
        <f t="shared" si="51"/>
        <v>1.1967363671441262E-3</v>
      </c>
      <c r="M249" s="19">
        <f t="shared" ca="1" si="45"/>
        <v>0.11614595455211575</v>
      </c>
      <c r="N249" s="19">
        <f t="shared" ca="1" si="52"/>
        <v>4.3363043020790079E-6</v>
      </c>
      <c r="O249" s="155">
        <f t="shared" ca="1" si="53"/>
        <v>3843.8162610185313</v>
      </c>
      <c r="P249" s="19">
        <f t="shared" ca="1" si="54"/>
        <v>414.08983454474264</v>
      </c>
      <c r="Q249" s="19">
        <f t="shared" ca="1" si="55"/>
        <v>8914.6864990234644</v>
      </c>
      <c r="R249" s="17">
        <f t="shared" ca="1" si="46"/>
        <v>-6.585062112143672E-3</v>
      </c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</row>
    <row r="250" spans="1:35" x14ac:dyDescent="0.2">
      <c r="A250" s="157">
        <v>3316</v>
      </c>
      <c r="B250" s="157">
        <v>0.11050905000418157</v>
      </c>
      <c r="C250" s="157">
        <v>0.1</v>
      </c>
      <c r="D250" s="149">
        <f t="shared" si="43"/>
        <v>0.33160000000000001</v>
      </c>
      <c r="E250" s="149">
        <f t="shared" si="43"/>
        <v>0.11050905000418157</v>
      </c>
      <c r="F250" s="19">
        <f t="shared" si="44"/>
        <v>3.3160000000000002E-2</v>
      </c>
      <c r="G250" s="19">
        <f t="shared" si="44"/>
        <v>1.1050905000418158E-2</v>
      </c>
      <c r="H250" s="19">
        <f t="shared" si="47"/>
        <v>1.0995856E-2</v>
      </c>
      <c r="I250" s="19">
        <f t="shared" si="48"/>
        <v>3.6462258496000001E-3</v>
      </c>
      <c r="J250" s="19">
        <f t="shared" si="49"/>
        <v>1.2090884917273601E-3</v>
      </c>
      <c r="K250" s="19">
        <f t="shared" si="50"/>
        <v>3.6644800981386612E-3</v>
      </c>
      <c r="L250" s="19">
        <f t="shared" si="51"/>
        <v>1.2151416005427801E-3</v>
      </c>
      <c r="M250" s="19">
        <f t="shared" ca="1" si="45"/>
        <v>0.11644798908559789</v>
      </c>
      <c r="N250" s="19">
        <f t="shared" ca="1" si="52"/>
        <v>3.5270997412774155E-6</v>
      </c>
      <c r="O250" s="155">
        <f t="shared" ca="1" si="53"/>
        <v>3833.2785423126511</v>
      </c>
      <c r="P250" s="19">
        <f t="shared" ca="1" si="54"/>
        <v>417.65233277535816</v>
      </c>
      <c r="Q250" s="19">
        <f t="shared" ca="1" si="55"/>
        <v>8897.7650805087378</v>
      </c>
      <c r="R250" s="17">
        <f t="shared" ca="1" si="46"/>
        <v>-5.9389390814163223E-3</v>
      </c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</row>
    <row r="251" spans="1:35" x14ac:dyDescent="0.2">
      <c r="A251" s="157">
        <v>3504</v>
      </c>
      <c r="B251" s="157">
        <v>0.11677361808561171</v>
      </c>
      <c r="C251" s="157">
        <v>0.1</v>
      </c>
      <c r="D251" s="149">
        <f t="shared" si="43"/>
        <v>0.35039999999999999</v>
      </c>
      <c r="E251" s="149">
        <f t="shared" si="43"/>
        <v>0.11677361808561171</v>
      </c>
      <c r="F251" s="19">
        <f t="shared" si="44"/>
        <v>3.5040000000000002E-2</v>
      </c>
      <c r="G251" s="19">
        <f t="shared" si="44"/>
        <v>1.1677361808561172E-2</v>
      </c>
      <c r="H251" s="19">
        <f t="shared" si="47"/>
        <v>1.2278016000000001E-2</v>
      </c>
      <c r="I251" s="19">
        <f t="shared" si="48"/>
        <v>4.3022168063999999E-3</v>
      </c>
      <c r="J251" s="19">
        <f t="shared" si="49"/>
        <v>1.50749676896256E-3</v>
      </c>
      <c r="K251" s="19">
        <f t="shared" si="50"/>
        <v>4.0917475777198344E-3</v>
      </c>
      <c r="L251" s="19">
        <f t="shared" si="51"/>
        <v>1.43374835123303E-3</v>
      </c>
      <c r="M251" s="19">
        <f t="shared" ca="1" si="45"/>
        <v>0.12161001048349941</v>
      </c>
      <c r="N251" s="19">
        <f t="shared" ca="1" si="52"/>
        <v>2.3390691426345974E-6</v>
      </c>
      <c r="O251" s="155">
        <f t="shared" ca="1" si="53"/>
        <v>3651.460956005054</v>
      </c>
      <c r="P251" s="19">
        <f t="shared" ca="1" si="54"/>
        <v>478.87496159152141</v>
      </c>
      <c r="Q251" s="19">
        <f t="shared" ca="1" si="55"/>
        <v>8589.57352781796</v>
      </c>
      <c r="R251" s="17">
        <f t="shared" ca="1" si="46"/>
        <v>-4.8363923978877038E-3</v>
      </c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</row>
    <row r="252" spans="1:35" x14ac:dyDescent="0.2">
      <c r="A252" s="157">
        <v>3562</v>
      </c>
      <c r="B252" s="157">
        <v>0.11602388153374052</v>
      </c>
      <c r="C252" s="157">
        <v>0.1</v>
      </c>
      <c r="D252" s="149">
        <f t="shared" si="43"/>
        <v>0.35620000000000002</v>
      </c>
      <c r="E252" s="149">
        <f t="shared" si="43"/>
        <v>0.11602388153374052</v>
      </c>
      <c r="F252" s="19">
        <f t="shared" si="44"/>
        <v>3.5620000000000006E-2</v>
      </c>
      <c r="G252" s="19">
        <f t="shared" si="44"/>
        <v>1.1602388153374053E-2</v>
      </c>
      <c r="H252" s="19">
        <f t="shared" si="47"/>
        <v>1.2687844000000002E-2</v>
      </c>
      <c r="I252" s="19">
        <f t="shared" si="48"/>
        <v>4.5194100328000012E-3</v>
      </c>
      <c r="J252" s="19">
        <f t="shared" si="49"/>
        <v>1.6098138536833604E-3</v>
      </c>
      <c r="K252" s="19">
        <f t="shared" si="50"/>
        <v>4.132770660231838E-3</v>
      </c>
      <c r="L252" s="19">
        <f t="shared" si="51"/>
        <v>1.4720929091745808E-3</v>
      </c>
      <c r="M252" s="19">
        <f t="shared" ca="1" si="45"/>
        <v>0.1232025400924199</v>
      </c>
      <c r="N252" s="19">
        <f t="shared" ca="1" si="52"/>
        <v>5.1533138702100786E-6</v>
      </c>
      <c r="O252" s="155">
        <f t="shared" ca="1" si="53"/>
        <v>3594.7637669630976</v>
      </c>
      <c r="P252" s="19">
        <f t="shared" ca="1" si="54"/>
        <v>497.82167263576827</v>
      </c>
      <c r="Q252" s="19">
        <f t="shared" ca="1" si="55"/>
        <v>8487.4517804220468</v>
      </c>
      <c r="R252" s="17">
        <f t="shared" ca="1" si="46"/>
        <v>-7.178658558679385E-3</v>
      </c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</row>
    <row r="253" spans="1:35" x14ac:dyDescent="0.2">
      <c r="A253" s="157">
        <v>3573</v>
      </c>
      <c r="B253" s="157">
        <v>0.1109672312759428</v>
      </c>
      <c r="C253" s="157">
        <v>0.1</v>
      </c>
      <c r="D253" s="149">
        <f t="shared" si="43"/>
        <v>0.35730000000000001</v>
      </c>
      <c r="E253" s="149">
        <f t="shared" si="43"/>
        <v>0.1109672312759428</v>
      </c>
      <c r="F253" s="19">
        <f t="shared" si="44"/>
        <v>3.5730000000000005E-2</v>
      </c>
      <c r="G253" s="19">
        <f t="shared" si="44"/>
        <v>1.109672312759428E-2</v>
      </c>
      <c r="H253" s="19">
        <f t="shared" si="47"/>
        <v>1.2766329000000002E-2</v>
      </c>
      <c r="I253" s="19">
        <f t="shared" si="48"/>
        <v>4.5614093517000005E-3</v>
      </c>
      <c r="J253" s="19">
        <f t="shared" si="49"/>
        <v>1.6297915613624101E-3</v>
      </c>
      <c r="K253" s="19">
        <f t="shared" si="50"/>
        <v>3.9648591734894366E-3</v>
      </c>
      <c r="L253" s="19">
        <f t="shared" si="51"/>
        <v>1.4166441826877758E-3</v>
      </c>
      <c r="M253" s="19">
        <f t="shared" ca="1" si="45"/>
        <v>0.12350457109613323</v>
      </c>
      <c r="N253" s="19">
        <f t="shared" ca="1" si="52"/>
        <v>1.5718488976693281E-5</v>
      </c>
      <c r="O253" s="155">
        <f t="shared" ca="1" si="53"/>
        <v>3583.9814368184448</v>
      </c>
      <c r="P253" s="19">
        <f t="shared" ca="1" si="54"/>
        <v>501.41453558287998</v>
      </c>
      <c r="Q253" s="19">
        <f t="shared" ca="1" si="55"/>
        <v>8467.7204620309167</v>
      </c>
      <c r="R253" s="17">
        <f t="shared" ca="1" si="46"/>
        <v>-1.2537339820190438E-2</v>
      </c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</row>
    <row r="254" spans="1:35" x14ac:dyDescent="0.2">
      <c r="A254" s="157">
        <v>3573</v>
      </c>
      <c r="B254" s="157">
        <v>0.11296723127635025</v>
      </c>
      <c r="C254" s="157">
        <v>0.1</v>
      </c>
      <c r="D254" s="149">
        <f t="shared" si="43"/>
        <v>0.35730000000000001</v>
      </c>
      <c r="E254" s="149">
        <f t="shared" si="43"/>
        <v>0.11296723127635025</v>
      </c>
      <c r="F254" s="19">
        <f t="shared" si="44"/>
        <v>3.5730000000000005E-2</v>
      </c>
      <c r="G254" s="19">
        <f t="shared" si="44"/>
        <v>1.1296723127635026E-2</v>
      </c>
      <c r="H254" s="19">
        <f t="shared" si="47"/>
        <v>1.2766329000000002E-2</v>
      </c>
      <c r="I254" s="19">
        <f t="shared" si="48"/>
        <v>4.5614093517000005E-3</v>
      </c>
      <c r="J254" s="19">
        <f t="shared" si="49"/>
        <v>1.6297915613624101E-3</v>
      </c>
      <c r="K254" s="19">
        <f t="shared" si="50"/>
        <v>4.036319173503995E-3</v>
      </c>
      <c r="L254" s="19">
        <f t="shared" si="51"/>
        <v>1.4421768406929773E-3</v>
      </c>
      <c r="M254" s="19">
        <f t="shared" ca="1" si="45"/>
        <v>0.12350457109613323</v>
      </c>
      <c r="N254" s="19">
        <f t="shared" ca="1" si="52"/>
        <v>1.1103553047758411E-5</v>
      </c>
      <c r="O254" s="155">
        <f t="shared" ca="1" si="53"/>
        <v>3583.9814368184448</v>
      </c>
      <c r="P254" s="19">
        <f t="shared" ca="1" si="54"/>
        <v>501.41453558287998</v>
      </c>
      <c r="Q254" s="19">
        <f t="shared" ca="1" si="55"/>
        <v>8467.7204620309167</v>
      </c>
      <c r="R254" s="17">
        <f t="shared" ca="1" si="46"/>
        <v>-1.0537339819782984E-2</v>
      </c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</row>
    <row r="255" spans="1:35" x14ac:dyDescent="0.2">
      <c r="A255" s="157">
        <v>3573</v>
      </c>
      <c r="B255" s="157">
        <v>0.11596723127332345</v>
      </c>
      <c r="C255" s="157">
        <v>0.1</v>
      </c>
      <c r="D255" s="149">
        <f t="shared" si="43"/>
        <v>0.35730000000000001</v>
      </c>
      <c r="E255" s="149">
        <f t="shared" si="43"/>
        <v>0.11596723127332345</v>
      </c>
      <c r="F255" s="19">
        <f t="shared" si="44"/>
        <v>3.5730000000000005E-2</v>
      </c>
      <c r="G255" s="19">
        <f t="shared" si="44"/>
        <v>1.1596723127332346E-2</v>
      </c>
      <c r="H255" s="19">
        <f t="shared" si="47"/>
        <v>1.2766329000000002E-2</v>
      </c>
      <c r="I255" s="19">
        <f t="shared" si="48"/>
        <v>4.5614093517000005E-3</v>
      </c>
      <c r="J255" s="19">
        <f t="shared" si="49"/>
        <v>1.6297915613624101E-3</v>
      </c>
      <c r="K255" s="19">
        <f t="shared" si="50"/>
        <v>4.1435091733958472E-3</v>
      </c>
      <c r="L255" s="19">
        <f t="shared" si="51"/>
        <v>1.4804758276543363E-3</v>
      </c>
      <c r="M255" s="19">
        <f t="shared" ca="1" si="45"/>
        <v>0.12350457109613323</v>
      </c>
      <c r="N255" s="19">
        <f t="shared" ca="1" si="52"/>
        <v>5.6811491604514213E-6</v>
      </c>
      <c r="O255" s="155">
        <f t="shared" ca="1" si="53"/>
        <v>3583.9814368184448</v>
      </c>
      <c r="P255" s="19">
        <f t="shared" ca="1" si="54"/>
        <v>501.41453558287998</v>
      </c>
      <c r="Q255" s="19">
        <f t="shared" ca="1" si="55"/>
        <v>8467.7204620309167</v>
      </c>
      <c r="R255" s="17">
        <f t="shared" ca="1" si="46"/>
        <v>-7.5373398228097827E-3</v>
      </c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</row>
    <row r="256" spans="1:35" x14ac:dyDescent="0.2">
      <c r="A256" s="157">
        <v>3573</v>
      </c>
      <c r="B256" s="157">
        <v>0.11696723127716516</v>
      </c>
      <c r="C256" s="157">
        <v>0.1</v>
      </c>
      <c r="D256" s="149">
        <f t="shared" si="43"/>
        <v>0.35730000000000001</v>
      </c>
      <c r="E256" s="149">
        <f t="shared" si="43"/>
        <v>0.11696723127716516</v>
      </c>
      <c r="F256" s="19">
        <f t="shared" si="44"/>
        <v>3.5730000000000005E-2</v>
      </c>
      <c r="G256" s="19">
        <f t="shared" si="44"/>
        <v>1.1696723127716517E-2</v>
      </c>
      <c r="H256" s="19">
        <f t="shared" si="47"/>
        <v>1.2766329000000002E-2</v>
      </c>
      <c r="I256" s="19">
        <f t="shared" si="48"/>
        <v>4.5614093517000005E-3</v>
      </c>
      <c r="J256" s="19">
        <f t="shared" si="49"/>
        <v>1.6297915613624101E-3</v>
      </c>
      <c r="K256" s="19">
        <f t="shared" si="50"/>
        <v>4.1792391735331119E-3</v>
      </c>
      <c r="L256" s="19">
        <f t="shared" si="51"/>
        <v>1.4932421567033808E-3</v>
      </c>
      <c r="M256" s="19">
        <f t="shared" ca="1" si="45"/>
        <v>0.12350457109613323</v>
      </c>
      <c r="N256" s="19">
        <f t="shared" ca="1" si="52"/>
        <v>4.2736811908665571E-6</v>
      </c>
      <c r="O256" s="155">
        <f t="shared" ca="1" si="53"/>
        <v>3583.9814368184448</v>
      </c>
      <c r="P256" s="19">
        <f t="shared" ca="1" si="54"/>
        <v>501.41453558287998</v>
      </c>
      <c r="Q256" s="19">
        <f t="shared" ca="1" si="55"/>
        <v>8467.7204620309167</v>
      </c>
      <c r="R256" s="17">
        <f t="shared" ca="1" si="46"/>
        <v>-6.537339818968077E-3</v>
      </c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</row>
    <row r="257" spans="1:35" x14ac:dyDescent="0.2">
      <c r="A257" s="157">
        <v>3573</v>
      </c>
      <c r="B257" s="157">
        <v>0.1179672312737309</v>
      </c>
      <c r="C257" s="157">
        <v>0.1</v>
      </c>
      <c r="D257" s="149">
        <f t="shared" si="43"/>
        <v>0.35730000000000001</v>
      </c>
      <c r="E257" s="149">
        <f t="shared" si="43"/>
        <v>0.1179672312737309</v>
      </c>
      <c r="F257" s="19">
        <f t="shared" si="44"/>
        <v>3.5730000000000005E-2</v>
      </c>
      <c r="G257" s="19">
        <f t="shared" si="44"/>
        <v>1.1796723127373092E-2</v>
      </c>
      <c r="H257" s="19">
        <f t="shared" si="47"/>
        <v>1.2766329000000002E-2</v>
      </c>
      <c r="I257" s="19">
        <f t="shared" si="48"/>
        <v>4.5614093517000005E-3</v>
      </c>
      <c r="J257" s="19">
        <f t="shared" si="49"/>
        <v>1.6297915613624101E-3</v>
      </c>
      <c r="K257" s="19">
        <f t="shared" si="50"/>
        <v>4.2149691734104057E-3</v>
      </c>
      <c r="L257" s="19">
        <f t="shared" si="51"/>
        <v>1.5060084856595381E-3</v>
      </c>
      <c r="M257" s="19">
        <f t="shared" ca="1" si="45"/>
        <v>0.12350457109613323</v>
      </c>
      <c r="N257" s="19">
        <f t="shared" ca="1" si="52"/>
        <v>3.0662132308762661E-6</v>
      </c>
      <c r="O257" s="155">
        <f t="shared" ca="1" si="53"/>
        <v>3583.9814368184448</v>
      </c>
      <c r="P257" s="19">
        <f t="shared" ca="1" si="54"/>
        <v>501.41453558287998</v>
      </c>
      <c r="Q257" s="19">
        <f t="shared" ca="1" si="55"/>
        <v>8467.7204620309167</v>
      </c>
      <c r="R257" s="17">
        <f t="shared" ca="1" si="46"/>
        <v>-5.537339822402329E-3</v>
      </c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</row>
    <row r="258" spans="1:35" x14ac:dyDescent="0.2">
      <c r="A258" s="157">
        <v>3573</v>
      </c>
      <c r="B258" s="157">
        <v>0.11996723127413836</v>
      </c>
      <c r="C258" s="157">
        <v>0.1</v>
      </c>
      <c r="D258" s="149">
        <f t="shared" si="43"/>
        <v>0.35730000000000001</v>
      </c>
      <c r="E258" s="149">
        <f t="shared" si="43"/>
        <v>0.11996723127413836</v>
      </c>
      <c r="F258" s="19">
        <f t="shared" si="44"/>
        <v>3.5730000000000005E-2</v>
      </c>
      <c r="G258" s="19">
        <f t="shared" si="44"/>
        <v>1.1996723127413837E-2</v>
      </c>
      <c r="H258" s="19">
        <f t="shared" si="47"/>
        <v>1.2766329000000002E-2</v>
      </c>
      <c r="I258" s="19">
        <f t="shared" si="48"/>
        <v>4.5614093517000005E-3</v>
      </c>
      <c r="J258" s="19">
        <f t="shared" si="49"/>
        <v>1.6297915613624101E-3</v>
      </c>
      <c r="K258" s="19">
        <f t="shared" si="50"/>
        <v>4.2864291734249641E-3</v>
      </c>
      <c r="L258" s="19">
        <f t="shared" si="51"/>
        <v>1.5315411436647396E-3</v>
      </c>
      <c r="M258" s="19">
        <f t="shared" ca="1" si="45"/>
        <v>0.12350457109613323</v>
      </c>
      <c r="N258" s="19">
        <f t="shared" ca="1" si="52"/>
        <v>1.2512773016270737E-6</v>
      </c>
      <c r="O258" s="155">
        <f t="shared" ca="1" si="53"/>
        <v>3583.9814368184448</v>
      </c>
      <c r="P258" s="19">
        <f t="shared" ca="1" si="54"/>
        <v>501.41453558287998</v>
      </c>
      <c r="Q258" s="19">
        <f t="shared" ca="1" si="55"/>
        <v>8467.7204620309167</v>
      </c>
      <c r="R258" s="17">
        <f t="shared" ca="1" si="46"/>
        <v>-3.5373398219948754E-3</v>
      </c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</row>
    <row r="259" spans="1:35" x14ac:dyDescent="0.2">
      <c r="A259" s="157">
        <v>3573</v>
      </c>
      <c r="B259" s="157">
        <v>0.12296723127838752</v>
      </c>
      <c r="C259" s="157">
        <v>0.1</v>
      </c>
      <c r="D259" s="149">
        <f t="shared" si="43"/>
        <v>0.35730000000000001</v>
      </c>
      <c r="E259" s="149">
        <f t="shared" si="43"/>
        <v>0.12296723127838752</v>
      </c>
      <c r="F259" s="19">
        <f t="shared" si="44"/>
        <v>3.5730000000000005E-2</v>
      </c>
      <c r="G259" s="19">
        <f t="shared" si="44"/>
        <v>1.2296723127838752E-2</v>
      </c>
      <c r="H259" s="19">
        <f t="shared" si="47"/>
        <v>1.2766329000000002E-2</v>
      </c>
      <c r="I259" s="19">
        <f t="shared" si="48"/>
        <v>4.5614093517000005E-3</v>
      </c>
      <c r="J259" s="19">
        <f t="shared" si="49"/>
        <v>1.6297915613624101E-3</v>
      </c>
      <c r="K259" s="19">
        <f t="shared" si="50"/>
        <v>4.3936191735767863E-3</v>
      </c>
      <c r="L259" s="19">
        <f t="shared" si="51"/>
        <v>1.5698401307189858E-3</v>
      </c>
      <c r="M259" s="19">
        <f t="shared" ca="1" si="45"/>
        <v>0.12350457109613323</v>
      </c>
      <c r="N259" s="19">
        <f t="shared" ca="1" si="52"/>
        <v>2.8873407973499946E-8</v>
      </c>
      <c r="O259" s="155">
        <f t="shared" ca="1" si="53"/>
        <v>3583.9814368184448</v>
      </c>
      <c r="P259" s="19">
        <f t="shared" ca="1" si="54"/>
        <v>501.41453558287998</v>
      </c>
      <c r="Q259" s="19">
        <f t="shared" ca="1" si="55"/>
        <v>8467.7204620309167</v>
      </c>
      <c r="R259" s="17">
        <f t="shared" ca="1" si="46"/>
        <v>-5.3733981774571615E-4</v>
      </c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</row>
    <row r="260" spans="1:35" x14ac:dyDescent="0.2">
      <c r="A260" s="157">
        <v>3573</v>
      </c>
      <c r="B260" s="157">
        <v>0.12396723127495327</v>
      </c>
      <c r="C260" s="157">
        <v>0.1</v>
      </c>
      <c r="D260" s="149">
        <f t="shared" si="43"/>
        <v>0.35730000000000001</v>
      </c>
      <c r="E260" s="149">
        <f t="shared" si="43"/>
        <v>0.12396723127495327</v>
      </c>
      <c r="F260" s="19">
        <f t="shared" si="44"/>
        <v>3.5730000000000005E-2</v>
      </c>
      <c r="G260" s="19">
        <f t="shared" si="44"/>
        <v>1.2396723127495327E-2</v>
      </c>
      <c r="H260" s="19">
        <f t="shared" si="47"/>
        <v>1.2766329000000002E-2</v>
      </c>
      <c r="I260" s="19">
        <f t="shared" si="48"/>
        <v>4.5614093517000005E-3</v>
      </c>
      <c r="J260" s="19">
        <f t="shared" si="49"/>
        <v>1.6297915613624101E-3</v>
      </c>
      <c r="K260" s="19">
        <f t="shared" si="50"/>
        <v>4.4293491734540801E-3</v>
      </c>
      <c r="L260" s="19">
        <f t="shared" si="51"/>
        <v>1.5826064596751429E-3</v>
      </c>
      <c r="M260" s="19">
        <f t="shared" ca="1" si="45"/>
        <v>0.12350457109613323</v>
      </c>
      <c r="N260" s="19">
        <f t="shared" ca="1" si="52"/>
        <v>2.1405444106578385E-8</v>
      </c>
      <c r="O260" s="155">
        <f t="shared" ca="1" si="53"/>
        <v>3583.9814368184448</v>
      </c>
      <c r="P260" s="19">
        <f t="shared" ca="1" si="54"/>
        <v>501.41453558287998</v>
      </c>
      <c r="Q260" s="19">
        <f t="shared" ca="1" si="55"/>
        <v>8467.7204620309167</v>
      </c>
      <c r="R260" s="17">
        <f t="shared" ca="1" si="46"/>
        <v>4.6266017882003185E-4</v>
      </c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</row>
    <row r="261" spans="1:35" x14ac:dyDescent="0.2">
      <c r="A261" s="157">
        <v>3573</v>
      </c>
      <c r="B261" s="157">
        <v>0.12396723127495327</v>
      </c>
      <c r="C261" s="157">
        <v>0.1</v>
      </c>
      <c r="D261" s="149">
        <f t="shared" si="43"/>
        <v>0.35730000000000001</v>
      </c>
      <c r="E261" s="149">
        <f t="shared" si="43"/>
        <v>0.12396723127495327</v>
      </c>
      <c r="F261" s="19">
        <f t="shared" si="44"/>
        <v>3.5730000000000005E-2</v>
      </c>
      <c r="G261" s="19">
        <f t="shared" si="44"/>
        <v>1.2396723127495327E-2</v>
      </c>
      <c r="H261" s="19">
        <f t="shared" si="47"/>
        <v>1.2766329000000002E-2</v>
      </c>
      <c r="I261" s="19">
        <f t="shared" si="48"/>
        <v>4.5614093517000005E-3</v>
      </c>
      <c r="J261" s="19">
        <f t="shared" si="49"/>
        <v>1.6297915613624101E-3</v>
      </c>
      <c r="K261" s="19">
        <f t="shared" si="50"/>
        <v>4.4293491734540801E-3</v>
      </c>
      <c r="L261" s="19">
        <f t="shared" si="51"/>
        <v>1.5826064596751429E-3</v>
      </c>
      <c r="M261" s="19">
        <f t="shared" ca="1" si="45"/>
        <v>0.12350457109613323</v>
      </c>
      <c r="N261" s="19">
        <f t="shared" ca="1" si="52"/>
        <v>2.1405444106578385E-8</v>
      </c>
      <c r="O261" s="155">
        <f t="shared" ca="1" si="53"/>
        <v>3583.9814368184448</v>
      </c>
      <c r="P261" s="19">
        <f t="shared" ca="1" si="54"/>
        <v>501.41453558287998</v>
      </c>
      <c r="Q261" s="19">
        <f t="shared" ca="1" si="55"/>
        <v>8467.7204620309167</v>
      </c>
      <c r="R261" s="17">
        <f t="shared" ca="1" si="46"/>
        <v>4.6266017882003185E-4</v>
      </c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</row>
    <row r="262" spans="1:35" x14ac:dyDescent="0.2">
      <c r="A262" s="157">
        <v>3573</v>
      </c>
      <c r="B262" s="157">
        <v>0.12496723127879497</v>
      </c>
      <c r="C262" s="157">
        <v>0.1</v>
      </c>
      <c r="D262" s="149">
        <f t="shared" si="43"/>
        <v>0.35730000000000001</v>
      </c>
      <c r="E262" s="149">
        <f t="shared" si="43"/>
        <v>0.12496723127879497</v>
      </c>
      <c r="F262" s="19">
        <f t="shared" si="44"/>
        <v>3.5730000000000005E-2</v>
      </c>
      <c r="G262" s="19">
        <f t="shared" si="44"/>
        <v>1.2496723127879498E-2</v>
      </c>
      <c r="H262" s="19">
        <f t="shared" si="47"/>
        <v>1.2766329000000002E-2</v>
      </c>
      <c r="I262" s="19">
        <f t="shared" si="48"/>
        <v>4.5614093517000005E-3</v>
      </c>
      <c r="J262" s="19">
        <f t="shared" si="49"/>
        <v>1.6297915613624101E-3</v>
      </c>
      <c r="K262" s="19">
        <f t="shared" si="50"/>
        <v>4.4650791735913447E-3</v>
      </c>
      <c r="L262" s="19">
        <f t="shared" si="51"/>
        <v>1.5953727887241876E-3</v>
      </c>
      <c r="M262" s="19">
        <f t="shared" ca="1" si="45"/>
        <v>0.12350457109613323</v>
      </c>
      <c r="N262" s="19">
        <f t="shared" ca="1" si="52"/>
        <v>2.1393748099440671E-7</v>
      </c>
      <c r="O262" s="155">
        <f t="shared" ca="1" si="53"/>
        <v>3583.9814368184448</v>
      </c>
      <c r="P262" s="19">
        <f t="shared" ca="1" si="54"/>
        <v>501.41453558287998</v>
      </c>
      <c r="Q262" s="19">
        <f t="shared" ca="1" si="55"/>
        <v>8467.7204620309167</v>
      </c>
      <c r="R262" s="17">
        <f t="shared" ca="1" si="46"/>
        <v>1.4626601826617375E-3</v>
      </c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</row>
    <row r="263" spans="1:35" x14ac:dyDescent="0.2">
      <c r="A263" s="157">
        <v>3573</v>
      </c>
      <c r="B263" s="157">
        <v>0.12596723127536072</v>
      </c>
      <c r="C263" s="157">
        <v>0.1</v>
      </c>
      <c r="D263" s="149">
        <f t="shared" si="43"/>
        <v>0.35730000000000001</v>
      </c>
      <c r="E263" s="149">
        <f t="shared" si="43"/>
        <v>0.12596723127536072</v>
      </c>
      <c r="F263" s="19">
        <f t="shared" si="44"/>
        <v>3.5730000000000005E-2</v>
      </c>
      <c r="G263" s="19">
        <f t="shared" si="44"/>
        <v>1.2596723127536073E-2</v>
      </c>
      <c r="H263" s="19">
        <f t="shared" si="47"/>
        <v>1.2766329000000002E-2</v>
      </c>
      <c r="I263" s="19">
        <f t="shared" si="48"/>
        <v>4.5614093517000005E-3</v>
      </c>
      <c r="J263" s="19">
        <f t="shared" si="49"/>
        <v>1.6297915613624101E-3</v>
      </c>
      <c r="K263" s="19">
        <f t="shared" si="50"/>
        <v>4.5008091734686385E-3</v>
      </c>
      <c r="L263" s="19">
        <f t="shared" si="51"/>
        <v>1.6081391176803446E-3</v>
      </c>
      <c r="M263" s="19">
        <f t="shared" ca="1" si="45"/>
        <v>0.12350457109613323</v>
      </c>
      <c r="N263" s="19">
        <f t="shared" ca="1" si="52"/>
        <v>6.0646951583527517E-7</v>
      </c>
      <c r="O263" s="155">
        <f t="shared" ca="1" si="53"/>
        <v>3583.9814368184448</v>
      </c>
      <c r="P263" s="19">
        <f t="shared" ca="1" si="54"/>
        <v>501.41453558287998</v>
      </c>
      <c r="Q263" s="19">
        <f t="shared" ca="1" si="55"/>
        <v>8467.7204620309167</v>
      </c>
      <c r="R263" s="17">
        <f t="shared" ca="1" si="46"/>
        <v>2.4626601792274855E-3</v>
      </c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</row>
    <row r="264" spans="1:35" x14ac:dyDescent="0.2">
      <c r="A264" s="157">
        <v>3573</v>
      </c>
      <c r="B264" s="157">
        <v>0.12796723127576817</v>
      </c>
      <c r="C264" s="157">
        <v>0.1</v>
      </c>
      <c r="D264" s="149">
        <f t="shared" si="43"/>
        <v>0.35730000000000001</v>
      </c>
      <c r="E264" s="149">
        <f t="shared" si="43"/>
        <v>0.12796723127576817</v>
      </c>
      <c r="F264" s="19">
        <f t="shared" si="44"/>
        <v>3.5730000000000005E-2</v>
      </c>
      <c r="G264" s="19">
        <f t="shared" si="44"/>
        <v>1.2796723127576818E-2</v>
      </c>
      <c r="H264" s="19">
        <f t="shared" si="47"/>
        <v>1.2766329000000002E-2</v>
      </c>
      <c r="I264" s="19">
        <f t="shared" si="48"/>
        <v>4.5614093517000005E-3</v>
      </c>
      <c r="J264" s="19">
        <f t="shared" si="49"/>
        <v>1.6297915613624101E-3</v>
      </c>
      <c r="K264" s="19">
        <f t="shared" si="50"/>
        <v>4.5722691734831969E-3</v>
      </c>
      <c r="L264" s="19">
        <f t="shared" si="51"/>
        <v>1.6336717756855463E-3</v>
      </c>
      <c r="M264" s="19">
        <f t="shared" ca="1" si="45"/>
        <v>0.12350457109613323</v>
      </c>
      <c r="N264" s="19">
        <f t="shared" ca="1" si="52"/>
        <v>1.991533587889935E-6</v>
      </c>
      <c r="O264" s="155">
        <f t="shared" ca="1" si="53"/>
        <v>3583.9814368184448</v>
      </c>
      <c r="P264" s="19">
        <f t="shared" ca="1" si="54"/>
        <v>501.41453558287998</v>
      </c>
      <c r="Q264" s="19">
        <f t="shared" ca="1" si="55"/>
        <v>8467.7204620309167</v>
      </c>
      <c r="R264" s="17">
        <f t="shared" ca="1" si="46"/>
        <v>4.4626601796349391E-3</v>
      </c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</row>
    <row r="265" spans="1:35" x14ac:dyDescent="0.2">
      <c r="A265" s="157">
        <v>3573</v>
      </c>
      <c r="B265" s="157">
        <v>0.12896723127960988</v>
      </c>
      <c r="C265" s="157">
        <v>0.1</v>
      </c>
      <c r="D265" s="149">
        <f t="shared" si="43"/>
        <v>0.35730000000000001</v>
      </c>
      <c r="E265" s="149">
        <f t="shared" si="43"/>
        <v>0.12896723127960988</v>
      </c>
      <c r="F265" s="19">
        <f t="shared" si="44"/>
        <v>3.5730000000000005E-2</v>
      </c>
      <c r="G265" s="19">
        <f t="shared" si="44"/>
        <v>1.2896723127960988E-2</v>
      </c>
      <c r="H265" s="19">
        <f t="shared" si="47"/>
        <v>1.2766329000000002E-2</v>
      </c>
      <c r="I265" s="19">
        <f t="shared" si="48"/>
        <v>4.5614093517000005E-3</v>
      </c>
      <c r="J265" s="19">
        <f t="shared" si="49"/>
        <v>1.6297915613624101E-3</v>
      </c>
      <c r="K265" s="19">
        <f t="shared" si="50"/>
        <v>4.6079991736204607E-3</v>
      </c>
      <c r="L265" s="19">
        <f t="shared" si="51"/>
        <v>1.6464381047345906E-3</v>
      </c>
      <c r="M265" s="19">
        <f t="shared" ca="1" si="45"/>
        <v>0.12350457109613323</v>
      </c>
      <c r="N265" s="19">
        <f t="shared" ca="1" si="52"/>
        <v>2.9840656280141092E-6</v>
      </c>
      <c r="O265" s="155">
        <f t="shared" ca="1" si="53"/>
        <v>3583.9814368184448</v>
      </c>
      <c r="P265" s="19">
        <f t="shared" ca="1" si="54"/>
        <v>501.41453558287998</v>
      </c>
      <c r="Q265" s="19">
        <f t="shared" ca="1" si="55"/>
        <v>8467.7204620309167</v>
      </c>
      <c r="R265" s="17">
        <f t="shared" ca="1" si="46"/>
        <v>5.4626601834766447E-3</v>
      </c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</row>
    <row r="266" spans="1:35" x14ac:dyDescent="0.2">
      <c r="A266" s="157">
        <v>3573</v>
      </c>
      <c r="B266" s="157">
        <v>0.13196723127658308</v>
      </c>
      <c r="C266" s="157">
        <v>0.1</v>
      </c>
      <c r="D266" s="149">
        <f t="shared" si="43"/>
        <v>0.35730000000000001</v>
      </c>
      <c r="E266" s="149">
        <f t="shared" si="43"/>
        <v>0.13196723127658308</v>
      </c>
      <c r="F266" s="19">
        <f t="shared" si="44"/>
        <v>3.5730000000000005E-2</v>
      </c>
      <c r="G266" s="19">
        <f t="shared" si="44"/>
        <v>1.3196723127658308E-2</v>
      </c>
      <c r="H266" s="19">
        <f t="shared" si="47"/>
        <v>1.2766329000000002E-2</v>
      </c>
      <c r="I266" s="19">
        <f t="shared" si="48"/>
        <v>4.5614093517000005E-3</v>
      </c>
      <c r="J266" s="19">
        <f t="shared" si="49"/>
        <v>1.6297915613624101E-3</v>
      </c>
      <c r="K266" s="19">
        <f t="shared" si="50"/>
        <v>4.7151891735123137E-3</v>
      </c>
      <c r="L266" s="19">
        <f t="shared" si="51"/>
        <v>1.6847370916959498E-3</v>
      </c>
      <c r="M266" s="19">
        <f t="shared" ca="1" si="45"/>
        <v>0.12350457109613323</v>
      </c>
      <c r="N266" s="19">
        <f t="shared" ca="1" si="52"/>
        <v>7.1616617329771424E-6</v>
      </c>
      <c r="O266" s="155">
        <f t="shared" ca="1" si="53"/>
        <v>3583.9814368184448</v>
      </c>
      <c r="P266" s="19">
        <f t="shared" ca="1" si="54"/>
        <v>501.41453558287998</v>
      </c>
      <c r="Q266" s="19">
        <f t="shared" ca="1" si="55"/>
        <v>8467.7204620309167</v>
      </c>
      <c r="R266" s="17">
        <f t="shared" ca="1" si="46"/>
        <v>8.4626601804498464E-3</v>
      </c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</row>
    <row r="267" spans="1:35" x14ac:dyDescent="0.2">
      <c r="A267" s="157">
        <v>3573</v>
      </c>
      <c r="B267" s="157">
        <v>0.13996723127821289</v>
      </c>
      <c r="C267" s="157">
        <v>0.1</v>
      </c>
      <c r="D267" s="149">
        <f t="shared" si="43"/>
        <v>0.35730000000000001</v>
      </c>
      <c r="E267" s="149">
        <f t="shared" si="43"/>
        <v>0.13996723127821289</v>
      </c>
      <c r="F267" s="19">
        <f t="shared" si="44"/>
        <v>3.5730000000000005E-2</v>
      </c>
      <c r="G267" s="19">
        <f t="shared" si="44"/>
        <v>1.3996723127821291E-2</v>
      </c>
      <c r="H267" s="19">
        <f t="shared" si="47"/>
        <v>1.2766329000000002E-2</v>
      </c>
      <c r="I267" s="19">
        <f t="shared" si="48"/>
        <v>4.5614093517000005E-3</v>
      </c>
      <c r="J267" s="19">
        <f t="shared" si="49"/>
        <v>1.6297915613624101E-3</v>
      </c>
      <c r="K267" s="19">
        <f t="shared" si="50"/>
        <v>5.0010291735705474E-3</v>
      </c>
      <c r="L267" s="19">
        <f t="shared" si="51"/>
        <v>1.7868677237167566E-3</v>
      </c>
      <c r="M267" s="19">
        <f t="shared" ca="1" si="45"/>
        <v>0.12350457109613323</v>
      </c>
      <c r="N267" s="19">
        <f t="shared" ca="1" si="52"/>
        <v>2.7101918027063111E-5</v>
      </c>
      <c r="O267" s="155">
        <f t="shared" ca="1" si="53"/>
        <v>3583.9814368184448</v>
      </c>
      <c r="P267" s="19">
        <f t="shared" ca="1" si="54"/>
        <v>501.41453558287998</v>
      </c>
      <c r="Q267" s="19">
        <f t="shared" ca="1" si="55"/>
        <v>8467.7204620309167</v>
      </c>
      <c r="R267" s="17">
        <f t="shared" ca="1" si="46"/>
        <v>1.6462660182079661E-2</v>
      </c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</row>
    <row r="268" spans="1:35" x14ac:dyDescent="0.2">
      <c r="A268" s="157">
        <v>3783</v>
      </c>
      <c r="B268" s="157">
        <v>0.1290257573552831</v>
      </c>
      <c r="C268" s="157">
        <v>0.1</v>
      </c>
      <c r="D268" s="149">
        <f t="shared" si="43"/>
        <v>0.37830000000000003</v>
      </c>
      <c r="E268" s="149">
        <f t="shared" si="43"/>
        <v>0.1290257573552831</v>
      </c>
      <c r="F268" s="19">
        <f t="shared" si="44"/>
        <v>3.7830000000000003E-2</v>
      </c>
      <c r="G268" s="19">
        <f t="shared" si="44"/>
        <v>1.2902575735528311E-2</v>
      </c>
      <c r="H268" s="19">
        <f t="shared" si="47"/>
        <v>1.4311089000000003E-2</v>
      </c>
      <c r="I268" s="19">
        <f t="shared" si="48"/>
        <v>5.4138849687000012E-3</v>
      </c>
      <c r="J268" s="19">
        <f t="shared" si="49"/>
        <v>2.0480726836592106E-3</v>
      </c>
      <c r="K268" s="19">
        <f t="shared" si="50"/>
        <v>4.8810444007503602E-3</v>
      </c>
      <c r="L268" s="19">
        <f t="shared" si="51"/>
        <v>1.8464990968038613E-3</v>
      </c>
      <c r="M268" s="19">
        <f t="shared" ca="1" si="45"/>
        <v>0.12927058855708923</v>
      </c>
      <c r="N268" s="19">
        <f t="shared" ca="1" si="52"/>
        <v>5.9942317377833108E-9</v>
      </c>
      <c r="O268" s="155">
        <f t="shared" ca="1" si="53"/>
        <v>3376.5250776257044</v>
      </c>
      <c r="P268" s="19">
        <f t="shared" ca="1" si="54"/>
        <v>569.74579177717624</v>
      </c>
      <c r="Q268" s="19">
        <f t="shared" ca="1" si="55"/>
        <v>8069.6105745030427</v>
      </c>
      <c r="R268" s="17">
        <f t="shared" ca="1" si="46"/>
        <v>-2.4483120180612827E-4</v>
      </c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</row>
    <row r="269" spans="1:35" x14ac:dyDescent="0.2">
      <c r="A269" s="157">
        <v>3788</v>
      </c>
      <c r="B269" s="157">
        <v>0.1249071150048813</v>
      </c>
      <c r="C269" s="157">
        <v>0.1</v>
      </c>
      <c r="D269" s="149">
        <f t="shared" si="43"/>
        <v>0.37880000000000003</v>
      </c>
      <c r="E269" s="149">
        <f t="shared" si="43"/>
        <v>0.1249071150048813</v>
      </c>
      <c r="F269" s="19">
        <f t="shared" si="44"/>
        <v>3.7880000000000004E-2</v>
      </c>
      <c r="G269" s="19">
        <f t="shared" si="44"/>
        <v>1.2490711500488132E-2</v>
      </c>
      <c r="H269" s="19">
        <f t="shared" si="47"/>
        <v>1.4348944000000002E-2</v>
      </c>
      <c r="I269" s="19">
        <f t="shared" si="48"/>
        <v>5.4353799872000012E-3</v>
      </c>
      <c r="J269" s="19">
        <f t="shared" si="49"/>
        <v>2.0589219391513604E-3</v>
      </c>
      <c r="K269" s="19">
        <f t="shared" si="50"/>
        <v>4.7314815163849045E-3</v>
      </c>
      <c r="L269" s="19">
        <f t="shared" si="51"/>
        <v>1.7922851984066019E-3</v>
      </c>
      <c r="M269" s="19">
        <f t="shared" ca="1" si="45"/>
        <v>0.12940787401599393</v>
      </c>
      <c r="N269" s="19">
        <f t="shared" ca="1" si="52"/>
        <v>2.0256831676111554E-6</v>
      </c>
      <c r="O269" s="155">
        <f t="shared" ca="1" si="53"/>
        <v>3371.5518610354734</v>
      </c>
      <c r="P269" s="19">
        <f t="shared" ca="1" si="54"/>
        <v>571.36248996680729</v>
      </c>
      <c r="Q269" s="19">
        <f t="shared" ca="1" si="55"/>
        <v>8059.6512507508232</v>
      </c>
      <c r="R269" s="17">
        <f t="shared" ca="1" si="46"/>
        <v>-4.5007590111126317E-3</v>
      </c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</row>
    <row r="270" spans="1:35" x14ac:dyDescent="0.2">
      <c r="A270" s="157">
        <v>3788</v>
      </c>
      <c r="B270" s="157">
        <v>0.12890711500569621</v>
      </c>
      <c r="C270" s="157">
        <v>0.1</v>
      </c>
      <c r="D270" s="149">
        <f t="shared" si="43"/>
        <v>0.37880000000000003</v>
      </c>
      <c r="E270" s="149">
        <f t="shared" si="43"/>
        <v>0.12890711500569621</v>
      </c>
      <c r="F270" s="19">
        <f t="shared" si="44"/>
        <v>3.7880000000000004E-2</v>
      </c>
      <c r="G270" s="19">
        <f t="shared" si="44"/>
        <v>1.2890711500569621E-2</v>
      </c>
      <c r="H270" s="19">
        <f t="shared" si="47"/>
        <v>1.4348944000000002E-2</v>
      </c>
      <c r="I270" s="19">
        <f t="shared" si="48"/>
        <v>5.4353799872000012E-3</v>
      </c>
      <c r="J270" s="19">
        <f t="shared" si="49"/>
        <v>2.0589219391513604E-3</v>
      </c>
      <c r="K270" s="19">
        <f t="shared" si="50"/>
        <v>4.8830015164157727E-3</v>
      </c>
      <c r="L270" s="19">
        <f t="shared" si="51"/>
        <v>1.8496809744182948E-3</v>
      </c>
      <c r="M270" s="19">
        <f t="shared" ca="1" si="45"/>
        <v>0.12940787401599393</v>
      </c>
      <c r="N270" s="19">
        <f t="shared" ca="1" si="52"/>
        <v>2.5075958639435646E-8</v>
      </c>
      <c r="O270" s="155">
        <f t="shared" ca="1" si="53"/>
        <v>3371.5518610354734</v>
      </c>
      <c r="P270" s="19">
        <f t="shared" ca="1" si="54"/>
        <v>571.36248996680729</v>
      </c>
      <c r="Q270" s="19">
        <f t="shared" ca="1" si="55"/>
        <v>8059.6512507508232</v>
      </c>
      <c r="R270" s="17">
        <f t="shared" ca="1" si="46"/>
        <v>-5.0075901029772441E-4</v>
      </c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</row>
    <row r="271" spans="1:35" x14ac:dyDescent="0.2">
      <c r="A271" s="157">
        <v>3794</v>
      </c>
      <c r="B271" s="157">
        <v>0.12696468230548152</v>
      </c>
      <c r="C271" s="157">
        <v>0.1</v>
      </c>
      <c r="D271" s="149">
        <f t="shared" ref="D271:E334" si="56">A271/A$18</f>
        <v>0.37940000000000002</v>
      </c>
      <c r="E271" s="149">
        <f t="shared" si="56"/>
        <v>0.12696468230548152</v>
      </c>
      <c r="F271" s="19">
        <f t="shared" ref="F271:G334" si="57">$C271*D271</f>
        <v>3.7940000000000002E-2</v>
      </c>
      <c r="G271" s="19">
        <f t="shared" si="57"/>
        <v>1.2696468230548152E-2</v>
      </c>
      <c r="H271" s="19">
        <f t="shared" si="47"/>
        <v>1.4394436000000002E-2</v>
      </c>
      <c r="I271" s="19">
        <f t="shared" si="48"/>
        <v>5.4612490184000008E-3</v>
      </c>
      <c r="J271" s="19">
        <f t="shared" si="49"/>
        <v>2.0719978775809605E-3</v>
      </c>
      <c r="K271" s="19">
        <f t="shared" si="50"/>
        <v>4.817040046669969E-3</v>
      </c>
      <c r="L271" s="19">
        <f t="shared" si="51"/>
        <v>1.8275849937065864E-3</v>
      </c>
      <c r="M271" s="19">
        <f t="shared" ca="1" si="45"/>
        <v>0.12957261652547605</v>
      </c>
      <c r="N271" s="19">
        <f t="shared" ca="1" si="52"/>
        <v>6.8013208958184715E-7</v>
      </c>
      <c r="O271" s="155">
        <f t="shared" ca="1" si="53"/>
        <v>3365.5821433378514</v>
      </c>
      <c r="P271" s="19">
        <f t="shared" ca="1" si="54"/>
        <v>573.30165114576755</v>
      </c>
      <c r="Q271" s="19">
        <f t="shared" ca="1" si="55"/>
        <v>8047.6715334541032</v>
      </c>
      <c r="R271" s="17">
        <f t="shared" ca="1" si="46"/>
        <v>-2.6079342199945288E-3</v>
      </c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</row>
    <row r="272" spans="1:35" x14ac:dyDescent="0.2">
      <c r="A272" s="157">
        <v>3799</v>
      </c>
      <c r="B272" s="157">
        <v>0.13384593673769984</v>
      </c>
      <c r="C272" s="157">
        <v>0.1</v>
      </c>
      <c r="D272" s="149">
        <f t="shared" si="56"/>
        <v>0.37990000000000002</v>
      </c>
      <c r="E272" s="149">
        <f t="shared" si="56"/>
        <v>0.13384593673769984</v>
      </c>
      <c r="F272" s="19">
        <f t="shared" si="57"/>
        <v>3.7990000000000003E-2</v>
      </c>
      <c r="G272" s="19">
        <f t="shared" si="57"/>
        <v>1.3384593673769984E-2</v>
      </c>
      <c r="H272" s="19">
        <f t="shared" si="47"/>
        <v>1.4432401000000001E-2</v>
      </c>
      <c r="I272" s="19">
        <f t="shared" si="48"/>
        <v>5.4828691399000009E-3</v>
      </c>
      <c r="J272" s="19">
        <f t="shared" si="49"/>
        <v>2.0829419862480104E-3</v>
      </c>
      <c r="K272" s="19">
        <f t="shared" si="50"/>
        <v>5.0848071366652176E-3</v>
      </c>
      <c r="L272" s="19">
        <f t="shared" si="51"/>
        <v>1.9317182312191161E-3</v>
      </c>
      <c r="M272" s="19">
        <f t="shared" ca="1" si="45"/>
        <v>0.12970990191570822</v>
      </c>
      <c r="N272" s="19">
        <f t="shared" ca="1" si="52"/>
        <v>1.710678404872729E-6</v>
      </c>
      <c r="O272" s="155">
        <f t="shared" ca="1" si="53"/>
        <v>3360.6058436225749</v>
      </c>
      <c r="P272" s="19">
        <f t="shared" ca="1" si="54"/>
        <v>574.91687358431898</v>
      </c>
      <c r="Q272" s="19">
        <f t="shared" ca="1" si="55"/>
        <v>8037.6647223018199</v>
      </c>
      <c r="R272" s="17">
        <f t="shared" ca="1" si="46"/>
        <v>4.1360348219916243E-3</v>
      </c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</row>
    <row r="273" spans="1:35" x14ac:dyDescent="0.2">
      <c r="A273" s="157">
        <v>3817</v>
      </c>
      <c r="B273" s="157">
        <v>0.12201806291836434</v>
      </c>
      <c r="C273" s="157">
        <v>0.1</v>
      </c>
      <c r="D273" s="149">
        <f t="shared" si="56"/>
        <v>0.38169999999999998</v>
      </c>
      <c r="E273" s="149">
        <f t="shared" si="56"/>
        <v>0.12201806291836434</v>
      </c>
      <c r="F273" s="19">
        <f t="shared" si="57"/>
        <v>3.8170000000000003E-2</v>
      </c>
      <c r="G273" s="19">
        <f t="shared" si="57"/>
        <v>1.2201806291836434E-2</v>
      </c>
      <c r="H273" s="19">
        <f t="shared" si="47"/>
        <v>1.4569489E-2</v>
      </c>
      <c r="I273" s="19">
        <f t="shared" si="48"/>
        <v>5.5611739512999997E-3</v>
      </c>
      <c r="J273" s="19">
        <f t="shared" si="49"/>
        <v>2.1227000972112099E-3</v>
      </c>
      <c r="K273" s="19">
        <f t="shared" si="50"/>
        <v>4.6574294615939664E-3</v>
      </c>
      <c r="L273" s="19">
        <f t="shared" si="51"/>
        <v>1.777740825490417E-3</v>
      </c>
      <c r="M273" s="19">
        <f t="shared" ca="1" si="45"/>
        <v>0.13020412906208551</v>
      </c>
      <c r="N273" s="19">
        <f t="shared" ca="1" si="52"/>
        <v>6.7011678909377922E-6</v>
      </c>
      <c r="O273" s="155">
        <f t="shared" ca="1" si="53"/>
        <v>3342.6797908033022</v>
      </c>
      <c r="P273" s="19">
        <f t="shared" ca="1" si="54"/>
        <v>580.7258654347595</v>
      </c>
      <c r="Q273" s="19">
        <f t="shared" ca="1" si="55"/>
        <v>8001.4625354370055</v>
      </c>
      <c r="R273" s="17">
        <f t="shared" ca="1" si="46"/>
        <v>-8.1860661437211657E-3</v>
      </c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</row>
    <row r="274" spans="1:35" x14ac:dyDescent="0.2">
      <c r="A274" s="157">
        <v>3817</v>
      </c>
      <c r="B274" s="157">
        <v>0.12901806291615245</v>
      </c>
      <c r="C274" s="157">
        <v>0.1</v>
      </c>
      <c r="D274" s="149">
        <f t="shared" si="56"/>
        <v>0.38169999999999998</v>
      </c>
      <c r="E274" s="149">
        <f t="shared" si="56"/>
        <v>0.12901806291615245</v>
      </c>
      <c r="F274" s="19">
        <f t="shared" si="57"/>
        <v>3.8170000000000003E-2</v>
      </c>
      <c r="G274" s="19">
        <f t="shared" si="57"/>
        <v>1.2901806291615246E-2</v>
      </c>
      <c r="H274" s="19">
        <f t="shared" si="47"/>
        <v>1.4569489E-2</v>
      </c>
      <c r="I274" s="19">
        <f t="shared" si="48"/>
        <v>5.5611739512999997E-3</v>
      </c>
      <c r="J274" s="19">
        <f t="shared" si="49"/>
        <v>2.1227000972112099E-3</v>
      </c>
      <c r="K274" s="19">
        <f t="shared" si="50"/>
        <v>4.9246194615095388E-3</v>
      </c>
      <c r="L274" s="19">
        <f t="shared" si="51"/>
        <v>1.879727248458191E-3</v>
      </c>
      <c r="M274" s="19">
        <f t="shared" ca="1" si="45"/>
        <v>0.13020412906208551</v>
      </c>
      <c r="N274" s="19">
        <f t="shared" ca="1" si="52"/>
        <v>1.4067529025284953E-7</v>
      </c>
      <c r="O274" s="155">
        <f t="shared" ca="1" si="53"/>
        <v>3342.6797908033022</v>
      </c>
      <c r="P274" s="19">
        <f t="shared" ca="1" si="54"/>
        <v>580.7258654347595</v>
      </c>
      <c r="Q274" s="19">
        <f t="shared" ca="1" si="55"/>
        <v>8001.4625354370055</v>
      </c>
      <c r="R274" s="17">
        <f t="shared" ca="1" si="46"/>
        <v>-1.1860661459330568E-3</v>
      </c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</row>
    <row r="275" spans="1:35" x14ac:dyDescent="0.2">
      <c r="A275" s="157">
        <v>3817</v>
      </c>
      <c r="B275" s="157">
        <v>0.13201806292040161</v>
      </c>
      <c r="C275" s="157">
        <v>0.1</v>
      </c>
      <c r="D275" s="149">
        <f t="shared" si="56"/>
        <v>0.38169999999999998</v>
      </c>
      <c r="E275" s="149">
        <f t="shared" si="56"/>
        <v>0.13201806292040161</v>
      </c>
      <c r="F275" s="19">
        <f t="shared" si="57"/>
        <v>3.8170000000000003E-2</v>
      </c>
      <c r="G275" s="19">
        <f t="shared" si="57"/>
        <v>1.3201806292040161E-2</v>
      </c>
      <c r="H275" s="19">
        <f t="shared" si="47"/>
        <v>1.4569489E-2</v>
      </c>
      <c r="I275" s="19">
        <f t="shared" si="48"/>
        <v>5.5611739512999997E-3</v>
      </c>
      <c r="J275" s="19">
        <f t="shared" si="49"/>
        <v>2.1227000972112099E-3</v>
      </c>
      <c r="K275" s="19">
        <f t="shared" si="50"/>
        <v>5.0391294616717293E-3</v>
      </c>
      <c r="L275" s="19">
        <f t="shared" si="51"/>
        <v>1.9234357155200989E-3</v>
      </c>
      <c r="M275" s="19">
        <f t="shared" ca="1" si="45"/>
        <v>0.13020412906208551</v>
      </c>
      <c r="N275" s="19">
        <f t="shared" ca="1" si="52"/>
        <v>3.290356042345542E-7</v>
      </c>
      <c r="O275" s="155">
        <f t="shared" ca="1" si="53"/>
        <v>3342.6797908033022</v>
      </c>
      <c r="P275" s="19">
        <f t="shared" ca="1" si="54"/>
        <v>580.7258654347595</v>
      </c>
      <c r="Q275" s="19">
        <f t="shared" ca="1" si="55"/>
        <v>8001.4625354370055</v>
      </c>
      <c r="R275" s="17">
        <f t="shared" ca="1" si="46"/>
        <v>1.8139338583161024E-3</v>
      </c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</row>
    <row r="276" spans="1:35" x14ac:dyDescent="0.2">
      <c r="A276" s="157">
        <v>3823</v>
      </c>
      <c r="B276" s="157">
        <v>0.1240753023847824</v>
      </c>
      <c r="C276" s="157">
        <v>0.1</v>
      </c>
      <c r="D276" s="149">
        <f t="shared" si="56"/>
        <v>0.38229999999999997</v>
      </c>
      <c r="E276" s="149">
        <f t="shared" si="56"/>
        <v>0.1240753023847824</v>
      </c>
      <c r="F276" s="19">
        <f t="shared" si="57"/>
        <v>3.823E-2</v>
      </c>
      <c r="G276" s="19">
        <f t="shared" si="57"/>
        <v>1.2407530238478241E-2</v>
      </c>
      <c r="H276" s="19">
        <f t="shared" si="47"/>
        <v>1.4615329E-2</v>
      </c>
      <c r="I276" s="19">
        <f t="shared" si="48"/>
        <v>5.5874402766999997E-3</v>
      </c>
      <c r="J276" s="19">
        <f t="shared" si="49"/>
        <v>2.1360784177824098E-3</v>
      </c>
      <c r="K276" s="19">
        <f t="shared" si="50"/>
        <v>4.7433988101702306E-3</v>
      </c>
      <c r="L276" s="19">
        <f t="shared" si="51"/>
        <v>1.8134013651280791E-3</v>
      </c>
      <c r="M276" s="19">
        <f t="shared" ca="1" si="45"/>
        <v>0.13036887135431266</v>
      </c>
      <c r="N276" s="19">
        <f t="shared" ca="1" si="52"/>
        <v>3.9609010374234198E-6</v>
      </c>
      <c r="O276" s="155">
        <f t="shared" ca="1" si="53"/>
        <v>3336.7005465591542</v>
      </c>
      <c r="P276" s="19">
        <f t="shared" ca="1" si="54"/>
        <v>582.66010637730096</v>
      </c>
      <c r="Q276" s="19">
        <f t="shared" ca="1" si="55"/>
        <v>7989.3336329834365</v>
      </c>
      <c r="R276" s="17">
        <f t="shared" ca="1" si="46"/>
        <v>-6.293568969530261E-3</v>
      </c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</row>
    <row r="277" spans="1:35" x14ac:dyDescent="0.2">
      <c r="A277" s="157">
        <v>4023</v>
      </c>
      <c r="B277" s="157">
        <v>0.13027695634123176</v>
      </c>
      <c r="C277" s="157">
        <v>0.1</v>
      </c>
      <c r="D277" s="149">
        <f t="shared" si="56"/>
        <v>0.40229999999999999</v>
      </c>
      <c r="E277" s="149">
        <f t="shared" si="56"/>
        <v>0.13027695634123176</v>
      </c>
      <c r="F277" s="19">
        <f t="shared" si="57"/>
        <v>4.0230000000000002E-2</v>
      </c>
      <c r="G277" s="19">
        <f t="shared" si="57"/>
        <v>1.3027695634123176E-2</v>
      </c>
      <c r="H277" s="19">
        <f t="shared" si="47"/>
        <v>1.6184529E-2</v>
      </c>
      <c r="I277" s="19">
        <f t="shared" si="48"/>
        <v>6.5110360166999994E-3</v>
      </c>
      <c r="J277" s="19">
        <f t="shared" si="49"/>
        <v>2.6193897895184096E-3</v>
      </c>
      <c r="K277" s="19">
        <f t="shared" si="50"/>
        <v>5.2410419536077536E-3</v>
      </c>
      <c r="L277" s="19">
        <f t="shared" si="51"/>
        <v>2.1084711779363993E-3</v>
      </c>
      <c r="M277" s="19">
        <f t="shared" ref="M277:M340" ca="1" si="58">+E$4+E$5*D277+E$6*D277^2</f>
        <v>0.13586025537422838</v>
      </c>
      <c r="N277" s="19">
        <f t="shared" ca="1" si="52"/>
        <v>3.1173228091860989E-6</v>
      </c>
      <c r="O277" s="155">
        <f t="shared" ca="1" si="53"/>
        <v>3136.4189227516476</v>
      </c>
      <c r="P277" s="19">
        <f t="shared" ca="1" si="54"/>
        <v>646.38726403234625</v>
      </c>
      <c r="Q277" s="19">
        <f t="shared" ca="1" si="55"/>
        <v>7568.1008597724604</v>
      </c>
      <c r="R277" s="17">
        <f t="shared" ref="R277:R340" ca="1" si="59">+E277-M277</f>
        <v>-5.5832990329966192E-3</v>
      </c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</row>
    <row r="278" spans="1:35" x14ac:dyDescent="0.2">
      <c r="A278" s="157">
        <v>4023</v>
      </c>
      <c r="B278" s="157">
        <v>0.13127695634507347</v>
      </c>
      <c r="C278" s="157">
        <v>0.1</v>
      </c>
      <c r="D278" s="149">
        <f t="shared" si="56"/>
        <v>0.40229999999999999</v>
      </c>
      <c r="E278" s="149">
        <f t="shared" si="56"/>
        <v>0.13127695634507347</v>
      </c>
      <c r="F278" s="19">
        <f t="shared" si="57"/>
        <v>4.0230000000000002E-2</v>
      </c>
      <c r="G278" s="19">
        <f t="shared" si="57"/>
        <v>1.3127695634507348E-2</v>
      </c>
      <c r="H278" s="19">
        <f t="shared" ref="H278:H334" si="60">C278*D278*D278</f>
        <v>1.6184529E-2</v>
      </c>
      <c r="I278" s="19">
        <f t="shared" ref="I278:I334" si="61">C278*D278*D278*D278</f>
        <v>6.5110360166999994E-3</v>
      </c>
      <c r="J278" s="19">
        <f t="shared" ref="J278:J334" si="62">C278*D278*D278*D278*D278</f>
        <v>2.6193897895184096E-3</v>
      </c>
      <c r="K278" s="19">
        <f t="shared" ref="K278:K334" si="63">C278*E278*D278</f>
        <v>5.2812719537623058E-3</v>
      </c>
      <c r="L278" s="19">
        <f t="shared" ref="L278:L334" si="64">C278*E278*D278*D278</f>
        <v>2.1246557069985756E-3</v>
      </c>
      <c r="M278" s="19">
        <f t="shared" ca="1" si="58"/>
        <v>0.13586025537422838</v>
      </c>
      <c r="N278" s="19">
        <f t="shared" ref="N278:N334" ca="1" si="65">C278*(M278-E278)^2</f>
        <v>2.1006629990652374E-6</v>
      </c>
      <c r="O278" s="155">
        <f t="shared" ref="O278:O334" ca="1" si="66">(C278*O$1-O$2*F278+O$3*H278)^2</f>
        <v>3136.4189227516476</v>
      </c>
      <c r="P278" s="19">
        <f t="shared" ref="P278:P334" ca="1" si="67">(-C278*O$2+O$4*F278-O$5*H278)^2</f>
        <v>646.38726403234625</v>
      </c>
      <c r="Q278" s="19">
        <f t="shared" ref="Q278:Q334" ca="1" si="68">+(C278*O$3-F278*O$5+H278*O$6)^2</f>
        <v>7568.1008597724604</v>
      </c>
      <c r="R278" s="17">
        <f t="shared" ca="1" si="59"/>
        <v>-4.5832990291549136E-3</v>
      </c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</row>
    <row r="279" spans="1:35" x14ac:dyDescent="0.2">
      <c r="A279" s="157">
        <v>4034</v>
      </c>
      <c r="B279" s="157">
        <v>0.12421077078110676</v>
      </c>
      <c r="C279" s="157">
        <v>0.1</v>
      </c>
      <c r="D279" s="149">
        <f t="shared" si="56"/>
        <v>0.40339999999999998</v>
      </c>
      <c r="E279" s="149">
        <f t="shared" si="56"/>
        <v>0.12421077078110676</v>
      </c>
      <c r="F279" s="19">
        <f t="shared" si="57"/>
        <v>4.0340000000000001E-2</v>
      </c>
      <c r="G279" s="19">
        <f t="shared" si="57"/>
        <v>1.2421077078110677E-2</v>
      </c>
      <c r="H279" s="19">
        <f t="shared" si="60"/>
        <v>1.6273156E-2</v>
      </c>
      <c r="I279" s="19">
        <f t="shared" si="61"/>
        <v>6.5645911303999997E-3</v>
      </c>
      <c r="J279" s="19">
        <f t="shared" si="62"/>
        <v>2.6481560620033599E-3</v>
      </c>
      <c r="K279" s="19">
        <f t="shared" si="63"/>
        <v>5.0106624933098469E-3</v>
      </c>
      <c r="L279" s="19">
        <f t="shared" si="64"/>
        <v>2.021301249801192E-3</v>
      </c>
      <c r="M279" s="19">
        <f t="shared" ca="1" si="58"/>
        <v>0.13616228004633305</v>
      </c>
      <c r="N279" s="19">
        <f t="shared" ca="1" si="65"/>
        <v>1.4283857371678972E-5</v>
      </c>
      <c r="O279" s="155">
        <f t="shared" ca="1" si="66"/>
        <v>3125.356347036939</v>
      </c>
      <c r="P279" s="19">
        <f t="shared" ca="1" si="67"/>
        <v>649.84215758491825</v>
      </c>
      <c r="Q279" s="19">
        <f t="shared" ca="1" si="68"/>
        <v>7544.0162160571499</v>
      </c>
      <c r="R279" s="17">
        <f t="shared" ca="1" si="59"/>
        <v>-1.1951509265226284E-2</v>
      </c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</row>
    <row r="280" spans="1:35" x14ac:dyDescent="0.2">
      <c r="A280" s="157">
        <v>4034</v>
      </c>
      <c r="B280" s="157">
        <v>0.13021077078232912</v>
      </c>
      <c r="C280" s="157">
        <v>0.1</v>
      </c>
      <c r="D280" s="149">
        <f t="shared" si="56"/>
        <v>0.40339999999999998</v>
      </c>
      <c r="E280" s="149">
        <f t="shared" si="56"/>
        <v>0.13021077078232912</v>
      </c>
      <c r="F280" s="19">
        <f t="shared" si="57"/>
        <v>4.0340000000000001E-2</v>
      </c>
      <c r="G280" s="19">
        <f t="shared" si="57"/>
        <v>1.3021077078232912E-2</v>
      </c>
      <c r="H280" s="19">
        <f t="shared" si="60"/>
        <v>1.6273156E-2</v>
      </c>
      <c r="I280" s="19">
        <f t="shared" si="61"/>
        <v>6.5645911303999997E-3</v>
      </c>
      <c r="J280" s="19">
        <f t="shared" si="62"/>
        <v>2.6481560620033599E-3</v>
      </c>
      <c r="K280" s="19">
        <f t="shared" si="63"/>
        <v>5.2527024933591562E-3</v>
      </c>
      <c r="L280" s="19">
        <f t="shared" si="64"/>
        <v>2.1189401858210835E-3</v>
      </c>
      <c r="M280" s="19">
        <f t="shared" ca="1" si="58"/>
        <v>0.13616228004633305</v>
      </c>
      <c r="N280" s="19">
        <f t="shared" ca="1" si="65"/>
        <v>3.5420462519524524E-6</v>
      </c>
      <c r="O280" s="155">
        <f t="shared" ca="1" si="66"/>
        <v>3125.356347036939</v>
      </c>
      <c r="P280" s="19">
        <f t="shared" ca="1" si="67"/>
        <v>649.84215758491825</v>
      </c>
      <c r="Q280" s="19">
        <f t="shared" ca="1" si="68"/>
        <v>7544.0162160571499</v>
      </c>
      <c r="R280" s="17">
        <f t="shared" ca="1" si="59"/>
        <v>-5.9515092640039235E-3</v>
      </c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</row>
    <row r="281" spans="1:35" x14ac:dyDescent="0.2">
      <c r="A281" s="157">
        <v>4034</v>
      </c>
      <c r="B281" s="157">
        <v>0.13221077078273658</v>
      </c>
      <c r="C281" s="157">
        <v>0.1</v>
      </c>
      <c r="D281" s="149">
        <f t="shared" si="56"/>
        <v>0.40339999999999998</v>
      </c>
      <c r="E281" s="149">
        <f t="shared" si="56"/>
        <v>0.13221077078273658</v>
      </c>
      <c r="F281" s="19">
        <f t="shared" si="57"/>
        <v>4.0340000000000001E-2</v>
      </c>
      <c r="G281" s="19">
        <f t="shared" si="57"/>
        <v>1.3221077078273658E-2</v>
      </c>
      <c r="H281" s="19">
        <f t="shared" si="60"/>
        <v>1.6273156E-2</v>
      </c>
      <c r="I281" s="19">
        <f t="shared" si="61"/>
        <v>6.5645911303999997E-3</v>
      </c>
      <c r="J281" s="19">
        <f t="shared" si="62"/>
        <v>2.6481560620033599E-3</v>
      </c>
      <c r="K281" s="19">
        <f t="shared" si="63"/>
        <v>5.3333824933755932E-3</v>
      </c>
      <c r="L281" s="19">
        <f t="shared" si="64"/>
        <v>2.1514864978277141E-3</v>
      </c>
      <c r="M281" s="19">
        <f t="shared" ca="1" si="58"/>
        <v>0.13616228004633305</v>
      </c>
      <c r="N281" s="19">
        <f t="shared" ca="1" si="65"/>
        <v>1.5614425460288719E-6</v>
      </c>
      <c r="O281" s="155">
        <f t="shared" ca="1" si="66"/>
        <v>3125.356347036939</v>
      </c>
      <c r="P281" s="19">
        <f t="shared" ca="1" si="67"/>
        <v>649.84215758491825</v>
      </c>
      <c r="Q281" s="19">
        <f t="shared" ca="1" si="68"/>
        <v>7544.0162160571499</v>
      </c>
      <c r="R281" s="17">
        <f t="shared" ca="1" si="59"/>
        <v>-3.9515092635964699E-3</v>
      </c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</row>
    <row r="282" spans="1:35" x14ac:dyDescent="0.2">
      <c r="A282" s="157">
        <v>4069</v>
      </c>
      <c r="B282" s="157">
        <v>0.13036220435684565</v>
      </c>
      <c r="C282" s="157">
        <v>0.1</v>
      </c>
      <c r="D282" s="149">
        <f t="shared" si="56"/>
        <v>0.40689999999999998</v>
      </c>
      <c r="E282" s="149">
        <f t="shared" si="56"/>
        <v>0.13036220435684565</v>
      </c>
      <c r="F282" s="19">
        <f t="shared" si="57"/>
        <v>4.0690000000000004E-2</v>
      </c>
      <c r="G282" s="19">
        <f t="shared" si="57"/>
        <v>1.3036220435684566E-2</v>
      </c>
      <c r="H282" s="19">
        <f t="shared" si="60"/>
        <v>1.6556761E-2</v>
      </c>
      <c r="I282" s="19">
        <f t="shared" si="61"/>
        <v>6.7369460508999992E-3</v>
      </c>
      <c r="J282" s="19">
        <f t="shared" si="62"/>
        <v>2.7412633481112094E-3</v>
      </c>
      <c r="K282" s="19">
        <f t="shared" si="63"/>
        <v>5.3044380952800493E-3</v>
      </c>
      <c r="L282" s="19">
        <f t="shared" si="64"/>
        <v>2.1583758609694521E-3</v>
      </c>
      <c r="M282" s="19">
        <f t="shared" ca="1" si="58"/>
        <v>0.13712326663427699</v>
      </c>
      <c r="N282" s="19">
        <f t="shared" ca="1" si="65"/>
        <v>4.5711963119305057E-6</v>
      </c>
      <c r="O282" s="155">
        <f t="shared" ca="1" si="66"/>
        <v>3090.1307545654749</v>
      </c>
      <c r="P282" s="19">
        <f t="shared" ca="1" si="67"/>
        <v>660.7941188202816</v>
      </c>
      <c r="Q282" s="19">
        <f t="shared" ca="1" si="68"/>
        <v>7466.7775240129577</v>
      </c>
      <c r="R282" s="17">
        <f t="shared" ca="1" si="59"/>
        <v>-6.76106227743134E-3</v>
      </c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</row>
    <row r="283" spans="1:35" x14ac:dyDescent="0.2">
      <c r="A283" s="157">
        <v>4092</v>
      </c>
      <c r="B283" s="157">
        <v>0.12240323133199177</v>
      </c>
      <c r="C283" s="157">
        <v>0.1</v>
      </c>
      <c r="D283" s="149">
        <f t="shared" si="56"/>
        <v>0.40920000000000001</v>
      </c>
      <c r="E283" s="149">
        <f t="shared" si="56"/>
        <v>0.12240323133199177</v>
      </c>
      <c r="F283" s="19">
        <f t="shared" si="57"/>
        <v>4.0920000000000005E-2</v>
      </c>
      <c r="G283" s="19">
        <f t="shared" si="57"/>
        <v>1.2240323133199178E-2</v>
      </c>
      <c r="H283" s="19">
        <f t="shared" si="60"/>
        <v>1.6744464000000004E-2</v>
      </c>
      <c r="I283" s="19">
        <f t="shared" si="61"/>
        <v>6.8518346688000017E-3</v>
      </c>
      <c r="J283" s="19">
        <f t="shared" si="62"/>
        <v>2.8037707464729608E-3</v>
      </c>
      <c r="K283" s="19">
        <f t="shared" si="63"/>
        <v>5.0087402261051036E-3</v>
      </c>
      <c r="L283" s="19">
        <f t="shared" si="64"/>
        <v>2.0495765005222083E-3</v>
      </c>
      <c r="M283" s="19">
        <f t="shared" ca="1" si="58"/>
        <v>0.1377547712735438</v>
      </c>
      <c r="N283" s="19">
        <f t="shared" ca="1" si="65"/>
        <v>2.3566977857706725E-5</v>
      </c>
      <c r="O283" s="155">
        <f t="shared" ca="1" si="66"/>
        <v>3066.9620148189588</v>
      </c>
      <c r="P283" s="19">
        <f t="shared" ca="1" si="67"/>
        <v>667.95586162692359</v>
      </c>
      <c r="Q283" s="19">
        <f t="shared" ca="1" si="68"/>
        <v>7415.5260414468148</v>
      </c>
      <c r="R283" s="17">
        <f t="shared" ca="1" si="59"/>
        <v>-1.5351539941552028E-2</v>
      </c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</row>
    <row r="284" spans="1:35" x14ac:dyDescent="0.2">
      <c r="A284" s="157">
        <v>4298</v>
      </c>
      <c r="B284" s="157">
        <v>0.14354821576106264</v>
      </c>
      <c r="C284" s="157">
        <v>0.1</v>
      </c>
      <c r="D284" s="149">
        <f t="shared" si="56"/>
        <v>0.42980000000000002</v>
      </c>
      <c r="E284" s="149">
        <f t="shared" si="56"/>
        <v>0.14354821576106264</v>
      </c>
      <c r="F284" s="19">
        <f t="shared" si="57"/>
        <v>4.2980000000000004E-2</v>
      </c>
      <c r="G284" s="19">
        <f t="shared" si="57"/>
        <v>1.4354821576106264E-2</v>
      </c>
      <c r="H284" s="19">
        <f t="shared" si="60"/>
        <v>1.8472804000000002E-2</v>
      </c>
      <c r="I284" s="19">
        <f t="shared" si="61"/>
        <v>7.9396111592000013E-3</v>
      </c>
      <c r="J284" s="19">
        <f t="shared" si="62"/>
        <v>3.4124448762241607E-3</v>
      </c>
      <c r="K284" s="19">
        <f t="shared" si="63"/>
        <v>6.1697023134104721E-3</v>
      </c>
      <c r="L284" s="19">
        <f t="shared" si="64"/>
        <v>2.6517380543038208E-3</v>
      </c>
      <c r="M284" s="19">
        <f t="shared" ca="1" si="58"/>
        <v>0.14341082685296519</v>
      </c>
      <c r="N284" s="19">
        <f t="shared" ca="1" si="65"/>
        <v>1.8875712068208638E-9</v>
      </c>
      <c r="O284" s="155">
        <f t="shared" ca="1" si="66"/>
        <v>2858.9253230997556</v>
      </c>
      <c r="P284" s="19">
        <f t="shared" ca="1" si="67"/>
        <v>730.67085261924854</v>
      </c>
      <c r="Q284" s="19">
        <f t="shared" ca="1" si="68"/>
        <v>6940.0155882640565</v>
      </c>
      <c r="R284" s="17">
        <f t="shared" ca="1" si="59"/>
        <v>1.3738890809744664E-4</v>
      </c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</row>
    <row r="285" spans="1:35" x14ac:dyDescent="0.2">
      <c r="A285" s="157">
        <v>4298</v>
      </c>
      <c r="B285" s="157">
        <v>0.14354821576106264</v>
      </c>
      <c r="C285" s="157">
        <v>0.1</v>
      </c>
      <c r="D285" s="149">
        <f t="shared" si="56"/>
        <v>0.42980000000000002</v>
      </c>
      <c r="E285" s="149">
        <f t="shared" si="56"/>
        <v>0.14354821576106264</v>
      </c>
      <c r="F285" s="19">
        <f t="shared" si="57"/>
        <v>4.2980000000000004E-2</v>
      </c>
      <c r="G285" s="19">
        <f t="shared" si="57"/>
        <v>1.4354821576106264E-2</v>
      </c>
      <c r="H285" s="19">
        <f t="shared" si="60"/>
        <v>1.8472804000000002E-2</v>
      </c>
      <c r="I285" s="19">
        <f t="shared" si="61"/>
        <v>7.9396111592000013E-3</v>
      </c>
      <c r="J285" s="19">
        <f t="shared" si="62"/>
        <v>3.4124448762241607E-3</v>
      </c>
      <c r="K285" s="19">
        <f t="shared" si="63"/>
        <v>6.1697023134104721E-3</v>
      </c>
      <c r="L285" s="19">
        <f t="shared" si="64"/>
        <v>2.6517380543038208E-3</v>
      </c>
      <c r="M285" s="19">
        <f t="shared" ca="1" si="58"/>
        <v>0.14341082685296519</v>
      </c>
      <c r="N285" s="19">
        <f t="shared" ca="1" si="65"/>
        <v>1.8875712068208638E-9</v>
      </c>
      <c r="O285" s="155">
        <f t="shared" ca="1" si="66"/>
        <v>2858.9253230997556</v>
      </c>
      <c r="P285" s="19">
        <f t="shared" ca="1" si="67"/>
        <v>730.67085261924854</v>
      </c>
      <c r="Q285" s="19">
        <f t="shared" ca="1" si="68"/>
        <v>6940.0155882640565</v>
      </c>
      <c r="R285" s="17">
        <f t="shared" ca="1" si="59"/>
        <v>1.3738890809744664E-4</v>
      </c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</row>
    <row r="286" spans="1:35" x14ac:dyDescent="0.2">
      <c r="A286" s="157">
        <v>4298</v>
      </c>
      <c r="B286" s="157">
        <v>0.16454821576170292</v>
      </c>
      <c r="C286" s="157">
        <v>0.1</v>
      </c>
      <c r="D286" s="149">
        <f t="shared" si="56"/>
        <v>0.42980000000000002</v>
      </c>
      <c r="E286" s="149">
        <f t="shared" si="56"/>
        <v>0.16454821576170292</v>
      </c>
      <c r="F286" s="19">
        <f t="shared" si="57"/>
        <v>4.2980000000000004E-2</v>
      </c>
      <c r="G286" s="19">
        <f t="shared" si="57"/>
        <v>1.6454821576170293E-2</v>
      </c>
      <c r="H286" s="19">
        <f t="shared" si="60"/>
        <v>1.8472804000000002E-2</v>
      </c>
      <c r="I286" s="19">
        <f t="shared" si="61"/>
        <v>7.9396111592000013E-3</v>
      </c>
      <c r="J286" s="19">
        <f t="shared" si="62"/>
        <v>3.4124448762241607E-3</v>
      </c>
      <c r="K286" s="19">
        <f t="shared" si="63"/>
        <v>7.0722823134379926E-3</v>
      </c>
      <c r="L286" s="19">
        <f t="shared" si="64"/>
        <v>3.0396669383156495E-3</v>
      </c>
      <c r="M286" s="19">
        <f t="shared" ca="1" si="58"/>
        <v>0.14341082685296519</v>
      </c>
      <c r="N286" s="19">
        <f t="shared" ca="1" si="65"/>
        <v>4.467892098792289E-5</v>
      </c>
      <c r="O286" s="155">
        <f t="shared" ca="1" si="66"/>
        <v>2858.9253230997556</v>
      </c>
      <c r="P286" s="19">
        <f t="shared" ca="1" si="67"/>
        <v>730.67085261924854</v>
      </c>
      <c r="Q286" s="19">
        <f t="shared" ca="1" si="68"/>
        <v>6940.0155882640565</v>
      </c>
      <c r="R286" s="17">
        <f t="shared" ca="1" si="59"/>
        <v>2.1137388908737731E-2</v>
      </c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</row>
    <row r="287" spans="1:35" x14ac:dyDescent="0.2">
      <c r="A287" s="157">
        <v>4482</v>
      </c>
      <c r="B287" s="157">
        <v>0.14975669566613439</v>
      </c>
      <c r="C287" s="157">
        <v>0.1</v>
      </c>
      <c r="D287" s="149">
        <f t="shared" si="56"/>
        <v>0.44819999999999999</v>
      </c>
      <c r="E287" s="149">
        <f t="shared" si="56"/>
        <v>0.14975669566613439</v>
      </c>
      <c r="F287" s="19">
        <f t="shared" si="57"/>
        <v>4.4819999999999999E-2</v>
      </c>
      <c r="G287" s="19">
        <f t="shared" si="57"/>
        <v>1.4975669566613441E-2</v>
      </c>
      <c r="H287" s="19">
        <f t="shared" si="60"/>
        <v>2.0088323999999998E-2</v>
      </c>
      <c r="I287" s="19">
        <f t="shared" si="61"/>
        <v>9.0035868167999984E-3</v>
      </c>
      <c r="J287" s="19">
        <f t="shared" si="62"/>
        <v>4.0354076112897588E-3</v>
      </c>
      <c r="K287" s="19">
        <f t="shared" si="63"/>
        <v>6.7120950997561438E-3</v>
      </c>
      <c r="L287" s="19">
        <f t="shared" si="64"/>
        <v>3.0083610237107037E-3</v>
      </c>
      <c r="M287" s="19">
        <f t="shared" ca="1" si="58"/>
        <v>0.14846279286229749</v>
      </c>
      <c r="N287" s="19">
        <f t="shared" ca="1" si="65"/>
        <v>1.67418446577699E-7</v>
      </c>
      <c r="O287" s="155">
        <f t="shared" ca="1" si="66"/>
        <v>2672.7914591329218</v>
      </c>
      <c r="P287" s="19">
        <f t="shared" ca="1" si="67"/>
        <v>784.10001739004906</v>
      </c>
      <c r="Q287" s="19">
        <f t="shared" ca="1" si="68"/>
        <v>6492.7707022572849</v>
      </c>
      <c r="R287" s="17">
        <f t="shared" ca="1" si="59"/>
        <v>1.2939028038368994E-3</v>
      </c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</row>
    <row r="288" spans="1:35" x14ac:dyDescent="0.2">
      <c r="A288" s="157">
        <v>4493</v>
      </c>
      <c r="B288" s="157">
        <v>0.15067984778469892</v>
      </c>
      <c r="C288" s="157">
        <v>0.1</v>
      </c>
      <c r="D288" s="149">
        <f t="shared" si="56"/>
        <v>0.44929999999999998</v>
      </c>
      <c r="E288" s="149">
        <f t="shared" si="56"/>
        <v>0.15067984778469892</v>
      </c>
      <c r="F288" s="19">
        <f t="shared" si="57"/>
        <v>4.4929999999999998E-2</v>
      </c>
      <c r="G288" s="19">
        <f t="shared" si="57"/>
        <v>1.5067984778469892E-2</v>
      </c>
      <c r="H288" s="19">
        <f t="shared" si="60"/>
        <v>2.0187048999999999E-2</v>
      </c>
      <c r="I288" s="19">
        <f t="shared" si="61"/>
        <v>9.0700411156999991E-3</v>
      </c>
      <c r="J288" s="19">
        <f t="shared" si="62"/>
        <v>4.0751694732840092E-3</v>
      </c>
      <c r="K288" s="19">
        <f t="shared" si="63"/>
        <v>6.7700455609665221E-3</v>
      </c>
      <c r="L288" s="19">
        <f t="shared" si="64"/>
        <v>3.0417814705422583E-3</v>
      </c>
      <c r="M288" s="19">
        <f t="shared" ca="1" si="58"/>
        <v>0.14876481123026253</v>
      </c>
      <c r="N288" s="19">
        <f t="shared" ca="1" si="65"/>
        <v>3.6673650048276185E-7</v>
      </c>
      <c r="O288" s="155">
        <f t="shared" ca="1" si="66"/>
        <v>2661.6688252194704</v>
      </c>
      <c r="P288" s="19">
        <f t="shared" ca="1" si="67"/>
        <v>787.20533400048896</v>
      </c>
      <c r="Q288" s="19">
        <f t="shared" ca="1" si="68"/>
        <v>6465.437525047565</v>
      </c>
      <c r="R288" s="17">
        <f t="shared" ca="1" si="59"/>
        <v>1.9150365544363945E-3</v>
      </c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</row>
    <row r="289" spans="1:35" x14ac:dyDescent="0.2">
      <c r="A289" s="157">
        <v>4504</v>
      </c>
      <c r="B289" s="157">
        <v>0.13960273003372511</v>
      </c>
      <c r="C289" s="157">
        <v>0.1</v>
      </c>
      <c r="D289" s="149">
        <f t="shared" si="56"/>
        <v>0.45040000000000002</v>
      </c>
      <c r="E289" s="149">
        <f t="shared" si="56"/>
        <v>0.13960273003372511</v>
      </c>
      <c r="F289" s="19">
        <f t="shared" si="57"/>
        <v>4.5040000000000004E-2</v>
      </c>
      <c r="G289" s="19">
        <f t="shared" si="57"/>
        <v>1.3960273003372513E-2</v>
      </c>
      <c r="H289" s="19">
        <f t="shared" si="60"/>
        <v>2.0286016000000004E-2</v>
      </c>
      <c r="I289" s="19">
        <f t="shared" si="61"/>
        <v>9.136821606400003E-3</v>
      </c>
      <c r="J289" s="19">
        <f t="shared" si="62"/>
        <v>4.1152244515225613E-3</v>
      </c>
      <c r="K289" s="19">
        <f t="shared" si="63"/>
        <v>6.2877069607189797E-3</v>
      </c>
      <c r="L289" s="19">
        <f t="shared" si="64"/>
        <v>2.8319832151078284E-3</v>
      </c>
      <c r="M289" s="19">
        <f t="shared" ca="1" si="58"/>
        <v>0.14906682944714794</v>
      </c>
      <c r="N289" s="19">
        <f t="shared" ca="1" si="65"/>
        <v>8.9569177707150301E-6</v>
      </c>
      <c r="O289" s="155">
        <f t="shared" ca="1" si="66"/>
        <v>2650.5475948018602</v>
      </c>
      <c r="P289" s="19">
        <f t="shared" ca="1" si="67"/>
        <v>790.29999738678737</v>
      </c>
      <c r="Q289" s="19">
        <f t="shared" ca="1" si="68"/>
        <v>6438.0418193806863</v>
      </c>
      <c r="R289" s="17">
        <f t="shared" ca="1" si="59"/>
        <v>-9.4640994134228273E-3</v>
      </c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</row>
    <row r="290" spans="1:35" x14ac:dyDescent="0.2">
      <c r="A290" s="157">
        <v>4504</v>
      </c>
      <c r="B290" s="157">
        <v>0.14960273003576238</v>
      </c>
      <c r="C290" s="157">
        <v>0.1</v>
      </c>
      <c r="D290" s="149">
        <f t="shared" si="56"/>
        <v>0.45040000000000002</v>
      </c>
      <c r="E290" s="149">
        <f t="shared" si="56"/>
        <v>0.14960273003576238</v>
      </c>
      <c r="F290" s="19">
        <f t="shared" si="57"/>
        <v>4.5040000000000004E-2</v>
      </c>
      <c r="G290" s="19">
        <f t="shared" si="57"/>
        <v>1.496027300357624E-2</v>
      </c>
      <c r="H290" s="19">
        <f t="shared" si="60"/>
        <v>2.0286016000000004E-2</v>
      </c>
      <c r="I290" s="19">
        <f t="shared" si="61"/>
        <v>9.136821606400003E-3</v>
      </c>
      <c r="J290" s="19">
        <f t="shared" si="62"/>
        <v>4.1152244515225613E-3</v>
      </c>
      <c r="K290" s="19">
        <f t="shared" si="63"/>
        <v>6.7381069608107389E-3</v>
      </c>
      <c r="L290" s="19">
        <f t="shared" si="64"/>
        <v>3.0348433751491571E-3</v>
      </c>
      <c r="M290" s="19">
        <f t="shared" ca="1" si="58"/>
        <v>0.14906682944714794</v>
      </c>
      <c r="N290" s="19">
        <f t="shared" ca="1" si="65"/>
        <v>2.8718944087730411E-8</v>
      </c>
      <c r="O290" s="155">
        <f t="shared" ca="1" si="66"/>
        <v>2650.5475948018602</v>
      </c>
      <c r="P290" s="19">
        <f t="shared" ca="1" si="67"/>
        <v>790.29999738678737</v>
      </c>
      <c r="Q290" s="19">
        <f t="shared" ca="1" si="68"/>
        <v>6438.0418193806863</v>
      </c>
      <c r="R290" s="17">
        <f t="shared" ca="1" si="59"/>
        <v>5.3590058861444079E-4</v>
      </c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</row>
    <row r="291" spans="1:35" x14ac:dyDescent="0.2">
      <c r="A291" s="157">
        <v>4504</v>
      </c>
      <c r="B291" s="157">
        <v>0.15360273003657729</v>
      </c>
      <c r="C291" s="157">
        <v>0.1</v>
      </c>
      <c r="D291" s="149">
        <f t="shared" si="56"/>
        <v>0.45040000000000002</v>
      </c>
      <c r="E291" s="149">
        <f t="shared" si="56"/>
        <v>0.15360273003657729</v>
      </c>
      <c r="F291" s="19">
        <f t="shared" si="57"/>
        <v>4.5040000000000004E-2</v>
      </c>
      <c r="G291" s="19">
        <f t="shared" si="57"/>
        <v>1.5360273003657729E-2</v>
      </c>
      <c r="H291" s="19">
        <f t="shared" si="60"/>
        <v>2.0286016000000004E-2</v>
      </c>
      <c r="I291" s="19">
        <f t="shared" si="61"/>
        <v>9.136821606400003E-3</v>
      </c>
      <c r="J291" s="19">
        <f t="shared" si="62"/>
        <v>4.1152244515225613E-3</v>
      </c>
      <c r="K291" s="19">
        <f t="shared" si="63"/>
        <v>6.9182669608474417E-3</v>
      </c>
      <c r="L291" s="19">
        <f t="shared" si="64"/>
        <v>3.1159874391656879E-3</v>
      </c>
      <c r="M291" s="19">
        <f t="shared" ca="1" si="58"/>
        <v>0.14906682944714794</v>
      </c>
      <c r="N291" s="19">
        <f t="shared" ca="1" si="65"/>
        <v>2.0574394157185507E-6</v>
      </c>
      <c r="O291" s="155">
        <f t="shared" ca="1" si="66"/>
        <v>2650.5475948018602</v>
      </c>
      <c r="P291" s="19">
        <f t="shared" ca="1" si="67"/>
        <v>790.29999738678737</v>
      </c>
      <c r="Q291" s="19">
        <f t="shared" ca="1" si="68"/>
        <v>6438.0418193806863</v>
      </c>
      <c r="R291" s="17">
        <f t="shared" ca="1" si="59"/>
        <v>4.535900589429348E-3</v>
      </c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</row>
    <row r="292" spans="1:35" x14ac:dyDescent="0.2">
      <c r="A292" s="157">
        <v>4504</v>
      </c>
      <c r="B292" s="157">
        <v>0.1606027300343654</v>
      </c>
      <c r="C292" s="157">
        <v>0.1</v>
      </c>
      <c r="D292" s="149">
        <f t="shared" si="56"/>
        <v>0.45040000000000002</v>
      </c>
      <c r="E292" s="149">
        <f t="shared" si="56"/>
        <v>0.1606027300343654</v>
      </c>
      <c r="F292" s="19">
        <f t="shared" si="57"/>
        <v>4.5040000000000004E-2</v>
      </c>
      <c r="G292" s="19">
        <f t="shared" si="57"/>
        <v>1.6060273003436539E-2</v>
      </c>
      <c r="H292" s="19">
        <f t="shared" si="60"/>
        <v>2.0286016000000004E-2</v>
      </c>
      <c r="I292" s="19">
        <f t="shared" si="61"/>
        <v>9.136821606400003E-3</v>
      </c>
      <c r="J292" s="19">
        <f t="shared" si="62"/>
        <v>4.1152244515225613E-3</v>
      </c>
      <c r="K292" s="19">
        <f t="shared" si="63"/>
        <v>7.2335469607478177E-3</v>
      </c>
      <c r="L292" s="19">
        <f t="shared" si="64"/>
        <v>3.2579895511208171E-3</v>
      </c>
      <c r="M292" s="19">
        <f t="shared" ca="1" si="58"/>
        <v>0.14906682944714794</v>
      </c>
      <c r="N292" s="19">
        <f t="shared" ca="1" si="65"/>
        <v>1.3307700235816407E-5</v>
      </c>
      <c r="O292" s="155">
        <f t="shared" ca="1" si="66"/>
        <v>2650.5475948018602</v>
      </c>
      <c r="P292" s="19">
        <f t="shared" ca="1" si="67"/>
        <v>790.29999738678737</v>
      </c>
      <c r="Q292" s="19">
        <f t="shared" ca="1" si="68"/>
        <v>6438.0418193806863</v>
      </c>
      <c r="R292" s="17">
        <f t="shared" ca="1" si="59"/>
        <v>1.1535900587217457E-2</v>
      </c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</row>
    <row r="293" spans="1:35" x14ac:dyDescent="0.2">
      <c r="A293" s="157">
        <v>4524</v>
      </c>
      <c r="B293" s="157">
        <v>0.150098185992046</v>
      </c>
      <c r="C293" s="157">
        <v>0.1</v>
      </c>
      <c r="D293" s="149">
        <f t="shared" si="56"/>
        <v>0.45240000000000002</v>
      </c>
      <c r="E293" s="149">
        <f t="shared" si="56"/>
        <v>0.150098185992046</v>
      </c>
      <c r="F293" s="19">
        <f t="shared" si="57"/>
        <v>4.5240000000000002E-2</v>
      </c>
      <c r="G293" s="19">
        <f t="shared" si="57"/>
        <v>1.50098185992046E-2</v>
      </c>
      <c r="H293" s="19">
        <f t="shared" si="60"/>
        <v>2.0466576000000004E-2</v>
      </c>
      <c r="I293" s="19">
        <f t="shared" si="61"/>
        <v>9.2590789824000021E-3</v>
      </c>
      <c r="J293" s="19">
        <f t="shared" si="62"/>
        <v>4.1888073316377608E-3</v>
      </c>
      <c r="K293" s="19">
        <f t="shared" si="63"/>
        <v>6.7904419342801614E-3</v>
      </c>
      <c r="L293" s="19">
        <f t="shared" si="64"/>
        <v>3.0719959310683454E-3</v>
      </c>
      <c r="M293" s="19">
        <f t="shared" ca="1" si="58"/>
        <v>0.14961595309078529</v>
      </c>
      <c r="N293" s="19">
        <f t="shared" ca="1" si="65"/>
        <v>2.3254857105831595E-8</v>
      </c>
      <c r="O293" s="155">
        <f t="shared" ca="1" si="66"/>
        <v>2630.3312184341335</v>
      </c>
      <c r="P293" s="19">
        <f t="shared" ca="1" si="67"/>
        <v>795.89904317540436</v>
      </c>
      <c r="Q293" s="19">
        <f t="shared" ca="1" si="68"/>
        <v>6388.0737495021021</v>
      </c>
      <c r="R293" s="17">
        <f t="shared" ca="1" si="59"/>
        <v>4.8223290126070406E-4</v>
      </c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</row>
    <row r="294" spans="1:35" x14ac:dyDescent="0.2">
      <c r="A294" s="157">
        <v>4524</v>
      </c>
      <c r="B294" s="157">
        <v>0.1540981859928609</v>
      </c>
      <c r="C294" s="157">
        <v>0.1</v>
      </c>
      <c r="D294" s="149">
        <f t="shared" si="56"/>
        <v>0.45240000000000002</v>
      </c>
      <c r="E294" s="149">
        <f t="shared" si="56"/>
        <v>0.1540981859928609</v>
      </c>
      <c r="F294" s="19">
        <f t="shared" si="57"/>
        <v>4.5240000000000002E-2</v>
      </c>
      <c r="G294" s="19">
        <f t="shared" si="57"/>
        <v>1.5409818599286092E-2</v>
      </c>
      <c r="H294" s="19">
        <f t="shared" si="60"/>
        <v>2.0466576000000004E-2</v>
      </c>
      <c r="I294" s="19">
        <f t="shared" si="61"/>
        <v>9.2590789824000021E-3</v>
      </c>
      <c r="J294" s="19">
        <f t="shared" si="62"/>
        <v>4.1888073316377608E-3</v>
      </c>
      <c r="K294" s="19">
        <f t="shared" si="63"/>
        <v>6.9714019343170286E-3</v>
      </c>
      <c r="L294" s="19">
        <f t="shared" si="64"/>
        <v>3.1538622350850238E-3</v>
      </c>
      <c r="M294" s="19">
        <f t="shared" ca="1" si="58"/>
        <v>0.14961595309078529</v>
      </c>
      <c r="N294" s="19">
        <f t="shared" ca="1" si="65"/>
        <v>2.0090411788449156E-6</v>
      </c>
      <c r="O294" s="155">
        <f t="shared" ca="1" si="66"/>
        <v>2630.3312184341335</v>
      </c>
      <c r="P294" s="19">
        <f t="shared" ca="1" si="67"/>
        <v>795.89904317540436</v>
      </c>
      <c r="Q294" s="19">
        <f t="shared" ca="1" si="68"/>
        <v>6388.0737495021021</v>
      </c>
      <c r="R294" s="17">
        <f t="shared" ca="1" si="59"/>
        <v>4.4822329020756113E-3</v>
      </c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</row>
    <row r="295" spans="1:35" x14ac:dyDescent="0.2">
      <c r="A295" s="157">
        <v>4741</v>
      </c>
      <c r="B295" s="157">
        <v>0.15796527692102033</v>
      </c>
      <c r="C295" s="157">
        <v>0.1</v>
      </c>
      <c r="D295" s="149">
        <f t="shared" si="56"/>
        <v>0.47410000000000002</v>
      </c>
      <c r="E295" s="149">
        <f t="shared" si="56"/>
        <v>0.15796527692102033</v>
      </c>
      <c r="F295" s="19">
        <f t="shared" si="57"/>
        <v>4.7410000000000008E-2</v>
      </c>
      <c r="G295" s="19">
        <f t="shared" si="57"/>
        <v>1.5796527692102033E-2</v>
      </c>
      <c r="H295" s="19">
        <f t="shared" si="60"/>
        <v>2.2477081000000006E-2</v>
      </c>
      <c r="I295" s="19">
        <f t="shared" si="61"/>
        <v>1.0656384102100003E-2</v>
      </c>
      <c r="J295" s="19">
        <f t="shared" si="62"/>
        <v>5.0521917028056116E-3</v>
      </c>
      <c r="K295" s="19">
        <f t="shared" si="63"/>
        <v>7.4891337788255746E-3</v>
      </c>
      <c r="L295" s="19">
        <f t="shared" si="64"/>
        <v>3.550598324541205E-3</v>
      </c>
      <c r="M295" s="19">
        <f t="shared" ca="1" si="58"/>
        <v>0.15557391251733824</v>
      </c>
      <c r="N295" s="19">
        <f t="shared" ca="1" si="65"/>
        <v>5.7186237111978206E-7</v>
      </c>
      <c r="O295" s="155">
        <f t="shared" ca="1" si="66"/>
        <v>2411.540254216507</v>
      </c>
      <c r="P295" s="19">
        <f t="shared" ca="1" si="67"/>
        <v>854.20557786174334</v>
      </c>
      <c r="Q295" s="19">
        <f t="shared" ca="1" si="68"/>
        <v>5834.0959083727867</v>
      </c>
      <c r="R295" s="17">
        <f t="shared" ca="1" si="59"/>
        <v>2.3913644036820947E-3</v>
      </c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</row>
    <row r="296" spans="1:35" x14ac:dyDescent="0.2">
      <c r="A296" s="157">
        <v>4965</v>
      </c>
      <c r="B296" s="157">
        <v>0.14693748456775593</v>
      </c>
      <c r="C296" s="157">
        <v>0.1</v>
      </c>
      <c r="D296" s="149">
        <f t="shared" si="56"/>
        <v>0.4965</v>
      </c>
      <c r="E296" s="149">
        <f t="shared" si="56"/>
        <v>0.14693748456775593</v>
      </c>
      <c r="F296" s="19">
        <f t="shared" si="57"/>
        <v>4.965E-2</v>
      </c>
      <c r="G296" s="19">
        <f t="shared" si="57"/>
        <v>1.4693748456775594E-2</v>
      </c>
      <c r="H296" s="19">
        <f t="shared" si="60"/>
        <v>2.4651224999999999E-2</v>
      </c>
      <c r="I296" s="19">
        <f t="shared" si="61"/>
        <v>1.22393332125E-2</v>
      </c>
      <c r="J296" s="19">
        <f t="shared" si="62"/>
        <v>6.0768289400062502E-3</v>
      </c>
      <c r="K296" s="19">
        <f t="shared" si="63"/>
        <v>7.2954461087890825E-3</v>
      </c>
      <c r="L296" s="19">
        <f t="shared" si="64"/>
        <v>3.6221889930137794E-3</v>
      </c>
      <c r="M296" s="19">
        <f t="shared" ca="1" si="58"/>
        <v>0.16172400251301478</v>
      </c>
      <c r="N296" s="19">
        <f t="shared" ca="1" si="65"/>
        <v>2.186411129454618E-5</v>
      </c>
      <c r="O296" s="155">
        <f t="shared" ca="1" si="66"/>
        <v>2187.5677512990096</v>
      </c>
      <c r="P296" s="19">
        <f t="shared" ca="1" si="67"/>
        <v>909.18866921347433</v>
      </c>
      <c r="Q296" s="19">
        <f t="shared" ca="1" si="68"/>
        <v>5244.2284395820425</v>
      </c>
      <c r="R296" s="17">
        <f t="shared" ca="1" si="59"/>
        <v>-1.4786517945258842E-2</v>
      </c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</row>
    <row r="297" spans="1:35" x14ac:dyDescent="0.2">
      <c r="A297" s="157">
        <v>4965</v>
      </c>
      <c r="B297" s="157">
        <v>0.14793748457159764</v>
      </c>
      <c r="C297" s="157">
        <v>0.1</v>
      </c>
      <c r="D297" s="149">
        <f t="shared" si="56"/>
        <v>0.4965</v>
      </c>
      <c r="E297" s="149">
        <f t="shared" si="56"/>
        <v>0.14793748457159764</v>
      </c>
      <c r="F297" s="19">
        <f t="shared" si="57"/>
        <v>4.965E-2</v>
      </c>
      <c r="G297" s="19">
        <f t="shared" si="57"/>
        <v>1.4793748457159764E-2</v>
      </c>
      <c r="H297" s="19">
        <f t="shared" si="60"/>
        <v>2.4651224999999999E-2</v>
      </c>
      <c r="I297" s="19">
        <f t="shared" si="61"/>
        <v>1.22393332125E-2</v>
      </c>
      <c r="J297" s="19">
        <f t="shared" si="62"/>
        <v>6.0768289400062502E-3</v>
      </c>
      <c r="K297" s="19">
        <f t="shared" si="63"/>
        <v>7.3450961089798223E-3</v>
      </c>
      <c r="L297" s="19">
        <f t="shared" si="64"/>
        <v>3.6468402181084819E-3</v>
      </c>
      <c r="M297" s="19">
        <f t="shared" ca="1" si="58"/>
        <v>0.16172400251301478</v>
      </c>
      <c r="N297" s="19">
        <f t="shared" ca="1" si="65"/>
        <v>1.9006807694901661E-5</v>
      </c>
      <c r="O297" s="155">
        <f t="shared" ca="1" si="66"/>
        <v>2187.5677512990096</v>
      </c>
      <c r="P297" s="19">
        <f t="shared" ca="1" si="67"/>
        <v>909.18866921347433</v>
      </c>
      <c r="Q297" s="19">
        <f t="shared" ca="1" si="68"/>
        <v>5244.2284395820425</v>
      </c>
      <c r="R297" s="17">
        <f t="shared" ca="1" si="59"/>
        <v>-1.3786517941417137E-2</v>
      </c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</row>
    <row r="298" spans="1:35" x14ac:dyDescent="0.2">
      <c r="A298" s="157">
        <v>4965</v>
      </c>
      <c r="B298" s="157">
        <v>0.15093748456857084</v>
      </c>
      <c r="C298" s="157">
        <v>0.1</v>
      </c>
      <c r="D298" s="149">
        <f t="shared" si="56"/>
        <v>0.4965</v>
      </c>
      <c r="E298" s="149">
        <f t="shared" si="56"/>
        <v>0.15093748456857084</v>
      </c>
      <c r="F298" s="19">
        <f t="shared" si="57"/>
        <v>4.965E-2</v>
      </c>
      <c r="G298" s="19">
        <f t="shared" si="57"/>
        <v>1.5093748456857084E-2</v>
      </c>
      <c r="H298" s="19">
        <f t="shared" si="60"/>
        <v>2.4651224999999999E-2</v>
      </c>
      <c r="I298" s="19">
        <f t="shared" si="61"/>
        <v>1.22393332125E-2</v>
      </c>
      <c r="J298" s="19">
        <f t="shared" si="62"/>
        <v>6.0768289400062502E-3</v>
      </c>
      <c r="K298" s="19">
        <f t="shared" si="63"/>
        <v>7.4940461088295425E-3</v>
      </c>
      <c r="L298" s="19">
        <f t="shared" si="64"/>
        <v>3.7207938930338678E-3</v>
      </c>
      <c r="M298" s="19">
        <f t="shared" ca="1" si="58"/>
        <v>0.16172400251301478</v>
      </c>
      <c r="N298" s="19">
        <f t="shared" ca="1" si="65"/>
        <v>1.1634896936581103E-5</v>
      </c>
      <c r="O298" s="155">
        <f t="shared" ca="1" si="66"/>
        <v>2187.5677512990096</v>
      </c>
      <c r="P298" s="19">
        <f t="shared" ca="1" si="67"/>
        <v>909.18866921347433</v>
      </c>
      <c r="Q298" s="19">
        <f t="shared" ca="1" si="68"/>
        <v>5244.2284395820425</v>
      </c>
      <c r="R298" s="17">
        <f t="shared" ca="1" si="59"/>
        <v>-1.0786517944443935E-2</v>
      </c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</row>
    <row r="299" spans="1:35" x14ac:dyDescent="0.2">
      <c r="A299" s="157">
        <v>4965</v>
      </c>
      <c r="B299" s="157">
        <v>0.15193748456513659</v>
      </c>
      <c r="C299" s="157">
        <v>0.1</v>
      </c>
      <c r="D299" s="149">
        <f t="shared" si="56"/>
        <v>0.4965</v>
      </c>
      <c r="E299" s="149">
        <f t="shared" si="56"/>
        <v>0.15193748456513659</v>
      </c>
      <c r="F299" s="19">
        <f t="shared" si="57"/>
        <v>4.965E-2</v>
      </c>
      <c r="G299" s="19">
        <f t="shared" si="57"/>
        <v>1.519374845651366E-2</v>
      </c>
      <c r="H299" s="19">
        <f t="shared" si="60"/>
        <v>2.4651224999999999E-2</v>
      </c>
      <c r="I299" s="19">
        <f t="shared" si="61"/>
        <v>1.22393332125E-2</v>
      </c>
      <c r="J299" s="19">
        <f t="shared" si="62"/>
        <v>6.0768289400062502E-3</v>
      </c>
      <c r="K299" s="19">
        <f t="shared" si="63"/>
        <v>7.5436961086590322E-3</v>
      </c>
      <c r="L299" s="19">
        <f t="shared" si="64"/>
        <v>3.7454451179492095E-3</v>
      </c>
      <c r="M299" s="19">
        <f t="shared" ca="1" si="58"/>
        <v>0.16172400251301478</v>
      </c>
      <c r="N299" s="19">
        <f t="shared" ca="1" si="65"/>
        <v>9.5775933544141896E-6</v>
      </c>
      <c r="O299" s="155">
        <f t="shared" ca="1" si="66"/>
        <v>2187.5677512990096</v>
      </c>
      <c r="P299" s="19">
        <f t="shared" ca="1" si="67"/>
        <v>909.18866921347433</v>
      </c>
      <c r="Q299" s="19">
        <f t="shared" ca="1" si="68"/>
        <v>5244.2284395820425</v>
      </c>
      <c r="R299" s="17">
        <f t="shared" ca="1" si="59"/>
        <v>-9.7865179478781872E-3</v>
      </c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</row>
    <row r="300" spans="1:35" x14ac:dyDescent="0.2">
      <c r="A300" s="157">
        <v>4965</v>
      </c>
      <c r="B300" s="157">
        <v>0.15193748456513659</v>
      </c>
      <c r="C300" s="157">
        <v>0.1</v>
      </c>
      <c r="D300" s="149">
        <f t="shared" si="56"/>
        <v>0.4965</v>
      </c>
      <c r="E300" s="149">
        <f t="shared" si="56"/>
        <v>0.15193748456513659</v>
      </c>
      <c r="F300" s="19">
        <f t="shared" si="57"/>
        <v>4.965E-2</v>
      </c>
      <c r="G300" s="19">
        <f t="shared" si="57"/>
        <v>1.519374845651366E-2</v>
      </c>
      <c r="H300" s="19">
        <f t="shared" si="60"/>
        <v>2.4651224999999999E-2</v>
      </c>
      <c r="I300" s="19">
        <f t="shared" si="61"/>
        <v>1.22393332125E-2</v>
      </c>
      <c r="J300" s="19">
        <f t="shared" si="62"/>
        <v>6.0768289400062502E-3</v>
      </c>
      <c r="K300" s="19">
        <f t="shared" si="63"/>
        <v>7.5436961086590322E-3</v>
      </c>
      <c r="L300" s="19">
        <f t="shared" si="64"/>
        <v>3.7454451179492095E-3</v>
      </c>
      <c r="M300" s="19">
        <f t="shared" ca="1" si="58"/>
        <v>0.16172400251301478</v>
      </c>
      <c r="N300" s="19">
        <f t="shared" ca="1" si="65"/>
        <v>9.5775933544141896E-6</v>
      </c>
      <c r="O300" s="155">
        <f t="shared" ca="1" si="66"/>
        <v>2187.5677512990096</v>
      </c>
      <c r="P300" s="19">
        <f t="shared" ca="1" si="67"/>
        <v>909.18866921347433</v>
      </c>
      <c r="Q300" s="19">
        <f t="shared" ca="1" si="68"/>
        <v>5244.2284395820425</v>
      </c>
      <c r="R300" s="17">
        <f t="shared" ca="1" si="59"/>
        <v>-9.7865179478781872E-3</v>
      </c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</row>
    <row r="301" spans="1:35" x14ac:dyDescent="0.2">
      <c r="A301" s="157">
        <v>4965</v>
      </c>
      <c r="B301" s="157">
        <v>0.15793748456635895</v>
      </c>
      <c r="C301" s="157">
        <v>0.1</v>
      </c>
      <c r="D301" s="149">
        <f t="shared" si="56"/>
        <v>0.4965</v>
      </c>
      <c r="E301" s="149">
        <f t="shared" si="56"/>
        <v>0.15793748456635895</v>
      </c>
      <c r="F301" s="19">
        <f t="shared" si="57"/>
        <v>4.965E-2</v>
      </c>
      <c r="G301" s="19">
        <f t="shared" si="57"/>
        <v>1.5793748456635896E-2</v>
      </c>
      <c r="H301" s="19">
        <f t="shared" si="60"/>
        <v>2.4651224999999999E-2</v>
      </c>
      <c r="I301" s="19">
        <f t="shared" si="61"/>
        <v>1.22393332125E-2</v>
      </c>
      <c r="J301" s="19">
        <f t="shared" si="62"/>
        <v>6.0768289400062502E-3</v>
      </c>
      <c r="K301" s="19">
        <f t="shared" si="63"/>
        <v>7.8415961087197217E-3</v>
      </c>
      <c r="L301" s="19">
        <f t="shared" si="64"/>
        <v>3.893352467979342E-3</v>
      </c>
      <c r="M301" s="19">
        <f t="shared" ca="1" si="58"/>
        <v>0.16172400251301478</v>
      </c>
      <c r="N301" s="19">
        <f t="shared" ca="1" si="65"/>
        <v>1.4337718160346656E-6</v>
      </c>
      <c r="O301" s="155">
        <f t="shared" ca="1" si="66"/>
        <v>2187.5677512990096</v>
      </c>
      <c r="P301" s="19">
        <f t="shared" ca="1" si="67"/>
        <v>909.18866921347433</v>
      </c>
      <c r="Q301" s="19">
        <f t="shared" ca="1" si="68"/>
        <v>5244.2284395820425</v>
      </c>
      <c r="R301" s="17">
        <f t="shared" ca="1" si="59"/>
        <v>-3.7865179466558263E-3</v>
      </c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</row>
    <row r="302" spans="1:35" x14ac:dyDescent="0.2">
      <c r="A302" s="157">
        <v>4965</v>
      </c>
      <c r="B302" s="157">
        <v>0.16093748457060811</v>
      </c>
      <c r="C302" s="157">
        <v>0.1</v>
      </c>
      <c r="D302" s="149">
        <f t="shared" si="56"/>
        <v>0.4965</v>
      </c>
      <c r="E302" s="149">
        <f t="shared" si="56"/>
        <v>0.16093748457060811</v>
      </c>
      <c r="F302" s="19">
        <f t="shared" si="57"/>
        <v>4.965E-2</v>
      </c>
      <c r="G302" s="19">
        <f t="shared" si="57"/>
        <v>1.6093748457060811E-2</v>
      </c>
      <c r="H302" s="19">
        <f t="shared" si="60"/>
        <v>2.4651224999999999E-2</v>
      </c>
      <c r="I302" s="19">
        <f t="shared" si="61"/>
        <v>1.22393332125E-2</v>
      </c>
      <c r="J302" s="19">
        <f t="shared" si="62"/>
        <v>6.0768289400062502E-3</v>
      </c>
      <c r="K302" s="19">
        <f t="shared" si="63"/>
        <v>7.990546108930692E-3</v>
      </c>
      <c r="L302" s="19">
        <f t="shared" si="64"/>
        <v>3.9673061430840883E-3</v>
      </c>
      <c r="M302" s="19">
        <f t="shared" ca="1" si="58"/>
        <v>0.16172400251301478</v>
      </c>
      <c r="N302" s="19">
        <f t="shared" ca="1" si="65"/>
        <v>6.1861047372761729E-8</v>
      </c>
      <c r="O302" s="155">
        <f t="shared" ca="1" si="66"/>
        <v>2187.5677512990096</v>
      </c>
      <c r="P302" s="19">
        <f t="shared" ca="1" si="67"/>
        <v>909.18866921347433</v>
      </c>
      <c r="Q302" s="19">
        <f t="shared" ca="1" si="68"/>
        <v>5244.2284395820425</v>
      </c>
      <c r="R302" s="17">
        <f t="shared" ca="1" si="59"/>
        <v>-7.8651794240666706E-4</v>
      </c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</row>
    <row r="303" spans="1:35" x14ac:dyDescent="0.2">
      <c r="A303" s="157">
        <v>4965</v>
      </c>
      <c r="B303" s="157">
        <v>0.16093748457060811</v>
      </c>
      <c r="C303" s="157">
        <v>0.1</v>
      </c>
      <c r="D303" s="149">
        <f t="shared" si="56"/>
        <v>0.4965</v>
      </c>
      <c r="E303" s="149">
        <f t="shared" si="56"/>
        <v>0.16093748457060811</v>
      </c>
      <c r="F303" s="19">
        <f t="shared" si="57"/>
        <v>4.965E-2</v>
      </c>
      <c r="G303" s="19">
        <f t="shared" si="57"/>
        <v>1.6093748457060811E-2</v>
      </c>
      <c r="H303" s="19">
        <f t="shared" si="60"/>
        <v>2.4651224999999999E-2</v>
      </c>
      <c r="I303" s="19">
        <f t="shared" si="61"/>
        <v>1.22393332125E-2</v>
      </c>
      <c r="J303" s="19">
        <f t="shared" si="62"/>
        <v>6.0768289400062502E-3</v>
      </c>
      <c r="K303" s="19">
        <f t="shared" si="63"/>
        <v>7.990546108930692E-3</v>
      </c>
      <c r="L303" s="19">
        <f t="shared" si="64"/>
        <v>3.9673061430840883E-3</v>
      </c>
      <c r="M303" s="19">
        <f t="shared" ca="1" si="58"/>
        <v>0.16172400251301478</v>
      </c>
      <c r="N303" s="19">
        <f t="shared" ca="1" si="65"/>
        <v>6.1861047372761729E-8</v>
      </c>
      <c r="O303" s="155">
        <f t="shared" ca="1" si="66"/>
        <v>2187.5677512990096</v>
      </c>
      <c r="P303" s="19">
        <f t="shared" ca="1" si="67"/>
        <v>909.18866921347433</v>
      </c>
      <c r="Q303" s="19">
        <f t="shared" ca="1" si="68"/>
        <v>5244.2284395820425</v>
      </c>
      <c r="R303" s="17">
        <f t="shared" ca="1" si="59"/>
        <v>-7.8651794240666706E-4</v>
      </c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</row>
    <row r="304" spans="1:35" x14ac:dyDescent="0.2">
      <c r="A304" s="157">
        <v>4965</v>
      </c>
      <c r="B304" s="157">
        <v>0.16193748456717386</v>
      </c>
      <c r="C304" s="157">
        <v>0.1</v>
      </c>
      <c r="D304" s="149">
        <f t="shared" si="56"/>
        <v>0.4965</v>
      </c>
      <c r="E304" s="149">
        <f t="shared" si="56"/>
        <v>0.16193748456717386</v>
      </c>
      <c r="F304" s="19">
        <f t="shared" si="57"/>
        <v>4.965E-2</v>
      </c>
      <c r="G304" s="19">
        <f t="shared" si="57"/>
        <v>1.6193748456717387E-2</v>
      </c>
      <c r="H304" s="19">
        <f t="shared" si="60"/>
        <v>2.4651224999999999E-2</v>
      </c>
      <c r="I304" s="19">
        <f t="shared" si="61"/>
        <v>1.22393332125E-2</v>
      </c>
      <c r="J304" s="19">
        <f t="shared" si="62"/>
        <v>6.0768289400062502E-3</v>
      </c>
      <c r="K304" s="19">
        <f t="shared" si="63"/>
        <v>8.0401961087601826E-3</v>
      </c>
      <c r="L304" s="19">
        <f t="shared" si="64"/>
        <v>3.9919573679994304E-3</v>
      </c>
      <c r="M304" s="19">
        <f t="shared" ca="1" si="58"/>
        <v>0.16172400251301478</v>
      </c>
      <c r="N304" s="19">
        <f t="shared" ca="1" si="65"/>
        <v>4.5574587447980776E-9</v>
      </c>
      <c r="O304" s="155">
        <f t="shared" ca="1" si="66"/>
        <v>2187.5677512990096</v>
      </c>
      <c r="P304" s="19">
        <f t="shared" ca="1" si="67"/>
        <v>909.18866921347433</v>
      </c>
      <c r="Q304" s="19">
        <f t="shared" ca="1" si="68"/>
        <v>5244.2284395820425</v>
      </c>
      <c r="R304" s="17">
        <f t="shared" ca="1" si="59"/>
        <v>2.1348205415908095E-4</v>
      </c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</row>
    <row r="305" spans="1:35" x14ac:dyDescent="0.2">
      <c r="A305" s="157">
        <v>4976</v>
      </c>
      <c r="B305" s="157">
        <v>0.16084815397953148</v>
      </c>
      <c r="C305" s="157">
        <v>0.1</v>
      </c>
      <c r="D305" s="149">
        <f t="shared" si="56"/>
        <v>0.49759999999999999</v>
      </c>
      <c r="E305" s="149">
        <f t="shared" si="56"/>
        <v>0.16084815397953148</v>
      </c>
      <c r="F305" s="19">
        <f t="shared" si="57"/>
        <v>4.9759999999999999E-2</v>
      </c>
      <c r="G305" s="19">
        <f t="shared" si="57"/>
        <v>1.6084815397953148E-2</v>
      </c>
      <c r="H305" s="19">
        <f t="shared" si="60"/>
        <v>2.4760575999999999E-2</v>
      </c>
      <c r="I305" s="19">
        <f t="shared" si="61"/>
        <v>1.2320862617599999E-2</v>
      </c>
      <c r="J305" s="19">
        <f t="shared" si="62"/>
        <v>6.130861238517759E-3</v>
      </c>
      <c r="K305" s="19">
        <f t="shared" si="63"/>
        <v>8.0038041420214864E-3</v>
      </c>
      <c r="L305" s="19">
        <f t="shared" si="64"/>
        <v>3.9826929410698916E-3</v>
      </c>
      <c r="M305" s="19">
        <f t="shared" ca="1" si="58"/>
        <v>0.16202601424721191</v>
      </c>
      <c r="N305" s="19">
        <f t="shared" ca="1" si="65"/>
        <v>1.3873548101802288E-7</v>
      </c>
      <c r="O305" s="155">
        <f t="shared" ca="1" si="66"/>
        <v>2176.6393237399934</v>
      </c>
      <c r="P305" s="19">
        <f t="shared" ca="1" si="67"/>
        <v>911.7402578269631</v>
      </c>
      <c r="Q305" s="19">
        <f t="shared" ca="1" si="68"/>
        <v>5214.9158781084734</v>
      </c>
      <c r="R305" s="17">
        <f t="shared" ca="1" si="59"/>
        <v>-1.1778602676804362E-3</v>
      </c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</row>
    <row r="306" spans="1:35" x14ac:dyDescent="0.2">
      <c r="A306" s="157">
        <v>4994</v>
      </c>
      <c r="B306" s="157">
        <v>0.16997405786311803</v>
      </c>
      <c r="C306" s="157">
        <v>0.1</v>
      </c>
      <c r="D306" s="149">
        <f t="shared" si="56"/>
        <v>0.49940000000000001</v>
      </c>
      <c r="E306" s="149">
        <f t="shared" si="56"/>
        <v>0.16997405786311803</v>
      </c>
      <c r="F306" s="19">
        <f t="shared" si="57"/>
        <v>4.9940000000000005E-2</v>
      </c>
      <c r="G306" s="19">
        <f t="shared" si="57"/>
        <v>1.6997405786311804E-2</v>
      </c>
      <c r="H306" s="19">
        <f t="shared" si="60"/>
        <v>2.4940036000000002E-2</v>
      </c>
      <c r="I306" s="19">
        <f t="shared" si="61"/>
        <v>1.2455053978400001E-2</v>
      </c>
      <c r="J306" s="19">
        <f t="shared" si="62"/>
        <v>6.2200539568129602E-3</v>
      </c>
      <c r="K306" s="19">
        <f t="shared" si="63"/>
        <v>8.4885044496841155E-3</v>
      </c>
      <c r="L306" s="19">
        <f t="shared" si="64"/>
        <v>4.2391591221722473E-3</v>
      </c>
      <c r="M306" s="19">
        <f t="shared" ca="1" si="58"/>
        <v>0.16252021494092483</v>
      </c>
      <c r="N306" s="19">
        <f t="shared" ca="1" si="65"/>
        <v>5.5559774308729652E-6</v>
      </c>
      <c r="O306" s="155">
        <f t="shared" ca="1" si="66"/>
        <v>2158.7730576767776</v>
      </c>
      <c r="P306" s="19">
        <f t="shared" ca="1" si="67"/>
        <v>915.88430843677338</v>
      </c>
      <c r="Q306" s="19">
        <f t="shared" ca="1" si="68"/>
        <v>5166.8948283172213</v>
      </c>
      <c r="R306" s="17">
        <f t="shared" ca="1" si="59"/>
        <v>7.453842922193199E-3</v>
      </c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</row>
    <row r="307" spans="1:35" x14ac:dyDescent="0.2">
      <c r="A307" s="157">
        <v>5211</v>
      </c>
      <c r="B307" s="157">
        <v>0.16959439643356045</v>
      </c>
      <c r="C307" s="157">
        <v>0.1</v>
      </c>
      <c r="D307" s="149">
        <f t="shared" si="56"/>
        <v>0.52110000000000001</v>
      </c>
      <c r="E307" s="149">
        <f t="shared" si="56"/>
        <v>0.16959439643356045</v>
      </c>
      <c r="F307" s="19">
        <f t="shared" si="57"/>
        <v>5.2110000000000004E-2</v>
      </c>
      <c r="G307" s="19">
        <f t="shared" si="57"/>
        <v>1.6959439643356045E-2</v>
      </c>
      <c r="H307" s="19">
        <f t="shared" si="60"/>
        <v>2.7154521000000001E-2</v>
      </c>
      <c r="I307" s="19">
        <f t="shared" si="61"/>
        <v>1.41502208931E-2</v>
      </c>
      <c r="J307" s="19">
        <f t="shared" si="62"/>
        <v>7.3736801073944098E-3</v>
      </c>
      <c r="K307" s="19">
        <f t="shared" si="63"/>
        <v>8.8375639981528361E-3</v>
      </c>
      <c r="L307" s="19">
        <f t="shared" si="64"/>
        <v>4.6052545994374429E-3</v>
      </c>
      <c r="M307" s="19">
        <f t="shared" ca="1" si="58"/>
        <v>0.16847804702360733</v>
      </c>
      <c r="N307" s="19">
        <f t="shared" ca="1" si="65"/>
        <v>1.2462360051026696E-7</v>
      </c>
      <c r="O307" s="155">
        <f t="shared" ca="1" si="66"/>
        <v>1945.2442975132317</v>
      </c>
      <c r="P307" s="19">
        <f t="shared" ca="1" si="67"/>
        <v>962.67375778145083</v>
      </c>
      <c r="Q307" s="19">
        <f t="shared" ca="1" si="68"/>
        <v>4584.0597343057752</v>
      </c>
      <c r="R307" s="17">
        <f t="shared" ca="1" si="59"/>
        <v>1.1163494099531157E-3</v>
      </c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</row>
    <row r="308" spans="1:35" x14ac:dyDescent="0.2">
      <c r="A308" s="157">
        <v>5220</v>
      </c>
      <c r="B308" s="157">
        <v>0.17215208579609464</v>
      </c>
      <c r="C308" s="157">
        <v>0.1</v>
      </c>
      <c r="D308" s="149">
        <f t="shared" si="56"/>
        <v>0.52200000000000002</v>
      </c>
      <c r="E308" s="149">
        <f t="shared" si="56"/>
        <v>0.17215208579609464</v>
      </c>
      <c r="F308" s="19">
        <f t="shared" si="57"/>
        <v>5.2200000000000003E-2</v>
      </c>
      <c r="G308" s="19">
        <f t="shared" si="57"/>
        <v>1.7215208579609464E-2</v>
      </c>
      <c r="H308" s="19">
        <f t="shared" si="60"/>
        <v>2.7248400000000002E-2</v>
      </c>
      <c r="I308" s="19">
        <f t="shared" si="61"/>
        <v>1.4223664800000002E-2</v>
      </c>
      <c r="J308" s="19">
        <f t="shared" si="62"/>
        <v>7.4247530256000014E-3</v>
      </c>
      <c r="K308" s="19">
        <f t="shared" si="63"/>
        <v>8.986338878556141E-3</v>
      </c>
      <c r="L308" s="19">
        <f t="shared" si="64"/>
        <v>4.6908688946063056E-3</v>
      </c>
      <c r="M308" s="19">
        <f t="shared" ca="1" si="58"/>
        <v>0.16872514478026024</v>
      </c>
      <c r="N308" s="19">
        <f t="shared" ca="1" si="65"/>
        <v>1.1743924726008152E-6</v>
      </c>
      <c r="O308" s="155">
        <f t="shared" ca="1" si="66"/>
        <v>1936.4718408785193</v>
      </c>
      <c r="P308" s="19">
        <f t="shared" ca="1" si="67"/>
        <v>964.48360337436873</v>
      </c>
      <c r="Q308" s="19">
        <f t="shared" ca="1" si="68"/>
        <v>4559.7897723539463</v>
      </c>
      <c r="R308" s="17">
        <f t="shared" ca="1" si="59"/>
        <v>3.426941015834406E-3</v>
      </c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</row>
    <row r="309" spans="1:35" x14ac:dyDescent="0.2">
      <c r="A309" s="157">
        <v>5220</v>
      </c>
      <c r="B309" s="157">
        <v>0.17515208579306785</v>
      </c>
      <c r="C309" s="157">
        <v>0.1</v>
      </c>
      <c r="D309" s="149">
        <f t="shared" si="56"/>
        <v>0.52200000000000002</v>
      </c>
      <c r="E309" s="149">
        <f t="shared" si="56"/>
        <v>0.17515208579306785</v>
      </c>
      <c r="F309" s="19">
        <f t="shared" si="57"/>
        <v>5.2200000000000003E-2</v>
      </c>
      <c r="G309" s="19">
        <f t="shared" si="57"/>
        <v>1.7515208579306784E-2</v>
      </c>
      <c r="H309" s="19">
        <f t="shared" si="60"/>
        <v>2.7248400000000002E-2</v>
      </c>
      <c r="I309" s="19">
        <f t="shared" si="61"/>
        <v>1.4223664800000002E-2</v>
      </c>
      <c r="J309" s="19">
        <f t="shared" si="62"/>
        <v>7.4247530256000014E-3</v>
      </c>
      <c r="K309" s="19">
        <f t="shared" si="63"/>
        <v>9.1429388783981422E-3</v>
      </c>
      <c r="L309" s="19">
        <f t="shared" si="64"/>
        <v>4.7726140945238303E-3</v>
      </c>
      <c r="M309" s="19">
        <f t="shared" ca="1" si="58"/>
        <v>0.16872514478026024</v>
      </c>
      <c r="N309" s="19">
        <f t="shared" ca="1" si="65"/>
        <v>4.1305570782108479E-6</v>
      </c>
      <c r="O309" s="155">
        <f t="shared" ca="1" si="66"/>
        <v>1936.4718408785193</v>
      </c>
      <c r="P309" s="19">
        <f t="shared" ca="1" si="67"/>
        <v>964.48360337436873</v>
      </c>
      <c r="Q309" s="19">
        <f t="shared" ca="1" si="68"/>
        <v>4559.7897723539463</v>
      </c>
      <c r="R309" s="17">
        <f t="shared" ca="1" si="59"/>
        <v>6.4269410128076077E-3</v>
      </c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</row>
    <row r="310" spans="1:35" x14ac:dyDescent="0.2">
      <c r="A310" s="157">
        <v>5255</v>
      </c>
      <c r="B310" s="157">
        <v>0.17620776347005529</v>
      </c>
      <c r="C310" s="157">
        <v>0.1</v>
      </c>
      <c r="D310" s="149">
        <f t="shared" si="56"/>
        <v>0.52549999999999997</v>
      </c>
      <c r="E310" s="149">
        <f t="shared" si="56"/>
        <v>0.17620776347005529</v>
      </c>
      <c r="F310" s="19">
        <f t="shared" si="57"/>
        <v>5.2549999999999999E-2</v>
      </c>
      <c r="G310" s="19">
        <f t="shared" si="57"/>
        <v>1.762077634700553E-2</v>
      </c>
      <c r="H310" s="19">
        <f t="shared" si="60"/>
        <v>2.7615024999999998E-2</v>
      </c>
      <c r="I310" s="19">
        <f t="shared" si="61"/>
        <v>1.4511695637499999E-2</v>
      </c>
      <c r="J310" s="19">
        <f t="shared" si="62"/>
        <v>7.625896057506249E-3</v>
      </c>
      <c r="K310" s="19">
        <f t="shared" si="63"/>
        <v>9.2597179703514058E-3</v>
      </c>
      <c r="L310" s="19">
        <f t="shared" si="64"/>
        <v>4.8659817934196634E-3</v>
      </c>
      <c r="M310" s="19">
        <f t="shared" ca="1" si="58"/>
        <v>0.16968607953916148</v>
      </c>
      <c r="N310" s="19">
        <f t="shared" ca="1" si="65"/>
        <v>4.2532361294478503E-6</v>
      </c>
      <c r="O310" s="155">
        <f t="shared" ca="1" si="66"/>
        <v>1902.4277285358803</v>
      </c>
      <c r="P310" s="19">
        <f t="shared" ca="1" si="67"/>
        <v>971.41958733271076</v>
      </c>
      <c r="Q310" s="19">
        <f t="shared" ca="1" si="68"/>
        <v>4465.3819947042002</v>
      </c>
      <c r="R310" s="17">
        <f t="shared" ca="1" si="59"/>
        <v>6.5216839308938068E-3</v>
      </c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</row>
    <row r="311" spans="1:35" x14ac:dyDescent="0.2">
      <c r="A311" s="157">
        <v>5415</v>
      </c>
      <c r="B311" s="157">
        <v>0.18384974366839188</v>
      </c>
      <c r="C311" s="157">
        <v>0.1</v>
      </c>
      <c r="D311" s="149">
        <f t="shared" si="56"/>
        <v>0.54149999999999998</v>
      </c>
      <c r="E311" s="149">
        <f t="shared" si="56"/>
        <v>0.18384974366839188</v>
      </c>
      <c r="F311" s="19">
        <f t="shared" si="57"/>
        <v>5.4150000000000004E-2</v>
      </c>
      <c r="G311" s="19">
        <f t="shared" si="57"/>
        <v>1.8384974366839189E-2</v>
      </c>
      <c r="H311" s="19">
        <f t="shared" si="60"/>
        <v>2.9322225E-2</v>
      </c>
      <c r="I311" s="19">
        <f t="shared" si="61"/>
        <v>1.5877984837500001E-2</v>
      </c>
      <c r="J311" s="19">
        <f t="shared" si="62"/>
        <v>8.5979287895062498E-3</v>
      </c>
      <c r="K311" s="19">
        <f t="shared" si="63"/>
        <v>9.9554636196434211E-3</v>
      </c>
      <c r="L311" s="19">
        <f t="shared" si="64"/>
        <v>5.3908835500369127E-3</v>
      </c>
      <c r="M311" s="19">
        <f t="shared" ca="1" si="58"/>
        <v>0.17407890467325052</v>
      </c>
      <c r="N311" s="19">
        <f t="shared" ca="1" si="65"/>
        <v>9.5469294668975076E-6</v>
      </c>
      <c r="O311" s="155">
        <f t="shared" ca="1" si="66"/>
        <v>1748.3601709951258</v>
      </c>
      <c r="P311" s="19">
        <f t="shared" ca="1" si="67"/>
        <v>1001.0057166619425</v>
      </c>
      <c r="Q311" s="19">
        <f t="shared" ca="1" si="68"/>
        <v>4034.1054829112586</v>
      </c>
      <c r="R311" s="17">
        <f t="shared" ca="1" si="59"/>
        <v>9.7708389951413621E-3</v>
      </c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</row>
    <row r="312" spans="1:35" x14ac:dyDescent="0.2">
      <c r="A312" s="157">
        <v>5426</v>
      </c>
      <c r="B312" s="157">
        <v>0.16774761839925761</v>
      </c>
      <c r="C312" s="157">
        <v>0.1</v>
      </c>
      <c r="D312" s="149">
        <f t="shared" si="56"/>
        <v>0.54259999999999997</v>
      </c>
      <c r="E312" s="149">
        <f t="shared" si="56"/>
        <v>0.16774761839925761</v>
      </c>
      <c r="F312" s="19">
        <f t="shared" si="57"/>
        <v>5.4260000000000003E-2</v>
      </c>
      <c r="G312" s="19">
        <f t="shared" si="57"/>
        <v>1.6774761839925764E-2</v>
      </c>
      <c r="H312" s="19">
        <f t="shared" si="60"/>
        <v>2.9441476000000001E-2</v>
      </c>
      <c r="I312" s="19">
        <f t="shared" si="61"/>
        <v>1.5974944877600001E-2</v>
      </c>
      <c r="J312" s="19">
        <f t="shared" si="62"/>
        <v>8.6680050905857606E-3</v>
      </c>
      <c r="K312" s="19">
        <f t="shared" si="63"/>
        <v>9.1019857743437193E-3</v>
      </c>
      <c r="L312" s="19">
        <f t="shared" si="64"/>
        <v>4.9387374811589021E-3</v>
      </c>
      <c r="M312" s="19">
        <f t="shared" ca="1" si="58"/>
        <v>0.1743809102269186</v>
      </c>
      <c r="N312" s="19">
        <f t="shared" ca="1" si="65"/>
        <v>4.4000560470913956E-6</v>
      </c>
      <c r="O312" s="155">
        <f t="shared" ca="1" si="66"/>
        <v>1737.8698680402219</v>
      </c>
      <c r="P312" s="19">
        <f t="shared" ca="1" si="67"/>
        <v>1002.9090479019679</v>
      </c>
      <c r="Q312" s="19">
        <f t="shared" ca="1" si="68"/>
        <v>4004.5229334557357</v>
      </c>
      <c r="R312" s="17">
        <f t="shared" ca="1" si="59"/>
        <v>-6.6332918276609809E-3</v>
      </c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</row>
    <row r="313" spans="1:35" x14ac:dyDescent="0.2">
      <c r="A313" s="157">
        <v>5426</v>
      </c>
      <c r="B313" s="157">
        <v>0.17674761839745318</v>
      </c>
      <c r="C313" s="157">
        <v>0.1</v>
      </c>
      <c r="D313" s="149">
        <f t="shared" si="56"/>
        <v>0.54259999999999997</v>
      </c>
      <c r="E313" s="149">
        <f t="shared" si="56"/>
        <v>0.17674761839745318</v>
      </c>
      <c r="F313" s="19">
        <f t="shared" si="57"/>
        <v>5.4260000000000003E-2</v>
      </c>
      <c r="G313" s="19">
        <f t="shared" si="57"/>
        <v>1.7674761839745319E-2</v>
      </c>
      <c r="H313" s="19">
        <f t="shared" si="60"/>
        <v>2.9441476000000001E-2</v>
      </c>
      <c r="I313" s="19">
        <f t="shared" si="61"/>
        <v>1.5974944877600001E-2</v>
      </c>
      <c r="J313" s="19">
        <f t="shared" si="62"/>
        <v>8.6680050905857606E-3</v>
      </c>
      <c r="K313" s="19">
        <f t="shared" si="63"/>
        <v>9.5903257742458101E-3</v>
      </c>
      <c r="L313" s="19">
        <f t="shared" si="64"/>
        <v>5.2037107651057759E-3</v>
      </c>
      <c r="M313" s="19">
        <f t="shared" ca="1" si="58"/>
        <v>0.1743809102269186</v>
      </c>
      <c r="N313" s="19">
        <f t="shared" ca="1" si="65"/>
        <v>5.6013075644751463E-7</v>
      </c>
      <c r="O313" s="155">
        <f t="shared" ca="1" si="66"/>
        <v>1737.8698680402219</v>
      </c>
      <c r="P313" s="19">
        <f t="shared" ca="1" si="67"/>
        <v>1002.9090479019679</v>
      </c>
      <c r="Q313" s="19">
        <f t="shared" ca="1" si="68"/>
        <v>4004.5229334557357</v>
      </c>
      <c r="R313" s="17">
        <f t="shared" ca="1" si="59"/>
        <v>2.3667081705345816E-3</v>
      </c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</row>
    <row r="314" spans="1:35" x14ac:dyDescent="0.2">
      <c r="A314" s="157">
        <v>5437</v>
      </c>
      <c r="B314" s="157">
        <v>0.17364516633250668</v>
      </c>
      <c r="C314" s="157">
        <v>0.1</v>
      </c>
      <c r="D314" s="149">
        <f t="shared" si="56"/>
        <v>0.54369999999999996</v>
      </c>
      <c r="E314" s="149">
        <f t="shared" si="56"/>
        <v>0.17364516633250668</v>
      </c>
      <c r="F314" s="19">
        <f t="shared" si="57"/>
        <v>5.4370000000000002E-2</v>
      </c>
      <c r="G314" s="19">
        <f t="shared" si="57"/>
        <v>1.7364516633250667E-2</v>
      </c>
      <c r="H314" s="19">
        <f t="shared" si="60"/>
        <v>2.9560968999999999E-2</v>
      </c>
      <c r="I314" s="19">
        <f t="shared" si="61"/>
        <v>1.6072298845299999E-2</v>
      </c>
      <c r="J314" s="19">
        <f t="shared" si="62"/>
        <v>8.7385088821896086E-3</v>
      </c>
      <c r="K314" s="19">
        <f t="shared" si="63"/>
        <v>9.4410876934983862E-3</v>
      </c>
      <c r="L314" s="19">
        <f t="shared" si="64"/>
        <v>5.1331193789550724E-3</v>
      </c>
      <c r="M314" s="19">
        <f t="shared" ca="1" si="58"/>
        <v>0.17468291562950711</v>
      </c>
      <c r="N314" s="19">
        <f t="shared" ca="1" si="65"/>
        <v>1.0769236034248841E-7</v>
      </c>
      <c r="O314" s="155">
        <f t="shared" ca="1" si="66"/>
        <v>1727.3935421681629</v>
      </c>
      <c r="P314" s="19">
        <f t="shared" ca="1" si="67"/>
        <v>1004.7952549002248</v>
      </c>
      <c r="Q314" s="19">
        <f t="shared" ca="1" si="68"/>
        <v>3974.9548144200735</v>
      </c>
      <c r="R314" s="17">
        <f t="shared" ca="1" si="59"/>
        <v>-1.0377492970004287E-3</v>
      </c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</row>
    <row r="315" spans="1:35" x14ac:dyDescent="0.2">
      <c r="A315" s="157">
        <v>5443</v>
      </c>
      <c r="B315" s="157">
        <v>0.17068005449826076</v>
      </c>
      <c r="C315" s="157">
        <v>0.1</v>
      </c>
      <c r="D315" s="149">
        <f t="shared" si="56"/>
        <v>0.54430000000000001</v>
      </c>
      <c r="E315" s="149">
        <f t="shared" si="56"/>
        <v>0.17068005449826076</v>
      </c>
      <c r="F315" s="19">
        <f t="shared" si="57"/>
        <v>5.4430000000000006E-2</v>
      </c>
      <c r="G315" s="19">
        <f t="shared" si="57"/>
        <v>1.7068005449826076E-2</v>
      </c>
      <c r="H315" s="19">
        <f t="shared" si="60"/>
        <v>2.9626249000000004E-2</v>
      </c>
      <c r="I315" s="19">
        <f t="shared" si="61"/>
        <v>1.6125567330700002E-2</v>
      </c>
      <c r="J315" s="19">
        <f t="shared" si="62"/>
        <v>8.7771462981000112E-3</v>
      </c>
      <c r="K315" s="19">
        <f t="shared" si="63"/>
        <v>9.2901153663403329E-3</v>
      </c>
      <c r="L315" s="19">
        <f t="shared" si="64"/>
        <v>5.056609793899043E-3</v>
      </c>
      <c r="M315" s="19">
        <f t="shared" ca="1" si="58"/>
        <v>0.17484764578542267</v>
      </c>
      <c r="N315" s="19">
        <f t="shared" ca="1" si="65"/>
        <v>1.7368817136827815E-6</v>
      </c>
      <c r="O315" s="155">
        <f t="shared" ca="1" si="66"/>
        <v>1721.6851308953467</v>
      </c>
      <c r="P315" s="19">
        <f t="shared" ca="1" si="67"/>
        <v>1005.81685833019</v>
      </c>
      <c r="Q315" s="19">
        <f t="shared" ca="1" si="68"/>
        <v>3958.8332077274754</v>
      </c>
      <c r="R315" s="17">
        <f t="shared" ca="1" si="59"/>
        <v>-4.1675912871619036E-3</v>
      </c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</row>
    <row r="316" spans="1:35" x14ac:dyDescent="0.2">
      <c r="A316" s="157">
        <v>5474</v>
      </c>
      <c r="B316" s="157">
        <v>0.18422542050852203</v>
      </c>
      <c r="C316" s="157">
        <v>0.2</v>
      </c>
      <c r="D316" s="149">
        <f t="shared" si="56"/>
        <v>0.5474</v>
      </c>
      <c r="E316" s="149">
        <f t="shared" si="56"/>
        <v>0.18422542050852203</v>
      </c>
      <c r="F316" s="19">
        <f t="shared" si="57"/>
        <v>0.10948000000000001</v>
      </c>
      <c r="G316" s="19">
        <f t="shared" si="57"/>
        <v>3.6845084101704409E-2</v>
      </c>
      <c r="H316" s="19">
        <f t="shared" si="60"/>
        <v>5.9929352000000005E-2</v>
      </c>
      <c r="I316" s="19">
        <f t="shared" si="61"/>
        <v>3.2805327284800005E-2</v>
      </c>
      <c r="J316" s="19">
        <f t="shared" si="62"/>
        <v>1.7957636155699522E-2</v>
      </c>
      <c r="K316" s="19">
        <f t="shared" si="63"/>
        <v>2.0168999037272994E-2</v>
      </c>
      <c r="L316" s="19">
        <f t="shared" si="64"/>
        <v>1.1040510073003237E-2</v>
      </c>
      <c r="M316" s="19">
        <f t="shared" ca="1" si="58"/>
        <v>0.17569875087491899</v>
      </c>
      <c r="N316" s="19">
        <f t="shared" ca="1" si="65"/>
        <v>1.4540819008121659E-5</v>
      </c>
      <c r="O316" s="155">
        <f t="shared" ca="1" si="66"/>
        <v>6769.0386621198741</v>
      </c>
      <c r="P316" s="19">
        <f t="shared" ca="1" si="67"/>
        <v>4044.0536063423401</v>
      </c>
      <c r="Q316" s="19">
        <f t="shared" ca="1" si="68"/>
        <v>15502.472570213298</v>
      </c>
      <c r="R316" s="17">
        <f t="shared" ca="1" si="59"/>
        <v>8.5266696336030456E-3</v>
      </c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</row>
    <row r="317" spans="1:35" x14ac:dyDescent="0.2">
      <c r="A317" s="157">
        <v>5665</v>
      </c>
      <c r="B317" s="157">
        <v>0.18590143488574448</v>
      </c>
      <c r="C317" s="157">
        <v>0.1</v>
      </c>
      <c r="D317" s="149">
        <f t="shared" si="56"/>
        <v>0.5665</v>
      </c>
      <c r="E317" s="149">
        <f t="shared" si="56"/>
        <v>0.18590143488574448</v>
      </c>
      <c r="F317" s="19">
        <f t="shared" si="57"/>
        <v>5.6650000000000006E-2</v>
      </c>
      <c r="G317" s="19">
        <f t="shared" si="57"/>
        <v>1.8590143488574448E-2</v>
      </c>
      <c r="H317" s="19">
        <f t="shared" si="60"/>
        <v>3.2092225000000002E-2</v>
      </c>
      <c r="I317" s="19">
        <f t="shared" si="61"/>
        <v>1.8180245462500001E-2</v>
      </c>
      <c r="J317" s="19">
        <f t="shared" si="62"/>
        <v>1.0299109054506251E-2</v>
      </c>
      <c r="K317" s="19">
        <f t="shared" si="63"/>
        <v>1.0531316286277424E-2</v>
      </c>
      <c r="L317" s="19">
        <f t="shared" si="64"/>
        <v>5.9659906761761611E-3</v>
      </c>
      <c r="M317" s="19">
        <f t="shared" ca="1" si="58"/>
        <v>0.18094262995493851</v>
      </c>
      <c r="N317" s="19">
        <f t="shared" ca="1" si="65"/>
        <v>2.4589746341785615E-6</v>
      </c>
      <c r="O317" s="155">
        <f t="shared" ca="1" si="66"/>
        <v>1513.6699518016792</v>
      </c>
      <c r="P317" s="19">
        <f t="shared" ca="1" si="67"/>
        <v>1039.9487769071845</v>
      </c>
      <c r="Q317" s="19">
        <f t="shared" ca="1" si="68"/>
        <v>3367.160130704935</v>
      </c>
      <c r="R317" s="17">
        <f t="shared" ca="1" si="59"/>
        <v>4.9588049308059712E-3</v>
      </c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</row>
    <row r="318" spans="1:35" x14ac:dyDescent="0.2">
      <c r="A318" s="157">
        <v>5676</v>
      </c>
      <c r="B318" s="157">
        <v>0.18579171759623261</v>
      </c>
      <c r="C318" s="157">
        <v>0.1</v>
      </c>
      <c r="D318" s="149">
        <f t="shared" si="56"/>
        <v>0.56759999999999999</v>
      </c>
      <c r="E318" s="149">
        <f t="shared" si="56"/>
        <v>0.18579171759623261</v>
      </c>
      <c r="F318" s="19">
        <f t="shared" si="57"/>
        <v>5.6760000000000005E-2</v>
      </c>
      <c r="G318" s="19">
        <f t="shared" si="57"/>
        <v>1.8579171759623262E-2</v>
      </c>
      <c r="H318" s="19">
        <f t="shared" si="60"/>
        <v>3.2216976000000001E-2</v>
      </c>
      <c r="I318" s="19">
        <f t="shared" si="61"/>
        <v>1.82863555776E-2</v>
      </c>
      <c r="J318" s="19">
        <f t="shared" si="62"/>
        <v>1.037933542584576E-2</v>
      </c>
      <c r="K318" s="19">
        <f t="shared" si="63"/>
        <v>1.0545537890762163E-2</v>
      </c>
      <c r="L318" s="19">
        <f t="shared" si="64"/>
        <v>5.9856473067966031E-3</v>
      </c>
      <c r="M318" s="19">
        <f t="shared" ca="1" si="58"/>
        <v>0.18124463207497932</v>
      </c>
      <c r="N318" s="19">
        <f t="shared" ca="1" si="65"/>
        <v>2.0675986737591368E-6</v>
      </c>
      <c r="O318" s="155">
        <f t="shared" ca="1" si="66"/>
        <v>1503.5372151979323</v>
      </c>
      <c r="P318" s="19">
        <f t="shared" ca="1" si="67"/>
        <v>1041.4506654226029</v>
      </c>
      <c r="Q318" s="19">
        <f t="shared" ca="1" si="68"/>
        <v>3338.1709616716967</v>
      </c>
      <c r="R318" s="17">
        <f t="shared" ca="1" si="59"/>
        <v>4.5470855212532968E-3</v>
      </c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</row>
    <row r="319" spans="1:35" x14ac:dyDescent="0.2">
      <c r="A319" s="157">
        <v>5701</v>
      </c>
      <c r="B319" s="157">
        <v>0.1840865418783314</v>
      </c>
      <c r="C319" s="157">
        <v>0.1</v>
      </c>
      <c r="D319" s="149">
        <f t="shared" si="56"/>
        <v>0.57010000000000005</v>
      </c>
      <c r="E319" s="149">
        <f t="shared" si="56"/>
        <v>0.1840865418783314</v>
      </c>
      <c r="F319" s="19">
        <f t="shared" si="57"/>
        <v>5.7010000000000005E-2</v>
      </c>
      <c r="G319" s="19">
        <f t="shared" si="57"/>
        <v>1.8408654187833141E-2</v>
      </c>
      <c r="H319" s="19">
        <f t="shared" si="60"/>
        <v>3.2501401000000006E-2</v>
      </c>
      <c r="I319" s="19">
        <f t="shared" si="61"/>
        <v>1.8529048710100006E-2</v>
      </c>
      <c r="J319" s="19">
        <f t="shared" si="62"/>
        <v>1.0563410669628015E-2</v>
      </c>
      <c r="K319" s="19">
        <f t="shared" si="63"/>
        <v>1.0494773752483675E-2</v>
      </c>
      <c r="L319" s="19">
        <f t="shared" si="64"/>
        <v>5.9830705162909432E-3</v>
      </c>
      <c r="M319" s="19">
        <f t="shared" ca="1" si="58"/>
        <v>0.18193099996775136</v>
      </c>
      <c r="N319" s="19">
        <f t="shared" ca="1" si="65"/>
        <v>4.6463609282670439E-7</v>
      </c>
      <c r="O319" s="155">
        <f t="shared" ca="1" si="66"/>
        <v>1480.5742618191789</v>
      </c>
      <c r="P319" s="19">
        <f t="shared" ca="1" si="67"/>
        <v>1044.7962816935676</v>
      </c>
      <c r="Q319" s="19">
        <f t="shared" ca="1" si="68"/>
        <v>3272.4339201529747</v>
      </c>
      <c r="R319" s="17">
        <f t="shared" ca="1" si="59"/>
        <v>2.1555419105800389E-3</v>
      </c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</row>
    <row r="320" spans="1:35" x14ac:dyDescent="0.2">
      <c r="A320" s="157">
        <v>5927</v>
      </c>
      <c r="B320" s="157">
        <v>0.18783029315842656</v>
      </c>
      <c r="C320" s="157">
        <v>0.1</v>
      </c>
      <c r="D320" s="149">
        <f t="shared" si="56"/>
        <v>0.5927</v>
      </c>
      <c r="E320" s="149">
        <f t="shared" si="56"/>
        <v>0.18783029315842656</v>
      </c>
      <c r="F320" s="19">
        <f t="shared" si="57"/>
        <v>5.9270000000000003E-2</v>
      </c>
      <c r="G320" s="19">
        <f t="shared" si="57"/>
        <v>1.8783029315842657E-2</v>
      </c>
      <c r="H320" s="19">
        <f t="shared" si="60"/>
        <v>3.5129329000000001E-2</v>
      </c>
      <c r="I320" s="19">
        <f t="shared" si="61"/>
        <v>2.0821153298300001E-2</v>
      </c>
      <c r="J320" s="19">
        <f t="shared" si="62"/>
        <v>1.234069755990241E-2</v>
      </c>
      <c r="K320" s="19">
        <f t="shared" si="63"/>
        <v>1.1132701475499943E-2</v>
      </c>
      <c r="L320" s="19">
        <f t="shared" si="64"/>
        <v>6.5983521645288168E-3</v>
      </c>
      <c r="M320" s="19">
        <f t="shared" ca="1" si="58"/>
        <v>0.18813573030460301</v>
      </c>
      <c r="N320" s="19">
        <f t="shared" ca="1" si="65"/>
        <v>9.3291850264415047E-9</v>
      </c>
      <c r="O320" s="155">
        <f t="shared" ca="1" si="66"/>
        <v>1277.4601163204684</v>
      </c>
      <c r="P320" s="19">
        <f t="shared" ca="1" si="67"/>
        <v>1070.6982663397887</v>
      </c>
      <c r="Q320" s="19">
        <f t="shared" ca="1" si="68"/>
        <v>2689.5978894941109</v>
      </c>
      <c r="R320" s="17">
        <f t="shared" ca="1" si="59"/>
        <v>-3.0543714617645157E-4</v>
      </c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</row>
    <row r="321" spans="1:35" x14ac:dyDescent="0.2">
      <c r="A321" s="157">
        <v>5936</v>
      </c>
      <c r="B321" s="157">
        <v>0.1843701030095477</v>
      </c>
      <c r="C321" s="157">
        <v>0.1</v>
      </c>
      <c r="D321" s="149">
        <f t="shared" si="56"/>
        <v>0.59360000000000002</v>
      </c>
      <c r="E321" s="149">
        <f t="shared" si="56"/>
        <v>0.1843701030095477</v>
      </c>
      <c r="F321" s="19">
        <f t="shared" si="57"/>
        <v>5.9360000000000003E-2</v>
      </c>
      <c r="G321" s="19">
        <f t="shared" si="57"/>
        <v>1.8437010300954772E-2</v>
      </c>
      <c r="H321" s="19">
        <f t="shared" si="60"/>
        <v>3.5236096000000001E-2</v>
      </c>
      <c r="I321" s="19">
        <f t="shared" si="61"/>
        <v>2.0916146585600003E-2</v>
      </c>
      <c r="J321" s="19">
        <f t="shared" si="62"/>
        <v>1.2415824613212162E-2</v>
      </c>
      <c r="K321" s="19">
        <f t="shared" si="63"/>
        <v>1.0944209314646753E-2</v>
      </c>
      <c r="L321" s="19">
        <f t="shared" si="64"/>
        <v>6.4964826491743129E-3</v>
      </c>
      <c r="M321" s="19">
        <f t="shared" ca="1" si="58"/>
        <v>0.18838282001533083</v>
      </c>
      <c r="N321" s="19">
        <f t="shared" ca="1" si="65"/>
        <v>1.6101897768501073E-6</v>
      </c>
      <c r="O321" s="155">
        <f t="shared" ca="1" si="66"/>
        <v>1269.5498350034136</v>
      </c>
      <c r="P321" s="19">
        <f t="shared" ca="1" si="67"/>
        <v>1071.5654529260821</v>
      </c>
      <c r="Q321" s="19">
        <f t="shared" ca="1" si="68"/>
        <v>2666.8940426842396</v>
      </c>
      <c r="R321" s="17">
        <f t="shared" ca="1" si="59"/>
        <v>-4.012717005783123E-3</v>
      </c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</row>
    <row r="322" spans="1:35" x14ac:dyDescent="0.2">
      <c r="A322" s="157">
        <v>5936</v>
      </c>
      <c r="B322" s="157">
        <v>0.18637010300995516</v>
      </c>
      <c r="C322" s="157">
        <v>0.1</v>
      </c>
      <c r="D322" s="149">
        <f t="shared" si="56"/>
        <v>0.59360000000000002</v>
      </c>
      <c r="E322" s="149">
        <f t="shared" si="56"/>
        <v>0.18637010300995516</v>
      </c>
      <c r="F322" s="19">
        <f t="shared" si="57"/>
        <v>5.9360000000000003E-2</v>
      </c>
      <c r="G322" s="19">
        <f t="shared" si="57"/>
        <v>1.8637010300995516E-2</v>
      </c>
      <c r="H322" s="19">
        <f t="shared" si="60"/>
        <v>3.5236096000000001E-2</v>
      </c>
      <c r="I322" s="19">
        <f t="shared" si="61"/>
        <v>2.0916146585600003E-2</v>
      </c>
      <c r="J322" s="19">
        <f t="shared" si="62"/>
        <v>1.2415824613212162E-2</v>
      </c>
      <c r="K322" s="19">
        <f t="shared" si="63"/>
        <v>1.1062929314670938E-2</v>
      </c>
      <c r="L322" s="19">
        <f t="shared" si="64"/>
        <v>6.5669548411886689E-3</v>
      </c>
      <c r="M322" s="19">
        <f t="shared" ca="1" si="58"/>
        <v>0.18838282001533083</v>
      </c>
      <c r="N322" s="19">
        <f t="shared" ca="1" si="65"/>
        <v>4.0510297437284028E-7</v>
      </c>
      <c r="O322" s="155">
        <f t="shared" ca="1" si="66"/>
        <v>1269.5498350034136</v>
      </c>
      <c r="P322" s="19">
        <f t="shared" ca="1" si="67"/>
        <v>1071.5654529260821</v>
      </c>
      <c r="Q322" s="19">
        <f t="shared" ca="1" si="68"/>
        <v>2666.8940426842396</v>
      </c>
      <c r="R322" s="17">
        <f t="shared" ca="1" si="59"/>
        <v>-2.0127170053756693E-3</v>
      </c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</row>
    <row r="323" spans="1:35" x14ac:dyDescent="0.2">
      <c r="A323" s="157">
        <v>5936</v>
      </c>
      <c r="B323" s="157">
        <v>0.18837010301036261</v>
      </c>
      <c r="C323" s="157">
        <v>0.1</v>
      </c>
      <c r="D323" s="149">
        <f t="shared" si="56"/>
        <v>0.59360000000000002</v>
      </c>
      <c r="E323" s="149">
        <f t="shared" si="56"/>
        <v>0.18837010301036261</v>
      </c>
      <c r="F323" s="19">
        <f t="shared" si="57"/>
        <v>5.9360000000000003E-2</v>
      </c>
      <c r="G323" s="19">
        <f t="shared" si="57"/>
        <v>1.8837010301036263E-2</v>
      </c>
      <c r="H323" s="19">
        <f t="shared" si="60"/>
        <v>3.5236096000000001E-2</v>
      </c>
      <c r="I323" s="19">
        <f t="shared" si="61"/>
        <v>2.0916146585600003E-2</v>
      </c>
      <c r="J323" s="19">
        <f t="shared" si="62"/>
        <v>1.2415824613212162E-2</v>
      </c>
      <c r="K323" s="19">
        <f t="shared" si="63"/>
        <v>1.1181649314695126E-2</v>
      </c>
      <c r="L323" s="19">
        <f t="shared" si="64"/>
        <v>6.6374270332030267E-3</v>
      </c>
      <c r="M323" s="19">
        <f t="shared" ca="1" si="58"/>
        <v>0.18838282001533083</v>
      </c>
      <c r="N323" s="19">
        <f t="shared" ca="1" si="65"/>
        <v>1.6172221536162295E-11</v>
      </c>
      <c r="O323" s="155">
        <f t="shared" ca="1" si="66"/>
        <v>1269.5498350034136</v>
      </c>
      <c r="P323" s="19">
        <f t="shared" ca="1" si="67"/>
        <v>1071.5654529260821</v>
      </c>
      <c r="Q323" s="19">
        <f t="shared" ca="1" si="68"/>
        <v>2666.8940426842396</v>
      </c>
      <c r="R323" s="17">
        <f t="shared" ca="1" si="59"/>
        <v>-1.2717004968215706E-5</v>
      </c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</row>
    <row r="324" spans="1:35" x14ac:dyDescent="0.2">
      <c r="A324" s="157">
        <v>5936</v>
      </c>
      <c r="B324" s="157">
        <v>0.18837010301036261</v>
      </c>
      <c r="C324" s="157">
        <v>0.1</v>
      </c>
      <c r="D324" s="149">
        <f t="shared" si="56"/>
        <v>0.59360000000000002</v>
      </c>
      <c r="E324" s="149">
        <f t="shared" si="56"/>
        <v>0.18837010301036261</v>
      </c>
      <c r="F324" s="19">
        <f t="shared" si="57"/>
        <v>5.9360000000000003E-2</v>
      </c>
      <c r="G324" s="19">
        <f t="shared" si="57"/>
        <v>1.8837010301036263E-2</v>
      </c>
      <c r="H324" s="19">
        <f t="shared" si="60"/>
        <v>3.5236096000000001E-2</v>
      </c>
      <c r="I324" s="19">
        <f t="shared" si="61"/>
        <v>2.0916146585600003E-2</v>
      </c>
      <c r="J324" s="19">
        <f t="shared" si="62"/>
        <v>1.2415824613212162E-2</v>
      </c>
      <c r="K324" s="19">
        <f t="shared" si="63"/>
        <v>1.1181649314695126E-2</v>
      </c>
      <c r="L324" s="19">
        <f t="shared" si="64"/>
        <v>6.6374270332030267E-3</v>
      </c>
      <c r="M324" s="19">
        <f t="shared" ca="1" si="58"/>
        <v>0.18838282001533083</v>
      </c>
      <c r="N324" s="19">
        <f t="shared" ca="1" si="65"/>
        <v>1.6172221536162295E-11</v>
      </c>
      <c r="O324" s="155">
        <f t="shared" ca="1" si="66"/>
        <v>1269.5498350034136</v>
      </c>
      <c r="P324" s="19">
        <f t="shared" ca="1" si="67"/>
        <v>1071.5654529260821</v>
      </c>
      <c r="Q324" s="19">
        <f t="shared" ca="1" si="68"/>
        <v>2666.8940426842396</v>
      </c>
      <c r="R324" s="17">
        <f t="shared" ca="1" si="59"/>
        <v>-1.2717004968215706E-5</v>
      </c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</row>
    <row r="325" spans="1:35" x14ac:dyDescent="0.2">
      <c r="A325" s="157">
        <v>5936</v>
      </c>
      <c r="B325" s="157">
        <v>0.18937010300692836</v>
      </c>
      <c r="C325" s="157">
        <v>0.1</v>
      </c>
      <c r="D325" s="149">
        <f t="shared" si="56"/>
        <v>0.59360000000000002</v>
      </c>
      <c r="E325" s="149">
        <f t="shared" si="56"/>
        <v>0.18937010300692836</v>
      </c>
      <c r="F325" s="19">
        <f t="shared" si="57"/>
        <v>5.9360000000000003E-2</v>
      </c>
      <c r="G325" s="19">
        <f t="shared" si="57"/>
        <v>1.8937010300692836E-2</v>
      </c>
      <c r="H325" s="19">
        <f t="shared" si="60"/>
        <v>3.5236096000000001E-2</v>
      </c>
      <c r="I325" s="19">
        <f t="shared" si="61"/>
        <v>2.0916146585600003E-2</v>
      </c>
      <c r="J325" s="19">
        <f t="shared" si="62"/>
        <v>1.2415824613212162E-2</v>
      </c>
      <c r="K325" s="19">
        <f t="shared" si="63"/>
        <v>1.1241009314491268E-2</v>
      </c>
      <c r="L325" s="19">
        <f t="shared" si="64"/>
        <v>6.6726631290820165E-3</v>
      </c>
      <c r="M325" s="19">
        <f t="shared" ca="1" si="58"/>
        <v>0.18838282001533083</v>
      </c>
      <c r="N325" s="19">
        <f t="shared" ca="1" si="65"/>
        <v>9.7472770549777311E-8</v>
      </c>
      <c r="O325" s="155">
        <f t="shared" ca="1" si="66"/>
        <v>1269.5498350034136</v>
      </c>
      <c r="P325" s="19">
        <f t="shared" ca="1" si="67"/>
        <v>1071.5654529260821</v>
      </c>
      <c r="Q325" s="19">
        <f t="shared" ca="1" si="68"/>
        <v>2666.8940426842396</v>
      </c>
      <c r="R325" s="17">
        <f t="shared" ca="1" si="59"/>
        <v>9.872829915975323E-4</v>
      </c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</row>
    <row r="326" spans="1:35" x14ac:dyDescent="0.2">
      <c r="A326" s="157">
        <v>5936</v>
      </c>
      <c r="B326" s="157">
        <v>0.19137010300733581</v>
      </c>
      <c r="C326" s="157">
        <v>0.1</v>
      </c>
      <c r="D326" s="149">
        <f t="shared" si="56"/>
        <v>0.59360000000000002</v>
      </c>
      <c r="E326" s="149">
        <f t="shared" si="56"/>
        <v>0.19137010300733581</v>
      </c>
      <c r="F326" s="19">
        <f t="shared" si="57"/>
        <v>5.9360000000000003E-2</v>
      </c>
      <c r="G326" s="19">
        <f t="shared" si="57"/>
        <v>1.9137010300733583E-2</v>
      </c>
      <c r="H326" s="19">
        <f t="shared" si="60"/>
        <v>3.5236096000000001E-2</v>
      </c>
      <c r="I326" s="19">
        <f t="shared" si="61"/>
        <v>2.0916146585600003E-2</v>
      </c>
      <c r="J326" s="19">
        <f t="shared" si="62"/>
        <v>1.2415824613212162E-2</v>
      </c>
      <c r="K326" s="19">
        <f t="shared" si="63"/>
        <v>1.1359729314515456E-2</v>
      </c>
      <c r="L326" s="19">
        <f t="shared" si="64"/>
        <v>6.7431353210963751E-3</v>
      </c>
      <c r="M326" s="19">
        <f t="shared" ca="1" si="58"/>
        <v>0.18838282001533083</v>
      </c>
      <c r="N326" s="19">
        <f t="shared" ca="1" si="65"/>
        <v>8.9238596743222614E-7</v>
      </c>
      <c r="O326" s="155">
        <f t="shared" ca="1" si="66"/>
        <v>1269.5498350034136</v>
      </c>
      <c r="P326" s="19">
        <f t="shared" ca="1" si="67"/>
        <v>1071.5654529260821</v>
      </c>
      <c r="Q326" s="19">
        <f t="shared" ca="1" si="68"/>
        <v>2666.8940426842396</v>
      </c>
      <c r="R326" s="17">
        <f t="shared" ca="1" si="59"/>
        <v>2.9872829920049859E-3</v>
      </c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</row>
    <row r="327" spans="1:35" x14ac:dyDescent="0.2">
      <c r="A327" s="157">
        <v>5936</v>
      </c>
      <c r="B327" s="157">
        <v>0.19237010301117752</v>
      </c>
      <c r="C327" s="157">
        <v>0.1</v>
      </c>
      <c r="D327" s="149">
        <f t="shared" si="56"/>
        <v>0.59360000000000002</v>
      </c>
      <c r="E327" s="149">
        <f t="shared" si="56"/>
        <v>0.19237010301117752</v>
      </c>
      <c r="F327" s="19">
        <f t="shared" si="57"/>
        <v>5.9360000000000003E-2</v>
      </c>
      <c r="G327" s="19">
        <f t="shared" si="57"/>
        <v>1.9237010301117755E-2</v>
      </c>
      <c r="H327" s="19">
        <f t="shared" si="60"/>
        <v>3.5236096000000001E-2</v>
      </c>
      <c r="I327" s="19">
        <f t="shared" si="61"/>
        <v>2.0916146585600003E-2</v>
      </c>
      <c r="J327" s="19">
        <f t="shared" si="62"/>
        <v>1.2415824613212162E-2</v>
      </c>
      <c r="K327" s="19">
        <f t="shared" si="63"/>
        <v>1.1419089314743499E-2</v>
      </c>
      <c r="L327" s="19">
        <f t="shared" si="64"/>
        <v>6.7783714172317414E-3</v>
      </c>
      <c r="M327" s="19">
        <f t="shared" ca="1" si="58"/>
        <v>0.18838282001533083</v>
      </c>
      <c r="N327" s="19">
        <f t="shared" ca="1" si="65"/>
        <v>1.5898425688968169E-6</v>
      </c>
      <c r="O327" s="155">
        <f t="shared" ca="1" si="66"/>
        <v>1269.5498350034136</v>
      </c>
      <c r="P327" s="19">
        <f t="shared" ca="1" si="67"/>
        <v>1071.5654529260821</v>
      </c>
      <c r="Q327" s="19">
        <f t="shared" ca="1" si="68"/>
        <v>2666.8940426842396</v>
      </c>
      <c r="R327" s="17">
        <f t="shared" ca="1" si="59"/>
        <v>3.9872829958466915E-3</v>
      </c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</row>
    <row r="328" spans="1:35" x14ac:dyDescent="0.2">
      <c r="A328" s="157">
        <v>6111</v>
      </c>
      <c r="B328" s="157">
        <v>0.1762628197712417</v>
      </c>
      <c r="C328" s="157">
        <v>0.1</v>
      </c>
      <c r="D328" s="149">
        <f t="shared" si="56"/>
        <v>0.61109999999999998</v>
      </c>
      <c r="E328" s="149">
        <f t="shared" si="56"/>
        <v>0.1762628197712417</v>
      </c>
      <c r="F328" s="19">
        <f t="shared" si="57"/>
        <v>6.1109999999999998E-2</v>
      </c>
      <c r="G328" s="19">
        <f t="shared" si="57"/>
        <v>1.762628197712417E-2</v>
      </c>
      <c r="H328" s="19">
        <f t="shared" si="60"/>
        <v>3.7344321E-2</v>
      </c>
      <c r="I328" s="19">
        <f t="shared" si="61"/>
        <v>2.2821114563100001E-2</v>
      </c>
      <c r="J328" s="19">
        <f t="shared" si="62"/>
        <v>1.394598310951041E-2</v>
      </c>
      <c r="K328" s="19">
        <f t="shared" si="63"/>
        <v>1.0771420916220581E-2</v>
      </c>
      <c r="L328" s="19">
        <f t="shared" si="64"/>
        <v>6.5824153219023965E-3</v>
      </c>
      <c r="M328" s="19">
        <f t="shared" ca="1" si="58"/>
        <v>0.19318732206604466</v>
      </c>
      <c r="N328" s="19">
        <f t="shared" ca="1" si="65"/>
        <v>2.8643877792679096E-5</v>
      </c>
      <c r="O328" s="155">
        <f t="shared" ca="1" si="66"/>
        <v>1118.7376806060331</v>
      </c>
      <c r="P328" s="19">
        <f t="shared" ca="1" si="67"/>
        <v>1085.8768997551454</v>
      </c>
      <c r="Q328" s="19">
        <f t="shared" ca="1" si="68"/>
        <v>2235.1257639362589</v>
      </c>
      <c r="R328" s="17">
        <f t="shared" ca="1" si="59"/>
        <v>-1.6924502294802968E-2</v>
      </c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</row>
    <row r="329" spans="1:35" x14ac:dyDescent="0.2">
      <c r="A329" s="157">
        <v>6122</v>
      </c>
      <c r="B329" s="157">
        <v>0.19813870570725461</v>
      </c>
      <c r="C329" s="157">
        <v>0.1</v>
      </c>
      <c r="D329" s="149">
        <f t="shared" si="56"/>
        <v>0.61219999999999997</v>
      </c>
      <c r="E329" s="149">
        <f t="shared" si="56"/>
        <v>0.19813870570725461</v>
      </c>
      <c r="F329" s="19">
        <f t="shared" si="57"/>
        <v>6.1219999999999997E-2</v>
      </c>
      <c r="G329" s="19">
        <f t="shared" si="57"/>
        <v>1.9813870570725464E-2</v>
      </c>
      <c r="H329" s="19">
        <f t="shared" si="60"/>
        <v>3.7478883999999997E-2</v>
      </c>
      <c r="I329" s="19">
        <f t="shared" si="61"/>
        <v>2.2944572784799996E-2</v>
      </c>
      <c r="J329" s="19">
        <f t="shared" si="62"/>
        <v>1.4046667458854557E-2</v>
      </c>
      <c r="K329" s="19">
        <f t="shared" si="63"/>
        <v>1.2130051563398128E-2</v>
      </c>
      <c r="L329" s="19">
        <f t="shared" si="64"/>
        <v>7.4260175671123337E-3</v>
      </c>
      <c r="M329" s="19">
        <f t="shared" ca="1" si="58"/>
        <v>0.19348931806049449</v>
      </c>
      <c r="N329" s="19">
        <f t="shared" ca="1" si="65"/>
        <v>2.1616805489845633E-6</v>
      </c>
      <c r="O329" s="155">
        <f t="shared" ca="1" si="66"/>
        <v>1109.4573136319648</v>
      </c>
      <c r="P329" s="19">
        <f t="shared" ca="1" si="67"/>
        <v>1086.613191110855</v>
      </c>
      <c r="Q329" s="19">
        <f t="shared" ca="1" si="68"/>
        <v>2208.6636928737867</v>
      </c>
      <c r="R329" s="17">
        <f t="shared" ca="1" si="59"/>
        <v>4.6493876467601225E-3</v>
      </c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</row>
    <row r="330" spans="1:35" x14ac:dyDescent="0.2">
      <c r="A330" s="157">
        <v>6142</v>
      </c>
      <c r="B330" s="157">
        <v>0.16854846207262714</v>
      </c>
      <c r="C330" s="157">
        <v>0.1</v>
      </c>
      <c r="D330" s="149">
        <f t="shared" si="56"/>
        <v>0.61419999999999997</v>
      </c>
      <c r="E330" s="149">
        <f t="shared" si="56"/>
        <v>0.16854846207262714</v>
      </c>
      <c r="F330" s="19">
        <f t="shared" si="57"/>
        <v>6.1420000000000002E-2</v>
      </c>
      <c r="G330" s="19">
        <f t="shared" si="57"/>
        <v>1.6854846207262714E-2</v>
      </c>
      <c r="H330" s="19">
        <f t="shared" si="60"/>
        <v>3.7724163999999998E-2</v>
      </c>
      <c r="I330" s="19">
        <f t="shared" si="61"/>
        <v>2.3170181528799998E-2</v>
      </c>
      <c r="J330" s="19">
        <f t="shared" si="62"/>
        <v>1.4231125494988959E-2</v>
      </c>
      <c r="K330" s="19">
        <f t="shared" si="63"/>
        <v>1.0352246540500758E-2</v>
      </c>
      <c r="L330" s="19">
        <f t="shared" si="64"/>
        <v>6.3583498251755651E-3</v>
      </c>
      <c r="M330" s="19">
        <f t="shared" ca="1" si="58"/>
        <v>0.19403840129970346</v>
      </c>
      <c r="N330" s="19">
        <f t="shared" ca="1" si="65"/>
        <v>6.4973700180004419E-5</v>
      </c>
      <c r="O330" s="155">
        <f t="shared" ca="1" si="66"/>
        <v>1092.6471067830564</v>
      </c>
      <c r="P330" s="19">
        <f t="shared" ca="1" si="67"/>
        <v>1087.9020720438289</v>
      </c>
      <c r="Q330" s="19">
        <f t="shared" ca="1" si="68"/>
        <v>2160.7761671290964</v>
      </c>
      <c r="R330" s="17">
        <f t="shared" ca="1" si="59"/>
        <v>-2.5489939227076319E-2</v>
      </c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</row>
    <row r="331" spans="1:35" x14ac:dyDescent="0.2">
      <c r="A331" s="157">
        <v>6142</v>
      </c>
      <c r="B331" s="157">
        <v>0.17654846207425695</v>
      </c>
      <c r="C331" s="157">
        <v>0.1</v>
      </c>
      <c r="D331" s="149">
        <f t="shared" si="56"/>
        <v>0.61419999999999997</v>
      </c>
      <c r="E331" s="149">
        <f t="shared" si="56"/>
        <v>0.17654846207425695</v>
      </c>
      <c r="F331" s="19">
        <f t="shared" si="57"/>
        <v>6.1420000000000002E-2</v>
      </c>
      <c r="G331" s="19">
        <f t="shared" si="57"/>
        <v>1.7654846207425696E-2</v>
      </c>
      <c r="H331" s="19">
        <f t="shared" si="60"/>
        <v>3.7724163999999998E-2</v>
      </c>
      <c r="I331" s="19">
        <f t="shared" si="61"/>
        <v>2.3170181528799998E-2</v>
      </c>
      <c r="J331" s="19">
        <f t="shared" si="62"/>
        <v>1.4231125494988959E-2</v>
      </c>
      <c r="K331" s="19">
        <f t="shared" si="63"/>
        <v>1.0843606540600861E-2</v>
      </c>
      <c r="L331" s="19">
        <f t="shared" si="64"/>
        <v>6.6601431372370484E-3</v>
      </c>
      <c r="M331" s="19">
        <f t="shared" ca="1" si="58"/>
        <v>0.19403840129970346</v>
      </c>
      <c r="N331" s="19">
        <f t="shared" ca="1" si="65"/>
        <v>3.0589797410981235E-5</v>
      </c>
      <c r="O331" s="155">
        <f t="shared" ca="1" si="66"/>
        <v>1092.6471067830564</v>
      </c>
      <c r="P331" s="19">
        <f t="shared" ca="1" si="67"/>
        <v>1087.9020720438289</v>
      </c>
      <c r="Q331" s="19">
        <f t="shared" ca="1" si="68"/>
        <v>2160.7761671290964</v>
      </c>
      <c r="R331" s="17">
        <f t="shared" ca="1" si="59"/>
        <v>-1.7489939225446505E-2</v>
      </c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</row>
    <row r="332" spans="1:35" x14ac:dyDescent="0.2">
      <c r="A332" s="157">
        <v>6142</v>
      </c>
      <c r="B332" s="157">
        <v>0.17754846207809866</v>
      </c>
      <c r="C332" s="157">
        <v>0.1</v>
      </c>
      <c r="D332" s="149">
        <f t="shared" si="56"/>
        <v>0.61419999999999997</v>
      </c>
      <c r="E332" s="149">
        <f t="shared" si="56"/>
        <v>0.17754846207809866</v>
      </c>
      <c r="F332" s="19">
        <f t="shared" si="57"/>
        <v>6.1420000000000002E-2</v>
      </c>
      <c r="G332" s="19">
        <f t="shared" si="57"/>
        <v>1.7754846207809868E-2</v>
      </c>
      <c r="H332" s="19">
        <f t="shared" si="60"/>
        <v>3.7724163999999998E-2</v>
      </c>
      <c r="I332" s="19">
        <f t="shared" si="61"/>
        <v>2.3170181528799998E-2</v>
      </c>
      <c r="J332" s="19">
        <f t="shared" si="62"/>
        <v>1.4231125494988959E-2</v>
      </c>
      <c r="K332" s="19">
        <f t="shared" si="63"/>
        <v>1.090502654083682E-2</v>
      </c>
      <c r="L332" s="19">
        <f t="shared" si="64"/>
        <v>6.6978673013819746E-3</v>
      </c>
      <c r="M332" s="19">
        <f t="shared" ca="1" si="58"/>
        <v>0.19403840129970346</v>
      </c>
      <c r="N332" s="19">
        <f t="shared" ca="1" si="65"/>
        <v>2.719180955322203E-5</v>
      </c>
      <c r="O332" s="155">
        <f t="shared" ca="1" si="66"/>
        <v>1092.6471067830564</v>
      </c>
      <c r="P332" s="19">
        <f t="shared" ca="1" si="67"/>
        <v>1087.9020720438289</v>
      </c>
      <c r="Q332" s="19">
        <f t="shared" ca="1" si="68"/>
        <v>2160.7761671290964</v>
      </c>
      <c r="R332" s="17">
        <f t="shared" ca="1" si="59"/>
        <v>-1.6489939221604799E-2</v>
      </c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</row>
    <row r="333" spans="1:35" x14ac:dyDescent="0.2">
      <c r="A333" s="157">
        <v>6142</v>
      </c>
      <c r="B333" s="157">
        <v>0.1785484620746644</v>
      </c>
      <c r="C333" s="157">
        <v>0.1</v>
      </c>
      <c r="D333" s="149">
        <f t="shared" si="56"/>
        <v>0.61419999999999997</v>
      </c>
      <c r="E333" s="149">
        <f t="shared" si="56"/>
        <v>0.1785484620746644</v>
      </c>
      <c r="F333" s="19">
        <f t="shared" si="57"/>
        <v>6.1420000000000002E-2</v>
      </c>
      <c r="G333" s="19">
        <f t="shared" si="57"/>
        <v>1.785484620746644E-2</v>
      </c>
      <c r="H333" s="19">
        <f t="shared" si="60"/>
        <v>3.7724163999999998E-2</v>
      </c>
      <c r="I333" s="19">
        <f t="shared" si="61"/>
        <v>2.3170181528799998E-2</v>
      </c>
      <c r="J333" s="19">
        <f t="shared" si="62"/>
        <v>1.4231125494988959E-2</v>
      </c>
      <c r="K333" s="19">
        <f t="shared" si="63"/>
        <v>1.0966446540625887E-2</v>
      </c>
      <c r="L333" s="19">
        <f t="shared" si="64"/>
        <v>6.7355914652524199E-3</v>
      </c>
      <c r="M333" s="19">
        <f t="shared" ca="1" si="58"/>
        <v>0.19403840129970346</v>
      </c>
      <c r="N333" s="19">
        <f t="shared" ca="1" si="65"/>
        <v>2.3993821719540341E-5</v>
      </c>
      <c r="O333" s="155">
        <f t="shared" ca="1" si="66"/>
        <v>1092.6471067830564</v>
      </c>
      <c r="P333" s="19">
        <f t="shared" ca="1" si="67"/>
        <v>1087.9020720438289</v>
      </c>
      <c r="Q333" s="19">
        <f t="shared" ca="1" si="68"/>
        <v>2160.7761671290964</v>
      </c>
      <c r="R333" s="17">
        <f t="shared" ca="1" si="59"/>
        <v>-1.5489939225039051E-2</v>
      </c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</row>
    <row r="334" spans="1:35" x14ac:dyDescent="0.2">
      <c r="A334" s="157">
        <v>6142</v>
      </c>
      <c r="B334" s="157">
        <v>0.18454846207588677</v>
      </c>
      <c r="C334" s="157">
        <v>0.1</v>
      </c>
      <c r="D334" s="149">
        <f t="shared" si="56"/>
        <v>0.61419999999999997</v>
      </c>
      <c r="E334" s="149">
        <f t="shared" si="56"/>
        <v>0.18454846207588677</v>
      </c>
      <c r="F334" s="19">
        <f t="shared" si="57"/>
        <v>6.1420000000000002E-2</v>
      </c>
      <c r="G334" s="19">
        <f t="shared" si="57"/>
        <v>1.8454846207588676E-2</v>
      </c>
      <c r="H334" s="19">
        <f t="shared" si="60"/>
        <v>3.7724163999999998E-2</v>
      </c>
      <c r="I334" s="19">
        <f t="shared" si="61"/>
        <v>2.3170181528799998E-2</v>
      </c>
      <c r="J334" s="19">
        <f t="shared" si="62"/>
        <v>1.4231125494988959E-2</v>
      </c>
      <c r="K334" s="19">
        <f t="shared" si="63"/>
        <v>1.1334966540700963E-2</v>
      </c>
      <c r="L334" s="19">
        <f t="shared" si="64"/>
        <v>6.9619364492985317E-3</v>
      </c>
      <c r="M334" s="19">
        <f t="shared" ca="1" si="58"/>
        <v>0.19403840129970346</v>
      </c>
      <c r="N334" s="19">
        <f t="shared" ca="1" si="65"/>
        <v>9.0058946471734531E-6</v>
      </c>
      <c r="O334" s="155">
        <f t="shared" ca="1" si="66"/>
        <v>1092.6471067830564</v>
      </c>
      <c r="P334" s="19">
        <f t="shared" ca="1" si="67"/>
        <v>1087.9020720438289</v>
      </c>
      <c r="Q334" s="19">
        <f t="shared" ca="1" si="68"/>
        <v>2160.7761671290964</v>
      </c>
      <c r="R334" s="17">
        <f t="shared" ca="1" si="59"/>
        <v>-9.4899392238166902E-3</v>
      </c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</row>
    <row r="335" spans="1:35" x14ac:dyDescent="0.2">
      <c r="A335" s="157">
        <v>6142</v>
      </c>
      <c r="B335" s="157">
        <v>0.18654846207629422</v>
      </c>
      <c r="C335" s="157">
        <v>0.1</v>
      </c>
      <c r="D335" s="149">
        <f>A335/A$18</f>
        <v>0.61419999999999997</v>
      </c>
      <c r="E335" s="149">
        <f>B335/B$18</f>
        <v>0.18654846207629422</v>
      </c>
      <c r="F335" s="19">
        <f>$C335*D335</f>
        <v>6.1420000000000002E-2</v>
      </c>
      <c r="G335" s="19">
        <f>$C335*E335</f>
        <v>1.8654846207629423E-2</v>
      </c>
      <c r="H335" s="19">
        <f>C335*D335*D335</f>
        <v>3.7724163999999998E-2</v>
      </c>
      <c r="I335" s="19">
        <f>C335*D335*D335*D335</f>
        <v>2.3170181528799998E-2</v>
      </c>
      <c r="J335" s="19">
        <f>C335*D335*D335*D335*D335</f>
        <v>1.4231125494988959E-2</v>
      </c>
      <c r="K335" s="19">
        <f>C335*E335*D335</f>
        <v>1.1457806540725991E-2</v>
      </c>
      <c r="L335" s="19">
        <f>C335*E335*D335*D335</f>
        <v>7.0373847773139032E-3</v>
      </c>
      <c r="M335" s="19">
        <f t="shared" ca="1" si="58"/>
        <v>0.19403840129970346</v>
      </c>
      <c r="N335" s="19">
        <f ca="1">C335*(M335-E335)^2</f>
        <v>5.609918957036416E-6</v>
      </c>
      <c r="O335" s="155">
        <f ca="1">(C335*O$1-O$2*F335+O$3*H335)^2</f>
        <v>1092.6471067830564</v>
      </c>
      <c r="P335" s="19">
        <f ca="1">(-C335*O$2+O$4*F335-O$5*H335)^2</f>
        <v>1087.9020720438289</v>
      </c>
      <c r="Q335" s="19">
        <f ca="1">+(C335*O$3-F335*O$5+H335*O$6)^2</f>
        <v>2160.7761671290964</v>
      </c>
      <c r="R335" s="17">
        <f t="shared" ca="1" si="59"/>
        <v>-7.4899392234092366E-3</v>
      </c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</row>
    <row r="336" spans="1:35" x14ac:dyDescent="0.2">
      <c r="A336">
        <v>6142</v>
      </c>
      <c r="B336">
        <v>0.18754846207285997</v>
      </c>
      <c r="C336" s="157">
        <v>0.1</v>
      </c>
      <c r="D336" s="149">
        <f t="shared" ref="D336:E399" si="69">A336/A$18</f>
        <v>0.61419999999999997</v>
      </c>
      <c r="E336" s="149">
        <f t="shared" si="69"/>
        <v>0.18754846207285997</v>
      </c>
      <c r="F336" s="19">
        <f t="shared" ref="F336:G399" si="70">$C336*D336</f>
        <v>6.1420000000000002E-2</v>
      </c>
      <c r="G336" s="19">
        <f t="shared" si="70"/>
        <v>1.8754846207285999E-2</v>
      </c>
      <c r="H336" s="19">
        <f t="shared" ref="H336:H399" si="71">C336*D336*D336</f>
        <v>3.7724163999999998E-2</v>
      </c>
      <c r="I336" s="19">
        <f t="shared" ref="I336:I399" si="72">C336*D336*D336*D336</f>
        <v>2.3170181528799998E-2</v>
      </c>
      <c r="J336" s="19">
        <f t="shared" ref="J336:J399" si="73">C336*D336*D336*D336*D336</f>
        <v>1.4231125494988959E-2</v>
      </c>
      <c r="K336" s="19">
        <f t="shared" ref="K336:K399" si="74">C336*E336*D336</f>
        <v>1.151922654051506E-2</v>
      </c>
      <c r="L336" s="19">
        <f t="shared" ref="L336:L399" si="75">C336*E336*D336*D336</f>
        <v>7.0751089411843493E-3</v>
      </c>
      <c r="M336" s="19">
        <f t="shared" ca="1" si="58"/>
        <v>0.19403840129970346</v>
      </c>
      <c r="N336" s="19">
        <f t="shared" ref="N336:N399" ca="1" si="76">C336*(M336-E336)^2</f>
        <v>4.2119311168121861E-6</v>
      </c>
      <c r="O336" s="155">
        <f t="shared" ref="O336:O399" ca="1" si="77">(C336*O$1-O$2*F336+O$3*H336)^2</f>
        <v>1092.6471067830564</v>
      </c>
      <c r="P336" s="19">
        <f t="shared" ref="P336:P399" ca="1" si="78">(-C336*O$2+O$4*F336-O$5*H336)^2</f>
        <v>1087.9020720438289</v>
      </c>
      <c r="Q336" s="19">
        <f t="shared" ref="Q336:Q399" ca="1" si="79">+(C336*O$3-F336*O$5+H336*O$6)^2</f>
        <v>2160.7761671290964</v>
      </c>
      <c r="R336" s="17">
        <f t="shared" ca="1" si="59"/>
        <v>-6.4899392268434886E-3</v>
      </c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</row>
    <row r="337" spans="1:35" x14ac:dyDescent="0.2">
      <c r="A337">
        <v>6142</v>
      </c>
      <c r="B337">
        <v>0.19154846207367487</v>
      </c>
      <c r="C337" s="157">
        <v>0.1</v>
      </c>
      <c r="D337" s="149">
        <f t="shared" si="69"/>
        <v>0.61419999999999997</v>
      </c>
      <c r="E337" s="149">
        <f t="shared" si="69"/>
        <v>0.19154846207367487</v>
      </c>
      <c r="F337" s="19">
        <f t="shared" si="70"/>
        <v>6.1420000000000002E-2</v>
      </c>
      <c r="G337" s="19">
        <f t="shared" si="70"/>
        <v>1.9154846207367487E-2</v>
      </c>
      <c r="H337" s="19">
        <f t="shared" si="71"/>
        <v>3.7724163999999998E-2</v>
      </c>
      <c r="I337" s="19">
        <f t="shared" si="72"/>
        <v>2.3170181528799998E-2</v>
      </c>
      <c r="J337" s="19">
        <f t="shared" si="73"/>
        <v>1.4231125494988959E-2</v>
      </c>
      <c r="K337" s="19">
        <f t="shared" si="74"/>
        <v>1.176490654056511E-2</v>
      </c>
      <c r="L337" s="19">
        <f t="shared" si="75"/>
        <v>7.2260055972150905E-3</v>
      </c>
      <c r="M337" s="19">
        <f t="shared" ca="1" si="58"/>
        <v>0.19403840129970346</v>
      </c>
      <c r="N337" s="19">
        <f t="shared" ca="1" si="76"/>
        <v>6.1997973493158109E-7</v>
      </c>
      <c r="O337" s="155">
        <f t="shared" ca="1" si="77"/>
        <v>1092.6471067830564</v>
      </c>
      <c r="P337" s="19">
        <f t="shared" ca="1" si="78"/>
        <v>1087.9020720438289</v>
      </c>
      <c r="Q337" s="19">
        <f t="shared" ca="1" si="79"/>
        <v>2160.7761671290964</v>
      </c>
      <c r="R337" s="17">
        <f t="shared" ca="1" si="59"/>
        <v>-2.4899392260285813E-3</v>
      </c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</row>
    <row r="338" spans="1:35" x14ac:dyDescent="0.2">
      <c r="A338">
        <v>6142</v>
      </c>
      <c r="B338">
        <v>0.20054846207187044</v>
      </c>
      <c r="C338" s="157">
        <v>0.1</v>
      </c>
      <c r="D338" s="149">
        <f t="shared" si="69"/>
        <v>0.61419999999999997</v>
      </c>
      <c r="E338" s="149">
        <f t="shared" si="69"/>
        <v>0.20054846207187044</v>
      </c>
      <c r="F338" s="19">
        <f t="shared" si="70"/>
        <v>6.1420000000000002E-2</v>
      </c>
      <c r="G338" s="19">
        <f t="shared" si="70"/>
        <v>2.0054846207187046E-2</v>
      </c>
      <c r="H338" s="19">
        <f t="shared" si="71"/>
        <v>3.7724163999999998E-2</v>
      </c>
      <c r="I338" s="19">
        <f t="shared" si="72"/>
        <v>2.3170181528799998E-2</v>
      </c>
      <c r="J338" s="19">
        <f t="shared" si="73"/>
        <v>1.4231125494988959E-2</v>
      </c>
      <c r="K338" s="19">
        <f t="shared" si="74"/>
        <v>1.2317686540454283E-2</v>
      </c>
      <c r="L338" s="19">
        <f t="shared" si="75"/>
        <v>7.5655230731470208E-3</v>
      </c>
      <c r="M338" s="19">
        <f t="shared" ca="1" si="58"/>
        <v>0.19403840129970346</v>
      </c>
      <c r="N338" s="19">
        <f t="shared" ca="1" si="76"/>
        <v>4.2380891257307357E-6</v>
      </c>
      <c r="O338" s="155">
        <f t="shared" ca="1" si="77"/>
        <v>1092.6471067830564</v>
      </c>
      <c r="P338" s="19">
        <f t="shared" ca="1" si="78"/>
        <v>1087.9020720438289</v>
      </c>
      <c r="Q338" s="19">
        <f t="shared" ca="1" si="79"/>
        <v>2160.7761671290964</v>
      </c>
      <c r="R338" s="17">
        <f t="shared" ca="1" si="59"/>
        <v>6.5100607721669812E-3</v>
      </c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</row>
    <row r="339" spans="1:35" x14ac:dyDescent="0.2">
      <c r="A339">
        <v>6142</v>
      </c>
      <c r="B339">
        <v>0.20254846207227789</v>
      </c>
      <c r="C339" s="157">
        <v>0.1</v>
      </c>
      <c r="D339" s="149">
        <f t="shared" si="69"/>
        <v>0.61419999999999997</v>
      </c>
      <c r="E339" s="149">
        <f t="shared" si="69"/>
        <v>0.20254846207227789</v>
      </c>
      <c r="F339" s="19">
        <f t="shared" si="70"/>
        <v>6.1420000000000002E-2</v>
      </c>
      <c r="G339" s="19">
        <f t="shared" si="70"/>
        <v>2.025484620722779E-2</v>
      </c>
      <c r="H339" s="19">
        <f t="shared" si="71"/>
        <v>3.7724163999999998E-2</v>
      </c>
      <c r="I339" s="19">
        <f t="shared" si="72"/>
        <v>2.3170181528799998E-2</v>
      </c>
      <c r="J339" s="19">
        <f t="shared" si="73"/>
        <v>1.4231125494988959E-2</v>
      </c>
      <c r="K339" s="19">
        <f t="shared" si="74"/>
        <v>1.2440526540479308E-2</v>
      </c>
      <c r="L339" s="19">
        <f t="shared" si="75"/>
        <v>7.6409714011623905E-3</v>
      </c>
      <c r="M339" s="19">
        <f t="shared" ca="1" si="58"/>
        <v>0.19403840129970346</v>
      </c>
      <c r="N339" s="19">
        <f t="shared" ca="1" si="76"/>
        <v>7.2421134352910196E-6</v>
      </c>
      <c r="O339" s="155">
        <f t="shared" ca="1" si="77"/>
        <v>1092.6471067830564</v>
      </c>
      <c r="P339" s="19">
        <f t="shared" ca="1" si="78"/>
        <v>1087.9020720438289</v>
      </c>
      <c r="Q339" s="19">
        <f t="shared" ca="1" si="79"/>
        <v>2160.7761671290964</v>
      </c>
      <c r="R339" s="17">
        <f t="shared" ca="1" si="59"/>
        <v>8.5100607725744348E-3</v>
      </c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</row>
    <row r="340" spans="1:35" x14ac:dyDescent="0.2">
      <c r="A340">
        <v>6142</v>
      </c>
      <c r="B340">
        <v>0.2035484620761196</v>
      </c>
      <c r="C340" s="157">
        <v>0.1</v>
      </c>
      <c r="D340" s="149">
        <f t="shared" si="69"/>
        <v>0.61419999999999997</v>
      </c>
      <c r="E340" s="149">
        <f t="shared" si="69"/>
        <v>0.2035484620761196</v>
      </c>
      <c r="F340" s="19">
        <f t="shared" si="70"/>
        <v>6.1420000000000002E-2</v>
      </c>
      <c r="G340" s="19">
        <f t="shared" si="70"/>
        <v>2.0354846207611962E-2</v>
      </c>
      <c r="H340" s="19">
        <f t="shared" si="71"/>
        <v>3.7724163999999998E-2</v>
      </c>
      <c r="I340" s="19">
        <f t="shared" si="72"/>
        <v>2.3170181528799998E-2</v>
      </c>
      <c r="J340" s="19">
        <f t="shared" si="73"/>
        <v>1.4231125494988959E-2</v>
      </c>
      <c r="K340" s="19">
        <f t="shared" si="74"/>
        <v>1.2501946540715266E-2</v>
      </c>
      <c r="L340" s="19">
        <f t="shared" si="75"/>
        <v>7.6786955653073159E-3</v>
      </c>
      <c r="M340" s="19">
        <f t="shared" ca="1" si="58"/>
        <v>0.19403840129970346</v>
      </c>
      <c r="N340" s="19">
        <f t="shared" ca="1" si="76"/>
        <v>9.0441255971128781E-6</v>
      </c>
      <c r="O340" s="155">
        <f t="shared" ca="1" si="77"/>
        <v>1092.6471067830564</v>
      </c>
      <c r="P340" s="19">
        <f t="shared" ca="1" si="78"/>
        <v>1087.9020720438289</v>
      </c>
      <c r="Q340" s="19">
        <f t="shared" ca="1" si="79"/>
        <v>2160.7761671290964</v>
      </c>
      <c r="R340" s="17">
        <f t="shared" ca="1" si="59"/>
        <v>9.5100607764161404E-3</v>
      </c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</row>
    <row r="341" spans="1:35" x14ac:dyDescent="0.2">
      <c r="A341">
        <v>6162</v>
      </c>
      <c r="B341">
        <v>0.17295699527849687</v>
      </c>
      <c r="C341" s="157">
        <v>0.1</v>
      </c>
      <c r="D341" s="149">
        <f t="shared" si="69"/>
        <v>0.61619999999999997</v>
      </c>
      <c r="E341" s="149">
        <f t="shared" si="69"/>
        <v>0.17295699527849687</v>
      </c>
      <c r="F341" s="19">
        <f t="shared" si="70"/>
        <v>6.1620000000000001E-2</v>
      </c>
      <c r="G341" s="19">
        <f t="shared" si="70"/>
        <v>1.7295699527849689E-2</v>
      </c>
      <c r="H341" s="19">
        <f t="shared" si="71"/>
        <v>3.7970244E-2</v>
      </c>
      <c r="I341" s="19">
        <f t="shared" si="72"/>
        <v>2.3397264352799998E-2</v>
      </c>
      <c r="J341" s="19">
        <f t="shared" si="73"/>
        <v>1.4417394294195359E-2</v>
      </c>
      <c r="K341" s="19">
        <f t="shared" si="74"/>
        <v>1.0657610049060977E-2</v>
      </c>
      <c r="L341" s="19">
        <f t="shared" si="75"/>
        <v>6.5672193122313736E-3</v>
      </c>
      <c r="M341" s="19">
        <f t="shared" ref="M341:M404" ca="1" si="80">+E$4+E$5*D341+E$6*D341^2</f>
        <v>0.19458748403947573</v>
      </c>
      <c r="N341" s="19">
        <f t="shared" ca="1" si="76"/>
        <v>4.6787804403883304E-5</v>
      </c>
      <c r="O341" s="155">
        <f t="shared" ca="1" si="77"/>
        <v>1075.9193363194117</v>
      </c>
      <c r="P341" s="19">
        <f t="shared" ca="1" si="78"/>
        <v>1089.1265575596758</v>
      </c>
      <c r="Q341" s="19">
        <f t="shared" ca="1" si="79"/>
        <v>2113.1858623975245</v>
      </c>
      <c r="R341" s="17">
        <f t="shared" ref="R341:R404" ca="1" si="81">+E341-M341</f>
        <v>-2.1630488760978867E-2</v>
      </c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</row>
    <row r="342" spans="1:35" x14ac:dyDescent="0.2">
      <c r="A342">
        <v>6162</v>
      </c>
      <c r="B342">
        <v>0.17995699528356093</v>
      </c>
      <c r="C342" s="157">
        <v>0.1</v>
      </c>
      <c r="D342" s="149">
        <f t="shared" si="69"/>
        <v>0.61619999999999997</v>
      </c>
      <c r="E342" s="149">
        <f t="shared" si="69"/>
        <v>0.17995699528356093</v>
      </c>
      <c r="F342" s="19">
        <f t="shared" si="70"/>
        <v>6.1620000000000001E-2</v>
      </c>
      <c r="G342" s="19">
        <f t="shared" si="70"/>
        <v>1.7995699528356095E-2</v>
      </c>
      <c r="H342" s="19">
        <f t="shared" si="71"/>
        <v>3.7970244E-2</v>
      </c>
      <c r="I342" s="19">
        <f t="shared" si="72"/>
        <v>2.3397264352799998E-2</v>
      </c>
      <c r="J342" s="19">
        <f t="shared" si="73"/>
        <v>1.4417394294195359E-2</v>
      </c>
      <c r="K342" s="19">
        <f t="shared" si="74"/>
        <v>1.1088950049373025E-2</v>
      </c>
      <c r="L342" s="19">
        <f t="shared" si="75"/>
        <v>6.8330110204236575E-3</v>
      </c>
      <c r="M342" s="19">
        <f t="shared" ca="1" si="80"/>
        <v>0.19458748403947573</v>
      </c>
      <c r="N342" s="19">
        <f t="shared" ca="1" si="76"/>
        <v>2.1405120123694943E-5</v>
      </c>
      <c r="O342" s="155">
        <f t="shared" ca="1" si="77"/>
        <v>1075.9193363194117</v>
      </c>
      <c r="P342" s="19">
        <f t="shared" ca="1" si="78"/>
        <v>1089.1265575596758</v>
      </c>
      <c r="Q342" s="19">
        <f t="shared" ca="1" si="79"/>
        <v>2113.1858623975245</v>
      </c>
      <c r="R342" s="17">
        <f t="shared" ca="1" si="81"/>
        <v>-1.46304887559148E-2</v>
      </c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</row>
    <row r="343" spans="1:35" x14ac:dyDescent="0.2">
      <c r="A343">
        <v>6162</v>
      </c>
      <c r="B343">
        <v>0.18095699528012668</v>
      </c>
      <c r="C343" s="157">
        <v>0.1</v>
      </c>
      <c r="D343" s="149">
        <f t="shared" si="69"/>
        <v>0.61619999999999997</v>
      </c>
      <c r="E343" s="149">
        <f t="shared" si="69"/>
        <v>0.18095699528012668</v>
      </c>
      <c r="F343" s="19">
        <f t="shared" si="70"/>
        <v>6.1620000000000001E-2</v>
      </c>
      <c r="G343" s="19">
        <f t="shared" si="70"/>
        <v>1.8095699528012668E-2</v>
      </c>
      <c r="H343" s="19">
        <f t="shared" si="71"/>
        <v>3.7970244E-2</v>
      </c>
      <c r="I343" s="19">
        <f t="shared" si="72"/>
        <v>2.3397264352799998E-2</v>
      </c>
      <c r="J343" s="19">
        <f t="shared" si="73"/>
        <v>1.4417394294195359E-2</v>
      </c>
      <c r="K343" s="19">
        <f t="shared" si="74"/>
        <v>1.1150570049161406E-2</v>
      </c>
      <c r="L343" s="19">
        <f t="shared" si="75"/>
        <v>6.8709812642932582E-3</v>
      </c>
      <c r="M343" s="19">
        <f t="shared" ca="1" si="80"/>
        <v>0.19458748403947573</v>
      </c>
      <c r="N343" s="19">
        <f t="shared" ca="1" si="76"/>
        <v>1.8579022381874087E-5</v>
      </c>
      <c r="O343" s="155">
        <f t="shared" ca="1" si="77"/>
        <v>1075.9193363194117</v>
      </c>
      <c r="P343" s="19">
        <f t="shared" ca="1" si="78"/>
        <v>1089.1265575596758</v>
      </c>
      <c r="Q343" s="19">
        <f t="shared" ca="1" si="79"/>
        <v>2113.1858623975245</v>
      </c>
      <c r="R343" s="17">
        <f t="shared" ca="1" si="81"/>
        <v>-1.3630488759349052E-2</v>
      </c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</row>
    <row r="344" spans="1:35" x14ac:dyDescent="0.2">
      <c r="A344">
        <v>6162</v>
      </c>
      <c r="B344">
        <v>0.19695699528338631</v>
      </c>
      <c r="C344" s="157">
        <v>0.1</v>
      </c>
      <c r="D344" s="149">
        <f t="shared" si="69"/>
        <v>0.61619999999999997</v>
      </c>
      <c r="E344" s="149">
        <f t="shared" si="69"/>
        <v>0.19695699528338631</v>
      </c>
      <c r="F344" s="19">
        <f t="shared" si="70"/>
        <v>6.1620000000000001E-2</v>
      </c>
      <c r="G344" s="19">
        <f t="shared" si="70"/>
        <v>1.9695699528338634E-2</v>
      </c>
      <c r="H344" s="19">
        <f t="shared" si="71"/>
        <v>3.7970244E-2</v>
      </c>
      <c r="I344" s="19">
        <f t="shared" si="72"/>
        <v>2.3397264352799998E-2</v>
      </c>
      <c r="J344" s="19">
        <f t="shared" si="73"/>
        <v>1.4417394294195359E-2</v>
      </c>
      <c r="K344" s="19">
        <f t="shared" si="74"/>
        <v>1.2136490049362266E-2</v>
      </c>
      <c r="L344" s="19">
        <f t="shared" si="75"/>
        <v>7.4785051684170276E-3</v>
      </c>
      <c r="M344" s="19">
        <f t="shared" ca="1" si="80"/>
        <v>0.19458748403947573</v>
      </c>
      <c r="N344" s="19">
        <f t="shared" ca="1" si="76"/>
        <v>5.6145835350186496E-7</v>
      </c>
      <c r="O344" s="155">
        <f t="shared" ca="1" si="77"/>
        <v>1075.9193363194117</v>
      </c>
      <c r="P344" s="19">
        <f t="shared" ca="1" si="78"/>
        <v>1089.1265575596758</v>
      </c>
      <c r="Q344" s="19">
        <f t="shared" ca="1" si="79"/>
        <v>2113.1858623975245</v>
      </c>
      <c r="R344" s="17">
        <f t="shared" ca="1" si="81"/>
        <v>2.369511243910577E-3</v>
      </c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</row>
    <row r="345" spans="1:35" x14ac:dyDescent="0.2">
      <c r="A345">
        <v>6164</v>
      </c>
      <c r="B345">
        <v>0.17229778117224276</v>
      </c>
      <c r="C345" s="157">
        <v>0.1</v>
      </c>
      <c r="D345" s="149">
        <f t="shared" si="69"/>
        <v>0.61639999999999995</v>
      </c>
      <c r="E345" s="149">
        <f t="shared" si="69"/>
        <v>0.17229778117224276</v>
      </c>
      <c r="F345" s="19">
        <f t="shared" si="70"/>
        <v>6.164E-2</v>
      </c>
      <c r="G345" s="19">
        <f t="shared" si="70"/>
        <v>1.7229778117224277E-2</v>
      </c>
      <c r="H345" s="19">
        <f t="shared" si="71"/>
        <v>3.7994896E-2</v>
      </c>
      <c r="I345" s="19">
        <f t="shared" si="72"/>
        <v>2.3420053894399998E-2</v>
      </c>
      <c r="J345" s="19">
        <f t="shared" si="73"/>
        <v>1.4436121220508158E-2</v>
      </c>
      <c r="K345" s="19">
        <f t="shared" si="74"/>
        <v>1.0620435231457044E-2</v>
      </c>
      <c r="L345" s="19">
        <f t="shared" si="75"/>
        <v>6.5464362766701209E-3</v>
      </c>
      <c r="M345" s="19">
        <f t="shared" ca="1" si="80"/>
        <v>0.19464239228598393</v>
      </c>
      <c r="N345" s="19">
        <f t="shared" ca="1" si="76"/>
        <v>4.9928164582432542E-5</v>
      </c>
      <c r="O345" s="155">
        <f t="shared" ca="1" si="77"/>
        <v>1074.2511342920302</v>
      </c>
      <c r="P345" s="19">
        <f t="shared" ca="1" si="78"/>
        <v>1089.2454600809194</v>
      </c>
      <c r="Q345" s="19">
        <f t="shared" ca="1" si="79"/>
        <v>2108.443473147192</v>
      </c>
      <c r="R345" s="17">
        <f t="shared" ca="1" si="81"/>
        <v>-2.234461111374117E-2</v>
      </c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</row>
    <row r="346" spans="1:35" x14ac:dyDescent="0.2">
      <c r="A346">
        <v>6164</v>
      </c>
      <c r="B346">
        <v>0.17629778117305767</v>
      </c>
      <c r="C346" s="157">
        <v>0.1</v>
      </c>
      <c r="D346" s="149">
        <f t="shared" si="69"/>
        <v>0.61639999999999995</v>
      </c>
      <c r="E346" s="149">
        <f t="shared" si="69"/>
        <v>0.17629778117305767</v>
      </c>
      <c r="F346" s="19">
        <f t="shared" si="70"/>
        <v>6.164E-2</v>
      </c>
      <c r="G346" s="19">
        <f t="shared" si="70"/>
        <v>1.7629778117305768E-2</v>
      </c>
      <c r="H346" s="19">
        <f t="shared" si="71"/>
        <v>3.7994896E-2</v>
      </c>
      <c r="I346" s="19">
        <f t="shared" si="72"/>
        <v>2.3420053894399998E-2</v>
      </c>
      <c r="J346" s="19">
        <f t="shared" si="73"/>
        <v>1.4436121220508158E-2</v>
      </c>
      <c r="K346" s="19">
        <f t="shared" si="74"/>
        <v>1.0866995231507274E-2</v>
      </c>
      <c r="L346" s="19">
        <f t="shared" si="75"/>
        <v>6.6984158607010834E-3</v>
      </c>
      <c r="M346" s="19">
        <f t="shared" ca="1" si="80"/>
        <v>0.19464239228598393</v>
      </c>
      <c r="N346" s="19">
        <f t="shared" ca="1" si="76"/>
        <v>3.3652475688449774E-5</v>
      </c>
      <c r="O346" s="155">
        <f t="shared" ca="1" si="77"/>
        <v>1074.2511342920302</v>
      </c>
      <c r="P346" s="19">
        <f t="shared" ca="1" si="78"/>
        <v>1089.2454600809194</v>
      </c>
      <c r="Q346" s="19">
        <f t="shared" ca="1" si="79"/>
        <v>2108.443473147192</v>
      </c>
      <c r="R346" s="17">
        <f t="shared" ca="1" si="81"/>
        <v>-1.8344611112926262E-2</v>
      </c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</row>
    <row r="347" spans="1:35" x14ac:dyDescent="0.2">
      <c r="A347">
        <v>6164</v>
      </c>
      <c r="B347">
        <v>0.1952977811732905</v>
      </c>
      <c r="C347" s="157">
        <v>0.1</v>
      </c>
      <c r="D347" s="149">
        <f t="shared" si="69"/>
        <v>0.61639999999999995</v>
      </c>
      <c r="E347" s="149">
        <f t="shared" si="69"/>
        <v>0.1952977811732905</v>
      </c>
      <c r="F347" s="19">
        <f t="shared" si="70"/>
        <v>6.164E-2</v>
      </c>
      <c r="G347" s="19">
        <f t="shared" si="70"/>
        <v>1.952977811732905E-2</v>
      </c>
      <c r="H347" s="19">
        <f t="shared" si="71"/>
        <v>3.7994896E-2</v>
      </c>
      <c r="I347" s="19">
        <f t="shared" si="72"/>
        <v>2.3420053894399998E-2</v>
      </c>
      <c r="J347" s="19">
        <f t="shared" si="73"/>
        <v>1.4436121220508158E-2</v>
      </c>
      <c r="K347" s="19">
        <f t="shared" si="74"/>
        <v>1.2038155231521625E-2</v>
      </c>
      <c r="L347" s="19">
        <f t="shared" si="75"/>
        <v>7.420318884709929E-3</v>
      </c>
      <c r="M347" s="19">
        <f t="shared" ca="1" si="80"/>
        <v>0.19464239228598393</v>
      </c>
      <c r="N347" s="19">
        <f t="shared" ca="1" si="76"/>
        <v>4.295345936049417E-8</v>
      </c>
      <c r="O347" s="155">
        <f t="shared" ca="1" si="77"/>
        <v>1074.2511342920302</v>
      </c>
      <c r="P347" s="19">
        <f t="shared" ca="1" si="78"/>
        <v>1089.2454600809194</v>
      </c>
      <c r="Q347" s="19">
        <f t="shared" ca="1" si="79"/>
        <v>2108.443473147192</v>
      </c>
      <c r="R347" s="17">
        <f t="shared" ca="1" si="81"/>
        <v>6.553888873065683E-4</v>
      </c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</row>
    <row r="348" spans="1:35" x14ac:dyDescent="0.2">
      <c r="A348">
        <v>6164</v>
      </c>
      <c r="B348">
        <v>0.1952977811732905</v>
      </c>
      <c r="C348" s="157">
        <v>0.1</v>
      </c>
      <c r="D348" s="149">
        <f t="shared" si="69"/>
        <v>0.61639999999999995</v>
      </c>
      <c r="E348" s="149">
        <f t="shared" si="69"/>
        <v>0.1952977811732905</v>
      </c>
      <c r="F348" s="19">
        <f t="shared" si="70"/>
        <v>6.164E-2</v>
      </c>
      <c r="G348" s="19">
        <f t="shared" si="70"/>
        <v>1.952977811732905E-2</v>
      </c>
      <c r="H348" s="19">
        <f t="shared" si="71"/>
        <v>3.7994896E-2</v>
      </c>
      <c r="I348" s="19">
        <f t="shared" si="72"/>
        <v>2.3420053894399998E-2</v>
      </c>
      <c r="J348" s="19">
        <f t="shared" si="73"/>
        <v>1.4436121220508158E-2</v>
      </c>
      <c r="K348" s="19">
        <f t="shared" si="74"/>
        <v>1.2038155231521625E-2</v>
      </c>
      <c r="L348" s="19">
        <f t="shared" si="75"/>
        <v>7.420318884709929E-3</v>
      </c>
      <c r="M348" s="19">
        <f t="shared" ca="1" si="80"/>
        <v>0.19464239228598393</v>
      </c>
      <c r="N348" s="19">
        <f t="shared" ca="1" si="76"/>
        <v>4.295345936049417E-8</v>
      </c>
      <c r="O348" s="155">
        <f t="shared" ca="1" si="77"/>
        <v>1074.2511342920302</v>
      </c>
      <c r="P348" s="19">
        <f t="shared" ca="1" si="78"/>
        <v>1089.2454600809194</v>
      </c>
      <c r="Q348" s="19">
        <f t="shared" ca="1" si="79"/>
        <v>2108.443473147192</v>
      </c>
      <c r="R348" s="17">
        <f t="shared" ca="1" si="81"/>
        <v>6.553888873065683E-4</v>
      </c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</row>
    <row r="349" spans="1:35" x14ac:dyDescent="0.2">
      <c r="A349">
        <v>6171</v>
      </c>
      <c r="B349">
        <v>0.20249043511731626</v>
      </c>
      <c r="C349" s="157">
        <v>0.1</v>
      </c>
      <c r="D349" s="149">
        <f t="shared" si="69"/>
        <v>0.61709999999999998</v>
      </c>
      <c r="E349" s="149">
        <f t="shared" si="69"/>
        <v>0.20249043511731626</v>
      </c>
      <c r="F349" s="19">
        <f t="shared" si="70"/>
        <v>6.1710000000000001E-2</v>
      </c>
      <c r="G349" s="19">
        <f t="shared" si="70"/>
        <v>2.0249043511731627E-2</v>
      </c>
      <c r="H349" s="19">
        <f t="shared" si="71"/>
        <v>3.8081241000000002E-2</v>
      </c>
      <c r="I349" s="19">
        <f t="shared" si="72"/>
        <v>2.3499933821100001E-2</v>
      </c>
      <c r="J349" s="19">
        <f t="shared" si="73"/>
        <v>1.4501809161000811E-2</v>
      </c>
      <c r="K349" s="19">
        <f t="shared" si="74"/>
        <v>1.2495684751089586E-2</v>
      </c>
      <c r="L349" s="19">
        <f t="shared" si="75"/>
        <v>7.7110870598973832E-3</v>
      </c>
      <c r="M349" s="19">
        <f t="shared" ca="1" si="80"/>
        <v>0.19483457110943203</v>
      </c>
      <c r="N349" s="19">
        <f t="shared" ca="1" si="76"/>
        <v>5.861225370721724E-6</v>
      </c>
      <c r="O349" s="155">
        <f t="shared" ca="1" si="77"/>
        <v>1068.419018411689</v>
      </c>
      <c r="P349" s="19">
        <f t="shared" ca="1" si="78"/>
        <v>1089.6565375371397</v>
      </c>
      <c r="Q349" s="19">
        <f t="shared" ca="1" si="79"/>
        <v>2091.8692295592505</v>
      </c>
      <c r="R349" s="17">
        <f t="shared" ca="1" si="81"/>
        <v>7.6558640078842333E-3</v>
      </c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</row>
    <row r="350" spans="1:35" x14ac:dyDescent="0.2">
      <c r="A350">
        <v>6341</v>
      </c>
      <c r="B350">
        <v>0.20940826370489182</v>
      </c>
      <c r="C350" s="157">
        <v>0.1</v>
      </c>
      <c r="D350" s="149">
        <f t="shared" si="69"/>
        <v>0.6341</v>
      </c>
      <c r="E350" s="149">
        <f t="shared" si="69"/>
        <v>0.20940826370489182</v>
      </c>
      <c r="F350" s="19">
        <f t="shared" si="70"/>
        <v>6.3410000000000008E-2</v>
      </c>
      <c r="G350" s="19">
        <f t="shared" si="70"/>
        <v>2.0940826370489184E-2</v>
      </c>
      <c r="H350" s="19">
        <f t="shared" si="71"/>
        <v>4.0208281000000005E-2</v>
      </c>
      <c r="I350" s="19">
        <f t="shared" si="72"/>
        <v>2.5496070982100005E-2</v>
      </c>
      <c r="J350" s="19">
        <f t="shared" si="73"/>
        <v>1.6167058609749613E-2</v>
      </c>
      <c r="K350" s="19">
        <f t="shared" si="74"/>
        <v>1.3278578001527191E-2</v>
      </c>
      <c r="L350" s="19">
        <f t="shared" si="75"/>
        <v>8.4199463107683913E-3</v>
      </c>
      <c r="M350" s="19">
        <f t="shared" ca="1" si="80"/>
        <v>0.19950175232239453</v>
      </c>
      <c r="N350" s="19">
        <f t="shared" ca="1" si="76"/>
        <v>9.8138967771548383E-6</v>
      </c>
      <c r="O350" s="155">
        <f t="shared" ca="1" si="77"/>
        <v>930.05057865344008</v>
      </c>
      <c r="P350" s="19">
        <f t="shared" ca="1" si="78"/>
        <v>1097.2024416543386</v>
      </c>
      <c r="Q350" s="19">
        <f t="shared" ca="1" si="79"/>
        <v>1701.7413474836358</v>
      </c>
      <c r="R350" s="17">
        <f t="shared" ca="1" si="81"/>
        <v>9.9065113824972906E-3</v>
      </c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</row>
    <row r="351" spans="1:35" x14ac:dyDescent="0.2">
      <c r="A351">
        <v>6377</v>
      </c>
      <c r="B351">
        <v>0.20402041854737477</v>
      </c>
      <c r="C351" s="157">
        <v>1</v>
      </c>
      <c r="D351" s="149">
        <f t="shared" si="69"/>
        <v>0.63770000000000004</v>
      </c>
      <c r="E351" s="149">
        <f t="shared" si="69"/>
        <v>0.20402041854737477</v>
      </c>
      <c r="F351" s="19">
        <f t="shared" si="70"/>
        <v>0.63770000000000004</v>
      </c>
      <c r="G351" s="19">
        <f t="shared" si="70"/>
        <v>0.20402041854737477</v>
      </c>
      <c r="H351" s="19">
        <f t="shared" si="71"/>
        <v>0.40666129000000006</v>
      </c>
      <c r="I351" s="19">
        <f t="shared" si="72"/>
        <v>0.25932790463300004</v>
      </c>
      <c r="J351" s="19">
        <f t="shared" si="73"/>
        <v>0.16537340478446413</v>
      </c>
      <c r="K351" s="19">
        <f t="shared" si="74"/>
        <v>0.1301038209076609</v>
      </c>
      <c r="L351" s="19">
        <f t="shared" si="75"/>
        <v>8.2967206592815368E-2</v>
      </c>
      <c r="M351" s="19">
        <f t="shared" ca="1" si="80"/>
        <v>0.20049009194947909</v>
      </c>
      <c r="N351" s="19">
        <f t="shared" ca="1" si="76"/>
        <v>1.2463205887809671E-5</v>
      </c>
      <c r="O351" s="155">
        <f t="shared" ca="1" si="77"/>
        <v>90159.024249339374</v>
      </c>
      <c r="P351" s="19">
        <f t="shared" ca="1" si="78"/>
        <v>109819.71265553818</v>
      </c>
      <c r="Q351" s="19">
        <f t="shared" ca="1" si="79"/>
        <v>162243.79088074848</v>
      </c>
      <c r="R351" s="17">
        <f t="shared" ca="1" si="81"/>
        <v>3.5303265978956777E-3</v>
      </c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</row>
    <row r="352" spans="1:35" x14ac:dyDescent="0.2">
      <c r="A352">
        <v>6377</v>
      </c>
      <c r="B352">
        <v>0.20462041854676941</v>
      </c>
      <c r="C352" s="157">
        <v>1</v>
      </c>
      <c r="D352" s="149">
        <f t="shared" si="69"/>
        <v>0.63770000000000004</v>
      </c>
      <c r="E352" s="149">
        <f t="shared" si="69"/>
        <v>0.20462041854676941</v>
      </c>
      <c r="F352" s="19">
        <f t="shared" si="70"/>
        <v>0.63770000000000004</v>
      </c>
      <c r="G352" s="19">
        <f t="shared" si="70"/>
        <v>0.20462041854676941</v>
      </c>
      <c r="H352" s="19">
        <f t="shared" si="71"/>
        <v>0.40666129000000006</v>
      </c>
      <c r="I352" s="19">
        <f t="shared" si="72"/>
        <v>0.25932790463300004</v>
      </c>
      <c r="J352" s="19">
        <f t="shared" si="73"/>
        <v>0.16537340478446413</v>
      </c>
      <c r="K352" s="19">
        <f t="shared" si="74"/>
        <v>0.13048644090727485</v>
      </c>
      <c r="L352" s="19">
        <f t="shared" si="75"/>
        <v>8.3211203366569175E-2</v>
      </c>
      <c r="M352" s="19">
        <f t="shared" ca="1" si="80"/>
        <v>0.20049009194947909</v>
      </c>
      <c r="N352" s="19">
        <f t="shared" ca="1" si="76"/>
        <v>1.7059597800283817E-5</v>
      </c>
      <c r="O352" s="155">
        <f t="shared" ca="1" si="77"/>
        <v>90159.024249339374</v>
      </c>
      <c r="P352" s="19">
        <f t="shared" ca="1" si="78"/>
        <v>109819.71265553818</v>
      </c>
      <c r="Q352" s="19">
        <f t="shared" ca="1" si="79"/>
        <v>162243.79088074848</v>
      </c>
      <c r="R352" s="17">
        <f t="shared" ca="1" si="81"/>
        <v>4.130326597290318E-3</v>
      </c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</row>
    <row r="353" spans="1:35" x14ac:dyDescent="0.2">
      <c r="A353">
        <v>6377</v>
      </c>
      <c r="B353">
        <v>0.20742041854879503</v>
      </c>
      <c r="C353" s="157">
        <v>1</v>
      </c>
      <c r="D353" s="149">
        <f t="shared" si="69"/>
        <v>0.63770000000000004</v>
      </c>
      <c r="E353" s="149">
        <f t="shared" si="69"/>
        <v>0.20742041854879503</v>
      </c>
      <c r="F353" s="19">
        <f t="shared" si="70"/>
        <v>0.63770000000000004</v>
      </c>
      <c r="G353" s="19">
        <f t="shared" si="70"/>
        <v>0.20742041854879503</v>
      </c>
      <c r="H353" s="19">
        <f t="shared" si="71"/>
        <v>0.40666129000000006</v>
      </c>
      <c r="I353" s="19">
        <f t="shared" si="72"/>
        <v>0.25932790463300004</v>
      </c>
      <c r="J353" s="19">
        <f t="shared" si="73"/>
        <v>0.16537340478446413</v>
      </c>
      <c r="K353" s="19">
        <f t="shared" si="74"/>
        <v>0.13227200090856661</v>
      </c>
      <c r="L353" s="19">
        <f t="shared" si="75"/>
        <v>8.434985497939293E-2</v>
      </c>
      <c r="M353" s="19">
        <f t="shared" ca="1" si="80"/>
        <v>0.20049009194947909</v>
      </c>
      <c r="N353" s="19">
        <f t="shared" ca="1" si="76"/>
        <v>4.8029426773186103E-5</v>
      </c>
      <c r="O353" s="155">
        <f t="shared" ca="1" si="77"/>
        <v>90159.024249339374</v>
      </c>
      <c r="P353" s="19">
        <f t="shared" ca="1" si="78"/>
        <v>109819.71265553818</v>
      </c>
      <c r="Q353" s="19">
        <f t="shared" ca="1" si="79"/>
        <v>162243.79088074848</v>
      </c>
      <c r="R353" s="17">
        <f t="shared" ca="1" si="81"/>
        <v>6.9303265993159446E-3</v>
      </c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</row>
    <row r="354" spans="1:35" x14ac:dyDescent="0.2">
      <c r="A354">
        <v>6397</v>
      </c>
      <c r="B354">
        <v>0.20201428441457445</v>
      </c>
      <c r="C354" s="157">
        <v>1</v>
      </c>
      <c r="D354" s="149">
        <f t="shared" si="69"/>
        <v>0.63970000000000005</v>
      </c>
      <c r="E354" s="149">
        <f t="shared" si="69"/>
        <v>0.20201428441457445</v>
      </c>
      <c r="F354" s="19">
        <f t="shared" si="70"/>
        <v>0.63970000000000005</v>
      </c>
      <c r="G354" s="19">
        <f t="shared" si="70"/>
        <v>0.20201428441457445</v>
      </c>
      <c r="H354" s="19">
        <f t="shared" si="71"/>
        <v>0.40921609000000003</v>
      </c>
      <c r="I354" s="19">
        <f t="shared" si="72"/>
        <v>0.26177553277300003</v>
      </c>
      <c r="J354" s="19">
        <f t="shared" si="73"/>
        <v>0.16745780831488813</v>
      </c>
      <c r="K354" s="19">
        <f t="shared" si="74"/>
        <v>0.12922853774000329</v>
      </c>
      <c r="L354" s="19">
        <f t="shared" si="75"/>
        <v>8.2667495592280107E-2</v>
      </c>
      <c r="M354" s="19">
        <f t="shared" ca="1" si="80"/>
        <v>0.20103916882087022</v>
      </c>
      <c r="N354" s="19">
        <f t="shared" ca="1" si="76"/>
        <v>9.5085042108513985E-7</v>
      </c>
      <c r="O354" s="155">
        <f t="shared" ca="1" si="77"/>
        <v>88591.174196711276</v>
      </c>
      <c r="P354" s="19">
        <f t="shared" ca="1" si="78"/>
        <v>109865.83020516345</v>
      </c>
      <c r="Q354" s="19">
        <f t="shared" ca="1" si="79"/>
        <v>157892.25840709801</v>
      </c>
      <c r="R354" s="17">
        <f t="shared" ca="1" si="81"/>
        <v>9.7511559370422329E-4</v>
      </c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</row>
    <row r="355" spans="1:35" x14ac:dyDescent="0.2">
      <c r="A355">
        <v>6397</v>
      </c>
      <c r="B355">
        <v>0.20271428441144287</v>
      </c>
      <c r="C355" s="157">
        <v>1</v>
      </c>
      <c r="D355" s="149">
        <f t="shared" si="69"/>
        <v>0.63970000000000005</v>
      </c>
      <c r="E355" s="149">
        <f t="shared" si="69"/>
        <v>0.20271428441144287</v>
      </c>
      <c r="F355" s="19">
        <f t="shared" si="70"/>
        <v>0.63970000000000005</v>
      </c>
      <c r="G355" s="19">
        <f t="shared" si="70"/>
        <v>0.20271428441144287</v>
      </c>
      <c r="H355" s="19">
        <f t="shared" si="71"/>
        <v>0.40921609000000003</v>
      </c>
      <c r="I355" s="19">
        <f t="shared" si="72"/>
        <v>0.26177553277300003</v>
      </c>
      <c r="J355" s="19">
        <f t="shared" si="73"/>
        <v>0.16745780831488813</v>
      </c>
      <c r="K355" s="19">
        <f t="shared" si="74"/>
        <v>0.129676327738</v>
      </c>
      <c r="L355" s="19">
        <f t="shared" si="75"/>
        <v>8.2953946853998609E-2</v>
      </c>
      <c r="M355" s="19">
        <f t="shared" ca="1" si="80"/>
        <v>0.20103916882087022</v>
      </c>
      <c r="N355" s="19">
        <f t="shared" ca="1" si="76"/>
        <v>2.8060122417795618E-6</v>
      </c>
      <c r="O355" s="155">
        <f t="shared" ca="1" si="77"/>
        <v>88591.174196711276</v>
      </c>
      <c r="P355" s="19">
        <f t="shared" ca="1" si="78"/>
        <v>109865.83020516345</v>
      </c>
      <c r="Q355" s="19">
        <f t="shared" ca="1" si="79"/>
        <v>157892.25840709801</v>
      </c>
      <c r="R355" s="17">
        <f t="shared" ca="1" si="81"/>
        <v>1.6751155905726511E-3</v>
      </c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</row>
    <row r="356" spans="1:35" x14ac:dyDescent="0.2">
      <c r="A356">
        <v>6397</v>
      </c>
      <c r="B356">
        <v>0.20271428441144287</v>
      </c>
      <c r="C356" s="157">
        <v>1</v>
      </c>
      <c r="D356" s="149">
        <f t="shared" si="69"/>
        <v>0.63970000000000005</v>
      </c>
      <c r="E356" s="149">
        <f t="shared" si="69"/>
        <v>0.20271428441144287</v>
      </c>
      <c r="F356" s="19">
        <f t="shared" si="70"/>
        <v>0.63970000000000005</v>
      </c>
      <c r="G356" s="19">
        <f t="shared" si="70"/>
        <v>0.20271428441144287</v>
      </c>
      <c r="H356" s="19">
        <f t="shared" si="71"/>
        <v>0.40921609000000003</v>
      </c>
      <c r="I356" s="19">
        <f t="shared" si="72"/>
        <v>0.26177553277300003</v>
      </c>
      <c r="J356" s="19">
        <f t="shared" si="73"/>
        <v>0.16745780831488813</v>
      </c>
      <c r="K356" s="19">
        <f t="shared" si="74"/>
        <v>0.129676327738</v>
      </c>
      <c r="L356" s="19">
        <f t="shared" si="75"/>
        <v>8.2953946853998609E-2</v>
      </c>
      <c r="M356" s="19">
        <f t="shared" ca="1" si="80"/>
        <v>0.20103916882087022</v>
      </c>
      <c r="N356" s="19">
        <f t="shared" ca="1" si="76"/>
        <v>2.8060122417795618E-6</v>
      </c>
      <c r="O356" s="155">
        <f t="shared" ca="1" si="77"/>
        <v>88591.174196711276</v>
      </c>
      <c r="P356" s="19">
        <f t="shared" ca="1" si="78"/>
        <v>109865.83020516345</v>
      </c>
      <c r="Q356" s="19">
        <f t="shared" ca="1" si="79"/>
        <v>157892.25840709801</v>
      </c>
      <c r="R356" s="17">
        <f t="shared" ca="1" si="81"/>
        <v>1.6751155905726511E-3</v>
      </c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</row>
    <row r="357" spans="1:35" x14ac:dyDescent="0.2">
      <c r="A357">
        <v>6397</v>
      </c>
      <c r="B357">
        <v>0.2034142844083113</v>
      </c>
      <c r="C357" s="157">
        <v>1</v>
      </c>
      <c r="D357" s="149">
        <f t="shared" si="69"/>
        <v>0.63970000000000005</v>
      </c>
      <c r="E357" s="149">
        <f t="shared" si="69"/>
        <v>0.2034142844083113</v>
      </c>
      <c r="F357" s="19">
        <f t="shared" si="70"/>
        <v>0.63970000000000005</v>
      </c>
      <c r="G357" s="19">
        <f t="shared" si="70"/>
        <v>0.2034142844083113</v>
      </c>
      <c r="H357" s="19">
        <f t="shared" si="71"/>
        <v>0.40921609000000003</v>
      </c>
      <c r="I357" s="19">
        <f t="shared" si="72"/>
        <v>0.26177553277300003</v>
      </c>
      <c r="J357" s="19">
        <f t="shared" si="73"/>
        <v>0.16745780831488813</v>
      </c>
      <c r="K357" s="19">
        <f t="shared" si="74"/>
        <v>0.13012411773599675</v>
      </c>
      <c r="L357" s="19">
        <f t="shared" si="75"/>
        <v>8.3240398115717124E-2</v>
      </c>
      <c r="M357" s="19">
        <f t="shared" ca="1" si="80"/>
        <v>0.20103916882087022</v>
      </c>
      <c r="N357" s="19">
        <f t="shared" ca="1" si="76"/>
        <v>5.6411740537055819E-6</v>
      </c>
      <c r="O357" s="155">
        <f t="shared" ca="1" si="77"/>
        <v>88591.174196711276</v>
      </c>
      <c r="P357" s="19">
        <f t="shared" ca="1" si="78"/>
        <v>109865.83020516345</v>
      </c>
      <c r="Q357" s="19">
        <f t="shared" ca="1" si="79"/>
        <v>157892.25840709801</v>
      </c>
      <c r="R357" s="17">
        <f t="shared" ca="1" si="81"/>
        <v>2.375115587441079E-3</v>
      </c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</row>
    <row r="358" spans="1:35" x14ac:dyDescent="0.2">
      <c r="A358">
        <v>6397</v>
      </c>
      <c r="B358">
        <v>0.20691428441448131</v>
      </c>
      <c r="C358" s="157">
        <v>1</v>
      </c>
      <c r="D358" s="149">
        <f t="shared" si="69"/>
        <v>0.63970000000000005</v>
      </c>
      <c r="E358" s="149">
        <f t="shared" si="69"/>
        <v>0.20691428441448131</v>
      </c>
      <c r="F358" s="19">
        <f t="shared" si="70"/>
        <v>0.63970000000000005</v>
      </c>
      <c r="G358" s="19">
        <f t="shared" si="70"/>
        <v>0.20691428441448131</v>
      </c>
      <c r="H358" s="19">
        <f t="shared" si="71"/>
        <v>0.40921609000000003</v>
      </c>
      <c r="I358" s="19">
        <f t="shared" si="72"/>
        <v>0.26177553277300003</v>
      </c>
      <c r="J358" s="19">
        <f t="shared" si="73"/>
        <v>0.16745780831488813</v>
      </c>
      <c r="K358" s="19">
        <f t="shared" si="74"/>
        <v>0.13236306773994372</v>
      </c>
      <c r="L358" s="19">
        <f t="shared" si="75"/>
        <v>8.4672654433241998E-2</v>
      </c>
      <c r="M358" s="19">
        <f t="shared" ca="1" si="80"/>
        <v>0.20103916882087022</v>
      </c>
      <c r="N358" s="19">
        <f t="shared" ca="1" si="76"/>
        <v>3.4516983238292203E-5</v>
      </c>
      <c r="O358" s="155">
        <f t="shared" ca="1" si="77"/>
        <v>88591.174196711276</v>
      </c>
      <c r="P358" s="19">
        <f t="shared" ca="1" si="78"/>
        <v>109865.83020516345</v>
      </c>
      <c r="Q358" s="19">
        <f t="shared" ca="1" si="79"/>
        <v>157892.25840709801</v>
      </c>
      <c r="R358" s="17">
        <f t="shared" ca="1" si="81"/>
        <v>5.875115593611091E-3</v>
      </c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</row>
    <row r="359" spans="1:35" x14ac:dyDescent="0.2">
      <c r="A359">
        <v>6397</v>
      </c>
      <c r="B359">
        <v>0.20831428440821817</v>
      </c>
      <c r="C359" s="157">
        <v>1</v>
      </c>
      <c r="D359" s="149">
        <f t="shared" si="69"/>
        <v>0.63970000000000005</v>
      </c>
      <c r="E359" s="149">
        <f t="shared" si="69"/>
        <v>0.20831428440821817</v>
      </c>
      <c r="F359" s="19">
        <f t="shared" si="70"/>
        <v>0.63970000000000005</v>
      </c>
      <c r="G359" s="19">
        <f t="shared" si="70"/>
        <v>0.20831428440821817</v>
      </c>
      <c r="H359" s="19">
        <f t="shared" si="71"/>
        <v>0.40921609000000003</v>
      </c>
      <c r="I359" s="19">
        <f t="shared" si="72"/>
        <v>0.26177553277300003</v>
      </c>
      <c r="J359" s="19">
        <f t="shared" si="73"/>
        <v>0.16745780831488813</v>
      </c>
      <c r="K359" s="19">
        <f t="shared" si="74"/>
        <v>0.13325864773593718</v>
      </c>
      <c r="L359" s="19">
        <f t="shared" si="75"/>
        <v>8.5245556956679014E-2</v>
      </c>
      <c r="M359" s="19">
        <f t="shared" ca="1" si="80"/>
        <v>0.20103916882087022</v>
      </c>
      <c r="N359" s="19">
        <f t="shared" ca="1" si="76"/>
        <v>5.2927306809273059E-5</v>
      </c>
      <c r="O359" s="155">
        <f t="shared" ca="1" si="77"/>
        <v>88591.174196711276</v>
      </c>
      <c r="P359" s="19">
        <f t="shared" ca="1" si="78"/>
        <v>109865.83020516345</v>
      </c>
      <c r="Q359" s="19">
        <f t="shared" ca="1" si="79"/>
        <v>157892.25840709801</v>
      </c>
      <c r="R359" s="17">
        <f t="shared" ca="1" si="81"/>
        <v>7.2751155873479467E-3</v>
      </c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</row>
    <row r="360" spans="1:35" x14ac:dyDescent="0.2">
      <c r="A360">
        <v>6397</v>
      </c>
      <c r="B360">
        <v>0.20831428440821817</v>
      </c>
      <c r="C360" s="157">
        <v>1</v>
      </c>
      <c r="D360" s="149">
        <f t="shared" si="69"/>
        <v>0.63970000000000005</v>
      </c>
      <c r="E360" s="149">
        <f t="shared" si="69"/>
        <v>0.20831428440821817</v>
      </c>
      <c r="F360" s="19">
        <f t="shared" si="70"/>
        <v>0.63970000000000005</v>
      </c>
      <c r="G360" s="19">
        <f t="shared" si="70"/>
        <v>0.20831428440821817</v>
      </c>
      <c r="H360" s="19">
        <f t="shared" si="71"/>
        <v>0.40921609000000003</v>
      </c>
      <c r="I360" s="19">
        <f t="shared" si="72"/>
        <v>0.26177553277300003</v>
      </c>
      <c r="J360" s="19">
        <f t="shared" si="73"/>
        <v>0.16745780831488813</v>
      </c>
      <c r="K360" s="19">
        <f t="shared" si="74"/>
        <v>0.13325864773593718</v>
      </c>
      <c r="L360" s="19">
        <f t="shared" si="75"/>
        <v>8.5245556956679014E-2</v>
      </c>
      <c r="M360" s="19">
        <f t="shared" ca="1" si="80"/>
        <v>0.20103916882087022</v>
      </c>
      <c r="N360" s="19">
        <f t="shared" ca="1" si="76"/>
        <v>5.2927306809273059E-5</v>
      </c>
      <c r="O360" s="155">
        <f t="shared" ca="1" si="77"/>
        <v>88591.174196711276</v>
      </c>
      <c r="P360" s="19">
        <f t="shared" ca="1" si="78"/>
        <v>109865.83020516345</v>
      </c>
      <c r="Q360" s="19">
        <f t="shared" ca="1" si="79"/>
        <v>157892.25840709801</v>
      </c>
      <c r="R360" s="17">
        <f t="shared" ca="1" si="81"/>
        <v>7.2751155873479467E-3</v>
      </c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</row>
    <row r="361" spans="1:35" x14ac:dyDescent="0.2">
      <c r="A361">
        <v>6397</v>
      </c>
      <c r="B361">
        <v>0.20831428440821817</v>
      </c>
      <c r="C361" s="157">
        <v>1</v>
      </c>
      <c r="D361" s="149">
        <f t="shared" si="69"/>
        <v>0.63970000000000005</v>
      </c>
      <c r="E361" s="149">
        <f t="shared" si="69"/>
        <v>0.20831428440821817</v>
      </c>
      <c r="F361" s="19">
        <f t="shared" si="70"/>
        <v>0.63970000000000005</v>
      </c>
      <c r="G361" s="19">
        <f t="shared" si="70"/>
        <v>0.20831428440821817</v>
      </c>
      <c r="H361" s="19">
        <f t="shared" si="71"/>
        <v>0.40921609000000003</v>
      </c>
      <c r="I361" s="19">
        <f t="shared" si="72"/>
        <v>0.26177553277300003</v>
      </c>
      <c r="J361" s="19">
        <f t="shared" si="73"/>
        <v>0.16745780831488813</v>
      </c>
      <c r="K361" s="19">
        <f t="shared" si="74"/>
        <v>0.13325864773593718</v>
      </c>
      <c r="L361" s="19">
        <f t="shared" si="75"/>
        <v>8.5245556956679014E-2</v>
      </c>
      <c r="M361" s="19">
        <f t="shared" ca="1" si="80"/>
        <v>0.20103916882087022</v>
      </c>
      <c r="N361" s="19">
        <f t="shared" ca="1" si="76"/>
        <v>5.2927306809273059E-5</v>
      </c>
      <c r="O361" s="155">
        <f t="shared" ca="1" si="77"/>
        <v>88591.174196711276</v>
      </c>
      <c r="P361" s="19">
        <f t="shared" ca="1" si="78"/>
        <v>109865.83020516345</v>
      </c>
      <c r="Q361" s="19">
        <f t="shared" ca="1" si="79"/>
        <v>157892.25840709801</v>
      </c>
      <c r="R361" s="17">
        <f t="shared" ca="1" si="81"/>
        <v>7.2751155873479467E-3</v>
      </c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</row>
    <row r="362" spans="1:35" x14ac:dyDescent="0.2">
      <c r="A362">
        <v>6397</v>
      </c>
      <c r="B362">
        <v>0.20971428440923098</v>
      </c>
      <c r="C362" s="157">
        <v>1</v>
      </c>
      <c r="D362" s="149">
        <f t="shared" si="69"/>
        <v>0.63970000000000005</v>
      </c>
      <c r="E362" s="149">
        <f t="shared" si="69"/>
        <v>0.20971428440923098</v>
      </c>
      <c r="F362" s="19">
        <f t="shared" si="70"/>
        <v>0.63970000000000005</v>
      </c>
      <c r="G362" s="19">
        <f t="shared" si="70"/>
        <v>0.20971428440923098</v>
      </c>
      <c r="H362" s="19">
        <f t="shared" si="71"/>
        <v>0.40921609000000003</v>
      </c>
      <c r="I362" s="19">
        <f t="shared" si="72"/>
        <v>0.26177553277300003</v>
      </c>
      <c r="J362" s="19">
        <f t="shared" si="73"/>
        <v>0.16745780831488813</v>
      </c>
      <c r="K362" s="19">
        <f t="shared" si="74"/>
        <v>0.13415422773658506</v>
      </c>
      <c r="L362" s="19">
        <f t="shared" si="75"/>
        <v>8.5818459483093468E-2</v>
      </c>
      <c r="M362" s="19">
        <f t="shared" ca="1" si="80"/>
        <v>0.20103916882087022</v>
      </c>
      <c r="N362" s="19">
        <f t="shared" ca="1" si="76"/>
        <v>7.5257630471419851E-5</v>
      </c>
      <c r="O362" s="155">
        <f t="shared" ca="1" si="77"/>
        <v>88591.174196711276</v>
      </c>
      <c r="P362" s="19">
        <f t="shared" ca="1" si="78"/>
        <v>109865.83020516345</v>
      </c>
      <c r="Q362" s="19">
        <f t="shared" ca="1" si="79"/>
        <v>157892.25840709801</v>
      </c>
      <c r="R362" s="17">
        <f t="shared" ca="1" si="81"/>
        <v>8.67511558836076E-3</v>
      </c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</row>
    <row r="363" spans="1:35" x14ac:dyDescent="0.2">
      <c r="A363">
        <v>6397</v>
      </c>
      <c r="B363">
        <v>0.2111142844102438</v>
      </c>
      <c r="C363" s="157">
        <v>1</v>
      </c>
      <c r="D363" s="149">
        <f t="shared" si="69"/>
        <v>0.63970000000000005</v>
      </c>
      <c r="E363" s="149">
        <f t="shared" si="69"/>
        <v>0.2111142844102438</v>
      </c>
      <c r="F363" s="19">
        <f t="shared" si="70"/>
        <v>0.63970000000000005</v>
      </c>
      <c r="G363" s="19">
        <f t="shared" si="70"/>
        <v>0.2111142844102438</v>
      </c>
      <c r="H363" s="19">
        <f t="shared" si="71"/>
        <v>0.40921609000000003</v>
      </c>
      <c r="I363" s="19">
        <f t="shared" si="72"/>
        <v>0.26177553277300003</v>
      </c>
      <c r="J363" s="19">
        <f t="shared" si="73"/>
        <v>0.16745780831488813</v>
      </c>
      <c r="K363" s="19">
        <f t="shared" si="74"/>
        <v>0.13504980773723296</v>
      </c>
      <c r="L363" s="19">
        <f t="shared" si="75"/>
        <v>8.6391362009507935E-2</v>
      </c>
      <c r="M363" s="19">
        <f t="shared" ca="1" si="80"/>
        <v>0.20103916882087022</v>
      </c>
      <c r="N363" s="19">
        <f t="shared" ca="1" si="76"/>
        <v>1.0150795413923841E-4</v>
      </c>
      <c r="O363" s="155">
        <f t="shared" ca="1" si="77"/>
        <v>88591.174196711276</v>
      </c>
      <c r="P363" s="19">
        <f t="shared" ca="1" si="78"/>
        <v>109865.83020516345</v>
      </c>
      <c r="Q363" s="19">
        <f t="shared" ca="1" si="79"/>
        <v>157892.25840709801</v>
      </c>
      <c r="R363" s="17">
        <f t="shared" ca="1" si="81"/>
        <v>1.0075115589373573E-2</v>
      </c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</row>
    <row r="364" spans="1:35" x14ac:dyDescent="0.2">
      <c r="A364">
        <v>6397</v>
      </c>
      <c r="B364">
        <v>0.21311428441065125</v>
      </c>
      <c r="C364" s="157">
        <v>1</v>
      </c>
      <c r="D364" s="149">
        <f t="shared" si="69"/>
        <v>0.63970000000000005</v>
      </c>
      <c r="E364" s="149">
        <f t="shared" si="69"/>
        <v>0.21311428441065125</v>
      </c>
      <c r="F364" s="19">
        <f t="shared" si="70"/>
        <v>0.63970000000000005</v>
      </c>
      <c r="G364" s="19">
        <f t="shared" si="70"/>
        <v>0.21311428441065125</v>
      </c>
      <c r="H364" s="19">
        <f t="shared" si="71"/>
        <v>0.40921609000000003</v>
      </c>
      <c r="I364" s="19">
        <f t="shared" si="72"/>
        <v>0.26177553277300003</v>
      </c>
      <c r="J364" s="19">
        <f t="shared" si="73"/>
        <v>0.16745780831488813</v>
      </c>
      <c r="K364" s="19">
        <f t="shared" si="74"/>
        <v>0.1363292077374936</v>
      </c>
      <c r="L364" s="19">
        <f t="shared" si="75"/>
        <v>8.7209794189674658E-2</v>
      </c>
      <c r="M364" s="19">
        <f t="shared" ca="1" si="80"/>
        <v>0.20103916882087022</v>
      </c>
      <c r="N364" s="19">
        <f t="shared" ca="1" si="76"/>
        <v>1.4580841650657279E-4</v>
      </c>
      <c r="O364" s="155">
        <f t="shared" ca="1" si="77"/>
        <v>88591.174196711276</v>
      </c>
      <c r="P364" s="19">
        <f t="shared" ca="1" si="78"/>
        <v>109865.83020516345</v>
      </c>
      <c r="Q364" s="19">
        <f t="shared" ca="1" si="79"/>
        <v>157892.25840709801</v>
      </c>
      <c r="R364" s="17">
        <f t="shared" ca="1" si="81"/>
        <v>1.2075115589781027E-2</v>
      </c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</row>
    <row r="365" spans="1:35" x14ac:dyDescent="0.2">
      <c r="A365">
        <v>6397</v>
      </c>
      <c r="B365">
        <v>0.21941428441157093</v>
      </c>
      <c r="C365" s="157">
        <v>1</v>
      </c>
      <c r="D365" s="149">
        <f t="shared" si="69"/>
        <v>0.63970000000000005</v>
      </c>
      <c r="E365" s="149">
        <f t="shared" si="69"/>
        <v>0.21941428441157093</v>
      </c>
      <c r="F365" s="19">
        <f t="shared" si="70"/>
        <v>0.63970000000000005</v>
      </c>
      <c r="G365" s="19">
        <f t="shared" si="70"/>
        <v>0.21941428441157093</v>
      </c>
      <c r="H365" s="19">
        <f t="shared" si="71"/>
        <v>0.40921609000000003</v>
      </c>
      <c r="I365" s="19">
        <f t="shared" si="72"/>
        <v>0.26177553277300003</v>
      </c>
      <c r="J365" s="19">
        <f t="shared" si="73"/>
        <v>0.16745780831488813</v>
      </c>
      <c r="K365" s="19">
        <f t="shared" si="74"/>
        <v>0.14035931773808194</v>
      </c>
      <c r="L365" s="19">
        <f t="shared" si="75"/>
        <v>8.978785555705103E-2</v>
      </c>
      <c r="M365" s="19">
        <f t="shared" ca="1" si="80"/>
        <v>0.20103916882087022</v>
      </c>
      <c r="N365" s="19">
        <f t="shared" ca="1" si="76"/>
        <v>3.3764487297161222E-4</v>
      </c>
      <c r="O365" s="155">
        <f t="shared" ca="1" si="77"/>
        <v>88591.174196711276</v>
      </c>
      <c r="P365" s="19">
        <f t="shared" ca="1" si="78"/>
        <v>109865.83020516345</v>
      </c>
      <c r="Q365" s="19">
        <f t="shared" ca="1" si="79"/>
        <v>157892.25840709801</v>
      </c>
      <c r="R365" s="17">
        <f t="shared" ca="1" si="81"/>
        <v>1.8375115590700708E-2</v>
      </c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</row>
    <row r="366" spans="1:35" x14ac:dyDescent="0.2">
      <c r="A366">
        <v>6643</v>
      </c>
      <c r="B366">
        <v>0.21045347786408583</v>
      </c>
      <c r="C366" s="157">
        <v>1</v>
      </c>
      <c r="D366" s="149">
        <f t="shared" si="69"/>
        <v>0.6643</v>
      </c>
      <c r="E366" s="149">
        <f t="shared" si="69"/>
        <v>0.21045347786408583</v>
      </c>
      <c r="F366" s="19">
        <f t="shared" si="70"/>
        <v>0.6643</v>
      </c>
      <c r="G366" s="19">
        <f t="shared" si="70"/>
        <v>0.21045347786408583</v>
      </c>
      <c r="H366" s="19">
        <f t="shared" si="71"/>
        <v>0.44129448999999998</v>
      </c>
      <c r="I366" s="19">
        <f t="shared" si="72"/>
        <v>0.29315192970699999</v>
      </c>
      <c r="J366" s="19">
        <f t="shared" si="73"/>
        <v>0.19474082690436009</v>
      </c>
      <c r="K366" s="19">
        <f t="shared" si="74"/>
        <v>0.13980424534511221</v>
      </c>
      <c r="L366" s="19">
        <f t="shared" si="75"/>
        <v>9.2871960182758048E-2</v>
      </c>
      <c r="M366" s="19">
        <f t="shared" ca="1" si="80"/>
        <v>0.20779277348755701</v>
      </c>
      <c r="N366" s="19">
        <f t="shared" ca="1" si="76"/>
        <v>7.0793477792796267E-6</v>
      </c>
      <c r="O366" s="155">
        <f t="shared" ca="1" si="77"/>
        <v>70128.114254575499</v>
      </c>
      <c r="P366" s="19">
        <f t="shared" ca="1" si="78"/>
        <v>109897.84779612582</v>
      </c>
      <c r="Q366" s="19">
        <f t="shared" ca="1" si="79"/>
        <v>107872.43670237024</v>
      </c>
      <c r="R366" s="17">
        <f t="shared" ca="1" si="81"/>
        <v>2.6607043765288219E-3</v>
      </c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</row>
    <row r="367" spans="1:35" x14ac:dyDescent="0.2">
      <c r="A367">
        <v>6649</v>
      </c>
      <c r="B367">
        <v>0.21456660011810791</v>
      </c>
      <c r="C367" s="157">
        <v>1</v>
      </c>
      <c r="D367" s="149">
        <f t="shared" si="69"/>
        <v>0.66490000000000005</v>
      </c>
      <c r="E367" s="149">
        <f t="shared" si="69"/>
        <v>0.21456660011810791</v>
      </c>
      <c r="F367" s="19">
        <f t="shared" si="70"/>
        <v>0.66490000000000005</v>
      </c>
      <c r="G367" s="19">
        <f t="shared" si="70"/>
        <v>0.21456660011810791</v>
      </c>
      <c r="H367" s="19">
        <f t="shared" si="71"/>
        <v>0.44209201000000004</v>
      </c>
      <c r="I367" s="19">
        <f t="shared" si="72"/>
        <v>0.29394697744900006</v>
      </c>
      <c r="J367" s="19">
        <f t="shared" si="73"/>
        <v>0.19544534530584015</v>
      </c>
      <c r="K367" s="19">
        <f t="shared" si="74"/>
        <v>0.14266533241852997</v>
      </c>
      <c r="L367" s="19">
        <f t="shared" si="75"/>
        <v>9.4858179525080577E-2</v>
      </c>
      <c r="M367" s="19">
        <f t="shared" ca="1" si="80"/>
        <v>0.20795749460866281</v>
      </c>
      <c r="N367" s="19">
        <f t="shared" ca="1" si="76"/>
        <v>4.3680275634977592E-5</v>
      </c>
      <c r="O367" s="155">
        <f t="shared" ca="1" si="77"/>
        <v>69697.736890204149</v>
      </c>
      <c r="P367" s="19">
        <f t="shared" ca="1" si="78"/>
        <v>109886.25856654174</v>
      </c>
      <c r="Q367" s="19">
        <f t="shared" ca="1" si="79"/>
        <v>106740.53272356642</v>
      </c>
      <c r="R367" s="17">
        <f t="shared" ca="1" si="81"/>
        <v>6.6091055094451012E-3</v>
      </c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</row>
    <row r="368" spans="1:35" x14ac:dyDescent="0.2">
      <c r="A368">
        <v>6816</v>
      </c>
      <c r="B368">
        <v>0.20021703620267431</v>
      </c>
      <c r="C368" s="157">
        <v>1</v>
      </c>
      <c r="D368" s="149">
        <f t="shared" si="69"/>
        <v>0.68159999999999998</v>
      </c>
      <c r="E368" s="149">
        <f t="shared" si="69"/>
        <v>0.20021703620267431</v>
      </c>
      <c r="F368" s="19">
        <f t="shared" si="70"/>
        <v>0.68159999999999998</v>
      </c>
      <c r="G368" s="19">
        <f t="shared" si="70"/>
        <v>0.20021703620267431</v>
      </c>
      <c r="H368" s="19">
        <f t="shared" si="71"/>
        <v>0.46457855999999997</v>
      </c>
      <c r="I368" s="19">
        <f t="shared" si="72"/>
        <v>0.31665674649599995</v>
      </c>
      <c r="J368" s="19">
        <f t="shared" si="73"/>
        <v>0.21583323841167357</v>
      </c>
      <c r="K368" s="19">
        <f t="shared" si="74"/>
        <v>0.1364679318757428</v>
      </c>
      <c r="L368" s="19">
        <f t="shared" si="75"/>
        <v>9.3016542366506291E-2</v>
      </c>
      <c r="M368" s="19">
        <f t="shared" ca="1" si="80"/>
        <v>0.21254221444290891</v>
      </c>
      <c r="N368" s="19">
        <f t="shared" ca="1" si="76"/>
        <v>1.5191001865355253E-4</v>
      </c>
      <c r="O368" s="155">
        <f t="shared" ca="1" si="77"/>
        <v>58128.573283601232</v>
      </c>
      <c r="P368" s="19">
        <f t="shared" ca="1" si="78"/>
        <v>109328.05009641185</v>
      </c>
      <c r="Q368" s="19">
        <f t="shared" ca="1" si="79"/>
        <v>77133.940787808737</v>
      </c>
      <c r="R368" s="17">
        <f t="shared" ca="1" si="81"/>
        <v>-1.2325178240234602E-2</v>
      </c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</row>
    <row r="369" spans="1:35" x14ac:dyDescent="0.2">
      <c r="A369">
        <v>6831</v>
      </c>
      <c r="B369">
        <v>0.21324092894832128</v>
      </c>
      <c r="C369" s="157">
        <v>1</v>
      </c>
      <c r="D369" s="149">
        <f t="shared" si="69"/>
        <v>0.68310000000000004</v>
      </c>
      <c r="E369" s="149">
        <f t="shared" si="69"/>
        <v>0.21324092894832128</v>
      </c>
      <c r="F369" s="19">
        <f t="shared" si="70"/>
        <v>0.68310000000000004</v>
      </c>
      <c r="G369" s="19">
        <f t="shared" si="70"/>
        <v>0.21324092894832128</v>
      </c>
      <c r="H369" s="19">
        <f t="shared" si="71"/>
        <v>0.46662561000000008</v>
      </c>
      <c r="I369" s="19">
        <f t="shared" si="72"/>
        <v>0.31875195419100005</v>
      </c>
      <c r="J369" s="19">
        <f t="shared" si="73"/>
        <v>0.21773945990787216</v>
      </c>
      <c r="K369" s="19">
        <f t="shared" si="74"/>
        <v>0.14566487856459828</v>
      </c>
      <c r="L369" s="19">
        <f t="shared" si="75"/>
        <v>9.950367854747709E-2</v>
      </c>
      <c r="M369" s="19">
        <f t="shared" ca="1" si="80"/>
        <v>0.21295401392129792</v>
      </c>
      <c r="N369" s="19">
        <f t="shared" ca="1" si="76"/>
        <v>8.2320232731812227E-8</v>
      </c>
      <c r="O369" s="155">
        <f t="shared" ca="1" si="77"/>
        <v>57129.369473582577</v>
      </c>
      <c r="P369" s="19">
        <f t="shared" ca="1" si="78"/>
        <v>109255.70975522725</v>
      </c>
      <c r="Q369" s="19">
        <f t="shared" ca="1" si="79"/>
        <v>74663.342135032712</v>
      </c>
      <c r="R369" s="17">
        <f t="shared" ca="1" si="81"/>
        <v>2.8691502702335447E-4</v>
      </c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</row>
    <row r="370" spans="1:35" x14ac:dyDescent="0.2">
      <c r="A370">
        <v>6847</v>
      </c>
      <c r="B370">
        <v>0.2117322394845961</v>
      </c>
      <c r="C370" s="157">
        <v>1</v>
      </c>
      <c r="D370" s="149">
        <f t="shared" si="69"/>
        <v>0.68469999999999998</v>
      </c>
      <c r="E370" s="149">
        <f t="shared" si="69"/>
        <v>0.2117322394845961</v>
      </c>
      <c r="F370" s="19">
        <f t="shared" si="70"/>
        <v>0.68469999999999998</v>
      </c>
      <c r="G370" s="19">
        <f t="shared" si="70"/>
        <v>0.2117322394845961</v>
      </c>
      <c r="H370" s="19">
        <f t="shared" si="71"/>
        <v>0.46881408999999996</v>
      </c>
      <c r="I370" s="19">
        <f t="shared" si="72"/>
        <v>0.32099700742299997</v>
      </c>
      <c r="J370" s="19">
        <f t="shared" si="73"/>
        <v>0.21978665098252806</v>
      </c>
      <c r="K370" s="19">
        <f t="shared" si="74"/>
        <v>0.14497306437510293</v>
      </c>
      <c r="L370" s="19">
        <f t="shared" si="75"/>
        <v>9.926305717763298E-2</v>
      </c>
      <c r="M370" s="19">
        <f t="shared" ca="1" si="80"/>
        <v>0.21339326638859543</v>
      </c>
      <c r="N370" s="19">
        <f t="shared" ca="1" si="76"/>
        <v>2.7590103758095986E-6</v>
      </c>
      <c r="O370" s="155">
        <f t="shared" ca="1" si="77"/>
        <v>56071.046199888122</v>
      </c>
      <c r="P370" s="19">
        <f t="shared" ca="1" si="78"/>
        <v>109174.52840156782</v>
      </c>
      <c r="Q370" s="19">
        <f t="shared" ca="1" si="79"/>
        <v>72064.119395672649</v>
      </c>
      <c r="R370" s="17">
        <f t="shared" ca="1" si="81"/>
        <v>-1.6610269039993297E-3</v>
      </c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</row>
    <row r="371" spans="1:35" x14ac:dyDescent="0.2">
      <c r="A371">
        <v>6858</v>
      </c>
      <c r="B371">
        <v>0.21588201045993824</v>
      </c>
      <c r="C371" s="157">
        <v>1</v>
      </c>
      <c r="D371" s="149">
        <f t="shared" si="69"/>
        <v>0.68579999999999997</v>
      </c>
      <c r="E371" s="149">
        <f t="shared" si="69"/>
        <v>0.21588201045993824</v>
      </c>
      <c r="F371" s="19">
        <f t="shared" si="70"/>
        <v>0.68579999999999997</v>
      </c>
      <c r="G371" s="19">
        <f t="shared" si="70"/>
        <v>0.21588201045993824</v>
      </c>
      <c r="H371" s="19">
        <f t="shared" si="71"/>
        <v>0.47032163999999993</v>
      </c>
      <c r="I371" s="19">
        <f t="shared" si="72"/>
        <v>0.32254658071199993</v>
      </c>
      <c r="J371" s="19">
        <f t="shared" si="73"/>
        <v>0.22120244505228953</v>
      </c>
      <c r="K371" s="19">
        <f t="shared" si="74"/>
        <v>0.14805188277342562</v>
      </c>
      <c r="L371" s="19">
        <f t="shared" si="75"/>
        <v>0.10153398120601528</v>
      </c>
      <c r="M371" s="19">
        <f t="shared" ca="1" si="80"/>
        <v>0.21369525227444661</v>
      </c>
      <c r="N371" s="19">
        <f t="shared" ca="1" si="76"/>
        <v>4.7819113618146593E-6</v>
      </c>
      <c r="O371" s="155">
        <f t="shared" ca="1" si="77"/>
        <v>55347.966679035184</v>
      </c>
      <c r="P371" s="19">
        <f t="shared" ca="1" si="78"/>
        <v>109116.31244362793</v>
      </c>
      <c r="Q371" s="19">
        <f t="shared" ca="1" si="79"/>
        <v>70298.991100234867</v>
      </c>
      <c r="R371" s="17">
        <f t="shared" ca="1" si="81"/>
        <v>2.1867581854916329E-3</v>
      </c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</row>
    <row r="372" spans="1:35" x14ac:dyDescent="0.2">
      <c r="A372">
        <v>6878</v>
      </c>
      <c r="B372">
        <v>0.21274417384506206</v>
      </c>
      <c r="C372" s="157">
        <v>1</v>
      </c>
      <c r="D372" s="149">
        <f t="shared" si="69"/>
        <v>0.68779999999999997</v>
      </c>
      <c r="E372" s="149">
        <f t="shared" si="69"/>
        <v>0.21274417384506206</v>
      </c>
      <c r="F372" s="19">
        <f t="shared" si="70"/>
        <v>0.68779999999999997</v>
      </c>
      <c r="G372" s="19">
        <f t="shared" si="70"/>
        <v>0.21274417384506206</v>
      </c>
      <c r="H372" s="19">
        <f t="shared" si="71"/>
        <v>0.47306883999999993</v>
      </c>
      <c r="I372" s="19">
        <f t="shared" si="72"/>
        <v>0.32537674815199996</v>
      </c>
      <c r="J372" s="19">
        <f t="shared" si="73"/>
        <v>0.22379412737894555</v>
      </c>
      <c r="K372" s="19">
        <f t="shared" si="74"/>
        <v>0.14632544277063367</v>
      </c>
      <c r="L372" s="19">
        <f t="shared" si="75"/>
        <v>0.10064263953764183</v>
      </c>
      <c r="M372" s="19">
        <f t="shared" ca="1" si="80"/>
        <v>0.2142443171343853</v>
      </c>
      <c r="N372" s="19">
        <f t="shared" ca="1" si="76"/>
        <v>2.2504298885015541E-6</v>
      </c>
      <c r="O372" s="155">
        <f t="shared" ca="1" si="77"/>
        <v>54042.778562224092</v>
      </c>
      <c r="P372" s="19">
        <f t="shared" ca="1" si="78"/>
        <v>109005.45303917195</v>
      </c>
      <c r="Q372" s="19">
        <f t="shared" ca="1" si="79"/>
        <v>67135.795797600484</v>
      </c>
      <c r="R372" s="17">
        <f t="shared" ca="1" si="81"/>
        <v>-1.5001432893232414E-3</v>
      </c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</row>
    <row r="373" spans="1:35" x14ac:dyDescent="0.2">
      <c r="A373">
        <v>6907</v>
      </c>
      <c r="B373">
        <v>0.21301688235900657</v>
      </c>
      <c r="C373" s="157">
        <v>1</v>
      </c>
      <c r="D373" s="149">
        <f t="shared" si="69"/>
        <v>0.69069999999999998</v>
      </c>
      <c r="E373" s="149">
        <f t="shared" si="69"/>
        <v>0.21301688235900657</v>
      </c>
      <c r="F373" s="19">
        <f t="shared" si="70"/>
        <v>0.69069999999999998</v>
      </c>
      <c r="G373" s="19">
        <f t="shared" si="70"/>
        <v>0.21301688235900657</v>
      </c>
      <c r="H373" s="19">
        <f t="shared" si="71"/>
        <v>0.47706648999999995</v>
      </c>
      <c r="I373" s="19">
        <f t="shared" si="72"/>
        <v>0.32950982464299994</v>
      </c>
      <c r="J373" s="19">
        <f t="shared" si="73"/>
        <v>0.22759243588092004</v>
      </c>
      <c r="K373" s="19">
        <f t="shared" si="74"/>
        <v>0.14713076064536584</v>
      </c>
      <c r="L373" s="19">
        <f t="shared" si="75"/>
        <v>0.10162321637775419</v>
      </c>
      <c r="M373" s="19">
        <f t="shared" ca="1" si="80"/>
        <v>0.21504046029417201</v>
      </c>
      <c r="N373" s="19">
        <f t="shared" ca="1" si="76"/>
        <v>4.0948676596884405E-6</v>
      </c>
      <c r="O373" s="155">
        <f t="shared" ca="1" si="77"/>
        <v>52172.241727690132</v>
      </c>
      <c r="P373" s="19">
        <f t="shared" ca="1" si="78"/>
        <v>108833.23713750801</v>
      </c>
      <c r="Q373" s="19">
        <f t="shared" ca="1" si="79"/>
        <v>62656.480524182545</v>
      </c>
      <c r="R373" s="17">
        <f t="shared" ca="1" si="81"/>
        <v>-2.0235779351654437E-3</v>
      </c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</row>
    <row r="374" spans="1:35" x14ac:dyDescent="0.2">
      <c r="A374">
        <v>7051</v>
      </c>
      <c r="B374">
        <v>0.219469444565664</v>
      </c>
      <c r="C374" s="157">
        <v>1</v>
      </c>
      <c r="D374" s="149">
        <f t="shared" si="69"/>
        <v>0.70509999999999995</v>
      </c>
      <c r="E374" s="149">
        <f t="shared" si="69"/>
        <v>0.219469444565664</v>
      </c>
      <c r="F374" s="19">
        <f t="shared" si="70"/>
        <v>0.70509999999999995</v>
      </c>
      <c r="G374" s="19">
        <f t="shared" si="70"/>
        <v>0.219469444565664</v>
      </c>
      <c r="H374" s="19">
        <f t="shared" si="71"/>
        <v>0.49716600999999994</v>
      </c>
      <c r="I374" s="19">
        <f t="shared" si="72"/>
        <v>0.35055175365099994</v>
      </c>
      <c r="J374" s="19">
        <f t="shared" si="73"/>
        <v>0.24717404149932004</v>
      </c>
      <c r="K374" s="19">
        <f t="shared" si="74"/>
        <v>0.15474790536324967</v>
      </c>
      <c r="L374" s="19">
        <f t="shared" si="75"/>
        <v>0.10911274807162734</v>
      </c>
      <c r="M374" s="19">
        <f t="shared" ca="1" si="80"/>
        <v>0.21899370732824044</v>
      </c>
      <c r="N374" s="19">
        <f t="shared" ca="1" si="76"/>
        <v>2.2632591907139774E-7</v>
      </c>
      <c r="O374" s="155">
        <f t="shared" ca="1" si="77"/>
        <v>43281.313963639033</v>
      </c>
      <c r="P374" s="19">
        <f t="shared" ca="1" si="78"/>
        <v>107778.17439337492</v>
      </c>
      <c r="Q374" s="19">
        <f t="shared" ca="1" si="79"/>
        <v>42386.589338882935</v>
      </c>
      <c r="R374" s="17">
        <f t="shared" ca="1" si="81"/>
        <v>4.7573723742355689E-4</v>
      </c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</row>
    <row r="375" spans="1:35" x14ac:dyDescent="0.2">
      <c r="A375">
        <v>7068.5</v>
      </c>
      <c r="B375">
        <v>0.22689973571314756</v>
      </c>
      <c r="C375" s="157">
        <v>1</v>
      </c>
      <c r="D375" s="149">
        <f t="shared" si="69"/>
        <v>0.70684999999999998</v>
      </c>
      <c r="E375" s="149">
        <f t="shared" si="69"/>
        <v>0.22689973571314756</v>
      </c>
      <c r="F375" s="19">
        <f t="shared" si="70"/>
        <v>0.70684999999999998</v>
      </c>
      <c r="G375" s="19">
        <f t="shared" si="70"/>
        <v>0.22689973571314756</v>
      </c>
      <c r="H375" s="19">
        <f t="shared" si="71"/>
        <v>0.49963692249999997</v>
      </c>
      <c r="I375" s="19">
        <f t="shared" si="72"/>
        <v>0.35316835866912499</v>
      </c>
      <c r="J375" s="19">
        <f t="shared" si="73"/>
        <v>0.249637054325271</v>
      </c>
      <c r="K375" s="19">
        <f t="shared" si="74"/>
        <v>0.16038407818883835</v>
      </c>
      <c r="L375" s="19">
        <f t="shared" si="75"/>
        <v>0.11336748566778038</v>
      </c>
      <c r="M375" s="19">
        <f t="shared" ca="1" si="80"/>
        <v>0.21947413489088122</v>
      </c>
      <c r="N375" s="19">
        <f t="shared" ca="1" si="76"/>
        <v>5.5139547571642585E-5</v>
      </c>
      <c r="O375" s="155">
        <f t="shared" ca="1" si="77"/>
        <v>42247.219060054893</v>
      </c>
      <c r="P375" s="19">
        <f t="shared" ca="1" si="78"/>
        <v>107627.42094649174</v>
      </c>
      <c r="Q375" s="19">
        <f t="shared" ca="1" si="79"/>
        <v>40157.258755392213</v>
      </c>
      <c r="R375" s="17">
        <f t="shared" ca="1" si="81"/>
        <v>7.4256008222663428E-3</v>
      </c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</row>
    <row r="376" spans="1:35" x14ac:dyDescent="0.2">
      <c r="A376">
        <v>7101</v>
      </c>
      <c r="B376">
        <v>0.21653885346365437</v>
      </c>
      <c r="C376" s="157">
        <v>1</v>
      </c>
      <c r="D376" s="149">
        <f t="shared" si="69"/>
        <v>0.71009999999999995</v>
      </c>
      <c r="E376" s="149">
        <f t="shared" si="69"/>
        <v>0.21653885346365437</v>
      </c>
      <c r="F376" s="19">
        <f t="shared" si="70"/>
        <v>0.71009999999999995</v>
      </c>
      <c r="G376" s="19">
        <f t="shared" si="70"/>
        <v>0.21653885346365437</v>
      </c>
      <c r="H376" s="19">
        <f t="shared" si="71"/>
        <v>0.50424200999999991</v>
      </c>
      <c r="I376" s="19">
        <f t="shared" si="72"/>
        <v>0.35806225130099989</v>
      </c>
      <c r="J376" s="19">
        <f t="shared" si="73"/>
        <v>0.25426000464884002</v>
      </c>
      <c r="K376" s="19">
        <f t="shared" si="74"/>
        <v>0.15376423984454096</v>
      </c>
      <c r="L376" s="19">
        <f t="shared" si="75"/>
        <v>0.10918798671360853</v>
      </c>
      <c r="M376" s="19">
        <f t="shared" ca="1" si="80"/>
        <v>0.2203663564927332</v>
      </c>
      <c r="N376" s="19">
        <f t="shared" ca="1" si="76"/>
        <v>1.4649779437607638E-5</v>
      </c>
      <c r="O376" s="155">
        <f t="shared" ca="1" si="77"/>
        <v>40354.220419254758</v>
      </c>
      <c r="P376" s="19">
        <f t="shared" ca="1" si="78"/>
        <v>107334.59070838772</v>
      </c>
      <c r="Q376" s="19">
        <f t="shared" ca="1" si="79"/>
        <v>36157.714100499863</v>
      </c>
      <c r="R376" s="17">
        <f t="shared" ca="1" si="81"/>
        <v>-3.8275030290788326E-3</v>
      </c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</row>
    <row r="377" spans="1:35" x14ac:dyDescent="0.2">
      <c r="A377">
        <v>7119</v>
      </c>
      <c r="B377">
        <v>0.21954968793580484</v>
      </c>
      <c r="C377" s="157">
        <v>1</v>
      </c>
      <c r="D377" s="149">
        <f t="shared" si="69"/>
        <v>0.71189999999999998</v>
      </c>
      <c r="E377" s="149">
        <f t="shared" si="69"/>
        <v>0.21954968793580484</v>
      </c>
      <c r="F377" s="19">
        <f t="shared" si="70"/>
        <v>0.71189999999999998</v>
      </c>
      <c r="G377" s="19">
        <f t="shared" si="70"/>
        <v>0.21954968793580484</v>
      </c>
      <c r="H377" s="19">
        <f t="shared" si="71"/>
        <v>0.50680161000000001</v>
      </c>
      <c r="I377" s="19">
        <f t="shared" si="72"/>
        <v>0.360792066159</v>
      </c>
      <c r="J377" s="19">
        <f t="shared" si="73"/>
        <v>0.25684787189859209</v>
      </c>
      <c r="K377" s="19">
        <f t="shared" si="74"/>
        <v>0.15629742284149947</v>
      </c>
      <c r="L377" s="19">
        <f t="shared" si="75"/>
        <v>0.11126813532086346</v>
      </c>
      <c r="M377" s="19">
        <f t="shared" ca="1" si="80"/>
        <v>0.22086050942781249</v>
      </c>
      <c r="N377" s="19">
        <f t="shared" ca="1" si="76"/>
        <v>1.7182529839091528E-6</v>
      </c>
      <c r="O377" s="155">
        <f t="shared" ca="1" si="77"/>
        <v>39321.307878966487</v>
      </c>
      <c r="P377" s="19">
        <f t="shared" ca="1" si="78"/>
        <v>107165.23533985173</v>
      </c>
      <c r="Q377" s="19">
        <f t="shared" ca="1" si="79"/>
        <v>34022.45949105364</v>
      </c>
      <c r="R377" s="17">
        <f t="shared" ca="1" si="81"/>
        <v>-1.3108214920076466E-3</v>
      </c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</row>
    <row r="378" spans="1:35" x14ac:dyDescent="0.2">
      <c r="A378">
        <v>7122</v>
      </c>
      <c r="B378">
        <v>0.22005138252998277</v>
      </c>
      <c r="C378" s="157">
        <v>0.1</v>
      </c>
      <c r="D378" s="149">
        <f t="shared" si="69"/>
        <v>0.71220000000000006</v>
      </c>
      <c r="E378" s="149">
        <f t="shared" si="69"/>
        <v>0.22005138252998277</v>
      </c>
      <c r="F378" s="19">
        <f t="shared" si="70"/>
        <v>7.1220000000000006E-2</v>
      </c>
      <c r="G378" s="19">
        <f t="shared" si="70"/>
        <v>2.2005138252998279E-2</v>
      </c>
      <c r="H378" s="19">
        <f t="shared" si="71"/>
        <v>5.072288400000001E-2</v>
      </c>
      <c r="I378" s="19">
        <f t="shared" si="72"/>
        <v>3.6124837984800012E-2</v>
      </c>
      <c r="J378" s="19">
        <f t="shared" si="73"/>
        <v>2.572810961277457E-2</v>
      </c>
      <c r="K378" s="19">
        <f t="shared" si="74"/>
        <v>1.5672059463785377E-2</v>
      </c>
      <c r="L378" s="19">
        <f t="shared" si="75"/>
        <v>1.1161640750107947E-2</v>
      </c>
      <c r="M378" s="19">
        <f t="shared" ca="1" si="80"/>
        <v>0.22094286821099507</v>
      </c>
      <c r="N378" s="19">
        <f t="shared" ca="1" si="76"/>
        <v>7.9474671944996344E-8</v>
      </c>
      <c r="O378" s="155">
        <f t="shared" ca="1" si="77"/>
        <v>391.50239723144642</v>
      </c>
      <c r="P378" s="19">
        <f t="shared" ca="1" si="78"/>
        <v>1071.3651352315751</v>
      </c>
      <c r="Q378" s="19">
        <f t="shared" ca="1" si="79"/>
        <v>336.72185775403665</v>
      </c>
      <c r="R378" s="17">
        <f t="shared" ca="1" si="81"/>
        <v>-8.9148568101229952E-4</v>
      </c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</row>
    <row r="379" spans="1:35" x14ac:dyDescent="0.2">
      <c r="A379">
        <v>7267</v>
      </c>
      <c r="B379">
        <v>0.20526181137308031</v>
      </c>
      <c r="C379" s="157">
        <v>1</v>
      </c>
      <c r="D379" s="149">
        <f t="shared" si="69"/>
        <v>0.72670000000000001</v>
      </c>
      <c r="E379" s="149">
        <f t="shared" si="69"/>
        <v>0.20526181137308031</v>
      </c>
      <c r="F379" s="19">
        <f t="shared" si="70"/>
        <v>0.72670000000000001</v>
      </c>
      <c r="G379" s="19">
        <f t="shared" si="70"/>
        <v>0.20526181137308031</v>
      </c>
      <c r="H379" s="19">
        <f t="shared" si="71"/>
        <v>0.52809289000000004</v>
      </c>
      <c r="I379" s="19">
        <f t="shared" si="72"/>
        <v>0.38376510316300005</v>
      </c>
      <c r="J379" s="19">
        <f t="shared" si="73"/>
        <v>0.27888210046855216</v>
      </c>
      <c r="K379" s="19">
        <f t="shared" si="74"/>
        <v>0.14916375832481746</v>
      </c>
      <c r="L379" s="19">
        <f t="shared" si="75"/>
        <v>0.10839730317464485</v>
      </c>
      <c r="M379" s="19">
        <f t="shared" ca="1" si="80"/>
        <v>0.22492352933409671</v>
      </c>
      <c r="N379" s="19">
        <f t="shared" ca="1" si="76"/>
        <v>3.8658315317855493E-4</v>
      </c>
      <c r="O379" s="155">
        <f t="shared" ca="1" si="77"/>
        <v>31260.172907621047</v>
      </c>
      <c r="P379" s="19">
        <f t="shared" ca="1" si="78"/>
        <v>105580.718650429</v>
      </c>
      <c r="Q379" s="19">
        <f t="shared" ca="1" si="79"/>
        <v>18720.94293464825</v>
      </c>
      <c r="R379" s="17">
        <f t="shared" ca="1" si="81"/>
        <v>-1.9661717961016401E-2</v>
      </c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</row>
    <row r="380" spans="1:35" x14ac:dyDescent="0.2">
      <c r="A380">
        <v>7330</v>
      </c>
      <c r="B380">
        <v>0.20845731782270557</v>
      </c>
      <c r="C380" s="157">
        <v>1</v>
      </c>
      <c r="D380" s="149">
        <f t="shared" si="69"/>
        <v>0.73299999999999998</v>
      </c>
      <c r="E380" s="149">
        <f t="shared" si="69"/>
        <v>0.20845731782270557</v>
      </c>
      <c r="F380" s="19">
        <f t="shared" si="70"/>
        <v>0.73299999999999998</v>
      </c>
      <c r="G380" s="19">
        <f t="shared" si="70"/>
        <v>0.20845731782270557</v>
      </c>
      <c r="H380" s="19">
        <f t="shared" si="71"/>
        <v>0.53728900000000002</v>
      </c>
      <c r="I380" s="19">
        <f t="shared" si="72"/>
        <v>0.39383283699999999</v>
      </c>
      <c r="J380" s="19">
        <f t="shared" si="73"/>
        <v>0.28867946952099999</v>
      </c>
      <c r="K380" s="19">
        <f t="shared" si="74"/>
        <v>0.1527992139640432</v>
      </c>
      <c r="L380" s="19">
        <f t="shared" si="75"/>
        <v>0.11200182383564367</v>
      </c>
      <c r="M380" s="19">
        <f t="shared" ca="1" si="80"/>
        <v>0.22665304977922301</v>
      </c>
      <c r="N380" s="19">
        <f t="shared" ca="1" si="76"/>
        <v>3.3108466143343004E-4</v>
      </c>
      <c r="O380" s="155">
        <f t="shared" ca="1" si="77"/>
        <v>28070.064781847854</v>
      </c>
      <c r="P380" s="19">
        <f t="shared" ca="1" si="78"/>
        <v>104803.57578222659</v>
      </c>
      <c r="Q380" s="19">
        <f t="shared" ca="1" si="79"/>
        <v>13488.346486655319</v>
      </c>
      <c r="R380" s="17">
        <f t="shared" ca="1" si="81"/>
        <v>-1.8195731956517441E-2</v>
      </c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</row>
    <row r="381" spans="1:35" x14ac:dyDescent="0.2">
      <c r="A381">
        <v>7330</v>
      </c>
      <c r="B381">
        <v>0.2285573178242539</v>
      </c>
      <c r="C381" s="157">
        <v>1</v>
      </c>
      <c r="D381" s="149">
        <f t="shared" si="69"/>
        <v>0.73299999999999998</v>
      </c>
      <c r="E381" s="149">
        <f t="shared" si="69"/>
        <v>0.2285573178242539</v>
      </c>
      <c r="F381" s="19">
        <f t="shared" si="70"/>
        <v>0.73299999999999998</v>
      </c>
      <c r="G381" s="19">
        <f t="shared" si="70"/>
        <v>0.2285573178242539</v>
      </c>
      <c r="H381" s="19">
        <f t="shared" si="71"/>
        <v>0.53728900000000002</v>
      </c>
      <c r="I381" s="19">
        <f t="shared" si="72"/>
        <v>0.39383283699999999</v>
      </c>
      <c r="J381" s="19">
        <f t="shared" si="73"/>
        <v>0.28867946952099999</v>
      </c>
      <c r="K381" s="19">
        <f t="shared" si="74"/>
        <v>0.1675325139651781</v>
      </c>
      <c r="L381" s="19">
        <f t="shared" si="75"/>
        <v>0.12280133273647555</v>
      </c>
      <c r="M381" s="19">
        <f t="shared" ca="1" si="80"/>
        <v>0.22665304977922301</v>
      </c>
      <c r="N381" s="19">
        <f t="shared" ca="1" si="76"/>
        <v>3.6262367873257391E-6</v>
      </c>
      <c r="O381" s="155">
        <f t="shared" ca="1" si="77"/>
        <v>28070.064781847854</v>
      </c>
      <c r="P381" s="19">
        <f t="shared" ca="1" si="78"/>
        <v>104803.57578222659</v>
      </c>
      <c r="Q381" s="19">
        <f t="shared" ca="1" si="79"/>
        <v>13488.346486655319</v>
      </c>
      <c r="R381" s="17">
        <f t="shared" ca="1" si="81"/>
        <v>1.9042680450308824E-3</v>
      </c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</row>
    <row r="382" spans="1:35" x14ac:dyDescent="0.2">
      <c r="A382">
        <v>7336</v>
      </c>
      <c r="B382">
        <v>0.2277561402715691</v>
      </c>
      <c r="C382" s="157">
        <v>1</v>
      </c>
      <c r="D382" s="149">
        <f t="shared" si="69"/>
        <v>0.73360000000000003</v>
      </c>
      <c r="E382" s="149">
        <f t="shared" si="69"/>
        <v>0.2277561402715691</v>
      </c>
      <c r="F382" s="19">
        <f t="shared" si="70"/>
        <v>0.73360000000000003</v>
      </c>
      <c r="G382" s="19">
        <f t="shared" si="70"/>
        <v>0.2277561402715691</v>
      </c>
      <c r="H382" s="19">
        <f t="shared" si="71"/>
        <v>0.53816896000000003</v>
      </c>
      <c r="I382" s="19">
        <f t="shared" si="72"/>
        <v>0.39480074905600004</v>
      </c>
      <c r="J382" s="19">
        <f t="shared" si="73"/>
        <v>0.28962582950748167</v>
      </c>
      <c r="K382" s="19">
        <f t="shared" si="74"/>
        <v>0.16708190450322311</v>
      </c>
      <c r="L382" s="19">
        <f t="shared" si="75"/>
        <v>0.12257128514356448</v>
      </c>
      <c r="M382" s="19">
        <f t="shared" ca="1" si="80"/>
        <v>0.22681776575363369</v>
      </c>
      <c r="N382" s="19">
        <f t="shared" ca="1" si="76"/>
        <v>8.8054673591051044E-7</v>
      </c>
      <c r="O382" s="155">
        <f t="shared" ca="1" si="77"/>
        <v>27773.990760459492</v>
      </c>
      <c r="P382" s="19">
        <f t="shared" ca="1" si="78"/>
        <v>104726.40536107917</v>
      </c>
      <c r="Q382" s="19">
        <f t="shared" ca="1" si="79"/>
        <v>13031.709658581736</v>
      </c>
      <c r="R382" s="17">
        <f t="shared" ca="1" si="81"/>
        <v>9.383745179354086E-4</v>
      </c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</row>
    <row r="383" spans="1:35" x14ac:dyDescent="0.2">
      <c r="A383">
        <v>7534</v>
      </c>
      <c r="B383">
        <v>0.22974331242382487</v>
      </c>
      <c r="C383" s="157">
        <v>1</v>
      </c>
      <c r="D383" s="149">
        <f t="shared" si="69"/>
        <v>0.75339999999999996</v>
      </c>
      <c r="E383" s="149">
        <f t="shared" si="69"/>
        <v>0.22974331242382487</v>
      </c>
      <c r="F383" s="19">
        <f t="shared" si="70"/>
        <v>0.75339999999999996</v>
      </c>
      <c r="G383" s="19">
        <f t="shared" si="70"/>
        <v>0.22974331242382487</v>
      </c>
      <c r="H383" s="19">
        <f t="shared" si="71"/>
        <v>0.5676115599999999</v>
      </c>
      <c r="I383" s="19">
        <f t="shared" si="72"/>
        <v>0.42763854930399992</v>
      </c>
      <c r="J383" s="19">
        <f t="shared" si="73"/>
        <v>0.32218288304563353</v>
      </c>
      <c r="K383" s="19">
        <f t="shared" si="74"/>
        <v>0.17308861158010966</v>
      </c>
      <c r="L383" s="19">
        <f t="shared" si="75"/>
        <v>0.13040495996445461</v>
      </c>
      <c r="M383" s="19">
        <f t="shared" ca="1" si="80"/>
        <v>0.23225336769262772</v>
      </c>
      <c r="N383" s="19">
        <f t="shared" ca="1" si="76"/>
        <v>6.3003774524449581E-6</v>
      </c>
      <c r="O383" s="155">
        <f t="shared" ca="1" si="77"/>
        <v>18787.227352201728</v>
      </c>
      <c r="P383" s="19">
        <f t="shared" ca="1" si="78"/>
        <v>101877.29607182795</v>
      </c>
      <c r="Q383" s="19">
        <f t="shared" ca="1" si="79"/>
        <v>2253.7056208434747</v>
      </c>
      <c r="R383" s="17">
        <f t="shared" ca="1" si="81"/>
        <v>-2.5100552688028521E-3</v>
      </c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</row>
    <row r="384" spans="1:35" x14ac:dyDescent="0.2">
      <c r="A384">
        <v>7594</v>
      </c>
      <c r="B384">
        <v>0.2304804595469577</v>
      </c>
      <c r="C384" s="157">
        <v>1</v>
      </c>
      <c r="D384" s="149">
        <f t="shared" si="69"/>
        <v>0.75939999999999996</v>
      </c>
      <c r="E384" s="149">
        <f t="shared" si="69"/>
        <v>0.2304804595469577</v>
      </c>
      <c r="F384" s="19">
        <f t="shared" si="70"/>
        <v>0.75939999999999996</v>
      </c>
      <c r="G384" s="19">
        <f t="shared" si="70"/>
        <v>0.2304804595469577</v>
      </c>
      <c r="H384" s="19">
        <f t="shared" si="71"/>
        <v>0.5766883599999999</v>
      </c>
      <c r="I384" s="19">
        <f t="shared" si="72"/>
        <v>0.43793714058399991</v>
      </c>
      <c r="J384" s="19">
        <f t="shared" si="73"/>
        <v>0.33256946455948949</v>
      </c>
      <c r="K384" s="19">
        <f t="shared" si="74"/>
        <v>0.17502686097995968</v>
      </c>
      <c r="L384" s="19">
        <f t="shared" si="75"/>
        <v>0.13291539822818138</v>
      </c>
      <c r="M384" s="19">
        <f t="shared" ca="1" si="80"/>
        <v>0.23390051013125318</v>
      </c>
      <c r="N384" s="19">
        <f t="shared" ca="1" si="76"/>
        <v>1.169674599913986E-5</v>
      </c>
      <c r="O384" s="155">
        <f t="shared" ca="1" si="77"/>
        <v>16375.003021960329</v>
      </c>
      <c r="P384" s="19">
        <f t="shared" ca="1" si="78"/>
        <v>100900.2952547724</v>
      </c>
      <c r="Q384" s="19">
        <f t="shared" ca="1" si="79"/>
        <v>717.54800944746012</v>
      </c>
      <c r="R384" s="17">
        <f t="shared" ca="1" si="81"/>
        <v>-3.4200505842954809E-3</v>
      </c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</row>
    <row r="385" spans="1:35" x14ac:dyDescent="0.2">
      <c r="A385">
        <v>7594</v>
      </c>
      <c r="B385">
        <v>0.2304804595469577</v>
      </c>
      <c r="C385" s="157">
        <v>1</v>
      </c>
      <c r="D385" s="149">
        <f t="shared" si="69"/>
        <v>0.75939999999999996</v>
      </c>
      <c r="E385" s="149">
        <f t="shared" si="69"/>
        <v>0.2304804595469577</v>
      </c>
      <c r="F385" s="19">
        <f t="shared" si="70"/>
        <v>0.75939999999999996</v>
      </c>
      <c r="G385" s="19">
        <f t="shared" si="70"/>
        <v>0.2304804595469577</v>
      </c>
      <c r="H385" s="19">
        <f t="shared" si="71"/>
        <v>0.5766883599999999</v>
      </c>
      <c r="I385" s="19">
        <f t="shared" si="72"/>
        <v>0.43793714058399991</v>
      </c>
      <c r="J385" s="19">
        <f t="shared" si="73"/>
        <v>0.33256946455948949</v>
      </c>
      <c r="K385" s="19">
        <f t="shared" si="74"/>
        <v>0.17502686097995968</v>
      </c>
      <c r="L385" s="19">
        <f t="shared" si="75"/>
        <v>0.13291539822818138</v>
      </c>
      <c r="M385" s="19">
        <f t="shared" ca="1" si="80"/>
        <v>0.23390051013125318</v>
      </c>
      <c r="N385" s="19">
        <f t="shared" ca="1" si="76"/>
        <v>1.169674599913986E-5</v>
      </c>
      <c r="O385" s="155">
        <f t="shared" ca="1" si="77"/>
        <v>16375.003021960329</v>
      </c>
      <c r="P385" s="19">
        <f t="shared" ca="1" si="78"/>
        <v>100900.2952547724</v>
      </c>
      <c r="Q385" s="19">
        <f t="shared" ca="1" si="79"/>
        <v>717.54800944746012</v>
      </c>
      <c r="R385" s="17">
        <f t="shared" ca="1" si="81"/>
        <v>-3.4200505842954809E-3</v>
      </c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</row>
    <row r="386" spans="1:35" x14ac:dyDescent="0.2">
      <c r="A386">
        <v>7603</v>
      </c>
      <c r="B386">
        <v>0.22006986908172488</v>
      </c>
      <c r="C386" s="157">
        <v>0.1</v>
      </c>
      <c r="D386" s="149">
        <f t="shared" si="69"/>
        <v>0.76029999999999998</v>
      </c>
      <c r="E386" s="149">
        <f t="shared" si="69"/>
        <v>0.22006986908172488</v>
      </c>
      <c r="F386" s="19">
        <f t="shared" si="70"/>
        <v>7.603E-2</v>
      </c>
      <c r="G386" s="19">
        <f t="shared" si="70"/>
        <v>2.2006986908172488E-2</v>
      </c>
      <c r="H386" s="19">
        <f t="shared" si="71"/>
        <v>5.7805609000000001E-2</v>
      </c>
      <c r="I386" s="19">
        <f t="shared" si="72"/>
        <v>4.3949604522699998E-2</v>
      </c>
      <c r="J386" s="19">
        <f t="shared" si="73"/>
        <v>3.3414884318608805E-2</v>
      </c>
      <c r="K386" s="19">
        <f t="shared" si="74"/>
        <v>1.6731912146283542E-2</v>
      </c>
      <c r="L386" s="19">
        <f t="shared" si="75"/>
        <v>1.2721272804819377E-2</v>
      </c>
      <c r="M386" s="19">
        <f t="shared" ca="1" si="80"/>
        <v>0.23414758110935927</v>
      </c>
      <c r="N386" s="19">
        <f t="shared" ca="1" si="76"/>
        <v>1.981819759330019E-5</v>
      </c>
      <c r="O386" s="155">
        <f t="shared" ca="1" si="77"/>
        <v>160.26084483024519</v>
      </c>
      <c r="P386" s="19">
        <f t="shared" ca="1" si="78"/>
        <v>1007.492864043055</v>
      </c>
      <c r="Q386" s="19">
        <f t="shared" ca="1" si="79"/>
        <v>5.600298604343708</v>
      </c>
      <c r="R386" s="17">
        <f t="shared" ca="1" si="81"/>
        <v>-1.4077712027634387E-2</v>
      </c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</row>
    <row r="387" spans="1:35" x14ac:dyDescent="0.2">
      <c r="A387">
        <v>7769</v>
      </c>
      <c r="B387">
        <v>0.23548629989899791</v>
      </c>
      <c r="C387" s="157">
        <v>0.1</v>
      </c>
      <c r="D387" s="149">
        <f t="shared" si="69"/>
        <v>0.77690000000000003</v>
      </c>
      <c r="E387" s="149">
        <f t="shared" si="69"/>
        <v>0.23548629989899791</v>
      </c>
      <c r="F387" s="19">
        <f t="shared" si="70"/>
        <v>7.7690000000000009E-2</v>
      </c>
      <c r="G387" s="19">
        <f t="shared" si="70"/>
        <v>2.3548629989899792E-2</v>
      </c>
      <c r="H387" s="19">
        <f t="shared" si="71"/>
        <v>6.0357361000000012E-2</v>
      </c>
      <c r="I387" s="19">
        <f t="shared" si="72"/>
        <v>4.6891633760900012E-2</v>
      </c>
      <c r="J387" s="19">
        <f t="shared" si="73"/>
        <v>3.643011026884322E-2</v>
      </c>
      <c r="K387" s="19">
        <f t="shared" si="74"/>
        <v>1.8294930639153148E-2</v>
      </c>
      <c r="L387" s="19">
        <f t="shared" si="75"/>
        <v>1.4213331613558082E-2</v>
      </c>
      <c r="M387" s="19">
        <f t="shared" ca="1" si="80"/>
        <v>0.23870464990307674</v>
      </c>
      <c r="N387" s="19">
        <f t="shared" ca="1" si="76"/>
        <v>1.03577767487542E-6</v>
      </c>
      <c r="O387" s="155">
        <f t="shared" ca="1" si="77"/>
        <v>102.1287396129846</v>
      </c>
      <c r="P387" s="19">
        <f t="shared" ca="1" si="78"/>
        <v>977.59997127471206</v>
      </c>
      <c r="Q387" s="19">
        <f t="shared" ca="1" si="79"/>
        <v>12.124419806189922</v>
      </c>
      <c r="R387" s="17">
        <f t="shared" ca="1" si="81"/>
        <v>-3.2183500040788293E-3</v>
      </c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</row>
    <row r="388" spans="1:35" x14ac:dyDescent="0.2">
      <c r="A388">
        <v>7815</v>
      </c>
      <c r="B388">
        <v>0.23726503151165118</v>
      </c>
      <c r="C388" s="157">
        <v>1</v>
      </c>
      <c r="D388" s="149">
        <f t="shared" si="69"/>
        <v>0.78149999999999997</v>
      </c>
      <c r="E388" s="149">
        <f t="shared" si="69"/>
        <v>0.23726503151165118</v>
      </c>
      <c r="F388" s="19">
        <f t="shared" si="70"/>
        <v>0.78149999999999997</v>
      </c>
      <c r="G388" s="19">
        <f t="shared" si="70"/>
        <v>0.23726503151165118</v>
      </c>
      <c r="H388" s="19">
        <f t="shared" si="71"/>
        <v>0.61074224999999993</v>
      </c>
      <c r="I388" s="19">
        <f t="shared" si="72"/>
        <v>0.47729506837499991</v>
      </c>
      <c r="J388" s="19">
        <f t="shared" si="73"/>
        <v>0.3730060959350624</v>
      </c>
      <c r="K388" s="19">
        <f t="shared" si="74"/>
        <v>0.18542262212635538</v>
      </c>
      <c r="L388" s="19">
        <f t="shared" si="75"/>
        <v>0.14490777919174672</v>
      </c>
      <c r="M388" s="19">
        <f t="shared" ca="1" si="80"/>
        <v>0.23996744601079287</v>
      </c>
      <c r="N388" s="19">
        <f t="shared" ca="1" si="76"/>
        <v>7.3030441251712125E-6</v>
      </c>
      <c r="O388" s="155">
        <f t="shared" ca="1" si="77"/>
        <v>8816.7252382292936</v>
      </c>
      <c r="P388" s="19">
        <f t="shared" ca="1" si="78"/>
        <v>96864.684963692111</v>
      </c>
      <c r="Q388" s="19">
        <f t="shared" ca="1" si="79"/>
        <v>2634.6297590948298</v>
      </c>
      <c r="R388" s="17">
        <f t="shared" ca="1" si="81"/>
        <v>-2.7024144991416865E-3</v>
      </c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</row>
    <row r="389" spans="1:35" x14ac:dyDescent="0.2">
      <c r="A389">
        <v>7824.5</v>
      </c>
      <c r="B389">
        <v>0.23392919035617807</v>
      </c>
      <c r="C389" s="157">
        <v>1</v>
      </c>
      <c r="D389" s="149">
        <f t="shared" si="69"/>
        <v>0.78244999999999998</v>
      </c>
      <c r="E389" s="149">
        <f t="shared" si="69"/>
        <v>0.23392919035617807</v>
      </c>
      <c r="F389" s="19">
        <f t="shared" si="70"/>
        <v>0.78244999999999998</v>
      </c>
      <c r="G389" s="19">
        <f t="shared" si="70"/>
        <v>0.23392919035617807</v>
      </c>
      <c r="H389" s="19">
        <f t="shared" si="71"/>
        <v>0.61222800249999998</v>
      </c>
      <c r="I389" s="19">
        <f t="shared" si="72"/>
        <v>0.47903780055612499</v>
      </c>
      <c r="J389" s="19">
        <f t="shared" si="73"/>
        <v>0.37482312704513998</v>
      </c>
      <c r="K389" s="19">
        <f t="shared" si="74"/>
        <v>0.18303789499419151</v>
      </c>
      <c r="L389" s="19">
        <f t="shared" si="75"/>
        <v>0.14321800093820514</v>
      </c>
      <c r="M389" s="19">
        <f t="shared" ca="1" si="80"/>
        <v>0.24022824052996555</v>
      </c>
      <c r="N389" s="19">
        <f t="shared" ca="1" si="76"/>
        <v>3.9678033091892144E-5</v>
      </c>
      <c r="O389" s="155">
        <f t="shared" ca="1" si="77"/>
        <v>8540.3168746884148</v>
      </c>
      <c r="P389" s="19">
        <f t="shared" ca="1" si="78"/>
        <v>96676.250699027092</v>
      </c>
      <c r="Q389" s="19">
        <f t="shared" ca="1" si="79"/>
        <v>2998.0363324398527</v>
      </c>
      <c r="R389" s="17">
        <f t="shared" ca="1" si="81"/>
        <v>-6.2990501737874849E-3</v>
      </c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</row>
    <row r="390" spans="1:35" x14ac:dyDescent="0.2">
      <c r="A390">
        <v>7993</v>
      </c>
      <c r="B390">
        <v>0.23731424712851729</v>
      </c>
      <c r="C390" s="157">
        <v>0.1</v>
      </c>
      <c r="D390" s="149">
        <f t="shared" si="69"/>
        <v>0.79930000000000001</v>
      </c>
      <c r="E390" s="149">
        <f t="shared" si="69"/>
        <v>0.23731424712851729</v>
      </c>
      <c r="F390" s="19">
        <f t="shared" si="70"/>
        <v>7.9930000000000001E-2</v>
      </c>
      <c r="G390" s="19">
        <f t="shared" si="70"/>
        <v>2.373142471285173E-2</v>
      </c>
      <c r="H390" s="19">
        <f t="shared" si="71"/>
        <v>6.3888049000000002E-2</v>
      </c>
      <c r="I390" s="19">
        <f t="shared" si="72"/>
        <v>5.1065717565700004E-2</v>
      </c>
      <c r="J390" s="19">
        <f t="shared" si="73"/>
        <v>4.0816828050264015E-2</v>
      </c>
      <c r="K390" s="19">
        <f t="shared" si="74"/>
        <v>1.8968527772982389E-2</v>
      </c>
      <c r="L390" s="19">
        <f t="shared" si="75"/>
        <v>1.5161544248944824E-2</v>
      </c>
      <c r="M390" s="19">
        <f t="shared" ca="1" si="80"/>
        <v>0.24485389301394364</v>
      </c>
      <c r="N390" s="19">
        <f t="shared" ca="1" si="76"/>
        <v>5.6846260077626564E-6</v>
      </c>
      <c r="O390" s="155">
        <f t="shared" ca="1" si="77"/>
        <v>43.345751245379333</v>
      </c>
      <c r="P390" s="19">
        <f t="shared" ca="1" si="78"/>
        <v>931.38465277957141</v>
      </c>
      <c r="Q390" s="19">
        <f t="shared" ca="1" si="79"/>
        <v>135.59044839499703</v>
      </c>
      <c r="R390" s="17">
        <f t="shared" ca="1" si="81"/>
        <v>-7.5396458854263548E-3</v>
      </c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</row>
    <row r="391" spans="1:35" x14ac:dyDescent="0.2">
      <c r="A391">
        <v>8234</v>
      </c>
      <c r="B391">
        <v>0.2491167871450671</v>
      </c>
      <c r="C391" s="157">
        <v>1</v>
      </c>
      <c r="D391" s="149">
        <f t="shared" si="69"/>
        <v>0.82340000000000002</v>
      </c>
      <c r="E391" s="149">
        <f t="shared" si="69"/>
        <v>0.2491167871450671</v>
      </c>
      <c r="F391" s="19">
        <f t="shared" si="70"/>
        <v>0.82340000000000002</v>
      </c>
      <c r="G391" s="19">
        <f t="shared" si="70"/>
        <v>0.2491167871450671</v>
      </c>
      <c r="H391" s="19">
        <f t="shared" si="71"/>
        <v>0.67798756000000004</v>
      </c>
      <c r="I391" s="19">
        <f t="shared" si="72"/>
        <v>0.55825495690400007</v>
      </c>
      <c r="J391" s="19">
        <f t="shared" si="73"/>
        <v>0.45966713151475369</v>
      </c>
      <c r="K391" s="19">
        <f t="shared" si="74"/>
        <v>0.20512276253524825</v>
      </c>
      <c r="L391" s="19">
        <f t="shared" si="75"/>
        <v>0.16889808267152343</v>
      </c>
      <c r="M391" s="19">
        <f t="shared" ca="1" si="80"/>
        <v>0.25146974979204423</v>
      </c>
      <c r="N391" s="19">
        <f t="shared" ca="1" si="76"/>
        <v>5.5364332180695974E-6</v>
      </c>
      <c r="O391" s="155">
        <f t="shared" ca="1" si="77"/>
        <v>727.0195431011449</v>
      </c>
      <c r="P391" s="19">
        <f t="shared" ca="1" si="78"/>
        <v>87471.259366214625</v>
      </c>
      <c r="Q391" s="19">
        <f t="shared" ca="1" si="79"/>
        <v>43151.415305204195</v>
      </c>
      <c r="R391" s="17">
        <f t="shared" ca="1" si="81"/>
        <v>-2.3529626469771248E-3</v>
      </c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</row>
    <row r="392" spans="1:35" x14ac:dyDescent="0.2">
      <c r="A392">
        <v>8250</v>
      </c>
      <c r="B392">
        <v>0.24732449265695755</v>
      </c>
      <c r="C392" s="157">
        <v>0.1</v>
      </c>
      <c r="D392" s="149">
        <f t="shared" si="69"/>
        <v>0.82499999999999996</v>
      </c>
      <c r="E392" s="149">
        <f t="shared" si="69"/>
        <v>0.24732449265695755</v>
      </c>
      <c r="F392" s="19">
        <f t="shared" si="70"/>
        <v>8.2500000000000004E-2</v>
      </c>
      <c r="G392" s="19">
        <f t="shared" si="70"/>
        <v>2.4732449265695757E-2</v>
      </c>
      <c r="H392" s="19">
        <f t="shared" si="71"/>
        <v>6.8062499999999998E-2</v>
      </c>
      <c r="I392" s="19">
        <f t="shared" si="72"/>
        <v>5.6151562499999995E-2</v>
      </c>
      <c r="J392" s="19">
        <f t="shared" si="73"/>
        <v>4.6325039062499997E-2</v>
      </c>
      <c r="K392" s="19">
        <f t="shared" si="74"/>
        <v>2.0404270644198998E-2</v>
      </c>
      <c r="L392" s="19">
        <f t="shared" si="75"/>
        <v>1.6833523281464174E-2</v>
      </c>
      <c r="M392" s="19">
        <f t="shared" ca="1" si="80"/>
        <v>0.2519089742309546</v>
      </c>
      <c r="N392" s="19">
        <f t="shared" ca="1" si="76"/>
        <v>2.1017471302318429E-6</v>
      </c>
      <c r="O392" s="155">
        <f t="shared" ca="1" si="77"/>
        <v>5.9275139837027471</v>
      </c>
      <c r="P392" s="19">
        <f t="shared" ca="1" si="78"/>
        <v>870.71361636682366</v>
      </c>
      <c r="Q392" s="19">
        <f t="shared" ca="1" si="79"/>
        <v>457.60446493430521</v>
      </c>
      <c r="R392" s="17">
        <f t="shared" ca="1" si="81"/>
        <v>-4.5844815739970457E-3</v>
      </c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</row>
    <row r="393" spans="1:35" x14ac:dyDescent="0.2">
      <c r="A393">
        <v>8316</v>
      </c>
      <c r="B393">
        <v>0.25167031938633178</v>
      </c>
      <c r="C393" s="157">
        <v>1</v>
      </c>
      <c r="D393" s="149">
        <f t="shared" si="69"/>
        <v>0.83160000000000001</v>
      </c>
      <c r="E393" s="149">
        <f t="shared" si="69"/>
        <v>0.25167031938633178</v>
      </c>
      <c r="F393" s="19">
        <f t="shared" si="70"/>
        <v>0.83160000000000001</v>
      </c>
      <c r="G393" s="19">
        <f t="shared" si="70"/>
        <v>0.25167031938633178</v>
      </c>
      <c r="H393" s="19">
        <f t="shared" si="71"/>
        <v>0.69155856000000004</v>
      </c>
      <c r="I393" s="19">
        <f t="shared" si="72"/>
        <v>0.57510009849600008</v>
      </c>
      <c r="J393" s="19">
        <f t="shared" si="73"/>
        <v>0.47825324190927365</v>
      </c>
      <c r="K393" s="19">
        <f t="shared" si="74"/>
        <v>0.2092890376016735</v>
      </c>
      <c r="L393" s="19">
        <f t="shared" si="75"/>
        <v>0.17404476366955168</v>
      </c>
      <c r="M393" s="19">
        <f t="shared" ca="1" si="80"/>
        <v>0.25372077166277068</v>
      </c>
      <c r="N393" s="19">
        <f t="shared" ca="1" si="76"/>
        <v>4.2043545379534987E-6</v>
      </c>
      <c r="O393" s="155">
        <f t="shared" ca="1" si="77"/>
        <v>182.37986714160692</v>
      </c>
      <c r="P393" s="19">
        <f t="shared" ca="1" si="78"/>
        <v>85392.432802675568</v>
      </c>
      <c r="Q393" s="19">
        <f t="shared" ca="1" si="79"/>
        <v>57412.365811954747</v>
      </c>
      <c r="R393" s="17">
        <f t="shared" ca="1" si="81"/>
        <v>-2.0504522764389077E-3</v>
      </c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</row>
    <row r="394" spans="1:35" x14ac:dyDescent="0.2">
      <c r="A394">
        <v>8485</v>
      </c>
      <c r="B394">
        <v>0.25650502536771713</v>
      </c>
      <c r="C394" s="157">
        <v>1</v>
      </c>
      <c r="D394" s="149">
        <f t="shared" si="69"/>
        <v>0.84850000000000003</v>
      </c>
      <c r="E394" s="149">
        <f t="shared" si="69"/>
        <v>0.25650502536771713</v>
      </c>
      <c r="F394" s="19">
        <f t="shared" si="70"/>
        <v>0.84850000000000003</v>
      </c>
      <c r="G394" s="19">
        <f t="shared" si="70"/>
        <v>0.25650502536771713</v>
      </c>
      <c r="H394" s="19">
        <f t="shared" si="71"/>
        <v>0.71995225000000007</v>
      </c>
      <c r="I394" s="19">
        <f t="shared" si="72"/>
        <v>0.61087948412500004</v>
      </c>
      <c r="J394" s="19">
        <f t="shared" si="73"/>
        <v>0.51833124228006255</v>
      </c>
      <c r="K394" s="19">
        <f t="shared" si="74"/>
        <v>0.21764451402450799</v>
      </c>
      <c r="L394" s="19">
        <f t="shared" si="75"/>
        <v>0.18467137014979504</v>
      </c>
      <c r="M394" s="19">
        <f t="shared" ca="1" si="80"/>
        <v>0.25836004635335919</v>
      </c>
      <c r="N394" s="19">
        <f t="shared" ca="1" si="76"/>
        <v>3.4411028571724136E-6</v>
      </c>
      <c r="O394" s="155">
        <f t="shared" ca="1" si="77"/>
        <v>213.2684964129773</v>
      </c>
      <c r="P394" s="19">
        <f t="shared" ca="1" si="78"/>
        <v>80888.860922707958</v>
      </c>
      <c r="Q394" s="19">
        <f t="shared" ca="1" si="79"/>
        <v>94018.631165941275</v>
      </c>
      <c r="R394" s="17">
        <f t="shared" ca="1" si="81"/>
        <v>-1.855020985642053E-3</v>
      </c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</row>
    <row r="395" spans="1:35" x14ac:dyDescent="0.2">
      <c r="A395">
        <v>8511</v>
      </c>
      <c r="B395">
        <v>0.25721530023860839</v>
      </c>
      <c r="C395" s="157">
        <v>1</v>
      </c>
      <c r="D395" s="149">
        <f t="shared" si="69"/>
        <v>0.85109999999999997</v>
      </c>
      <c r="E395" s="149">
        <f t="shared" si="69"/>
        <v>0.25721530023860839</v>
      </c>
      <c r="F395" s="19">
        <f t="shared" si="70"/>
        <v>0.85109999999999997</v>
      </c>
      <c r="G395" s="19">
        <f t="shared" si="70"/>
        <v>0.25721530023860839</v>
      </c>
      <c r="H395" s="19">
        <f t="shared" si="71"/>
        <v>0.72437120999999993</v>
      </c>
      <c r="I395" s="19">
        <f t="shared" si="72"/>
        <v>0.61651233683099993</v>
      </c>
      <c r="J395" s="19">
        <f t="shared" si="73"/>
        <v>0.52471364987686397</v>
      </c>
      <c r="K395" s="19">
        <f t="shared" si="74"/>
        <v>0.2189159420330796</v>
      </c>
      <c r="L395" s="19">
        <f t="shared" si="75"/>
        <v>0.18631935826435403</v>
      </c>
      <c r="M395" s="19">
        <f t="shared" ca="1" si="80"/>
        <v>0.25907377775596202</v>
      </c>
      <c r="N395" s="19">
        <f t="shared" ca="1" si="76"/>
        <v>3.4539386825089101E-6</v>
      </c>
      <c r="O395" s="155">
        <f t="shared" ca="1" si="77"/>
        <v>359.95327079480342</v>
      </c>
      <c r="P395" s="19">
        <f t="shared" ca="1" si="78"/>
        <v>80171.398967122193</v>
      </c>
      <c r="Q395" s="19">
        <f t="shared" ca="1" si="79"/>
        <v>100547.0839248915</v>
      </c>
      <c r="R395" s="17">
        <f t="shared" ca="1" si="81"/>
        <v>-1.8584775173536294E-3</v>
      </c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</row>
    <row r="396" spans="1:35" x14ac:dyDescent="0.2">
      <c r="A396">
        <v>8728</v>
      </c>
      <c r="B396">
        <v>0.26384472116198637</v>
      </c>
      <c r="C396" s="157">
        <v>1</v>
      </c>
      <c r="D396" s="149">
        <f t="shared" si="69"/>
        <v>0.87280000000000002</v>
      </c>
      <c r="E396" s="149">
        <f t="shared" si="69"/>
        <v>0.26384472116198637</v>
      </c>
      <c r="F396" s="19">
        <f t="shared" si="70"/>
        <v>0.87280000000000002</v>
      </c>
      <c r="G396" s="19">
        <f t="shared" si="70"/>
        <v>0.26384472116198637</v>
      </c>
      <c r="H396" s="19">
        <f t="shared" si="71"/>
        <v>0.76177983999999999</v>
      </c>
      <c r="I396" s="19">
        <f t="shared" si="72"/>
        <v>0.66488144435200003</v>
      </c>
      <c r="J396" s="19">
        <f t="shared" si="73"/>
        <v>0.58030852463042559</v>
      </c>
      <c r="K396" s="19">
        <f t="shared" si="74"/>
        <v>0.23028367263018171</v>
      </c>
      <c r="L396" s="19">
        <f t="shared" si="75"/>
        <v>0.2009915894716226</v>
      </c>
      <c r="M396" s="19">
        <f t="shared" ca="1" si="80"/>
        <v>0.26503065692717104</v>
      </c>
      <c r="N396" s="19">
        <f t="shared" ca="1" si="76"/>
        <v>1.4064436391441362E-6</v>
      </c>
      <c r="O396" s="155">
        <f t="shared" ca="1" si="77"/>
        <v>3124.3076898279128</v>
      </c>
      <c r="P396" s="19">
        <f t="shared" ca="1" si="78"/>
        <v>73953.67485569288</v>
      </c>
      <c r="Q396" s="19">
        <f t="shared" ca="1" si="79"/>
        <v>164903.29954727046</v>
      </c>
      <c r="R396" s="17">
        <f t="shared" ca="1" si="81"/>
        <v>-1.1859357651846647E-3</v>
      </c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</row>
    <row r="397" spans="1:35" x14ac:dyDescent="0.2">
      <c r="A397">
        <v>8780</v>
      </c>
      <c r="B397">
        <v>0.26530935899207209</v>
      </c>
      <c r="C397" s="157">
        <v>1</v>
      </c>
      <c r="D397" s="149">
        <f t="shared" si="69"/>
        <v>0.878</v>
      </c>
      <c r="E397" s="149">
        <f t="shared" si="69"/>
        <v>0.26530935899207209</v>
      </c>
      <c r="F397" s="19">
        <f t="shared" si="70"/>
        <v>0.878</v>
      </c>
      <c r="G397" s="19">
        <f t="shared" si="70"/>
        <v>0.26530935899207209</v>
      </c>
      <c r="H397" s="19">
        <f t="shared" si="71"/>
        <v>0.77088400000000001</v>
      </c>
      <c r="I397" s="19">
        <f t="shared" si="72"/>
        <v>0.67683615200000002</v>
      </c>
      <c r="J397" s="19">
        <f t="shared" si="73"/>
        <v>0.59426214145599998</v>
      </c>
      <c r="K397" s="19">
        <f t="shared" si="74"/>
        <v>0.23294161719503928</v>
      </c>
      <c r="L397" s="19">
        <f t="shared" si="75"/>
        <v>0.20452273989724448</v>
      </c>
      <c r="M397" s="19">
        <f t="shared" ca="1" si="80"/>
        <v>0.2664581031111235</v>
      </c>
      <c r="N397" s="19">
        <f t="shared" ca="1" si="76"/>
        <v>1.3196130510552109E-6</v>
      </c>
      <c r="O397" s="155">
        <f t="shared" ca="1" si="77"/>
        <v>4207.5642470015637</v>
      </c>
      <c r="P397" s="19">
        <f t="shared" ca="1" si="78"/>
        <v>72408.06009852064</v>
      </c>
      <c r="Q397" s="19">
        <f t="shared" ca="1" si="79"/>
        <v>183047.79964649535</v>
      </c>
      <c r="R397" s="17">
        <f t="shared" ca="1" si="81"/>
        <v>-1.1487441190514147E-3</v>
      </c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</row>
    <row r="398" spans="1:35" x14ac:dyDescent="0.2">
      <c r="A398">
        <v>8981</v>
      </c>
      <c r="B398">
        <v>0.27203302021513354</v>
      </c>
      <c r="C398" s="157">
        <v>1</v>
      </c>
      <c r="D398" s="149">
        <f t="shared" si="69"/>
        <v>0.89810000000000001</v>
      </c>
      <c r="E398" s="149">
        <f t="shared" si="69"/>
        <v>0.27203302021513354</v>
      </c>
      <c r="F398" s="19">
        <f t="shared" si="70"/>
        <v>0.89810000000000001</v>
      </c>
      <c r="G398" s="19">
        <f t="shared" si="70"/>
        <v>0.27203302021513354</v>
      </c>
      <c r="H398" s="19">
        <f t="shared" si="71"/>
        <v>0.80658361000000001</v>
      </c>
      <c r="I398" s="19">
        <f t="shared" si="72"/>
        <v>0.72439274014099997</v>
      </c>
      <c r="J398" s="19">
        <f t="shared" si="73"/>
        <v>0.65057711992063205</v>
      </c>
      <c r="K398" s="19">
        <f t="shared" si="74"/>
        <v>0.24431285545521142</v>
      </c>
      <c r="L398" s="19">
        <f t="shared" si="75"/>
        <v>0.21941737548432538</v>
      </c>
      <c r="M398" s="19">
        <f t="shared" ca="1" si="80"/>
        <v>0.2719756998825455</v>
      </c>
      <c r="N398" s="19">
        <f t="shared" ca="1" si="76"/>
        <v>3.2856205280035245E-9</v>
      </c>
      <c r="O398" s="155">
        <f t="shared" ca="1" si="77"/>
        <v>9996.7582040388625</v>
      </c>
      <c r="P398" s="19">
        <f t="shared" ca="1" si="78"/>
        <v>66263.686975691628</v>
      </c>
      <c r="Q398" s="19">
        <f t="shared" ca="1" si="79"/>
        <v>263700.31635357905</v>
      </c>
      <c r="R398" s="17">
        <f t="shared" ca="1" si="81"/>
        <v>5.7320332588040035E-5</v>
      </c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</row>
    <row r="399" spans="1:35" x14ac:dyDescent="0.2">
      <c r="A399">
        <v>9207</v>
      </c>
      <c r="B399">
        <v>0.27775496193251448</v>
      </c>
      <c r="C399" s="157">
        <v>1</v>
      </c>
      <c r="D399" s="149">
        <f t="shared" si="69"/>
        <v>0.92069999999999996</v>
      </c>
      <c r="E399" s="149">
        <f t="shared" si="69"/>
        <v>0.27775496193251448</v>
      </c>
      <c r="F399" s="19">
        <f t="shared" si="70"/>
        <v>0.92069999999999996</v>
      </c>
      <c r="G399" s="19">
        <f t="shared" si="70"/>
        <v>0.27775496193251448</v>
      </c>
      <c r="H399" s="19">
        <f t="shared" si="71"/>
        <v>0.84768848999999991</v>
      </c>
      <c r="I399" s="19">
        <f t="shared" si="72"/>
        <v>0.7804667927429999</v>
      </c>
      <c r="J399" s="19">
        <f t="shared" si="73"/>
        <v>0.71857577607848</v>
      </c>
      <c r="K399" s="19">
        <f t="shared" si="74"/>
        <v>0.2557289934512661</v>
      </c>
      <c r="L399" s="19">
        <f t="shared" si="75"/>
        <v>0.23544968427058069</v>
      </c>
      <c r="M399" s="19">
        <f t="shared" ca="1" si="80"/>
        <v>0.27817950466331992</v>
      </c>
      <c r="N399" s="19">
        <f t="shared" ca="1" si="76"/>
        <v>1.8023653027974361E-7</v>
      </c>
      <c r="O399" s="155">
        <f t="shared" ca="1" si="77"/>
        <v>19687.891988470241</v>
      </c>
      <c r="P399" s="19">
        <f t="shared" ca="1" si="78"/>
        <v>59099.988070861327</v>
      </c>
      <c r="Q399" s="19">
        <f t="shared" ca="1" si="79"/>
        <v>375569.29955590813</v>
      </c>
      <c r="R399" s="17">
        <f t="shared" ca="1" si="81"/>
        <v>-4.2454273080544391E-4</v>
      </c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</row>
    <row r="400" spans="1:35" x14ac:dyDescent="0.2">
      <c r="A400">
        <v>9422</v>
      </c>
      <c r="B400">
        <v>0.28391378764805081</v>
      </c>
      <c r="C400" s="157">
        <v>1</v>
      </c>
      <c r="D400" s="149">
        <f t="shared" ref="D400:D423" si="82">A400/A$18</f>
        <v>0.94220000000000004</v>
      </c>
      <c r="E400" s="149">
        <f t="shared" ref="E400:E423" si="83">B400/B$18</f>
        <v>0.28391378764805081</v>
      </c>
      <c r="F400" s="19">
        <f t="shared" ref="F400:F423" si="84">$C400*D400</f>
        <v>0.94220000000000004</v>
      </c>
      <c r="G400" s="19">
        <f t="shared" ref="G400:G423" si="85">$C400*E400</f>
        <v>0.28391378764805081</v>
      </c>
      <c r="H400" s="19">
        <f t="shared" ref="H400:H423" si="86">C400*D400*D400</f>
        <v>0.88774084000000009</v>
      </c>
      <c r="I400" s="19">
        <f t="shared" ref="I400:I423" si="87">C400*D400*D400*D400</f>
        <v>0.83642941944800009</v>
      </c>
      <c r="J400" s="19">
        <f t="shared" ref="J400:J423" si="88">C400*D400*D400*D400*D400</f>
        <v>0.78808379900390568</v>
      </c>
      <c r="K400" s="19">
        <f t="shared" ref="K400:K423" si="89">C400*E400*D400</f>
        <v>0.26750357072199349</v>
      </c>
      <c r="L400" s="19">
        <f t="shared" ref="L400:L423" si="90">C400*E400*D400*D400</f>
        <v>0.25204186433426229</v>
      </c>
      <c r="M400" s="19">
        <f t="shared" ca="1" si="80"/>
        <v>0.28408129515153269</v>
      </c>
      <c r="N400" s="19">
        <f t="shared" ref="N400:N423" ca="1" si="91">C400*(M400-E400)^2</f>
        <v>2.8058763722731531E-8</v>
      </c>
      <c r="O400" s="155">
        <f t="shared" ref="O400:O423" ca="1" si="92">(C400*O$1-O$2*F400+O$3*H400)^2</f>
        <v>32223.623723144628</v>
      </c>
      <c r="P400" s="19">
        <f t="shared" ref="P400:P423" ca="1" si="93">(-C400*O$2+O$4*F400-O$5*H400)^2</f>
        <v>52129.59285106985</v>
      </c>
      <c r="Q400" s="19">
        <f t="shared" ref="Q400:Q423" ca="1" si="94">+(C400*O$3-F400*O$5+H400*O$6)^2</f>
        <v>504464.5848328814</v>
      </c>
      <c r="R400" s="17">
        <f t="shared" ca="1" si="81"/>
        <v>-1.6750750348187848E-4</v>
      </c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</row>
    <row r="401" spans="1:35" x14ac:dyDescent="0.2">
      <c r="A401">
        <v>9431</v>
      </c>
      <c r="B401">
        <v>0.2837349883588674</v>
      </c>
      <c r="C401" s="157">
        <v>1</v>
      </c>
      <c r="D401" s="149">
        <f t="shared" si="82"/>
        <v>0.94310000000000005</v>
      </c>
      <c r="E401" s="149">
        <f t="shared" si="83"/>
        <v>0.2837349883588674</v>
      </c>
      <c r="F401" s="19">
        <f t="shared" si="84"/>
        <v>0.94310000000000005</v>
      </c>
      <c r="G401" s="19">
        <f t="shared" si="85"/>
        <v>0.2837349883588674</v>
      </c>
      <c r="H401" s="19">
        <f t="shared" si="86"/>
        <v>0.8894376100000001</v>
      </c>
      <c r="I401" s="19">
        <f t="shared" si="87"/>
        <v>0.83882860999100017</v>
      </c>
      <c r="J401" s="19">
        <f t="shared" si="88"/>
        <v>0.79109926208251236</v>
      </c>
      <c r="K401" s="19">
        <f t="shared" si="89"/>
        <v>0.26759046752124788</v>
      </c>
      <c r="L401" s="19">
        <f t="shared" si="90"/>
        <v>0.25236456991928891</v>
      </c>
      <c r="M401" s="19">
        <f t="shared" ca="1" si="80"/>
        <v>0.28432834558780762</v>
      </c>
      <c r="N401" s="19">
        <f t="shared" ca="1" si="91"/>
        <v>3.5207280113561273E-7</v>
      </c>
      <c r="O401" s="155">
        <f t="shared" ca="1" si="92"/>
        <v>32821.764957517131</v>
      </c>
      <c r="P401" s="19">
        <f t="shared" ca="1" si="93"/>
        <v>51836.015053865609</v>
      </c>
      <c r="Q401" s="19">
        <f t="shared" ca="1" si="94"/>
        <v>510363.24952091911</v>
      </c>
      <c r="R401" s="17">
        <f t="shared" ca="1" si="81"/>
        <v>-5.933572289402167E-4</v>
      </c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</row>
    <row r="402" spans="1:35" x14ac:dyDescent="0.2">
      <c r="A402">
        <v>9453</v>
      </c>
      <c r="B402">
        <v>0.28480749615124601</v>
      </c>
      <c r="C402" s="157">
        <v>1</v>
      </c>
      <c r="D402" s="149">
        <f t="shared" si="82"/>
        <v>0.94530000000000003</v>
      </c>
      <c r="E402" s="149">
        <f t="shared" si="83"/>
        <v>0.28480749615124601</v>
      </c>
      <c r="F402" s="19">
        <f t="shared" si="84"/>
        <v>0.94530000000000003</v>
      </c>
      <c r="G402" s="19">
        <f t="shared" si="85"/>
        <v>0.28480749615124601</v>
      </c>
      <c r="H402" s="19">
        <f t="shared" si="86"/>
        <v>0.89359209000000006</v>
      </c>
      <c r="I402" s="19">
        <f t="shared" si="87"/>
        <v>0.8447126026770001</v>
      </c>
      <c r="J402" s="19">
        <f t="shared" si="88"/>
        <v>0.79850682331056821</v>
      </c>
      <c r="K402" s="19">
        <f t="shared" si="89"/>
        <v>0.26922852611177284</v>
      </c>
      <c r="L402" s="19">
        <f t="shared" si="90"/>
        <v>0.25450172573345886</v>
      </c>
      <c r="M402" s="19">
        <f t="shared" ca="1" si="80"/>
        <v>0.28493224622848773</v>
      </c>
      <c r="N402" s="19">
        <f t="shared" ca="1" si="91"/>
        <v>1.5562581771815062E-8</v>
      </c>
      <c r="O402" s="155">
        <f t="shared" ca="1" si="92"/>
        <v>34309.253379257854</v>
      </c>
      <c r="P402" s="19">
        <f t="shared" ca="1" si="93"/>
        <v>51118.064870805094</v>
      </c>
      <c r="Q402" s="19">
        <f t="shared" ca="1" si="94"/>
        <v>524957.13178781292</v>
      </c>
      <c r="R402" s="17">
        <f t="shared" ca="1" si="81"/>
        <v>-1.2475007724171983E-4</v>
      </c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</row>
    <row r="403" spans="1:35" x14ac:dyDescent="0.2">
      <c r="A403">
        <v>9458</v>
      </c>
      <c r="B403">
        <v>0.28519639766720933</v>
      </c>
      <c r="C403" s="157">
        <v>0.1</v>
      </c>
      <c r="D403" s="149">
        <f t="shared" si="82"/>
        <v>0.94579999999999997</v>
      </c>
      <c r="E403" s="149">
        <f t="shared" si="83"/>
        <v>0.28519639766720933</v>
      </c>
      <c r="F403" s="19">
        <f t="shared" si="84"/>
        <v>9.4579999999999997E-2</v>
      </c>
      <c r="G403" s="19">
        <f t="shared" si="85"/>
        <v>2.8519639766720936E-2</v>
      </c>
      <c r="H403" s="19">
        <f t="shared" si="86"/>
        <v>8.9453763999999991E-2</v>
      </c>
      <c r="I403" s="19">
        <f t="shared" si="87"/>
        <v>8.4605369991199983E-2</v>
      </c>
      <c r="J403" s="19">
        <f t="shared" si="88"/>
        <v>8.0019758937676946E-2</v>
      </c>
      <c r="K403" s="19">
        <f t="shared" si="89"/>
        <v>2.6973875291364659E-2</v>
      </c>
      <c r="L403" s="19">
        <f t="shared" si="90"/>
        <v>2.5511891250572693E-2</v>
      </c>
      <c r="M403" s="19">
        <f t="shared" ca="1" si="80"/>
        <v>0.28506949628981687</v>
      </c>
      <c r="N403" s="19">
        <f t="shared" ca="1" si="91"/>
        <v>1.6103959584104371E-9</v>
      </c>
      <c r="O403" s="155">
        <f t="shared" ca="1" si="92"/>
        <v>346.52355622937466</v>
      </c>
      <c r="P403" s="19">
        <f t="shared" ca="1" si="93"/>
        <v>509.54840532062292</v>
      </c>
      <c r="Q403" s="19">
        <f t="shared" ca="1" si="94"/>
        <v>5283.0868761302872</v>
      </c>
      <c r="R403" s="17">
        <f t="shared" ca="1" si="81"/>
        <v>1.2690137739246321E-4</v>
      </c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</row>
    <row r="404" spans="1:35" x14ac:dyDescent="0.2">
      <c r="A404">
        <v>9458</v>
      </c>
      <c r="B404">
        <v>0.28429639766084142</v>
      </c>
      <c r="C404" s="157">
        <v>1</v>
      </c>
      <c r="D404" s="149">
        <f t="shared" si="82"/>
        <v>0.94579999999999997</v>
      </c>
      <c r="E404" s="149">
        <f t="shared" si="83"/>
        <v>0.28429639766084142</v>
      </c>
      <c r="F404" s="19">
        <f t="shared" si="84"/>
        <v>0.94579999999999997</v>
      </c>
      <c r="G404" s="19">
        <f t="shared" si="85"/>
        <v>0.28429639766084142</v>
      </c>
      <c r="H404" s="19">
        <f t="shared" si="86"/>
        <v>0.89453763999999991</v>
      </c>
      <c r="I404" s="19">
        <f t="shared" si="87"/>
        <v>0.84605369991199986</v>
      </c>
      <c r="J404" s="19">
        <f t="shared" si="88"/>
        <v>0.80019758937676944</v>
      </c>
      <c r="K404" s="19">
        <f t="shared" si="89"/>
        <v>0.26888753290762379</v>
      </c>
      <c r="L404" s="19">
        <f t="shared" si="90"/>
        <v>0.25431382862403057</v>
      </c>
      <c r="M404" s="19">
        <f t="shared" ca="1" si="80"/>
        <v>0.28506949628981687</v>
      </c>
      <c r="N404" s="19">
        <f t="shared" ca="1" si="91"/>
        <v>5.9768149012372811E-7</v>
      </c>
      <c r="O404" s="155">
        <f t="shared" ca="1" si="92"/>
        <v>34652.355622937481</v>
      </c>
      <c r="P404" s="19">
        <f t="shared" ca="1" si="93"/>
        <v>50954.840532062255</v>
      </c>
      <c r="Q404" s="19">
        <f t="shared" ca="1" si="94"/>
        <v>528308.68761302845</v>
      </c>
      <c r="R404" s="17">
        <f t="shared" ca="1" si="81"/>
        <v>-7.7309862897545489E-4</v>
      </c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</row>
    <row r="405" spans="1:35" x14ac:dyDescent="0.2">
      <c r="A405">
        <v>9630</v>
      </c>
      <c r="B405">
        <v>0.28996551434388951</v>
      </c>
      <c r="C405" s="157">
        <v>1</v>
      </c>
      <c r="D405" s="149">
        <f t="shared" si="82"/>
        <v>0.96299999999999997</v>
      </c>
      <c r="E405" s="149">
        <f t="shared" si="83"/>
        <v>0.28996551434388951</v>
      </c>
      <c r="F405" s="19">
        <f t="shared" si="84"/>
        <v>0.96299999999999997</v>
      </c>
      <c r="G405" s="19">
        <f t="shared" si="85"/>
        <v>0.28996551434388951</v>
      </c>
      <c r="H405" s="19">
        <f t="shared" si="86"/>
        <v>0.92736899999999989</v>
      </c>
      <c r="I405" s="19">
        <f t="shared" si="87"/>
        <v>0.89305634699999981</v>
      </c>
      <c r="J405" s="19">
        <f t="shared" si="88"/>
        <v>0.86001326216099983</v>
      </c>
      <c r="K405" s="19">
        <f t="shared" si="89"/>
        <v>0.27923679031316556</v>
      </c>
      <c r="L405" s="19">
        <f t="shared" si="90"/>
        <v>0.26890502907157843</v>
      </c>
      <c r="M405" s="19">
        <f t="shared" ref="M405:M423" ca="1" si="95">+E$4+E$5*D405+E$6*D405^2</f>
        <v>0.2897908793934772</v>
      </c>
      <c r="N405" s="19">
        <f t="shared" ca="1" si="91"/>
        <v>3.0497365905510407E-8</v>
      </c>
      <c r="O405" s="155">
        <f t="shared" ca="1" si="92"/>
        <v>47610.548430143186</v>
      </c>
      <c r="P405" s="19">
        <f t="shared" ca="1" si="93"/>
        <v>45338.722465513696</v>
      </c>
      <c r="Q405" s="19">
        <f t="shared" ca="1" si="94"/>
        <v>651616.01696712594</v>
      </c>
      <c r="R405" s="17">
        <f t="shared" ref="R405:R423" ca="1" si="96">+E405-M405</f>
        <v>1.7463495041231125E-4</v>
      </c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</row>
    <row r="406" spans="1:35" x14ac:dyDescent="0.2">
      <c r="A406">
        <v>9662</v>
      </c>
      <c r="B406">
        <v>0.29078673374360564</v>
      </c>
      <c r="C406" s="157">
        <v>1</v>
      </c>
      <c r="D406" s="149">
        <f t="shared" si="82"/>
        <v>0.96619999999999995</v>
      </c>
      <c r="E406" s="149">
        <f t="shared" si="83"/>
        <v>0.29078673374360564</v>
      </c>
      <c r="F406" s="19">
        <f t="shared" si="84"/>
        <v>0.96619999999999995</v>
      </c>
      <c r="G406" s="19">
        <f t="shared" si="85"/>
        <v>0.29078673374360564</v>
      </c>
      <c r="H406" s="19">
        <f t="shared" si="86"/>
        <v>0.93354243999999986</v>
      </c>
      <c r="I406" s="19">
        <f t="shared" si="87"/>
        <v>0.90198870552799981</v>
      </c>
      <c r="J406" s="19">
        <f t="shared" si="88"/>
        <v>0.8715014872811534</v>
      </c>
      <c r="K406" s="19">
        <f t="shared" si="89"/>
        <v>0.28095814214307174</v>
      </c>
      <c r="L406" s="19">
        <f t="shared" si="90"/>
        <v>0.27146175693863589</v>
      </c>
      <c r="M406" s="19">
        <f t="shared" ca="1" si="95"/>
        <v>0.29066927217456873</v>
      </c>
      <c r="N406" s="19">
        <f t="shared" ca="1" si="91"/>
        <v>1.379722020061373E-8</v>
      </c>
      <c r="O406" s="155">
        <f t="shared" ca="1" si="92"/>
        <v>50273.587835191218</v>
      </c>
      <c r="P406" s="19">
        <f t="shared" ca="1" si="93"/>
        <v>44296.117791952667</v>
      </c>
      <c r="Q406" s="19">
        <f t="shared" ca="1" si="94"/>
        <v>676314.78662318154</v>
      </c>
      <c r="R406" s="17">
        <f t="shared" ca="1" si="96"/>
        <v>1.1746156903691407E-4</v>
      </c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</row>
    <row r="407" spans="1:35" x14ac:dyDescent="0.2">
      <c r="A407">
        <v>9668</v>
      </c>
      <c r="B407">
        <v>0.29452768938205903</v>
      </c>
      <c r="C407" s="157">
        <v>1</v>
      </c>
      <c r="D407" s="149">
        <f t="shared" si="82"/>
        <v>0.96679999999999999</v>
      </c>
      <c r="E407" s="149">
        <f t="shared" si="83"/>
        <v>0.29452768938205903</v>
      </c>
      <c r="F407" s="19">
        <f t="shared" si="84"/>
        <v>0.96679999999999999</v>
      </c>
      <c r="G407" s="19">
        <f t="shared" si="85"/>
        <v>0.29452768938205903</v>
      </c>
      <c r="H407" s="19">
        <f t="shared" si="86"/>
        <v>0.93470224000000002</v>
      </c>
      <c r="I407" s="19">
        <f t="shared" si="87"/>
        <v>0.903670125632</v>
      </c>
      <c r="J407" s="19">
        <f t="shared" si="88"/>
        <v>0.87366827746101761</v>
      </c>
      <c r="K407" s="19">
        <f t="shared" si="89"/>
        <v>0.28474937009457468</v>
      </c>
      <c r="L407" s="19">
        <f t="shared" si="90"/>
        <v>0.27529569100743478</v>
      </c>
      <c r="M407" s="19">
        <f t="shared" ca="1" si="95"/>
        <v>0.29083397067868394</v>
      </c>
      <c r="N407" s="19">
        <f t="shared" ca="1" si="91"/>
        <v>1.3643557859662978E-5</v>
      </c>
      <c r="O407" s="155">
        <f t="shared" ca="1" si="92"/>
        <v>50781.873520121771</v>
      </c>
      <c r="P407" s="19">
        <f t="shared" ca="1" si="93"/>
        <v>44100.797879626334</v>
      </c>
      <c r="Q407" s="19">
        <f t="shared" ca="1" si="94"/>
        <v>681008.59816389449</v>
      </c>
      <c r="R407" s="17">
        <f t="shared" ca="1" si="96"/>
        <v>3.6937187033750929E-3</v>
      </c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</row>
    <row r="408" spans="1:35" x14ac:dyDescent="0.2">
      <c r="A408">
        <v>9686.5</v>
      </c>
      <c r="B408">
        <v>0.28791792810971656</v>
      </c>
      <c r="C408" s="157">
        <v>1</v>
      </c>
      <c r="D408" s="149">
        <f t="shared" si="82"/>
        <v>0.96865000000000001</v>
      </c>
      <c r="E408" s="149">
        <f t="shared" si="83"/>
        <v>0.28791792810971656</v>
      </c>
      <c r="F408" s="19">
        <f t="shared" si="84"/>
        <v>0.96865000000000001</v>
      </c>
      <c r="G408" s="19">
        <f t="shared" si="85"/>
        <v>0.28791792810971656</v>
      </c>
      <c r="H408" s="19">
        <f t="shared" si="86"/>
        <v>0.93828282250000006</v>
      </c>
      <c r="I408" s="19">
        <f t="shared" si="87"/>
        <v>0.90886765601462505</v>
      </c>
      <c r="J408" s="19">
        <f t="shared" si="88"/>
        <v>0.8803746549985666</v>
      </c>
      <c r="K408" s="19">
        <f t="shared" si="89"/>
        <v>0.27889170106347694</v>
      </c>
      <c r="L408" s="19">
        <f t="shared" si="90"/>
        <v>0.27014844623513695</v>
      </c>
      <c r="M408" s="19">
        <f t="shared" ca="1" si="95"/>
        <v>0.29134179078341038</v>
      </c>
      <c r="N408" s="19">
        <f t="shared" ca="1" si="91"/>
        <v>1.1722835608313812E-5</v>
      </c>
      <c r="O408" s="155">
        <f t="shared" ca="1" si="92"/>
        <v>52366.995529435022</v>
      </c>
      <c r="P408" s="19">
        <f t="shared" ca="1" si="93"/>
        <v>43498.94525826523</v>
      </c>
      <c r="Q408" s="19">
        <f t="shared" ca="1" si="94"/>
        <v>695606.76309774432</v>
      </c>
      <c r="R408" s="17">
        <f t="shared" ca="1" si="96"/>
        <v>-3.4238626736938227E-3</v>
      </c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</row>
    <row r="409" spans="1:35" x14ac:dyDescent="0.2">
      <c r="A409">
        <v>9686.5</v>
      </c>
      <c r="B409">
        <v>0.29152792810946976</v>
      </c>
      <c r="C409" s="157">
        <v>1</v>
      </c>
      <c r="D409" s="149">
        <f t="shared" si="82"/>
        <v>0.96865000000000001</v>
      </c>
      <c r="E409" s="149">
        <f t="shared" si="83"/>
        <v>0.29152792810946976</v>
      </c>
      <c r="F409" s="19">
        <f t="shared" si="84"/>
        <v>0.96865000000000001</v>
      </c>
      <c r="G409" s="19">
        <f t="shared" si="85"/>
        <v>0.29152792810946976</v>
      </c>
      <c r="H409" s="19">
        <f t="shared" si="86"/>
        <v>0.93828282250000006</v>
      </c>
      <c r="I409" s="19">
        <f t="shared" si="87"/>
        <v>0.90886765601462505</v>
      </c>
      <c r="J409" s="19">
        <f t="shared" si="88"/>
        <v>0.8803746549985666</v>
      </c>
      <c r="K409" s="19">
        <f t="shared" si="89"/>
        <v>0.2823885275632379</v>
      </c>
      <c r="L409" s="19">
        <f t="shared" si="90"/>
        <v>0.27353564722413037</v>
      </c>
      <c r="M409" s="19">
        <f t="shared" ca="1" si="95"/>
        <v>0.29134179078341038</v>
      </c>
      <c r="N409" s="19">
        <f t="shared" ca="1" si="91"/>
        <v>3.4647104152534764E-8</v>
      </c>
      <c r="O409" s="155">
        <f t="shared" ca="1" si="92"/>
        <v>52366.995529435022</v>
      </c>
      <c r="P409" s="19">
        <f t="shared" ca="1" si="93"/>
        <v>43498.94525826523</v>
      </c>
      <c r="Q409" s="19">
        <f t="shared" ca="1" si="94"/>
        <v>695606.76309774432</v>
      </c>
      <c r="R409" s="17">
        <f t="shared" ca="1" si="96"/>
        <v>1.8613732605937683E-4</v>
      </c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</row>
    <row r="410" spans="1:35" x14ac:dyDescent="0.2">
      <c r="A410">
        <v>9686.5</v>
      </c>
      <c r="B410">
        <v>0.29161792811083415</v>
      </c>
      <c r="C410" s="157">
        <v>1</v>
      </c>
      <c r="D410" s="149">
        <f t="shared" si="82"/>
        <v>0.96865000000000001</v>
      </c>
      <c r="E410" s="149">
        <f t="shared" si="83"/>
        <v>0.29161792811083415</v>
      </c>
      <c r="F410" s="19">
        <f t="shared" si="84"/>
        <v>0.96865000000000001</v>
      </c>
      <c r="G410" s="19">
        <f t="shared" si="85"/>
        <v>0.29161792811083415</v>
      </c>
      <c r="H410" s="19">
        <f t="shared" si="86"/>
        <v>0.93828282250000006</v>
      </c>
      <c r="I410" s="19">
        <f t="shared" si="87"/>
        <v>0.90886765601462505</v>
      </c>
      <c r="J410" s="19">
        <f t="shared" si="88"/>
        <v>0.8803746549985666</v>
      </c>
      <c r="K410" s="19">
        <f t="shared" si="89"/>
        <v>0.28247570606455952</v>
      </c>
      <c r="L410" s="19">
        <f t="shared" si="90"/>
        <v>0.2736200926794356</v>
      </c>
      <c r="M410" s="19">
        <f t="shared" ca="1" si="95"/>
        <v>0.29134179078341038</v>
      </c>
      <c r="N410" s="19">
        <f t="shared" ca="1" si="91"/>
        <v>7.6251823596739271E-8</v>
      </c>
      <c r="O410" s="155">
        <f t="shared" ca="1" si="92"/>
        <v>52366.995529435022</v>
      </c>
      <c r="P410" s="19">
        <f t="shared" ca="1" si="93"/>
        <v>43498.94525826523</v>
      </c>
      <c r="Q410" s="19">
        <f t="shared" ca="1" si="94"/>
        <v>695606.76309774432</v>
      </c>
      <c r="R410" s="17">
        <f t="shared" ca="1" si="96"/>
        <v>2.761373274237644E-4</v>
      </c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</row>
    <row r="411" spans="1:35" x14ac:dyDescent="0.2">
      <c r="A411">
        <v>9686.5</v>
      </c>
      <c r="B411">
        <v>0.29502792810836381</v>
      </c>
      <c r="C411" s="157">
        <v>1</v>
      </c>
      <c r="D411" s="149">
        <f t="shared" si="82"/>
        <v>0.96865000000000001</v>
      </c>
      <c r="E411" s="149">
        <f t="shared" si="83"/>
        <v>0.29502792810836381</v>
      </c>
      <c r="F411" s="19">
        <f t="shared" si="84"/>
        <v>0.96865000000000001</v>
      </c>
      <c r="G411" s="19">
        <f t="shared" si="85"/>
        <v>0.29502792810836381</v>
      </c>
      <c r="H411" s="19">
        <f t="shared" si="86"/>
        <v>0.93828282250000006</v>
      </c>
      <c r="I411" s="19">
        <f t="shared" si="87"/>
        <v>0.90886765601462505</v>
      </c>
      <c r="J411" s="19">
        <f t="shared" si="88"/>
        <v>0.8803746549985666</v>
      </c>
      <c r="K411" s="19">
        <f t="shared" si="89"/>
        <v>0.28577880256216659</v>
      </c>
      <c r="L411" s="19">
        <f t="shared" si="90"/>
        <v>0.27681963710184265</v>
      </c>
      <c r="M411" s="19">
        <f t="shared" ca="1" si="95"/>
        <v>0.29134179078341038</v>
      </c>
      <c r="N411" s="19">
        <f t="shared" ca="1" si="91"/>
        <v>1.3587608378414838E-5</v>
      </c>
      <c r="O411" s="155">
        <f t="shared" ca="1" si="92"/>
        <v>52366.995529435022</v>
      </c>
      <c r="P411" s="19">
        <f t="shared" ca="1" si="93"/>
        <v>43498.94525826523</v>
      </c>
      <c r="Q411" s="19">
        <f t="shared" ca="1" si="94"/>
        <v>695606.76309774432</v>
      </c>
      <c r="R411" s="17">
        <f t="shared" ca="1" si="96"/>
        <v>3.6861373249534313E-3</v>
      </c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</row>
    <row r="412" spans="1:35" x14ac:dyDescent="0.2">
      <c r="A412">
        <v>9686.5</v>
      </c>
      <c r="B412">
        <v>0.2951179281097282</v>
      </c>
      <c r="C412" s="157">
        <v>1</v>
      </c>
      <c r="D412" s="149">
        <f t="shared" si="82"/>
        <v>0.96865000000000001</v>
      </c>
      <c r="E412" s="149">
        <f t="shared" si="83"/>
        <v>0.2951179281097282</v>
      </c>
      <c r="F412" s="19">
        <f t="shared" si="84"/>
        <v>0.96865000000000001</v>
      </c>
      <c r="G412" s="19">
        <f t="shared" si="85"/>
        <v>0.2951179281097282</v>
      </c>
      <c r="H412" s="19">
        <f t="shared" si="86"/>
        <v>0.93828282250000006</v>
      </c>
      <c r="I412" s="19">
        <f t="shared" si="87"/>
        <v>0.90886765601462505</v>
      </c>
      <c r="J412" s="19">
        <f t="shared" si="88"/>
        <v>0.8803746549985666</v>
      </c>
      <c r="K412" s="19">
        <f t="shared" si="89"/>
        <v>0.28586598106348821</v>
      </c>
      <c r="L412" s="19">
        <f t="shared" si="90"/>
        <v>0.27690408255714788</v>
      </c>
      <c r="M412" s="19">
        <f t="shared" ca="1" si="95"/>
        <v>0.29134179078341038</v>
      </c>
      <c r="N412" s="19">
        <f t="shared" ca="1" si="91"/>
        <v>1.4259213107210686E-5</v>
      </c>
      <c r="O412" s="155">
        <f t="shared" ca="1" si="92"/>
        <v>52366.995529435022</v>
      </c>
      <c r="P412" s="19">
        <f t="shared" ca="1" si="93"/>
        <v>43498.94525826523</v>
      </c>
      <c r="Q412" s="19">
        <f t="shared" ca="1" si="94"/>
        <v>695606.76309774432</v>
      </c>
      <c r="R412" s="17">
        <f t="shared" ca="1" si="96"/>
        <v>3.7761373263178188E-3</v>
      </c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</row>
    <row r="413" spans="1:35" x14ac:dyDescent="0.2">
      <c r="A413">
        <v>9894</v>
      </c>
      <c r="B413">
        <v>0.29864930173636561</v>
      </c>
      <c r="C413" s="157">
        <v>1</v>
      </c>
      <c r="D413" s="149">
        <f t="shared" si="82"/>
        <v>0.98939999999999995</v>
      </c>
      <c r="E413" s="149">
        <f t="shared" si="83"/>
        <v>0.29864930173636561</v>
      </c>
      <c r="F413" s="19">
        <f t="shared" si="84"/>
        <v>0.98939999999999995</v>
      </c>
      <c r="G413" s="19">
        <f t="shared" si="85"/>
        <v>0.29864930173636561</v>
      </c>
      <c r="H413" s="19">
        <f t="shared" si="86"/>
        <v>0.97891235999999993</v>
      </c>
      <c r="I413" s="19">
        <f t="shared" si="87"/>
        <v>0.96853588898399989</v>
      </c>
      <c r="J413" s="19">
        <f t="shared" si="88"/>
        <v>0.95826940856076948</v>
      </c>
      <c r="K413" s="19">
        <f t="shared" si="89"/>
        <v>0.29548361913796012</v>
      </c>
      <c r="L413" s="19">
        <f t="shared" si="90"/>
        <v>0.2923514927750977</v>
      </c>
      <c r="M413" s="19">
        <f t="shared" ca="1" si="95"/>
        <v>0.29703758160060922</v>
      </c>
      <c r="N413" s="19">
        <f t="shared" ca="1" si="91"/>
        <v>2.5976417960025939E-6</v>
      </c>
      <c r="O413" s="155">
        <f t="shared" ca="1" si="92"/>
        <v>72034.938357235529</v>
      </c>
      <c r="P413" s="19">
        <f t="shared" ca="1" si="93"/>
        <v>36809.346207024973</v>
      </c>
      <c r="Q413" s="19">
        <f t="shared" ca="1" si="94"/>
        <v>872658.20279705117</v>
      </c>
      <c r="R413" s="17">
        <f t="shared" ca="1" si="96"/>
        <v>1.6117201357563893E-3</v>
      </c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</row>
    <row r="414" spans="1:35" x14ac:dyDescent="0.2">
      <c r="A414">
        <v>10085</v>
      </c>
      <c r="B414">
        <v>0.30261502696444237</v>
      </c>
      <c r="C414" s="157">
        <v>1</v>
      </c>
      <c r="D414" s="149">
        <f t="shared" si="82"/>
        <v>1.0085</v>
      </c>
      <c r="E414" s="149">
        <f t="shared" si="83"/>
        <v>0.30261502696444237</v>
      </c>
      <c r="F414" s="19">
        <f t="shared" si="84"/>
        <v>1.0085</v>
      </c>
      <c r="G414" s="19">
        <f t="shared" si="85"/>
        <v>0.30261502696444237</v>
      </c>
      <c r="H414" s="19">
        <f t="shared" si="86"/>
        <v>1.01707225</v>
      </c>
      <c r="I414" s="19">
        <f t="shared" si="87"/>
        <v>1.0257173641249999</v>
      </c>
      <c r="J414" s="19">
        <f t="shared" si="88"/>
        <v>1.0344359617200625</v>
      </c>
      <c r="K414" s="19">
        <f t="shared" si="89"/>
        <v>0.30518725469364011</v>
      </c>
      <c r="L414" s="19">
        <f t="shared" si="90"/>
        <v>0.30778134635853605</v>
      </c>
      <c r="M414" s="19">
        <f t="shared" ca="1" si="95"/>
        <v>0.30228040659451877</v>
      </c>
      <c r="N414" s="19">
        <f t="shared" ca="1" si="91"/>
        <v>1.1197079196780653E-7</v>
      </c>
      <c r="O414" s="155">
        <f t="shared" ca="1" si="92"/>
        <v>93310.904752432674</v>
      </c>
      <c r="P414" s="19">
        <f t="shared" ca="1" si="93"/>
        <v>30814.452898727115</v>
      </c>
      <c r="Q414" s="19">
        <f t="shared" ca="1" si="94"/>
        <v>1058195.5809918472</v>
      </c>
      <c r="R414" s="17">
        <f t="shared" ca="1" si="96"/>
        <v>3.3462036992359945E-4</v>
      </c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</row>
    <row r="415" spans="1:35" x14ac:dyDescent="0.2">
      <c r="A415">
        <v>10085</v>
      </c>
      <c r="B415">
        <v>0.30272502696530151</v>
      </c>
      <c r="C415" s="157">
        <v>1</v>
      </c>
      <c r="D415" s="149">
        <f t="shared" si="82"/>
        <v>1.0085</v>
      </c>
      <c r="E415" s="149">
        <f t="shared" si="83"/>
        <v>0.30272502696530151</v>
      </c>
      <c r="F415" s="19">
        <f t="shared" si="84"/>
        <v>1.0085</v>
      </c>
      <c r="G415" s="19">
        <f t="shared" si="85"/>
        <v>0.30272502696530151</v>
      </c>
      <c r="H415" s="19">
        <f t="shared" si="86"/>
        <v>1.01707225</v>
      </c>
      <c r="I415" s="19">
        <f t="shared" si="87"/>
        <v>1.0257173641249999</v>
      </c>
      <c r="J415" s="19">
        <f t="shared" si="88"/>
        <v>1.0344359617200625</v>
      </c>
      <c r="K415" s="19">
        <f t="shared" si="89"/>
        <v>0.30529818969450656</v>
      </c>
      <c r="L415" s="19">
        <f t="shared" si="90"/>
        <v>0.30789322430690985</v>
      </c>
      <c r="M415" s="19">
        <f t="shared" ca="1" si="95"/>
        <v>0.30228040659451877</v>
      </c>
      <c r="N415" s="19">
        <f t="shared" ca="1" si="91"/>
        <v>1.9768727411498523E-7</v>
      </c>
      <c r="O415" s="155">
        <f t="shared" ca="1" si="92"/>
        <v>93310.904752432674</v>
      </c>
      <c r="P415" s="19">
        <f t="shared" ca="1" si="93"/>
        <v>30814.452898727115</v>
      </c>
      <c r="Q415" s="19">
        <f t="shared" ca="1" si="94"/>
        <v>1058195.5809918472</v>
      </c>
      <c r="R415" s="17">
        <f t="shared" ca="1" si="96"/>
        <v>4.4462037078274452E-4</v>
      </c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</row>
    <row r="416" spans="1:35" x14ac:dyDescent="0.2">
      <c r="A416">
        <v>10085</v>
      </c>
      <c r="B416">
        <v>0.30280502696328054</v>
      </c>
      <c r="C416" s="157">
        <v>1</v>
      </c>
      <c r="D416" s="149">
        <f t="shared" si="82"/>
        <v>1.0085</v>
      </c>
      <c r="E416" s="149">
        <f t="shared" si="83"/>
        <v>0.30280502696328054</v>
      </c>
      <c r="F416" s="19">
        <f t="shared" si="84"/>
        <v>1.0085</v>
      </c>
      <c r="G416" s="19">
        <f t="shared" si="85"/>
        <v>0.30280502696328054</v>
      </c>
      <c r="H416" s="19">
        <f t="shared" si="86"/>
        <v>1.01707225</v>
      </c>
      <c r="I416" s="19">
        <f t="shared" si="87"/>
        <v>1.0257173641249999</v>
      </c>
      <c r="J416" s="19">
        <f t="shared" si="88"/>
        <v>1.0344359617200625</v>
      </c>
      <c r="K416" s="19">
        <f t="shared" si="89"/>
        <v>0.30537886969246841</v>
      </c>
      <c r="L416" s="19">
        <f t="shared" si="90"/>
        <v>0.30797459008485439</v>
      </c>
      <c r="M416" s="19">
        <f t="shared" ca="1" si="95"/>
        <v>0.30228040659451877</v>
      </c>
      <c r="N416" s="19">
        <f t="shared" ca="1" si="91"/>
        <v>2.752265313197403E-7</v>
      </c>
      <c r="O416" s="155">
        <f t="shared" ca="1" si="92"/>
        <v>93310.904752432674</v>
      </c>
      <c r="P416" s="19">
        <f t="shared" ca="1" si="93"/>
        <v>30814.452898727115</v>
      </c>
      <c r="Q416" s="19">
        <f t="shared" ca="1" si="94"/>
        <v>1058195.5809918472</v>
      </c>
      <c r="R416" s="17">
        <f t="shared" ca="1" si="96"/>
        <v>5.2462036876177454E-4</v>
      </c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</row>
    <row r="417" spans="1:35" x14ac:dyDescent="0.2">
      <c r="A417">
        <v>10085</v>
      </c>
      <c r="B417">
        <v>0.30292502696752505</v>
      </c>
      <c r="C417" s="157">
        <v>1</v>
      </c>
      <c r="D417" s="149">
        <f t="shared" si="82"/>
        <v>1.0085</v>
      </c>
      <c r="E417" s="149">
        <f t="shared" si="83"/>
        <v>0.30292502696752505</v>
      </c>
      <c r="F417" s="19">
        <f t="shared" si="84"/>
        <v>1.0085</v>
      </c>
      <c r="G417" s="19">
        <f t="shared" si="85"/>
        <v>0.30292502696752505</v>
      </c>
      <c r="H417" s="19">
        <f t="shared" si="86"/>
        <v>1.01707225</v>
      </c>
      <c r="I417" s="19">
        <f t="shared" si="87"/>
        <v>1.0257173641249999</v>
      </c>
      <c r="J417" s="19">
        <f t="shared" si="88"/>
        <v>1.0344359617200625</v>
      </c>
      <c r="K417" s="19">
        <f t="shared" si="89"/>
        <v>0.30549988969674902</v>
      </c>
      <c r="L417" s="19">
        <f t="shared" si="90"/>
        <v>0.30809663875917137</v>
      </c>
      <c r="M417" s="19">
        <f t="shared" ca="1" si="95"/>
        <v>0.30228040659451877</v>
      </c>
      <c r="N417" s="19">
        <f t="shared" ca="1" si="91"/>
        <v>4.155354252947519E-7</v>
      </c>
      <c r="O417" s="155">
        <f t="shared" ca="1" si="92"/>
        <v>93310.904752432674</v>
      </c>
      <c r="P417" s="19">
        <f t="shared" ca="1" si="93"/>
        <v>30814.452898727115</v>
      </c>
      <c r="Q417" s="19">
        <f t="shared" ca="1" si="94"/>
        <v>1058195.5809918472</v>
      </c>
      <c r="R417" s="17">
        <f t="shared" ca="1" si="96"/>
        <v>6.4462037300627717E-4</v>
      </c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</row>
    <row r="418" spans="1:35" x14ac:dyDescent="0.2">
      <c r="A418">
        <v>10089</v>
      </c>
      <c r="B418">
        <v>0.30303446233493847</v>
      </c>
      <c r="C418" s="157">
        <v>1</v>
      </c>
      <c r="D418" s="149">
        <f t="shared" si="82"/>
        <v>1.0088999999999999</v>
      </c>
      <c r="E418" s="149">
        <f t="shared" si="83"/>
        <v>0.30303446233493847</v>
      </c>
      <c r="F418" s="19">
        <f t="shared" si="84"/>
        <v>1.0088999999999999</v>
      </c>
      <c r="G418" s="19">
        <f t="shared" si="85"/>
        <v>0.30303446233493847</v>
      </c>
      <c r="H418" s="19">
        <f t="shared" si="86"/>
        <v>1.0178792099999998</v>
      </c>
      <c r="I418" s="19">
        <f t="shared" si="87"/>
        <v>1.0269383349689998</v>
      </c>
      <c r="J418" s="19">
        <f t="shared" si="88"/>
        <v>1.0360780861502237</v>
      </c>
      <c r="K418" s="19">
        <f t="shared" si="89"/>
        <v>0.30573146904971937</v>
      </c>
      <c r="L418" s="19">
        <f t="shared" si="90"/>
        <v>0.30845247912426182</v>
      </c>
      <c r="M418" s="19">
        <f t="shared" ca="1" si="95"/>
        <v>0.30239020348963941</v>
      </c>
      <c r="N418" s="19">
        <f t="shared" ca="1" si="91"/>
        <v>4.1506945974608025E-7</v>
      </c>
      <c r="O418" s="155">
        <f t="shared" ca="1" si="92"/>
        <v>93790.041545520464</v>
      </c>
      <c r="P418" s="19">
        <f t="shared" ca="1" si="93"/>
        <v>30691.225555884444</v>
      </c>
      <c r="Q418" s="19">
        <f t="shared" ca="1" si="94"/>
        <v>1062321.9759741833</v>
      </c>
      <c r="R418" s="17">
        <f t="shared" ca="1" si="96"/>
        <v>6.4425884529906163E-4</v>
      </c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</row>
    <row r="419" spans="1:35" x14ac:dyDescent="0.2">
      <c r="A419">
        <v>10373.5</v>
      </c>
      <c r="B419">
        <v>0.30579656227361224</v>
      </c>
      <c r="C419" s="157">
        <v>1</v>
      </c>
      <c r="D419" s="149">
        <f t="shared" si="82"/>
        <v>1.03735</v>
      </c>
      <c r="E419" s="149">
        <f t="shared" si="83"/>
        <v>0.30579656227361224</v>
      </c>
      <c r="F419" s="19">
        <f t="shared" si="84"/>
        <v>1.03735</v>
      </c>
      <c r="G419" s="19">
        <f t="shared" si="85"/>
        <v>0.30579656227361224</v>
      </c>
      <c r="H419" s="19">
        <f t="shared" si="86"/>
        <v>1.0760950224999999</v>
      </c>
      <c r="I419" s="19">
        <f t="shared" si="87"/>
        <v>1.1162871715903748</v>
      </c>
      <c r="J419" s="19">
        <f t="shared" si="88"/>
        <v>1.1579804974492753</v>
      </c>
      <c r="K419" s="19">
        <f t="shared" si="89"/>
        <v>0.31721806387453166</v>
      </c>
      <c r="L419" s="19">
        <f t="shared" si="90"/>
        <v>0.3290661585602454</v>
      </c>
      <c r="M419" s="19">
        <f t="shared" ca="1" si="95"/>
        <v>0.31019945641398228</v>
      </c>
      <c r="N419" s="19">
        <f t="shared" ca="1" si="91"/>
        <v>1.938547681130483E-5</v>
      </c>
      <c r="O419" s="155">
        <f t="shared" ca="1" si="92"/>
        <v>131535.88386036301</v>
      </c>
      <c r="P419" s="19">
        <f t="shared" ca="1" si="93"/>
        <v>22256.704668423819</v>
      </c>
      <c r="Q419" s="19">
        <f t="shared" ca="1" si="94"/>
        <v>1382374.1220962419</v>
      </c>
      <c r="R419" s="17">
        <f t="shared" ca="1" si="96"/>
        <v>-4.4028941403700395E-3</v>
      </c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</row>
    <row r="420" spans="1:35" x14ac:dyDescent="0.2">
      <c r="A420">
        <v>10376</v>
      </c>
      <c r="B420">
        <v>0.31078027673581554</v>
      </c>
      <c r="C420" s="157">
        <v>1</v>
      </c>
      <c r="D420" s="149">
        <f t="shared" si="82"/>
        <v>1.0376000000000001</v>
      </c>
      <c r="E420" s="149">
        <f t="shared" si="83"/>
        <v>0.31078027673581554</v>
      </c>
      <c r="F420" s="19">
        <f t="shared" si="84"/>
        <v>1.0376000000000001</v>
      </c>
      <c r="G420" s="19">
        <f t="shared" si="85"/>
        <v>0.31078027673581554</v>
      </c>
      <c r="H420" s="19">
        <f t="shared" si="86"/>
        <v>1.0766137600000001</v>
      </c>
      <c r="I420" s="19">
        <f t="shared" si="87"/>
        <v>1.1170944373760001</v>
      </c>
      <c r="J420" s="19">
        <f t="shared" si="88"/>
        <v>1.1590971882213379</v>
      </c>
      <c r="K420" s="19">
        <f t="shared" si="89"/>
        <v>0.32246561514108224</v>
      </c>
      <c r="L420" s="19">
        <f t="shared" si="90"/>
        <v>0.33459032227038693</v>
      </c>
      <c r="M420" s="19">
        <f t="shared" ca="1" si="95"/>
        <v>0.31026807857522698</v>
      </c>
      <c r="N420" s="19">
        <f t="shared" ca="1" si="91"/>
        <v>2.6234695571030604E-7</v>
      </c>
      <c r="O420" s="155">
        <f t="shared" ca="1" si="92"/>
        <v>131900.35154776284</v>
      </c>
      <c r="P420" s="19">
        <f t="shared" ca="1" si="93"/>
        <v>22185.943483063144</v>
      </c>
      <c r="Q420" s="19">
        <f t="shared" ca="1" si="94"/>
        <v>1385425.3182742181</v>
      </c>
      <c r="R420" s="17">
        <f t="shared" ca="1" si="96"/>
        <v>5.1219816058856171E-4</v>
      </c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</row>
    <row r="421" spans="1:35" x14ac:dyDescent="0.2">
      <c r="A421">
        <v>10613</v>
      </c>
      <c r="B421">
        <v>0.3179191725867575</v>
      </c>
      <c r="C421" s="157">
        <v>1</v>
      </c>
      <c r="D421" s="149">
        <f t="shared" si="82"/>
        <v>1.0612999999999999</v>
      </c>
      <c r="E421" s="149">
        <f t="shared" si="83"/>
        <v>0.3179191725867575</v>
      </c>
      <c r="F421" s="19">
        <f t="shared" si="84"/>
        <v>1.0612999999999999</v>
      </c>
      <c r="G421" s="19">
        <f t="shared" si="85"/>
        <v>0.3179191725867575</v>
      </c>
      <c r="H421" s="19">
        <f t="shared" si="86"/>
        <v>1.1263576899999999</v>
      </c>
      <c r="I421" s="19">
        <f t="shared" si="87"/>
        <v>1.1954034163969998</v>
      </c>
      <c r="J421" s="19">
        <f t="shared" si="88"/>
        <v>1.2686816458221357</v>
      </c>
      <c r="K421" s="19">
        <f t="shared" si="89"/>
        <v>0.33740761786632573</v>
      </c>
      <c r="L421" s="19">
        <f t="shared" si="90"/>
        <v>0.35809070484153144</v>
      </c>
      <c r="M421" s="19">
        <f t="shared" ca="1" si="95"/>
        <v>0.31677342402525654</v>
      </c>
      <c r="N421" s="19">
        <f t="shared" ca="1" si="91"/>
        <v>1.3127397661815164E-6</v>
      </c>
      <c r="O421" s="155">
        <f t="shared" ca="1" si="92"/>
        <v>169149.62751689382</v>
      </c>
      <c r="P421" s="19">
        <f t="shared" ca="1" si="93"/>
        <v>15812.740577948107</v>
      </c>
      <c r="Q421" s="19">
        <f t="shared" ca="1" si="94"/>
        <v>1694522.7950396473</v>
      </c>
      <c r="R421" s="17">
        <f t="shared" ca="1" si="96"/>
        <v>1.1457485615009588E-3</v>
      </c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</row>
    <row r="422" spans="1:35" x14ac:dyDescent="0.2">
      <c r="A422">
        <v>10635</v>
      </c>
      <c r="B422">
        <v>0.31906927707976518</v>
      </c>
      <c r="C422" s="157">
        <v>1</v>
      </c>
      <c r="D422" s="149">
        <f t="shared" si="82"/>
        <v>1.0634999999999999</v>
      </c>
      <c r="E422" s="149">
        <f t="shared" si="83"/>
        <v>0.31906927707976518</v>
      </c>
      <c r="F422" s="19">
        <f t="shared" si="84"/>
        <v>1.0634999999999999</v>
      </c>
      <c r="G422" s="19">
        <f t="shared" si="85"/>
        <v>0.31906927707976518</v>
      </c>
      <c r="H422" s="19">
        <f t="shared" si="86"/>
        <v>1.1310322499999999</v>
      </c>
      <c r="I422" s="19">
        <f t="shared" si="87"/>
        <v>1.2028527978749997</v>
      </c>
      <c r="J422" s="19">
        <f t="shared" si="88"/>
        <v>1.2792339505400621</v>
      </c>
      <c r="K422" s="19">
        <f t="shared" si="89"/>
        <v>0.33933017617433026</v>
      </c>
      <c r="L422" s="19">
        <f t="shared" si="90"/>
        <v>0.36087764236140019</v>
      </c>
      <c r="M422" s="19">
        <f t="shared" ca="1" si="95"/>
        <v>0.31737729219755728</v>
      </c>
      <c r="N422" s="19">
        <f t="shared" ca="1" si="91"/>
        <v>2.8628128416200728E-6</v>
      </c>
      <c r="O422" s="155">
        <f t="shared" ca="1" si="92"/>
        <v>172883.46887601062</v>
      </c>
      <c r="P422" s="19">
        <f t="shared" ca="1" si="93"/>
        <v>15258.364243408432</v>
      </c>
      <c r="Q422" s="19">
        <f t="shared" ca="1" si="94"/>
        <v>1725255.9860379293</v>
      </c>
      <c r="R422" s="17">
        <f t="shared" ca="1" si="96"/>
        <v>1.6919848822078976E-3</v>
      </c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</row>
    <row r="423" spans="1:35" x14ac:dyDescent="0.2">
      <c r="A423">
        <v>10828</v>
      </c>
      <c r="B423">
        <v>0.32285720216931685</v>
      </c>
      <c r="C423" s="157">
        <v>1</v>
      </c>
      <c r="D423" s="149">
        <f t="shared" si="82"/>
        <v>1.0828</v>
      </c>
      <c r="E423" s="149">
        <f t="shared" si="83"/>
        <v>0.32285720216931685</v>
      </c>
      <c r="F423" s="19">
        <f t="shared" si="84"/>
        <v>1.0828</v>
      </c>
      <c r="G423" s="19">
        <f t="shared" si="85"/>
        <v>0.32285720216931685</v>
      </c>
      <c r="H423" s="19">
        <f t="shared" si="86"/>
        <v>1.17245584</v>
      </c>
      <c r="I423" s="19">
        <f t="shared" si="87"/>
        <v>1.2695351835519999</v>
      </c>
      <c r="J423" s="19">
        <f t="shared" si="88"/>
        <v>1.3746526967501054</v>
      </c>
      <c r="K423" s="19">
        <f t="shared" si="89"/>
        <v>0.3495897785089363</v>
      </c>
      <c r="L423" s="19">
        <f t="shared" si="90"/>
        <v>0.37853581216947624</v>
      </c>
      <c r="M423" s="19">
        <f t="shared" ca="1" si="95"/>
        <v>0.32267483707667538</v>
      </c>
      <c r="N423" s="19">
        <f t="shared" ca="1" si="91"/>
        <v>3.32570270141311E-8</v>
      </c>
      <c r="O423" s="155">
        <f t="shared" ca="1" si="92"/>
        <v>207717.3682389367</v>
      </c>
      <c r="P423" s="19">
        <f t="shared" ca="1" si="93"/>
        <v>10712.754942739928</v>
      </c>
      <c r="Q423" s="19">
        <f t="shared" ca="1" si="94"/>
        <v>2010349.6063740603</v>
      </c>
      <c r="R423" s="17">
        <f t="shared" ca="1" si="96"/>
        <v>1.8236509264146772E-4</v>
      </c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</row>
    <row r="424" spans="1:35" x14ac:dyDescent="0.2">
      <c r="A424" s="158"/>
      <c r="B424" s="158"/>
      <c r="C424" s="148"/>
      <c r="D424" s="149"/>
      <c r="E424" s="149"/>
      <c r="F424" s="19"/>
      <c r="G424" s="19"/>
      <c r="H424" s="19"/>
      <c r="I424" s="19"/>
      <c r="J424" s="19"/>
      <c r="K424" s="19"/>
      <c r="L424" s="19"/>
      <c r="M424" s="19"/>
      <c r="N424" s="19"/>
      <c r="O424" s="155"/>
      <c r="P424" s="19"/>
      <c r="Q424" s="19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</row>
    <row r="425" spans="1:35" x14ac:dyDescent="0.2">
      <c r="C425" s="157"/>
      <c r="D425" s="149"/>
      <c r="E425" s="149"/>
      <c r="F425" s="19"/>
      <c r="G425" s="19"/>
      <c r="H425" s="19"/>
      <c r="I425" s="19"/>
      <c r="J425" s="19"/>
      <c r="K425" s="19"/>
      <c r="L425" s="19"/>
      <c r="M425" s="19"/>
      <c r="N425" s="19"/>
      <c r="O425" s="155"/>
      <c r="P425" s="19"/>
      <c r="Q425" s="19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</row>
    <row r="426" spans="1:35" x14ac:dyDescent="0.2">
      <c r="C426" s="157"/>
      <c r="D426" s="149"/>
      <c r="E426" s="149"/>
      <c r="F426" s="19"/>
      <c r="G426" s="19"/>
      <c r="H426" s="19"/>
      <c r="I426" s="19"/>
      <c r="J426" s="19"/>
      <c r="K426" s="19"/>
      <c r="L426" s="19"/>
      <c r="M426" s="19"/>
      <c r="N426" s="19"/>
      <c r="O426" s="155"/>
      <c r="P426" s="19"/>
      <c r="Q426" s="19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</row>
    <row r="427" spans="1:35" x14ac:dyDescent="0.2">
      <c r="C427" s="157"/>
      <c r="D427" s="149"/>
      <c r="E427" s="149"/>
      <c r="F427" s="19"/>
      <c r="G427" s="19"/>
      <c r="H427" s="19"/>
      <c r="I427" s="19"/>
      <c r="J427" s="19"/>
      <c r="K427" s="19"/>
      <c r="L427" s="19"/>
      <c r="M427" s="19"/>
      <c r="N427" s="19"/>
      <c r="O427" s="155"/>
      <c r="P427" s="19"/>
      <c r="Q427" s="19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</row>
    <row r="428" spans="1:35" x14ac:dyDescent="0.2">
      <c r="C428" s="157"/>
      <c r="D428" s="149"/>
      <c r="E428" s="149"/>
      <c r="F428" s="19"/>
      <c r="G428" s="19"/>
      <c r="H428" s="19"/>
      <c r="I428" s="19"/>
      <c r="J428" s="19"/>
      <c r="K428" s="19"/>
      <c r="L428" s="19"/>
      <c r="M428" s="19"/>
      <c r="N428" s="19"/>
      <c r="O428" s="155"/>
      <c r="P428" s="19"/>
      <c r="Q428" s="19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</row>
    <row r="429" spans="1:35" x14ac:dyDescent="0.2">
      <c r="C429" s="157"/>
      <c r="D429" s="149"/>
      <c r="E429" s="149"/>
      <c r="F429" s="19"/>
      <c r="G429" s="19"/>
      <c r="H429" s="19"/>
      <c r="I429" s="19"/>
      <c r="J429" s="19"/>
      <c r="K429" s="19"/>
      <c r="L429" s="19"/>
      <c r="M429" s="19"/>
      <c r="N429" s="19"/>
      <c r="O429" s="155"/>
      <c r="P429" s="19"/>
      <c r="Q429" s="19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</row>
    <row r="430" spans="1:35" x14ac:dyDescent="0.2">
      <c r="C430" s="157"/>
      <c r="D430" s="149"/>
      <c r="E430" s="149"/>
      <c r="F430" s="19"/>
      <c r="G430" s="19"/>
      <c r="H430" s="19"/>
      <c r="I430" s="19"/>
      <c r="J430" s="19"/>
      <c r="K430" s="19"/>
      <c r="L430" s="19"/>
      <c r="M430" s="19"/>
      <c r="N430" s="19"/>
      <c r="O430" s="155"/>
      <c r="P430" s="19"/>
      <c r="Q430" s="19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</row>
    <row r="431" spans="1:35" x14ac:dyDescent="0.2">
      <c r="C431" s="157"/>
      <c r="D431" s="149"/>
      <c r="E431" s="149"/>
      <c r="F431" s="19"/>
      <c r="G431" s="19"/>
      <c r="H431" s="19"/>
      <c r="I431" s="19"/>
      <c r="J431" s="19"/>
      <c r="K431" s="19"/>
      <c r="L431" s="19"/>
      <c r="M431" s="19"/>
      <c r="N431" s="19"/>
      <c r="O431" s="155"/>
      <c r="P431" s="19"/>
      <c r="Q431" s="19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</row>
    <row r="432" spans="1:35" x14ac:dyDescent="0.2">
      <c r="C432" s="157"/>
      <c r="D432" s="149"/>
      <c r="E432" s="149"/>
      <c r="F432" s="19"/>
      <c r="G432" s="19"/>
      <c r="H432" s="19"/>
      <c r="I432" s="19"/>
      <c r="J432" s="19"/>
      <c r="K432" s="19"/>
      <c r="L432" s="19"/>
      <c r="M432" s="19"/>
      <c r="N432" s="19"/>
      <c r="O432" s="155"/>
      <c r="P432" s="19"/>
      <c r="Q432" s="19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</row>
    <row r="433" spans="3:35" x14ac:dyDescent="0.2">
      <c r="C433" s="157"/>
      <c r="D433" s="149"/>
      <c r="E433" s="149"/>
      <c r="F433" s="19"/>
      <c r="G433" s="19"/>
      <c r="H433" s="19"/>
      <c r="I433" s="19"/>
      <c r="J433" s="19"/>
      <c r="K433" s="19"/>
      <c r="L433" s="19"/>
      <c r="M433" s="19"/>
      <c r="N433" s="19"/>
      <c r="O433" s="155"/>
      <c r="P433" s="19"/>
      <c r="Q433" s="19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</row>
    <row r="434" spans="3:35" x14ac:dyDescent="0.2">
      <c r="C434" s="157"/>
      <c r="D434" s="149"/>
      <c r="E434" s="149"/>
      <c r="F434" s="19"/>
      <c r="G434" s="19"/>
      <c r="H434" s="19"/>
      <c r="I434" s="19"/>
      <c r="J434" s="19"/>
      <c r="K434" s="19"/>
      <c r="L434" s="19"/>
      <c r="M434" s="19"/>
      <c r="N434" s="19"/>
      <c r="O434" s="155"/>
      <c r="P434" s="19"/>
      <c r="Q434" s="19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</row>
    <row r="435" spans="3:35" x14ac:dyDescent="0.2">
      <c r="C435" s="157"/>
      <c r="D435" s="149"/>
      <c r="E435" s="149"/>
      <c r="F435" s="19"/>
      <c r="G435" s="19"/>
      <c r="H435" s="19"/>
      <c r="I435" s="19"/>
      <c r="J435" s="19"/>
      <c r="K435" s="19"/>
      <c r="L435" s="19"/>
      <c r="M435" s="19"/>
      <c r="N435" s="19"/>
      <c r="O435" s="155"/>
      <c r="P435" s="19"/>
      <c r="Q435" s="19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</row>
    <row r="436" spans="3:35" x14ac:dyDescent="0.2">
      <c r="C436" s="157"/>
      <c r="D436" s="149"/>
      <c r="E436" s="149"/>
      <c r="F436" s="19"/>
      <c r="G436" s="19"/>
      <c r="H436" s="19"/>
      <c r="I436" s="19"/>
      <c r="J436" s="19"/>
      <c r="K436" s="19"/>
      <c r="L436" s="19"/>
      <c r="M436" s="19"/>
      <c r="N436" s="19"/>
      <c r="O436" s="155"/>
      <c r="P436" s="19"/>
      <c r="Q436" s="19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</row>
    <row r="437" spans="3:35" x14ac:dyDescent="0.2">
      <c r="C437" s="157"/>
      <c r="D437" s="149"/>
      <c r="E437" s="149"/>
      <c r="F437" s="19"/>
      <c r="G437" s="19"/>
      <c r="H437" s="19"/>
      <c r="I437" s="19"/>
      <c r="J437" s="19"/>
      <c r="K437" s="19"/>
      <c r="L437" s="19"/>
      <c r="M437" s="19"/>
      <c r="N437" s="19"/>
      <c r="O437" s="155"/>
      <c r="P437" s="19"/>
      <c r="Q437" s="19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</row>
    <row r="438" spans="3:35" x14ac:dyDescent="0.2">
      <c r="C438" s="157"/>
      <c r="D438" s="149"/>
      <c r="E438" s="149"/>
      <c r="F438" s="19"/>
      <c r="G438" s="19"/>
      <c r="H438" s="19"/>
      <c r="I438" s="19"/>
      <c r="J438" s="19"/>
      <c r="K438" s="19"/>
      <c r="L438" s="19"/>
      <c r="M438" s="19"/>
      <c r="N438" s="19"/>
      <c r="O438" s="155"/>
      <c r="P438" s="19"/>
      <c r="Q438" s="19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</row>
    <row r="439" spans="3:35" x14ac:dyDescent="0.2">
      <c r="C439" s="157"/>
      <c r="D439" s="149"/>
      <c r="E439" s="149"/>
      <c r="F439" s="19"/>
      <c r="G439" s="19"/>
      <c r="H439" s="19"/>
      <c r="I439" s="19"/>
      <c r="J439" s="19"/>
      <c r="K439" s="19"/>
      <c r="L439" s="19"/>
      <c r="M439" s="19"/>
      <c r="N439" s="19"/>
      <c r="O439" s="155"/>
      <c r="P439" s="19"/>
      <c r="Q439" s="19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</row>
    <row r="440" spans="3:35" x14ac:dyDescent="0.2">
      <c r="C440" s="157"/>
      <c r="D440" s="149"/>
      <c r="E440" s="149"/>
      <c r="F440" s="19"/>
      <c r="G440" s="19"/>
      <c r="H440" s="19"/>
      <c r="I440" s="19"/>
      <c r="J440" s="19"/>
      <c r="K440" s="19"/>
      <c r="L440" s="19"/>
      <c r="M440" s="19"/>
      <c r="N440" s="19"/>
      <c r="O440" s="155"/>
      <c r="P440" s="19"/>
      <c r="Q440" s="19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</row>
    <row r="441" spans="3:35" x14ac:dyDescent="0.2">
      <c r="C441" s="157"/>
      <c r="D441" s="149"/>
      <c r="E441" s="149"/>
      <c r="F441" s="19"/>
      <c r="G441" s="19"/>
      <c r="H441" s="19"/>
      <c r="I441" s="19"/>
      <c r="J441" s="19"/>
      <c r="K441" s="19"/>
      <c r="L441" s="19"/>
      <c r="M441" s="19"/>
      <c r="N441" s="19"/>
      <c r="O441" s="155"/>
      <c r="P441" s="19"/>
      <c r="Q441" s="19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</row>
    <row r="442" spans="3:35" x14ac:dyDescent="0.2">
      <c r="C442" s="157"/>
      <c r="D442" s="149"/>
      <c r="E442" s="149"/>
      <c r="F442" s="19"/>
      <c r="G442" s="19"/>
      <c r="H442" s="19"/>
      <c r="I442" s="19"/>
      <c r="J442" s="19"/>
      <c r="K442" s="19"/>
      <c r="L442" s="19"/>
      <c r="M442" s="19"/>
      <c r="N442" s="19"/>
      <c r="O442" s="155"/>
      <c r="P442" s="19"/>
      <c r="Q442" s="19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</row>
    <row r="443" spans="3:35" x14ac:dyDescent="0.2">
      <c r="C443" s="157"/>
      <c r="D443" s="149"/>
      <c r="E443" s="149"/>
      <c r="F443" s="19"/>
      <c r="G443" s="19"/>
      <c r="H443" s="19"/>
      <c r="I443" s="19"/>
      <c r="J443" s="19"/>
      <c r="K443" s="19"/>
      <c r="L443" s="19"/>
      <c r="M443" s="19"/>
      <c r="N443" s="19"/>
      <c r="O443" s="155"/>
      <c r="P443" s="19"/>
      <c r="Q443" s="19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</row>
    <row r="444" spans="3:35" x14ac:dyDescent="0.2">
      <c r="C444" s="157"/>
      <c r="D444" s="149"/>
      <c r="E444" s="149"/>
      <c r="F444" s="19"/>
      <c r="G444" s="19"/>
      <c r="H444" s="19"/>
      <c r="I444" s="19"/>
      <c r="J444" s="19"/>
      <c r="K444" s="19"/>
      <c r="L444" s="19"/>
      <c r="M444" s="19"/>
      <c r="N444" s="19"/>
      <c r="O444" s="155"/>
      <c r="P444" s="19"/>
      <c r="Q444" s="19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</row>
    <row r="445" spans="3:35" x14ac:dyDescent="0.2">
      <c r="C445" s="157"/>
      <c r="D445" s="149"/>
      <c r="E445" s="149"/>
      <c r="F445" s="19"/>
      <c r="G445" s="19"/>
      <c r="H445" s="19"/>
      <c r="I445" s="19"/>
      <c r="J445" s="19"/>
      <c r="K445" s="19"/>
      <c r="L445" s="19"/>
      <c r="M445" s="19"/>
      <c r="N445" s="19"/>
      <c r="O445" s="155"/>
      <c r="P445" s="19"/>
      <c r="Q445" s="19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</row>
    <row r="446" spans="3:35" x14ac:dyDescent="0.2">
      <c r="C446" s="157"/>
      <c r="D446" s="149"/>
      <c r="E446" s="149"/>
      <c r="F446" s="19"/>
      <c r="G446" s="19"/>
      <c r="H446" s="19"/>
      <c r="I446" s="19"/>
      <c r="J446" s="19"/>
      <c r="K446" s="19"/>
      <c r="L446" s="19"/>
      <c r="M446" s="19"/>
      <c r="N446" s="19"/>
      <c r="O446" s="155"/>
      <c r="P446" s="19"/>
      <c r="Q446" s="19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</row>
    <row r="447" spans="3:35" x14ac:dyDescent="0.2">
      <c r="C447" s="157"/>
      <c r="D447" s="149"/>
      <c r="E447" s="149"/>
      <c r="F447" s="19"/>
      <c r="G447" s="19"/>
      <c r="H447" s="19"/>
      <c r="I447" s="19"/>
      <c r="J447" s="19"/>
      <c r="K447" s="19"/>
      <c r="L447" s="19"/>
      <c r="M447" s="19"/>
      <c r="N447" s="19"/>
      <c r="O447" s="155"/>
      <c r="P447" s="19"/>
      <c r="Q447" s="19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</row>
    <row r="448" spans="3:35" x14ac:dyDescent="0.2">
      <c r="C448" s="157"/>
      <c r="D448" s="149"/>
      <c r="E448" s="149"/>
      <c r="F448" s="19"/>
      <c r="G448" s="19"/>
      <c r="H448" s="19"/>
      <c r="I448" s="19"/>
      <c r="J448" s="19"/>
      <c r="K448" s="19"/>
      <c r="L448" s="19"/>
      <c r="M448" s="19"/>
      <c r="N448" s="19"/>
      <c r="O448" s="155"/>
      <c r="P448" s="19"/>
      <c r="Q448" s="19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</row>
    <row r="449" spans="1:35" x14ac:dyDescent="0.2">
      <c r="C449" s="157"/>
      <c r="D449" s="149"/>
      <c r="E449" s="149"/>
      <c r="F449" s="19"/>
      <c r="G449" s="19"/>
      <c r="H449" s="19"/>
      <c r="I449" s="19"/>
      <c r="J449" s="19"/>
      <c r="K449" s="19"/>
      <c r="L449" s="19"/>
      <c r="M449" s="19"/>
      <c r="N449" s="19"/>
      <c r="O449" s="155"/>
      <c r="P449" s="19"/>
      <c r="Q449" s="19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</row>
    <row r="450" spans="1:35" x14ac:dyDescent="0.2">
      <c r="C450" s="157"/>
      <c r="D450" s="149"/>
      <c r="E450" s="149"/>
      <c r="F450" s="19"/>
      <c r="G450" s="19"/>
      <c r="H450" s="19"/>
      <c r="I450" s="19"/>
      <c r="J450" s="19"/>
      <c r="K450" s="19"/>
      <c r="L450" s="19"/>
      <c r="M450" s="19"/>
      <c r="N450" s="19"/>
      <c r="O450" s="155"/>
      <c r="P450" s="19"/>
      <c r="Q450" s="19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</row>
    <row r="451" spans="1:35" x14ac:dyDescent="0.2">
      <c r="C451" s="157"/>
      <c r="D451" s="149"/>
      <c r="E451" s="149"/>
      <c r="F451" s="19"/>
      <c r="G451" s="19"/>
      <c r="H451" s="19"/>
      <c r="I451" s="19"/>
      <c r="J451" s="19"/>
      <c r="K451" s="19"/>
      <c r="L451" s="19"/>
      <c r="M451" s="19"/>
      <c r="N451" s="19"/>
      <c r="O451" s="155"/>
      <c r="P451" s="19"/>
      <c r="Q451" s="19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</row>
    <row r="452" spans="1:35" x14ac:dyDescent="0.2">
      <c r="C452" s="157"/>
      <c r="D452" s="149"/>
      <c r="E452" s="149"/>
      <c r="F452" s="19"/>
      <c r="G452" s="19"/>
      <c r="H452" s="19"/>
      <c r="I452" s="19"/>
      <c r="J452" s="19"/>
      <c r="K452" s="19"/>
      <c r="L452" s="19"/>
      <c r="M452" s="19"/>
      <c r="N452" s="19"/>
      <c r="O452" s="155"/>
      <c r="P452" s="19"/>
      <c r="Q452" s="19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</row>
    <row r="453" spans="1:35" x14ac:dyDescent="0.2">
      <c r="C453" s="157"/>
      <c r="D453" s="149"/>
      <c r="E453" s="149"/>
      <c r="F453" s="19"/>
      <c r="G453" s="19"/>
      <c r="H453" s="19"/>
      <c r="I453" s="19"/>
      <c r="J453" s="19"/>
      <c r="K453" s="19"/>
      <c r="L453" s="19"/>
      <c r="M453" s="19"/>
      <c r="N453" s="19"/>
      <c r="O453" s="155"/>
      <c r="P453" s="19"/>
      <c r="Q453" s="19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</row>
    <row r="454" spans="1:35" x14ac:dyDescent="0.2">
      <c r="C454" s="157"/>
      <c r="D454" s="149"/>
      <c r="E454" s="149"/>
      <c r="F454" s="19"/>
      <c r="G454" s="19"/>
      <c r="H454" s="19"/>
      <c r="I454" s="19"/>
      <c r="J454" s="19"/>
      <c r="K454" s="19"/>
      <c r="L454" s="19"/>
      <c r="M454" s="19"/>
      <c r="N454" s="19"/>
      <c r="O454" s="155"/>
      <c r="P454" s="19"/>
      <c r="Q454" s="19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</row>
    <row r="455" spans="1:35" x14ac:dyDescent="0.2">
      <c r="C455" s="157"/>
      <c r="D455" s="149"/>
      <c r="E455" s="149"/>
      <c r="F455" s="19"/>
      <c r="G455" s="19"/>
      <c r="H455" s="19"/>
      <c r="I455" s="19"/>
      <c r="J455" s="19"/>
      <c r="K455" s="19"/>
      <c r="L455" s="19"/>
      <c r="M455" s="19"/>
      <c r="N455" s="19"/>
      <c r="O455" s="155"/>
      <c r="P455" s="19"/>
      <c r="Q455" s="19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</row>
    <row r="456" spans="1:35" x14ac:dyDescent="0.2">
      <c r="A456" s="158"/>
      <c r="B456" s="158"/>
      <c r="C456" s="148"/>
      <c r="D456" s="149"/>
      <c r="E456" s="149"/>
      <c r="F456" s="19"/>
      <c r="G456" s="19"/>
      <c r="H456" s="19"/>
      <c r="I456" s="19"/>
      <c r="J456" s="19"/>
      <c r="K456" s="19"/>
      <c r="L456" s="19"/>
      <c r="M456" s="19"/>
      <c r="N456" s="19"/>
      <c r="O456" s="155"/>
      <c r="P456" s="19"/>
      <c r="Q456" s="19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</row>
    <row r="457" spans="1:35" x14ac:dyDescent="0.2">
      <c r="A457" s="158"/>
      <c r="B457" s="158"/>
      <c r="C457" s="148"/>
      <c r="D457" s="149"/>
      <c r="E457" s="149"/>
      <c r="F457" s="19"/>
      <c r="G457" s="19"/>
      <c r="H457" s="19"/>
      <c r="I457" s="19"/>
      <c r="J457" s="19"/>
      <c r="K457" s="19"/>
      <c r="L457" s="19"/>
      <c r="M457" s="19"/>
      <c r="N457" s="19"/>
      <c r="O457" s="155"/>
      <c r="P457" s="19"/>
      <c r="Q457" s="19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</row>
    <row r="458" spans="1:35" x14ac:dyDescent="0.2">
      <c r="A458" s="158"/>
      <c r="B458" s="158"/>
      <c r="C458" s="148"/>
      <c r="D458" s="149"/>
      <c r="E458" s="149"/>
      <c r="F458" s="19"/>
      <c r="G458" s="19"/>
      <c r="H458" s="19"/>
      <c r="I458" s="19"/>
      <c r="J458" s="19"/>
      <c r="K458" s="19"/>
      <c r="L458" s="19"/>
      <c r="M458" s="19"/>
      <c r="N458" s="19"/>
      <c r="O458" s="155"/>
      <c r="P458" s="19"/>
      <c r="Q458" s="19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</row>
    <row r="459" spans="1:35" x14ac:dyDescent="0.2">
      <c r="A459" s="158"/>
      <c r="B459" s="158"/>
      <c r="C459" s="148"/>
      <c r="D459" s="149"/>
      <c r="E459" s="149"/>
      <c r="F459" s="19"/>
      <c r="G459" s="19"/>
      <c r="H459" s="19"/>
      <c r="I459" s="19"/>
      <c r="J459" s="19"/>
      <c r="K459" s="19"/>
      <c r="L459" s="19"/>
      <c r="M459" s="19"/>
      <c r="N459" s="19"/>
      <c r="O459" s="155"/>
      <c r="P459" s="19"/>
      <c r="Q459" s="19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</row>
    <row r="460" spans="1:35" x14ac:dyDescent="0.2">
      <c r="A460" s="158"/>
      <c r="B460" s="158"/>
      <c r="C460" s="148"/>
      <c r="D460" s="149"/>
      <c r="E460" s="149"/>
      <c r="F460" s="19"/>
      <c r="G460" s="19"/>
      <c r="H460" s="19"/>
      <c r="I460" s="19"/>
      <c r="J460" s="19"/>
      <c r="K460" s="19"/>
      <c r="L460" s="19"/>
      <c r="M460" s="19"/>
      <c r="N460" s="19"/>
      <c r="O460" s="155"/>
      <c r="P460" s="19"/>
      <c r="Q460" s="19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</row>
    <row r="461" spans="1:35" x14ac:dyDescent="0.2">
      <c r="A461" s="158"/>
      <c r="B461" s="158"/>
      <c r="C461" s="148"/>
      <c r="D461" s="149"/>
      <c r="E461" s="149"/>
      <c r="F461" s="19"/>
      <c r="G461" s="19"/>
      <c r="H461" s="19"/>
      <c r="I461" s="19"/>
      <c r="J461" s="19"/>
      <c r="K461" s="19"/>
      <c r="L461" s="19"/>
      <c r="M461" s="19"/>
      <c r="N461" s="19"/>
      <c r="O461" s="155"/>
      <c r="P461" s="19"/>
      <c r="Q461" s="19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</row>
    <row r="462" spans="1:35" x14ac:dyDescent="0.2">
      <c r="A462" s="158"/>
      <c r="B462" s="158"/>
      <c r="C462" s="148"/>
      <c r="D462" s="149"/>
      <c r="E462" s="149"/>
      <c r="F462" s="19"/>
      <c r="G462" s="19"/>
      <c r="H462" s="19"/>
      <c r="I462" s="19"/>
      <c r="J462" s="19"/>
      <c r="K462" s="19"/>
      <c r="L462" s="19"/>
      <c r="M462" s="19"/>
      <c r="N462" s="19"/>
      <c r="O462" s="155"/>
      <c r="P462" s="19"/>
      <c r="Q462" s="19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</row>
    <row r="463" spans="1:35" x14ac:dyDescent="0.2">
      <c r="A463" s="158"/>
      <c r="B463" s="158"/>
      <c r="C463" s="148"/>
      <c r="D463" s="149"/>
      <c r="E463" s="149"/>
      <c r="F463" s="19"/>
      <c r="G463" s="19"/>
      <c r="H463" s="19"/>
      <c r="I463" s="19"/>
      <c r="J463" s="19"/>
      <c r="K463" s="19"/>
      <c r="L463" s="19"/>
      <c r="M463" s="19"/>
      <c r="N463" s="19"/>
      <c r="O463" s="155"/>
      <c r="P463" s="19"/>
      <c r="Q463" s="19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</row>
    <row r="464" spans="1:35" x14ac:dyDescent="0.2">
      <c r="A464" s="158"/>
      <c r="B464" s="158"/>
      <c r="C464" s="148"/>
      <c r="D464" s="149"/>
      <c r="E464" s="149"/>
      <c r="F464" s="19"/>
      <c r="G464" s="19"/>
      <c r="H464" s="19"/>
      <c r="I464" s="19"/>
      <c r="J464" s="19"/>
      <c r="K464" s="19"/>
      <c r="L464" s="19"/>
      <c r="M464" s="19"/>
      <c r="N464" s="19"/>
      <c r="O464" s="155"/>
      <c r="P464" s="19"/>
      <c r="Q464" s="19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</row>
    <row r="465" spans="1:35" x14ac:dyDescent="0.2">
      <c r="A465" s="158"/>
      <c r="B465" s="158"/>
      <c r="C465" s="148"/>
      <c r="D465" s="149"/>
      <c r="E465" s="149"/>
      <c r="F465" s="19"/>
      <c r="G465" s="19"/>
      <c r="H465" s="19"/>
      <c r="I465" s="19"/>
      <c r="J465" s="19"/>
      <c r="K465" s="19"/>
      <c r="L465" s="19"/>
      <c r="M465" s="19"/>
      <c r="N465" s="19"/>
      <c r="O465" s="155"/>
      <c r="P465" s="19"/>
      <c r="Q465" s="19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</row>
    <row r="466" spans="1:35" x14ac:dyDescent="0.2">
      <c r="A466" s="158"/>
      <c r="B466" s="158"/>
      <c r="C466" s="148"/>
      <c r="D466" s="149"/>
      <c r="E466" s="149"/>
      <c r="F466" s="19"/>
      <c r="G466" s="19"/>
      <c r="H466" s="19"/>
      <c r="I466" s="19"/>
      <c r="J466" s="19"/>
      <c r="K466" s="19"/>
      <c r="L466" s="19"/>
      <c r="M466" s="19"/>
      <c r="N466" s="19"/>
      <c r="O466" s="155"/>
      <c r="P466" s="19"/>
      <c r="Q466" s="19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</row>
    <row r="467" spans="1:35" x14ac:dyDescent="0.2">
      <c r="A467" s="158"/>
      <c r="B467" s="158"/>
      <c r="C467" s="148"/>
      <c r="D467" s="149"/>
      <c r="E467" s="149"/>
      <c r="F467" s="19"/>
      <c r="G467" s="19"/>
      <c r="H467" s="19"/>
      <c r="I467" s="19"/>
      <c r="J467" s="19"/>
      <c r="K467" s="19"/>
      <c r="L467" s="19"/>
      <c r="M467" s="19"/>
      <c r="N467" s="19"/>
      <c r="O467" s="155"/>
      <c r="P467" s="19"/>
      <c r="Q467" s="19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</row>
    <row r="468" spans="1:35" x14ac:dyDescent="0.2">
      <c r="A468" s="158"/>
      <c r="B468" s="158"/>
      <c r="C468" s="148"/>
      <c r="D468" s="149"/>
      <c r="E468" s="149"/>
      <c r="F468" s="19"/>
      <c r="G468" s="19"/>
      <c r="H468" s="19"/>
      <c r="I468" s="19"/>
      <c r="J468" s="19"/>
      <c r="K468" s="19"/>
      <c r="L468" s="19"/>
      <c r="M468" s="19"/>
      <c r="N468" s="19"/>
      <c r="O468" s="155"/>
      <c r="P468" s="19"/>
      <c r="Q468" s="19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</row>
    <row r="469" spans="1:35" x14ac:dyDescent="0.2">
      <c r="A469" s="158"/>
      <c r="B469" s="158"/>
      <c r="C469" s="148"/>
      <c r="D469" s="149"/>
      <c r="E469" s="149"/>
      <c r="F469" s="19"/>
      <c r="G469" s="19"/>
      <c r="H469" s="19"/>
      <c r="I469" s="19"/>
      <c r="J469" s="19"/>
      <c r="K469" s="19"/>
      <c r="L469" s="19"/>
      <c r="M469" s="19"/>
      <c r="N469" s="19"/>
      <c r="O469" s="155"/>
      <c r="P469" s="19"/>
      <c r="Q469" s="19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</row>
    <row r="470" spans="1:35" x14ac:dyDescent="0.2">
      <c r="A470" s="158"/>
      <c r="B470" s="158"/>
      <c r="C470" s="148"/>
      <c r="D470" s="149"/>
      <c r="E470" s="149"/>
      <c r="F470" s="19"/>
      <c r="G470" s="19"/>
      <c r="H470" s="19"/>
      <c r="I470" s="19"/>
      <c r="J470" s="19"/>
      <c r="K470" s="19"/>
      <c r="L470" s="19"/>
      <c r="M470" s="19"/>
      <c r="N470" s="19"/>
      <c r="O470" s="155"/>
      <c r="P470" s="19"/>
      <c r="Q470" s="19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</row>
    <row r="471" spans="1:35" x14ac:dyDescent="0.2">
      <c r="A471" s="158"/>
      <c r="B471" s="158"/>
      <c r="C471" s="148"/>
      <c r="D471" s="149"/>
      <c r="E471" s="149"/>
      <c r="F471" s="19"/>
      <c r="G471" s="19"/>
      <c r="H471" s="19"/>
      <c r="I471" s="19"/>
      <c r="J471" s="19"/>
      <c r="K471" s="19"/>
      <c r="L471" s="19"/>
      <c r="M471" s="19"/>
      <c r="N471" s="19"/>
      <c r="O471" s="155"/>
      <c r="P471" s="19"/>
      <c r="Q471" s="19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</row>
    <row r="472" spans="1:35" x14ac:dyDescent="0.2">
      <c r="A472" s="158"/>
      <c r="B472" s="158"/>
      <c r="C472" s="148"/>
      <c r="D472" s="149"/>
      <c r="E472" s="149"/>
      <c r="F472" s="19"/>
      <c r="G472" s="19"/>
      <c r="H472" s="19"/>
      <c r="I472" s="19"/>
      <c r="J472" s="19"/>
      <c r="K472" s="19"/>
      <c r="L472" s="19"/>
      <c r="M472" s="19"/>
      <c r="N472" s="19"/>
      <c r="O472" s="155"/>
      <c r="P472" s="19"/>
      <c r="Q472" s="19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</row>
    <row r="473" spans="1:35" x14ac:dyDescent="0.2">
      <c r="A473" s="158"/>
      <c r="B473" s="158"/>
      <c r="C473" s="148"/>
      <c r="D473" s="149"/>
      <c r="E473" s="149"/>
      <c r="F473" s="19"/>
      <c r="G473" s="19"/>
      <c r="H473" s="19"/>
      <c r="I473" s="19"/>
      <c r="J473" s="19"/>
      <c r="K473" s="19"/>
      <c r="L473" s="19"/>
      <c r="M473" s="19"/>
      <c r="N473" s="19"/>
      <c r="O473" s="155"/>
      <c r="P473" s="19"/>
      <c r="Q473" s="19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</row>
    <row r="474" spans="1:35" x14ac:dyDescent="0.2">
      <c r="A474" s="158"/>
      <c r="B474" s="158"/>
      <c r="C474" s="148"/>
      <c r="D474" s="149"/>
      <c r="E474" s="149"/>
      <c r="F474" s="19"/>
      <c r="G474" s="19"/>
      <c r="H474" s="19"/>
      <c r="I474" s="19"/>
      <c r="J474" s="19"/>
      <c r="K474" s="19"/>
      <c r="L474" s="19"/>
      <c r="M474" s="19"/>
      <c r="N474" s="19"/>
      <c r="O474" s="155"/>
      <c r="P474" s="19"/>
      <c r="Q474" s="19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</row>
    <row r="475" spans="1:35" x14ac:dyDescent="0.2">
      <c r="A475" s="158"/>
      <c r="B475" s="158"/>
      <c r="C475" s="148"/>
      <c r="D475" s="149"/>
      <c r="E475" s="149"/>
      <c r="F475" s="19"/>
      <c r="G475" s="19"/>
      <c r="H475" s="19"/>
      <c r="I475" s="19"/>
      <c r="J475" s="19"/>
      <c r="K475" s="19"/>
      <c r="L475" s="19"/>
      <c r="M475" s="19"/>
      <c r="N475" s="19"/>
      <c r="O475" s="155"/>
      <c r="P475" s="19"/>
      <c r="Q475" s="19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</row>
    <row r="476" spans="1:35" x14ac:dyDescent="0.2">
      <c r="A476" s="158"/>
      <c r="B476" s="158"/>
      <c r="C476" s="148"/>
      <c r="D476" s="149"/>
      <c r="E476" s="149"/>
      <c r="F476" s="19"/>
      <c r="G476" s="19"/>
      <c r="H476" s="19"/>
      <c r="I476" s="19"/>
      <c r="J476" s="19"/>
      <c r="K476" s="19"/>
      <c r="L476" s="19"/>
      <c r="M476" s="19"/>
      <c r="N476" s="19"/>
      <c r="O476" s="155"/>
      <c r="P476" s="19"/>
      <c r="Q476" s="19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</row>
    <row r="477" spans="1:35" x14ac:dyDescent="0.2">
      <c r="A477" s="158"/>
      <c r="B477" s="158"/>
      <c r="C477" s="148"/>
      <c r="D477" s="149"/>
      <c r="E477" s="149"/>
      <c r="F477" s="19"/>
      <c r="G477" s="19"/>
      <c r="H477" s="19"/>
      <c r="I477" s="19"/>
      <c r="J477" s="19"/>
      <c r="K477" s="19"/>
      <c r="L477" s="19"/>
      <c r="M477" s="19"/>
      <c r="N477" s="19"/>
      <c r="O477" s="155"/>
      <c r="P477" s="19"/>
      <c r="Q477" s="19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</row>
    <row r="478" spans="1:35" x14ac:dyDescent="0.2">
      <c r="A478" s="158"/>
      <c r="B478" s="158"/>
      <c r="C478" s="148"/>
      <c r="D478" s="149"/>
      <c r="E478" s="149"/>
      <c r="F478" s="19"/>
      <c r="G478" s="19"/>
      <c r="H478" s="19"/>
      <c r="I478" s="19"/>
      <c r="J478" s="19"/>
      <c r="K478" s="19"/>
      <c r="L478" s="19"/>
      <c r="M478" s="19"/>
      <c r="N478" s="19"/>
      <c r="O478" s="155"/>
      <c r="P478" s="19"/>
      <c r="Q478" s="19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</row>
    <row r="479" spans="1:35" x14ac:dyDescent="0.2">
      <c r="A479" s="158"/>
      <c r="B479" s="158"/>
      <c r="C479" s="148"/>
      <c r="D479" s="149"/>
      <c r="E479" s="149"/>
      <c r="F479" s="19"/>
      <c r="G479" s="19"/>
      <c r="H479" s="19"/>
      <c r="I479" s="19"/>
      <c r="J479" s="19"/>
      <c r="K479" s="19"/>
      <c r="L479" s="19"/>
      <c r="M479" s="19"/>
      <c r="N479" s="19"/>
      <c r="O479" s="155"/>
      <c r="P479" s="19"/>
      <c r="Q479" s="19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</row>
    <row r="480" spans="1:35" x14ac:dyDescent="0.2">
      <c r="A480" s="158"/>
      <c r="B480" s="158"/>
      <c r="C480" s="148"/>
      <c r="D480" s="149"/>
      <c r="E480" s="149"/>
      <c r="F480" s="19"/>
      <c r="G480" s="19"/>
      <c r="H480" s="19"/>
      <c r="I480" s="19"/>
      <c r="J480" s="19"/>
      <c r="K480" s="19"/>
      <c r="L480" s="19"/>
      <c r="M480" s="19"/>
      <c r="N480" s="19"/>
      <c r="O480" s="155"/>
      <c r="P480" s="19"/>
      <c r="Q480" s="19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</row>
    <row r="481" spans="1:35" x14ac:dyDescent="0.2">
      <c r="A481" s="158"/>
      <c r="B481" s="158"/>
      <c r="C481" s="148"/>
      <c r="D481" s="149"/>
      <c r="E481" s="149"/>
      <c r="F481" s="19"/>
      <c r="G481" s="19"/>
      <c r="H481" s="19"/>
      <c r="I481" s="19"/>
      <c r="J481" s="19"/>
      <c r="K481" s="19"/>
      <c r="L481" s="19"/>
      <c r="M481" s="19"/>
      <c r="N481" s="19"/>
      <c r="O481" s="155"/>
      <c r="P481" s="19"/>
      <c r="Q481" s="19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</row>
    <row r="482" spans="1:35" x14ac:dyDescent="0.2">
      <c r="A482" s="158"/>
      <c r="B482" s="158"/>
      <c r="C482" s="148"/>
      <c r="D482" s="149"/>
      <c r="E482" s="149"/>
      <c r="F482" s="19"/>
      <c r="G482" s="19"/>
      <c r="H482" s="19"/>
      <c r="I482" s="19"/>
      <c r="J482" s="19"/>
      <c r="K482" s="19"/>
      <c r="L482" s="19"/>
      <c r="M482" s="19"/>
      <c r="N482" s="19"/>
      <c r="O482" s="155"/>
      <c r="P482" s="19"/>
      <c r="Q482" s="19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</row>
    <row r="483" spans="1:35" x14ac:dyDescent="0.2">
      <c r="A483" s="158"/>
      <c r="B483" s="158"/>
      <c r="C483" s="148"/>
      <c r="D483" s="149"/>
      <c r="E483" s="149"/>
      <c r="F483" s="19"/>
      <c r="G483" s="19"/>
      <c r="H483" s="19"/>
      <c r="I483" s="19"/>
      <c r="J483" s="19"/>
      <c r="K483" s="19"/>
      <c r="L483" s="19"/>
      <c r="M483" s="19"/>
      <c r="N483" s="19"/>
      <c r="O483" s="155"/>
      <c r="P483" s="19"/>
      <c r="Q483" s="19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</row>
    <row r="484" spans="1:35" x14ac:dyDescent="0.2">
      <c r="A484" s="158"/>
      <c r="B484" s="158"/>
      <c r="C484" s="148"/>
      <c r="D484" s="149"/>
      <c r="E484" s="149"/>
      <c r="F484" s="19"/>
      <c r="G484" s="19"/>
      <c r="H484" s="19"/>
      <c r="I484" s="19"/>
      <c r="J484" s="19"/>
      <c r="K484" s="19"/>
      <c r="L484" s="19"/>
      <c r="M484" s="19"/>
      <c r="N484" s="19"/>
      <c r="O484" s="155"/>
      <c r="P484" s="19"/>
      <c r="Q484" s="19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</row>
    <row r="485" spans="1:35" x14ac:dyDescent="0.2">
      <c r="A485" s="158"/>
      <c r="B485" s="158"/>
      <c r="C485" s="148"/>
      <c r="D485" s="149"/>
      <c r="E485" s="149"/>
      <c r="F485" s="19"/>
      <c r="G485" s="19"/>
      <c r="H485" s="19"/>
      <c r="I485" s="19"/>
      <c r="J485" s="19"/>
      <c r="K485" s="19"/>
      <c r="L485" s="19"/>
      <c r="M485" s="19"/>
      <c r="N485" s="19"/>
      <c r="O485" s="155"/>
      <c r="P485" s="19"/>
      <c r="Q485" s="19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</row>
    <row r="486" spans="1:35" x14ac:dyDescent="0.2">
      <c r="A486" s="158"/>
      <c r="B486" s="158"/>
      <c r="C486" s="148"/>
      <c r="D486" s="149"/>
      <c r="E486" s="149"/>
      <c r="F486" s="19"/>
      <c r="G486" s="19"/>
      <c r="H486" s="19"/>
      <c r="I486" s="19"/>
      <c r="J486" s="19"/>
      <c r="K486" s="19"/>
      <c r="L486" s="19"/>
      <c r="M486" s="19"/>
      <c r="N486" s="19"/>
      <c r="O486" s="155"/>
      <c r="P486" s="19"/>
      <c r="Q486" s="19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</row>
    <row r="487" spans="1:35" x14ac:dyDescent="0.2">
      <c r="A487" s="158"/>
      <c r="B487" s="158"/>
      <c r="C487" s="148"/>
      <c r="D487" s="149"/>
      <c r="E487" s="149"/>
      <c r="F487" s="19"/>
      <c r="G487" s="19"/>
      <c r="H487" s="19"/>
      <c r="I487" s="19"/>
      <c r="J487" s="19"/>
      <c r="K487" s="19"/>
      <c r="L487" s="19"/>
      <c r="M487" s="19"/>
      <c r="N487" s="19"/>
      <c r="O487" s="155"/>
      <c r="P487" s="19"/>
      <c r="Q487" s="19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</row>
    <row r="488" spans="1:35" x14ac:dyDescent="0.2">
      <c r="A488" s="158"/>
      <c r="B488" s="158"/>
      <c r="C488" s="148"/>
      <c r="D488" s="149"/>
      <c r="E488" s="149"/>
      <c r="F488" s="19"/>
      <c r="G488" s="19"/>
      <c r="H488" s="19"/>
      <c r="I488" s="19"/>
      <c r="J488" s="19"/>
      <c r="K488" s="19"/>
      <c r="L488" s="19"/>
      <c r="M488" s="19"/>
      <c r="N488" s="19"/>
      <c r="O488" s="155"/>
      <c r="P488" s="19"/>
      <c r="Q488" s="19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</row>
    <row r="489" spans="1:35" x14ac:dyDescent="0.2">
      <c r="A489" s="158"/>
      <c r="B489" s="158"/>
      <c r="C489" s="148"/>
      <c r="D489" s="149"/>
      <c r="E489" s="149"/>
      <c r="F489" s="19"/>
      <c r="G489" s="19"/>
      <c r="H489" s="19"/>
      <c r="I489" s="19"/>
      <c r="J489" s="19"/>
      <c r="K489" s="19"/>
      <c r="L489" s="19"/>
      <c r="M489" s="19"/>
      <c r="N489" s="19"/>
      <c r="O489" s="155"/>
      <c r="P489" s="19"/>
      <c r="Q489" s="19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</row>
    <row r="490" spans="1:35" x14ac:dyDescent="0.2">
      <c r="A490" s="158"/>
      <c r="B490" s="158"/>
      <c r="C490" s="148"/>
      <c r="D490" s="149"/>
      <c r="E490" s="149"/>
      <c r="F490" s="19"/>
      <c r="G490" s="19"/>
      <c r="H490" s="19"/>
      <c r="I490" s="19"/>
      <c r="J490" s="19"/>
      <c r="K490" s="19"/>
      <c r="L490" s="19"/>
      <c r="M490" s="19"/>
      <c r="N490" s="19"/>
      <c r="O490" s="155"/>
      <c r="P490" s="19"/>
      <c r="Q490" s="19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</row>
    <row r="491" spans="1:35" x14ac:dyDescent="0.2">
      <c r="A491" s="158"/>
      <c r="B491" s="158"/>
      <c r="C491" s="148"/>
      <c r="D491" s="149"/>
      <c r="E491" s="149"/>
      <c r="F491" s="19"/>
      <c r="G491" s="19"/>
      <c r="H491" s="19"/>
      <c r="I491" s="19"/>
      <c r="J491" s="19"/>
      <c r="K491" s="19"/>
      <c r="L491" s="19"/>
      <c r="M491" s="19"/>
      <c r="N491" s="19"/>
      <c r="O491" s="155"/>
      <c r="P491" s="19"/>
      <c r="Q491" s="19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</row>
    <row r="492" spans="1:35" x14ac:dyDescent="0.2">
      <c r="A492" s="158"/>
      <c r="B492" s="158"/>
      <c r="C492" s="148"/>
      <c r="D492" s="149"/>
      <c r="E492" s="149"/>
      <c r="F492" s="19"/>
      <c r="G492" s="19"/>
      <c r="H492" s="19"/>
      <c r="I492" s="19"/>
      <c r="J492" s="19"/>
      <c r="K492" s="19"/>
      <c r="L492" s="19"/>
      <c r="M492" s="19"/>
      <c r="N492" s="19"/>
      <c r="O492" s="155"/>
      <c r="P492" s="19"/>
      <c r="Q492" s="19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</row>
    <row r="493" spans="1:35" x14ac:dyDescent="0.2">
      <c r="A493" s="158"/>
      <c r="B493" s="158"/>
      <c r="C493" s="148"/>
      <c r="D493" s="149"/>
      <c r="E493" s="149"/>
      <c r="F493" s="19"/>
      <c r="G493" s="19"/>
      <c r="H493" s="19"/>
      <c r="I493" s="19"/>
      <c r="J493" s="19"/>
      <c r="K493" s="19"/>
      <c r="L493" s="19"/>
      <c r="M493" s="19"/>
      <c r="N493" s="19"/>
      <c r="O493" s="155"/>
      <c r="P493" s="19"/>
      <c r="Q493" s="19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</row>
    <row r="494" spans="1:35" x14ac:dyDescent="0.2">
      <c r="A494" s="158"/>
      <c r="B494" s="158"/>
      <c r="C494" s="148"/>
      <c r="D494" s="149"/>
      <c r="E494" s="149"/>
      <c r="F494" s="19"/>
      <c r="G494" s="19"/>
      <c r="H494" s="19"/>
      <c r="I494" s="19"/>
      <c r="J494" s="19"/>
      <c r="K494" s="19"/>
      <c r="L494" s="19"/>
      <c r="M494" s="19"/>
      <c r="N494" s="19"/>
      <c r="O494" s="155"/>
      <c r="P494" s="19"/>
      <c r="Q494" s="19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</row>
    <row r="495" spans="1:35" x14ac:dyDescent="0.2">
      <c r="A495" s="158"/>
      <c r="B495" s="158"/>
      <c r="C495" s="148"/>
      <c r="D495" s="149"/>
      <c r="E495" s="149"/>
      <c r="F495" s="19"/>
      <c r="G495" s="19"/>
      <c r="H495" s="19"/>
      <c r="I495" s="19"/>
      <c r="J495" s="19"/>
      <c r="K495" s="19"/>
      <c r="L495" s="19"/>
      <c r="M495" s="19"/>
      <c r="N495" s="19"/>
      <c r="O495" s="155"/>
      <c r="P495" s="19"/>
      <c r="Q495" s="19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</row>
    <row r="496" spans="1:35" x14ac:dyDescent="0.2">
      <c r="A496" s="158"/>
      <c r="B496" s="158"/>
      <c r="C496" s="148"/>
      <c r="D496" s="149"/>
      <c r="E496" s="149"/>
      <c r="F496" s="19"/>
      <c r="G496" s="19"/>
      <c r="H496" s="19"/>
      <c r="I496" s="19"/>
      <c r="J496" s="19"/>
      <c r="K496" s="19"/>
      <c r="L496" s="19"/>
      <c r="M496" s="19"/>
      <c r="N496" s="19"/>
      <c r="O496" s="155"/>
      <c r="P496" s="19"/>
      <c r="Q496" s="19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</row>
    <row r="497" spans="1:35" x14ac:dyDescent="0.2">
      <c r="A497" s="158"/>
      <c r="B497" s="158"/>
      <c r="C497" s="148"/>
      <c r="D497" s="149"/>
      <c r="E497" s="149"/>
      <c r="F497" s="19"/>
      <c r="G497" s="19"/>
      <c r="H497" s="19"/>
      <c r="I497" s="19"/>
      <c r="J497" s="19"/>
      <c r="K497" s="19"/>
      <c r="L497" s="19"/>
      <c r="M497" s="19"/>
      <c r="N497" s="19"/>
      <c r="O497" s="155"/>
      <c r="P497" s="19"/>
      <c r="Q497" s="19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</row>
    <row r="498" spans="1:35" x14ac:dyDescent="0.2">
      <c r="A498" s="158"/>
      <c r="B498" s="158"/>
      <c r="C498" s="148"/>
      <c r="D498" s="149"/>
      <c r="E498" s="149"/>
      <c r="F498" s="19"/>
      <c r="G498" s="19"/>
      <c r="H498" s="19"/>
      <c r="I498" s="19"/>
      <c r="J498" s="19"/>
      <c r="K498" s="19"/>
      <c r="L498" s="19"/>
      <c r="M498" s="19"/>
      <c r="N498" s="19"/>
      <c r="O498" s="155"/>
      <c r="P498" s="19"/>
      <c r="Q498" s="19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</row>
    <row r="499" spans="1:35" x14ac:dyDescent="0.2">
      <c r="A499" s="158"/>
      <c r="B499" s="158"/>
      <c r="C499" s="148"/>
      <c r="D499" s="149"/>
      <c r="E499" s="149"/>
      <c r="F499" s="19"/>
      <c r="G499" s="19"/>
      <c r="H499" s="19"/>
      <c r="I499" s="19"/>
      <c r="J499" s="19"/>
      <c r="K499" s="19"/>
      <c r="L499" s="19"/>
      <c r="M499" s="19"/>
      <c r="N499" s="19"/>
      <c r="O499" s="155"/>
      <c r="P499" s="19"/>
      <c r="Q499" s="19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</row>
    <row r="500" spans="1:35" x14ac:dyDescent="0.2">
      <c r="A500" s="158"/>
      <c r="B500" s="158"/>
      <c r="C500" s="148"/>
      <c r="D500" s="149"/>
      <c r="E500" s="149"/>
      <c r="F500" s="19"/>
      <c r="G500" s="19"/>
      <c r="H500" s="19"/>
      <c r="I500" s="19"/>
      <c r="J500" s="19"/>
      <c r="K500" s="19"/>
      <c r="L500" s="19"/>
      <c r="M500" s="19"/>
      <c r="N500" s="19"/>
      <c r="O500" s="155"/>
      <c r="P500" s="19"/>
      <c r="Q500" s="19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</row>
    <row r="501" spans="1:35" x14ac:dyDescent="0.2">
      <c r="A501" s="158"/>
      <c r="B501" s="158"/>
      <c r="C501" s="148"/>
      <c r="D501" s="149"/>
      <c r="E501" s="149"/>
      <c r="F501" s="19"/>
      <c r="G501" s="19"/>
      <c r="H501" s="19"/>
      <c r="I501" s="19"/>
      <c r="J501" s="19"/>
      <c r="K501" s="19"/>
      <c r="L501" s="19"/>
      <c r="M501" s="19"/>
      <c r="N501" s="19"/>
      <c r="O501" s="155"/>
      <c r="P501" s="19"/>
      <c r="Q501" s="19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</row>
    <row r="502" spans="1:35" x14ac:dyDescent="0.2">
      <c r="A502" s="158"/>
      <c r="B502" s="158"/>
      <c r="C502" s="148"/>
      <c r="D502" s="149"/>
      <c r="E502" s="149"/>
      <c r="F502" s="19"/>
      <c r="G502" s="19"/>
      <c r="H502" s="19"/>
      <c r="I502" s="19"/>
      <c r="J502" s="19"/>
      <c r="K502" s="19"/>
      <c r="L502" s="19"/>
      <c r="M502" s="19"/>
      <c r="N502" s="19"/>
      <c r="O502" s="155"/>
      <c r="P502" s="19"/>
      <c r="Q502" s="19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</row>
    <row r="503" spans="1:35" x14ac:dyDescent="0.2">
      <c r="A503" s="158"/>
      <c r="B503" s="158"/>
      <c r="C503" s="148"/>
      <c r="D503" s="149"/>
      <c r="E503" s="149"/>
      <c r="F503" s="19"/>
      <c r="G503" s="19"/>
      <c r="H503" s="19"/>
      <c r="I503" s="19"/>
      <c r="J503" s="19"/>
      <c r="K503" s="19"/>
      <c r="L503" s="19"/>
      <c r="M503" s="19"/>
      <c r="N503" s="19"/>
      <c r="O503" s="155"/>
      <c r="P503" s="19"/>
      <c r="Q503" s="19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</row>
    <row r="504" spans="1:35" x14ac:dyDescent="0.2">
      <c r="A504" s="158"/>
      <c r="B504" s="158"/>
      <c r="C504" s="148"/>
      <c r="D504" s="149"/>
      <c r="E504" s="149"/>
      <c r="F504" s="19"/>
      <c r="G504" s="19"/>
      <c r="H504" s="19"/>
      <c r="I504" s="19"/>
      <c r="J504" s="19"/>
      <c r="K504" s="19"/>
      <c r="L504" s="19"/>
      <c r="M504" s="19"/>
      <c r="N504" s="19"/>
      <c r="O504" s="155"/>
      <c r="P504" s="19"/>
      <c r="Q504" s="19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</row>
    <row r="505" spans="1:35" x14ac:dyDescent="0.2">
      <c r="A505" s="158"/>
      <c r="B505" s="158"/>
      <c r="C505" s="148"/>
      <c r="D505" s="149"/>
      <c r="E505" s="149"/>
      <c r="F505" s="19"/>
      <c r="G505" s="19"/>
      <c r="H505" s="19"/>
      <c r="I505" s="19"/>
      <c r="J505" s="19"/>
      <c r="K505" s="19"/>
      <c r="L505" s="19"/>
      <c r="M505" s="19"/>
      <c r="N505" s="19"/>
      <c r="O505" s="155"/>
      <c r="P505" s="19"/>
      <c r="Q505" s="19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</row>
    <row r="506" spans="1:35" x14ac:dyDescent="0.2">
      <c r="A506" s="158"/>
      <c r="B506" s="158"/>
      <c r="C506" s="148"/>
      <c r="D506" s="149"/>
      <c r="E506" s="149"/>
      <c r="F506" s="19"/>
      <c r="G506" s="19"/>
      <c r="H506" s="19"/>
      <c r="I506" s="19"/>
      <c r="J506" s="19"/>
      <c r="K506" s="19"/>
      <c r="L506" s="19"/>
      <c r="M506" s="19"/>
      <c r="N506" s="19"/>
      <c r="O506" s="155"/>
      <c r="P506" s="19"/>
      <c r="Q506" s="19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</row>
    <row r="507" spans="1:35" x14ac:dyDescent="0.2">
      <c r="A507" s="158"/>
      <c r="B507" s="158"/>
      <c r="C507" s="148"/>
      <c r="D507" s="149"/>
      <c r="E507" s="149"/>
      <c r="F507" s="19"/>
      <c r="G507" s="19"/>
      <c r="H507" s="19"/>
      <c r="I507" s="19"/>
      <c r="J507" s="19"/>
      <c r="K507" s="19"/>
      <c r="L507" s="19"/>
      <c r="M507" s="19"/>
      <c r="N507" s="19"/>
      <c r="O507" s="155"/>
      <c r="P507" s="19"/>
      <c r="Q507" s="19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</row>
    <row r="508" spans="1:35" x14ac:dyDescent="0.2">
      <c r="A508" s="158"/>
      <c r="B508" s="158"/>
      <c r="C508" s="148"/>
      <c r="D508" s="149"/>
      <c r="E508" s="149"/>
      <c r="F508" s="19"/>
      <c r="G508" s="19"/>
      <c r="H508" s="19"/>
      <c r="I508" s="19"/>
      <c r="J508" s="19"/>
      <c r="K508" s="19"/>
      <c r="L508" s="19"/>
      <c r="M508" s="19"/>
      <c r="N508" s="19"/>
      <c r="O508" s="155"/>
      <c r="P508" s="19"/>
      <c r="Q508" s="19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</row>
    <row r="509" spans="1:35" x14ac:dyDescent="0.2">
      <c r="A509" s="158"/>
      <c r="B509" s="158"/>
      <c r="C509" s="148"/>
      <c r="D509" s="149"/>
      <c r="E509" s="149"/>
      <c r="F509" s="19"/>
      <c r="G509" s="19"/>
      <c r="H509" s="19"/>
      <c r="I509" s="19"/>
      <c r="J509" s="19"/>
      <c r="K509" s="19"/>
      <c r="L509" s="19"/>
      <c r="M509" s="19"/>
      <c r="N509" s="19"/>
      <c r="O509" s="155"/>
      <c r="P509" s="19"/>
      <c r="Q509" s="19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</row>
    <row r="510" spans="1:35" x14ac:dyDescent="0.2">
      <c r="A510" s="158"/>
      <c r="B510" s="158"/>
      <c r="C510" s="148"/>
      <c r="D510" s="149"/>
      <c r="E510" s="149"/>
      <c r="F510" s="19"/>
      <c r="G510" s="19"/>
      <c r="H510" s="19"/>
      <c r="I510" s="19"/>
      <c r="J510" s="19"/>
      <c r="K510" s="19"/>
      <c r="L510" s="19"/>
      <c r="M510" s="19"/>
      <c r="N510" s="19"/>
      <c r="O510" s="155"/>
      <c r="P510" s="19"/>
      <c r="Q510" s="19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</row>
    <row r="511" spans="1:35" x14ac:dyDescent="0.2">
      <c r="A511" s="158"/>
      <c r="B511" s="158"/>
      <c r="C511" s="148"/>
      <c r="D511" s="149"/>
      <c r="E511" s="149"/>
      <c r="F511" s="19"/>
      <c r="G511" s="19"/>
      <c r="H511" s="19"/>
      <c r="I511" s="19"/>
      <c r="J511" s="19"/>
      <c r="K511" s="19"/>
      <c r="L511" s="19"/>
      <c r="M511" s="19"/>
      <c r="N511" s="19"/>
      <c r="O511" s="155"/>
      <c r="P511" s="19"/>
      <c r="Q511" s="19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</row>
    <row r="512" spans="1:35" x14ac:dyDescent="0.2">
      <c r="A512" s="158"/>
      <c r="B512" s="158"/>
      <c r="C512" s="148"/>
      <c r="D512" s="149"/>
      <c r="E512" s="149"/>
      <c r="F512" s="19"/>
      <c r="G512" s="19"/>
      <c r="H512" s="19"/>
      <c r="I512" s="19"/>
      <c r="J512" s="19"/>
      <c r="K512" s="19"/>
      <c r="L512" s="19"/>
      <c r="M512" s="19"/>
      <c r="N512" s="19"/>
      <c r="O512" s="155"/>
      <c r="P512" s="19"/>
      <c r="Q512" s="19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</row>
    <row r="513" spans="1:35" x14ac:dyDescent="0.2">
      <c r="A513" s="158"/>
      <c r="B513" s="158"/>
      <c r="C513" s="148"/>
      <c r="D513" s="149"/>
      <c r="E513" s="149"/>
      <c r="F513" s="19"/>
      <c r="G513" s="19"/>
      <c r="H513" s="19"/>
      <c r="I513" s="19"/>
      <c r="J513" s="19"/>
      <c r="K513" s="19"/>
      <c r="L513" s="19"/>
      <c r="M513" s="19"/>
      <c r="N513" s="19"/>
      <c r="O513" s="155"/>
      <c r="P513" s="19"/>
      <c r="Q513" s="19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</row>
    <row r="514" spans="1:35" x14ac:dyDescent="0.2">
      <c r="A514" s="158"/>
      <c r="B514" s="158"/>
      <c r="C514" s="148"/>
      <c r="D514" s="149"/>
      <c r="E514" s="149"/>
      <c r="F514" s="19"/>
      <c r="G514" s="19"/>
      <c r="H514" s="19"/>
      <c r="I514" s="19"/>
      <c r="J514" s="19"/>
      <c r="K514" s="19"/>
      <c r="L514" s="19"/>
      <c r="M514" s="19"/>
      <c r="N514" s="19"/>
      <c r="O514" s="155"/>
      <c r="P514" s="19"/>
      <c r="Q514" s="19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</row>
    <row r="515" spans="1:35" x14ac:dyDescent="0.2">
      <c r="A515" s="158"/>
      <c r="B515" s="158"/>
      <c r="C515" s="148"/>
      <c r="D515" s="149"/>
      <c r="E515" s="149"/>
      <c r="F515" s="19"/>
      <c r="G515" s="19"/>
      <c r="H515" s="19"/>
      <c r="I515" s="19"/>
      <c r="J515" s="19"/>
      <c r="K515" s="19"/>
      <c r="L515" s="19"/>
      <c r="M515" s="19"/>
      <c r="N515" s="19"/>
      <c r="O515" s="155"/>
      <c r="P515" s="19"/>
      <c r="Q515" s="19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</row>
    <row r="516" spans="1:35" x14ac:dyDescent="0.2">
      <c r="A516" s="158"/>
      <c r="B516" s="158"/>
      <c r="C516" s="148"/>
      <c r="D516" s="149"/>
      <c r="E516" s="149"/>
      <c r="F516" s="19"/>
      <c r="G516" s="19"/>
      <c r="H516" s="19"/>
      <c r="I516" s="19"/>
      <c r="J516" s="19"/>
      <c r="K516" s="19"/>
      <c r="L516" s="19"/>
      <c r="M516" s="19"/>
      <c r="N516" s="19"/>
      <c r="O516" s="155"/>
      <c r="P516" s="19"/>
      <c r="Q516" s="19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</row>
    <row r="517" spans="1:35" x14ac:dyDescent="0.2">
      <c r="A517" s="158"/>
      <c r="B517" s="158"/>
      <c r="C517" s="148"/>
      <c r="D517" s="149"/>
      <c r="E517" s="149"/>
      <c r="F517" s="19"/>
      <c r="G517" s="19"/>
      <c r="H517" s="19"/>
      <c r="I517" s="19"/>
      <c r="J517" s="19"/>
      <c r="K517" s="19"/>
      <c r="L517" s="19"/>
      <c r="M517" s="19"/>
      <c r="N517" s="19"/>
      <c r="O517" s="155"/>
      <c r="P517" s="19"/>
      <c r="Q517" s="19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</row>
    <row r="518" spans="1:35" x14ac:dyDescent="0.2">
      <c r="A518" s="158"/>
      <c r="B518" s="158"/>
      <c r="C518" s="148"/>
      <c r="D518" s="149"/>
      <c r="E518" s="149"/>
      <c r="F518" s="19"/>
      <c r="G518" s="19"/>
      <c r="H518" s="19"/>
      <c r="I518" s="19"/>
      <c r="J518" s="19"/>
      <c r="K518" s="19"/>
      <c r="L518" s="19"/>
      <c r="M518" s="19"/>
      <c r="N518" s="19"/>
      <c r="O518" s="155"/>
      <c r="P518" s="19"/>
      <c r="Q518" s="19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</row>
    <row r="519" spans="1:35" x14ac:dyDescent="0.2">
      <c r="A519" s="158"/>
      <c r="B519" s="158"/>
      <c r="C519" s="148"/>
      <c r="D519" s="149"/>
      <c r="E519" s="149"/>
      <c r="F519" s="19"/>
      <c r="G519" s="19"/>
      <c r="H519" s="19"/>
      <c r="I519" s="19"/>
      <c r="J519" s="19"/>
      <c r="K519" s="19"/>
      <c r="L519" s="19"/>
      <c r="M519" s="19"/>
      <c r="N519" s="19"/>
      <c r="O519" s="155"/>
      <c r="P519" s="19"/>
      <c r="Q519" s="19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</row>
    <row r="520" spans="1:35" x14ac:dyDescent="0.2">
      <c r="A520" s="158"/>
      <c r="B520" s="158"/>
      <c r="C520" s="148"/>
      <c r="D520" s="149"/>
      <c r="E520" s="149"/>
      <c r="F520" s="19"/>
      <c r="G520" s="19"/>
      <c r="H520" s="19"/>
      <c r="I520" s="19"/>
      <c r="J520" s="19"/>
      <c r="K520" s="19"/>
      <c r="L520" s="19"/>
      <c r="M520" s="19"/>
      <c r="N520" s="19"/>
      <c r="O520" s="155"/>
      <c r="P520" s="19"/>
      <c r="Q520" s="19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</row>
    <row r="521" spans="1:35" x14ac:dyDescent="0.2">
      <c r="A521" s="158"/>
      <c r="B521" s="158"/>
      <c r="C521" s="148"/>
      <c r="D521" s="149"/>
      <c r="E521" s="149"/>
      <c r="F521" s="19"/>
      <c r="G521" s="19"/>
      <c r="H521" s="19"/>
      <c r="I521" s="19"/>
      <c r="J521" s="19"/>
      <c r="K521" s="19"/>
      <c r="L521" s="19"/>
      <c r="M521" s="19"/>
      <c r="N521" s="19"/>
      <c r="O521" s="155"/>
      <c r="P521" s="19"/>
      <c r="Q521" s="19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</row>
    <row r="522" spans="1:35" x14ac:dyDescent="0.2">
      <c r="A522" s="158"/>
      <c r="B522" s="158"/>
      <c r="C522" s="148"/>
      <c r="D522" s="149"/>
      <c r="E522" s="149"/>
      <c r="F522" s="19"/>
      <c r="G522" s="19"/>
      <c r="H522" s="19"/>
      <c r="I522" s="19"/>
      <c r="J522" s="19"/>
      <c r="K522" s="19"/>
      <c r="L522" s="19"/>
      <c r="M522" s="19"/>
      <c r="N522" s="19"/>
      <c r="O522" s="155"/>
      <c r="P522" s="19"/>
      <c r="Q522" s="19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</row>
    <row r="523" spans="1:35" x14ac:dyDescent="0.2">
      <c r="A523" s="158"/>
      <c r="B523" s="158"/>
      <c r="C523" s="148"/>
      <c r="D523" s="149"/>
      <c r="E523" s="149"/>
      <c r="F523" s="19"/>
      <c r="G523" s="19"/>
      <c r="H523" s="19"/>
      <c r="I523" s="19"/>
      <c r="J523" s="19"/>
      <c r="K523" s="19"/>
      <c r="L523" s="19"/>
      <c r="M523" s="19"/>
      <c r="N523" s="19"/>
      <c r="O523" s="155"/>
      <c r="P523" s="19"/>
      <c r="Q523" s="19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</row>
    <row r="524" spans="1:35" x14ac:dyDescent="0.2">
      <c r="A524" s="158"/>
      <c r="B524" s="158"/>
      <c r="C524" s="148"/>
      <c r="D524" s="149"/>
      <c r="E524" s="149"/>
      <c r="F524" s="19"/>
      <c r="G524" s="19"/>
      <c r="H524" s="19"/>
      <c r="I524" s="19"/>
      <c r="J524" s="19"/>
      <c r="K524" s="19"/>
      <c r="L524" s="19"/>
      <c r="M524" s="19"/>
      <c r="N524" s="19"/>
      <c r="O524" s="155"/>
      <c r="P524" s="19"/>
      <c r="Q524" s="19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</row>
    <row r="525" spans="1:35" x14ac:dyDescent="0.2">
      <c r="A525" s="158"/>
      <c r="B525" s="158"/>
      <c r="C525" s="148"/>
      <c r="D525" s="149"/>
      <c r="E525" s="149"/>
      <c r="F525" s="19"/>
      <c r="G525" s="19"/>
      <c r="H525" s="19"/>
      <c r="I525" s="19"/>
      <c r="J525" s="19"/>
      <c r="K525" s="19"/>
      <c r="L525" s="19"/>
      <c r="M525" s="19"/>
      <c r="N525" s="19"/>
      <c r="O525" s="155"/>
      <c r="P525" s="19"/>
      <c r="Q525" s="19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</row>
    <row r="526" spans="1:35" x14ac:dyDescent="0.2">
      <c r="A526" s="158"/>
      <c r="B526" s="158"/>
      <c r="C526" s="148"/>
      <c r="D526" s="149"/>
      <c r="E526" s="149"/>
      <c r="F526" s="19"/>
      <c r="G526" s="19"/>
      <c r="H526" s="19"/>
      <c r="I526" s="19"/>
      <c r="J526" s="19"/>
      <c r="K526" s="19"/>
      <c r="L526" s="19"/>
      <c r="M526" s="19"/>
      <c r="N526" s="19"/>
      <c r="O526" s="155"/>
      <c r="P526" s="19"/>
      <c r="Q526" s="19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</row>
    <row r="527" spans="1:35" x14ac:dyDescent="0.2">
      <c r="A527" s="158"/>
      <c r="B527" s="158"/>
      <c r="C527" s="148"/>
      <c r="D527" s="149"/>
      <c r="E527" s="149"/>
      <c r="F527" s="19"/>
      <c r="G527" s="19"/>
      <c r="H527" s="19"/>
      <c r="I527" s="19"/>
      <c r="J527" s="19"/>
      <c r="K527" s="19"/>
      <c r="L527" s="19"/>
      <c r="M527" s="19"/>
      <c r="N527" s="19"/>
      <c r="O527" s="155"/>
      <c r="P527" s="19"/>
      <c r="Q527" s="19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</row>
    <row r="528" spans="1:35" x14ac:dyDescent="0.2">
      <c r="A528" s="158"/>
      <c r="B528" s="158"/>
      <c r="C528" s="148"/>
      <c r="D528" s="149"/>
      <c r="E528" s="149"/>
      <c r="F528" s="19"/>
      <c r="G528" s="19"/>
      <c r="H528" s="19"/>
      <c r="I528" s="19"/>
      <c r="J528" s="19"/>
      <c r="K528" s="19"/>
      <c r="L528" s="19"/>
      <c r="M528" s="19"/>
      <c r="N528" s="19"/>
      <c r="O528" s="155"/>
      <c r="P528" s="19"/>
      <c r="Q528" s="19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</row>
    <row r="529" spans="1:35" x14ac:dyDescent="0.2">
      <c r="A529" s="158"/>
      <c r="B529" s="158"/>
      <c r="C529" s="148"/>
      <c r="D529" s="149"/>
      <c r="E529" s="149"/>
      <c r="F529" s="19"/>
      <c r="G529" s="19"/>
      <c r="H529" s="19"/>
      <c r="I529" s="19"/>
      <c r="J529" s="19"/>
      <c r="K529" s="19"/>
      <c r="L529" s="19"/>
      <c r="M529" s="19"/>
      <c r="N529" s="19"/>
      <c r="O529" s="155"/>
      <c r="P529" s="19"/>
      <c r="Q529" s="19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</row>
    <row r="530" spans="1:35" x14ac:dyDescent="0.2">
      <c r="A530" s="158"/>
      <c r="B530" s="158"/>
      <c r="C530" s="148"/>
      <c r="D530" s="149"/>
      <c r="E530" s="149"/>
      <c r="F530" s="19"/>
      <c r="G530" s="19"/>
      <c r="H530" s="19"/>
      <c r="I530" s="19"/>
      <c r="J530" s="19"/>
      <c r="K530" s="19"/>
      <c r="L530" s="19"/>
      <c r="M530" s="19"/>
      <c r="N530" s="19"/>
      <c r="O530" s="155"/>
      <c r="P530" s="19"/>
      <c r="Q530" s="19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</row>
    <row r="531" spans="1:35" x14ac:dyDescent="0.2">
      <c r="A531" s="158"/>
      <c r="B531" s="158"/>
      <c r="C531" s="148"/>
      <c r="D531" s="149"/>
      <c r="E531" s="149"/>
      <c r="F531" s="19"/>
      <c r="G531" s="19"/>
      <c r="H531" s="19"/>
      <c r="I531" s="19"/>
      <c r="J531" s="19"/>
      <c r="K531" s="19"/>
      <c r="L531" s="19"/>
      <c r="M531" s="19"/>
      <c r="N531" s="19"/>
      <c r="O531" s="155"/>
      <c r="P531" s="19"/>
      <c r="Q531" s="19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</row>
    <row r="532" spans="1:35" x14ac:dyDescent="0.2">
      <c r="A532" s="158"/>
      <c r="B532" s="158"/>
      <c r="C532" s="148"/>
      <c r="D532" s="149"/>
      <c r="E532" s="149"/>
      <c r="F532" s="19"/>
      <c r="G532" s="19"/>
      <c r="H532" s="19"/>
      <c r="I532" s="19"/>
      <c r="J532" s="19"/>
      <c r="K532" s="19"/>
      <c r="L532" s="19"/>
      <c r="M532" s="19"/>
      <c r="N532" s="19"/>
      <c r="O532" s="155"/>
      <c r="P532" s="19"/>
      <c r="Q532" s="19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</row>
    <row r="533" spans="1:35" x14ac:dyDescent="0.2">
      <c r="A533" s="158"/>
      <c r="B533" s="158"/>
      <c r="C533" s="148"/>
      <c r="D533" s="149"/>
      <c r="E533" s="149"/>
      <c r="F533" s="19"/>
      <c r="G533" s="19"/>
      <c r="H533" s="19"/>
      <c r="I533" s="19"/>
      <c r="J533" s="19"/>
      <c r="K533" s="19"/>
      <c r="L533" s="19"/>
      <c r="M533" s="19"/>
      <c r="N533" s="19"/>
      <c r="O533" s="155"/>
      <c r="P533" s="19"/>
      <c r="Q533" s="19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</row>
    <row r="534" spans="1:35" x14ac:dyDescent="0.2">
      <c r="A534" s="158"/>
      <c r="B534" s="158"/>
      <c r="C534" s="148"/>
      <c r="D534" s="149"/>
      <c r="E534" s="149"/>
      <c r="F534" s="19"/>
      <c r="G534" s="19"/>
      <c r="H534" s="19"/>
      <c r="I534" s="19"/>
      <c r="J534" s="19"/>
      <c r="K534" s="19"/>
      <c r="L534" s="19"/>
      <c r="M534" s="19"/>
      <c r="N534" s="19"/>
      <c r="O534" s="155"/>
      <c r="P534" s="19"/>
      <c r="Q534" s="19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</row>
    <row r="535" spans="1:35" x14ac:dyDescent="0.2">
      <c r="A535" s="158"/>
      <c r="B535" s="158"/>
      <c r="C535" s="148"/>
      <c r="D535" s="149"/>
      <c r="E535" s="149"/>
      <c r="F535" s="19"/>
      <c r="G535" s="19"/>
      <c r="H535" s="19"/>
      <c r="I535" s="19"/>
      <c r="J535" s="19"/>
      <c r="K535" s="19"/>
      <c r="L535" s="19"/>
      <c r="M535" s="19"/>
      <c r="N535" s="19"/>
      <c r="O535" s="155"/>
      <c r="P535" s="19"/>
      <c r="Q535" s="19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</row>
    <row r="536" spans="1:35" x14ac:dyDescent="0.2">
      <c r="A536" s="158"/>
      <c r="B536" s="158"/>
      <c r="C536" s="148"/>
      <c r="D536" s="149"/>
      <c r="E536" s="149"/>
      <c r="F536" s="19"/>
      <c r="G536" s="19"/>
      <c r="H536" s="19"/>
      <c r="I536" s="19"/>
      <c r="J536" s="19"/>
      <c r="K536" s="19"/>
      <c r="L536" s="19"/>
      <c r="M536" s="19"/>
      <c r="N536" s="19"/>
      <c r="O536" s="155"/>
      <c r="P536" s="19"/>
      <c r="Q536" s="19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</row>
    <row r="537" spans="1:35" x14ac:dyDescent="0.2">
      <c r="A537" s="158"/>
      <c r="B537" s="158"/>
      <c r="C537" s="148"/>
      <c r="D537" s="149"/>
      <c r="E537" s="149"/>
      <c r="F537" s="19"/>
      <c r="G537" s="19"/>
      <c r="H537" s="19"/>
      <c r="I537" s="19"/>
      <c r="J537" s="19"/>
      <c r="K537" s="19"/>
      <c r="L537" s="19"/>
      <c r="M537" s="19"/>
      <c r="N537" s="19"/>
      <c r="O537" s="155"/>
      <c r="P537" s="19"/>
      <c r="Q537" s="19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</row>
    <row r="538" spans="1:35" x14ac:dyDescent="0.2">
      <c r="A538" s="158"/>
      <c r="B538" s="158"/>
      <c r="C538" s="148"/>
      <c r="D538" s="149"/>
      <c r="E538" s="149"/>
      <c r="F538" s="19"/>
      <c r="G538" s="19"/>
      <c r="H538" s="19"/>
      <c r="I538" s="19"/>
      <c r="J538" s="19"/>
      <c r="K538" s="19"/>
      <c r="L538" s="19"/>
      <c r="M538" s="19"/>
      <c r="N538" s="19"/>
      <c r="O538" s="155"/>
      <c r="P538" s="19"/>
      <c r="Q538" s="19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</row>
    <row r="539" spans="1:35" x14ac:dyDescent="0.2">
      <c r="A539" s="158"/>
      <c r="B539" s="158"/>
      <c r="C539" s="148"/>
      <c r="D539" s="149"/>
      <c r="E539" s="149"/>
      <c r="F539" s="19"/>
      <c r="G539" s="19"/>
      <c r="H539" s="19"/>
      <c r="I539" s="19"/>
      <c r="J539" s="19"/>
      <c r="K539" s="19"/>
      <c r="L539" s="19"/>
      <c r="M539" s="19"/>
      <c r="N539" s="19"/>
      <c r="O539" s="155"/>
      <c r="P539" s="19"/>
      <c r="Q539" s="19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</row>
    <row r="540" spans="1:35" x14ac:dyDescent="0.2">
      <c r="A540" s="158"/>
      <c r="B540" s="158"/>
      <c r="C540" s="148"/>
      <c r="D540" s="149"/>
      <c r="E540" s="149"/>
      <c r="F540" s="19"/>
      <c r="G540" s="19"/>
      <c r="H540" s="19"/>
      <c r="I540" s="19"/>
      <c r="J540" s="19"/>
      <c r="K540" s="19"/>
      <c r="L540" s="19"/>
      <c r="M540" s="19"/>
      <c r="N540" s="19"/>
      <c r="O540" s="155"/>
      <c r="P540" s="19"/>
      <c r="Q540" s="19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</row>
    <row r="541" spans="1:35" x14ac:dyDescent="0.2">
      <c r="A541" s="158"/>
      <c r="B541" s="158"/>
      <c r="C541" s="148"/>
      <c r="D541" s="149"/>
      <c r="E541" s="149"/>
      <c r="F541" s="19"/>
      <c r="G541" s="19"/>
      <c r="H541" s="19"/>
      <c r="I541" s="19"/>
      <c r="J541" s="19"/>
      <c r="K541" s="19"/>
      <c r="L541" s="19"/>
      <c r="M541" s="19"/>
      <c r="N541" s="19"/>
      <c r="O541" s="155"/>
      <c r="P541" s="19"/>
      <c r="Q541" s="19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</row>
    <row r="542" spans="1:35" x14ac:dyDescent="0.2">
      <c r="A542" s="158"/>
      <c r="B542" s="158"/>
      <c r="C542" s="148"/>
      <c r="D542" s="149"/>
      <c r="E542" s="149"/>
      <c r="F542" s="19"/>
      <c r="G542" s="19"/>
      <c r="H542" s="19"/>
      <c r="I542" s="19"/>
      <c r="J542" s="19"/>
      <c r="K542" s="19"/>
      <c r="L542" s="19"/>
      <c r="M542" s="19"/>
      <c r="N542" s="19"/>
      <c r="O542" s="155"/>
      <c r="P542" s="19"/>
      <c r="Q542" s="19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</row>
    <row r="543" spans="1:35" x14ac:dyDescent="0.2">
      <c r="A543" s="158"/>
      <c r="B543" s="158"/>
      <c r="C543" s="148"/>
      <c r="D543" s="149"/>
      <c r="E543" s="149"/>
      <c r="F543" s="19"/>
      <c r="G543" s="19"/>
      <c r="H543" s="19"/>
      <c r="I543" s="19"/>
      <c r="J543" s="19"/>
      <c r="K543" s="19"/>
      <c r="L543" s="19"/>
      <c r="M543" s="19"/>
      <c r="N543" s="19"/>
      <c r="O543" s="155"/>
      <c r="P543" s="19"/>
      <c r="Q543" s="19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</row>
    <row r="544" spans="1:35" x14ac:dyDescent="0.2">
      <c r="A544" s="158"/>
      <c r="B544" s="158"/>
      <c r="C544" s="148"/>
      <c r="D544" s="149"/>
      <c r="E544" s="149"/>
      <c r="F544" s="19"/>
      <c r="G544" s="19"/>
      <c r="H544" s="19"/>
      <c r="I544" s="19"/>
      <c r="J544" s="19"/>
      <c r="K544" s="19"/>
      <c r="L544" s="19"/>
      <c r="M544" s="19"/>
      <c r="N544" s="19"/>
      <c r="O544" s="155"/>
      <c r="P544" s="19"/>
      <c r="Q544" s="19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</row>
    <row r="545" spans="1:35" x14ac:dyDescent="0.2">
      <c r="A545" s="158"/>
      <c r="B545" s="158"/>
      <c r="C545" s="148"/>
      <c r="D545" s="149"/>
      <c r="E545" s="149"/>
      <c r="F545" s="19"/>
      <c r="G545" s="19"/>
      <c r="H545" s="19"/>
      <c r="I545" s="19"/>
      <c r="J545" s="19"/>
      <c r="K545" s="19"/>
      <c r="L545" s="19"/>
      <c r="M545" s="19"/>
      <c r="N545" s="19"/>
      <c r="O545" s="155"/>
      <c r="P545" s="19"/>
      <c r="Q545" s="19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</row>
    <row r="546" spans="1:35" x14ac:dyDescent="0.2">
      <c r="A546" s="158"/>
      <c r="B546" s="158"/>
      <c r="C546" s="148"/>
      <c r="D546" s="149"/>
      <c r="E546" s="149"/>
      <c r="F546" s="19"/>
      <c r="G546" s="19"/>
      <c r="H546" s="19"/>
      <c r="I546" s="19"/>
      <c r="J546" s="19"/>
      <c r="K546" s="19"/>
      <c r="L546" s="19"/>
      <c r="M546" s="19"/>
      <c r="N546" s="19"/>
      <c r="O546" s="155"/>
      <c r="P546" s="19"/>
      <c r="Q546" s="19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</row>
    <row r="547" spans="1:35" x14ac:dyDescent="0.2">
      <c r="A547" s="158"/>
      <c r="B547" s="158"/>
      <c r="C547" s="148"/>
      <c r="D547" s="149"/>
      <c r="E547" s="149"/>
      <c r="F547" s="19"/>
      <c r="G547" s="19"/>
      <c r="H547" s="19"/>
      <c r="I547" s="19"/>
      <c r="J547" s="19"/>
      <c r="K547" s="19"/>
      <c r="L547" s="19"/>
      <c r="M547" s="19"/>
      <c r="N547" s="19"/>
      <c r="O547" s="155"/>
      <c r="P547" s="19"/>
      <c r="Q547" s="19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</row>
    <row r="548" spans="1:35" x14ac:dyDescent="0.2">
      <c r="A548" s="158"/>
      <c r="B548" s="158"/>
      <c r="C548" s="148"/>
      <c r="D548" s="149"/>
      <c r="E548" s="149"/>
      <c r="F548" s="19"/>
      <c r="G548" s="19"/>
      <c r="H548" s="19"/>
      <c r="I548" s="19"/>
      <c r="J548" s="19"/>
      <c r="K548" s="19"/>
      <c r="L548" s="19"/>
      <c r="M548" s="19"/>
      <c r="N548" s="19"/>
      <c r="O548" s="155"/>
      <c r="P548" s="19"/>
      <c r="Q548" s="19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</row>
    <row r="549" spans="1:35" x14ac:dyDescent="0.2">
      <c r="A549" s="158"/>
      <c r="B549" s="158"/>
      <c r="C549" s="148"/>
      <c r="D549" s="149"/>
      <c r="E549" s="149"/>
      <c r="F549" s="19"/>
      <c r="G549" s="19"/>
      <c r="H549" s="19"/>
      <c r="I549" s="19"/>
      <c r="J549" s="19"/>
      <c r="K549" s="19"/>
      <c r="L549" s="19"/>
      <c r="M549" s="19"/>
      <c r="N549" s="19"/>
      <c r="O549" s="155"/>
      <c r="P549" s="19"/>
      <c r="Q549" s="19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</row>
    <row r="550" spans="1:35" x14ac:dyDescent="0.2">
      <c r="A550" s="158"/>
      <c r="B550" s="158"/>
      <c r="C550" s="148"/>
      <c r="D550" s="149"/>
      <c r="E550" s="149"/>
      <c r="F550" s="19"/>
      <c r="G550" s="19"/>
      <c r="H550" s="19"/>
      <c r="I550" s="19"/>
      <c r="J550" s="19"/>
      <c r="K550" s="19"/>
      <c r="L550" s="19"/>
      <c r="M550" s="19"/>
      <c r="N550" s="19"/>
      <c r="O550" s="155"/>
      <c r="P550" s="19"/>
      <c r="Q550" s="19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</row>
    <row r="551" spans="1:35" x14ac:dyDescent="0.2">
      <c r="A551" s="158"/>
      <c r="B551" s="158"/>
      <c r="C551" s="148"/>
      <c r="D551" s="149"/>
      <c r="E551" s="149"/>
      <c r="F551" s="19"/>
      <c r="G551" s="19"/>
      <c r="H551" s="19"/>
      <c r="I551" s="19"/>
      <c r="J551" s="19"/>
      <c r="K551" s="19"/>
      <c r="L551" s="19"/>
      <c r="M551" s="19"/>
      <c r="N551" s="19"/>
      <c r="O551" s="155"/>
      <c r="P551" s="19"/>
      <c r="Q551" s="19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</row>
    <row r="552" spans="1:35" x14ac:dyDescent="0.2">
      <c r="A552" s="158"/>
      <c r="B552" s="158"/>
      <c r="C552" s="148"/>
      <c r="D552" s="149"/>
      <c r="E552" s="149"/>
      <c r="F552" s="19"/>
      <c r="G552" s="19"/>
      <c r="H552" s="19"/>
      <c r="I552" s="19"/>
      <c r="J552" s="19"/>
      <c r="K552" s="19"/>
      <c r="L552" s="19"/>
      <c r="M552" s="19"/>
      <c r="N552" s="19"/>
      <c r="O552" s="155"/>
      <c r="P552" s="19"/>
      <c r="Q552" s="19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</row>
    <row r="553" spans="1:35" x14ac:dyDescent="0.2">
      <c r="A553" s="158"/>
      <c r="B553" s="158"/>
      <c r="C553" s="148"/>
      <c r="D553" s="149"/>
      <c r="E553" s="149"/>
      <c r="F553" s="19"/>
      <c r="G553" s="19"/>
      <c r="H553" s="19"/>
      <c r="I553" s="19"/>
      <c r="J553" s="19"/>
      <c r="K553" s="19"/>
      <c r="L553" s="19"/>
      <c r="M553" s="19"/>
      <c r="N553" s="19"/>
      <c r="O553" s="155"/>
      <c r="P553" s="19"/>
      <c r="Q553" s="19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</row>
    <row r="554" spans="1:35" x14ac:dyDescent="0.2">
      <c r="A554" s="158"/>
      <c r="B554" s="158"/>
      <c r="C554" s="148"/>
      <c r="D554" s="149"/>
      <c r="E554" s="149"/>
      <c r="F554" s="19"/>
      <c r="G554" s="19"/>
      <c r="H554" s="19"/>
      <c r="I554" s="19"/>
      <c r="J554" s="19"/>
      <c r="K554" s="19"/>
      <c r="L554" s="19"/>
      <c r="M554" s="19"/>
      <c r="N554" s="19"/>
      <c r="O554" s="155"/>
      <c r="P554" s="19"/>
      <c r="Q554" s="19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</row>
    <row r="555" spans="1:35" x14ac:dyDescent="0.2">
      <c r="A555" s="158"/>
      <c r="B555" s="158"/>
      <c r="C555" s="148"/>
      <c r="D555" s="149"/>
      <c r="E555" s="149"/>
      <c r="F555" s="19"/>
      <c r="G555" s="19"/>
      <c r="H555" s="19"/>
      <c r="I555" s="19"/>
      <c r="J555" s="19"/>
      <c r="K555" s="19"/>
      <c r="L555" s="19"/>
      <c r="M555" s="19"/>
      <c r="N555" s="19"/>
      <c r="O555" s="155"/>
      <c r="P555" s="19"/>
      <c r="Q555" s="19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</row>
    <row r="556" spans="1:35" x14ac:dyDescent="0.2">
      <c r="A556" s="158"/>
      <c r="B556" s="158"/>
      <c r="C556" s="148"/>
      <c r="D556" s="149"/>
      <c r="E556" s="149"/>
      <c r="F556" s="19"/>
      <c r="G556" s="19"/>
      <c r="H556" s="19"/>
      <c r="I556" s="19"/>
      <c r="J556" s="19"/>
      <c r="K556" s="19"/>
      <c r="L556" s="19"/>
      <c r="M556" s="19"/>
      <c r="N556" s="19"/>
      <c r="O556" s="155"/>
      <c r="P556" s="19"/>
      <c r="Q556" s="19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</row>
    <row r="557" spans="1:35" x14ac:dyDescent="0.2">
      <c r="A557" s="158"/>
      <c r="B557" s="158"/>
      <c r="C557" s="148"/>
      <c r="D557" s="149"/>
      <c r="E557" s="149"/>
      <c r="F557" s="19"/>
      <c r="G557" s="19"/>
      <c r="H557" s="19"/>
      <c r="I557" s="19"/>
      <c r="J557" s="19"/>
      <c r="K557" s="19"/>
      <c r="L557" s="19"/>
      <c r="M557" s="19"/>
      <c r="N557" s="19"/>
      <c r="O557" s="155"/>
      <c r="P557" s="19"/>
      <c r="Q557" s="19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</row>
    <row r="558" spans="1:35" x14ac:dyDescent="0.2">
      <c r="A558" s="158"/>
      <c r="B558" s="158"/>
      <c r="C558" s="148"/>
      <c r="D558" s="149"/>
      <c r="E558" s="149"/>
      <c r="F558" s="19"/>
      <c r="G558" s="19"/>
      <c r="H558" s="19"/>
      <c r="I558" s="19"/>
      <c r="J558" s="19"/>
      <c r="K558" s="19"/>
      <c r="L558" s="19"/>
      <c r="M558" s="19"/>
      <c r="N558" s="19"/>
      <c r="O558" s="155"/>
      <c r="P558" s="19"/>
      <c r="Q558" s="19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</row>
    <row r="559" spans="1:35" x14ac:dyDescent="0.2">
      <c r="A559" s="158"/>
      <c r="B559" s="158"/>
      <c r="C559" s="148"/>
      <c r="D559" s="149"/>
      <c r="E559" s="149"/>
      <c r="F559" s="19"/>
      <c r="G559" s="19"/>
      <c r="H559" s="19"/>
      <c r="I559" s="19"/>
      <c r="J559" s="19"/>
      <c r="K559" s="19"/>
      <c r="L559" s="19"/>
      <c r="M559" s="19"/>
      <c r="N559" s="19"/>
      <c r="O559" s="155"/>
      <c r="P559" s="19"/>
      <c r="Q559" s="19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</row>
    <row r="560" spans="1:35" x14ac:dyDescent="0.2">
      <c r="A560" s="158"/>
      <c r="B560" s="158"/>
      <c r="C560" s="148"/>
      <c r="D560" s="149"/>
      <c r="E560" s="149"/>
      <c r="F560" s="19"/>
      <c r="G560" s="19"/>
      <c r="H560" s="19"/>
      <c r="I560" s="19"/>
      <c r="J560" s="19"/>
      <c r="K560" s="19"/>
      <c r="L560" s="19"/>
      <c r="M560" s="19"/>
      <c r="N560" s="19"/>
      <c r="O560" s="155"/>
      <c r="P560" s="19"/>
      <c r="Q560" s="19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</row>
    <row r="561" spans="1:35" x14ac:dyDescent="0.2">
      <c r="A561" s="158"/>
      <c r="B561" s="158"/>
      <c r="C561" s="148"/>
      <c r="D561" s="149"/>
      <c r="E561" s="149"/>
      <c r="F561" s="19"/>
      <c r="G561" s="19"/>
      <c r="H561" s="19"/>
      <c r="I561" s="19"/>
      <c r="J561" s="19"/>
      <c r="K561" s="19"/>
      <c r="L561" s="19"/>
      <c r="M561" s="19"/>
      <c r="N561" s="19"/>
      <c r="O561" s="155"/>
      <c r="P561" s="19"/>
      <c r="Q561" s="19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</row>
    <row r="562" spans="1:35" x14ac:dyDescent="0.2">
      <c r="A562" s="158"/>
      <c r="B562" s="158"/>
      <c r="C562" s="148"/>
      <c r="D562" s="149"/>
      <c r="E562" s="149"/>
      <c r="F562" s="19"/>
      <c r="G562" s="19"/>
      <c r="H562" s="19"/>
      <c r="I562" s="19"/>
      <c r="J562" s="19"/>
      <c r="K562" s="19"/>
      <c r="L562" s="19"/>
      <c r="M562" s="19"/>
      <c r="N562" s="19"/>
      <c r="O562" s="155"/>
      <c r="P562" s="19"/>
      <c r="Q562" s="19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</row>
    <row r="563" spans="1:35" x14ac:dyDescent="0.2">
      <c r="A563" s="158"/>
      <c r="B563" s="158"/>
      <c r="C563" s="148"/>
      <c r="D563" s="149"/>
      <c r="E563" s="149"/>
      <c r="F563" s="19"/>
      <c r="G563" s="19"/>
      <c r="H563" s="19"/>
      <c r="I563" s="19"/>
      <c r="J563" s="19"/>
      <c r="K563" s="19"/>
      <c r="L563" s="19"/>
      <c r="M563" s="19"/>
      <c r="N563" s="19"/>
      <c r="O563" s="155"/>
      <c r="P563" s="19"/>
      <c r="Q563" s="19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</row>
    <row r="564" spans="1:35" x14ac:dyDescent="0.2">
      <c r="A564" s="158"/>
      <c r="B564" s="158"/>
      <c r="C564" s="148"/>
      <c r="D564" s="149"/>
      <c r="E564" s="149"/>
      <c r="F564" s="19"/>
      <c r="G564" s="19"/>
      <c r="H564" s="19"/>
      <c r="I564" s="19"/>
      <c r="J564" s="19"/>
      <c r="K564" s="19"/>
      <c r="L564" s="19"/>
      <c r="M564" s="19"/>
      <c r="N564" s="19"/>
      <c r="O564" s="155"/>
      <c r="P564" s="19"/>
      <c r="Q564" s="19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</row>
    <row r="565" spans="1:35" x14ac:dyDescent="0.2">
      <c r="A565" s="158"/>
      <c r="B565" s="158"/>
      <c r="C565" s="148"/>
      <c r="D565" s="149"/>
      <c r="E565" s="149"/>
      <c r="F565" s="19"/>
      <c r="G565" s="19"/>
      <c r="H565" s="19"/>
      <c r="I565" s="19"/>
      <c r="J565" s="19"/>
      <c r="K565" s="19"/>
      <c r="L565" s="19"/>
      <c r="M565" s="19"/>
      <c r="N565" s="19"/>
      <c r="O565" s="155"/>
      <c r="P565" s="19"/>
      <c r="Q565" s="19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</row>
    <row r="566" spans="1:35" x14ac:dyDescent="0.2">
      <c r="A566" s="158"/>
      <c r="B566" s="158"/>
      <c r="C566" s="148"/>
      <c r="D566" s="149"/>
      <c r="E566" s="149"/>
      <c r="F566" s="19"/>
      <c r="G566" s="19"/>
      <c r="H566" s="19"/>
      <c r="I566" s="19"/>
      <c r="J566" s="19"/>
      <c r="K566" s="19"/>
      <c r="L566" s="19"/>
      <c r="M566" s="19"/>
      <c r="N566" s="19"/>
      <c r="O566" s="155"/>
      <c r="P566" s="19"/>
      <c r="Q566" s="19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</row>
    <row r="567" spans="1:35" x14ac:dyDescent="0.2">
      <c r="A567" s="158"/>
      <c r="B567" s="158"/>
      <c r="C567" s="148"/>
      <c r="D567" s="149"/>
      <c r="E567" s="149"/>
      <c r="F567" s="19"/>
      <c r="G567" s="19"/>
      <c r="H567" s="19"/>
      <c r="I567" s="19"/>
      <c r="J567" s="19"/>
      <c r="K567" s="19"/>
      <c r="L567" s="19"/>
      <c r="M567" s="19"/>
      <c r="N567" s="19"/>
      <c r="O567" s="155"/>
      <c r="P567" s="19"/>
      <c r="Q567" s="19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</row>
    <row r="568" spans="1:35" x14ac:dyDescent="0.2">
      <c r="A568" s="158"/>
      <c r="B568" s="158"/>
      <c r="C568" s="148"/>
      <c r="D568" s="149"/>
      <c r="E568" s="149"/>
      <c r="F568" s="19"/>
      <c r="G568" s="19"/>
      <c r="H568" s="19"/>
      <c r="I568" s="19"/>
      <c r="J568" s="19"/>
      <c r="K568" s="19"/>
      <c r="L568" s="19"/>
      <c r="M568" s="19"/>
      <c r="N568" s="19"/>
      <c r="O568" s="155"/>
      <c r="P568" s="19"/>
      <c r="Q568" s="19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</row>
    <row r="569" spans="1:35" x14ac:dyDescent="0.2">
      <c r="A569" s="158"/>
      <c r="B569" s="158"/>
      <c r="C569" s="148"/>
      <c r="D569" s="149"/>
      <c r="E569" s="149"/>
      <c r="F569" s="19"/>
      <c r="G569" s="19"/>
      <c r="H569" s="19"/>
      <c r="I569" s="19"/>
      <c r="J569" s="19"/>
      <c r="K569" s="19"/>
      <c r="L569" s="19"/>
      <c r="M569" s="19"/>
      <c r="N569" s="19"/>
      <c r="O569" s="155"/>
      <c r="P569" s="19"/>
      <c r="Q569" s="19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</row>
    <row r="570" spans="1:35" x14ac:dyDescent="0.2">
      <c r="A570" s="158"/>
      <c r="B570" s="158"/>
      <c r="C570" s="148"/>
      <c r="D570" s="149"/>
      <c r="E570" s="149"/>
      <c r="F570" s="19"/>
      <c r="G570" s="19"/>
      <c r="H570" s="19"/>
      <c r="I570" s="19"/>
      <c r="J570" s="19"/>
      <c r="K570" s="19"/>
      <c r="L570" s="19"/>
      <c r="M570" s="19"/>
      <c r="N570" s="19"/>
      <c r="O570" s="155"/>
      <c r="P570" s="19"/>
      <c r="Q570" s="19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</row>
    <row r="571" spans="1:35" x14ac:dyDescent="0.2">
      <c r="A571" s="158"/>
      <c r="B571" s="158"/>
      <c r="C571" s="148"/>
      <c r="D571" s="149"/>
      <c r="E571" s="149"/>
      <c r="F571" s="19"/>
      <c r="G571" s="19"/>
      <c r="H571" s="19"/>
      <c r="I571" s="19"/>
      <c r="J571" s="19"/>
      <c r="K571" s="19"/>
      <c r="L571" s="19"/>
      <c r="M571" s="19"/>
      <c r="N571" s="19"/>
      <c r="O571" s="155"/>
      <c r="P571" s="19"/>
      <c r="Q571" s="19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</row>
    <row r="572" spans="1:35" x14ac:dyDescent="0.2">
      <c r="A572" s="158"/>
      <c r="B572" s="158"/>
      <c r="C572" s="148"/>
      <c r="D572" s="149"/>
      <c r="E572" s="149"/>
      <c r="F572" s="19"/>
      <c r="G572" s="19"/>
      <c r="H572" s="19"/>
      <c r="I572" s="19"/>
      <c r="J572" s="19"/>
      <c r="K572" s="19"/>
      <c r="L572" s="19"/>
      <c r="M572" s="19"/>
      <c r="N572" s="19"/>
      <c r="O572" s="155"/>
      <c r="P572" s="19"/>
      <c r="Q572" s="19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</row>
    <row r="573" spans="1:35" x14ac:dyDescent="0.2">
      <c r="A573" s="158"/>
      <c r="B573" s="158"/>
      <c r="C573" s="148"/>
      <c r="D573" s="149"/>
      <c r="E573" s="149"/>
      <c r="F573" s="19"/>
      <c r="G573" s="19"/>
      <c r="H573" s="19"/>
      <c r="I573" s="19"/>
      <c r="J573" s="19"/>
      <c r="K573" s="19"/>
      <c r="L573" s="19"/>
      <c r="M573" s="19"/>
      <c r="N573" s="19"/>
      <c r="O573" s="155"/>
      <c r="P573" s="19"/>
      <c r="Q573" s="19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</row>
    <row r="574" spans="1:35" x14ac:dyDescent="0.2">
      <c r="A574" s="158"/>
      <c r="B574" s="158"/>
      <c r="C574" s="148"/>
      <c r="D574" s="149"/>
      <c r="E574" s="149"/>
      <c r="F574" s="19"/>
      <c r="G574" s="19"/>
      <c r="H574" s="19"/>
      <c r="I574" s="19"/>
      <c r="J574" s="19"/>
      <c r="K574" s="19"/>
      <c r="L574" s="19"/>
      <c r="M574" s="19"/>
      <c r="N574" s="19"/>
      <c r="O574" s="155"/>
      <c r="P574" s="19"/>
      <c r="Q574" s="19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</row>
    <row r="575" spans="1:35" x14ac:dyDescent="0.2">
      <c r="A575" s="158"/>
      <c r="B575" s="158"/>
      <c r="C575" s="148"/>
      <c r="D575" s="149"/>
      <c r="E575" s="149"/>
      <c r="F575" s="19"/>
      <c r="G575" s="19"/>
      <c r="H575" s="19"/>
      <c r="I575" s="19"/>
      <c r="J575" s="19"/>
      <c r="K575" s="19"/>
      <c r="L575" s="19"/>
      <c r="M575" s="19"/>
      <c r="N575" s="19"/>
      <c r="O575" s="155"/>
      <c r="P575" s="19"/>
      <c r="Q575" s="19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</row>
    <row r="576" spans="1:35" x14ac:dyDescent="0.2">
      <c r="A576" s="158"/>
      <c r="B576" s="158"/>
      <c r="C576" s="148"/>
      <c r="D576" s="149"/>
      <c r="E576" s="149"/>
      <c r="F576" s="19"/>
      <c r="G576" s="19"/>
      <c r="H576" s="19"/>
      <c r="I576" s="19"/>
      <c r="J576" s="19"/>
      <c r="K576" s="19"/>
      <c r="L576" s="19"/>
      <c r="M576" s="19"/>
      <c r="N576" s="19"/>
      <c r="O576" s="155"/>
      <c r="P576" s="19"/>
      <c r="Q576" s="19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</row>
    <row r="577" spans="1:35" x14ac:dyDescent="0.2">
      <c r="A577" s="158"/>
      <c r="B577" s="158"/>
      <c r="C577" s="148"/>
      <c r="D577" s="149"/>
      <c r="E577" s="149"/>
      <c r="F577" s="19"/>
      <c r="G577" s="19"/>
      <c r="H577" s="19"/>
      <c r="I577" s="19"/>
      <c r="J577" s="19"/>
      <c r="K577" s="19"/>
      <c r="L577" s="19"/>
      <c r="M577" s="19"/>
      <c r="N577" s="19"/>
      <c r="O577" s="155"/>
      <c r="P577" s="19"/>
      <c r="Q577" s="19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</row>
    <row r="578" spans="1:35" x14ac:dyDescent="0.2">
      <c r="A578" s="158"/>
      <c r="B578" s="158"/>
      <c r="C578" s="148"/>
      <c r="D578" s="149"/>
      <c r="E578" s="149"/>
      <c r="F578" s="19"/>
      <c r="G578" s="19"/>
      <c r="H578" s="19"/>
      <c r="I578" s="19"/>
      <c r="J578" s="19"/>
      <c r="K578" s="19"/>
      <c r="L578" s="19"/>
      <c r="M578" s="19"/>
      <c r="N578" s="19"/>
      <c r="O578" s="155"/>
      <c r="P578" s="19"/>
      <c r="Q578" s="19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</row>
    <row r="579" spans="1:35" x14ac:dyDescent="0.2">
      <c r="A579" s="158"/>
      <c r="B579" s="158"/>
      <c r="C579" s="148"/>
      <c r="D579" s="149"/>
      <c r="E579" s="149"/>
      <c r="F579" s="19"/>
      <c r="G579" s="19"/>
      <c r="H579" s="19"/>
      <c r="I579" s="19"/>
      <c r="J579" s="19"/>
      <c r="K579" s="19"/>
      <c r="L579" s="19"/>
      <c r="M579" s="19"/>
      <c r="N579" s="19"/>
      <c r="O579" s="155"/>
      <c r="P579" s="19"/>
      <c r="Q579" s="19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</row>
    <row r="580" spans="1:35" x14ac:dyDescent="0.2">
      <c r="A580" s="158"/>
      <c r="B580" s="158"/>
      <c r="C580" s="148"/>
      <c r="D580" s="149"/>
      <c r="E580" s="149"/>
      <c r="F580" s="19"/>
      <c r="G580" s="19"/>
      <c r="H580" s="19"/>
      <c r="I580" s="19"/>
      <c r="J580" s="19"/>
      <c r="K580" s="19"/>
      <c r="L580" s="19"/>
      <c r="M580" s="19"/>
      <c r="N580" s="19"/>
      <c r="O580" s="155"/>
      <c r="P580" s="19"/>
      <c r="Q580" s="19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</row>
    <row r="581" spans="1:35" x14ac:dyDescent="0.2">
      <c r="A581" s="158"/>
      <c r="B581" s="158"/>
      <c r="C581" s="148"/>
      <c r="D581" s="149"/>
      <c r="E581" s="149"/>
      <c r="F581" s="19"/>
      <c r="G581" s="19"/>
      <c r="H581" s="19"/>
      <c r="I581" s="19"/>
      <c r="J581" s="19"/>
      <c r="K581" s="19"/>
      <c r="L581" s="19"/>
      <c r="M581" s="19"/>
      <c r="N581" s="19"/>
      <c r="O581" s="155"/>
      <c r="P581" s="19"/>
      <c r="Q581" s="19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</row>
    <row r="582" spans="1:35" x14ac:dyDescent="0.2">
      <c r="A582" s="158"/>
      <c r="B582" s="158"/>
      <c r="C582" s="148"/>
      <c r="D582" s="149"/>
      <c r="E582" s="149"/>
      <c r="F582" s="19"/>
      <c r="G582" s="19"/>
      <c r="H582" s="19"/>
      <c r="I582" s="19"/>
      <c r="J582" s="19"/>
      <c r="K582" s="19"/>
      <c r="L582" s="19"/>
      <c r="M582" s="19"/>
      <c r="N582" s="19"/>
      <c r="O582" s="155"/>
      <c r="P582" s="19"/>
      <c r="Q582" s="19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</row>
    <row r="583" spans="1:35" x14ac:dyDescent="0.2">
      <c r="A583" s="158"/>
      <c r="B583" s="158"/>
      <c r="C583" s="148"/>
      <c r="D583" s="149"/>
      <c r="E583" s="149"/>
      <c r="F583" s="19"/>
      <c r="G583" s="19"/>
      <c r="H583" s="19"/>
      <c r="I583" s="19"/>
      <c r="J583" s="19"/>
      <c r="K583" s="19"/>
      <c r="L583" s="19"/>
      <c r="M583" s="19"/>
      <c r="N583" s="19"/>
      <c r="O583" s="155"/>
      <c r="P583" s="19"/>
      <c r="Q583" s="19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</row>
    <row r="584" spans="1:35" x14ac:dyDescent="0.2">
      <c r="A584" s="158"/>
      <c r="B584" s="158"/>
      <c r="C584" s="148"/>
      <c r="D584" s="149"/>
      <c r="E584" s="149"/>
      <c r="F584" s="19"/>
      <c r="G584" s="19"/>
      <c r="H584" s="19"/>
      <c r="I584" s="19"/>
      <c r="J584" s="19"/>
      <c r="K584" s="19"/>
      <c r="L584" s="19"/>
      <c r="M584" s="19"/>
      <c r="N584" s="19"/>
      <c r="O584" s="155"/>
      <c r="P584" s="19"/>
      <c r="Q584" s="19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</row>
    <row r="585" spans="1:35" x14ac:dyDescent="0.2">
      <c r="A585" s="158"/>
      <c r="B585" s="158"/>
      <c r="C585" s="148"/>
      <c r="D585" s="149"/>
      <c r="E585" s="149"/>
      <c r="F585" s="19"/>
      <c r="G585" s="19"/>
      <c r="H585" s="19"/>
      <c r="I585" s="19"/>
      <c r="J585" s="19"/>
      <c r="K585" s="19"/>
      <c r="L585" s="19"/>
      <c r="M585" s="19"/>
      <c r="N585" s="19"/>
      <c r="O585" s="155"/>
      <c r="P585" s="19"/>
      <c r="Q585" s="19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</row>
    <row r="586" spans="1:35" x14ac:dyDescent="0.2">
      <c r="A586" s="158"/>
      <c r="B586" s="158"/>
      <c r="C586" s="148"/>
      <c r="D586" s="149"/>
      <c r="E586" s="149"/>
      <c r="F586" s="19"/>
      <c r="G586" s="19"/>
      <c r="H586" s="19"/>
      <c r="I586" s="19"/>
      <c r="J586" s="19"/>
      <c r="K586" s="19"/>
      <c r="L586" s="19"/>
      <c r="M586" s="19"/>
      <c r="N586" s="19"/>
      <c r="O586" s="155"/>
      <c r="P586" s="19"/>
      <c r="Q586" s="19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</row>
    <row r="587" spans="1:35" x14ac:dyDescent="0.2">
      <c r="A587" s="158"/>
      <c r="B587" s="158"/>
      <c r="C587" s="148"/>
      <c r="D587" s="149"/>
      <c r="E587" s="149"/>
      <c r="F587" s="19"/>
      <c r="G587" s="19"/>
      <c r="H587" s="19"/>
      <c r="I587" s="19"/>
      <c r="J587" s="19"/>
      <c r="K587" s="19"/>
      <c r="L587" s="19"/>
      <c r="M587" s="19"/>
      <c r="N587" s="19"/>
      <c r="O587" s="155"/>
      <c r="P587" s="19"/>
      <c r="Q587" s="19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</row>
    <row r="588" spans="1:35" x14ac:dyDescent="0.2">
      <c r="A588" s="158"/>
      <c r="B588" s="158"/>
      <c r="C588" s="148"/>
      <c r="D588" s="149"/>
      <c r="E588" s="149"/>
      <c r="F588" s="19"/>
      <c r="G588" s="19"/>
      <c r="H588" s="19"/>
      <c r="I588" s="19"/>
      <c r="J588" s="19"/>
      <c r="K588" s="19"/>
      <c r="L588" s="19"/>
      <c r="M588" s="19"/>
      <c r="N588" s="19"/>
      <c r="O588" s="155"/>
      <c r="P588" s="19"/>
      <c r="Q588" s="19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</row>
    <row r="589" spans="1:35" x14ac:dyDescent="0.2">
      <c r="A589" s="158"/>
      <c r="B589" s="158"/>
      <c r="C589" s="148"/>
      <c r="D589" s="149"/>
      <c r="E589" s="149"/>
      <c r="F589" s="19"/>
      <c r="G589" s="19"/>
      <c r="H589" s="19"/>
      <c r="I589" s="19"/>
      <c r="J589" s="19"/>
      <c r="K589" s="19"/>
      <c r="L589" s="19"/>
      <c r="M589" s="19"/>
      <c r="N589" s="19"/>
      <c r="O589" s="155"/>
      <c r="P589" s="19"/>
      <c r="Q589" s="19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</row>
    <row r="590" spans="1:35" x14ac:dyDescent="0.2">
      <c r="A590" s="158"/>
      <c r="B590" s="158"/>
      <c r="C590" s="148"/>
      <c r="D590" s="149"/>
      <c r="E590" s="149"/>
      <c r="F590" s="19"/>
      <c r="G590" s="19"/>
      <c r="H590" s="19"/>
      <c r="I590" s="19"/>
      <c r="J590" s="19"/>
      <c r="K590" s="19"/>
      <c r="L590" s="19"/>
      <c r="M590" s="19"/>
      <c r="N590" s="19"/>
      <c r="O590" s="155"/>
      <c r="P590" s="19"/>
      <c r="Q590" s="19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</row>
    <row r="591" spans="1:35" x14ac:dyDescent="0.2">
      <c r="A591" s="158"/>
      <c r="B591" s="158"/>
      <c r="C591" s="148"/>
      <c r="D591" s="149"/>
      <c r="E591" s="149"/>
      <c r="F591" s="19"/>
      <c r="G591" s="19"/>
      <c r="H591" s="19"/>
      <c r="I591" s="19"/>
      <c r="J591" s="19"/>
      <c r="K591" s="19"/>
      <c r="L591" s="19"/>
      <c r="M591" s="19"/>
      <c r="N591" s="19"/>
      <c r="O591" s="155"/>
      <c r="P591" s="19"/>
      <c r="Q591" s="19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</row>
    <row r="592" spans="1:35" x14ac:dyDescent="0.2">
      <c r="A592" s="158"/>
      <c r="B592" s="158"/>
      <c r="C592" s="148"/>
      <c r="D592" s="149"/>
      <c r="E592" s="149"/>
      <c r="F592" s="19"/>
      <c r="G592" s="19"/>
      <c r="H592" s="19"/>
      <c r="I592" s="19"/>
      <c r="J592" s="19"/>
      <c r="K592" s="19"/>
      <c r="L592" s="19"/>
      <c r="M592" s="19"/>
      <c r="N592" s="19"/>
      <c r="O592" s="155"/>
      <c r="P592" s="19"/>
      <c r="Q592" s="19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</row>
    <row r="593" spans="1:35" x14ac:dyDescent="0.2">
      <c r="A593" s="158"/>
      <c r="B593" s="158"/>
      <c r="C593" s="148"/>
      <c r="D593" s="149"/>
      <c r="E593" s="149"/>
      <c r="F593" s="19"/>
      <c r="G593" s="19"/>
      <c r="H593" s="19"/>
      <c r="I593" s="19"/>
      <c r="J593" s="19"/>
      <c r="K593" s="19"/>
      <c r="L593" s="19"/>
      <c r="M593" s="19"/>
      <c r="N593" s="19"/>
      <c r="O593" s="155"/>
      <c r="P593" s="19"/>
      <c r="Q593" s="19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</row>
    <row r="594" spans="1:35" x14ac:dyDescent="0.2">
      <c r="A594" s="158"/>
      <c r="B594" s="158"/>
      <c r="C594" s="148"/>
      <c r="D594" s="149"/>
      <c r="E594" s="149"/>
      <c r="F594" s="19"/>
      <c r="G594" s="19"/>
      <c r="H594" s="19"/>
      <c r="I594" s="19"/>
      <c r="J594" s="19"/>
      <c r="K594" s="19"/>
      <c r="L594" s="19"/>
      <c r="M594" s="19"/>
      <c r="N594" s="19"/>
      <c r="O594" s="155"/>
      <c r="P594" s="19"/>
      <c r="Q594" s="19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</row>
    <row r="595" spans="1:35" x14ac:dyDescent="0.2">
      <c r="A595" s="158"/>
      <c r="B595" s="158"/>
      <c r="C595" s="148"/>
      <c r="D595" s="149"/>
      <c r="E595" s="149"/>
      <c r="F595" s="19"/>
      <c r="G595" s="19"/>
      <c r="H595" s="19"/>
      <c r="I595" s="19"/>
      <c r="J595" s="19"/>
      <c r="K595" s="19"/>
      <c r="L595" s="19"/>
      <c r="M595" s="19"/>
      <c r="N595" s="19"/>
      <c r="O595" s="155"/>
      <c r="P595" s="19"/>
      <c r="Q595" s="19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</row>
    <row r="596" spans="1:35" x14ac:dyDescent="0.2">
      <c r="A596" s="158"/>
      <c r="B596" s="158"/>
      <c r="C596" s="148"/>
      <c r="D596" s="149"/>
      <c r="E596" s="149"/>
      <c r="F596" s="19"/>
      <c r="G596" s="19"/>
      <c r="H596" s="19"/>
      <c r="I596" s="19"/>
      <c r="J596" s="19"/>
      <c r="K596" s="19"/>
      <c r="L596" s="19"/>
      <c r="M596" s="19"/>
      <c r="N596" s="19"/>
      <c r="O596" s="155"/>
      <c r="P596" s="19"/>
      <c r="Q596" s="19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</row>
    <row r="597" spans="1:35" x14ac:dyDescent="0.2">
      <c r="A597" s="158"/>
      <c r="B597" s="158"/>
      <c r="C597" s="148"/>
      <c r="D597" s="149"/>
      <c r="E597" s="149"/>
      <c r="F597" s="19"/>
      <c r="G597" s="19"/>
      <c r="H597" s="19"/>
      <c r="I597" s="19"/>
      <c r="J597" s="19"/>
      <c r="K597" s="19"/>
      <c r="L597" s="19"/>
      <c r="M597" s="19"/>
      <c r="N597" s="19"/>
      <c r="O597" s="155"/>
      <c r="P597" s="19"/>
      <c r="Q597" s="19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</row>
    <row r="598" spans="1:35" x14ac:dyDescent="0.2">
      <c r="A598" s="158"/>
      <c r="B598" s="158"/>
      <c r="C598" s="148"/>
      <c r="D598" s="149"/>
      <c r="E598" s="149"/>
      <c r="F598" s="19"/>
      <c r="G598" s="19"/>
      <c r="H598" s="19"/>
      <c r="I598" s="19"/>
      <c r="J598" s="19"/>
      <c r="K598" s="19"/>
      <c r="L598" s="19"/>
      <c r="M598" s="19"/>
      <c r="N598" s="19"/>
      <c r="O598" s="155"/>
      <c r="P598" s="19"/>
      <c r="Q598" s="19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</row>
    <row r="599" spans="1:35" x14ac:dyDescent="0.2">
      <c r="A599" s="158"/>
      <c r="B599" s="158"/>
      <c r="C599" s="148"/>
      <c r="D599" s="149"/>
      <c r="E599" s="149"/>
      <c r="F599" s="19"/>
      <c r="G599" s="19"/>
      <c r="H599" s="19"/>
      <c r="I599" s="19"/>
      <c r="J599" s="19"/>
      <c r="K599" s="19"/>
      <c r="L599" s="19"/>
      <c r="M599" s="19"/>
      <c r="N599" s="19"/>
      <c r="O599" s="155"/>
      <c r="P599" s="19"/>
      <c r="Q599" s="19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</row>
    <row r="600" spans="1:35" x14ac:dyDescent="0.2">
      <c r="A600" s="158"/>
      <c r="B600" s="158"/>
      <c r="C600" s="148"/>
      <c r="D600" s="149"/>
      <c r="E600" s="149"/>
      <c r="F600" s="19"/>
      <c r="G600" s="19"/>
      <c r="H600" s="19"/>
      <c r="I600" s="19"/>
      <c r="J600" s="19"/>
      <c r="K600" s="19"/>
      <c r="L600" s="19"/>
      <c r="M600" s="19"/>
      <c r="N600" s="19"/>
      <c r="O600" s="155"/>
      <c r="P600" s="19"/>
      <c r="Q600" s="19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</row>
    <row r="601" spans="1:35" x14ac:dyDescent="0.2">
      <c r="A601" s="158"/>
      <c r="B601" s="158"/>
      <c r="C601" s="148"/>
      <c r="D601" s="149"/>
      <c r="E601" s="149"/>
      <c r="F601" s="19"/>
      <c r="G601" s="19"/>
      <c r="H601" s="19"/>
      <c r="I601" s="19"/>
      <c r="J601" s="19"/>
      <c r="K601" s="19"/>
      <c r="L601" s="19"/>
      <c r="M601" s="19"/>
      <c r="N601" s="19"/>
      <c r="O601" s="155"/>
      <c r="P601" s="19"/>
      <c r="Q601" s="19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</row>
    <row r="602" spans="1:35" x14ac:dyDescent="0.2">
      <c r="A602" s="158"/>
      <c r="B602" s="158"/>
      <c r="C602" s="148"/>
      <c r="D602" s="149"/>
      <c r="E602" s="149"/>
      <c r="F602" s="19"/>
      <c r="G602" s="19"/>
      <c r="H602" s="19"/>
      <c r="I602" s="19"/>
      <c r="J602" s="19"/>
      <c r="K602" s="19"/>
      <c r="L602" s="19"/>
      <c r="M602" s="19"/>
      <c r="N602" s="19"/>
      <c r="O602" s="155"/>
      <c r="P602" s="19"/>
      <c r="Q602" s="19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</row>
    <row r="603" spans="1:35" x14ac:dyDescent="0.2">
      <c r="A603" s="158"/>
      <c r="B603" s="158"/>
      <c r="C603" s="148"/>
      <c r="D603" s="149"/>
      <c r="E603" s="149"/>
      <c r="F603" s="19"/>
      <c r="G603" s="19"/>
      <c r="H603" s="19"/>
      <c r="I603" s="19"/>
      <c r="J603" s="19"/>
      <c r="K603" s="19"/>
      <c r="L603" s="19"/>
      <c r="M603" s="19"/>
      <c r="N603" s="19"/>
      <c r="O603" s="155"/>
      <c r="P603" s="19"/>
      <c r="Q603" s="19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</row>
    <row r="604" spans="1:35" x14ac:dyDescent="0.2">
      <c r="A604" s="158"/>
      <c r="B604" s="158"/>
      <c r="C604" s="148"/>
      <c r="D604" s="149"/>
      <c r="E604" s="149"/>
      <c r="F604" s="19"/>
      <c r="G604" s="19"/>
      <c r="H604" s="19"/>
      <c r="I604" s="19"/>
      <c r="J604" s="19"/>
      <c r="K604" s="19"/>
      <c r="L604" s="19"/>
      <c r="M604" s="19"/>
      <c r="N604" s="19"/>
      <c r="O604" s="155"/>
      <c r="P604" s="19"/>
      <c r="Q604" s="19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</row>
    <row r="605" spans="1:35" x14ac:dyDescent="0.2">
      <c r="A605" s="158"/>
      <c r="B605" s="158"/>
      <c r="C605" s="148"/>
      <c r="D605" s="149"/>
      <c r="E605" s="149"/>
      <c r="F605" s="19"/>
      <c r="G605" s="19"/>
      <c r="H605" s="19"/>
      <c r="I605" s="19"/>
      <c r="J605" s="19"/>
      <c r="K605" s="19"/>
      <c r="L605" s="19"/>
      <c r="M605" s="19"/>
      <c r="N605" s="19"/>
      <c r="O605" s="155"/>
      <c r="P605" s="19"/>
      <c r="Q605" s="19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</row>
    <row r="606" spans="1:35" x14ac:dyDescent="0.2">
      <c r="A606" s="158"/>
      <c r="B606" s="158"/>
      <c r="C606" s="148"/>
      <c r="D606" s="149"/>
      <c r="E606" s="149"/>
      <c r="F606" s="19"/>
      <c r="G606" s="19"/>
      <c r="H606" s="19"/>
      <c r="I606" s="19"/>
      <c r="J606" s="19"/>
      <c r="K606" s="19"/>
      <c r="L606" s="19"/>
      <c r="M606" s="19"/>
      <c r="N606" s="19"/>
      <c r="O606" s="155"/>
      <c r="P606" s="19"/>
      <c r="Q606" s="19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</row>
    <row r="607" spans="1:35" x14ac:dyDescent="0.2">
      <c r="A607" s="158"/>
      <c r="B607" s="158"/>
      <c r="C607" s="148"/>
      <c r="D607" s="149"/>
      <c r="E607" s="149"/>
      <c r="F607" s="19"/>
      <c r="G607" s="19"/>
      <c r="H607" s="19"/>
      <c r="I607" s="19"/>
      <c r="J607" s="19"/>
      <c r="K607" s="19"/>
      <c r="L607" s="19"/>
      <c r="M607" s="19"/>
      <c r="N607" s="19"/>
      <c r="O607" s="155"/>
      <c r="P607" s="19"/>
      <c r="Q607" s="19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</row>
    <row r="608" spans="1:35" x14ac:dyDescent="0.2">
      <c r="A608" s="158"/>
      <c r="B608" s="158"/>
      <c r="C608" s="148"/>
      <c r="D608" s="149"/>
      <c r="E608" s="149"/>
      <c r="F608" s="19"/>
      <c r="G608" s="19"/>
      <c r="H608" s="19"/>
      <c r="I608" s="19"/>
      <c r="J608" s="19"/>
      <c r="K608" s="19"/>
      <c r="L608" s="19"/>
      <c r="M608" s="19"/>
      <c r="N608" s="19"/>
      <c r="O608" s="155"/>
      <c r="P608" s="19"/>
      <c r="Q608" s="19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</row>
    <row r="609" spans="1:35" x14ac:dyDescent="0.2">
      <c r="A609" s="158"/>
      <c r="B609" s="158"/>
      <c r="C609" s="148"/>
      <c r="D609" s="149"/>
      <c r="E609" s="149"/>
      <c r="F609" s="19"/>
      <c r="G609" s="19"/>
      <c r="H609" s="19"/>
      <c r="I609" s="19"/>
      <c r="J609" s="19"/>
      <c r="K609" s="19"/>
      <c r="L609" s="19"/>
      <c r="M609" s="19"/>
      <c r="N609" s="19"/>
      <c r="O609" s="155"/>
      <c r="P609" s="19"/>
      <c r="Q609" s="19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</row>
    <row r="610" spans="1:35" x14ac:dyDescent="0.2">
      <c r="A610" s="158"/>
      <c r="B610" s="158"/>
      <c r="C610" s="148"/>
      <c r="D610" s="149"/>
      <c r="E610" s="149"/>
      <c r="F610" s="19"/>
      <c r="G610" s="19"/>
      <c r="H610" s="19"/>
      <c r="I610" s="19"/>
      <c r="J610" s="19"/>
      <c r="K610" s="19"/>
      <c r="L610" s="19"/>
      <c r="M610" s="19"/>
      <c r="N610" s="19"/>
      <c r="O610" s="155"/>
      <c r="P610" s="19"/>
      <c r="Q610" s="19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</row>
    <row r="611" spans="1:35" x14ac:dyDescent="0.2">
      <c r="A611" s="158"/>
      <c r="B611" s="158"/>
      <c r="C611" s="148"/>
      <c r="D611" s="149"/>
      <c r="E611" s="149"/>
      <c r="F611" s="19"/>
      <c r="G611" s="19"/>
      <c r="H611" s="19"/>
      <c r="I611" s="19"/>
      <c r="J611" s="19"/>
      <c r="K611" s="19"/>
      <c r="L611" s="19"/>
      <c r="M611" s="19"/>
      <c r="N611" s="19"/>
      <c r="O611" s="155"/>
      <c r="P611" s="19"/>
      <c r="Q611" s="19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</row>
    <row r="612" spans="1:35" x14ac:dyDescent="0.2">
      <c r="A612" s="158"/>
      <c r="B612" s="158"/>
      <c r="C612" s="148"/>
      <c r="D612" s="149"/>
      <c r="E612" s="149"/>
      <c r="F612" s="19"/>
      <c r="G612" s="19"/>
      <c r="H612" s="19"/>
      <c r="I612" s="19"/>
      <c r="J612" s="19"/>
      <c r="K612" s="19"/>
      <c r="L612" s="19"/>
      <c r="M612" s="19"/>
      <c r="N612" s="19"/>
      <c r="O612" s="155"/>
      <c r="P612" s="19"/>
      <c r="Q612" s="19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</row>
    <row r="613" spans="1:35" x14ac:dyDescent="0.2">
      <c r="A613" s="158"/>
      <c r="B613" s="158"/>
      <c r="C613" s="148"/>
      <c r="D613" s="149"/>
      <c r="E613" s="149"/>
      <c r="F613" s="19"/>
      <c r="G613" s="19"/>
      <c r="H613" s="19"/>
      <c r="I613" s="19"/>
      <c r="J613" s="19"/>
      <c r="K613" s="19"/>
      <c r="L613" s="19"/>
      <c r="M613" s="19"/>
      <c r="N613" s="19"/>
      <c r="O613" s="155"/>
      <c r="P613" s="19"/>
      <c r="Q613" s="19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</row>
    <row r="614" spans="1:35" x14ac:dyDescent="0.2">
      <c r="A614" s="158"/>
      <c r="B614" s="158"/>
      <c r="C614" s="148"/>
      <c r="D614" s="149"/>
      <c r="E614" s="149"/>
      <c r="F614" s="19"/>
      <c r="G614" s="19"/>
      <c r="H614" s="19"/>
      <c r="I614" s="19"/>
      <c r="J614" s="19"/>
      <c r="K614" s="19"/>
      <c r="L614" s="19"/>
      <c r="M614" s="19"/>
      <c r="N614" s="19"/>
      <c r="O614" s="155"/>
      <c r="P614" s="19"/>
      <c r="Q614" s="19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</row>
    <row r="615" spans="1:35" x14ac:dyDescent="0.2">
      <c r="A615" s="158"/>
      <c r="B615" s="158"/>
      <c r="C615" s="148"/>
      <c r="D615" s="149"/>
      <c r="E615" s="149"/>
      <c r="F615" s="19"/>
      <c r="G615" s="19"/>
      <c r="H615" s="19"/>
      <c r="I615" s="19"/>
      <c r="J615" s="19"/>
      <c r="K615" s="19"/>
      <c r="L615" s="19"/>
      <c r="M615" s="19"/>
      <c r="N615" s="19"/>
      <c r="O615" s="155"/>
      <c r="P615" s="19"/>
      <c r="Q615" s="19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</row>
    <row r="616" spans="1:35" x14ac:dyDescent="0.2">
      <c r="A616" s="158"/>
      <c r="B616" s="158"/>
      <c r="C616" s="148"/>
      <c r="D616" s="149"/>
      <c r="E616" s="149"/>
      <c r="F616" s="19"/>
      <c r="G616" s="19"/>
      <c r="H616" s="19"/>
      <c r="I616" s="19"/>
      <c r="J616" s="19"/>
      <c r="K616" s="19"/>
      <c r="L616" s="19"/>
      <c r="M616" s="19"/>
      <c r="N616" s="19"/>
      <c r="O616" s="155"/>
      <c r="P616" s="19"/>
      <c r="Q616" s="19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</row>
    <row r="617" spans="1:35" x14ac:dyDescent="0.2">
      <c r="A617" s="158"/>
      <c r="B617" s="158"/>
      <c r="C617" s="148"/>
      <c r="D617" s="149"/>
      <c r="E617" s="149"/>
      <c r="F617" s="19"/>
      <c r="G617" s="19"/>
      <c r="H617" s="19"/>
      <c r="I617" s="19"/>
      <c r="J617" s="19"/>
      <c r="K617" s="19"/>
      <c r="L617" s="19"/>
      <c r="M617" s="19"/>
      <c r="N617" s="19"/>
      <c r="O617" s="155"/>
      <c r="P617" s="19"/>
      <c r="Q617" s="19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</row>
    <row r="618" spans="1:35" x14ac:dyDescent="0.2">
      <c r="A618" s="158"/>
      <c r="B618" s="158"/>
      <c r="C618" s="148"/>
      <c r="D618" s="149"/>
      <c r="E618" s="149"/>
      <c r="F618" s="19"/>
      <c r="G618" s="19"/>
      <c r="H618" s="19"/>
      <c r="I618" s="19"/>
      <c r="J618" s="19"/>
      <c r="K618" s="19"/>
      <c r="L618" s="19"/>
      <c r="M618" s="19"/>
      <c r="N618" s="19"/>
      <c r="O618" s="155"/>
      <c r="P618" s="19"/>
      <c r="Q618" s="19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</row>
    <row r="619" spans="1:35" x14ac:dyDescent="0.2">
      <c r="A619" s="158"/>
      <c r="B619" s="158"/>
      <c r="C619" s="148"/>
      <c r="D619" s="149"/>
      <c r="E619" s="149"/>
      <c r="F619" s="19"/>
      <c r="G619" s="19"/>
      <c r="H619" s="19"/>
      <c r="I619" s="19"/>
      <c r="J619" s="19"/>
      <c r="K619" s="19"/>
      <c r="L619" s="19"/>
      <c r="M619" s="19"/>
      <c r="N619" s="19"/>
      <c r="O619" s="155"/>
      <c r="P619" s="19"/>
      <c r="Q619" s="19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</row>
    <row r="620" spans="1:35" x14ac:dyDescent="0.2">
      <c r="A620" s="158"/>
      <c r="B620" s="158"/>
      <c r="C620" s="148"/>
      <c r="D620" s="149"/>
      <c r="E620" s="149"/>
      <c r="F620" s="19"/>
      <c r="G620" s="19"/>
      <c r="H620" s="19"/>
      <c r="I620" s="19"/>
      <c r="J620" s="19"/>
      <c r="K620" s="19"/>
      <c r="L620" s="19"/>
      <c r="M620" s="19"/>
      <c r="N620" s="19"/>
      <c r="O620" s="155"/>
      <c r="P620" s="19"/>
      <c r="Q620" s="19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</row>
    <row r="621" spans="1:35" x14ac:dyDescent="0.2">
      <c r="A621" s="158"/>
      <c r="B621" s="158"/>
      <c r="C621" s="148"/>
      <c r="D621" s="149"/>
      <c r="E621" s="149"/>
      <c r="F621" s="19"/>
      <c r="G621" s="19"/>
      <c r="H621" s="19"/>
      <c r="I621" s="19"/>
      <c r="J621" s="19"/>
      <c r="K621" s="19"/>
      <c r="L621" s="19"/>
      <c r="M621" s="19"/>
      <c r="N621" s="19"/>
      <c r="O621" s="155"/>
      <c r="P621" s="19"/>
      <c r="Q621" s="19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</row>
    <row r="622" spans="1:35" x14ac:dyDescent="0.2">
      <c r="A622" s="158"/>
      <c r="B622" s="158"/>
      <c r="C622" s="148"/>
      <c r="D622" s="149"/>
      <c r="E622" s="149"/>
      <c r="F622" s="19"/>
      <c r="G622" s="19"/>
      <c r="H622" s="19"/>
      <c r="I622" s="19"/>
      <c r="J622" s="19"/>
      <c r="K622" s="19"/>
      <c r="L622" s="19"/>
      <c r="M622" s="19"/>
      <c r="N622" s="19"/>
      <c r="O622" s="155"/>
      <c r="P622" s="19"/>
      <c r="Q622" s="19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</row>
    <row r="623" spans="1:35" x14ac:dyDescent="0.2">
      <c r="A623" s="158"/>
      <c r="B623" s="158"/>
      <c r="C623" s="148"/>
      <c r="D623" s="149"/>
      <c r="E623" s="149"/>
      <c r="F623" s="19"/>
      <c r="G623" s="19"/>
      <c r="H623" s="19"/>
      <c r="I623" s="19"/>
      <c r="J623" s="19"/>
      <c r="K623" s="19"/>
      <c r="L623" s="19"/>
      <c r="M623" s="19"/>
      <c r="N623" s="19"/>
      <c r="O623" s="155"/>
      <c r="P623" s="19"/>
      <c r="Q623" s="19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</row>
    <row r="624" spans="1:35" x14ac:dyDescent="0.2">
      <c r="A624" s="158"/>
      <c r="B624" s="158"/>
      <c r="C624" s="148"/>
      <c r="D624" s="149"/>
      <c r="E624" s="149"/>
      <c r="F624" s="19"/>
      <c r="G624" s="19"/>
      <c r="H624" s="19"/>
      <c r="I624" s="19"/>
      <c r="J624" s="19"/>
      <c r="K624" s="19"/>
      <c r="L624" s="19"/>
      <c r="M624" s="19"/>
      <c r="N624" s="19"/>
      <c r="O624" s="155"/>
      <c r="P624" s="19"/>
      <c r="Q624" s="19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</row>
    <row r="625" spans="1:35" x14ac:dyDescent="0.2">
      <c r="A625" s="158"/>
      <c r="B625" s="158"/>
      <c r="C625" s="148"/>
      <c r="D625" s="149"/>
      <c r="E625" s="149"/>
      <c r="F625" s="19"/>
      <c r="G625" s="19"/>
      <c r="H625" s="19"/>
      <c r="I625" s="19"/>
      <c r="J625" s="19"/>
      <c r="K625" s="19"/>
      <c r="L625" s="19"/>
      <c r="M625" s="19"/>
      <c r="N625" s="19"/>
      <c r="O625" s="155"/>
      <c r="P625" s="19"/>
      <c r="Q625" s="19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</row>
    <row r="626" spans="1:35" x14ac:dyDescent="0.2">
      <c r="A626" s="158"/>
      <c r="B626" s="158"/>
      <c r="C626" s="148"/>
      <c r="D626" s="149"/>
      <c r="E626" s="149"/>
      <c r="F626" s="19"/>
      <c r="G626" s="19"/>
      <c r="H626" s="19"/>
      <c r="I626" s="19"/>
      <c r="J626" s="19"/>
      <c r="K626" s="19"/>
      <c r="L626" s="19"/>
      <c r="M626" s="19"/>
      <c r="N626" s="19"/>
      <c r="O626" s="155"/>
      <c r="P626" s="19"/>
      <c r="Q626" s="19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</row>
    <row r="627" spans="1:35" x14ac:dyDescent="0.2">
      <c r="A627" s="158"/>
      <c r="B627" s="158"/>
      <c r="C627" s="148"/>
      <c r="D627" s="149"/>
      <c r="E627" s="149"/>
      <c r="F627" s="19"/>
      <c r="G627" s="19"/>
      <c r="H627" s="19"/>
      <c r="I627" s="19"/>
      <c r="J627" s="19"/>
      <c r="K627" s="19"/>
      <c r="L627" s="19"/>
      <c r="M627" s="19"/>
      <c r="N627" s="19"/>
      <c r="O627" s="155"/>
      <c r="P627" s="19"/>
      <c r="Q627" s="19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</row>
    <row r="628" spans="1:35" x14ac:dyDescent="0.2">
      <c r="A628" s="158"/>
      <c r="B628" s="158"/>
      <c r="C628" s="148"/>
      <c r="D628" s="149"/>
      <c r="E628" s="149"/>
      <c r="F628" s="19"/>
      <c r="G628" s="19"/>
      <c r="H628" s="19"/>
      <c r="I628" s="19"/>
      <c r="J628" s="19"/>
      <c r="K628" s="19"/>
      <c r="L628" s="19"/>
      <c r="M628" s="19"/>
      <c r="N628" s="19"/>
      <c r="O628" s="155"/>
      <c r="P628" s="19"/>
      <c r="Q628" s="19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</row>
    <row r="629" spans="1:35" x14ac:dyDescent="0.2">
      <c r="A629" s="17"/>
      <c r="B629" s="17"/>
      <c r="C629" s="148"/>
      <c r="D629" s="149"/>
      <c r="E629" s="149"/>
      <c r="F629" s="19"/>
      <c r="G629" s="19"/>
      <c r="H629" s="19"/>
      <c r="I629" s="19"/>
      <c r="J629" s="19"/>
      <c r="K629" s="19"/>
      <c r="L629" s="19"/>
      <c r="M629" s="19"/>
      <c r="N629" s="19"/>
      <c r="O629" s="155"/>
      <c r="P629" s="19"/>
      <c r="Q629" s="19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</row>
    <row r="630" spans="1:35" x14ac:dyDescent="0.2">
      <c r="A630" s="17"/>
      <c r="B630" s="17"/>
      <c r="C630" s="148"/>
      <c r="D630" s="149"/>
      <c r="E630" s="149"/>
      <c r="F630" s="19"/>
      <c r="G630" s="19"/>
      <c r="H630" s="19"/>
      <c r="I630" s="19"/>
      <c r="J630" s="19"/>
      <c r="K630" s="19"/>
      <c r="L630" s="19"/>
      <c r="M630" s="19"/>
      <c r="N630" s="19"/>
      <c r="O630" s="155"/>
      <c r="P630" s="19"/>
      <c r="Q630" s="19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</row>
    <row r="631" spans="1:35" x14ac:dyDescent="0.2">
      <c r="A631" s="17"/>
      <c r="B631" s="17"/>
      <c r="C631" s="148"/>
      <c r="D631" s="149"/>
      <c r="E631" s="149"/>
      <c r="F631" s="19"/>
      <c r="G631" s="19"/>
      <c r="H631" s="19"/>
      <c r="I631" s="19"/>
      <c r="J631" s="19"/>
      <c r="K631" s="19"/>
      <c r="L631" s="19"/>
      <c r="M631" s="19"/>
      <c r="N631" s="19"/>
      <c r="O631" s="155"/>
      <c r="P631" s="19"/>
      <c r="Q631" s="19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</row>
    <row r="632" spans="1:35" x14ac:dyDescent="0.2">
      <c r="A632" s="17"/>
      <c r="B632" s="17"/>
      <c r="C632" s="148"/>
      <c r="D632" s="149"/>
      <c r="E632" s="149"/>
      <c r="F632" s="19"/>
      <c r="G632" s="19"/>
      <c r="H632" s="19"/>
      <c r="I632" s="19"/>
      <c r="J632" s="19"/>
      <c r="K632" s="19"/>
      <c r="L632" s="19"/>
      <c r="M632" s="19"/>
      <c r="N632" s="19"/>
      <c r="O632" s="155"/>
      <c r="P632" s="19"/>
      <c r="Q632" s="19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</row>
    <row r="633" spans="1:35" x14ac:dyDescent="0.2">
      <c r="A633" s="17"/>
      <c r="B633" s="17"/>
      <c r="C633" s="148"/>
      <c r="D633" s="149"/>
      <c r="E633" s="149"/>
      <c r="F633" s="19"/>
      <c r="G633" s="19"/>
      <c r="H633" s="19"/>
      <c r="I633" s="19"/>
      <c r="J633" s="19"/>
      <c r="K633" s="19"/>
      <c r="L633" s="19"/>
      <c r="M633" s="19"/>
      <c r="N633" s="19"/>
      <c r="O633" s="155"/>
      <c r="P633" s="19"/>
      <c r="Q633" s="19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</row>
    <row r="634" spans="1:35" x14ac:dyDescent="0.2">
      <c r="A634" s="17"/>
      <c r="B634" s="17"/>
      <c r="C634" s="148"/>
      <c r="D634" s="149"/>
      <c r="E634" s="149"/>
      <c r="F634" s="19"/>
      <c r="G634" s="19"/>
      <c r="H634" s="19"/>
      <c r="I634" s="19"/>
      <c r="J634" s="19"/>
      <c r="K634" s="19"/>
      <c r="L634" s="19"/>
      <c r="M634" s="19"/>
      <c r="N634" s="19"/>
      <c r="O634" s="155"/>
      <c r="P634" s="19"/>
      <c r="Q634" s="19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</row>
    <row r="635" spans="1:35" x14ac:dyDescent="0.2">
      <c r="A635" s="17"/>
      <c r="B635" s="17"/>
      <c r="C635" s="148"/>
      <c r="D635" s="149"/>
      <c r="E635" s="149"/>
      <c r="F635" s="19"/>
      <c r="G635" s="19"/>
      <c r="H635" s="19"/>
      <c r="I635" s="19"/>
      <c r="J635" s="19"/>
      <c r="K635" s="19"/>
      <c r="L635" s="19"/>
      <c r="M635" s="19"/>
      <c r="N635" s="19"/>
      <c r="O635" s="155"/>
      <c r="P635" s="19"/>
      <c r="Q635" s="19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</row>
    <row r="636" spans="1:35" x14ac:dyDescent="0.2">
      <c r="A636" s="17"/>
      <c r="B636" s="17"/>
      <c r="C636" s="148"/>
      <c r="D636" s="149"/>
      <c r="E636" s="149"/>
      <c r="F636" s="19"/>
      <c r="G636" s="19"/>
      <c r="H636" s="19"/>
      <c r="I636" s="19"/>
      <c r="J636" s="19"/>
      <c r="K636" s="19"/>
      <c r="L636" s="19"/>
      <c r="M636" s="19"/>
      <c r="N636" s="19"/>
      <c r="O636" s="155"/>
      <c r="P636" s="19"/>
      <c r="Q636" s="19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</row>
    <row r="637" spans="1:35" x14ac:dyDescent="0.2">
      <c r="A637" s="17"/>
      <c r="B637" s="17"/>
      <c r="C637" s="148"/>
      <c r="D637" s="149"/>
      <c r="E637" s="149"/>
      <c r="F637" s="19"/>
      <c r="G637" s="19"/>
      <c r="H637" s="19"/>
      <c r="I637" s="19"/>
      <c r="J637" s="19"/>
      <c r="K637" s="19"/>
      <c r="L637" s="19"/>
      <c r="M637" s="19"/>
      <c r="N637" s="19"/>
      <c r="O637" s="155"/>
      <c r="P637" s="19"/>
      <c r="Q637" s="19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</row>
    <row r="638" spans="1:35" x14ac:dyDescent="0.2">
      <c r="A638" s="17"/>
      <c r="B638" s="17"/>
      <c r="C638" s="148"/>
      <c r="D638" s="149"/>
      <c r="E638" s="149"/>
      <c r="F638" s="19"/>
      <c r="G638" s="19"/>
      <c r="H638" s="19"/>
      <c r="I638" s="19"/>
      <c r="J638" s="19"/>
      <c r="K638" s="19"/>
      <c r="L638" s="19"/>
      <c r="M638" s="19"/>
      <c r="N638" s="19"/>
      <c r="O638" s="155"/>
      <c r="P638" s="19"/>
      <c r="Q638" s="19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</row>
    <row r="639" spans="1:35" x14ac:dyDescent="0.2">
      <c r="A639" s="17"/>
      <c r="B639" s="17"/>
      <c r="C639" s="148"/>
      <c r="D639" s="149"/>
      <c r="E639" s="149"/>
      <c r="F639" s="19"/>
      <c r="G639" s="19"/>
      <c r="H639" s="19"/>
      <c r="I639" s="19"/>
      <c r="J639" s="19"/>
      <c r="K639" s="19"/>
      <c r="L639" s="19"/>
      <c r="M639" s="19"/>
      <c r="N639" s="19"/>
      <c r="O639" s="155"/>
      <c r="P639" s="19"/>
      <c r="Q639" s="19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</row>
    <row r="640" spans="1:35" x14ac:dyDescent="0.2">
      <c r="A640" s="17"/>
      <c r="B640" s="17"/>
      <c r="C640" s="148"/>
      <c r="D640" s="149"/>
      <c r="E640" s="149"/>
      <c r="F640" s="19"/>
      <c r="G640" s="19"/>
      <c r="H640" s="19"/>
      <c r="I640" s="19"/>
      <c r="J640" s="19"/>
      <c r="K640" s="19"/>
      <c r="L640" s="19"/>
      <c r="M640" s="19"/>
      <c r="N640" s="19"/>
      <c r="O640" s="155"/>
      <c r="P640" s="19"/>
      <c r="Q640" s="19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</row>
    <row r="641" spans="1:35" x14ac:dyDescent="0.2">
      <c r="A641" s="17"/>
      <c r="B641" s="17"/>
      <c r="C641" s="148"/>
      <c r="D641" s="149"/>
      <c r="E641" s="149"/>
      <c r="F641" s="19"/>
      <c r="G641" s="19"/>
      <c r="H641" s="19"/>
      <c r="I641" s="19"/>
      <c r="J641" s="19"/>
      <c r="K641" s="19"/>
      <c r="L641" s="19"/>
      <c r="M641" s="19"/>
      <c r="N641" s="19"/>
      <c r="O641" s="155"/>
      <c r="P641" s="19"/>
      <c r="Q641" s="19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</row>
    <row r="642" spans="1:35" x14ac:dyDescent="0.2">
      <c r="A642" s="17"/>
      <c r="B642" s="17"/>
      <c r="C642" s="148"/>
      <c r="D642" s="149"/>
      <c r="E642" s="149"/>
      <c r="F642" s="19"/>
      <c r="G642" s="19"/>
      <c r="H642" s="19"/>
      <c r="I642" s="19"/>
      <c r="J642" s="19"/>
      <c r="K642" s="19"/>
      <c r="L642" s="19"/>
      <c r="M642" s="19"/>
      <c r="N642" s="19"/>
      <c r="O642" s="155"/>
      <c r="P642" s="19"/>
      <c r="Q642" s="19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</row>
    <row r="643" spans="1:35" x14ac:dyDescent="0.2">
      <c r="A643" s="17"/>
      <c r="B643" s="17"/>
      <c r="C643" s="148"/>
      <c r="D643" s="149"/>
      <c r="E643" s="149"/>
      <c r="F643" s="19"/>
      <c r="G643" s="19"/>
      <c r="H643" s="19"/>
      <c r="I643" s="19"/>
      <c r="J643" s="19"/>
      <c r="K643" s="19"/>
      <c r="L643" s="19"/>
      <c r="M643" s="19"/>
      <c r="N643" s="19"/>
      <c r="O643" s="155"/>
      <c r="P643" s="19"/>
      <c r="Q643" s="19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</row>
    <row r="644" spans="1:35" x14ac:dyDescent="0.2">
      <c r="A644" s="17"/>
      <c r="B644" s="17"/>
      <c r="C644" s="148"/>
      <c r="D644" s="149"/>
      <c r="E644" s="149"/>
      <c r="F644" s="19"/>
      <c r="G644" s="19"/>
      <c r="H644" s="19"/>
      <c r="I644" s="19"/>
      <c r="J644" s="19"/>
      <c r="K644" s="19"/>
      <c r="L644" s="19"/>
      <c r="M644" s="19"/>
      <c r="N644" s="19"/>
      <c r="O644" s="155"/>
      <c r="P644" s="19"/>
      <c r="Q644" s="19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</row>
    <row r="645" spans="1:35" x14ac:dyDescent="0.2">
      <c r="A645" s="17"/>
      <c r="B645" s="17"/>
      <c r="C645" s="148"/>
      <c r="D645" s="149"/>
      <c r="E645" s="149"/>
      <c r="F645" s="19"/>
      <c r="G645" s="19"/>
      <c r="H645" s="19"/>
      <c r="I645" s="19"/>
      <c r="J645" s="19"/>
      <c r="K645" s="19"/>
      <c r="L645" s="19"/>
      <c r="M645" s="19"/>
      <c r="N645" s="19"/>
      <c r="O645" s="155"/>
      <c r="P645" s="19"/>
      <c r="Q645" s="19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</row>
    <row r="646" spans="1:35" x14ac:dyDescent="0.2">
      <c r="A646" s="17"/>
      <c r="B646" s="17"/>
      <c r="C646" s="148"/>
      <c r="D646" s="149"/>
      <c r="E646" s="149"/>
      <c r="F646" s="19"/>
      <c r="G646" s="19"/>
      <c r="H646" s="19"/>
      <c r="I646" s="19"/>
      <c r="J646" s="19"/>
      <c r="K646" s="19"/>
      <c r="L646" s="19"/>
      <c r="M646" s="19"/>
      <c r="N646" s="19"/>
      <c r="O646" s="155"/>
      <c r="P646" s="19"/>
      <c r="Q646" s="19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</row>
    <row r="647" spans="1:35" x14ac:dyDescent="0.2">
      <c r="A647" s="17"/>
      <c r="B647" s="17"/>
      <c r="C647" s="148"/>
      <c r="D647" s="149"/>
      <c r="E647" s="149"/>
      <c r="F647" s="19"/>
      <c r="G647" s="19"/>
      <c r="H647" s="19"/>
      <c r="I647" s="19"/>
      <c r="J647" s="19"/>
      <c r="K647" s="19"/>
      <c r="L647" s="19"/>
      <c r="M647" s="19"/>
      <c r="N647" s="19"/>
      <c r="O647" s="155"/>
      <c r="P647" s="19"/>
      <c r="Q647" s="19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</row>
    <row r="648" spans="1:35" x14ac:dyDescent="0.2">
      <c r="A648" s="17"/>
      <c r="B648" s="17"/>
      <c r="C648" s="148"/>
      <c r="D648" s="149"/>
      <c r="E648" s="149"/>
      <c r="F648" s="19"/>
      <c r="G648" s="19"/>
      <c r="H648" s="19"/>
      <c r="I648" s="19"/>
      <c r="J648" s="19"/>
      <c r="K648" s="19"/>
      <c r="L648" s="19"/>
      <c r="M648" s="19"/>
      <c r="N648" s="19"/>
      <c r="O648" s="155"/>
      <c r="P648" s="19"/>
      <c r="Q648" s="19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</row>
    <row r="649" spans="1:35" x14ac:dyDescent="0.2">
      <c r="A649" s="17"/>
      <c r="B649" s="17"/>
      <c r="C649" s="148"/>
      <c r="D649" s="149"/>
      <c r="E649" s="149"/>
      <c r="F649" s="19"/>
      <c r="G649" s="19"/>
      <c r="H649" s="19"/>
      <c r="I649" s="19"/>
      <c r="J649" s="19"/>
      <c r="K649" s="19"/>
      <c r="L649" s="19"/>
      <c r="M649" s="19"/>
      <c r="N649" s="19"/>
      <c r="O649" s="155"/>
      <c r="P649" s="19"/>
      <c r="Q649" s="19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</row>
    <row r="650" spans="1:35" x14ac:dyDescent="0.2">
      <c r="A650" s="17"/>
      <c r="B650" s="17"/>
      <c r="C650" s="148"/>
      <c r="D650" s="149"/>
      <c r="E650" s="149"/>
      <c r="F650" s="19"/>
      <c r="G650" s="19"/>
      <c r="H650" s="19"/>
      <c r="I650" s="19"/>
      <c r="J650" s="19"/>
      <c r="K650" s="19"/>
      <c r="L650" s="19"/>
      <c r="M650" s="19"/>
      <c r="N650" s="19"/>
      <c r="O650" s="155"/>
      <c r="P650" s="19"/>
      <c r="Q650" s="19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</row>
    <row r="651" spans="1:35" x14ac:dyDescent="0.2">
      <c r="A651" s="17"/>
      <c r="B651" s="17"/>
      <c r="C651" s="148"/>
      <c r="D651" s="149"/>
      <c r="E651" s="149"/>
      <c r="F651" s="19"/>
      <c r="G651" s="19"/>
      <c r="H651" s="19"/>
      <c r="I651" s="19"/>
      <c r="J651" s="19"/>
      <c r="K651" s="19"/>
      <c r="L651" s="19"/>
      <c r="M651" s="19"/>
      <c r="N651" s="19"/>
      <c r="O651" s="155"/>
      <c r="P651" s="19"/>
      <c r="Q651" s="19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</row>
    <row r="652" spans="1:35" x14ac:dyDescent="0.2">
      <c r="A652" s="17"/>
      <c r="B652" s="17"/>
      <c r="C652" s="148"/>
      <c r="D652" s="149"/>
      <c r="E652" s="149"/>
      <c r="F652" s="19"/>
      <c r="G652" s="19"/>
      <c r="H652" s="19"/>
      <c r="I652" s="19"/>
      <c r="J652" s="19"/>
      <c r="K652" s="19"/>
      <c r="L652" s="19"/>
      <c r="M652" s="19"/>
      <c r="N652" s="19"/>
      <c r="O652" s="155"/>
      <c r="P652" s="19"/>
      <c r="Q652" s="19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</row>
    <row r="653" spans="1:35" x14ac:dyDescent="0.2">
      <c r="A653" s="17"/>
      <c r="B653" s="17"/>
      <c r="C653" s="148"/>
      <c r="D653" s="149"/>
      <c r="E653" s="149"/>
      <c r="F653" s="19"/>
      <c r="G653" s="19"/>
      <c r="H653" s="19"/>
      <c r="I653" s="19"/>
      <c r="J653" s="19"/>
      <c r="K653" s="19"/>
      <c r="L653" s="19"/>
      <c r="M653" s="19"/>
      <c r="N653" s="19"/>
      <c r="O653" s="155"/>
      <c r="P653" s="19"/>
      <c r="Q653" s="19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</row>
    <row r="654" spans="1:35" x14ac:dyDescent="0.2">
      <c r="A654" s="17"/>
      <c r="B654" s="17"/>
      <c r="C654" s="148"/>
      <c r="D654" s="149"/>
      <c r="E654" s="149"/>
      <c r="F654" s="19"/>
      <c r="G654" s="19"/>
      <c r="H654" s="19"/>
      <c r="I654" s="19"/>
      <c r="J654" s="19"/>
      <c r="K654" s="19"/>
      <c r="L654" s="19"/>
      <c r="M654" s="19"/>
      <c r="N654" s="19"/>
      <c r="O654" s="155"/>
      <c r="P654" s="19"/>
      <c r="Q654" s="19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</row>
    <row r="655" spans="1:35" x14ac:dyDescent="0.2">
      <c r="A655" s="17"/>
      <c r="B655" s="17"/>
      <c r="C655" s="148"/>
      <c r="D655" s="149"/>
      <c r="E655" s="149"/>
      <c r="F655" s="19"/>
      <c r="G655" s="19"/>
      <c r="H655" s="19"/>
      <c r="I655" s="19"/>
      <c r="J655" s="19"/>
      <c r="K655" s="19"/>
      <c r="L655" s="19"/>
      <c r="M655" s="19"/>
      <c r="N655" s="19"/>
      <c r="O655" s="155"/>
      <c r="P655" s="19"/>
      <c r="Q655" s="19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</row>
    <row r="656" spans="1:35" x14ac:dyDescent="0.2">
      <c r="A656" s="17"/>
      <c r="B656" s="17"/>
      <c r="C656" s="148"/>
      <c r="D656" s="149"/>
      <c r="E656" s="149"/>
      <c r="F656" s="19"/>
      <c r="G656" s="19"/>
      <c r="H656" s="19"/>
      <c r="I656" s="19"/>
      <c r="J656" s="19"/>
      <c r="K656" s="19"/>
      <c r="L656" s="19"/>
      <c r="M656" s="19"/>
      <c r="N656" s="19"/>
      <c r="O656" s="155"/>
      <c r="P656" s="19"/>
      <c r="Q656" s="19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</row>
    <row r="657" spans="1:35" x14ac:dyDescent="0.2">
      <c r="A657" s="17"/>
      <c r="B657" s="17"/>
      <c r="C657" s="148"/>
      <c r="D657" s="149"/>
      <c r="E657" s="149"/>
      <c r="F657" s="19"/>
      <c r="G657" s="19"/>
      <c r="H657" s="19"/>
      <c r="I657" s="19"/>
      <c r="J657" s="19"/>
      <c r="K657" s="19"/>
      <c r="L657" s="19"/>
      <c r="M657" s="19"/>
      <c r="N657" s="19"/>
      <c r="O657" s="155"/>
      <c r="P657" s="19"/>
      <c r="Q657" s="19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</row>
    <row r="658" spans="1:35" x14ac:dyDescent="0.2">
      <c r="A658" s="17"/>
      <c r="B658" s="17"/>
      <c r="C658" s="148"/>
      <c r="D658" s="149"/>
      <c r="E658" s="149"/>
      <c r="F658" s="19"/>
      <c r="G658" s="19"/>
      <c r="H658" s="19"/>
      <c r="I658" s="19"/>
      <c r="J658" s="19"/>
      <c r="K658" s="19"/>
      <c r="L658" s="19"/>
      <c r="M658" s="19"/>
      <c r="N658" s="19"/>
      <c r="O658" s="155"/>
      <c r="P658" s="19"/>
      <c r="Q658" s="19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</row>
    <row r="659" spans="1:35" x14ac:dyDescent="0.2">
      <c r="A659" s="17"/>
      <c r="B659" s="17"/>
      <c r="C659" s="148"/>
      <c r="D659" s="149"/>
      <c r="E659" s="149"/>
      <c r="F659" s="19"/>
      <c r="G659" s="19"/>
      <c r="H659" s="19"/>
      <c r="I659" s="19"/>
      <c r="J659" s="19"/>
      <c r="K659" s="19"/>
      <c r="L659" s="19"/>
      <c r="M659" s="19"/>
      <c r="N659" s="19"/>
      <c r="O659" s="155"/>
      <c r="P659" s="19"/>
      <c r="Q659" s="19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</row>
    <row r="660" spans="1:35" x14ac:dyDescent="0.2">
      <c r="A660" s="17"/>
      <c r="B660" s="17"/>
      <c r="C660" s="148"/>
      <c r="D660" s="149"/>
      <c r="E660" s="149"/>
      <c r="F660" s="19"/>
      <c r="G660" s="19"/>
      <c r="H660" s="19"/>
      <c r="I660" s="19"/>
      <c r="J660" s="19"/>
      <c r="K660" s="19"/>
      <c r="L660" s="19"/>
      <c r="M660" s="19"/>
      <c r="N660" s="19"/>
      <c r="O660" s="155"/>
      <c r="P660" s="19"/>
      <c r="Q660" s="19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</row>
    <row r="661" spans="1:35" x14ac:dyDescent="0.2">
      <c r="A661" s="17"/>
      <c r="B661" s="17"/>
      <c r="C661" s="148"/>
      <c r="D661" s="149"/>
      <c r="E661" s="149"/>
      <c r="F661" s="19"/>
      <c r="G661" s="19"/>
      <c r="H661" s="19"/>
      <c r="I661" s="19"/>
      <c r="J661" s="19"/>
      <c r="K661" s="19"/>
      <c r="L661" s="19"/>
      <c r="M661" s="19"/>
      <c r="N661" s="19"/>
      <c r="O661" s="155"/>
      <c r="P661" s="19"/>
      <c r="Q661" s="19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</row>
    <row r="662" spans="1:35" x14ac:dyDescent="0.2">
      <c r="A662" s="17"/>
      <c r="B662" s="17"/>
      <c r="C662" s="148"/>
      <c r="D662" s="149"/>
      <c r="E662" s="149"/>
      <c r="F662" s="19"/>
      <c r="G662" s="19"/>
      <c r="H662" s="19"/>
      <c r="I662" s="19"/>
      <c r="J662" s="19"/>
      <c r="K662" s="19"/>
      <c r="L662" s="19"/>
      <c r="M662" s="19"/>
      <c r="N662" s="19"/>
      <c r="O662" s="155"/>
      <c r="P662" s="19"/>
      <c r="Q662" s="19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</row>
    <row r="663" spans="1:35" x14ac:dyDescent="0.2">
      <c r="A663" s="17"/>
      <c r="B663" s="17"/>
      <c r="C663" s="148"/>
      <c r="D663" s="149"/>
      <c r="E663" s="149"/>
      <c r="F663" s="19"/>
      <c r="G663" s="19"/>
      <c r="H663" s="19"/>
      <c r="I663" s="19"/>
      <c r="J663" s="19"/>
      <c r="K663" s="19"/>
      <c r="L663" s="19"/>
      <c r="M663" s="19"/>
      <c r="N663" s="19"/>
      <c r="O663" s="155"/>
      <c r="P663" s="19"/>
      <c r="Q663" s="19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</row>
    <row r="664" spans="1:35" x14ac:dyDescent="0.2">
      <c r="A664" s="17"/>
      <c r="B664" s="17"/>
      <c r="C664" s="148"/>
      <c r="D664" s="149"/>
      <c r="E664" s="149"/>
      <c r="F664" s="19"/>
      <c r="G664" s="19"/>
      <c r="H664" s="19"/>
      <c r="I664" s="19"/>
      <c r="J664" s="19"/>
      <c r="K664" s="19"/>
      <c r="L664" s="19"/>
      <c r="M664" s="19"/>
      <c r="N664" s="19"/>
      <c r="O664" s="155"/>
      <c r="P664" s="19"/>
      <c r="Q664" s="19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</row>
    <row r="665" spans="1:35" x14ac:dyDescent="0.2">
      <c r="A665" s="17"/>
      <c r="B665" s="17"/>
      <c r="C665" s="148"/>
      <c r="D665" s="149"/>
      <c r="E665" s="149"/>
      <c r="F665" s="19"/>
      <c r="G665" s="19"/>
      <c r="H665" s="19"/>
      <c r="I665" s="19"/>
      <c r="J665" s="19"/>
      <c r="K665" s="19"/>
      <c r="L665" s="19"/>
      <c r="M665" s="19"/>
      <c r="N665" s="19"/>
      <c r="O665" s="155"/>
      <c r="P665" s="19"/>
      <c r="Q665" s="19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</row>
    <row r="666" spans="1:35" x14ac:dyDescent="0.2">
      <c r="A666" s="17"/>
      <c r="B666" s="17"/>
      <c r="C666" s="148"/>
      <c r="D666" s="149"/>
      <c r="E666" s="149"/>
      <c r="F666" s="19"/>
      <c r="G666" s="19"/>
      <c r="H666" s="19"/>
      <c r="I666" s="19"/>
      <c r="J666" s="19"/>
      <c r="K666" s="19"/>
      <c r="L666" s="19"/>
      <c r="M666" s="19"/>
      <c r="N666" s="19"/>
      <c r="O666" s="155"/>
      <c r="P666" s="19"/>
      <c r="Q666" s="19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</row>
    <row r="667" spans="1:35" x14ac:dyDescent="0.2">
      <c r="A667" s="17"/>
      <c r="B667" s="17"/>
      <c r="C667" s="148"/>
      <c r="D667" s="149"/>
      <c r="E667" s="149"/>
      <c r="F667" s="19"/>
      <c r="G667" s="19"/>
      <c r="H667" s="19"/>
      <c r="I667" s="19"/>
      <c r="J667" s="19"/>
      <c r="K667" s="19"/>
      <c r="L667" s="19"/>
      <c r="M667" s="19"/>
      <c r="N667" s="19"/>
      <c r="O667" s="155"/>
      <c r="P667" s="19"/>
      <c r="Q667" s="19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</row>
    <row r="668" spans="1:35" x14ac:dyDescent="0.2">
      <c r="A668" s="17"/>
      <c r="B668" s="17"/>
      <c r="C668" s="148"/>
      <c r="D668" s="149"/>
      <c r="E668" s="149"/>
      <c r="F668" s="19"/>
      <c r="G668" s="19"/>
      <c r="H668" s="19"/>
      <c r="I668" s="19"/>
      <c r="J668" s="19"/>
      <c r="K668" s="19"/>
      <c r="L668" s="19"/>
      <c r="M668" s="19"/>
      <c r="N668" s="19"/>
      <c r="O668" s="155"/>
      <c r="P668" s="19"/>
      <c r="Q668" s="19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</row>
    <row r="669" spans="1:35" x14ac:dyDescent="0.2">
      <c r="A669" s="17"/>
      <c r="B669" s="17"/>
      <c r="C669" s="148"/>
      <c r="D669" s="149"/>
      <c r="E669" s="149"/>
      <c r="F669" s="19"/>
      <c r="G669" s="19"/>
      <c r="H669" s="19"/>
      <c r="I669" s="19"/>
      <c r="J669" s="19"/>
      <c r="K669" s="19"/>
      <c r="L669" s="19"/>
      <c r="M669" s="19"/>
      <c r="N669" s="19"/>
      <c r="O669" s="155"/>
      <c r="P669" s="19"/>
      <c r="Q669" s="19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</row>
    <row r="670" spans="1:35" x14ac:dyDescent="0.2">
      <c r="A670" s="17"/>
      <c r="B670" s="17"/>
      <c r="C670" s="148"/>
      <c r="D670" s="149"/>
      <c r="E670" s="149"/>
      <c r="F670" s="19"/>
      <c r="G670" s="19"/>
      <c r="H670" s="19"/>
      <c r="I670" s="19"/>
      <c r="J670" s="19"/>
      <c r="K670" s="19"/>
      <c r="L670" s="19"/>
      <c r="M670" s="19"/>
      <c r="N670" s="19"/>
      <c r="O670" s="155"/>
      <c r="P670" s="19"/>
      <c r="Q670" s="19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</row>
    <row r="671" spans="1:35" x14ac:dyDescent="0.2">
      <c r="A671" s="17"/>
      <c r="B671" s="17"/>
      <c r="C671" s="148"/>
      <c r="D671" s="149"/>
      <c r="E671" s="149"/>
      <c r="F671" s="19"/>
      <c r="G671" s="19"/>
      <c r="H671" s="19"/>
      <c r="I671" s="19"/>
      <c r="J671" s="19"/>
      <c r="K671" s="19"/>
      <c r="L671" s="19"/>
      <c r="M671" s="19"/>
      <c r="N671" s="19"/>
      <c r="O671" s="155"/>
      <c r="P671" s="19"/>
      <c r="Q671" s="19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</row>
    <row r="672" spans="1:35" x14ac:dyDescent="0.2">
      <c r="A672" s="17"/>
      <c r="B672" s="17"/>
      <c r="C672" s="148"/>
      <c r="D672" s="149"/>
      <c r="E672" s="149"/>
      <c r="F672" s="19"/>
      <c r="G672" s="19"/>
      <c r="H672" s="19"/>
      <c r="I672" s="19"/>
      <c r="J672" s="19"/>
      <c r="K672" s="19"/>
      <c r="L672" s="19"/>
      <c r="M672" s="19"/>
      <c r="N672" s="19"/>
      <c r="O672" s="155"/>
      <c r="P672" s="19"/>
      <c r="Q672" s="19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</row>
    <row r="673" spans="1:35" x14ac:dyDescent="0.2">
      <c r="A673" s="17"/>
      <c r="B673" s="17"/>
      <c r="C673" s="148"/>
      <c r="D673" s="149"/>
      <c r="E673" s="149"/>
      <c r="F673" s="19"/>
      <c r="G673" s="19"/>
      <c r="H673" s="19"/>
      <c r="I673" s="19"/>
      <c r="J673" s="19"/>
      <c r="K673" s="19"/>
      <c r="L673" s="19"/>
      <c r="M673" s="19"/>
      <c r="N673" s="19"/>
      <c r="O673" s="155"/>
      <c r="P673" s="19"/>
      <c r="Q673" s="19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</row>
    <row r="674" spans="1:35" x14ac:dyDescent="0.2">
      <c r="A674" s="17"/>
      <c r="B674" s="17"/>
      <c r="C674" s="148"/>
      <c r="D674" s="149"/>
      <c r="E674" s="149"/>
      <c r="F674" s="19"/>
      <c r="G674" s="19"/>
      <c r="H674" s="19"/>
      <c r="I674" s="19"/>
      <c r="J674" s="19"/>
      <c r="K674" s="19"/>
      <c r="L674" s="19"/>
      <c r="M674" s="19"/>
      <c r="N674" s="19"/>
      <c r="O674" s="155"/>
      <c r="P674" s="19"/>
      <c r="Q674" s="19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</row>
    <row r="675" spans="1:35" x14ac:dyDescent="0.2">
      <c r="A675" s="17"/>
      <c r="B675" s="17"/>
      <c r="C675" s="148"/>
      <c r="D675" s="149"/>
      <c r="E675" s="149"/>
      <c r="F675" s="19"/>
      <c r="G675" s="19"/>
      <c r="H675" s="19"/>
      <c r="I675" s="19"/>
      <c r="J675" s="19"/>
      <c r="K675" s="19"/>
      <c r="L675" s="19"/>
      <c r="M675" s="19"/>
      <c r="N675" s="19"/>
      <c r="O675" s="155"/>
      <c r="P675" s="19"/>
      <c r="Q675" s="19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</row>
    <row r="676" spans="1:35" x14ac:dyDescent="0.2">
      <c r="A676" s="17"/>
      <c r="B676" s="17"/>
      <c r="C676" s="148"/>
      <c r="D676" s="149"/>
      <c r="E676" s="149"/>
      <c r="F676" s="19"/>
      <c r="G676" s="19"/>
      <c r="H676" s="19"/>
      <c r="I676" s="19"/>
      <c r="J676" s="19"/>
      <c r="K676" s="19"/>
      <c r="L676" s="19"/>
      <c r="M676" s="19"/>
      <c r="N676" s="19"/>
      <c r="O676" s="155"/>
      <c r="P676" s="19"/>
      <c r="Q676" s="19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</row>
    <row r="677" spans="1:35" x14ac:dyDescent="0.2">
      <c r="A677" s="17"/>
      <c r="B677" s="17"/>
      <c r="C677" s="148"/>
      <c r="D677" s="149"/>
      <c r="E677" s="149"/>
      <c r="F677" s="19"/>
      <c r="G677" s="19"/>
      <c r="H677" s="19"/>
      <c r="I677" s="19"/>
      <c r="J677" s="19"/>
      <c r="K677" s="19"/>
      <c r="L677" s="19"/>
      <c r="M677" s="19"/>
      <c r="N677" s="19"/>
      <c r="O677" s="155"/>
      <c r="P677" s="19"/>
      <c r="Q677" s="19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</row>
    <row r="678" spans="1:35" x14ac:dyDescent="0.2">
      <c r="A678" s="17"/>
      <c r="B678" s="17"/>
      <c r="C678" s="148"/>
      <c r="D678" s="149"/>
      <c r="E678" s="149"/>
      <c r="F678" s="19"/>
      <c r="G678" s="19"/>
      <c r="H678" s="19"/>
      <c r="I678" s="19"/>
      <c r="J678" s="19"/>
      <c r="K678" s="19"/>
      <c r="L678" s="19"/>
      <c r="M678" s="19"/>
      <c r="N678" s="19"/>
      <c r="O678" s="155"/>
      <c r="P678" s="19"/>
      <c r="Q678" s="19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</row>
    <row r="679" spans="1:35" x14ac:dyDescent="0.2">
      <c r="A679" s="17"/>
      <c r="B679" s="17"/>
      <c r="C679" s="148"/>
      <c r="D679" s="149"/>
      <c r="E679" s="149"/>
      <c r="F679" s="19"/>
      <c r="G679" s="19"/>
      <c r="H679" s="19"/>
      <c r="I679" s="19"/>
      <c r="J679" s="19"/>
      <c r="K679" s="19"/>
      <c r="L679" s="19"/>
      <c r="M679" s="19"/>
      <c r="N679" s="19"/>
      <c r="O679" s="155"/>
      <c r="P679" s="19"/>
      <c r="Q679" s="19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</row>
    <row r="680" spans="1:35" x14ac:dyDescent="0.2">
      <c r="A680" s="17"/>
      <c r="B680" s="17"/>
      <c r="C680" s="148"/>
      <c r="D680" s="149"/>
      <c r="E680" s="149"/>
      <c r="F680" s="19"/>
      <c r="G680" s="19"/>
      <c r="H680" s="19"/>
      <c r="I680" s="19"/>
      <c r="J680" s="19"/>
      <c r="K680" s="19"/>
      <c r="L680" s="19"/>
      <c r="M680" s="19"/>
      <c r="N680" s="19"/>
      <c r="O680" s="155"/>
      <c r="P680" s="19"/>
      <c r="Q680" s="19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</row>
    <row r="681" spans="1:35" x14ac:dyDescent="0.2">
      <c r="A681" s="17"/>
      <c r="B681" s="17"/>
      <c r="C681" s="148"/>
      <c r="D681" s="149"/>
      <c r="E681" s="149"/>
      <c r="F681" s="19"/>
      <c r="G681" s="19"/>
      <c r="H681" s="19"/>
      <c r="I681" s="19"/>
      <c r="J681" s="19"/>
      <c r="K681" s="19"/>
      <c r="L681" s="19"/>
      <c r="M681" s="19"/>
      <c r="N681" s="19"/>
      <c r="O681" s="155"/>
      <c r="P681" s="19"/>
      <c r="Q681" s="19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</row>
    <row r="682" spans="1:35" x14ac:dyDescent="0.2">
      <c r="A682" s="17"/>
      <c r="B682" s="17"/>
      <c r="C682" s="148"/>
      <c r="D682" s="149"/>
      <c r="E682" s="149"/>
      <c r="F682" s="19"/>
      <c r="G682" s="19"/>
      <c r="H682" s="19"/>
      <c r="I682" s="19"/>
      <c r="J682" s="19"/>
      <c r="K682" s="19"/>
      <c r="L682" s="19"/>
      <c r="M682" s="19"/>
      <c r="N682" s="19"/>
      <c r="O682" s="155"/>
      <c r="P682" s="19"/>
      <c r="Q682" s="19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</row>
    <row r="683" spans="1:35" x14ac:dyDescent="0.2">
      <c r="A683" s="17"/>
      <c r="B683" s="17"/>
      <c r="C683" s="148"/>
      <c r="D683" s="149"/>
      <c r="E683" s="149"/>
      <c r="F683" s="19"/>
      <c r="G683" s="19"/>
      <c r="H683" s="19"/>
      <c r="I683" s="19"/>
      <c r="J683" s="19"/>
      <c r="K683" s="19"/>
      <c r="L683" s="19"/>
      <c r="M683" s="19"/>
      <c r="N683" s="19"/>
      <c r="O683" s="155"/>
      <c r="P683" s="19"/>
      <c r="Q683" s="19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</row>
    <row r="684" spans="1:35" x14ac:dyDescent="0.2">
      <c r="A684" s="17"/>
      <c r="B684" s="17"/>
      <c r="C684" s="148"/>
      <c r="D684" s="149"/>
      <c r="E684" s="149"/>
      <c r="F684" s="19"/>
      <c r="G684" s="19"/>
      <c r="H684" s="19"/>
      <c r="I684" s="19"/>
      <c r="J684" s="19"/>
      <c r="K684" s="19"/>
      <c r="L684" s="19"/>
      <c r="M684" s="19"/>
      <c r="N684" s="19"/>
      <c r="O684" s="155"/>
      <c r="P684" s="19"/>
      <c r="Q684" s="19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</row>
    <row r="685" spans="1:35" x14ac:dyDescent="0.2">
      <c r="A685" s="17"/>
      <c r="B685" s="17"/>
      <c r="C685" s="148"/>
      <c r="D685" s="149"/>
      <c r="E685" s="149"/>
      <c r="F685" s="19"/>
      <c r="G685" s="19"/>
      <c r="H685" s="19"/>
      <c r="I685" s="19"/>
      <c r="J685" s="19"/>
      <c r="K685" s="19"/>
      <c r="L685" s="19"/>
      <c r="M685" s="19"/>
      <c r="N685" s="19"/>
      <c r="O685" s="155"/>
      <c r="P685" s="19"/>
      <c r="Q685" s="19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</row>
    <row r="686" spans="1:35" x14ac:dyDescent="0.2">
      <c r="A686" s="17"/>
      <c r="B686" s="17"/>
      <c r="C686" s="148"/>
      <c r="D686" s="149"/>
      <c r="E686" s="149"/>
      <c r="F686" s="19"/>
      <c r="G686" s="19"/>
      <c r="H686" s="19"/>
      <c r="I686" s="19"/>
      <c r="J686" s="19"/>
      <c r="K686" s="19"/>
      <c r="L686" s="19"/>
      <c r="M686" s="19"/>
      <c r="N686" s="19"/>
      <c r="O686" s="155"/>
      <c r="P686" s="19"/>
      <c r="Q686" s="19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</row>
    <row r="687" spans="1:35" x14ac:dyDescent="0.2">
      <c r="A687" s="17"/>
      <c r="B687" s="17"/>
      <c r="C687" s="148"/>
      <c r="D687" s="149"/>
      <c r="E687" s="149"/>
      <c r="F687" s="19"/>
      <c r="G687" s="19"/>
      <c r="H687" s="19"/>
      <c r="I687" s="19"/>
      <c r="J687" s="19"/>
      <c r="K687" s="19"/>
      <c r="L687" s="19"/>
      <c r="M687" s="19"/>
      <c r="N687" s="19"/>
      <c r="O687" s="155"/>
      <c r="P687" s="19"/>
      <c r="Q687" s="19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</row>
    <row r="688" spans="1:35" x14ac:dyDescent="0.2">
      <c r="A688" s="17"/>
      <c r="B688" s="17"/>
      <c r="C688" s="148"/>
      <c r="D688" s="149"/>
      <c r="E688" s="149"/>
      <c r="F688" s="19"/>
      <c r="G688" s="19"/>
      <c r="H688" s="19"/>
      <c r="I688" s="19"/>
      <c r="J688" s="19"/>
      <c r="K688" s="19"/>
      <c r="L688" s="19"/>
      <c r="M688" s="19"/>
      <c r="N688" s="19"/>
      <c r="O688" s="155"/>
      <c r="P688" s="19"/>
      <c r="Q688" s="19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</row>
    <row r="689" spans="1:35" x14ac:dyDescent="0.2">
      <c r="A689" s="17"/>
      <c r="B689" s="17"/>
      <c r="C689" s="148"/>
      <c r="D689" s="149"/>
      <c r="E689" s="149"/>
      <c r="F689" s="19"/>
      <c r="G689" s="19"/>
      <c r="H689" s="19"/>
      <c r="I689" s="19"/>
      <c r="J689" s="19"/>
      <c r="K689" s="19"/>
      <c r="L689" s="19"/>
      <c r="M689" s="19"/>
      <c r="N689" s="19"/>
      <c r="O689" s="155"/>
      <c r="P689" s="19"/>
      <c r="Q689" s="19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</row>
    <row r="690" spans="1:35" x14ac:dyDescent="0.2">
      <c r="A690" s="17"/>
      <c r="B690" s="17"/>
      <c r="C690" s="148"/>
      <c r="D690" s="149"/>
      <c r="E690" s="149"/>
      <c r="F690" s="19"/>
      <c r="G690" s="19"/>
      <c r="H690" s="19"/>
      <c r="I690" s="19"/>
      <c r="J690" s="19"/>
      <c r="K690" s="19"/>
      <c r="L690" s="19"/>
      <c r="M690" s="19"/>
      <c r="N690" s="19"/>
      <c r="O690" s="155"/>
      <c r="P690" s="19"/>
      <c r="Q690" s="19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</row>
    <row r="691" spans="1:35" x14ac:dyDescent="0.2">
      <c r="A691" s="17"/>
      <c r="B691" s="17"/>
      <c r="C691" s="148"/>
      <c r="D691" s="149"/>
      <c r="E691" s="149"/>
      <c r="F691" s="19"/>
      <c r="G691" s="19"/>
      <c r="H691" s="19"/>
      <c r="I691" s="19"/>
      <c r="J691" s="19"/>
      <c r="K691" s="19"/>
      <c r="L691" s="19"/>
      <c r="M691" s="19"/>
      <c r="N691" s="19"/>
      <c r="O691" s="155"/>
      <c r="P691" s="19"/>
      <c r="Q691" s="19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</row>
    <row r="692" spans="1:35" x14ac:dyDescent="0.2">
      <c r="A692" s="17"/>
      <c r="B692" s="17"/>
      <c r="C692" s="148"/>
      <c r="D692" s="149"/>
      <c r="E692" s="149"/>
      <c r="F692" s="19"/>
      <c r="G692" s="19"/>
      <c r="H692" s="19"/>
      <c r="I692" s="19"/>
      <c r="J692" s="19"/>
      <c r="K692" s="19"/>
      <c r="L692" s="19"/>
      <c r="M692" s="19"/>
      <c r="N692" s="19"/>
      <c r="O692" s="155"/>
      <c r="P692" s="19"/>
      <c r="Q692" s="19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</row>
    <row r="693" spans="1:35" x14ac:dyDescent="0.2">
      <c r="A693" s="17"/>
      <c r="B693" s="17"/>
      <c r="C693" s="148"/>
      <c r="D693" s="149"/>
      <c r="E693" s="149"/>
      <c r="F693" s="19"/>
      <c r="G693" s="19"/>
      <c r="H693" s="19"/>
      <c r="I693" s="19"/>
      <c r="J693" s="19"/>
      <c r="K693" s="19"/>
      <c r="L693" s="19"/>
      <c r="M693" s="19"/>
      <c r="N693" s="19"/>
      <c r="O693" s="155"/>
      <c r="P693" s="19"/>
      <c r="Q693" s="19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</row>
    <row r="694" spans="1:35" x14ac:dyDescent="0.2">
      <c r="A694" s="17"/>
      <c r="B694" s="17"/>
      <c r="C694" s="148"/>
      <c r="D694" s="149"/>
      <c r="E694" s="149"/>
      <c r="F694" s="19"/>
      <c r="G694" s="19"/>
      <c r="H694" s="19"/>
      <c r="I694" s="19"/>
      <c r="J694" s="19"/>
      <c r="K694" s="19"/>
      <c r="L694" s="19"/>
      <c r="M694" s="19"/>
      <c r="N694" s="19"/>
      <c r="O694" s="155"/>
      <c r="P694" s="19"/>
      <c r="Q694" s="19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</row>
    <row r="695" spans="1:35" x14ac:dyDescent="0.2">
      <c r="A695" s="17"/>
      <c r="B695" s="17"/>
      <c r="C695" s="148"/>
      <c r="D695" s="149"/>
      <c r="E695" s="149"/>
      <c r="F695" s="19"/>
      <c r="G695" s="19"/>
      <c r="H695" s="19"/>
      <c r="I695" s="19"/>
      <c r="J695" s="19"/>
      <c r="K695" s="19"/>
      <c r="L695" s="19"/>
      <c r="M695" s="19"/>
      <c r="N695" s="19"/>
      <c r="O695" s="155"/>
      <c r="P695" s="19"/>
      <c r="Q695" s="19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</row>
    <row r="696" spans="1:35" x14ac:dyDescent="0.2">
      <c r="A696" s="17"/>
      <c r="B696" s="17"/>
      <c r="C696" s="148"/>
      <c r="D696" s="149"/>
      <c r="E696" s="149"/>
      <c r="F696" s="19"/>
      <c r="G696" s="19"/>
      <c r="H696" s="19"/>
      <c r="I696" s="19"/>
      <c r="J696" s="19"/>
      <c r="K696" s="19"/>
      <c r="L696" s="19"/>
      <c r="M696" s="19"/>
      <c r="N696" s="19"/>
      <c r="O696" s="155"/>
      <c r="P696" s="19"/>
      <c r="Q696" s="19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</row>
    <row r="697" spans="1:35" x14ac:dyDescent="0.2">
      <c r="A697" s="17"/>
      <c r="B697" s="17"/>
      <c r="C697" s="148"/>
      <c r="D697" s="149"/>
      <c r="E697" s="149"/>
      <c r="F697" s="19"/>
      <c r="G697" s="19"/>
      <c r="H697" s="19"/>
      <c r="I697" s="19"/>
      <c r="J697" s="19"/>
      <c r="K697" s="19"/>
      <c r="L697" s="19"/>
      <c r="M697" s="19"/>
      <c r="N697" s="19"/>
      <c r="O697" s="155"/>
      <c r="P697" s="19"/>
      <c r="Q697" s="19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</row>
    <row r="698" spans="1:35" x14ac:dyDescent="0.2">
      <c r="A698" s="17"/>
      <c r="B698" s="17"/>
      <c r="C698" s="148"/>
      <c r="D698" s="149"/>
      <c r="E698" s="149"/>
      <c r="F698" s="19"/>
      <c r="G698" s="19"/>
      <c r="H698" s="19"/>
      <c r="I698" s="19"/>
      <c r="J698" s="19"/>
      <c r="K698" s="19"/>
      <c r="L698" s="19"/>
      <c r="M698" s="19"/>
      <c r="N698" s="19"/>
      <c r="O698" s="155"/>
      <c r="P698" s="19"/>
      <c r="Q698" s="19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</row>
    <row r="699" spans="1:35" x14ac:dyDescent="0.2">
      <c r="A699" s="17"/>
      <c r="B699" s="17"/>
      <c r="C699" s="148"/>
      <c r="D699" s="149"/>
      <c r="E699" s="149"/>
      <c r="F699" s="19"/>
      <c r="G699" s="19"/>
      <c r="H699" s="19"/>
      <c r="I699" s="19"/>
      <c r="J699" s="19"/>
      <c r="K699" s="19"/>
      <c r="L699" s="19"/>
      <c r="M699" s="19"/>
      <c r="N699" s="19"/>
      <c r="O699" s="155"/>
      <c r="P699" s="19"/>
      <c r="Q699" s="19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</row>
    <row r="700" spans="1:35" x14ac:dyDescent="0.2">
      <c r="A700" s="17"/>
      <c r="B700" s="17"/>
      <c r="C700" s="148"/>
      <c r="D700" s="149"/>
      <c r="E700" s="149"/>
      <c r="F700" s="19"/>
      <c r="G700" s="19"/>
      <c r="H700" s="19"/>
      <c r="I700" s="19"/>
      <c r="J700" s="19"/>
      <c r="K700" s="19"/>
      <c r="L700" s="19"/>
      <c r="M700" s="19"/>
      <c r="N700" s="19"/>
      <c r="O700" s="155"/>
      <c r="P700" s="19"/>
      <c r="Q700" s="19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</row>
    <row r="701" spans="1:35" x14ac:dyDescent="0.2">
      <c r="A701" s="17"/>
      <c r="B701" s="17"/>
      <c r="C701" s="148"/>
      <c r="D701" s="149"/>
      <c r="E701" s="149"/>
      <c r="F701" s="19"/>
      <c r="G701" s="19"/>
      <c r="H701" s="19"/>
      <c r="I701" s="19"/>
      <c r="J701" s="19"/>
      <c r="K701" s="19"/>
      <c r="L701" s="19"/>
      <c r="M701" s="19"/>
      <c r="N701" s="19"/>
      <c r="O701" s="155"/>
      <c r="P701" s="19"/>
      <c r="Q701" s="19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</row>
    <row r="702" spans="1:35" x14ac:dyDescent="0.2">
      <c r="A702" s="17"/>
      <c r="B702" s="17"/>
      <c r="C702" s="148"/>
      <c r="D702" s="149"/>
      <c r="E702" s="149"/>
      <c r="F702" s="19"/>
      <c r="G702" s="19"/>
      <c r="H702" s="19"/>
      <c r="I702" s="19"/>
      <c r="J702" s="19"/>
      <c r="K702" s="19"/>
      <c r="L702" s="19"/>
      <c r="M702" s="19"/>
      <c r="N702" s="19"/>
      <c r="O702" s="155"/>
      <c r="P702" s="19"/>
      <c r="Q702" s="19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</row>
    <row r="703" spans="1:35" x14ac:dyDescent="0.2">
      <c r="A703" s="17"/>
      <c r="B703" s="17"/>
      <c r="C703" s="148"/>
      <c r="D703" s="149"/>
      <c r="E703" s="149"/>
      <c r="F703" s="19"/>
      <c r="G703" s="19"/>
      <c r="H703" s="19"/>
      <c r="I703" s="19"/>
      <c r="J703" s="19"/>
      <c r="K703" s="19"/>
      <c r="L703" s="19"/>
      <c r="M703" s="19"/>
      <c r="N703" s="19"/>
      <c r="O703" s="155"/>
      <c r="P703" s="19"/>
      <c r="Q703" s="19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</row>
    <row r="704" spans="1:35" x14ac:dyDescent="0.2">
      <c r="A704" s="17"/>
      <c r="B704" s="17"/>
      <c r="C704" s="148"/>
      <c r="D704" s="149"/>
      <c r="E704" s="149"/>
      <c r="F704" s="19"/>
      <c r="G704" s="19"/>
      <c r="H704" s="19"/>
      <c r="I704" s="19"/>
      <c r="J704" s="19"/>
      <c r="K704" s="19"/>
      <c r="L704" s="19"/>
      <c r="M704" s="19"/>
      <c r="N704" s="19"/>
      <c r="O704" s="155"/>
      <c r="P704" s="19"/>
      <c r="Q704" s="19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</row>
    <row r="705" spans="1:35" x14ac:dyDescent="0.2">
      <c r="A705" s="17"/>
      <c r="B705" s="17"/>
      <c r="C705" s="148"/>
      <c r="D705" s="149"/>
      <c r="E705" s="149"/>
      <c r="F705" s="19"/>
      <c r="G705" s="19"/>
      <c r="H705" s="19"/>
      <c r="I705" s="19"/>
      <c r="J705" s="19"/>
      <c r="K705" s="19"/>
      <c r="L705" s="19"/>
      <c r="M705" s="19"/>
      <c r="N705" s="19"/>
      <c r="O705" s="155"/>
      <c r="P705" s="19"/>
      <c r="Q705" s="19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</row>
    <row r="706" spans="1:35" x14ac:dyDescent="0.2">
      <c r="A706" s="17"/>
      <c r="B706" s="17"/>
      <c r="C706" s="148"/>
      <c r="D706" s="149"/>
      <c r="E706" s="149"/>
      <c r="F706" s="19"/>
      <c r="G706" s="19"/>
      <c r="H706" s="19"/>
      <c r="I706" s="19"/>
      <c r="J706" s="19"/>
      <c r="K706" s="19"/>
      <c r="L706" s="19"/>
      <c r="M706" s="19"/>
      <c r="N706" s="19"/>
      <c r="O706" s="155"/>
      <c r="P706" s="19"/>
      <c r="Q706" s="19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</row>
    <row r="707" spans="1:35" x14ac:dyDescent="0.2">
      <c r="A707" s="17"/>
      <c r="B707" s="17"/>
      <c r="C707" s="148"/>
      <c r="D707" s="149"/>
      <c r="E707" s="149"/>
      <c r="F707" s="19"/>
      <c r="G707" s="19"/>
      <c r="H707" s="19"/>
      <c r="I707" s="19"/>
      <c r="J707" s="19"/>
      <c r="K707" s="19"/>
      <c r="L707" s="19"/>
      <c r="M707" s="19"/>
      <c r="N707" s="19"/>
      <c r="O707" s="155"/>
      <c r="P707" s="19"/>
      <c r="Q707" s="19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</row>
    <row r="708" spans="1:35" x14ac:dyDescent="0.2">
      <c r="A708" s="17"/>
      <c r="B708" s="17"/>
      <c r="C708" s="148"/>
      <c r="D708" s="149"/>
      <c r="E708" s="149"/>
      <c r="F708" s="19"/>
      <c r="G708" s="19"/>
      <c r="H708" s="19"/>
      <c r="I708" s="19"/>
      <c r="J708" s="19"/>
      <c r="K708" s="19"/>
      <c r="L708" s="19"/>
      <c r="M708" s="19"/>
      <c r="N708" s="19"/>
      <c r="O708" s="155"/>
      <c r="P708" s="19"/>
      <c r="Q708" s="19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</row>
    <row r="709" spans="1:35" x14ac:dyDescent="0.2">
      <c r="A709" s="17"/>
      <c r="B709" s="17"/>
      <c r="C709" s="148"/>
      <c r="D709" s="149"/>
      <c r="E709" s="149"/>
      <c r="F709" s="19"/>
      <c r="G709" s="19"/>
      <c r="H709" s="19"/>
      <c r="I709" s="19"/>
      <c r="J709" s="19"/>
      <c r="K709" s="19"/>
      <c r="L709" s="19"/>
      <c r="M709" s="19"/>
      <c r="N709" s="19"/>
      <c r="O709" s="155"/>
      <c r="P709" s="19"/>
      <c r="Q709" s="19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</row>
    <row r="710" spans="1:35" x14ac:dyDescent="0.2">
      <c r="A710" s="17"/>
      <c r="B710" s="17"/>
      <c r="C710" s="148"/>
      <c r="D710" s="149"/>
      <c r="E710" s="149"/>
      <c r="F710" s="19"/>
      <c r="G710" s="19"/>
      <c r="H710" s="19"/>
      <c r="I710" s="19"/>
      <c r="J710" s="19"/>
      <c r="K710" s="19"/>
      <c r="L710" s="19"/>
      <c r="M710" s="19"/>
      <c r="N710" s="19"/>
      <c r="O710" s="155"/>
      <c r="P710" s="19"/>
      <c r="Q710" s="19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</row>
    <row r="711" spans="1:35" x14ac:dyDescent="0.2">
      <c r="A711" s="17"/>
      <c r="B711" s="17"/>
      <c r="C711" s="148"/>
      <c r="D711" s="149"/>
      <c r="E711" s="149"/>
      <c r="F711" s="19"/>
      <c r="G711" s="19"/>
      <c r="H711" s="19"/>
      <c r="I711" s="19"/>
      <c r="J711" s="19"/>
      <c r="K711" s="19"/>
      <c r="L711" s="19"/>
      <c r="M711" s="19"/>
      <c r="N711" s="19"/>
      <c r="O711" s="155"/>
      <c r="P711" s="19"/>
      <c r="Q711" s="19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</row>
    <row r="712" spans="1:35" x14ac:dyDescent="0.2">
      <c r="A712" s="17"/>
      <c r="B712" s="17"/>
      <c r="C712" s="148"/>
      <c r="D712" s="149"/>
      <c r="E712" s="149"/>
      <c r="F712" s="19"/>
      <c r="G712" s="19"/>
      <c r="H712" s="19"/>
      <c r="I712" s="19"/>
      <c r="J712" s="19"/>
      <c r="K712" s="19"/>
      <c r="L712" s="19"/>
      <c r="M712" s="19"/>
      <c r="N712" s="19"/>
      <c r="O712" s="155"/>
      <c r="P712" s="19"/>
      <c r="Q712" s="19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</row>
    <row r="713" spans="1:35" x14ac:dyDescent="0.2">
      <c r="A713" s="17"/>
      <c r="B713" s="17"/>
      <c r="C713" s="148"/>
      <c r="D713" s="149"/>
      <c r="E713" s="149"/>
      <c r="F713" s="19"/>
      <c r="G713" s="19"/>
      <c r="H713" s="19"/>
      <c r="I713" s="19"/>
      <c r="J713" s="19"/>
      <c r="K713" s="19"/>
      <c r="L713" s="19"/>
      <c r="M713" s="19"/>
      <c r="N713" s="19"/>
      <c r="O713" s="155"/>
      <c r="P713" s="19"/>
      <c r="Q713" s="19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</row>
    <row r="714" spans="1:35" x14ac:dyDescent="0.2">
      <c r="A714" s="17"/>
      <c r="B714" s="17"/>
      <c r="C714" s="148"/>
      <c r="D714" s="149"/>
      <c r="E714" s="149"/>
      <c r="F714" s="19"/>
      <c r="G714" s="19"/>
      <c r="H714" s="19"/>
      <c r="I714" s="19"/>
      <c r="J714" s="19"/>
      <c r="K714" s="19"/>
      <c r="L714" s="19"/>
      <c r="M714" s="19"/>
      <c r="N714" s="19"/>
      <c r="O714" s="155"/>
      <c r="P714" s="19"/>
      <c r="Q714" s="19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</row>
    <row r="715" spans="1:35" x14ac:dyDescent="0.2">
      <c r="A715" s="17"/>
      <c r="B715" s="17"/>
      <c r="C715" s="148"/>
      <c r="D715" s="149"/>
      <c r="E715" s="149"/>
      <c r="F715" s="19"/>
      <c r="G715" s="19"/>
      <c r="H715" s="19"/>
      <c r="I715" s="19"/>
      <c r="J715" s="19"/>
      <c r="K715" s="19"/>
      <c r="L715" s="19"/>
      <c r="M715" s="19"/>
      <c r="N715" s="19"/>
      <c r="O715" s="155"/>
      <c r="P715" s="19"/>
      <c r="Q715" s="19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</row>
    <row r="716" spans="1:35" x14ac:dyDescent="0.2">
      <c r="A716" s="17"/>
      <c r="B716" s="17"/>
      <c r="C716" s="148"/>
      <c r="D716" s="149"/>
      <c r="E716" s="149"/>
      <c r="F716" s="19"/>
      <c r="G716" s="19"/>
      <c r="H716" s="19"/>
      <c r="I716" s="19"/>
      <c r="J716" s="19"/>
      <c r="K716" s="19"/>
      <c r="L716" s="19"/>
      <c r="M716" s="19"/>
      <c r="N716" s="19"/>
      <c r="O716" s="155"/>
      <c r="P716" s="19"/>
      <c r="Q716" s="19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</row>
    <row r="717" spans="1:35" x14ac:dyDescent="0.2">
      <c r="A717" s="17"/>
      <c r="B717" s="17"/>
      <c r="C717" s="148"/>
      <c r="D717" s="149"/>
      <c r="E717" s="149"/>
      <c r="F717" s="19"/>
      <c r="G717" s="19"/>
      <c r="H717" s="19"/>
      <c r="I717" s="19"/>
      <c r="J717" s="19"/>
      <c r="K717" s="19"/>
      <c r="L717" s="19"/>
      <c r="M717" s="19"/>
      <c r="N717" s="19"/>
      <c r="O717" s="155"/>
      <c r="P717" s="19"/>
      <c r="Q717" s="19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</row>
    <row r="718" spans="1:35" x14ac:dyDescent="0.2">
      <c r="A718" s="17"/>
      <c r="B718" s="17"/>
      <c r="C718" s="148"/>
      <c r="D718" s="149"/>
      <c r="E718" s="149"/>
      <c r="F718" s="19"/>
      <c r="G718" s="19"/>
      <c r="H718" s="19"/>
      <c r="I718" s="19"/>
      <c r="J718" s="19"/>
      <c r="K718" s="19"/>
      <c r="L718" s="19"/>
      <c r="M718" s="19"/>
      <c r="N718" s="19"/>
      <c r="O718" s="155"/>
      <c r="P718" s="19"/>
      <c r="Q718" s="19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</row>
    <row r="719" spans="1:35" x14ac:dyDescent="0.2">
      <c r="A719" s="17"/>
      <c r="B719" s="17"/>
      <c r="C719" s="148"/>
      <c r="D719" s="149"/>
      <c r="E719" s="149"/>
      <c r="F719" s="19"/>
      <c r="G719" s="19"/>
      <c r="H719" s="19"/>
      <c r="I719" s="19"/>
      <c r="J719" s="19"/>
      <c r="K719" s="19"/>
      <c r="L719" s="19"/>
      <c r="M719" s="19"/>
      <c r="N719" s="19"/>
      <c r="O719" s="155"/>
      <c r="P719" s="19"/>
      <c r="Q719" s="19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</row>
    <row r="720" spans="1:35" x14ac:dyDescent="0.2">
      <c r="A720" s="17"/>
      <c r="B720" s="17"/>
      <c r="C720" s="148"/>
      <c r="D720" s="149"/>
      <c r="E720" s="149"/>
      <c r="F720" s="19"/>
      <c r="G720" s="19"/>
      <c r="H720" s="19"/>
      <c r="I720" s="19"/>
      <c r="J720" s="19"/>
      <c r="K720" s="19"/>
      <c r="L720" s="19"/>
      <c r="M720" s="19"/>
      <c r="N720" s="19"/>
      <c r="O720" s="155"/>
      <c r="P720" s="19"/>
      <c r="Q720" s="19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</row>
    <row r="721" spans="1:35" x14ac:dyDescent="0.2">
      <c r="A721" s="17"/>
      <c r="B721" s="17"/>
      <c r="C721" s="148"/>
      <c r="D721" s="149"/>
      <c r="E721" s="149"/>
      <c r="F721" s="19"/>
      <c r="G721" s="19"/>
      <c r="H721" s="19"/>
      <c r="I721" s="19"/>
      <c r="J721" s="19"/>
      <c r="K721" s="19"/>
      <c r="L721" s="19"/>
      <c r="M721" s="19"/>
      <c r="N721" s="19"/>
      <c r="O721" s="155"/>
      <c r="P721" s="19"/>
      <c r="Q721" s="19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</row>
    <row r="722" spans="1:35" x14ac:dyDescent="0.2">
      <c r="A722" s="17"/>
      <c r="B722" s="17"/>
      <c r="C722" s="148"/>
      <c r="D722" s="149"/>
      <c r="E722" s="149"/>
      <c r="F722" s="19"/>
      <c r="G722" s="19"/>
      <c r="H722" s="19"/>
      <c r="I722" s="19"/>
      <c r="J722" s="19"/>
      <c r="K722" s="19"/>
      <c r="L722" s="19"/>
      <c r="M722" s="19"/>
      <c r="N722" s="19"/>
      <c r="O722" s="155"/>
      <c r="P722" s="19"/>
      <c r="Q722" s="19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</row>
    <row r="723" spans="1:35" x14ac:dyDescent="0.2">
      <c r="A723" s="17"/>
      <c r="B723" s="17"/>
      <c r="C723" s="148"/>
      <c r="D723" s="149"/>
      <c r="E723" s="149"/>
      <c r="F723" s="19"/>
      <c r="G723" s="19"/>
      <c r="H723" s="19"/>
      <c r="I723" s="19"/>
      <c r="J723" s="19"/>
      <c r="K723" s="19"/>
      <c r="L723" s="19"/>
      <c r="M723" s="19"/>
      <c r="N723" s="19"/>
      <c r="O723" s="155"/>
      <c r="P723" s="19"/>
      <c r="Q723" s="19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</row>
    <row r="724" spans="1:35" x14ac:dyDescent="0.2">
      <c r="A724" s="17"/>
      <c r="B724" s="17"/>
      <c r="C724" s="148"/>
      <c r="D724" s="149"/>
      <c r="E724" s="149"/>
      <c r="F724" s="19"/>
      <c r="G724" s="19"/>
      <c r="H724" s="19"/>
      <c r="I724" s="19"/>
      <c r="J724" s="19"/>
      <c r="K724" s="19"/>
      <c r="L724" s="19"/>
      <c r="M724" s="19"/>
      <c r="N724" s="19"/>
      <c r="O724" s="155"/>
      <c r="P724" s="19"/>
      <c r="Q724" s="19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</row>
    <row r="725" spans="1:35" x14ac:dyDescent="0.2">
      <c r="A725" s="17"/>
      <c r="B725" s="17"/>
      <c r="C725" s="148"/>
      <c r="D725" s="149"/>
      <c r="E725" s="149"/>
      <c r="F725" s="19"/>
      <c r="G725" s="19"/>
      <c r="H725" s="19"/>
      <c r="I725" s="19"/>
      <c r="J725" s="19"/>
      <c r="K725" s="19"/>
      <c r="L725" s="19"/>
      <c r="M725" s="19"/>
      <c r="N725" s="19"/>
      <c r="O725" s="155"/>
      <c r="P725" s="19"/>
      <c r="Q725" s="19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</row>
    <row r="726" spans="1:35" x14ac:dyDescent="0.2">
      <c r="A726" s="17"/>
      <c r="B726" s="17"/>
      <c r="C726" s="148"/>
      <c r="D726" s="149"/>
      <c r="E726" s="149"/>
      <c r="F726" s="19"/>
      <c r="G726" s="19"/>
      <c r="H726" s="19"/>
      <c r="I726" s="19"/>
      <c r="J726" s="19"/>
      <c r="K726" s="19"/>
      <c r="L726" s="19"/>
      <c r="M726" s="19"/>
      <c r="N726" s="19"/>
      <c r="O726" s="155"/>
      <c r="P726" s="19"/>
      <c r="Q726" s="19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</row>
    <row r="727" spans="1:35" x14ac:dyDescent="0.2">
      <c r="A727" s="17"/>
      <c r="B727" s="17"/>
      <c r="C727" s="148"/>
      <c r="D727" s="149"/>
      <c r="E727" s="149"/>
      <c r="F727" s="19"/>
      <c r="G727" s="19"/>
      <c r="H727" s="19"/>
      <c r="I727" s="19"/>
      <c r="J727" s="19"/>
      <c r="K727" s="19"/>
      <c r="L727" s="19"/>
      <c r="M727" s="19"/>
      <c r="N727" s="19"/>
      <c r="O727" s="155"/>
      <c r="P727" s="19"/>
      <c r="Q727" s="19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</row>
    <row r="728" spans="1:35" x14ac:dyDescent="0.2">
      <c r="A728" s="17"/>
      <c r="B728" s="17"/>
      <c r="C728" s="148"/>
      <c r="D728" s="149"/>
      <c r="E728" s="149"/>
      <c r="F728" s="19"/>
      <c r="G728" s="19"/>
      <c r="H728" s="19"/>
      <c r="I728" s="19"/>
      <c r="J728" s="19"/>
      <c r="K728" s="19"/>
      <c r="L728" s="19"/>
      <c r="M728" s="19"/>
      <c r="N728" s="19"/>
      <c r="O728" s="155"/>
      <c r="P728" s="19"/>
      <c r="Q728" s="19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</row>
    <row r="729" spans="1:35" x14ac:dyDescent="0.2">
      <c r="A729" s="17"/>
      <c r="B729" s="17"/>
      <c r="C729" s="148"/>
      <c r="D729" s="149"/>
      <c r="E729" s="149"/>
      <c r="F729" s="19"/>
      <c r="G729" s="19"/>
      <c r="H729" s="19"/>
      <c r="I729" s="19"/>
      <c r="J729" s="19"/>
      <c r="K729" s="19"/>
      <c r="L729" s="19"/>
      <c r="M729" s="19"/>
      <c r="N729" s="19"/>
      <c r="O729" s="155"/>
      <c r="P729" s="19"/>
      <c r="Q729" s="19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</row>
    <row r="730" spans="1:35" x14ac:dyDescent="0.2">
      <c r="A730" s="17"/>
      <c r="B730" s="17"/>
      <c r="C730" s="148"/>
      <c r="D730" s="149"/>
      <c r="E730" s="149"/>
      <c r="F730" s="19"/>
      <c r="G730" s="19"/>
      <c r="H730" s="19"/>
      <c r="I730" s="19"/>
      <c r="J730" s="19"/>
      <c r="K730" s="19"/>
      <c r="L730" s="19"/>
      <c r="M730" s="19"/>
      <c r="N730" s="19"/>
      <c r="O730" s="155"/>
      <c r="P730" s="19"/>
      <c r="Q730" s="19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</row>
    <row r="731" spans="1:35" x14ac:dyDescent="0.2">
      <c r="A731" s="17"/>
      <c r="B731" s="17"/>
      <c r="C731" s="148"/>
      <c r="D731" s="149"/>
      <c r="E731" s="149"/>
      <c r="F731" s="19"/>
      <c r="G731" s="19"/>
      <c r="H731" s="19"/>
      <c r="I731" s="19"/>
      <c r="J731" s="19"/>
      <c r="K731" s="19"/>
      <c r="L731" s="19"/>
      <c r="M731" s="19"/>
      <c r="N731" s="19"/>
      <c r="O731" s="155"/>
      <c r="P731" s="19"/>
      <c r="Q731" s="19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</row>
    <row r="732" spans="1:35" x14ac:dyDescent="0.2">
      <c r="A732" s="17"/>
      <c r="B732" s="17"/>
      <c r="C732" s="148"/>
      <c r="D732" s="149"/>
      <c r="E732" s="149"/>
      <c r="F732" s="19"/>
      <c r="G732" s="19"/>
      <c r="H732" s="19"/>
      <c r="I732" s="19"/>
      <c r="J732" s="19"/>
      <c r="K732" s="19"/>
      <c r="L732" s="19"/>
      <c r="M732" s="19"/>
      <c r="N732" s="19"/>
      <c r="O732" s="155"/>
      <c r="P732" s="19"/>
      <c r="Q732" s="19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</row>
    <row r="733" spans="1:35" x14ac:dyDescent="0.2">
      <c r="A733" s="17"/>
      <c r="B733" s="17"/>
      <c r="C733" s="148"/>
      <c r="D733" s="149"/>
      <c r="E733" s="149"/>
      <c r="F733" s="19"/>
      <c r="G733" s="19"/>
      <c r="H733" s="19"/>
      <c r="I733" s="19"/>
      <c r="J733" s="19"/>
      <c r="K733" s="19"/>
      <c r="L733" s="19"/>
      <c r="M733" s="19"/>
      <c r="N733" s="19"/>
      <c r="O733" s="155"/>
      <c r="P733" s="19"/>
      <c r="Q733" s="19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</row>
    <row r="734" spans="1:35" x14ac:dyDescent="0.2">
      <c r="A734" s="17"/>
      <c r="B734" s="17"/>
      <c r="C734" s="148"/>
      <c r="D734" s="149"/>
      <c r="E734" s="149"/>
      <c r="F734" s="19"/>
      <c r="G734" s="19"/>
      <c r="H734" s="19"/>
      <c r="I734" s="19"/>
      <c r="J734" s="19"/>
      <c r="K734" s="19"/>
      <c r="L734" s="19"/>
      <c r="M734" s="19"/>
      <c r="N734" s="19"/>
      <c r="O734" s="155"/>
      <c r="P734" s="19"/>
      <c r="Q734" s="19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</row>
    <row r="735" spans="1:35" x14ac:dyDescent="0.2">
      <c r="A735" s="17"/>
      <c r="B735" s="17"/>
      <c r="C735" s="148"/>
      <c r="D735" s="149"/>
      <c r="E735" s="149"/>
      <c r="F735" s="19"/>
      <c r="G735" s="19"/>
      <c r="H735" s="19"/>
      <c r="I735" s="19"/>
      <c r="J735" s="19"/>
      <c r="K735" s="19"/>
      <c r="L735" s="19"/>
      <c r="M735" s="19"/>
      <c r="N735" s="19"/>
      <c r="O735" s="155"/>
      <c r="P735" s="19"/>
      <c r="Q735" s="19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</row>
    <row r="736" spans="1:35" x14ac:dyDescent="0.2">
      <c r="A736" s="17"/>
      <c r="B736" s="17"/>
      <c r="C736" s="148"/>
      <c r="D736" s="149"/>
      <c r="E736" s="149"/>
      <c r="F736" s="19"/>
      <c r="G736" s="19"/>
      <c r="H736" s="19"/>
      <c r="I736" s="19"/>
      <c r="J736" s="19"/>
      <c r="K736" s="19"/>
      <c r="L736" s="19"/>
      <c r="M736" s="19"/>
      <c r="N736" s="19"/>
      <c r="O736" s="155"/>
      <c r="P736" s="19"/>
      <c r="Q736" s="19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</row>
    <row r="737" spans="1:35" x14ac:dyDescent="0.2">
      <c r="A737" s="17"/>
      <c r="B737" s="17"/>
      <c r="C737" s="148"/>
      <c r="D737" s="149"/>
      <c r="E737" s="149"/>
      <c r="F737" s="19"/>
      <c r="G737" s="19"/>
      <c r="H737" s="19"/>
      <c r="I737" s="19"/>
      <c r="J737" s="19"/>
      <c r="K737" s="19"/>
      <c r="L737" s="19"/>
      <c r="M737" s="19"/>
      <c r="N737" s="19"/>
      <c r="O737" s="155"/>
      <c r="P737" s="19"/>
      <c r="Q737" s="19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</row>
    <row r="738" spans="1:35" x14ac:dyDescent="0.2">
      <c r="A738" s="17"/>
      <c r="B738" s="17"/>
      <c r="C738" s="148"/>
      <c r="D738" s="149"/>
      <c r="E738" s="149"/>
      <c r="F738" s="19"/>
      <c r="G738" s="19"/>
      <c r="H738" s="19"/>
      <c r="I738" s="19"/>
      <c r="J738" s="19"/>
      <c r="K738" s="19"/>
      <c r="L738" s="19"/>
      <c r="M738" s="19"/>
      <c r="N738" s="19"/>
      <c r="O738" s="155"/>
      <c r="P738" s="19"/>
      <c r="Q738" s="19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</row>
    <row r="739" spans="1:35" x14ac:dyDescent="0.2">
      <c r="A739" s="17"/>
      <c r="B739" s="17"/>
      <c r="C739" s="148"/>
      <c r="D739" s="149"/>
      <c r="E739" s="149"/>
      <c r="F739" s="19"/>
      <c r="G739" s="19"/>
      <c r="H739" s="19"/>
      <c r="I739" s="19"/>
      <c r="J739" s="19"/>
      <c r="K739" s="19"/>
      <c r="L739" s="19"/>
      <c r="M739" s="19"/>
      <c r="N739" s="19"/>
      <c r="O739" s="155"/>
      <c r="P739" s="19"/>
      <c r="Q739" s="19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</row>
    <row r="740" spans="1:35" x14ac:dyDescent="0.2">
      <c r="A740" s="17"/>
      <c r="B740" s="17"/>
      <c r="C740" s="148"/>
      <c r="D740" s="149"/>
      <c r="E740" s="149"/>
      <c r="F740" s="19"/>
      <c r="G740" s="19"/>
      <c r="H740" s="19"/>
      <c r="I740" s="19"/>
      <c r="J740" s="19"/>
      <c r="K740" s="19"/>
      <c r="L740" s="19"/>
      <c r="M740" s="19"/>
      <c r="N740" s="19"/>
      <c r="O740" s="155"/>
      <c r="P740" s="19"/>
      <c r="Q740" s="19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</row>
    <row r="741" spans="1:35" x14ac:dyDescent="0.2">
      <c r="A741" s="17"/>
      <c r="B741" s="17"/>
      <c r="C741" s="148"/>
      <c r="D741" s="149"/>
      <c r="E741" s="149"/>
      <c r="F741" s="19"/>
      <c r="G741" s="19"/>
      <c r="H741" s="19"/>
      <c r="I741" s="19"/>
      <c r="J741" s="19"/>
      <c r="K741" s="19"/>
      <c r="L741" s="19"/>
      <c r="M741" s="19"/>
      <c r="N741" s="19"/>
      <c r="O741" s="155"/>
      <c r="P741" s="19"/>
      <c r="Q741" s="19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</row>
    <row r="742" spans="1:35" x14ac:dyDescent="0.2">
      <c r="A742" s="17"/>
      <c r="B742" s="17"/>
      <c r="C742" s="148"/>
      <c r="D742" s="149"/>
      <c r="E742" s="149"/>
      <c r="F742" s="19"/>
      <c r="G742" s="19"/>
      <c r="H742" s="19"/>
      <c r="I742" s="19"/>
      <c r="J742" s="19"/>
      <c r="K742" s="19"/>
      <c r="L742" s="19"/>
      <c r="M742" s="19"/>
      <c r="N742" s="19"/>
      <c r="O742" s="155"/>
      <c r="P742" s="19"/>
      <c r="Q742" s="19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</row>
    <row r="743" spans="1:35" x14ac:dyDescent="0.2">
      <c r="A743" s="17"/>
      <c r="B743" s="17"/>
      <c r="C743" s="148"/>
      <c r="D743" s="149"/>
      <c r="E743" s="149"/>
      <c r="F743" s="19"/>
      <c r="G743" s="19"/>
      <c r="H743" s="19"/>
      <c r="I743" s="19"/>
      <c r="J743" s="19"/>
      <c r="K743" s="19"/>
      <c r="L743" s="19"/>
      <c r="M743" s="19"/>
      <c r="N743" s="19"/>
      <c r="O743" s="155"/>
      <c r="P743" s="19"/>
      <c r="Q743" s="19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</row>
    <row r="744" spans="1:35" x14ac:dyDescent="0.2">
      <c r="A744" s="17"/>
      <c r="B744" s="17"/>
      <c r="C744" s="148"/>
      <c r="D744" s="149"/>
      <c r="E744" s="149"/>
      <c r="F744" s="19"/>
      <c r="G744" s="19"/>
      <c r="H744" s="19"/>
      <c r="I744" s="19"/>
      <c r="J744" s="19"/>
      <c r="K744" s="19"/>
      <c r="L744" s="19"/>
      <c r="M744" s="19"/>
      <c r="N744" s="19"/>
      <c r="O744" s="155"/>
      <c r="P744" s="19"/>
      <c r="Q744" s="19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</row>
    <row r="745" spans="1:35" x14ac:dyDescent="0.2">
      <c r="A745" s="17"/>
      <c r="B745" s="17"/>
      <c r="C745" s="148"/>
      <c r="D745" s="149"/>
      <c r="E745" s="149"/>
      <c r="F745" s="19"/>
      <c r="G745" s="19"/>
      <c r="H745" s="19"/>
      <c r="I745" s="19"/>
      <c r="J745" s="19"/>
      <c r="K745" s="19"/>
      <c r="L745" s="19"/>
      <c r="M745" s="19"/>
      <c r="N745" s="19"/>
      <c r="O745" s="155"/>
      <c r="P745" s="19"/>
      <c r="Q745" s="19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</row>
    <row r="746" spans="1:35" x14ac:dyDescent="0.2">
      <c r="A746" s="17"/>
      <c r="B746" s="17"/>
      <c r="C746" s="148"/>
      <c r="D746" s="149"/>
      <c r="E746" s="149"/>
      <c r="F746" s="19"/>
      <c r="G746" s="19"/>
      <c r="H746" s="19"/>
      <c r="I746" s="19"/>
      <c r="J746" s="19"/>
      <c r="K746" s="19"/>
      <c r="L746" s="19"/>
      <c r="M746" s="19"/>
      <c r="N746" s="19"/>
      <c r="O746" s="155"/>
      <c r="P746" s="19"/>
      <c r="Q746" s="19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</row>
    <row r="747" spans="1:35" x14ac:dyDescent="0.2">
      <c r="A747" s="17"/>
      <c r="B747" s="17"/>
      <c r="C747" s="148"/>
      <c r="D747" s="149"/>
      <c r="E747" s="149"/>
      <c r="F747" s="19"/>
      <c r="G747" s="19"/>
      <c r="H747" s="19"/>
      <c r="I747" s="19"/>
      <c r="J747" s="19"/>
      <c r="K747" s="19"/>
      <c r="L747" s="19"/>
      <c r="M747" s="19"/>
      <c r="N747" s="19"/>
      <c r="O747" s="155"/>
      <c r="P747" s="19"/>
      <c r="Q747" s="19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</row>
    <row r="748" spans="1:35" x14ac:dyDescent="0.2">
      <c r="A748" s="17"/>
      <c r="B748" s="17"/>
      <c r="C748" s="148"/>
      <c r="D748" s="149"/>
      <c r="E748" s="149"/>
      <c r="F748" s="19"/>
      <c r="G748" s="19"/>
      <c r="H748" s="19"/>
      <c r="I748" s="19"/>
      <c r="J748" s="19"/>
      <c r="K748" s="19"/>
      <c r="L748" s="19"/>
      <c r="M748" s="19"/>
      <c r="N748" s="19"/>
      <c r="O748" s="155"/>
      <c r="P748" s="19"/>
      <c r="Q748" s="19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</row>
    <row r="749" spans="1:35" x14ac:dyDescent="0.2">
      <c r="A749" s="17"/>
      <c r="B749" s="17"/>
      <c r="C749" s="148"/>
      <c r="D749" s="149"/>
      <c r="E749" s="149"/>
      <c r="F749" s="19"/>
      <c r="G749" s="19"/>
      <c r="H749" s="19"/>
      <c r="I749" s="19"/>
      <c r="J749" s="19"/>
      <c r="K749" s="19"/>
      <c r="L749" s="19"/>
      <c r="M749" s="19"/>
      <c r="N749" s="19"/>
      <c r="O749" s="155"/>
      <c r="P749" s="19"/>
      <c r="Q749" s="19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</row>
    <row r="750" spans="1:35" x14ac:dyDescent="0.2">
      <c r="A750" s="17"/>
      <c r="B750" s="17"/>
      <c r="C750" s="148"/>
      <c r="D750" s="149"/>
      <c r="E750" s="149"/>
      <c r="F750" s="19"/>
      <c r="G750" s="19"/>
      <c r="H750" s="19"/>
      <c r="I750" s="19"/>
      <c r="J750" s="19"/>
      <c r="K750" s="19"/>
      <c r="L750" s="19"/>
      <c r="M750" s="19"/>
      <c r="N750" s="19"/>
      <c r="O750" s="155"/>
      <c r="P750" s="19"/>
      <c r="Q750" s="19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</row>
    <row r="751" spans="1:35" x14ac:dyDescent="0.2">
      <c r="A751" s="17"/>
      <c r="B751" s="17"/>
      <c r="C751" s="148"/>
      <c r="D751" s="149"/>
      <c r="E751" s="149"/>
      <c r="F751" s="19"/>
      <c r="G751" s="19"/>
      <c r="H751" s="19"/>
      <c r="I751" s="19"/>
      <c r="J751" s="19"/>
      <c r="K751" s="19"/>
      <c r="L751" s="19"/>
      <c r="M751" s="19"/>
      <c r="N751" s="19"/>
      <c r="O751" s="155"/>
      <c r="P751" s="19"/>
      <c r="Q751" s="19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</row>
    <row r="752" spans="1:35" x14ac:dyDescent="0.2">
      <c r="A752" s="17"/>
      <c r="B752" s="17"/>
      <c r="C752" s="148"/>
      <c r="D752" s="149"/>
      <c r="E752" s="149"/>
      <c r="F752" s="19"/>
      <c r="G752" s="19"/>
      <c r="H752" s="19"/>
      <c r="I752" s="19"/>
      <c r="J752" s="19"/>
      <c r="K752" s="19"/>
      <c r="L752" s="19"/>
      <c r="M752" s="19"/>
      <c r="N752" s="19"/>
      <c r="O752" s="155"/>
      <c r="P752" s="19"/>
      <c r="Q752" s="19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</row>
    <row r="753" spans="1:35" x14ac:dyDescent="0.2">
      <c r="A753" s="17"/>
      <c r="B753" s="17"/>
      <c r="C753" s="148"/>
      <c r="D753" s="149"/>
      <c r="E753" s="149"/>
      <c r="F753" s="19"/>
      <c r="G753" s="19"/>
      <c r="H753" s="19"/>
      <c r="I753" s="19"/>
      <c r="J753" s="19"/>
      <c r="K753" s="19"/>
      <c r="L753" s="19"/>
      <c r="M753" s="19"/>
      <c r="N753" s="19"/>
      <c r="O753" s="155"/>
      <c r="P753" s="19"/>
      <c r="Q753" s="19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</row>
    <row r="754" spans="1:35" x14ac:dyDescent="0.2">
      <c r="A754" s="17"/>
      <c r="B754" s="17"/>
      <c r="C754" s="148"/>
      <c r="D754" s="149"/>
      <c r="E754" s="149"/>
      <c r="F754" s="19"/>
      <c r="G754" s="19"/>
      <c r="H754" s="19"/>
      <c r="I754" s="19"/>
      <c r="J754" s="19"/>
      <c r="K754" s="19"/>
      <c r="L754" s="19"/>
      <c r="M754" s="19"/>
      <c r="N754" s="19"/>
      <c r="O754" s="155"/>
      <c r="P754" s="19"/>
      <c r="Q754" s="19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</row>
    <row r="755" spans="1:35" x14ac:dyDescent="0.2">
      <c r="A755" s="17"/>
      <c r="B755" s="17"/>
      <c r="C755" s="148"/>
      <c r="D755" s="149"/>
      <c r="E755" s="149"/>
      <c r="F755" s="19"/>
      <c r="G755" s="19"/>
      <c r="H755" s="19"/>
      <c r="I755" s="19"/>
      <c r="J755" s="19"/>
      <c r="K755" s="19"/>
      <c r="L755" s="19"/>
      <c r="M755" s="19"/>
      <c r="N755" s="19"/>
      <c r="O755" s="155"/>
      <c r="P755" s="19"/>
      <c r="Q755" s="19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</row>
    <row r="756" spans="1:35" x14ac:dyDescent="0.2">
      <c r="A756" s="17"/>
      <c r="B756" s="17"/>
      <c r="C756" s="148"/>
      <c r="D756" s="149"/>
      <c r="E756" s="149"/>
      <c r="F756" s="19"/>
      <c r="G756" s="19"/>
      <c r="H756" s="19"/>
      <c r="I756" s="19"/>
      <c r="J756" s="19"/>
      <c r="K756" s="19"/>
      <c r="L756" s="19"/>
      <c r="M756" s="19"/>
      <c r="N756" s="19"/>
      <c r="O756" s="155"/>
      <c r="P756" s="19"/>
      <c r="Q756" s="19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</row>
    <row r="757" spans="1:35" x14ac:dyDescent="0.2">
      <c r="A757" s="17"/>
      <c r="B757" s="17"/>
      <c r="C757" s="148"/>
      <c r="D757" s="149"/>
      <c r="E757" s="149"/>
      <c r="F757" s="19"/>
      <c r="G757" s="19"/>
      <c r="H757" s="19"/>
      <c r="I757" s="19"/>
      <c r="J757" s="19"/>
      <c r="K757" s="19"/>
      <c r="L757" s="19"/>
      <c r="M757" s="19"/>
      <c r="N757" s="19"/>
      <c r="O757" s="155"/>
      <c r="P757" s="19"/>
      <c r="Q757" s="19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</row>
    <row r="758" spans="1:35" x14ac:dyDescent="0.2">
      <c r="A758" s="17"/>
      <c r="B758" s="17"/>
      <c r="C758" s="148"/>
      <c r="D758" s="149"/>
      <c r="E758" s="149"/>
      <c r="F758" s="19"/>
      <c r="G758" s="19"/>
      <c r="H758" s="19"/>
      <c r="I758" s="19"/>
      <c r="J758" s="19"/>
      <c r="K758" s="19"/>
      <c r="L758" s="19"/>
      <c r="M758" s="19"/>
      <c r="N758" s="19"/>
      <c r="O758" s="155"/>
      <c r="P758" s="19"/>
      <c r="Q758" s="19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</row>
    <row r="759" spans="1:35" x14ac:dyDescent="0.2">
      <c r="A759" s="17"/>
      <c r="B759" s="17"/>
      <c r="C759" s="148"/>
      <c r="D759" s="149"/>
      <c r="E759" s="149"/>
      <c r="F759" s="19"/>
      <c r="G759" s="19"/>
      <c r="H759" s="19"/>
      <c r="I759" s="19"/>
      <c r="J759" s="19"/>
      <c r="K759" s="19"/>
      <c r="L759" s="19"/>
      <c r="M759" s="19"/>
      <c r="N759" s="19"/>
      <c r="O759" s="155"/>
      <c r="P759" s="19"/>
      <c r="Q759" s="19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</row>
    <row r="760" spans="1:35" x14ac:dyDescent="0.2">
      <c r="A760" s="17"/>
      <c r="B760" s="17"/>
      <c r="C760" s="148"/>
      <c r="D760" s="149"/>
      <c r="E760" s="149"/>
      <c r="F760" s="19"/>
      <c r="G760" s="19"/>
      <c r="H760" s="19"/>
      <c r="I760" s="19"/>
      <c r="J760" s="19"/>
      <c r="K760" s="19"/>
      <c r="L760" s="19"/>
      <c r="M760" s="19"/>
      <c r="N760" s="19"/>
      <c r="O760" s="155"/>
      <c r="P760" s="19"/>
      <c r="Q760" s="19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</row>
    <row r="761" spans="1:35" x14ac:dyDescent="0.2">
      <c r="A761" s="17"/>
      <c r="B761" s="17"/>
      <c r="C761" s="148"/>
      <c r="D761" s="149"/>
      <c r="E761" s="149"/>
      <c r="F761" s="19"/>
      <c r="G761" s="19"/>
      <c r="H761" s="19"/>
      <c r="I761" s="19"/>
      <c r="J761" s="19"/>
      <c r="K761" s="19"/>
      <c r="L761" s="19"/>
      <c r="M761" s="19"/>
      <c r="N761" s="19"/>
      <c r="O761" s="155"/>
      <c r="P761" s="19"/>
      <c r="Q761" s="19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</row>
    <row r="762" spans="1:35" x14ac:dyDescent="0.2">
      <c r="A762" s="17"/>
      <c r="B762" s="17"/>
      <c r="C762" s="148"/>
      <c r="D762" s="149"/>
      <c r="E762" s="149"/>
      <c r="F762" s="19"/>
      <c r="G762" s="19"/>
      <c r="H762" s="19"/>
      <c r="I762" s="19"/>
      <c r="J762" s="19"/>
      <c r="K762" s="19"/>
      <c r="L762" s="19"/>
      <c r="M762" s="19"/>
      <c r="N762" s="19"/>
      <c r="O762" s="155"/>
      <c r="P762" s="19"/>
      <c r="Q762" s="19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</row>
    <row r="763" spans="1:35" x14ac:dyDescent="0.2">
      <c r="A763" s="17"/>
      <c r="B763" s="17"/>
      <c r="C763" s="148"/>
      <c r="D763" s="149"/>
      <c r="E763" s="149"/>
      <c r="F763" s="19"/>
      <c r="G763" s="19"/>
      <c r="H763" s="19"/>
      <c r="I763" s="19"/>
      <c r="J763" s="19"/>
      <c r="K763" s="19"/>
      <c r="L763" s="19"/>
      <c r="M763" s="19"/>
      <c r="N763" s="19"/>
      <c r="O763" s="155"/>
      <c r="P763" s="19"/>
      <c r="Q763" s="19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</row>
    <row r="764" spans="1:35" x14ac:dyDescent="0.2">
      <c r="A764" s="17"/>
      <c r="B764" s="17"/>
      <c r="C764" s="148"/>
      <c r="D764" s="149"/>
      <c r="E764" s="149"/>
      <c r="F764" s="19"/>
      <c r="G764" s="19"/>
      <c r="H764" s="19"/>
      <c r="I764" s="19"/>
      <c r="J764" s="19"/>
      <c r="K764" s="19"/>
      <c r="L764" s="19"/>
      <c r="M764" s="19"/>
      <c r="N764" s="19"/>
      <c r="O764" s="155"/>
      <c r="P764" s="19"/>
      <c r="Q764" s="19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</row>
    <row r="765" spans="1:35" x14ac:dyDescent="0.2">
      <c r="A765" s="17"/>
      <c r="B765" s="17"/>
      <c r="C765" s="148"/>
      <c r="D765" s="149"/>
      <c r="E765" s="149"/>
      <c r="F765" s="19"/>
      <c r="G765" s="19"/>
      <c r="H765" s="19"/>
      <c r="I765" s="19"/>
      <c r="J765" s="19"/>
      <c r="K765" s="19"/>
      <c r="L765" s="19"/>
      <c r="M765" s="19"/>
      <c r="N765" s="19"/>
      <c r="O765" s="155"/>
      <c r="P765" s="19"/>
      <c r="Q765" s="19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</row>
    <row r="766" spans="1:35" x14ac:dyDescent="0.2">
      <c r="A766" s="17"/>
      <c r="B766" s="17"/>
      <c r="C766" s="148"/>
      <c r="D766" s="149"/>
      <c r="E766" s="149"/>
      <c r="F766" s="19"/>
      <c r="G766" s="19"/>
      <c r="H766" s="19"/>
      <c r="I766" s="19"/>
      <c r="J766" s="19"/>
      <c r="K766" s="19"/>
      <c r="L766" s="19"/>
      <c r="M766" s="19"/>
      <c r="N766" s="19"/>
      <c r="O766" s="155"/>
      <c r="P766" s="19"/>
      <c r="Q766" s="19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</row>
    <row r="767" spans="1:35" x14ac:dyDescent="0.2">
      <c r="A767" s="17"/>
      <c r="B767" s="17"/>
      <c r="C767" s="148"/>
      <c r="D767" s="149"/>
      <c r="E767" s="149"/>
      <c r="F767" s="19"/>
      <c r="G767" s="19"/>
      <c r="H767" s="19"/>
      <c r="I767" s="19"/>
      <c r="J767" s="19"/>
      <c r="K767" s="19"/>
      <c r="L767" s="19"/>
      <c r="M767" s="19"/>
      <c r="N767" s="19"/>
      <c r="O767" s="155"/>
      <c r="P767" s="19"/>
      <c r="Q767" s="19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</row>
    <row r="768" spans="1:35" x14ac:dyDescent="0.2">
      <c r="A768" s="17"/>
      <c r="B768" s="17"/>
      <c r="C768" s="148"/>
      <c r="D768" s="149"/>
      <c r="E768" s="149"/>
      <c r="F768" s="19"/>
      <c r="G768" s="19"/>
      <c r="H768" s="19"/>
      <c r="I768" s="19"/>
      <c r="J768" s="19"/>
      <c r="K768" s="19"/>
      <c r="L768" s="19"/>
      <c r="M768" s="19"/>
      <c r="N768" s="19"/>
      <c r="O768" s="155"/>
      <c r="P768" s="19"/>
      <c r="Q768" s="19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</row>
    <row r="769" spans="1:35" x14ac:dyDescent="0.2">
      <c r="A769" s="17"/>
      <c r="B769" s="17"/>
      <c r="C769" s="148"/>
      <c r="D769" s="149"/>
      <c r="E769" s="149"/>
      <c r="F769" s="19"/>
      <c r="G769" s="19"/>
      <c r="H769" s="19"/>
      <c r="I769" s="19"/>
      <c r="J769" s="19"/>
      <c r="K769" s="19"/>
      <c r="L769" s="19"/>
      <c r="M769" s="19"/>
      <c r="N769" s="19"/>
      <c r="O769" s="155"/>
      <c r="P769" s="19"/>
      <c r="Q769" s="19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</row>
    <row r="770" spans="1:35" x14ac:dyDescent="0.2">
      <c r="A770" s="17"/>
      <c r="B770" s="17"/>
      <c r="C770" s="148"/>
      <c r="D770" s="149"/>
      <c r="E770" s="149"/>
      <c r="F770" s="19"/>
      <c r="G770" s="19"/>
      <c r="H770" s="19"/>
      <c r="I770" s="19"/>
      <c r="J770" s="19"/>
      <c r="K770" s="19"/>
      <c r="L770" s="19"/>
      <c r="M770" s="19"/>
      <c r="N770" s="19"/>
      <c r="O770" s="155"/>
      <c r="P770" s="19"/>
      <c r="Q770" s="19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</row>
    <row r="771" spans="1:35" x14ac:dyDescent="0.2">
      <c r="A771" s="17"/>
      <c r="B771" s="17"/>
      <c r="C771" s="148"/>
      <c r="D771" s="149"/>
      <c r="E771" s="149"/>
      <c r="F771" s="19"/>
      <c r="G771" s="19"/>
      <c r="H771" s="19"/>
      <c r="I771" s="19"/>
      <c r="J771" s="19"/>
      <c r="K771" s="19"/>
      <c r="L771" s="19"/>
      <c r="M771" s="19"/>
      <c r="N771" s="19"/>
      <c r="O771" s="155"/>
      <c r="P771" s="19"/>
      <c r="Q771" s="19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</row>
    <row r="772" spans="1:35" x14ac:dyDescent="0.2">
      <c r="A772" s="17"/>
      <c r="B772" s="17"/>
      <c r="C772" s="148"/>
      <c r="D772" s="149"/>
      <c r="E772" s="149"/>
      <c r="F772" s="19"/>
      <c r="G772" s="19"/>
      <c r="H772" s="19"/>
      <c r="I772" s="19"/>
      <c r="J772" s="19"/>
      <c r="K772" s="19"/>
      <c r="L772" s="19"/>
      <c r="M772" s="19"/>
      <c r="N772" s="19"/>
      <c r="O772" s="155"/>
      <c r="P772" s="19"/>
      <c r="Q772" s="19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</row>
    <row r="773" spans="1:35" x14ac:dyDescent="0.2">
      <c r="A773" s="17"/>
      <c r="B773" s="17"/>
      <c r="C773" s="148"/>
      <c r="D773" s="149"/>
      <c r="E773" s="149"/>
      <c r="F773" s="19"/>
      <c r="G773" s="19"/>
      <c r="H773" s="19"/>
      <c r="I773" s="19"/>
      <c r="J773" s="19"/>
      <c r="K773" s="19"/>
      <c r="L773" s="19"/>
      <c r="M773" s="19"/>
      <c r="N773" s="19"/>
      <c r="O773" s="155"/>
      <c r="P773" s="19"/>
      <c r="Q773" s="19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</row>
    <row r="774" spans="1:35" x14ac:dyDescent="0.2">
      <c r="A774" s="17"/>
      <c r="B774" s="17"/>
      <c r="C774" s="148"/>
      <c r="D774" s="149"/>
      <c r="E774" s="149"/>
      <c r="F774" s="19"/>
      <c r="G774" s="19"/>
      <c r="H774" s="19"/>
      <c r="I774" s="19"/>
      <c r="J774" s="19"/>
      <c r="K774" s="19"/>
      <c r="L774" s="19"/>
      <c r="M774" s="19"/>
      <c r="N774" s="19"/>
      <c r="O774" s="155"/>
      <c r="P774" s="19"/>
      <c r="Q774" s="19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</row>
    <row r="775" spans="1:35" x14ac:dyDescent="0.2">
      <c r="A775" s="17"/>
      <c r="B775" s="17"/>
      <c r="C775" s="148"/>
      <c r="D775" s="149"/>
      <c r="E775" s="149"/>
      <c r="F775" s="19"/>
      <c r="G775" s="19"/>
      <c r="H775" s="19"/>
      <c r="I775" s="19"/>
      <c r="J775" s="19"/>
      <c r="K775" s="19"/>
      <c r="L775" s="19"/>
      <c r="M775" s="19"/>
      <c r="N775" s="19"/>
      <c r="O775" s="155"/>
      <c r="P775" s="19"/>
      <c r="Q775" s="19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</row>
    <row r="776" spans="1:35" x14ac:dyDescent="0.2">
      <c r="A776" s="17"/>
      <c r="B776" s="17"/>
      <c r="C776" s="148"/>
      <c r="D776" s="149"/>
      <c r="E776" s="149"/>
      <c r="F776" s="19"/>
      <c r="G776" s="19"/>
      <c r="H776" s="19"/>
      <c r="I776" s="19"/>
      <c r="J776" s="19"/>
      <c r="K776" s="19"/>
      <c r="L776" s="19"/>
      <c r="M776" s="19"/>
      <c r="N776" s="19"/>
      <c r="O776" s="155"/>
      <c r="P776" s="19"/>
      <c r="Q776" s="19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</row>
    <row r="777" spans="1:35" x14ac:dyDescent="0.2">
      <c r="A777" s="17"/>
      <c r="B777" s="17"/>
      <c r="C777" s="148"/>
      <c r="D777" s="149"/>
      <c r="E777" s="149"/>
      <c r="F777" s="19"/>
      <c r="G777" s="19"/>
      <c r="H777" s="19"/>
      <c r="I777" s="19"/>
      <c r="J777" s="19"/>
      <c r="K777" s="19"/>
      <c r="L777" s="19"/>
      <c r="M777" s="19"/>
      <c r="N777" s="19"/>
      <c r="O777" s="155"/>
      <c r="P777" s="19"/>
      <c r="Q777" s="19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</row>
    <row r="778" spans="1:35" x14ac:dyDescent="0.2">
      <c r="A778" s="17"/>
      <c r="B778" s="17"/>
      <c r="C778" s="148"/>
      <c r="D778" s="149"/>
      <c r="E778" s="149"/>
      <c r="F778" s="19"/>
      <c r="G778" s="19"/>
      <c r="H778" s="19"/>
      <c r="I778" s="19"/>
      <c r="J778" s="19"/>
      <c r="K778" s="19"/>
      <c r="L778" s="19"/>
      <c r="M778" s="19"/>
      <c r="N778" s="19"/>
      <c r="O778" s="155"/>
      <c r="P778" s="19"/>
      <c r="Q778" s="19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</row>
    <row r="779" spans="1:35" x14ac:dyDescent="0.2">
      <c r="A779" s="17"/>
      <c r="B779" s="17"/>
      <c r="C779" s="148"/>
      <c r="D779" s="149"/>
      <c r="E779" s="149"/>
      <c r="F779" s="19"/>
      <c r="G779" s="19"/>
      <c r="H779" s="19"/>
      <c r="I779" s="19"/>
      <c r="J779" s="19"/>
      <c r="K779" s="19"/>
      <c r="L779" s="19"/>
      <c r="M779" s="19"/>
      <c r="N779" s="19"/>
      <c r="O779" s="155"/>
      <c r="P779" s="19"/>
      <c r="Q779" s="19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</row>
    <row r="780" spans="1:35" x14ac:dyDescent="0.2">
      <c r="A780" s="17"/>
      <c r="B780" s="17"/>
      <c r="C780" s="148"/>
      <c r="D780" s="149"/>
      <c r="E780" s="149"/>
      <c r="F780" s="19"/>
      <c r="G780" s="19"/>
      <c r="H780" s="19"/>
      <c r="I780" s="19"/>
      <c r="J780" s="19"/>
      <c r="K780" s="19"/>
      <c r="L780" s="19"/>
      <c r="M780" s="19"/>
      <c r="N780" s="19"/>
      <c r="O780" s="155"/>
      <c r="P780" s="19"/>
      <c r="Q780" s="19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</row>
    <row r="781" spans="1:35" x14ac:dyDescent="0.2">
      <c r="A781" s="17"/>
      <c r="B781" s="17"/>
      <c r="C781" s="148"/>
      <c r="D781" s="149"/>
      <c r="E781" s="149"/>
      <c r="F781" s="19"/>
      <c r="G781" s="19"/>
      <c r="H781" s="19"/>
      <c r="I781" s="19"/>
      <c r="J781" s="19"/>
      <c r="K781" s="19"/>
      <c r="L781" s="19"/>
      <c r="M781" s="19"/>
      <c r="N781" s="19"/>
      <c r="O781" s="155"/>
      <c r="P781" s="19"/>
      <c r="Q781" s="19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</row>
    <row r="782" spans="1:35" x14ac:dyDescent="0.2">
      <c r="A782" s="17"/>
      <c r="B782" s="17"/>
      <c r="C782" s="148"/>
      <c r="D782" s="149"/>
      <c r="E782" s="149"/>
      <c r="F782" s="19"/>
      <c r="G782" s="19"/>
      <c r="H782" s="19"/>
      <c r="I782" s="19"/>
      <c r="J782" s="19"/>
      <c r="K782" s="19"/>
      <c r="L782" s="19"/>
      <c r="M782" s="19"/>
      <c r="N782" s="19"/>
      <c r="O782" s="155"/>
      <c r="P782" s="19"/>
      <c r="Q782" s="19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</row>
    <row r="783" spans="1:35" x14ac:dyDescent="0.2">
      <c r="A783" s="17"/>
      <c r="B783" s="17"/>
      <c r="C783" s="148"/>
      <c r="D783" s="149"/>
      <c r="E783" s="149"/>
      <c r="F783" s="19"/>
      <c r="G783" s="19"/>
      <c r="H783" s="19"/>
      <c r="I783" s="19"/>
      <c r="J783" s="19"/>
      <c r="K783" s="19"/>
      <c r="L783" s="19"/>
      <c r="M783" s="19"/>
      <c r="N783" s="19"/>
      <c r="O783" s="155"/>
      <c r="P783" s="19"/>
      <c r="Q783" s="19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</row>
    <row r="784" spans="1:35" x14ac:dyDescent="0.2">
      <c r="A784" s="17"/>
      <c r="B784" s="17"/>
      <c r="C784" s="148"/>
      <c r="D784" s="149"/>
      <c r="E784" s="149"/>
      <c r="F784" s="19"/>
      <c r="G784" s="19"/>
      <c r="H784" s="19"/>
      <c r="I784" s="19"/>
      <c r="J784" s="19"/>
      <c r="K784" s="19"/>
      <c r="L784" s="19"/>
      <c r="M784" s="19"/>
      <c r="N784" s="19"/>
      <c r="O784" s="155"/>
      <c r="P784" s="19"/>
      <c r="Q784" s="19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</row>
    <row r="785" spans="1:35" x14ac:dyDescent="0.2">
      <c r="A785" s="17"/>
      <c r="B785" s="17"/>
      <c r="C785" s="148"/>
      <c r="D785" s="149"/>
      <c r="E785" s="149"/>
      <c r="F785" s="19"/>
      <c r="G785" s="19"/>
      <c r="H785" s="19"/>
      <c r="I785" s="19"/>
      <c r="J785" s="19"/>
      <c r="K785" s="19"/>
      <c r="L785" s="19"/>
      <c r="M785" s="19"/>
      <c r="N785" s="19"/>
      <c r="O785" s="155"/>
      <c r="P785" s="19"/>
      <c r="Q785" s="19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</row>
    <row r="786" spans="1:35" x14ac:dyDescent="0.2">
      <c r="A786" s="17"/>
      <c r="B786" s="17"/>
      <c r="C786" s="148"/>
      <c r="D786" s="149"/>
      <c r="E786" s="149"/>
      <c r="F786" s="19"/>
      <c r="G786" s="19"/>
      <c r="H786" s="19"/>
      <c r="I786" s="19"/>
      <c r="J786" s="19"/>
      <c r="K786" s="19"/>
      <c r="L786" s="19"/>
      <c r="M786" s="19"/>
      <c r="N786" s="19"/>
      <c r="O786" s="155"/>
      <c r="P786" s="19"/>
      <c r="Q786" s="19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</row>
    <row r="787" spans="1:35" x14ac:dyDescent="0.2">
      <c r="A787" s="17"/>
      <c r="B787" s="17"/>
      <c r="C787" s="148"/>
      <c r="D787" s="149"/>
      <c r="E787" s="149"/>
      <c r="F787" s="19"/>
      <c r="G787" s="19"/>
      <c r="H787" s="19"/>
      <c r="I787" s="19"/>
      <c r="J787" s="19"/>
      <c r="K787" s="19"/>
      <c r="L787" s="19"/>
      <c r="M787" s="19"/>
      <c r="N787" s="19"/>
      <c r="O787" s="155"/>
      <c r="P787" s="19"/>
      <c r="Q787" s="19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</row>
    <row r="788" spans="1:35" x14ac:dyDescent="0.2">
      <c r="A788" s="17"/>
      <c r="B788" s="17"/>
      <c r="C788" s="148"/>
      <c r="D788" s="149"/>
      <c r="E788" s="149"/>
      <c r="F788" s="19"/>
      <c r="G788" s="19"/>
      <c r="H788" s="19"/>
      <c r="I788" s="19"/>
      <c r="J788" s="19"/>
      <c r="K788" s="19"/>
      <c r="L788" s="19"/>
      <c r="M788" s="19"/>
      <c r="N788" s="19"/>
      <c r="O788" s="155"/>
      <c r="P788" s="19"/>
      <c r="Q788" s="19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</row>
    <row r="789" spans="1:35" x14ac:dyDescent="0.2">
      <c r="A789" s="17"/>
      <c r="B789" s="17"/>
      <c r="C789" s="148"/>
      <c r="D789" s="149"/>
      <c r="E789" s="149"/>
      <c r="F789" s="19"/>
      <c r="G789" s="19"/>
      <c r="H789" s="19"/>
      <c r="I789" s="19"/>
      <c r="J789" s="19"/>
      <c r="K789" s="19"/>
      <c r="L789" s="19"/>
      <c r="M789" s="19"/>
      <c r="N789" s="19"/>
      <c r="O789" s="155"/>
      <c r="P789" s="19"/>
      <c r="Q789" s="19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</row>
    <row r="790" spans="1:35" x14ac:dyDescent="0.2">
      <c r="A790" s="17"/>
      <c r="B790" s="17"/>
      <c r="C790" s="148"/>
      <c r="D790" s="149"/>
      <c r="E790" s="149"/>
      <c r="F790" s="19"/>
      <c r="G790" s="19"/>
      <c r="H790" s="19"/>
      <c r="I790" s="19"/>
      <c r="J790" s="19"/>
      <c r="K790" s="19"/>
      <c r="L790" s="19"/>
      <c r="M790" s="19"/>
      <c r="N790" s="19"/>
      <c r="O790" s="155"/>
      <c r="P790" s="19"/>
      <c r="Q790" s="19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</row>
    <row r="791" spans="1:35" x14ac:dyDescent="0.2">
      <c r="A791" s="17"/>
      <c r="B791" s="17"/>
      <c r="C791" s="148"/>
      <c r="D791" s="149"/>
      <c r="E791" s="149"/>
      <c r="F791" s="19"/>
      <c r="G791" s="19"/>
      <c r="H791" s="19"/>
      <c r="I791" s="19"/>
      <c r="J791" s="19"/>
      <c r="K791" s="19"/>
      <c r="L791" s="19"/>
      <c r="M791" s="19"/>
      <c r="N791" s="19"/>
      <c r="O791" s="155"/>
      <c r="P791" s="19"/>
      <c r="Q791" s="19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</row>
    <row r="792" spans="1:35" x14ac:dyDescent="0.2">
      <c r="A792" s="17"/>
      <c r="B792" s="17"/>
      <c r="C792" s="148"/>
      <c r="D792" s="149"/>
      <c r="E792" s="149"/>
      <c r="F792" s="19"/>
      <c r="G792" s="19"/>
      <c r="H792" s="19"/>
      <c r="I792" s="19"/>
      <c r="J792" s="19"/>
      <c r="K792" s="19"/>
      <c r="L792" s="19"/>
      <c r="M792" s="19"/>
      <c r="N792" s="19"/>
      <c r="O792" s="155"/>
      <c r="P792" s="19"/>
      <c r="Q792" s="19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</row>
    <row r="793" spans="1:35" x14ac:dyDescent="0.2">
      <c r="A793" s="17"/>
      <c r="B793" s="17"/>
      <c r="C793" s="148"/>
      <c r="D793" s="149"/>
      <c r="E793" s="149"/>
      <c r="F793" s="19"/>
      <c r="G793" s="19"/>
      <c r="H793" s="19"/>
      <c r="I793" s="19"/>
      <c r="J793" s="19"/>
      <c r="K793" s="19"/>
      <c r="L793" s="19"/>
      <c r="M793" s="19"/>
      <c r="N793" s="19"/>
      <c r="O793" s="155"/>
      <c r="P793" s="19"/>
      <c r="Q793" s="19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</row>
    <row r="794" spans="1:35" x14ac:dyDescent="0.2">
      <c r="A794" s="17"/>
      <c r="B794" s="17"/>
      <c r="C794" s="148"/>
      <c r="D794" s="149"/>
      <c r="E794" s="149"/>
      <c r="F794" s="19"/>
      <c r="G794" s="19"/>
      <c r="H794" s="19"/>
      <c r="I794" s="19"/>
      <c r="J794" s="19"/>
      <c r="K794" s="19"/>
      <c r="L794" s="19"/>
      <c r="M794" s="19"/>
      <c r="N794" s="19"/>
      <c r="O794" s="155"/>
      <c r="P794" s="19"/>
      <c r="Q794" s="19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</row>
    <row r="795" spans="1:35" x14ac:dyDescent="0.2">
      <c r="A795" s="17"/>
      <c r="B795" s="17"/>
      <c r="C795" s="148"/>
      <c r="D795" s="149"/>
      <c r="E795" s="149"/>
      <c r="F795" s="19"/>
      <c r="G795" s="19"/>
      <c r="H795" s="19"/>
      <c r="I795" s="19"/>
      <c r="J795" s="19"/>
      <c r="K795" s="19"/>
      <c r="L795" s="19"/>
      <c r="M795" s="19"/>
      <c r="N795" s="19"/>
      <c r="O795" s="155"/>
      <c r="P795" s="19"/>
      <c r="Q795" s="19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</row>
    <row r="796" spans="1:35" x14ac:dyDescent="0.2">
      <c r="A796" s="17"/>
      <c r="B796" s="17"/>
      <c r="C796" s="148"/>
      <c r="D796" s="149"/>
      <c r="E796" s="149"/>
      <c r="F796" s="19"/>
      <c r="G796" s="19"/>
      <c r="H796" s="19"/>
      <c r="I796" s="19"/>
      <c r="J796" s="19"/>
      <c r="K796" s="19"/>
      <c r="L796" s="19"/>
      <c r="M796" s="19"/>
      <c r="N796" s="19"/>
      <c r="O796" s="155"/>
      <c r="P796" s="19"/>
      <c r="Q796" s="19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</row>
    <row r="797" spans="1:35" x14ac:dyDescent="0.2">
      <c r="A797" s="17"/>
      <c r="B797" s="17"/>
      <c r="C797" s="148"/>
      <c r="D797" s="149"/>
      <c r="E797" s="149"/>
      <c r="F797" s="19"/>
      <c r="G797" s="19"/>
      <c r="H797" s="19"/>
      <c r="I797" s="19"/>
      <c r="J797" s="19"/>
      <c r="K797" s="19"/>
      <c r="L797" s="19"/>
      <c r="M797" s="19"/>
      <c r="N797" s="19"/>
      <c r="O797" s="155"/>
      <c r="P797" s="19"/>
      <c r="Q797" s="19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</row>
    <row r="798" spans="1:35" x14ac:dyDescent="0.2">
      <c r="A798" s="17"/>
      <c r="B798" s="17"/>
      <c r="C798" s="148"/>
      <c r="D798" s="149"/>
      <c r="E798" s="149"/>
      <c r="F798" s="19"/>
      <c r="G798" s="19"/>
      <c r="H798" s="19"/>
      <c r="I798" s="19"/>
      <c r="J798" s="19"/>
      <c r="K798" s="19"/>
      <c r="L798" s="19"/>
      <c r="M798" s="19"/>
      <c r="N798" s="19"/>
      <c r="O798" s="155"/>
      <c r="P798" s="19"/>
      <c r="Q798" s="19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</row>
    <row r="799" spans="1:35" x14ac:dyDescent="0.2">
      <c r="A799" s="17"/>
      <c r="B799" s="17"/>
      <c r="C799" s="148"/>
      <c r="D799" s="149"/>
      <c r="E799" s="149"/>
      <c r="F799" s="19"/>
      <c r="G799" s="19"/>
      <c r="H799" s="19"/>
      <c r="I799" s="19"/>
      <c r="J799" s="19"/>
      <c r="K799" s="19"/>
      <c r="L799" s="19"/>
      <c r="M799" s="19"/>
      <c r="N799" s="19"/>
      <c r="O799" s="155"/>
      <c r="P799" s="19"/>
      <c r="Q799" s="19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</row>
    <row r="800" spans="1:35" x14ac:dyDescent="0.2">
      <c r="A800" s="17"/>
      <c r="B800" s="17"/>
      <c r="C800" s="148"/>
      <c r="D800" s="149"/>
      <c r="E800" s="149"/>
      <c r="F800" s="19"/>
      <c r="G800" s="19"/>
      <c r="H800" s="19"/>
      <c r="I800" s="19"/>
      <c r="J800" s="19"/>
      <c r="K800" s="19"/>
      <c r="L800" s="19"/>
      <c r="M800" s="19"/>
      <c r="N800" s="19"/>
      <c r="O800" s="155"/>
      <c r="P800" s="19"/>
      <c r="Q800" s="19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</row>
    <row r="801" spans="1:35" x14ac:dyDescent="0.2">
      <c r="A801" s="17"/>
      <c r="B801" s="17"/>
      <c r="C801" s="148"/>
      <c r="D801" s="149"/>
      <c r="E801" s="149"/>
      <c r="F801" s="19"/>
      <c r="G801" s="19"/>
      <c r="H801" s="19"/>
      <c r="I801" s="19"/>
      <c r="J801" s="19"/>
      <c r="K801" s="19"/>
      <c r="L801" s="19"/>
      <c r="M801" s="19"/>
      <c r="N801" s="19"/>
      <c r="O801" s="155"/>
      <c r="P801" s="19"/>
      <c r="Q801" s="19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</row>
    <row r="802" spans="1:35" x14ac:dyDescent="0.2">
      <c r="A802" s="17"/>
      <c r="B802" s="17"/>
      <c r="C802" s="148"/>
      <c r="D802" s="149"/>
      <c r="E802" s="149"/>
      <c r="F802" s="19"/>
      <c r="G802" s="19"/>
      <c r="H802" s="19"/>
      <c r="I802" s="19"/>
      <c r="J802" s="19"/>
      <c r="K802" s="19"/>
      <c r="L802" s="19"/>
      <c r="M802" s="19"/>
      <c r="N802" s="19"/>
      <c r="O802" s="155"/>
      <c r="P802" s="19"/>
      <c r="Q802" s="19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</row>
    <row r="803" spans="1:35" x14ac:dyDescent="0.2">
      <c r="A803" s="17"/>
      <c r="B803" s="17"/>
      <c r="C803" s="148"/>
      <c r="D803" s="149"/>
      <c r="E803" s="149"/>
      <c r="F803" s="19"/>
      <c r="G803" s="19"/>
      <c r="H803" s="19"/>
      <c r="I803" s="19"/>
      <c r="J803" s="19"/>
      <c r="K803" s="19"/>
      <c r="L803" s="19"/>
      <c r="M803" s="19"/>
      <c r="N803" s="19"/>
      <c r="O803" s="155"/>
      <c r="P803" s="19"/>
      <c r="Q803" s="19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</row>
    <row r="804" spans="1:35" x14ac:dyDescent="0.2">
      <c r="A804" s="17"/>
      <c r="B804" s="17"/>
      <c r="C804" s="148"/>
      <c r="D804" s="149"/>
      <c r="E804" s="149"/>
      <c r="F804" s="19"/>
      <c r="G804" s="19"/>
      <c r="H804" s="19"/>
      <c r="I804" s="19"/>
      <c r="J804" s="19"/>
      <c r="K804" s="19"/>
      <c r="L804" s="19"/>
      <c r="M804" s="19"/>
      <c r="N804" s="19"/>
      <c r="O804" s="155"/>
      <c r="P804" s="19"/>
      <c r="Q804" s="19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</row>
    <row r="805" spans="1:35" x14ac:dyDescent="0.2">
      <c r="A805" s="17"/>
      <c r="B805" s="17"/>
      <c r="C805" s="148"/>
      <c r="D805" s="149"/>
      <c r="E805" s="149"/>
      <c r="F805" s="19"/>
      <c r="G805" s="19"/>
      <c r="H805" s="19"/>
      <c r="I805" s="19"/>
      <c r="J805" s="19"/>
      <c r="K805" s="19"/>
      <c r="L805" s="19"/>
      <c r="M805" s="19"/>
      <c r="N805" s="19"/>
      <c r="O805" s="155"/>
      <c r="P805" s="19"/>
      <c r="Q805" s="19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</row>
    <row r="806" spans="1:35" x14ac:dyDescent="0.2">
      <c r="A806" s="17"/>
      <c r="B806" s="17"/>
      <c r="C806" s="148"/>
      <c r="D806" s="149"/>
      <c r="E806" s="149"/>
      <c r="F806" s="19"/>
      <c r="G806" s="19"/>
      <c r="H806" s="19"/>
      <c r="I806" s="19"/>
      <c r="J806" s="19"/>
      <c r="K806" s="19"/>
      <c r="L806" s="19"/>
      <c r="M806" s="19"/>
      <c r="N806" s="19"/>
      <c r="O806" s="155"/>
      <c r="P806" s="19"/>
      <c r="Q806" s="19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</row>
    <row r="807" spans="1:35" x14ac:dyDescent="0.2">
      <c r="A807" s="17"/>
      <c r="B807" s="17"/>
      <c r="C807" s="148"/>
      <c r="D807" s="149"/>
      <c r="E807" s="149"/>
      <c r="F807" s="19"/>
      <c r="G807" s="19"/>
      <c r="H807" s="19"/>
      <c r="I807" s="19"/>
      <c r="J807" s="19"/>
      <c r="K807" s="19"/>
      <c r="L807" s="19"/>
      <c r="M807" s="19"/>
      <c r="N807" s="19"/>
      <c r="O807" s="155"/>
      <c r="P807" s="19"/>
      <c r="Q807" s="19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</row>
    <row r="808" spans="1:35" x14ac:dyDescent="0.2">
      <c r="A808" s="17"/>
      <c r="B808" s="17"/>
      <c r="C808" s="148"/>
      <c r="D808" s="149"/>
      <c r="E808" s="149"/>
      <c r="F808" s="19"/>
      <c r="G808" s="19"/>
      <c r="H808" s="19"/>
      <c r="I808" s="19"/>
      <c r="J808" s="19"/>
      <c r="K808" s="19"/>
      <c r="L808" s="19"/>
      <c r="M808" s="19"/>
      <c r="N808" s="19"/>
      <c r="O808" s="155"/>
      <c r="P808" s="19"/>
      <c r="Q808" s="19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</row>
    <row r="809" spans="1:35" x14ac:dyDescent="0.2">
      <c r="A809" s="17"/>
      <c r="B809" s="17"/>
      <c r="C809" s="148"/>
      <c r="D809" s="149"/>
      <c r="E809" s="149"/>
      <c r="F809" s="19"/>
      <c r="G809" s="19"/>
      <c r="H809" s="19"/>
      <c r="I809" s="19"/>
      <c r="J809" s="19"/>
      <c r="K809" s="19"/>
      <c r="L809" s="19"/>
      <c r="M809" s="19"/>
      <c r="N809" s="19"/>
      <c r="O809" s="155"/>
      <c r="P809" s="19"/>
      <c r="Q809" s="19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</row>
    <row r="810" spans="1:35" x14ac:dyDescent="0.2">
      <c r="A810" s="17"/>
      <c r="B810" s="17"/>
      <c r="C810" s="148"/>
      <c r="D810" s="149"/>
      <c r="E810" s="149"/>
      <c r="F810" s="19"/>
      <c r="G810" s="19"/>
      <c r="H810" s="19"/>
      <c r="I810" s="19"/>
      <c r="J810" s="19"/>
      <c r="K810" s="19"/>
      <c r="L810" s="19"/>
      <c r="M810" s="19"/>
      <c r="N810" s="19"/>
      <c r="O810" s="155"/>
      <c r="P810" s="19"/>
      <c r="Q810" s="19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</row>
    <row r="811" spans="1:35" x14ac:dyDescent="0.2">
      <c r="A811" s="17"/>
      <c r="B811" s="17"/>
      <c r="C811" s="148"/>
      <c r="D811" s="149"/>
      <c r="E811" s="149"/>
      <c r="F811" s="19"/>
      <c r="G811" s="19"/>
      <c r="H811" s="19"/>
      <c r="I811" s="19"/>
      <c r="J811" s="19"/>
      <c r="K811" s="19"/>
      <c r="L811" s="19"/>
      <c r="M811" s="19"/>
      <c r="N811" s="19"/>
      <c r="O811" s="155"/>
      <c r="P811" s="19"/>
      <c r="Q811" s="19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</row>
    <row r="812" spans="1:35" x14ac:dyDescent="0.2">
      <c r="A812" s="17"/>
      <c r="B812" s="17"/>
      <c r="C812" s="148"/>
      <c r="D812" s="149"/>
      <c r="E812" s="149"/>
      <c r="F812" s="19"/>
      <c r="G812" s="19"/>
      <c r="H812" s="19"/>
      <c r="I812" s="19"/>
      <c r="J812" s="19"/>
      <c r="K812" s="19"/>
      <c r="L812" s="19"/>
      <c r="M812" s="19"/>
      <c r="N812" s="19"/>
      <c r="O812" s="155"/>
      <c r="P812" s="19"/>
      <c r="Q812" s="19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</row>
    <row r="813" spans="1:35" x14ac:dyDescent="0.2">
      <c r="A813" s="17"/>
      <c r="B813" s="17"/>
      <c r="C813" s="148"/>
      <c r="D813" s="149"/>
      <c r="E813" s="149"/>
      <c r="F813" s="19"/>
      <c r="G813" s="19"/>
      <c r="H813" s="19"/>
      <c r="I813" s="19"/>
      <c r="J813" s="19"/>
      <c r="K813" s="19"/>
      <c r="L813" s="19"/>
      <c r="M813" s="19"/>
      <c r="N813" s="19"/>
      <c r="O813" s="155"/>
      <c r="P813" s="19"/>
      <c r="Q813" s="19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</row>
    <row r="814" spans="1:35" x14ac:dyDescent="0.2">
      <c r="A814" s="17"/>
      <c r="B814" s="17"/>
      <c r="C814" s="148"/>
      <c r="D814" s="149"/>
      <c r="E814" s="149"/>
      <c r="F814" s="19"/>
      <c r="G814" s="19"/>
      <c r="H814" s="19"/>
      <c r="I814" s="19"/>
      <c r="J814" s="19"/>
      <c r="K814" s="19"/>
      <c r="L814" s="19"/>
      <c r="M814" s="19"/>
      <c r="N814" s="19"/>
      <c r="O814" s="155"/>
      <c r="P814" s="19"/>
      <c r="Q814" s="19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</row>
    <row r="815" spans="1:35" x14ac:dyDescent="0.2">
      <c r="A815" s="17"/>
      <c r="B815" s="17"/>
      <c r="C815" s="148"/>
      <c r="D815" s="149"/>
      <c r="E815" s="149"/>
      <c r="F815" s="19"/>
      <c r="G815" s="19"/>
      <c r="H815" s="19"/>
      <c r="I815" s="19"/>
      <c r="J815" s="19"/>
      <c r="K815" s="19"/>
      <c r="L815" s="19"/>
      <c r="M815" s="19"/>
      <c r="N815" s="19"/>
      <c r="O815" s="155"/>
      <c r="P815" s="19"/>
      <c r="Q815" s="19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</row>
    <row r="816" spans="1:35" x14ac:dyDescent="0.2">
      <c r="A816" s="17"/>
      <c r="B816" s="17"/>
      <c r="C816" s="148"/>
      <c r="D816" s="149"/>
      <c r="E816" s="149"/>
      <c r="F816" s="19"/>
      <c r="G816" s="19"/>
      <c r="H816" s="19"/>
      <c r="I816" s="19"/>
      <c r="J816" s="19"/>
      <c r="K816" s="19"/>
      <c r="L816" s="19"/>
      <c r="M816" s="19"/>
      <c r="N816" s="19"/>
      <c r="O816" s="155"/>
      <c r="P816" s="19"/>
      <c r="Q816" s="19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</row>
    <row r="817" spans="1:35" x14ac:dyDescent="0.2">
      <c r="A817" s="17"/>
      <c r="B817" s="17"/>
      <c r="C817" s="148"/>
      <c r="D817" s="149"/>
      <c r="E817" s="149"/>
      <c r="F817" s="19"/>
      <c r="G817" s="19"/>
      <c r="H817" s="19"/>
      <c r="I817" s="19"/>
      <c r="J817" s="19"/>
      <c r="K817" s="19"/>
      <c r="L817" s="19"/>
      <c r="M817" s="19"/>
      <c r="N817" s="19"/>
      <c r="O817" s="155"/>
      <c r="P817" s="19"/>
      <c r="Q817" s="19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</row>
    <row r="818" spans="1:35" x14ac:dyDescent="0.2">
      <c r="A818" s="17"/>
      <c r="B818" s="17"/>
      <c r="C818" s="148"/>
      <c r="D818" s="149"/>
      <c r="E818" s="149"/>
      <c r="F818" s="19"/>
      <c r="G818" s="19"/>
      <c r="H818" s="19"/>
      <c r="I818" s="19"/>
      <c r="J818" s="19"/>
      <c r="K818" s="19"/>
      <c r="L818" s="19"/>
      <c r="M818" s="19"/>
      <c r="N818" s="19"/>
      <c r="O818" s="155"/>
      <c r="P818" s="19"/>
      <c r="Q818" s="19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</row>
    <row r="819" spans="1:35" x14ac:dyDescent="0.2">
      <c r="A819" s="17"/>
      <c r="B819" s="17"/>
      <c r="C819" s="148"/>
      <c r="D819" s="149"/>
      <c r="E819" s="149"/>
      <c r="F819" s="19"/>
      <c r="G819" s="19"/>
      <c r="H819" s="19"/>
      <c r="I819" s="19"/>
      <c r="J819" s="19"/>
      <c r="K819" s="19"/>
      <c r="L819" s="19"/>
      <c r="M819" s="19"/>
      <c r="N819" s="19"/>
      <c r="O819" s="155"/>
      <c r="P819" s="19"/>
      <c r="Q819" s="19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</row>
    <row r="820" spans="1:35" x14ac:dyDescent="0.2">
      <c r="A820" s="17"/>
      <c r="B820" s="17"/>
      <c r="C820" s="148"/>
      <c r="D820" s="149"/>
      <c r="E820" s="149"/>
      <c r="F820" s="19"/>
      <c r="G820" s="19"/>
      <c r="H820" s="19"/>
      <c r="I820" s="19"/>
      <c r="J820" s="19"/>
      <c r="K820" s="19"/>
      <c r="L820" s="19"/>
      <c r="M820" s="19"/>
      <c r="N820" s="19"/>
      <c r="O820" s="155"/>
      <c r="P820" s="19"/>
      <c r="Q820" s="19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</row>
    <row r="821" spans="1:35" x14ac:dyDescent="0.2">
      <c r="A821" s="17"/>
      <c r="B821" s="17"/>
      <c r="C821" s="148"/>
      <c r="D821" s="149"/>
      <c r="E821" s="149"/>
      <c r="F821" s="19"/>
      <c r="G821" s="19"/>
      <c r="H821" s="19"/>
      <c r="I821" s="19"/>
      <c r="J821" s="19"/>
      <c r="K821" s="19"/>
      <c r="L821" s="19"/>
      <c r="M821" s="19"/>
      <c r="N821" s="19"/>
      <c r="O821" s="155"/>
      <c r="P821" s="19"/>
      <c r="Q821" s="19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</row>
    <row r="822" spans="1:35" x14ac:dyDescent="0.2">
      <c r="A822" s="17"/>
      <c r="B822" s="17"/>
      <c r="C822" s="148"/>
      <c r="D822" s="149"/>
      <c r="E822" s="149"/>
      <c r="F822" s="19"/>
      <c r="G822" s="19"/>
      <c r="H822" s="19"/>
      <c r="I822" s="19"/>
      <c r="J822" s="19"/>
      <c r="K822" s="19"/>
      <c r="L822" s="19"/>
      <c r="M822" s="19"/>
      <c r="N822" s="19"/>
      <c r="O822" s="155"/>
      <c r="P822" s="19"/>
      <c r="Q822" s="19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</row>
    <row r="823" spans="1:35" x14ac:dyDescent="0.2">
      <c r="A823" s="17"/>
      <c r="B823" s="17"/>
      <c r="C823" s="148"/>
      <c r="D823" s="149"/>
      <c r="E823" s="149"/>
      <c r="F823" s="19"/>
      <c r="G823" s="19"/>
      <c r="H823" s="19"/>
      <c r="I823" s="19"/>
      <c r="J823" s="19"/>
      <c r="K823" s="19"/>
      <c r="L823" s="19"/>
      <c r="M823" s="19"/>
      <c r="N823" s="19"/>
      <c r="O823" s="155"/>
      <c r="P823" s="19"/>
      <c r="Q823" s="19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</row>
    <row r="824" spans="1:35" x14ac:dyDescent="0.2">
      <c r="A824" s="17"/>
      <c r="B824" s="17"/>
      <c r="C824" s="148"/>
      <c r="D824" s="149"/>
      <c r="E824" s="149"/>
      <c r="F824" s="19"/>
      <c r="G824" s="19"/>
      <c r="H824" s="19"/>
      <c r="I824" s="19"/>
      <c r="J824" s="19"/>
      <c r="K824" s="19"/>
      <c r="L824" s="19"/>
      <c r="M824" s="19"/>
      <c r="N824" s="19"/>
      <c r="O824" s="155"/>
      <c r="P824" s="19"/>
      <c r="Q824" s="19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</row>
    <row r="825" spans="1:35" x14ac:dyDescent="0.2">
      <c r="A825" s="17"/>
      <c r="B825" s="17"/>
      <c r="C825" s="148"/>
      <c r="D825" s="149"/>
      <c r="E825" s="149"/>
      <c r="F825" s="19"/>
      <c r="G825" s="19"/>
      <c r="H825" s="19"/>
      <c r="I825" s="19"/>
      <c r="J825" s="19"/>
      <c r="K825" s="19"/>
      <c r="L825" s="19"/>
      <c r="M825" s="19"/>
      <c r="N825" s="19"/>
      <c r="O825" s="155"/>
      <c r="P825" s="19"/>
      <c r="Q825" s="19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</row>
    <row r="826" spans="1:35" x14ac:dyDescent="0.2">
      <c r="A826" s="17"/>
      <c r="B826" s="17"/>
      <c r="C826" s="148"/>
      <c r="D826" s="149"/>
      <c r="E826" s="149"/>
      <c r="F826" s="19"/>
      <c r="G826" s="19"/>
      <c r="H826" s="19"/>
      <c r="I826" s="19"/>
      <c r="J826" s="19"/>
      <c r="K826" s="19"/>
      <c r="L826" s="19"/>
      <c r="M826" s="19"/>
      <c r="N826" s="19"/>
      <c r="O826" s="155"/>
      <c r="P826" s="19"/>
      <c r="Q826" s="19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</row>
    <row r="827" spans="1:35" x14ac:dyDescent="0.2">
      <c r="A827" s="17"/>
      <c r="B827" s="17"/>
      <c r="C827" s="148"/>
      <c r="D827" s="149"/>
      <c r="E827" s="149"/>
      <c r="F827" s="19"/>
      <c r="G827" s="19"/>
      <c r="H827" s="19"/>
      <c r="I827" s="19"/>
      <c r="J827" s="19"/>
      <c r="K827" s="19"/>
      <c r="L827" s="19"/>
      <c r="M827" s="19"/>
      <c r="N827" s="19"/>
      <c r="O827" s="155"/>
      <c r="P827" s="19"/>
      <c r="Q827" s="19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</row>
    <row r="828" spans="1:35" x14ac:dyDescent="0.2">
      <c r="A828" s="17"/>
      <c r="B828" s="17"/>
      <c r="C828" s="148"/>
      <c r="D828" s="149"/>
      <c r="E828" s="149"/>
      <c r="F828" s="19"/>
      <c r="G828" s="19"/>
      <c r="H828" s="19"/>
      <c r="I828" s="19"/>
      <c r="J828" s="19"/>
      <c r="K828" s="19"/>
      <c r="L828" s="19"/>
      <c r="M828" s="19"/>
      <c r="N828" s="19"/>
      <c r="O828" s="155"/>
      <c r="P828" s="19"/>
      <c r="Q828" s="19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</row>
    <row r="829" spans="1:35" x14ac:dyDescent="0.2">
      <c r="A829" s="17"/>
      <c r="B829" s="17"/>
      <c r="C829" s="148"/>
      <c r="D829" s="149"/>
      <c r="E829" s="149"/>
      <c r="F829" s="19"/>
      <c r="G829" s="19"/>
      <c r="H829" s="19"/>
      <c r="I829" s="19"/>
      <c r="J829" s="19"/>
      <c r="K829" s="19"/>
      <c r="L829" s="19"/>
      <c r="M829" s="19"/>
      <c r="N829" s="19"/>
      <c r="O829" s="155"/>
      <c r="P829" s="19"/>
      <c r="Q829" s="19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</row>
    <row r="830" spans="1:35" x14ac:dyDescent="0.2">
      <c r="A830" s="17"/>
      <c r="B830" s="17"/>
      <c r="C830" s="148"/>
      <c r="D830" s="149"/>
      <c r="E830" s="149"/>
      <c r="F830" s="19"/>
      <c r="G830" s="19"/>
      <c r="H830" s="19"/>
      <c r="I830" s="19"/>
      <c r="J830" s="19"/>
      <c r="K830" s="19"/>
      <c r="L830" s="19"/>
      <c r="M830" s="19"/>
      <c r="N830" s="19"/>
      <c r="O830" s="155"/>
      <c r="P830" s="19"/>
      <c r="Q830" s="19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</row>
    <row r="831" spans="1:35" x14ac:dyDescent="0.2">
      <c r="A831" s="17"/>
      <c r="B831" s="17"/>
      <c r="C831" s="148"/>
      <c r="D831" s="149"/>
      <c r="E831" s="149"/>
      <c r="F831" s="19"/>
      <c r="G831" s="19"/>
      <c r="H831" s="19"/>
      <c r="I831" s="19"/>
      <c r="J831" s="19"/>
      <c r="K831" s="19"/>
      <c r="L831" s="19"/>
      <c r="M831" s="19"/>
      <c r="N831" s="19"/>
      <c r="O831" s="155"/>
      <c r="P831" s="19"/>
      <c r="Q831" s="19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</row>
    <row r="832" spans="1:35" x14ac:dyDescent="0.2">
      <c r="A832" s="17"/>
      <c r="B832" s="17"/>
      <c r="C832" s="148"/>
      <c r="D832" s="149"/>
      <c r="E832" s="149"/>
      <c r="F832" s="19"/>
      <c r="G832" s="19"/>
      <c r="H832" s="19"/>
      <c r="I832" s="19"/>
      <c r="J832" s="19"/>
      <c r="K832" s="19"/>
      <c r="L832" s="19"/>
      <c r="M832" s="19"/>
      <c r="N832" s="19"/>
      <c r="O832" s="155"/>
      <c r="P832" s="19"/>
      <c r="Q832" s="19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</row>
    <row r="833" spans="1:35" x14ac:dyDescent="0.2">
      <c r="A833" s="17"/>
      <c r="B833" s="17"/>
      <c r="C833" s="148"/>
      <c r="D833" s="149"/>
      <c r="E833" s="149"/>
      <c r="F833" s="19"/>
      <c r="G833" s="19"/>
      <c r="H833" s="19"/>
      <c r="I833" s="19"/>
      <c r="J833" s="19"/>
      <c r="K833" s="19"/>
      <c r="L833" s="19"/>
      <c r="M833" s="19"/>
      <c r="N833" s="19"/>
      <c r="O833" s="155"/>
      <c r="P833" s="19"/>
      <c r="Q833" s="19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</row>
    <row r="834" spans="1:35" x14ac:dyDescent="0.2">
      <c r="A834" s="17"/>
      <c r="B834" s="17"/>
      <c r="C834" s="148"/>
      <c r="D834" s="149"/>
      <c r="E834" s="149"/>
      <c r="F834" s="19"/>
      <c r="G834" s="19"/>
      <c r="H834" s="19"/>
      <c r="I834" s="19"/>
      <c r="J834" s="19"/>
      <c r="K834" s="19"/>
      <c r="L834" s="19"/>
      <c r="M834" s="19"/>
      <c r="N834" s="19"/>
      <c r="O834" s="155"/>
      <c r="P834" s="19"/>
      <c r="Q834" s="19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</row>
    <row r="835" spans="1:35" x14ac:dyDescent="0.2">
      <c r="A835" s="17"/>
      <c r="B835" s="17"/>
      <c r="C835" s="148"/>
      <c r="D835" s="149"/>
      <c r="E835" s="149"/>
      <c r="F835" s="19"/>
      <c r="G835" s="19"/>
      <c r="H835" s="19"/>
      <c r="I835" s="19"/>
      <c r="J835" s="19"/>
      <c r="K835" s="19"/>
      <c r="L835" s="19"/>
      <c r="M835" s="19"/>
      <c r="N835" s="19"/>
      <c r="O835" s="155"/>
      <c r="P835" s="19"/>
      <c r="Q835" s="19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</row>
    <row r="836" spans="1:35" x14ac:dyDescent="0.2">
      <c r="A836" s="17"/>
      <c r="B836" s="17"/>
      <c r="C836" s="148"/>
      <c r="D836" s="149"/>
      <c r="E836" s="149"/>
      <c r="F836" s="19"/>
      <c r="G836" s="19"/>
      <c r="H836" s="19"/>
      <c r="I836" s="19"/>
      <c r="J836" s="19"/>
      <c r="K836" s="19"/>
      <c r="L836" s="19"/>
      <c r="M836" s="19"/>
      <c r="N836" s="19"/>
      <c r="O836" s="155"/>
      <c r="P836" s="19"/>
      <c r="Q836" s="19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</row>
    <row r="837" spans="1:35" x14ac:dyDescent="0.2">
      <c r="A837" s="17"/>
      <c r="B837" s="17"/>
      <c r="C837" s="148"/>
      <c r="D837" s="149"/>
      <c r="E837" s="149"/>
      <c r="F837" s="19"/>
      <c r="G837" s="19"/>
      <c r="H837" s="19"/>
      <c r="I837" s="19"/>
      <c r="J837" s="19"/>
      <c r="K837" s="19"/>
      <c r="L837" s="19"/>
      <c r="M837" s="19"/>
      <c r="N837" s="19"/>
      <c r="O837" s="155"/>
      <c r="P837" s="19"/>
      <c r="Q837" s="19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</row>
    <row r="838" spans="1:35" x14ac:dyDescent="0.2">
      <c r="A838" s="17"/>
      <c r="B838" s="17"/>
      <c r="C838" s="148"/>
      <c r="D838" s="149"/>
      <c r="E838" s="149"/>
      <c r="F838" s="19"/>
      <c r="G838" s="19"/>
      <c r="H838" s="19"/>
      <c r="I838" s="19"/>
      <c r="J838" s="19"/>
      <c r="K838" s="19"/>
      <c r="L838" s="19"/>
      <c r="M838" s="19"/>
      <c r="N838" s="19"/>
      <c r="O838" s="155"/>
      <c r="P838" s="19"/>
      <c r="Q838" s="19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</row>
    <row r="839" spans="1:35" x14ac:dyDescent="0.2">
      <c r="A839" s="17"/>
      <c r="B839" s="17"/>
      <c r="C839" s="148"/>
      <c r="D839" s="149"/>
      <c r="E839" s="149"/>
      <c r="F839" s="19"/>
      <c r="G839" s="19"/>
      <c r="H839" s="19"/>
      <c r="I839" s="19"/>
      <c r="J839" s="19"/>
      <c r="K839" s="19"/>
      <c r="L839" s="19"/>
      <c r="M839" s="19"/>
      <c r="N839" s="19"/>
      <c r="O839" s="155"/>
      <c r="P839" s="19"/>
      <c r="Q839" s="19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</row>
    <row r="840" spans="1:35" x14ac:dyDescent="0.2">
      <c r="A840" s="17"/>
      <c r="B840" s="17"/>
      <c r="C840" s="148"/>
      <c r="D840" s="149"/>
      <c r="E840" s="149"/>
      <c r="F840" s="19"/>
      <c r="G840" s="19"/>
      <c r="H840" s="19"/>
      <c r="I840" s="19"/>
      <c r="J840" s="19"/>
      <c r="K840" s="19"/>
      <c r="L840" s="19"/>
      <c r="M840" s="19"/>
      <c r="N840" s="19"/>
      <c r="O840" s="155"/>
      <c r="P840" s="19"/>
      <c r="Q840" s="19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</row>
    <row r="841" spans="1:35" x14ac:dyDescent="0.2">
      <c r="A841" s="17"/>
      <c r="B841" s="17"/>
      <c r="C841" s="148"/>
      <c r="D841" s="149"/>
      <c r="E841" s="149"/>
      <c r="F841" s="19"/>
      <c r="G841" s="19"/>
      <c r="H841" s="19"/>
      <c r="I841" s="19"/>
      <c r="J841" s="19"/>
      <c r="K841" s="19"/>
      <c r="L841" s="19"/>
      <c r="M841" s="19"/>
      <c r="N841" s="19"/>
      <c r="O841" s="155"/>
      <c r="P841" s="19"/>
      <c r="Q841" s="19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</row>
    <row r="842" spans="1:35" x14ac:dyDescent="0.2">
      <c r="A842" s="17"/>
      <c r="B842" s="17"/>
      <c r="C842" s="148"/>
      <c r="D842" s="149"/>
      <c r="E842" s="149"/>
      <c r="F842" s="19"/>
      <c r="G842" s="19"/>
      <c r="H842" s="19"/>
      <c r="I842" s="19"/>
      <c r="J842" s="19"/>
      <c r="K842" s="19"/>
      <c r="L842" s="19"/>
      <c r="M842" s="19"/>
      <c r="N842" s="19"/>
      <c r="O842" s="155"/>
      <c r="P842" s="19"/>
      <c r="Q842" s="19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</row>
    <row r="843" spans="1:35" x14ac:dyDescent="0.2">
      <c r="A843" s="17"/>
      <c r="B843" s="17"/>
      <c r="C843" s="148"/>
      <c r="D843" s="149"/>
      <c r="E843" s="149"/>
      <c r="F843" s="19"/>
      <c r="G843" s="19"/>
      <c r="H843" s="19"/>
      <c r="I843" s="19"/>
      <c r="J843" s="19"/>
      <c r="K843" s="19"/>
      <c r="L843" s="19"/>
      <c r="M843" s="19"/>
      <c r="N843" s="19"/>
      <c r="O843" s="155"/>
      <c r="P843" s="19"/>
      <c r="Q843" s="19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</row>
    <row r="844" spans="1:35" x14ac:dyDescent="0.2">
      <c r="A844" s="17"/>
      <c r="B844" s="17"/>
      <c r="C844" s="148"/>
      <c r="D844" s="149"/>
      <c r="E844" s="149"/>
      <c r="F844" s="19"/>
      <c r="G844" s="19"/>
      <c r="H844" s="19"/>
      <c r="I844" s="19"/>
      <c r="J844" s="19"/>
      <c r="K844" s="19"/>
      <c r="L844" s="19"/>
      <c r="M844" s="19"/>
      <c r="N844" s="19"/>
      <c r="O844" s="155"/>
      <c r="P844" s="19"/>
      <c r="Q844" s="19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</row>
    <row r="845" spans="1:35" x14ac:dyDescent="0.2">
      <c r="A845" s="17"/>
      <c r="B845" s="17"/>
      <c r="C845" s="148"/>
      <c r="D845" s="149"/>
      <c r="E845" s="149"/>
      <c r="F845" s="19"/>
      <c r="G845" s="19"/>
      <c r="H845" s="19"/>
      <c r="I845" s="19"/>
      <c r="J845" s="19"/>
      <c r="K845" s="19"/>
      <c r="L845" s="19"/>
      <c r="M845" s="19"/>
      <c r="N845" s="19"/>
      <c r="O845" s="155"/>
      <c r="P845" s="19"/>
      <c r="Q845" s="19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</row>
    <row r="846" spans="1:35" x14ac:dyDescent="0.2">
      <c r="A846" s="17"/>
      <c r="B846" s="17"/>
      <c r="C846" s="148"/>
      <c r="D846" s="149"/>
      <c r="E846" s="149"/>
      <c r="F846" s="19"/>
      <c r="G846" s="19"/>
      <c r="H846" s="19"/>
      <c r="I846" s="19"/>
      <c r="J846" s="19"/>
      <c r="K846" s="19"/>
      <c r="L846" s="19"/>
      <c r="M846" s="19"/>
      <c r="N846" s="19"/>
      <c r="O846" s="155"/>
      <c r="P846" s="19"/>
      <c r="Q846" s="19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</row>
    <row r="847" spans="1:35" x14ac:dyDescent="0.2">
      <c r="A847" s="17"/>
      <c r="B847" s="17"/>
      <c r="C847" s="148"/>
      <c r="D847" s="149"/>
      <c r="E847" s="149"/>
      <c r="F847" s="19"/>
      <c r="G847" s="19"/>
      <c r="H847" s="19"/>
      <c r="I847" s="19"/>
      <c r="J847" s="19"/>
      <c r="K847" s="19"/>
      <c r="L847" s="19"/>
      <c r="M847" s="19"/>
      <c r="N847" s="19"/>
      <c r="O847" s="155"/>
      <c r="P847" s="19"/>
      <c r="Q847" s="19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</row>
    <row r="848" spans="1:35" x14ac:dyDescent="0.2">
      <c r="A848" s="17"/>
      <c r="B848" s="17"/>
      <c r="C848" s="148"/>
      <c r="D848" s="149"/>
      <c r="E848" s="149"/>
      <c r="F848" s="19"/>
      <c r="G848" s="19"/>
      <c r="H848" s="19"/>
      <c r="I848" s="19"/>
      <c r="J848" s="19"/>
      <c r="K848" s="19"/>
      <c r="L848" s="19"/>
      <c r="M848" s="19"/>
      <c r="N848" s="19"/>
      <c r="O848" s="155"/>
      <c r="P848" s="19"/>
      <c r="Q848" s="19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</row>
    <row r="849" spans="1:35" x14ac:dyDescent="0.2">
      <c r="A849" s="17"/>
      <c r="B849" s="17"/>
      <c r="C849" s="148"/>
      <c r="D849" s="149"/>
      <c r="E849" s="149"/>
      <c r="F849" s="19"/>
      <c r="G849" s="19"/>
      <c r="H849" s="19"/>
      <c r="I849" s="19"/>
      <c r="J849" s="19"/>
      <c r="K849" s="19"/>
      <c r="L849" s="19"/>
      <c r="M849" s="19"/>
      <c r="N849" s="19"/>
      <c r="O849" s="155"/>
      <c r="P849" s="19"/>
      <c r="Q849" s="19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</row>
    <row r="850" spans="1:35" x14ac:dyDescent="0.2">
      <c r="A850" s="17"/>
      <c r="B850" s="17"/>
      <c r="C850" s="148"/>
      <c r="D850" s="149"/>
      <c r="E850" s="149"/>
      <c r="F850" s="19"/>
      <c r="G850" s="19"/>
      <c r="H850" s="19"/>
      <c r="I850" s="19"/>
      <c r="J850" s="19"/>
      <c r="K850" s="19"/>
      <c r="L850" s="19"/>
      <c r="M850" s="19"/>
      <c r="N850" s="19"/>
      <c r="O850" s="155"/>
      <c r="P850" s="19"/>
      <c r="Q850" s="19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</row>
    <row r="851" spans="1:35" x14ac:dyDescent="0.2">
      <c r="A851" s="17"/>
      <c r="B851" s="17"/>
      <c r="C851" s="148"/>
      <c r="D851" s="149"/>
      <c r="E851" s="149"/>
      <c r="F851" s="19"/>
      <c r="G851" s="19"/>
      <c r="H851" s="19"/>
      <c r="I851" s="19"/>
      <c r="J851" s="19"/>
      <c r="K851" s="19"/>
      <c r="L851" s="19"/>
      <c r="M851" s="19"/>
      <c r="N851" s="19"/>
      <c r="O851" s="155"/>
      <c r="P851" s="19"/>
      <c r="Q851" s="19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</row>
    <row r="852" spans="1:35" x14ac:dyDescent="0.2">
      <c r="A852" s="17"/>
      <c r="B852" s="17"/>
      <c r="C852" s="148"/>
      <c r="D852" s="149"/>
      <c r="E852" s="149"/>
      <c r="F852" s="19"/>
      <c r="G852" s="19"/>
      <c r="H852" s="19"/>
      <c r="I852" s="19"/>
      <c r="J852" s="19"/>
      <c r="K852" s="19"/>
      <c r="L852" s="19"/>
      <c r="M852" s="19"/>
      <c r="N852" s="19"/>
      <c r="O852" s="155"/>
      <c r="P852" s="19"/>
      <c r="Q852" s="19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</row>
    <row r="853" spans="1:35" x14ac:dyDescent="0.2">
      <c r="A853" s="17"/>
      <c r="B853" s="17"/>
      <c r="C853" s="148"/>
      <c r="D853" s="149"/>
      <c r="E853" s="149"/>
      <c r="F853" s="19"/>
      <c r="G853" s="19"/>
      <c r="H853" s="19"/>
      <c r="I853" s="19"/>
      <c r="J853" s="19"/>
      <c r="K853" s="19"/>
      <c r="L853" s="19"/>
      <c r="M853" s="19"/>
      <c r="N853" s="19"/>
      <c r="O853" s="155"/>
      <c r="P853" s="19"/>
      <c r="Q853" s="19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</row>
    <row r="854" spans="1:35" x14ac:dyDescent="0.2">
      <c r="A854" s="17"/>
      <c r="B854" s="17"/>
      <c r="C854" s="148"/>
      <c r="D854" s="149"/>
      <c r="E854" s="149"/>
      <c r="F854" s="19"/>
      <c r="G854" s="19"/>
      <c r="H854" s="19"/>
      <c r="I854" s="19"/>
      <c r="J854" s="19"/>
      <c r="K854" s="19"/>
      <c r="L854" s="19"/>
      <c r="M854" s="19"/>
      <c r="N854" s="19"/>
      <c r="O854" s="155"/>
      <c r="P854" s="19"/>
      <c r="Q854" s="19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</row>
    <row r="855" spans="1:35" x14ac:dyDescent="0.2">
      <c r="A855" s="17"/>
      <c r="B855" s="17"/>
      <c r="C855" s="148"/>
      <c r="D855" s="149"/>
      <c r="E855" s="149"/>
      <c r="F855" s="19"/>
      <c r="G855" s="19"/>
      <c r="H855" s="19"/>
      <c r="I855" s="19"/>
      <c r="J855" s="19"/>
      <c r="K855" s="19"/>
      <c r="L855" s="19"/>
      <c r="M855" s="19"/>
      <c r="N855" s="19"/>
      <c r="O855" s="155"/>
      <c r="P855" s="19"/>
      <c r="Q855" s="19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</row>
    <row r="856" spans="1:35" x14ac:dyDescent="0.2">
      <c r="A856" s="17"/>
      <c r="B856" s="17"/>
      <c r="C856" s="148"/>
      <c r="D856" s="149"/>
      <c r="E856" s="149"/>
      <c r="F856" s="19"/>
      <c r="G856" s="19"/>
      <c r="H856" s="19"/>
      <c r="I856" s="19"/>
      <c r="J856" s="19"/>
      <c r="K856" s="19"/>
      <c r="L856" s="19"/>
      <c r="M856" s="19"/>
      <c r="N856" s="19"/>
      <c r="O856" s="155"/>
      <c r="P856" s="19"/>
      <c r="Q856" s="19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</row>
    <row r="857" spans="1:35" x14ac:dyDescent="0.2">
      <c r="A857" s="17"/>
      <c r="B857" s="17"/>
      <c r="C857" s="148"/>
      <c r="D857" s="149"/>
      <c r="E857" s="149"/>
      <c r="F857" s="19"/>
      <c r="G857" s="19"/>
      <c r="H857" s="19"/>
      <c r="I857" s="19"/>
      <c r="J857" s="19"/>
      <c r="K857" s="19"/>
      <c r="L857" s="19"/>
      <c r="M857" s="19"/>
      <c r="N857" s="19"/>
      <c r="O857" s="155"/>
      <c r="P857" s="19"/>
      <c r="Q857" s="19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</row>
    <row r="858" spans="1:35" x14ac:dyDescent="0.2">
      <c r="A858" s="17"/>
      <c r="B858" s="17"/>
      <c r="C858" s="148"/>
      <c r="D858" s="149"/>
      <c r="E858" s="149"/>
      <c r="F858" s="19"/>
      <c r="G858" s="19"/>
      <c r="H858" s="19"/>
      <c r="I858" s="19"/>
      <c r="J858" s="19"/>
      <c r="K858" s="19"/>
      <c r="L858" s="19"/>
      <c r="M858" s="19"/>
      <c r="N858" s="19"/>
      <c r="O858" s="155"/>
      <c r="P858" s="19"/>
      <c r="Q858" s="19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</row>
    <row r="859" spans="1:35" x14ac:dyDescent="0.2">
      <c r="A859" s="17"/>
      <c r="B859" s="17"/>
      <c r="C859" s="148"/>
      <c r="D859" s="149"/>
      <c r="E859" s="149"/>
      <c r="F859" s="19"/>
      <c r="G859" s="19"/>
      <c r="H859" s="19"/>
      <c r="I859" s="19"/>
      <c r="J859" s="19"/>
      <c r="K859" s="19"/>
      <c r="L859" s="19"/>
      <c r="M859" s="19"/>
      <c r="N859" s="19"/>
      <c r="O859" s="155"/>
      <c r="P859" s="19"/>
      <c r="Q859" s="19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</row>
    <row r="860" spans="1:35" x14ac:dyDescent="0.2">
      <c r="A860" s="17"/>
      <c r="B860" s="17"/>
      <c r="C860" s="148"/>
      <c r="D860" s="149"/>
      <c r="E860" s="149"/>
      <c r="F860" s="19"/>
      <c r="G860" s="19"/>
      <c r="H860" s="19"/>
      <c r="I860" s="19"/>
      <c r="J860" s="19"/>
      <c r="K860" s="19"/>
      <c r="L860" s="19"/>
      <c r="M860" s="19"/>
      <c r="N860" s="19"/>
      <c r="O860" s="155"/>
      <c r="P860" s="19"/>
      <c r="Q860" s="19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</row>
    <row r="861" spans="1:35" x14ac:dyDescent="0.2">
      <c r="A861" s="17"/>
      <c r="B861" s="17"/>
      <c r="C861" s="148"/>
      <c r="D861" s="149"/>
      <c r="E861" s="149"/>
      <c r="F861" s="19"/>
      <c r="G861" s="19"/>
      <c r="H861" s="19"/>
      <c r="I861" s="19"/>
      <c r="J861" s="19"/>
      <c r="K861" s="19"/>
      <c r="L861" s="19"/>
      <c r="M861" s="19"/>
      <c r="N861" s="19"/>
      <c r="O861" s="155"/>
      <c r="P861" s="19"/>
      <c r="Q861" s="19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</row>
    <row r="862" spans="1:35" x14ac:dyDescent="0.2">
      <c r="A862" s="17"/>
      <c r="B862" s="17"/>
      <c r="C862" s="148"/>
      <c r="D862" s="149"/>
      <c r="E862" s="149"/>
      <c r="F862" s="19"/>
      <c r="G862" s="19"/>
      <c r="H862" s="19"/>
      <c r="I862" s="19"/>
      <c r="J862" s="19"/>
      <c r="K862" s="19"/>
      <c r="L862" s="19"/>
      <c r="M862" s="19"/>
      <c r="N862" s="19"/>
      <c r="O862" s="155"/>
      <c r="P862" s="19"/>
      <c r="Q862" s="19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</row>
    <row r="863" spans="1:35" x14ac:dyDescent="0.2">
      <c r="A863" s="17"/>
      <c r="B863" s="17"/>
      <c r="C863" s="148"/>
      <c r="D863" s="149"/>
      <c r="E863" s="149"/>
      <c r="F863" s="19"/>
      <c r="G863" s="19"/>
      <c r="H863" s="19"/>
      <c r="I863" s="19"/>
      <c r="J863" s="19"/>
      <c r="K863" s="19"/>
      <c r="L863" s="19"/>
      <c r="M863" s="19"/>
      <c r="N863" s="19"/>
      <c r="O863" s="155"/>
      <c r="P863" s="19"/>
      <c r="Q863" s="19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</row>
    <row r="864" spans="1:35" x14ac:dyDescent="0.2">
      <c r="A864" s="17"/>
      <c r="B864" s="17"/>
      <c r="C864" s="148"/>
      <c r="D864" s="149"/>
      <c r="E864" s="149"/>
      <c r="F864" s="19"/>
      <c r="G864" s="19"/>
      <c r="H864" s="19"/>
      <c r="I864" s="19"/>
      <c r="J864" s="19"/>
      <c r="K864" s="19"/>
      <c r="L864" s="19"/>
      <c r="M864" s="19"/>
      <c r="N864" s="19"/>
      <c r="O864" s="155"/>
      <c r="P864" s="19"/>
      <c r="Q864" s="19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</row>
    <row r="865" spans="1:35" x14ac:dyDescent="0.2">
      <c r="A865" s="17"/>
      <c r="B865" s="17"/>
      <c r="C865" s="148"/>
      <c r="D865" s="149"/>
      <c r="E865" s="149"/>
      <c r="F865" s="19"/>
      <c r="G865" s="19"/>
      <c r="H865" s="19"/>
      <c r="I865" s="19"/>
      <c r="J865" s="19"/>
      <c r="K865" s="19"/>
      <c r="L865" s="19"/>
      <c r="M865" s="19"/>
      <c r="N865" s="19"/>
      <c r="O865" s="155"/>
      <c r="P865" s="19"/>
      <c r="Q865" s="19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</row>
    <row r="866" spans="1:35" x14ac:dyDescent="0.2">
      <c r="A866" s="17"/>
      <c r="B866" s="17"/>
      <c r="C866" s="148"/>
      <c r="D866" s="149"/>
      <c r="E866" s="149"/>
      <c r="F866" s="19"/>
      <c r="G866" s="19"/>
      <c r="H866" s="19"/>
      <c r="I866" s="19"/>
      <c r="J866" s="19"/>
      <c r="K866" s="19"/>
      <c r="L866" s="19"/>
      <c r="M866" s="19"/>
      <c r="N866" s="19"/>
      <c r="O866" s="155"/>
      <c r="P866" s="19"/>
      <c r="Q866" s="19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</row>
    <row r="867" spans="1:35" x14ac:dyDescent="0.2">
      <c r="A867" s="17"/>
      <c r="B867" s="17"/>
      <c r="C867" s="148"/>
      <c r="D867" s="149"/>
      <c r="E867" s="149"/>
      <c r="F867" s="19"/>
      <c r="G867" s="19"/>
      <c r="H867" s="19"/>
      <c r="I867" s="19"/>
      <c r="J867" s="19"/>
      <c r="K867" s="19"/>
      <c r="L867" s="19"/>
      <c r="M867" s="19"/>
      <c r="N867" s="19"/>
      <c r="O867" s="155"/>
      <c r="P867" s="19"/>
      <c r="Q867" s="19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</row>
    <row r="868" spans="1:35" x14ac:dyDescent="0.2">
      <c r="A868" s="17"/>
      <c r="B868" s="17"/>
      <c r="C868" s="148"/>
      <c r="D868" s="149"/>
      <c r="E868" s="149"/>
      <c r="F868" s="19"/>
      <c r="G868" s="19"/>
      <c r="H868" s="19"/>
      <c r="I868" s="19"/>
      <c r="J868" s="19"/>
      <c r="K868" s="19"/>
      <c r="L868" s="19"/>
      <c r="M868" s="19"/>
      <c r="N868" s="19"/>
      <c r="O868" s="155"/>
      <c r="P868" s="19"/>
      <c r="Q868" s="19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</row>
    <row r="869" spans="1:35" x14ac:dyDescent="0.2">
      <c r="A869" s="17"/>
      <c r="B869" s="17"/>
      <c r="C869" s="148"/>
      <c r="D869" s="149"/>
      <c r="E869" s="149"/>
      <c r="F869" s="19"/>
      <c r="G869" s="19"/>
      <c r="H869" s="19"/>
      <c r="I869" s="19"/>
      <c r="J869" s="19"/>
      <c r="K869" s="19"/>
      <c r="L869" s="19"/>
      <c r="M869" s="19"/>
      <c r="N869" s="19"/>
      <c r="O869" s="155"/>
      <c r="P869" s="19"/>
      <c r="Q869" s="19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</row>
    <row r="870" spans="1:35" x14ac:dyDescent="0.2">
      <c r="A870" s="17"/>
      <c r="B870" s="17"/>
      <c r="C870" s="148"/>
      <c r="D870" s="149"/>
      <c r="E870" s="149"/>
      <c r="F870" s="19"/>
      <c r="G870" s="19"/>
      <c r="H870" s="19"/>
      <c r="I870" s="19"/>
      <c r="J870" s="19"/>
      <c r="K870" s="19"/>
      <c r="L870" s="19"/>
      <c r="M870" s="19"/>
      <c r="N870" s="19"/>
      <c r="O870" s="155"/>
      <c r="P870" s="19"/>
      <c r="Q870" s="19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</row>
    <row r="871" spans="1:35" x14ac:dyDescent="0.2">
      <c r="A871" s="17"/>
      <c r="B871" s="17"/>
      <c r="C871" s="148"/>
      <c r="D871" s="149"/>
      <c r="E871" s="149"/>
      <c r="F871" s="19"/>
      <c r="G871" s="19"/>
      <c r="H871" s="19"/>
      <c r="I871" s="19"/>
      <c r="J871" s="19"/>
      <c r="K871" s="19"/>
      <c r="L871" s="19"/>
      <c r="M871" s="19"/>
      <c r="N871" s="19"/>
      <c r="O871" s="155"/>
      <c r="P871" s="19"/>
      <c r="Q871" s="19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</row>
    <row r="872" spans="1:35" x14ac:dyDescent="0.2">
      <c r="A872" s="17"/>
      <c r="B872" s="17"/>
      <c r="C872" s="148"/>
      <c r="D872" s="149"/>
      <c r="E872" s="149"/>
      <c r="F872" s="19"/>
      <c r="G872" s="19"/>
      <c r="H872" s="19"/>
      <c r="I872" s="19"/>
      <c r="J872" s="19"/>
      <c r="K872" s="19"/>
      <c r="L872" s="19"/>
      <c r="M872" s="19"/>
      <c r="N872" s="19"/>
      <c r="O872" s="155"/>
      <c r="P872" s="19"/>
      <c r="Q872" s="19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</row>
    <row r="873" spans="1:35" x14ac:dyDescent="0.2">
      <c r="A873" s="17"/>
      <c r="B873" s="17"/>
      <c r="C873" s="148"/>
      <c r="D873" s="149"/>
      <c r="E873" s="149"/>
      <c r="F873" s="19"/>
      <c r="G873" s="19"/>
      <c r="H873" s="19"/>
      <c r="I873" s="19"/>
      <c r="J873" s="19"/>
      <c r="K873" s="19"/>
      <c r="L873" s="19"/>
      <c r="M873" s="19"/>
      <c r="N873" s="19"/>
      <c r="O873" s="155"/>
      <c r="P873" s="19"/>
      <c r="Q873" s="19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</row>
    <row r="874" spans="1:35" x14ac:dyDescent="0.2">
      <c r="A874" s="17"/>
      <c r="B874" s="17"/>
      <c r="C874" s="148"/>
      <c r="D874" s="149"/>
      <c r="E874" s="149"/>
      <c r="F874" s="19"/>
      <c r="G874" s="19"/>
      <c r="H874" s="19"/>
      <c r="I874" s="19"/>
      <c r="J874" s="19"/>
      <c r="K874" s="19"/>
      <c r="L874" s="19"/>
      <c r="M874" s="19"/>
      <c r="N874" s="19"/>
      <c r="O874" s="155"/>
      <c r="P874" s="19"/>
      <c r="Q874" s="19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</row>
    <row r="875" spans="1:35" x14ac:dyDescent="0.2">
      <c r="A875" s="17"/>
      <c r="B875" s="17"/>
      <c r="C875" s="148"/>
      <c r="D875" s="149"/>
      <c r="E875" s="149"/>
      <c r="F875" s="19"/>
      <c r="G875" s="19"/>
      <c r="H875" s="19"/>
      <c r="I875" s="19"/>
      <c r="J875" s="19"/>
      <c r="K875" s="19"/>
      <c r="L875" s="19"/>
      <c r="M875" s="19"/>
      <c r="N875" s="19"/>
      <c r="O875" s="155"/>
      <c r="P875" s="19"/>
      <c r="Q875" s="19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</row>
    <row r="876" spans="1:35" x14ac:dyDescent="0.2">
      <c r="A876" s="17"/>
      <c r="B876" s="17"/>
      <c r="C876" s="148"/>
      <c r="D876" s="149"/>
      <c r="E876" s="149"/>
      <c r="F876" s="19"/>
      <c r="G876" s="19"/>
      <c r="H876" s="19"/>
      <c r="I876" s="19"/>
      <c r="J876" s="19"/>
      <c r="K876" s="19"/>
      <c r="L876" s="19"/>
      <c r="M876" s="19"/>
      <c r="N876" s="19"/>
      <c r="O876" s="155"/>
      <c r="P876" s="19"/>
      <c r="Q876" s="19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</row>
    <row r="877" spans="1:35" x14ac:dyDescent="0.2">
      <c r="A877" s="17"/>
      <c r="B877" s="17"/>
      <c r="C877" s="148"/>
      <c r="D877" s="149"/>
      <c r="E877" s="149"/>
      <c r="F877" s="19"/>
      <c r="G877" s="19"/>
      <c r="H877" s="19"/>
      <c r="I877" s="19"/>
      <c r="J877" s="19"/>
      <c r="K877" s="19"/>
      <c r="L877" s="19"/>
      <c r="M877" s="19"/>
      <c r="N877" s="19"/>
      <c r="O877" s="155"/>
      <c r="P877" s="19"/>
      <c r="Q877" s="19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</row>
    <row r="878" spans="1:35" x14ac:dyDescent="0.2">
      <c r="A878" s="17"/>
      <c r="B878" s="17"/>
      <c r="C878" s="148"/>
      <c r="D878" s="149"/>
      <c r="E878" s="149"/>
      <c r="F878" s="19"/>
      <c r="G878" s="19"/>
      <c r="H878" s="19"/>
      <c r="I878" s="19"/>
      <c r="J878" s="19"/>
      <c r="K878" s="19"/>
      <c r="L878" s="19"/>
      <c r="M878" s="19"/>
      <c r="N878" s="19"/>
      <c r="O878" s="155"/>
      <c r="P878" s="19"/>
      <c r="Q878" s="19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</row>
    <row r="879" spans="1:35" x14ac:dyDescent="0.2">
      <c r="A879" s="17"/>
      <c r="B879" s="17"/>
      <c r="C879" s="148"/>
      <c r="D879" s="149"/>
      <c r="E879" s="149"/>
      <c r="F879" s="19"/>
      <c r="G879" s="19"/>
      <c r="H879" s="19"/>
      <c r="I879" s="19"/>
      <c r="J879" s="19"/>
      <c r="K879" s="19"/>
      <c r="L879" s="19"/>
      <c r="M879" s="19"/>
      <c r="N879" s="19"/>
      <c r="O879" s="155"/>
      <c r="P879" s="19"/>
      <c r="Q879" s="19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</row>
    <row r="880" spans="1:35" x14ac:dyDescent="0.2">
      <c r="A880" s="17"/>
      <c r="B880" s="17"/>
      <c r="C880" s="148"/>
      <c r="D880" s="149"/>
      <c r="E880" s="149"/>
      <c r="F880" s="19"/>
      <c r="G880" s="19"/>
      <c r="H880" s="19"/>
      <c r="I880" s="19"/>
      <c r="J880" s="19"/>
      <c r="K880" s="19"/>
      <c r="L880" s="19"/>
      <c r="M880" s="19"/>
      <c r="N880" s="19"/>
      <c r="O880" s="155"/>
      <c r="P880" s="19"/>
      <c r="Q880" s="19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</row>
    <row r="881" spans="1:35" x14ac:dyDescent="0.2">
      <c r="A881" s="17"/>
      <c r="B881" s="17"/>
      <c r="C881" s="148"/>
      <c r="D881" s="149"/>
      <c r="E881" s="149"/>
      <c r="F881" s="19"/>
      <c r="G881" s="19"/>
      <c r="H881" s="19"/>
      <c r="I881" s="19"/>
      <c r="J881" s="19"/>
      <c r="K881" s="19"/>
      <c r="L881" s="19"/>
      <c r="M881" s="19"/>
      <c r="N881" s="19"/>
      <c r="O881" s="155"/>
      <c r="P881" s="19"/>
      <c r="Q881" s="19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</row>
    <row r="882" spans="1:35" x14ac:dyDescent="0.2">
      <c r="A882" s="17"/>
      <c r="B882" s="17"/>
      <c r="C882" s="148"/>
      <c r="D882" s="149"/>
      <c r="E882" s="149"/>
      <c r="F882" s="19"/>
      <c r="G882" s="19"/>
      <c r="H882" s="19"/>
      <c r="I882" s="19"/>
      <c r="J882" s="19"/>
      <c r="K882" s="19"/>
      <c r="L882" s="19"/>
      <c r="M882" s="19"/>
      <c r="N882" s="19"/>
      <c r="O882" s="155"/>
      <c r="P882" s="19"/>
      <c r="Q882" s="19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</row>
    <row r="883" spans="1:35" x14ac:dyDescent="0.2">
      <c r="A883" s="17"/>
      <c r="B883" s="17"/>
      <c r="C883" s="148"/>
      <c r="D883" s="149"/>
      <c r="E883" s="149"/>
      <c r="F883" s="19"/>
      <c r="G883" s="19"/>
      <c r="H883" s="19"/>
      <c r="I883" s="19"/>
      <c r="J883" s="19"/>
      <c r="K883" s="19"/>
      <c r="L883" s="19"/>
      <c r="M883" s="19"/>
      <c r="N883" s="19"/>
      <c r="O883" s="155"/>
      <c r="P883" s="19"/>
      <c r="Q883" s="19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</row>
    <row r="884" spans="1:35" x14ac:dyDescent="0.2">
      <c r="A884" s="17"/>
      <c r="B884" s="17"/>
      <c r="C884" s="148"/>
      <c r="D884" s="149"/>
      <c r="E884" s="149"/>
      <c r="F884" s="19"/>
      <c r="G884" s="19"/>
      <c r="H884" s="19"/>
      <c r="I884" s="19"/>
      <c r="J884" s="19"/>
      <c r="K884" s="19"/>
      <c r="L884" s="19"/>
      <c r="M884" s="19"/>
      <c r="N884" s="19"/>
      <c r="O884" s="155"/>
      <c r="P884" s="19"/>
      <c r="Q884" s="19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</row>
    <row r="885" spans="1:35" x14ac:dyDescent="0.2">
      <c r="A885" s="17"/>
      <c r="B885" s="17"/>
      <c r="C885" s="148"/>
      <c r="D885" s="149"/>
      <c r="E885" s="149"/>
      <c r="F885" s="19"/>
      <c r="G885" s="19"/>
      <c r="H885" s="19"/>
      <c r="I885" s="19"/>
      <c r="J885" s="19"/>
      <c r="K885" s="19"/>
      <c r="L885" s="19"/>
      <c r="M885" s="19"/>
      <c r="N885" s="19"/>
      <c r="O885" s="155"/>
      <c r="P885" s="19"/>
      <c r="Q885" s="19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</row>
    <row r="886" spans="1:35" x14ac:dyDescent="0.2">
      <c r="A886" s="17"/>
      <c r="B886" s="17"/>
      <c r="C886" s="148"/>
      <c r="D886" s="149"/>
      <c r="E886" s="149"/>
      <c r="F886" s="19"/>
      <c r="G886" s="19"/>
      <c r="H886" s="19"/>
      <c r="I886" s="19"/>
      <c r="J886" s="19"/>
      <c r="K886" s="19"/>
      <c r="L886" s="19"/>
      <c r="M886" s="19"/>
      <c r="N886" s="19"/>
      <c r="O886" s="155"/>
      <c r="P886" s="19"/>
      <c r="Q886" s="19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</row>
    <row r="887" spans="1:35" x14ac:dyDescent="0.2">
      <c r="A887" s="17"/>
      <c r="B887" s="17"/>
      <c r="C887" s="148"/>
      <c r="D887" s="149"/>
      <c r="E887" s="149"/>
      <c r="F887" s="19"/>
      <c r="G887" s="19"/>
      <c r="H887" s="19"/>
      <c r="I887" s="19"/>
      <c r="J887" s="19"/>
      <c r="K887" s="19"/>
      <c r="L887" s="19"/>
      <c r="M887" s="19"/>
      <c r="N887" s="19"/>
      <c r="O887" s="155"/>
      <c r="P887" s="19"/>
      <c r="Q887" s="19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</row>
    <row r="888" spans="1:35" x14ac:dyDescent="0.2">
      <c r="A888" s="17"/>
      <c r="B888" s="17"/>
      <c r="C888" s="148"/>
      <c r="D888" s="149"/>
      <c r="E888" s="149"/>
      <c r="F888" s="19"/>
      <c r="G888" s="19"/>
      <c r="H888" s="19"/>
      <c r="I888" s="19"/>
      <c r="J888" s="19"/>
      <c r="K888" s="19"/>
      <c r="L888" s="19"/>
      <c r="M888" s="19"/>
      <c r="N888" s="19"/>
      <c r="O888" s="155"/>
      <c r="P888" s="19"/>
      <c r="Q888" s="19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</row>
    <row r="889" spans="1:35" x14ac:dyDescent="0.2">
      <c r="A889" s="17"/>
      <c r="B889" s="17"/>
      <c r="C889" s="148"/>
      <c r="D889" s="149"/>
      <c r="E889" s="149"/>
      <c r="F889" s="19"/>
      <c r="G889" s="19"/>
      <c r="H889" s="19"/>
      <c r="I889" s="19"/>
      <c r="J889" s="19"/>
      <c r="K889" s="19"/>
      <c r="L889" s="19"/>
      <c r="M889" s="19"/>
      <c r="N889" s="19"/>
      <c r="O889" s="155"/>
      <c r="P889" s="19"/>
      <c r="Q889" s="19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</row>
    <row r="890" spans="1:35" x14ac:dyDescent="0.2">
      <c r="A890" s="17"/>
      <c r="B890" s="17"/>
      <c r="C890" s="148"/>
      <c r="D890" s="149"/>
      <c r="E890" s="149"/>
      <c r="F890" s="19"/>
      <c r="G890" s="19"/>
      <c r="H890" s="19"/>
      <c r="I890" s="19"/>
      <c r="J890" s="19"/>
      <c r="K890" s="19"/>
      <c r="L890" s="19"/>
      <c r="M890" s="19"/>
      <c r="N890" s="19"/>
      <c r="O890" s="155"/>
      <c r="P890" s="19"/>
      <c r="Q890" s="19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</row>
    <row r="891" spans="1:35" x14ac:dyDescent="0.2">
      <c r="A891" s="17"/>
      <c r="B891" s="17"/>
      <c r="C891" s="148"/>
      <c r="D891" s="149"/>
      <c r="E891" s="149"/>
      <c r="F891" s="19"/>
      <c r="G891" s="19"/>
      <c r="H891" s="19"/>
      <c r="I891" s="19"/>
      <c r="J891" s="19"/>
      <c r="K891" s="19"/>
      <c r="L891" s="19"/>
      <c r="M891" s="19"/>
      <c r="N891" s="19"/>
      <c r="O891" s="155"/>
      <c r="P891" s="19"/>
      <c r="Q891" s="19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</row>
    <row r="892" spans="1:35" x14ac:dyDescent="0.2">
      <c r="A892" s="17"/>
      <c r="B892" s="17"/>
      <c r="C892" s="148"/>
      <c r="D892" s="149"/>
      <c r="E892" s="149"/>
      <c r="F892" s="19"/>
      <c r="G892" s="19"/>
      <c r="H892" s="19"/>
      <c r="I892" s="19"/>
      <c r="J892" s="19"/>
      <c r="K892" s="19"/>
      <c r="L892" s="19"/>
      <c r="M892" s="19"/>
      <c r="N892" s="19"/>
      <c r="O892" s="155"/>
      <c r="P892" s="19"/>
      <c r="Q892" s="19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</row>
    <row r="893" spans="1:35" x14ac:dyDescent="0.2">
      <c r="A893" s="17"/>
      <c r="B893" s="17"/>
      <c r="C893" s="148"/>
      <c r="D893" s="149"/>
      <c r="E893" s="149"/>
      <c r="F893" s="19"/>
      <c r="G893" s="19"/>
      <c r="H893" s="19"/>
      <c r="I893" s="19"/>
      <c r="J893" s="19"/>
      <c r="K893" s="19"/>
      <c r="L893" s="19"/>
      <c r="M893" s="19"/>
      <c r="N893" s="19"/>
      <c r="O893" s="155"/>
      <c r="P893" s="19"/>
      <c r="Q893" s="19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</row>
    <row r="894" spans="1:35" x14ac:dyDescent="0.2">
      <c r="A894" s="17"/>
      <c r="B894" s="17"/>
      <c r="C894" s="148"/>
      <c r="D894" s="149"/>
      <c r="E894" s="149"/>
      <c r="F894" s="19"/>
      <c r="G894" s="19"/>
      <c r="H894" s="19"/>
      <c r="I894" s="19"/>
      <c r="J894" s="19"/>
      <c r="K894" s="19"/>
      <c r="L894" s="19"/>
      <c r="M894" s="19"/>
      <c r="N894" s="19"/>
      <c r="O894" s="155"/>
      <c r="P894" s="19"/>
      <c r="Q894" s="19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</row>
    <row r="895" spans="1:35" x14ac:dyDescent="0.2">
      <c r="A895" s="17"/>
      <c r="B895" s="17"/>
      <c r="C895" s="148"/>
      <c r="D895" s="149"/>
      <c r="E895" s="149"/>
      <c r="F895" s="19"/>
      <c r="G895" s="19"/>
      <c r="H895" s="19"/>
      <c r="I895" s="19"/>
      <c r="J895" s="19"/>
      <c r="K895" s="19"/>
      <c r="L895" s="19"/>
      <c r="M895" s="19"/>
      <c r="N895" s="19"/>
      <c r="O895" s="155"/>
      <c r="P895" s="19"/>
      <c r="Q895" s="19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</row>
    <row r="896" spans="1:35" x14ac:dyDescent="0.2">
      <c r="A896" s="17"/>
      <c r="B896" s="17"/>
      <c r="C896" s="148"/>
      <c r="D896" s="149"/>
      <c r="E896" s="149"/>
      <c r="F896" s="19"/>
      <c r="G896" s="19"/>
      <c r="H896" s="19"/>
      <c r="I896" s="19"/>
      <c r="J896" s="19"/>
      <c r="K896" s="19"/>
      <c r="L896" s="19"/>
      <c r="M896" s="19"/>
      <c r="N896" s="19"/>
      <c r="O896" s="155"/>
      <c r="P896" s="19"/>
      <c r="Q896" s="19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</row>
    <row r="897" spans="1:35" x14ac:dyDescent="0.2">
      <c r="A897" s="17"/>
      <c r="B897" s="17"/>
      <c r="C897" s="148"/>
      <c r="D897" s="149"/>
      <c r="E897" s="149"/>
      <c r="F897" s="19"/>
      <c r="G897" s="19"/>
      <c r="H897" s="19"/>
      <c r="I897" s="19"/>
      <c r="J897" s="19"/>
      <c r="K897" s="19"/>
      <c r="L897" s="19"/>
      <c r="M897" s="19"/>
      <c r="N897" s="19"/>
      <c r="O897" s="155"/>
      <c r="P897" s="19"/>
      <c r="Q897" s="19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</row>
    <row r="898" spans="1:35" x14ac:dyDescent="0.2">
      <c r="A898" s="17"/>
      <c r="B898" s="17"/>
      <c r="C898" s="148"/>
      <c r="D898" s="149"/>
      <c r="E898" s="149"/>
      <c r="F898" s="19"/>
      <c r="G898" s="19"/>
      <c r="H898" s="19"/>
      <c r="I898" s="19"/>
      <c r="J898" s="19"/>
      <c r="K898" s="19"/>
      <c r="L898" s="19"/>
      <c r="M898" s="19"/>
      <c r="N898" s="19"/>
      <c r="O898" s="155"/>
      <c r="P898" s="19"/>
      <c r="Q898" s="19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</row>
    <row r="899" spans="1:35" x14ac:dyDescent="0.2">
      <c r="A899" s="17"/>
      <c r="B899" s="17"/>
      <c r="C899" s="148"/>
      <c r="D899" s="149"/>
      <c r="E899" s="149"/>
      <c r="F899" s="19"/>
      <c r="G899" s="19"/>
      <c r="H899" s="19"/>
      <c r="I899" s="19"/>
      <c r="J899" s="19"/>
      <c r="K899" s="19"/>
      <c r="L899" s="19"/>
      <c r="M899" s="19"/>
      <c r="N899" s="19"/>
      <c r="O899" s="155"/>
      <c r="P899" s="19"/>
      <c r="Q899" s="19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</row>
    <row r="900" spans="1:35" x14ac:dyDescent="0.2">
      <c r="A900" s="17"/>
      <c r="B900" s="17"/>
      <c r="C900" s="148"/>
      <c r="D900" s="149"/>
      <c r="E900" s="149"/>
      <c r="F900" s="19"/>
      <c r="G900" s="19"/>
      <c r="H900" s="19"/>
      <c r="I900" s="19"/>
      <c r="J900" s="19"/>
      <c r="K900" s="19"/>
      <c r="L900" s="19"/>
      <c r="M900" s="19"/>
      <c r="N900" s="19"/>
      <c r="O900" s="155"/>
      <c r="P900" s="19"/>
      <c r="Q900" s="19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</row>
    <row r="901" spans="1:35" x14ac:dyDescent="0.2">
      <c r="A901" s="17"/>
      <c r="B901" s="17"/>
      <c r="C901" s="148"/>
      <c r="D901" s="149"/>
      <c r="E901" s="149"/>
      <c r="F901" s="19"/>
      <c r="G901" s="19"/>
      <c r="H901" s="19"/>
      <c r="I901" s="19"/>
      <c r="J901" s="19"/>
      <c r="K901" s="19"/>
      <c r="L901" s="19"/>
      <c r="M901" s="19"/>
      <c r="N901" s="19"/>
      <c r="O901" s="155"/>
      <c r="P901" s="19"/>
      <c r="Q901" s="19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</row>
    <row r="902" spans="1:35" x14ac:dyDescent="0.2">
      <c r="A902" s="17"/>
      <c r="B902" s="17"/>
      <c r="C902" s="148"/>
      <c r="D902" s="149"/>
      <c r="E902" s="149"/>
      <c r="F902" s="19"/>
      <c r="G902" s="19"/>
      <c r="H902" s="19"/>
      <c r="I902" s="19"/>
      <c r="J902" s="19"/>
      <c r="K902" s="19"/>
      <c r="L902" s="19"/>
      <c r="M902" s="19"/>
      <c r="N902" s="19"/>
      <c r="O902" s="155"/>
      <c r="P902" s="19"/>
      <c r="Q902" s="19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</row>
    <row r="903" spans="1:35" x14ac:dyDescent="0.2">
      <c r="A903" s="17"/>
      <c r="B903" s="17"/>
      <c r="C903" s="148"/>
      <c r="D903" s="149"/>
      <c r="E903" s="149"/>
      <c r="F903" s="19"/>
      <c r="G903" s="19"/>
      <c r="H903" s="19"/>
      <c r="I903" s="19"/>
      <c r="J903" s="19"/>
      <c r="K903" s="19"/>
      <c r="L903" s="19"/>
      <c r="M903" s="19"/>
      <c r="N903" s="19"/>
      <c r="O903" s="155"/>
      <c r="P903" s="19"/>
      <c r="Q903" s="19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</row>
    <row r="904" spans="1:35" x14ac:dyDescent="0.2">
      <c r="A904" s="17"/>
      <c r="B904" s="17"/>
      <c r="C904" s="148"/>
      <c r="D904" s="149"/>
      <c r="E904" s="149"/>
      <c r="F904" s="19"/>
      <c r="G904" s="19"/>
      <c r="H904" s="19"/>
      <c r="I904" s="19"/>
      <c r="J904" s="19"/>
      <c r="K904" s="19"/>
      <c r="L904" s="19"/>
      <c r="M904" s="19"/>
      <c r="N904" s="19"/>
      <c r="O904" s="155"/>
      <c r="P904" s="19"/>
      <c r="Q904" s="19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</row>
    <row r="905" spans="1:35" x14ac:dyDescent="0.2">
      <c r="A905" s="17"/>
      <c r="B905" s="17"/>
      <c r="C905" s="148"/>
      <c r="D905" s="149"/>
      <c r="E905" s="149"/>
      <c r="F905" s="19"/>
      <c r="G905" s="19"/>
      <c r="H905" s="19"/>
      <c r="I905" s="19"/>
      <c r="J905" s="19"/>
      <c r="K905" s="19"/>
      <c r="L905" s="19"/>
      <c r="M905" s="19"/>
      <c r="N905" s="19"/>
      <c r="O905" s="155"/>
      <c r="P905" s="19"/>
      <c r="Q905" s="19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</row>
    <row r="906" spans="1:35" x14ac:dyDescent="0.2">
      <c r="A906" s="17"/>
      <c r="B906" s="17"/>
      <c r="C906" s="148"/>
      <c r="D906" s="149"/>
      <c r="E906" s="149"/>
      <c r="F906" s="19"/>
      <c r="G906" s="19"/>
      <c r="H906" s="19"/>
      <c r="I906" s="19"/>
      <c r="J906" s="19"/>
      <c r="K906" s="19"/>
      <c r="L906" s="19"/>
      <c r="M906" s="19"/>
      <c r="N906" s="19"/>
      <c r="O906" s="155"/>
      <c r="P906" s="19"/>
      <c r="Q906" s="19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</row>
    <row r="907" spans="1:35" x14ac:dyDescent="0.2">
      <c r="A907" s="17"/>
      <c r="B907" s="17"/>
      <c r="C907" s="148"/>
      <c r="D907" s="149"/>
      <c r="E907" s="149"/>
      <c r="F907" s="19"/>
      <c r="G907" s="19"/>
      <c r="H907" s="19"/>
      <c r="I907" s="19"/>
      <c r="J907" s="19"/>
      <c r="K907" s="19"/>
      <c r="L907" s="19"/>
      <c r="M907" s="19"/>
      <c r="N907" s="19"/>
      <c r="O907" s="155"/>
      <c r="P907" s="19"/>
      <c r="Q907" s="19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</row>
    <row r="908" spans="1:35" x14ac:dyDescent="0.2">
      <c r="A908" s="17"/>
      <c r="B908" s="17"/>
      <c r="C908" s="148"/>
      <c r="D908" s="149"/>
      <c r="E908" s="149"/>
      <c r="F908" s="19"/>
      <c r="G908" s="19"/>
      <c r="H908" s="19"/>
      <c r="I908" s="19"/>
      <c r="J908" s="19"/>
      <c r="K908" s="19"/>
      <c r="L908" s="19"/>
      <c r="M908" s="19"/>
      <c r="N908" s="19"/>
      <c r="O908" s="155"/>
      <c r="P908" s="19"/>
      <c r="Q908" s="19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</row>
    <row r="909" spans="1:35" x14ac:dyDescent="0.2">
      <c r="A909" s="17"/>
      <c r="B909" s="17"/>
      <c r="C909" s="148"/>
      <c r="D909" s="149"/>
      <c r="E909" s="149"/>
      <c r="F909" s="19"/>
      <c r="G909" s="19"/>
      <c r="H909" s="19"/>
      <c r="I909" s="19"/>
      <c r="J909" s="19"/>
      <c r="K909" s="19"/>
      <c r="L909" s="19"/>
      <c r="M909" s="19"/>
      <c r="N909" s="19"/>
      <c r="O909" s="155"/>
      <c r="P909" s="19"/>
      <c r="Q909" s="19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</row>
    <row r="910" spans="1:35" x14ac:dyDescent="0.2">
      <c r="A910" s="17"/>
      <c r="B910" s="17"/>
      <c r="C910" s="148"/>
      <c r="D910" s="149"/>
      <c r="E910" s="149"/>
      <c r="F910" s="19"/>
      <c r="G910" s="19"/>
      <c r="H910" s="19"/>
      <c r="I910" s="19"/>
      <c r="J910" s="19"/>
      <c r="K910" s="19"/>
      <c r="L910" s="19"/>
      <c r="M910" s="19"/>
      <c r="N910" s="19"/>
      <c r="O910" s="155"/>
      <c r="P910" s="19"/>
      <c r="Q910" s="19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</row>
    <row r="911" spans="1:35" x14ac:dyDescent="0.2">
      <c r="A911" s="17"/>
      <c r="B911" s="17"/>
      <c r="C911" s="148"/>
      <c r="D911" s="149"/>
      <c r="E911" s="149"/>
      <c r="F911" s="19"/>
      <c r="G911" s="19"/>
      <c r="H911" s="19"/>
      <c r="I911" s="19"/>
      <c r="J911" s="19"/>
      <c r="K911" s="19"/>
      <c r="L911" s="19"/>
      <c r="M911" s="19"/>
      <c r="N911" s="19"/>
      <c r="O911" s="155"/>
      <c r="P911" s="19"/>
      <c r="Q911" s="19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</row>
    <row r="912" spans="1:35" x14ac:dyDescent="0.2">
      <c r="A912" s="17"/>
      <c r="B912" s="17"/>
      <c r="C912" s="148"/>
      <c r="D912" s="149"/>
      <c r="E912" s="149"/>
      <c r="F912" s="19"/>
      <c r="G912" s="19"/>
      <c r="H912" s="19"/>
      <c r="I912" s="19"/>
      <c r="J912" s="19"/>
      <c r="K912" s="19"/>
      <c r="L912" s="19"/>
      <c r="M912" s="19"/>
      <c r="N912" s="19"/>
      <c r="O912" s="155"/>
      <c r="P912" s="19"/>
      <c r="Q912" s="19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</row>
    <row r="913" spans="1:35" x14ac:dyDescent="0.2">
      <c r="A913" s="17"/>
      <c r="B913" s="17"/>
      <c r="C913" s="148"/>
      <c r="D913" s="149"/>
      <c r="E913" s="149"/>
      <c r="F913" s="19"/>
      <c r="G913" s="19"/>
      <c r="H913" s="19"/>
      <c r="I913" s="19"/>
      <c r="J913" s="19"/>
      <c r="K913" s="19"/>
      <c r="L913" s="19"/>
      <c r="M913" s="19"/>
      <c r="N913" s="19"/>
      <c r="O913" s="155"/>
      <c r="P913" s="19"/>
      <c r="Q913" s="19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</row>
    <row r="914" spans="1:35" x14ac:dyDescent="0.2">
      <c r="A914" s="17"/>
      <c r="B914" s="17"/>
      <c r="C914" s="148"/>
      <c r="D914" s="149"/>
      <c r="E914" s="149"/>
      <c r="F914" s="19"/>
      <c r="G914" s="19"/>
      <c r="H914" s="19"/>
      <c r="I914" s="19"/>
      <c r="J914" s="19"/>
      <c r="K914" s="19"/>
      <c r="L914" s="19"/>
      <c r="M914" s="19"/>
      <c r="N914" s="19"/>
      <c r="O914" s="155"/>
      <c r="P914" s="19"/>
      <c r="Q914" s="19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</row>
    <row r="915" spans="1:35" x14ac:dyDescent="0.2">
      <c r="A915" s="17"/>
      <c r="B915" s="17"/>
      <c r="C915" s="148"/>
      <c r="D915" s="149"/>
      <c r="E915" s="149"/>
      <c r="F915" s="19"/>
      <c r="G915" s="19"/>
      <c r="H915" s="19"/>
      <c r="I915" s="19"/>
      <c r="J915" s="19"/>
      <c r="K915" s="19"/>
      <c r="L915" s="19"/>
      <c r="M915" s="19"/>
      <c r="N915" s="19"/>
      <c r="O915" s="155"/>
      <c r="P915" s="19"/>
      <c r="Q915" s="19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</row>
    <row r="916" spans="1:35" x14ac:dyDescent="0.2">
      <c r="A916" s="17"/>
      <c r="B916" s="17"/>
      <c r="C916" s="148"/>
      <c r="D916" s="149"/>
      <c r="E916" s="149"/>
      <c r="F916" s="19"/>
      <c r="G916" s="19"/>
      <c r="H916" s="19"/>
      <c r="I916" s="19"/>
      <c r="J916" s="19"/>
      <c r="K916" s="19"/>
      <c r="L916" s="19"/>
      <c r="M916" s="19"/>
      <c r="N916" s="19"/>
      <c r="O916" s="155"/>
      <c r="P916" s="19"/>
      <c r="Q916" s="19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</row>
    <row r="917" spans="1:35" x14ac:dyDescent="0.2">
      <c r="A917" s="17"/>
      <c r="B917" s="17"/>
      <c r="C917" s="148"/>
      <c r="D917" s="149"/>
      <c r="E917" s="149"/>
      <c r="F917" s="19"/>
      <c r="G917" s="19"/>
      <c r="H917" s="19"/>
      <c r="I917" s="19"/>
      <c r="J917" s="19"/>
      <c r="K917" s="19"/>
      <c r="L917" s="19"/>
      <c r="M917" s="19"/>
      <c r="N917" s="19"/>
      <c r="O917" s="155"/>
      <c r="P917" s="19"/>
      <c r="Q917" s="19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</row>
    <row r="918" spans="1:35" x14ac:dyDescent="0.2">
      <c r="A918" s="17"/>
      <c r="B918" s="17"/>
      <c r="C918" s="148"/>
      <c r="D918" s="149"/>
      <c r="E918" s="149"/>
      <c r="F918" s="19"/>
      <c r="G918" s="19"/>
      <c r="H918" s="19"/>
      <c r="I918" s="19"/>
      <c r="J918" s="19"/>
      <c r="K918" s="19"/>
      <c r="L918" s="19"/>
      <c r="M918" s="19"/>
      <c r="N918" s="19"/>
      <c r="O918" s="155"/>
      <c r="P918" s="19"/>
      <c r="Q918" s="19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</row>
    <row r="919" spans="1:35" x14ac:dyDescent="0.2">
      <c r="A919" s="17"/>
      <c r="B919" s="17"/>
      <c r="C919" s="148"/>
      <c r="D919" s="149"/>
      <c r="E919" s="149"/>
      <c r="F919" s="19"/>
      <c r="G919" s="19"/>
      <c r="H919" s="19"/>
      <c r="I919" s="19"/>
      <c r="J919" s="19"/>
      <c r="K919" s="19"/>
      <c r="L919" s="19"/>
      <c r="M919" s="19"/>
      <c r="N919" s="19"/>
      <c r="O919" s="155"/>
      <c r="P919" s="19"/>
      <c r="Q919" s="19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</row>
    <row r="920" spans="1:35" x14ac:dyDescent="0.2">
      <c r="A920" s="17"/>
      <c r="B920" s="17"/>
      <c r="C920" s="148"/>
      <c r="D920" s="149"/>
      <c r="E920" s="149"/>
      <c r="F920" s="19"/>
      <c r="G920" s="19"/>
      <c r="H920" s="19"/>
      <c r="I920" s="19"/>
      <c r="J920" s="19"/>
      <c r="K920" s="19"/>
      <c r="L920" s="19"/>
      <c r="M920" s="19"/>
      <c r="N920" s="19"/>
      <c r="O920" s="155"/>
      <c r="P920" s="19"/>
      <c r="Q920" s="19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</row>
    <row r="921" spans="1:35" x14ac:dyDescent="0.2">
      <c r="A921" s="17"/>
      <c r="B921" s="17"/>
      <c r="C921" s="148"/>
      <c r="D921" s="149"/>
      <c r="E921" s="149"/>
      <c r="F921" s="19"/>
      <c r="G921" s="19"/>
      <c r="H921" s="19"/>
      <c r="I921" s="19"/>
      <c r="J921" s="19"/>
      <c r="K921" s="19"/>
      <c r="L921" s="19"/>
      <c r="M921" s="19"/>
      <c r="N921" s="19"/>
      <c r="O921" s="155"/>
      <c r="P921" s="19"/>
      <c r="Q921" s="19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</row>
    <row r="922" spans="1:35" x14ac:dyDescent="0.2">
      <c r="A922" s="17"/>
      <c r="B922" s="17"/>
      <c r="C922" s="148"/>
      <c r="D922" s="149"/>
      <c r="E922" s="149"/>
      <c r="F922" s="19"/>
      <c r="G922" s="19"/>
      <c r="H922" s="19"/>
      <c r="I922" s="19"/>
      <c r="J922" s="19"/>
      <c r="K922" s="19"/>
      <c r="L922" s="19"/>
      <c r="M922" s="19"/>
      <c r="N922" s="19"/>
      <c r="O922" s="155"/>
      <c r="P922" s="19"/>
      <c r="Q922" s="19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</row>
    <row r="923" spans="1:35" x14ac:dyDescent="0.2">
      <c r="A923" s="17"/>
      <c r="B923" s="17"/>
      <c r="C923" s="148"/>
      <c r="D923" s="149"/>
      <c r="E923" s="149"/>
      <c r="F923" s="19"/>
      <c r="G923" s="19"/>
      <c r="H923" s="19"/>
      <c r="I923" s="19"/>
      <c r="J923" s="19"/>
      <c r="K923" s="19"/>
      <c r="L923" s="19"/>
      <c r="M923" s="19"/>
      <c r="N923" s="19"/>
      <c r="O923" s="155"/>
      <c r="P923" s="19"/>
      <c r="Q923" s="19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</row>
    <row r="924" spans="1:35" x14ac:dyDescent="0.2">
      <c r="A924" s="17"/>
      <c r="B924" s="17"/>
      <c r="C924" s="148"/>
      <c r="D924" s="149"/>
      <c r="E924" s="149"/>
      <c r="F924" s="19"/>
      <c r="G924" s="19"/>
      <c r="H924" s="19"/>
      <c r="I924" s="19"/>
      <c r="J924" s="19"/>
      <c r="K924" s="19"/>
      <c r="L924" s="19"/>
      <c r="M924" s="19"/>
      <c r="N924" s="19"/>
      <c r="O924" s="155"/>
      <c r="P924" s="19"/>
      <c r="Q924" s="19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</row>
    <row r="925" spans="1:35" x14ac:dyDescent="0.2">
      <c r="A925" s="17"/>
      <c r="B925" s="17"/>
      <c r="C925" s="148"/>
      <c r="D925" s="149"/>
      <c r="E925" s="149"/>
      <c r="F925" s="19"/>
      <c r="G925" s="19"/>
      <c r="H925" s="19"/>
      <c r="I925" s="19"/>
      <c r="J925" s="19"/>
      <c r="K925" s="19"/>
      <c r="L925" s="19"/>
      <c r="M925" s="19"/>
      <c r="N925" s="19"/>
      <c r="O925" s="155"/>
      <c r="P925" s="19"/>
      <c r="Q925" s="19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</row>
    <row r="926" spans="1:35" x14ac:dyDescent="0.2">
      <c r="A926" s="17"/>
      <c r="B926" s="17"/>
      <c r="C926" s="148"/>
      <c r="D926" s="149"/>
      <c r="E926" s="149"/>
      <c r="F926" s="19"/>
      <c r="G926" s="19"/>
      <c r="H926" s="19"/>
      <c r="I926" s="19"/>
      <c r="J926" s="19"/>
      <c r="K926" s="19"/>
      <c r="L926" s="19"/>
      <c r="M926" s="19"/>
      <c r="N926" s="19"/>
      <c r="O926" s="155"/>
      <c r="P926" s="19"/>
      <c r="Q926" s="19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</row>
    <row r="927" spans="1:35" x14ac:dyDescent="0.2">
      <c r="A927" s="17"/>
      <c r="B927" s="17"/>
      <c r="C927" s="148"/>
      <c r="D927" s="149"/>
      <c r="E927" s="149"/>
      <c r="F927" s="19"/>
      <c r="G927" s="19"/>
      <c r="H927" s="19"/>
      <c r="I927" s="19"/>
      <c r="J927" s="19"/>
      <c r="K927" s="19"/>
      <c r="L927" s="19"/>
      <c r="M927" s="19"/>
      <c r="N927" s="19"/>
      <c r="O927" s="155"/>
      <c r="P927" s="19"/>
      <c r="Q927" s="19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</row>
    <row r="928" spans="1:35" x14ac:dyDescent="0.2">
      <c r="A928" s="17"/>
      <c r="B928" s="17"/>
      <c r="C928" s="148"/>
      <c r="D928" s="149"/>
      <c r="E928" s="149"/>
      <c r="F928" s="19"/>
      <c r="G928" s="19"/>
      <c r="H928" s="19"/>
      <c r="I928" s="19"/>
      <c r="J928" s="19"/>
      <c r="K928" s="19"/>
      <c r="L928" s="19"/>
      <c r="M928" s="19"/>
      <c r="N928" s="19"/>
      <c r="O928" s="155"/>
      <c r="P928" s="19"/>
      <c r="Q928" s="19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</row>
    <row r="929" spans="1:35" x14ac:dyDescent="0.2">
      <c r="A929" s="17"/>
      <c r="B929" s="17"/>
      <c r="C929" s="148"/>
      <c r="D929" s="149"/>
      <c r="E929" s="149"/>
      <c r="F929" s="19"/>
      <c r="G929" s="19"/>
      <c r="H929" s="19"/>
      <c r="I929" s="19"/>
      <c r="J929" s="19"/>
      <c r="K929" s="19"/>
      <c r="L929" s="19"/>
      <c r="M929" s="19"/>
      <c r="N929" s="19"/>
      <c r="O929" s="155"/>
      <c r="P929" s="19"/>
      <c r="Q929" s="19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</row>
    <row r="930" spans="1:35" x14ac:dyDescent="0.2">
      <c r="A930" s="17"/>
      <c r="B930" s="17"/>
      <c r="C930" s="148"/>
      <c r="D930" s="149"/>
      <c r="E930" s="149"/>
      <c r="F930" s="19"/>
      <c r="G930" s="19"/>
      <c r="H930" s="19"/>
      <c r="I930" s="19"/>
      <c r="J930" s="19"/>
      <c r="K930" s="19"/>
      <c r="L930" s="19"/>
      <c r="M930" s="19"/>
      <c r="N930" s="19"/>
      <c r="O930" s="155"/>
      <c r="P930" s="19"/>
      <c r="Q930" s="19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</row>
    <row r="931" spans="1:35" x14ac:dyDescent="0.2">
      <c r="A931" s="17"/>
      <c r="B931" s="17"/>
      <c r="C931" s="148"/>
      <c r="D931" s="149"/>
      <c r="E931" s="149"/>
      <c r="F931" s="19"/>
      <c r="G931" s="19"/>
      <c r="H931" s="19"/>
      <c r="I931" s="19"/>
      <c r="J931" s="19"/>
      <c r="K931" s="19"/>
      <c r="L931" s="19"/>
      <c r="M931" s="19"/>
      <c r="N931" s="19"/>
      <c r="O931" s="155"/>
      <c r="P931" s="19"/>
      <c r="Q931" s="19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</row>
    <row r="932" spans="1:35" x14ac:dyDescent="0.2">
      <c r="A932" s="17"/>
      <c r="B932" s="17"/>
      <c r="C932" s="148"/>
      <c r="D932" s="149"/>
      <c r="E932" s="149"/>
      <c r="F932" s="19"/>
      <c r="G932" s="19"/>
      <c r="H932" s="19"/>
      <c r="I932" s="19"/>
      <c r="J932" s="19"/>
      <c r="K932" s="19"/>
      <c r="L932" s="19"/>
      <c r="M932" s="19"/>
      <c r="N932" s="19"/>
      <c r="O932" s="155"/>
      <c r="P932" s="19"/>
      <c r="Q932" s="19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</row>
    <row r="933" spans="1:35" x14ac:dyDescent="0.2">
      <c r="A933" s="17"/>
      <c r="B933" s="17"/>
      <c r="C933" s="148"/>
      <c r="D933" s="149"/>
      <c r="E933" s="149"/>
      <c r="F933" s="19"/>
      <c r="G933" s="19"/>
      <c r="H933" s="19"/>
      <c r="I933" s="19"/>
      <c r="J933" s="19"/>
      <c r="K933" s="19"/>
      <c r="L933" s="19"/>
      <c r="M933" s="19"/>
      <c r="N933" s="19"/>
      <c r="O933" s="155"/>
      <c r="P933" s="19"/>
      <c r="Q933" s="19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</row>
    <row r="934" spans="1:35" x14ac:dyDescent="0.2">
      <c r="A934" s="17"/>
      <c r="B934" s="17"/>
      <c r="C934" s="148"/>
      <c r="D934" s="149"/>
      <c r="E934" s="149"/>
      <c r="F934" s="19"/>
      <c r="G934" s="19"/>
      <c r="H934" s="19"/>
      <c r="I934" s="19"/>
      <c r="J934" s="19"/>
      <c r="K934" s="19"/>
      <c r="L934" s="19"/>
      <c r="M934" s="19"/>
      <c r="N934" s="19"/>
      <c r="O934" s="155"/>
      <c r="P934" s="19"/>
      <c r="Q934" s="19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</row>
    <row r="935" spans="1:35" x14ac:dyDescent="0.2">
      <c r="A935" s="17"/>
      <c r="B935" s="17"/>
      <c r="C935" s="148"/>
      <c r="D935" s="149"/>
      <c r="E935" s="149"/>
      <c r="F935" s="19"/>
      <c r="G935" s="19"/>
      <c r="H935" s="19"/>
      <c r="I935" s="19"/>
      <c r="J935" s="19"/>
      <c r="K935" s="19"/>
      <c r="L935" s="19"/>
      <c r="M935" s="19"/>
      <c r="N935" s="19"/>
      <c r="O935" s="155"/>
      <c r="P935" s="19"/>
      <c r="Q935" s="19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</row>
    <row r="936" spans="1:35" x14ac:dyDescent="0.2">
      <c r="A936" s="17"/>
      <c r="B936" s="17"/>
      <c r="C936" s="148"/>
      <c r="D936" s="149"/>
      <c r="E936" s="149"/>
      <c r="F936" s="19"/>
      <c r="G936" s="19"/>
      <c r="H936" s="19"/>
      <c r="I936" s="19"/>
      <c r="J936" s="19"/>
      <c r="K936" s="19"/>
      <c r="L936" s="19"/>
      <c r="M936" s="19"/>
      <c r="N936" s="19"/>
      <c r="O936" s="155"/>
      <c r="P936" s="19"/>
      <c r="Q936" s="19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</row>
    <row r="937" spans="1:35" x14ac:dyDescent="0.2">
      <c r="A937" s="17"/>
      <c r="B937" s="17"/>
      <c r="C937" s="148"/>
      <c r="D937" s="149"/>
      <c r="E937" s="149"/>
      <c r="F937" s="19"/>
      <c r="G937" s="19"/>
      <c r="H937" s="19"/>
      <c r="I937" s="19"/>
      <c r="J937" s="19"/>
      <c r="K937" s="19"/>
      <c r="L937" s="19"/>
      <c r="M937" s="19"/>
      <c r="N937" s="19"/>
      <c r="O937" s="155"/>
      <c r="P937" s="19"/>
      <c r="Q937" s="19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</row>
    <row r="938" spans="1:35" x14ac:dyDescent="0.2">
      <c r="A938" s="17"/>
      <c r="B938" s="17"/>
      <c r="C938" s="148"/>
      <c r="D938" s="149"/>
      <c r="E938" s="149"/>
      <c r="F938" s="19"/>
      <c r="G938" s="19"/>
      <c r="H938" s="19"/>
      <c r="I938" s="19"/>
      <c r="J938" s="19"/>
      <c r="K938" s="19"/>
      <c r="L938" s="19"/>
      <c r="M938" s="19"/>
      <c r="N938" s="19"/>
      <c r="O938" s="155"/>
      <c r="P938" s="19"/>
      <c r="Q938" s="19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</row>
    <row r="939" spans="1:35" x14ac:dyDescent="0.2">
      <c r="A939" s="17"/>
      <c r="B939" s="17"/>
      <c r="C939" s="148"/>
      <c r="D939" s="149"/>
      <c r="E939" s="149"/>
      <c r="F939" s="19"/>
      <c r="G939" s="19"/>
      <c r="H939" s="19"/>
      <c r="I939" s="19"/>
      <c r="J939" s="19"/>
      <c r="K939" s="19"/>
      <c r="L939" s="19"/>
      <c r="M939" s="19"/>
      <c r="N939" s="19"/>
      <c r="O939" s="155"/>
      <c r="P939" s="19"/>
      <c r="Q939" s="19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</row>
    <row r="940" spans="1:35" x14ac:dyDescent="0.2">
      <c r="A940" s="17"/>
      <c r="B940" s="17"/>
      <c r="C940" s="148"/>
      <c r="D940" s="149"/>
      <c r="E940" s="149"/>
      <c r="F940" s="19"/>
      <c r="G940" s="19"/>
      <c r="H940" s="19"/>
      <c r="I940" s="19"/>
      <c r="J940" s="19"/>
      <c r="K940" s="19"/>
      <c r="L940" s="19"/>
      <c r="M940" s="19"/>
      <c r="N940" s="19"/>
      <c r="O940" s="155"/>
      <c r="P940" s="19"/>
      <c r="Q940" s="19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</row>
    <row r="941" spans="1:35" x14ac:dyDescent="0.2">
      <c r="A941" s="17"/>
      <c r="B941" s="17"/>
      <c r="C941" s="148"/>
      <c r="D941" s="149"/>
      <c r="E941" s="149"/>
      <c r="F941" s="19"/>
      <c r="G941" s="19"/>
      <c r="H941" s="19"/>
      <c r="I941" s="19"/>
      <c r="J941" s="19"/>
      <c r="K941" s="19"/>
      <c r="L941" s="19"/>
      <c r="M941" s="19"/>
      <c r="N941" s="19"/>
      <c r="O941" s="155"/>
      <c r="P941" s="19"/>
      <c r="Q941" s="19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</row>
    <row r="942" spans="1:35" x14ac:dyDescent="0.2">
      <c r="A942" s="17"/>
      <c r="B942" s="17"/>
      <c r="C942" s="148"/>
      <c r="D942" s="149"/>
      <c r="E942" s="149"/>
      <c r="F942" s="19"/>
      <c r="G942" s="19"/>
      <c r="H942" s="19"/>
      <c r="I942" s="19"/>
      <c r="J942" s="19"/>
      <c r="K942" s="19"/>
      <c r="L942" s="19"/>
      <c r="M942" s="19"/>
      <c r="N942" s="19"/>
      <c r="O942" s="155"/>
      <c r="P942" s="19"/>
      <c r="Q942" s="19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</row>
    <row r="943" spans="1:35" x14ac:dyDescent="0.2">
      <c r="A943" s="17"/>
      <c r="B943" s="17"/>
      <c r="C943" s="148"/>
      <c r="D943" s="149"/>
      <c r="E943" s="149"/>
      <c r="F943" s="19"/>
      <c r="G943" s="19"/>
      <c r="H943" s="19"/>
      <c r="I943" s="19"/>
      <c r="J943" s="19"/>
      <c r="K943" s="19"/>
      <c r="L943" s="19"/>
      <c r="M943" s="19"/>
      <c r="N943" s="19"/>
      <c r="O943" s="155"/>
      <c r="P943" s="19"/>
      <c r="Q943" s="19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</row>
    <row r="944" spans="1:35" x14ac:dyDescent="0.2">
      <c r="A944" s="17"/>
      <c r="B944" s="17"/>
      <c r="C944" s="148"/>
      <c r="D944" s="149"/>
      <c r="E944" s="149"/>
      <c r="F944" s="19"/>
      <c r="G944" s="19"/>
      <c r="H944" s="19"/>
      <c r="I944" s="19"/>
      <c r="J944" s="19"/>
      <c r="K944" s="19"/>
      <c r="L944" s="19"/>
      <c r="M944" s="19"/>
      <c r="N944" s="19"/>
      <c r="O944" s="155"/>
      <c r="P944" s="19"/>
      <c r="Q944" s="19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</row>
    <row r="945" spans="1:35" x14ac:dyDescent="0.2">
      <c r="A945" s="17"/>
      <c r="B945" s="17"/>
      <c r="C945" s="148"/>
      <c r="D945" s="149"/>
      <c r="E945" s="149"/>
      <c r="F945" s="19"/>
      <c r="G945" s="19"/>
      <c r="H945" s="19"/>
      <c r="I945" s="19"/>
      <c r="J945" s="19"/>
      <c r="K945" s="19"/>
      <c r="L945" s="19"/>
      <c r="M945" s="19"/>
      <c r="N945" s="19"/>
      <c r="O945" s="155"/>
      <c r="P945" s="19"/>
      <c r="Q945" s="19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</row>
    <row r="946" spans="1:35" x14ac:dyDescent="0.2">
      <c r="A946" s="17"/>
      <c r="B946" s="17"/>
      <c r="C946" s="148"/>
      <c r="D946" s="149"/>
      <c r="E946" s="149"/>
      <c r="F946" s="19"/>
      <c r="G946" s="19"/>
      <c r="H946" s="19"/>
      <c r="I946" s="19"/>
      <c r="J946" s="19"/>
      <c r="K946" s="19"/>
      <c r="L946" s="19"/>
      <c r="M946" s="19"/>
      <c r="N946" s="19"/>
      <c r="O946" s="155"/>
      <c r="P946" s="19"/>
      <c r="Q946" s="19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</row>
    <row r="947" spans="1:35" x14ac:dyDescent="0.2">
      <c r="A947" s="17"/>
      <c r="B947" s="17"/>
      <c r="C947" s="148"/>
      <c r="D947" s="149"/>
      <c r="E947" s="149"/>
      <c r="F947" s="19"/>
      <c r="G947" s="19"/>
      <c r="H947" s="19"/>
      <c r="I947" s="19"/>
      <c r="J947" s="19"/>
      <c r="K947" s="19"/>
      <c r="L947" s="19"/>
      <c r="M947" s="19"/>
      <c r="N947" s="19"/>
      <c r="O947" s="155"/>
      <c r="P947" s="19"/>
      <c r="Q947" s="19"/>
      <c r="R947" s="17"/>
    </row>
    <row r="948" spans="1:35" x14ac:dyDescent="0.2">
      <c r="A948" s="17"/>
      <c r="B948" s="17"/>
      <c r="C948" s="148"/>
      <c r="D948" s="149"/>
      <c r="E948" s="149"/>
      <c r="F948" s="19"/>
      <c r="G948" s="19"/>
      <c r="H948" s="19"/>
      <c r="I948" s="19"/>
      <c r="J948" s="19"/>
      <c r="K948" s="19"/>
      <c r="L948" s="19"/>
      <c r="M948" s="19"/>
      <c r="N948" s="19"/>
      <c r="O948" s="155"/>
      <c r="P948" s="19"/>
      <c r="Q948" s="19"/>
      <c r="R948" s="17"/>
    </row>
    <row r="949" spans="1:35" x14ac:dyDescent="0.2">
      <c r="A949" s="17"/>
      <c r="B949" s="17"/>
      <c r="C949" s="148"/>
      <c r="D949" s="149"/>
      <c r="E949" s="149"/>
      <c r="F949" s="19"/>
      <c r="G949" s="19"/>
      <c r="H949" s="19"/>
      <c r="I949" s="19"/>
      <c r="J949" s="19"/>
      <c r="K949" s="19"/>
      <c r="L949" s="19"/>
      <c r="M949" s="19"/>
      <c r="N949" s="19"/>
      <c r="O949" s="155"/>
      <c r="P949" s="19"/>
      <c r="Q949" s="19"/>
      <c r="R949" s="17"/>
    </row>
    <row r="950" spans="1:35" x14ac:dyDescent="0.2">
      <c r="A950" s="17"/>
      <c r="B950" s="17"/>
      <c r="C950" s="148"/>
      <c r="D950" s="149"/>
      <c r="E950" s="149"/>
      <c r="F950" s="19"/>
      <c r="G950" s="19"/>
      <c r="H950" s="19"/>
      <c r="I950" s="19"/>
      <c r="J950" s="19"/>
      <c r="K950" s="19"/>
      <c r="L950" s="19"/>
      <c r="M950" s="19"/>
      <c r="N950" s="19"/>
      <c r="O950" s="155"/>
      <c r="P950" s="19"/>
      <c r="Q950" s="19"/>
      <c r="R950" s="17"/>
    </row>
    <row r="951" spans="1:35" x14ac:dyDescent="0.2">
      <c r="A951" s="17"/>
      <c r="B951" s="17"/>
      <c r="C951" s="148"/>
      <c r="D951" s="149"/>
      <c r="E951" s="149"/>
      <c r="F951" s="19"/>
      <c r="G951" s="19"/>
      <c r="H951" s="19"/>
      <c r="I951" s="19"/>
      <c r="J951" s="19"/>
      <c r="K951" s="19"/>
      <c r="L951" s="19"/>
      <c r="M951" s="19"/>
      <c r="N951" s="19"/>
      <c r="O951" s="155"/>
      <c r="P951" s="19"/>
      <c r="Q951" s="19"/>
      <c r="R951" s="17"/>
    </row>
    <row r="952" spans="1:35" x14ac:dyDescent="0.2">
      <c r="A952" s="17"/>
      <c r="B952" s="17"/>
      <c r="C952" s="148"/>
      <c r="D952" s="149"/>
      <c r="E952" s="149"/>
      <c r="F952" s="19"/>
      <c r="G952" s="19"/>
      <c r="H952" s="19"/>
      <c r="I952" s="19"/>
      <c r="J952" s="19"/>
      <c r="K952" s="19"/>
      <c r="L952" s="19"/>
      <c r="M952" s="19"/>
      <c r="N952" s="19"/>
      <c r="O952" s="155"/>
      <c r="P952" s="19"/>
      <c r="Q952" s="19"/>
      <c r="R952" s="17"/>
    </row>
    <row r="953" spans="1:35" x14ac:dyDescent="0.2">
      <c r="A953" s="17"/>
      <c r="B953" s="17"/>
      <c r="C953" s="148"/>
      <c r="D953" s="149"/>
      <c r="E953" s="149"/>
      <c r="F953" s="19"/>
      <c r="G953" s="19"/>
      <c r="H953" s="19"/>
      <c r="I953" s="19"/>
      <c r="J953" s="19"/>
      <c r="K953" s="19"/>
      <c r="L953" s="19"/>
      <c r="M953" s="19"/>
      <c r="N953" s="19"/>
      <c r="O953" s="155"/>
      <c r="P953" s="19"/>
      <c r="Q953" s="19"/>
      <c r="R953" s="17"/>
    </row>
    <row r="954" spans="1:35" x14ac:dyDescent="0.2">
      <c r="A954" s="17"/>
      <c r="B954" s="17"/>
      <c r="C954" s="148"/>
      <c r="D954" s="149"/>
      <c r="E954" s="149"/>
      <c r="F954" s="19"/>
      <c r="G954" s="19"/>
      <c r="H954" s="19"/>
      <c r="I954" s="19"/>
      <c r="J954" s="19"/>
      <c r="K954" s="19"/>
      <c r="L954" s="19"/>
      <c r="M954" s="19"/>
      <c r="N954" s="19"/>
      <c r="O954" s="155"/>
      <c r="P954" s="19"/>
      <c r="Q954" s="19"/>
      <c r="R954" s="17"/>
    </row>
    <row r="955" spans="1:35" x14ac:dyDescent="0.2">
      <c r="A955" s="17"/>
      <c r="B955" s="17"/>
      <c r="C955" s="148"/>
      <c r="D955" s="149"/>
      <c r="E955" s="149"/>
      <c r="F955" s="19"/>
      <c r="G955" s="19"/>
      <c r="H955" s="19"/>
      <c r="I955" s="19"/>
      <c r="J955" s="19"/>
      <c r="K955" s="19"/>
      <c r="L955" s="19"/>
      <c r="M955" s="19"/>
      <c r="N955" s="19"/>
      <c r="O955" s="155"/>
      <c r="P955" s="19"/>
      <c r="Q955" s="19"/>
      <c r="R955" s="17"/>
    </row>
    <row r="956" spans="1:35" x14ac:dyDescent="0.2">
      <c r="A956" s="17"/>
      <c r="B956" s="17"/>
      <c r="C956" s="148"/>
      <c r="D956" s="149"/>
      <c r="E956" s="149"/>
      <c r="F956" s="19"/>
      <c r="G956" s="19"/>
      <c r="H956" s="19"/>
      <c r="I956" s="19"/>
      <c r="J956" s="19"/>
      <c r="K956" s="19"/>
      <c r="L956" s="19"/>
      <c r="M956" s="19"/>
      <c r="N956" s="19"/>
      <c r="O956" s="155"/>
      <c r="P956" s="19"/>
      <c r="Q956" s="19"/>
      <c r="R956" s="17"/>
    </row>
    <row r="957" spans="1:35" x14ac:dyDescent="0.2">
      <c r="A957" s="17"/>
      <c r="B957" s="17"/>
      <c r="C957" s="148"/>
      <c r="D957" s="149"/>
      <c r="E957" s="149"/>
      <c r="F957" s="19"/>
      <c r="G957" s="19"/>
      <c r="H957" s="19"/>
      <c r="I957" s="19"/>
      <c r="J957" s="19"/>
      <c r="K957" s="19"/>
      <c r="L957" s="19"/>
      <c r="M957" s="19"/>
      <c r="N957" s="19"/>
      <c r="O957" s="155"/>
      <c r="P957" s="19"/>
      <c r="Q957" s="19"/>
      <c r="R957" s="17"/>
    </row>
    <row r="958" spans="1:35" x14ac:dyDescent="0.2">
      <c r="A958" s="17"/>
      <c r="B958" s="17"/>
      <c r="C958" s="148"/>
      <c r="D958" s="149"/>
      <c r="E958" s="149"/>
      <c r="F958" s="19"/>
      <c r="G958" s="19"/>
      <c r="H958" s="19"/>
      <c r="I958" s="19"/>
      <c r="J958" s="19"/>
      <c r="K958" s="19"/>
      <c r="L958" s="19"/>
      <c r="M958" s="19"/>
      <c r="N958" s="19"/>
      <c r="O958" s="155"/>
      <c r="P958" s="19"/>
      <c r="Q958" s="19"/>
      <c r="R958" s="17"/>
    </row>
    <row r="959" spans="1:35" x14ac:dyDescent="0.2">
      <c r="A959" s="17"/>
      <c r="B959" s="17"/>
      <c r="C959" s="148"/>
      <c r="D959" s="149"/>
      <c r="E959" s="149"/>
      <c r="F959" s="19"/>
      <c r="G959" s="19"/>
      <c r="H959" s="19"/>
      <c r="I959" s="19"/>
      <c r="J959" s="19"/>
      <c r="K959" s="19"/>
      <c r="L959" s="19"/>
      <c r="M959" s="19"/>
      <c r="N959" s="19"/>
      <c r="O959" s="155"/>
      <c r="P959" s="19"/>
      <c r="Q959" s="19"/>
      <c r="R959" s="17"/>
    </row>
    <row r="960" spans="1:35" x14ac:dyDescent="0.2">
      <c r="A960" s="17"/>
      <c r="B960" s="17"/>
      <c r="C960" s="148"/>
      <c r="D960" s="149"/>
      <c r="E960" s="149"/>
      <c r="F960" s="19"/>
      <c r="G960" s="19"/>
      <c r="H960" s="19"/>
      <c r="I960" s="19"/>
      <c r="J960" s="19"/>
      <c r="K960" s="19"/>
      <c r="L960" s="19"/>
      <c r="M960" s="19"/>
      <c r="N960" s="19"/>
      <c r="O960" s="155"/>
      <c r="P960" s="19"/>
      <c r="Q960" s="19"/>
      <c r="R960" s="17"/>
    </row>
    <row r="961" spans="1:18" x14ac:dyDescent="0.2">
      <c r="A961" s="17"/>
      <c r="B961" s="17"/>
      <c r="C961" s="148"/>
      <c r="D961" s="149"/>
      <c r="E961" s="149"/>
      <c r="F961" s="19"/>
      <c r="G961" s="19"/>
      <c r="H961" s="19"/>
      <c r="I961" s="19"/>
      <c r="J961" s="19"/>
      <c r="K961" s="19"/>
      <c r="L961" s="19"/>
      <c r="M961" s="19"/>
      <c r="N961" s="19"/>
      <c r="O961" s="155"/>
      <c r="P961" s="19"/>
      <c r="Q961" s="19"/>
      <c r="R961" s="17"/>
    </row>
    <row r="962" spans="1:18" x14ac:dyDescent="0.2">
      <c r="A962" s="17"/>
      <c r="B962" s="17"/>
      <c r="C962" s="148"/>
      <c r="D962" s="149"/>
      <c r="E962" s="149"/>
      <c r="F962" s="19"/>
      <c r="G962" s="19"/>
      <c r="H962" s="19"/>
      <c r="I962" s="19"/>
      <c r="J962" s="19"/>
      <c r="K962" s="19"/>
      <c r="L962" s="19"/>
      <c r="M962" s="19"/>
      <c r="N962" s="19"/>
      <c r="O962" s="155"/>
      <c r="P962" s="19"/>
      <c r="Q962" s="19"/>
      <c r="R962" s="17"/>
    </row>
    <row r="963" spans="1:18" x14ac:dyDescent="0.2">
      <c r="A963" s="17"/>
      <c r="B963" s="17"/>
      <c r="C963" s="148"/>
      <c r="D963" s="149"/>
      <c r="E963" s="149"/>
      <c r="F963" s="19"/>
      <c r="G963" s="19"/>
      <c r="H963" s="19"/>
      <c r="I963" s="19"/>
      <c r="J963" s="19"/>
      <c r="K963" s="19"/>
      <c r="L963" s="19"/>
      <c r="M963" s="19"/>
      <c r="N963" s="19"/>
      <c r="O963" s="155"/>
      <c r="P963" s="19"/>
      <c r="Q963" s="19"/>
      <c r="R963" s="17"/>
    </row>
    <row r="964" spans="1:18" x14ac:dyDescent="0.2">
      <c r="A964" s="17"/>
      <c r="B964" s="17"/>
      <c r="C964" s="148"/>
      <c r="D964" s="149"/>
      <c r="E964" s="149"/>
      <c r="F964" s="19"/>
      <c r="G964" s="19"/>
      <c r="H964" s="19"/>
      <c r="I964" s="19"/>
      <c r="J964" s="19"/>
      <c r="K964" s="19"/>
      <c r="L964" s="19"/>
      <c r="M964" s="19"/>
      <c r="N964" s="19"/>
      <c r="O964" s="155"/>
      <c r="P964" s="19"/>
      <c r="Q964" s="19"/>
      <c r="R964" s="17"/>
    </row>
    <row r="965" spans="1:18" x14ac:dyDescent="0.2">
      <c r="A965" s="17"/>
      <c r="B965" s="17"/>
      <c r="C965" s="148"/>
      <c r="D965" s="149"/>
      <c r="E965" s="149"/>
      <c r="F965" s="19"/>
      <c r="G965" s="19"/>
      <c r="H965" s="19"/>
      <c r="I965" s="19"/>
      <c r="J965" s="19"/>
      <c r="K965" s="19"/>
      <c r="L965" s="19"/>
      <c r="M965" s="19"/>
      <c r="N965" s="19"/>
      <c r="O965" s="155"/>
      <c r="P965" s="19"/>
      <c r="Q965" s="19"/>
      <c r="R965" s="17"/>
    </row>
    <row r="966" spans="1:18" x14ac:dyDescent="0.2">
      <c r="A966" s="17"/>
      <c r="B966" s="17"/>
      <c r="C966" s="148"/>
      <c r="D966" s="149"/>
      <c r="E966" s="149"/>
      <c r="F966" s="19"/>
      <c r="G966" s="19"/>
      <c r="H966" s="19"/>
      <c r="I966" s="19"/>
      <c r="J966" s="19"/>
      <c r="K966" s="19"/>
      <c r="L966" s="19"/>
      <c r="M966" s="19"/>
      <c r="N966" s="19"/>
      <c r="O966" s="155"/>
      <c r="P966" s="19"/>
      <c r="Q966" s="19"/>
      <c r="R966" s="17"/>
    </row>
    <row r="967" spans="1:18" x14ac:dyDescent="0.2">
      <c r="A967" s="17"/>
      <c r="B967" s="17"/>
      <c r="C967" s="148"/>
      <c r="D967" s="149"/>
      <c r="E967" s="149"/>
      <c r="F967" s="19"/>
      <c r="G967" s="19"/>
      <c r="H967" s="19"/>
      <c r="I967" s="19"/>
      <c r="J967" s="19"/>
      <c r="K967" s="19"/>
      <c r="L967" s="19"/>
      <c r="M967" s="19"/>
      <c r="N967" s="19"/>
      <c r="O967" s="155"/>
      <c r="P967" s="19"/>
      <c r="Q967" s="19"/>
      <c r="R967" s="17"/>
    </row>
    <row r="968" spans="1:18" x14ac:dyDescent="0.2">
      <c r="A968" s="17"/>
      <c r="B968" s="17"/>
      <c r="C968" s="148"/>
      <c r="D968" s="149"/>
      <c r="E968" s="149"/>
      <c r="F968" s="19"/>
      <c r="G968" s="19"/>
      <c r="H968" s="19"/>
      <c r="I968" s="19"/>
      <c r="J968" s="19"/>
      <c r="K968" s="19"/>
      <c r="L968" s="19"/>
      <c r="M968" s="19"/>
      <c r="N968" s="19"/>
      <c r="O968" s="155"/>
      <c r="P968" s="19"/>
      <c r="Q968" s="19"/>
      <c r="R968" s="17"/>
    </row>
    <row r="969" spans="1:18" x14ac:dyDescent="0.2">
      <c r="A969" s="17"/>
      <c r="B969" s="17"/>
      <c r="C969" s="148"/>
      <c r="D969" s="149"/>
      <c r="E969" s="149"/>
      <c r="F969" s="19"/>
      <c r="G969" s="19"/>
      <c r="H969" s="19"/>
      <c r="I969" s="19"/>
      <c r="J969" s="19"/>
      <c r="K969" s="19"/>
      <c r="L969" s="19"/>
      <c r="M969" s="19"/>
      <c r="N969" s="19"/>
      <c r="O969" s="155"/>
      <c r="P969" s="19"/>
      <c r="Q969" s="19"/>
      <c r="R969" s="17"/>
    </row>
    <row r="970" spans="1:18" x14ac:dyDescent="0.2">
      <c r="A970" s="17"/>
      <c r="B970" s="17"/>
      <c r="C970" s="148"/>
      <c r="D970" s="149"/>
      <c r="E970" s="149"/>
      <c r="F970" s="19"/>
      <c r="G970" s="19"/>
      <c r="H970" s="19"/>
      <c r="I970" s="19"/>
      <c r="J970" s="19"/>
      <c r="K970" s="19"/>
      <c r="L970" s="19"/>
      <c r="M970" s="19"/>
      <c r="N970" s="19"/>
      <c r="O970" s="155"/>
      <c r="P970" s="19"/>
      <c r="Q970" s="19"/>
      <c r="R970" s="17"/>
    </row>
    <row r="971" spans="1:18" x14ac:dyDescent="0.2">
      <c r="A971" s="17"/>
      <c r="B971" s="17"/>
      <c r="C971" s="148"/>
      <c r="D971" s="149"/>
      <c r="E971" s="149"/>
      <c r="F971" s="19"/>
      <c r="G971" s="19"/>
      <c r="H971" s="19"/>
      <c r="I971" s="19"/>
      <c r="J971" s="19"/>
      <c r="K971" s="19"/>
      <c r="L971" s="19"/>
      <c r="M971" s="19"/>
      <c r="N971" s="19"/>
      <c r="O971" s="155"/>
      <c r="P971" s="19"/>
      <c r="Q971" s="19"/>
      <c r="R971" s="17"/>
    </row>
    <row r="972" spans="1:18" x14ac:dyDescent="0.2">
      <c r="A972" s="17"/>
      <c r="B972" s="17"/>
      <c r="C972" s="148"/>
      <c r="D972" s="149"/>
      <c r="E972" s="149"/>
      <c r="F972" s="19"/>
      <c r="G972" s="19"/>
      <c r="H972" s="19"/>
      <c r="I972" s="19"/>
      <c r="J972" s="19"/>
      <c r="K972" s="19"/>
      <c r="L972" s="19"/>
      <c r="M972" s="19"/>
      <c r="N972" s="19"/>
      <c r="O972" s="155"/>
      <c r="P972" s="19"/>
      <c r="Q972" s="19"/>
      <c r="R972" s="17"/>
    </row>
    <row r="973" spans="1:18" x14ac:dyDescent="0.2">
      <c r="A973" s="17"/>
      <c r="B973" s="17"/>
      <c r="C973" s="148"/>
      <c r="D973" s="149"/>
      <c r="E973" s="149"/>
      <c r="F973" s="19"/>
      <c r="G973" s="19"/>
      <c r="H973" s="19"/>
      <c r="I973" s="19"/>
      <c r="J973" s="19"/>
      <c r="K973" s="19"/>
      <c r="L973" s="19"/>
      <c r="M973" s="19"/>
      <c r="N973" s="19"/>
      <c r="O973" s="155"/>
      <c r="P973" s="19"/>
      <c r="Q973" s="19"/>
      <c r="R973" s="17"/>
    </row>
    <row r="974" spans="1:18" x14ac:dyDescent="0.2">
      <c r="A974" s="17"/>
      <c r="B974" s="17"/>
      <c r="C974" s="148"/>
      <c r="D974" s="149"/>
      <c r="E974" s="149"/>
      <c r="F974" s="19"/>
      <c r="G974" s="19"/>
      <c r="H974" s="19"/>
      <c r="I974" s="19"/>
      <c r="J974" s="19"/>
      <c r="K974" s="19"/>
      <c r="L974" s="19"/>
      <c r="M974" s="19"/>
      <c r="N974" s="19"/>
      <c r="O974" s="155"/>
      <c r="P974" s="19"/>
      <c r="Q974" s="19"/>
      <c r="R974" s="17"/>
    </row>
    <row r="975" spans="1:18" x14ac:dyDescent="0.2">
      <c r="A975" s="17"/>
      <c r="B975" s="17"/>
      <c r="C975" s="148"/>
      <c r="D975" s="149"/>
      <c r="E975" s="149"/>
      <c r="F975" s="19"/>
      <c r="G975" s="19"/>
      <c r="H975" s="19"/>
      <c r="I975" s="19"/>
      <c r="J975" s="19"/>
      <c r="K975" s="19"/>
      <c r="L975" s="19"/>
      <c r="M975" s="19"/>
      <c r="N975" s="19"/>
      <c r="O975" s="155"/>
      <c r="P975" s="19"/>
      <c r="Q975" s="19"/>
      <c r="R975" s="17"/>
    </row>
    <row r="976" spans="1:18" x14ac:dyDescent="0.2">
      <c r="A976" s="17"/>
      <c r="B976" s="17"/>
      <c r="C976" s="148"/>
      <c r="D976" s="149"/>
      <c r="E976" s="149"/>
      <c r="F976" s="19"/>
      <c r="G976" s="19"/>
      <c r="H976" s="19"/>
      <c r="I976" s="19"/>
      <c r="J976" s="19"/>
      <c r="K976" s="19"/>
      <c r="L976" s="19"/>
      <c r="M976" s="19"/>
      <c r="N976" s="19"/>
      <c r="O976" s="155"/>
      <c r="P976" s="19"/>
      <c r="Q976" s="19"/>
      <c r="R976" s="17"/>
    </row>
    <row r="977" spans="1:18" x14ac:dyDescent="0.2">
      <c r="A977" s="17"/>
      <c r="B977" s="17"/>
      <c r="C977" s="148"/>
      <c r="D977" s="149"/>
      <c r="E977" s="149"/>
      <c r="F977" s="19"/>
      <c r="G977" s="19"/>
      <c r="H977" s="19"/>
      <c r="I977" s="19"/>
      <c r="J977" s="19"/>
      <c r="K977" s="19"/>
      <c r="L977" s="19"/>
      <c r="M977" s="19"/>
      <c r="N977" s="19"/>
      <c r="O977" s="155"/>
      <c r="P977" s="19"/>
      <c r="Q977" s="19"/>
      <c r="R977" s="17"/>
    </row>
    <row r="978" spans="1:18" x14ac:dyDescent="0.2">
      <c r="A978" s="17"/>
      <c r="B978" s="17"/>
      <c r="C978" s="148"/>
      <c r="D978" s="149"/>
      <c r="E978" s="149"/>
      <c r="F978" s="19"/>
      <c r="G978" s="19"/>
      <c r="H978" s="19"/>
      <c r="I978" s="19"/>
      <c r="J978" s="19"/>
      <c r="K978" s="19"/>
      <c r="L978" s="19"/>
      <c r="M978" s="19"/>
      <c r="N978" s="19"/>
      <c r="O978" s="155"/>
      <c r="P978" s="19"/>
      <c r="Q978" s="19"/>
      <c r="R978" s="17"/>
    </row>
    <row r="979" spans="1:18" x14ac:dyDescent="0.2">
      <c r="A979" s="17"/>
      <c r="B979" s="17"/>
      <c r="C979" s="148"/>
      <c r="D979" s="149"/>
      <c r="E979" s="149"/>
      <c r="F979" s="19"/>
      <c r="G979" s="19"/>
      <c r="H979" s="19"/>
      <c r="I979" s="19"/>
      <c r="J979" s="19"/>
      <c r="K979" s="19"/>
      <c r="L979" s="19"/>
      <c r="M979" s="19"/>
      <c r="N979" s="19"/>
      <c r="O979" s="155"/>
      <c r="P979" s="19"/>
      <c r="Q979" s="19"/>
      <c r="R979" s="17"/>
    </row>
    <row r="980" spans="1:18" x14ac:dyDescent="0.2">
      <c r="A980" s="17"/>
      <c r="B980" s="17"/>
      <c r="C980" s="148"/>
      <c r="D980" s="149"/>
      <c r="E980" s="149"/>
      <c r="F980" s="19"/>
      <c r="G980" s="19"/>
      <c r="H980" s="19"/>
      <c r="I980" s="19"/>
      <c r="J980" s="19"/>
      <c r="K980" s="19"/>
      <c r="L980" s="19"/>
      <c r="M980" s="19"/>
      <c r="N980" s="19"/>
      <c r="O980" s="155"/>
      <c r="P980" s="19"/>
      <c r="Q980" s="19"/>
      <c r="R980" s="17"/>
    </row>
    <row r="981" spans="1:18" x14ac:dyDescent="0.2">
      <c r="A981" s="17"/>
      <c r="B981" s="17"/>
      <c r="C981" s="148"/>
      <c r="D981" s="149"/>
      <c r="E981" s="149"/>
      <c r="F981" s="19"/>
      <c r="G981" s="19"/>
      <c r="H981" s="19"/>
      <c r="I981" s="19"/>
      <c r="J981" s="19"/>
      <c r="K981" s="19"/>
      <c r="L981" s="19"/>
      <c r="M981" s="19"/>
      <c r="N981" s="19"/>
      <c r="O981" s="155"/>
      <c r="P981" s="19"/>
      <c r="Q981" s="19"/>
      <c r="R981" s="17"/>
    </row>
    <row r="982" spans="1:18" x14ac:dyDescent="0.2">
      <c r="A982" s="17"/>
      <c r="B982" s="17"/>
      <c r="C982" s="148"/>
      <c r="D982" s="149"/>
      <c r="E982" s="149"/>
      <c r="F982" s="19"/>
      <c r="G982" s="19"/>
      <c r="H982" s="19"/>
      <c r="I982" s="19"/>
      <c r="J982" s="19"/>
      <c r="K982" s="19"/>
      <c r="L982" s="19"/>
      <c r="M982" s="19"/>
      <c r="N982" s="19"/>
      <c r="O982" s="155"/>
      <c r="P982" s="19"/>
      <c r="Q982" s="19"/>
      <c r="R982" s="17"/>
    </row>
    <row r="983" spans="1:18" x14ac:dyDescent="0.2">
      <c r="A983" s="17"/>
      <c r="B983" s="17"/>
      <c r="C983" s="148"/>
      <c r="D983" s="149"/>
      <c r="E983" s="149"/>
      <c r="F983" s="19"/>
      <c r="G983" s="19"/>
      <c r="H983" s="19"/>
      <c r="I983" s="19"/>
      <c r="J983" s="19"/>
      <c r="K983" s="19"/>
      <c r="L983" s="19"/>
      <c r="M983" s="19"/>
      <c r="N983" s="19"/>
      <c r="O983" s="155"/>
      <c r="P983" s="19"/>
      <c r="Q983" s="19"/>
      <c r="R983" s="17"/>
    </row>
    <row r="984" spans="1:18" x14ac:dyDescent="0.2">
      <c r="A984" s="17"/>
      <c r="B984" s="17"/>
      <c r="C984" s="148"/>
      <c r="D984" s="149"/>
      <c r="E984" s="149"/>
      <c r="F984" s="19"/>
      <c r="G984" s="19"/>
      <c r="H984" s="19"/>
      <c r="I984" s="19"/>
      <c r="J984" s="19"/>
      <c r="K984" s="19"/>
      <c r="L984" s="19"/>
      <c r="M984" s="19"/>
      <c r="N984" s="19"/>
      <c r="O984" s="155"/>
      <c r="P984" s="19"/>
      <c r="Q984" s="19"/>
      <c r="R984" s="17"/>
    </row>
    <row r="985" spans="1:18" x14ac:dyDescent="0.2">
      <c r="A985" s="17"/>
      <c r="B985" s="17"/>
      <c r="C985" s="148"/>
      <c r="D985" s="149"/>
      <c r="E985" s="149"/>
      <c r="F985" s="19"/>
      <c r="G985" s="19"/>
      <c r="H985" s="19"/>
      <c r="I985" s="19"/>
      <c r="J985" s="19"/>
      <c r="K985" s="19"/>
      <c r="L985" s="19"/>
      <c r="M985" s="19"/>
      <c r="N985" s="19"/>
      <c r="O985" s="155"/>
      <c r="P985" s="19"/>
      <c r="Q985" s="19"/>
      <c r="R985" s="17"/>
    </row>
    <row r="986" spans="1:18" x14ac:dyDescent="0.2">
      <c r="A986" s="17"/>
      <c r="B986" s="17"/>
      <c r="C986" s="148"/>
      <c r="D986" s="149"/>
      <c r="E986" s="149"/>
      <c r="F986" s="19"/>
      <c r="G986" s="19"/>
      <c r="H986" s="19"/>
      <c r="I986" s="19"/>
      <c r="J986" s="19"/>
      <c r="K986" s="19"/>
      <c r="L986" s="19"/>
      <c r="M986" s="19"/>
      <c r="N986" s="19"/>
      <c r="O986" s="155"/>
      <c r="P986" s="19"/>
      <c r="Q986" s="19"/>
      <c r="R986" s="17"/>
    </row>
    <row r="987" spans="1:18" x14ac:dyDescent="0.2">
      <c r="A987" s="17"/>
      <c r="B987" s="17"/>
      <c r="C987" s="148"/>
      <c r="D987" s="149"/>
      <c r="E987" s="149"/>
      <c r="F987" s="19"/>
      <c r="G987" s="19"/>
      <c r="H987" s="19"/>
      <c r="I987" s="19"/>
      <c r="J987" s="19"/>
      <c r="K987" s="19"/>
      <c r="L987" s="19"/>
      <c r="M987" s="19"/>
      <c r="N987" s="19"/>
      <c r="O987" s="155"/>
      <c r="P987" s="19"/>
      <c r="Q987" s="19"/>
      <c r="R987" s="17"/>
    </row>
    <row r="988" spans="1:18" x14ac:dyDescent="0.2">
      <c r="A988" s="17"/>
      <c r="B988" s="17"/>
      <c r="C988" s="148"/>
      <c r="D988" s="149"/>
      <c r="E988" s="149"/>
      <c r="F988" s="19"/>
      <c r="G988" s="19"/>
      <c r="H988" s="19"/>
      <c r="I988" s="19"/>
      <c r="J988" s="19"/>
      <c r="K988" s="19"/>
      <c r="L988" s="19"/>
      <c r="M988" s="19"/>
      <c r="N988" s="19"/>
      <c r="O988" s="155"/>
      <c r="P988" s="19"/>
      <c r="Q988" s="19"/>
      <c r="R988" s="17"/>
    </row>
    <row r="989" spans="1:18" x14ac:dyDescent="0.2">
      <c r="A989" s="17"/>
      <c r="B989" s="17"/>
      <c r="C989" s="148"/>
      <c r="D989" s="149"/>
      <c r="E989" s="149"/>
      <c r="F989" s="19"/>
      <c r="G989" s="19"/>
      <c r="H989" s="19"/>
      <c r="I989" s="19"/>
      <c r="J989" s="19"/>
      <c r="K989" s="19"/>
      <c r="L989" s="19"/>
      <c r="M989" s="19"/>
      <c r="N989" s="19"/>
      <c r="O989" s="155"/>
      <c r="P989" s="19"/>
      <c r="Q989" s="19"/>
      <c r="R989" s="17"/>
    </row>
    <row r="990" spans="1:18" x14ac:dyDescent="0.2">
      <c r="A990" s="17"/>
      <c r="B990" s="17"/>
      <c r="C990" s="148"/>
      <c r="D990" s="149"/>
      <c r="E990" s="149"/>
      <c r="F990" s="19"/>
      <c r="G990" s="19"/>
      <c r="H990" s="19"/>
      <c r="I990" s="19"/>
      <c r="J990" s="19"/>
      <c r="K990" s="19"/>
      <c r="L990" s="19"/>
      <c r="M990" s="19"/>
      <c r="N990" s="19"/>
      <c r="O990" s="155"/>
      <c r="P990" s="19"/>
      <c r="Q990" s="19"/>
      <c r="R990" s="17"/>
    </row>
    <row r="991" spans="1:18" x14ac:dyDescent="0.2">
      <c r="A991" s="17"/>
      <c r="B991" s="17"/>
      <c r="C991" s="148"/>
      <c r="D991" s="149"/>
      <c r="E991" s="149"/>
      <c r="F991" s="19"/>
      <c r="G991" s="19"/>
      <c r="H991" s="19"/>
      <c r="I991" s="19"/>
      <c r="J991" s="19"/>
      <c r="K991" s="19"/>
      <c r="L991" s="19"/>
      <c r="M991" s="19"/>
      <c r="N991" s="19"/>
      <c r="O991" s="155"/>
      <c r="P991" s="19"/>
      <c r="Q991" s="19"/>
      <c r="R991" s="17"/>
    </row>
    <row r="992" spans="1:18" x14ac:dyDescent="0.2">
      <c r="A992" s="17"/>
      <c r="B992" s="17"/>
      <c r="C992" s="148"/>
      <c r="D992" s="149"/>
      <c r="E992" s="149"/>
      <c r="F992" s="19"/>
      <c r="G992" s="19"/>
      <c r="H992" s="19"/>
      <c r="I992" s="19"/>
      <c r="J992" s="19"/>
      <c r="K992" s="19"/>
      <c r="L992" s="19"/>
      <c r="M992" s="19"/>
      <c r="N992" s="19"/>
      <c r="O992" s="155"/>
      <c r="P992" s="19"/>
      <c r="Q992" s="19"/>
      <c r="R992" s="17"/>
    </row>
    <row r="993" spans="1:18" x14ac:dyDescent="0.2">
      <c r="A993" s="17"/>
      <c r="B993" s="17"/>
      <c r="C993" s="148"/>
      <c r="D993" s="149"/>
      <c r="E993" s="149"/>
      <c r="F993" s="19"/>
      <c r="G993" s="19"/>
      <c r="H993" s="19"/>
      <c r="I993" s="19"/>
      <c r="J993" s="19"/>
      <c r="K993" s="19"/>
      <c r="L993" s="19"/>
      <c r="M993" s="19"/>
      <c r="N993" s="19"/>
      <c r="O993" s="155"/>
      <c r="P993" s="19"/>
      <c r="Q993" s="19"/>
      <c r="R993" s="17"/>
    </row>
    <row r="994" spans="1:18" x14ac:dyDescent="0.2">
      <c r="A994" s="17"/>
      <c r="B994" s="17"/>
      <c r="C994" s="148"/>
      <c r="D994" s="149"/>
      <c r="E994" s="149"/>
      <c r="F994" s="19"/>
      <c r="G994" s="19"/>
      <c r="H994" s="19"/>
      <c r="I994" s="19"/>
      <c r="J994" s="19"/>
      <c r="K994" s="19"/>
      <c r="L994" s="19"/>
      <c r="M994" s="19"/>
      <c r="N994" s="19"/>
      <c r="O994" s="155"/>
      <c r="P994" s="19"/>
      <c r="Q994" s="19"/>
      <c r="R994" s="17"/>
    </row>
    <row r="995" spans="1:18" x14ac:dyDescent="0.2">
      <c r="A995" s="17"/>
      <c r="B995" s="17"/>
      <c r="C995" s="148"/>
      <c r="D995" s="149"/>
      <c r="E995" s="149"/>
      <c r="F995" s="19"/>
      <c r="G995" s="19"/>
      <c r="H995" s="19"/>
      <c r="I995" s="19"/>
      <c r="J995" s="19"/>
      <c r="K995" s="19"/>
      <c r="L995" s="19"/>
      <c r="M995" s="19"/>
      <c r="N995" s="19"/>
      <c r="O995" s="155"/>
      <c r="P995" s="19"/>
      <c r="Q995" s="19"/>
      <c r="R995" s="17"/>
    </row>
    <row r="996" spans="1:18" x14ac:dyDescent="0.2">
      <c r="A996" s="17"/>
      <c r="B996" s="17"/>
      <c r="C996" s="148"/>
      <c r="D996" s="149"/>
      <c r="E996" s="149"/>
      <c r="F996" s="19"/>
      <c r="G996" s="19"/>
      <c r="H996" s="19"/>
      <c r="I996" s="19"/>
      <c r="J996" s="19"/>
      <c r="K996" s="19"/>
      <c r="L996" s="19"/>
      <c r="M996" s="19"/>
      <c r="N996" s="19"/>
      <c r="O996" s="155"/>
      <c r="P996" s="19"/>
      <c r="Q996" s="19"/>
      <c r="R996" s="17"/>
    </row>
    <row r="997" spans="1:18" x14ac:dyDescent="0.2">
      <c r="A997" s="17"/>
      <c r="B997" s="17"/>
      <c r="C997" s="148"/>
      <c r="D997" s="149"/>
      <c r="E997" s="149"/>
      <c r="F997" s="19"/>
      <c r="G997" s="19"/>
      <c r="H997" s="19"/>
      <c r="I997" s="19"/>
      <c r="J997" s="19"/>
      <c r="K997" s="19"/>
      <c r="L997" s="19"/>
      <c r="M997" s="19"/>
      <c r="N997" s="19"/>
      <c r="O997" s="155"/>
      <c r="P997" s="19"/>
      <c r="Q997" s="19"/>
      <c r="R997" s="17"/>
    </row>
    <row r="998" spans="1:18" x14ac:dyDescent="0.2">
      <c r="A998" s="17"/>
      <c r="B998" s="17"/>
      <c r="C998" s="148"/>
      <c r="D998" s="149"/>
      <c r="E998" s="149"/>
      <c r="F998" s="19"/>
      <c r="G998" s="19"/>
      <c r="H998" s="19"/>
      <c r="I998" s="19"/>
      <c r="J998" s="19"/>
      <c r="K998" s="19"/>
      <c r="L998" s="19"/>
      <c r="M998" s="19"/>
      <c r="N998" s="19"/>
      <c r="O998" s="155"/>
      <c r="P998" s="19"/>
      <c r="Q998" s="19"/>
      <c r="R998" s="17"/>
    </row>
    <row r="999" spans="1:18" x14ac:dyDescent="0.2">
      <c r="A999" s="17"/>
      <c r="B999" s="17"/>
      <c r="C999" s="148"/>
      <c r="D999" s="149"/>
      <c r="E999" s="149"/>
      <c r="F999" s="19"/>
      <c r="G999" s="19"/>
      <c r="H999" s="19"/>
      <c r="I999" s="19"/>
      <c r="J999" s="19"/>
      <c r="K999" s="19"/>
      <c r="L999" s="19"/>
      <c r="M999" s="19"/>
      <c r="N999" s="19"/>
      <c r="O999" s="155"/>
      <c r="P999" s="19"/>
      <c r="Q999" s="19"/>
      <c r="R999" s="17"/>
    </row>
    <row r="1000" spans="1:18" x14ac:dyDescent="0.2">
      <c r="A1000" s="17"/>
      <c r="B1000" s="17"/>
      <c r="C1000" s="148"/>
      <c r="D1000" s="149"/>
      <c r="E1000" s="14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55"/>
      <c r="P1000" s="19"/>
      <c r="Q1000" s="19"/>
      <c r="R1000" s="17"/>
    </row>
    <row r="1001" spans="1:18" x14ac:dyDescent="0.2">
      <c r="A1001" s="17"/>
      <c r="B1001" s="17"/>
      <c r="C1001" s="148"/>
      <c r="D1001" s="149"/>
      <c r="E1001" s="14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55"/>
      <c r="P1001" s="19"/>
      <c r="Q1001" s="19"/>
      <c r="R1001" s="17"/>
    </row>
    <row r="1002" spans="1:18" x14ac:dyDescent="0.2">
      <c r="A1002" s="17"/>
      <c r="B1002" s="17"/>
      <c r="C1002" s="148"/>
      <c r="D1002" s="149"/>
      <c r="E1002" s="14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55"/>
      <c r="P1002" s="19"/>
      <c r="Q1002" s="19"/>
      <c r="R1002" s="17"/>
    </row>
    <row r="1003" spans="1:18" x14ac:dyDescent="0.2">
      <c r="A1003" s="17"/>
      <c r="B1003" s="17"/>
      <c r="C1003" s="148"/>
      <c r="D1003" s="149"/>
      <c r="E1003" s="14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55"/>
      <c r="P1003" s="19"/>
      <c r="Q1003" s="19"/>
      <c r="R1003" s="17"/>
    </row>
    <row r="1004" spans="1:18" x14ac:dyDescent="0.2">
      <c r="A1004" s="17"/>
      <c r="B1004" s="17"/>
      <c r="C1004" s="148"/>
      <c r="D1004" s="149"/>
      <c r="E1004" s="14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55"/>
      <c r="P1004" s="19"/>
      <c r="Q1004" s="19"/>
      <c r="R1004" s="17"/>
    </row>
    <row r="1005" spans="1:18" x14ac:dyDescent="0.2">
      <c r="A1005" s="17"/>
      <c r="B1005" s="17"/>
      <c r="C1005" s="148"/>
      <c r="D1005" s="149"/>
      <c r="E1005" s="14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55"/>
      <c r="P1005" s="19"/>
      <c r="Q1005" s="19"/>
      <c r="R1005" s="17"/>
    </row>
    <row r="1006" spans="1:18" x14ac:dyDescent="0.2">
      <c r="A1006" s="17"/>
      <c r="B1006" s="17"/>
      <c r="C1006" s="148"/>
      <c r="D1006" s="149"/>
      <c r="E1006" s="14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55"/>
      <c r="P1006" s="19"/>
      <c r="Q1006" s="19"/>
      <c r="R1006" s="17"/>
    </row>
    <row r="1007" spans="1:18" x14ac:dyDescent="0.2">
      <c r="A1007" s="17"/>
      <c r="B1007" s="17"/>
      <c r="C1007" s="148"/>
      <c r="D1007" s="149"/>
      <c r="E1007" s="14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55"/>
      <c r="P1007" s="19"/>
      <c r="Q1007" s="19"/>
      <c r="R1007" s="17"/>
    </row>
    <row r="1008" spans="1:18" x14ac:dyDescent="0.2">
      <c r="A1008" s="17"/>
      <c r="B1008" s="17"/>
      <c r="C1008" s="148"/>
      <c r="D1008" s="149"/>
      <c r="E1008" s="14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55"/>
      <c r="P1008" s="19"/>
      <c r="Q1008" s="19"/>
      <c r="R1008" s="17"/>
    </row>
    <row r="1009" spans="1:18" x14ac:dyDescent="0.2">
      <c r="A1009" s="17"/>
      <c r="B1009" s="17"/>
      <c r="C1009" s="148"/>
      <c r="D1009" s="149"/>
      <c r="E1009" s="14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55"/>
      <c r="P1009" s="19"/>
      <c r="Q1009" s="19"/>
      <c r="R1009" s="17"/>
    </row>
    <row r="1010" spans="1:18" x14ac:dyDescent="0.2">
      <c r="A1010" s="17"/>
      <c r="B1010" s="17"/>
      <c r="C1010" s="148"/>
      <c r="D1010" s="149"/>
      <c r="E1010" s="14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55"/>
      <c r="P1010" s="19"/>
      <c r="Q1010" s="19"/>
      <c r="R1010" s="17"/>
    </row>
    <row r="1011" spans="1:18" x14ac:dyDescent="0.2">
      <c r="A1011" s="17"/>
      <c r="B1011" s="17"/>
      <c r="C1011" s="148"/>
      <c r="D1011" s="149"/>
      <c r="E1011" s="14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55"/>
      <c r="P1011" s="19"/>
      <c r="Q1011" s="19"/>
      <c r="R1011" s="17"/>
    </row>
    <row r="1012" spans="1:18" x14ac:dyDescent="0.2">
      <c r="A1012" s="17"/>
      <c r="B1012" s="17"/>
      <c r="C1012" s="148"/>
      <c r="D1012" s="149"/>
      <c r="E1012" s="14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55"/>
      <c r="P1012" s="19"/>
      <c r="Q1012" s="19"/>
      <c r="R1012" s="17"/>
    </row>
    <row r="1013" spans="1:18" x14ac:dyDescent="0.2">
      <c r="A1013" s="17"/>
      <c r="B1013" s="17"/>
      <c r="C1013" s="148"/>
      <c r="D1013" s="149"/>
      <c r="E1013" s="14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55"/>
      <c r="P1013" s="19"/>
      <c r="Q1013" s="19"/>
      <c r="R1013" s="17"/>
    </row>
    <row r="1014" spans="1:18" x14ac:dyDescent="0.2">
      <c r="A1014" s="17"/>
      <c r="B1014" s="17"/>
      <c r="C1014" s="148"/>
      <c r="D1014" s="149"/>
      <c r="E1014" s="14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55"/>
      <c r="P1014" s="19"/>
      <c r="Q1014" s="19"/>
      <c r="R1014" s="17"/>
    </row>
    <row r="1015" spans="1:18" x14ac:dyDescent="0.2">
      <c r="A1015" s="17"/>
      <c r="B1015" s="17"/>
      <c r="C1015" s="148"/>
      <c r="D1015" s="149"/>
      <c r="E1015" s="14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55"/>
      <c r="P1015" s="19"/>
      <c r="Q1015" s="19"/>
      <c r="R1015" s="17"/>
    </row>
    <row r="1016" spans="1:18" x14ac:dyDescent="0.2">
      <c r="A1016" s="17"/>
      <c r="B1016" s="17"/>
      <c r="C1016" s="148"/>
      <c r="D1016" s="149"/>
      <c r="E1016" s="14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55"/>
      <c r="P1016" s="19"/>
      <c r="Q1016" s="19"/>
      <c r="R1016" s="17"/>
    </row>
    <row r="1017" spans="1:18" x14ac:dyDescent="0.2">
      <c r="A1017" s="17"/>
      <c r="B1017" s="17"/>
      <c r="C1017" s="148"/>
      <c r="D1017" s="149"/>
      <c r="E1017" s="14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55"/>
      <c r="P1017" s="19"/>
      <c r="Q1017" s="19"/>
      <c r="R1017" s="17"/>
    </row>
    <row r="1018" spans="1:18" x14ac:dyDescent="0.2">
      <c r="A1018" s="17"/>
      <c r="B1018" s="17"/>
      <c r="C1018" s="148"/>
      <c r="D1018" s="149"/>
      <c r="E1018" s="14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55"/>
      <c r="P1018" s="19"/>
      <c r="Q1018" s="19"/>
      <c r="R1018" s="17"/>
    </row>
    <row r="1019" spans="1:18" x14ac:dyDescent="0.2">
      <c r="A1019" s="17"/>
      <c r="B1019" s="17"/>
      <c r="C1019" s="148"/>
      <c r="D1019" s="149"/>
      <c r="E1019" s="14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55"/>
      <c r="P1019" s="19"/>
      <c r="Q1019" s="19"/>
      <c r="R1019" s="17"/>
    </row>
    <row r="1020" spans="1:18" x14ac:dyDescent="0.2">
      <c r="A1020" s="17"/>
      <c r="B1020" s="17"/>
      <c r="C1020" s="148"/>
      <c r="D1020" s="149"/>
      <c r="E1020" s="14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55"/>
      <c r="P1020" s="19"/>
      <c r="Q1020" s="19"/>
      <c r="R1020" s="17"/>
    </row>
    <row r="1021" spans="1:18" x14ac:dyDescent="0.2">
      <c r="A1021" s="17"/>
      <c r="B1021" s="17"/>
      <c r="C1021" s="148"/>
      <c r="D1021" s="149"/>
      <c r="E1021" s="14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55"/>
      <c r="P1021" s="19"/>
      <c r="Q1021" s="19"/>
      <c r="R1021" s="17"/>
    </row>
    <row r="1022" spans="1:18" x14ac:dyDescent="0.2">
      <c r="A1022" s="17"/>
      <c r="B1022" s="17"/>
      <c r="C1022" s="148"/>
      <c r="D1022" s="149"/>
      <c r="E1022" s="14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55"/>
      <c r="P1022" s="19"/>
      <c r="Q1022" s="19"/>
      <c r="R1022" s="17"/>
    </row>
    <row r="1023" spans="1:18" x14ac:dyDescent="0.2">
      <c r="A1023" s="17"/>
      <c r="B1023" s="17"/>
      <c r="C1023" s="148"/>
      <c r="D1023" s="149"/>
      <c r="E1023" s="14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55"/>
      <c r="P1023" s="19"/>
      <c r="Q1023" s="19"/>
      <c r="R1023" s="17"/>
    </row>
    <row r="1024" spans="1:18" x14ac:dyDescent="0.2">
      <c r="A1024" s="17"/>
      <c r="B1024" s="17"/>
      <c r="C1024" s="148"/>
      <c r="D1024" s="149"/>
      <c r="E1024" s="14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55"/>
      <c r="P1024" s="19"/>
      <c r="Q1024" s="19"/>
      <c r="R1024" s="17"/>
    </row>
    <row r="1025" spans="1:18" x14ac:dyDescent="0.2">
      <c r="A1025" s="17"/>
      <c r="B1025" s="17"/>
      <c r="C1025" s="148"/>
      <c r="D1025" s="149"/>
      <c r="E1025" s="14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55"/>
      <c r="P1025" s="19"/>
      <c r="Q1025" s="19"/>
      <c r="R1025" s="17"/>
    </row>
    <row r="1026" spans="1:18" x14ac:dyDescent="0.2">
      <c r="A1026" s="17"/>
      <c r="B1026" s="17"/>
      <c r="C1026" s="148"/>
      <c r="D1026" s="149"/>
      <c r="E1026" s="14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55"/>
      <c r="P1026" s="19"/>
      <c r="Q1026" s="19"/>
      <c r="R1026" s="17"/>
    </row>
    <row r="1027" spans="1:18" x14ac:dyDescent="0.2">
      <c r="A1027" s="17"/>
      <c r="B1027" s="17"/>
      <c r="C1027" s="148"/>
      <c r="D1027" s="149"/>
      <c r="E1027" s="14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55"/>
      <c r="P1027" s="19"/>
      <c r="Q1027" s="19"/>
      <c r="R1027" s="17"/>
    </row>
    <row r="1028" spans="1:18" x14ac:dyDescent="0.2">
      <c r="A1028" s="17"/>
      <c r="B1028" s="17"/>
      <c r="C1028" s="148"/>
      <c r="D1028" s="149"/>
      <c r="E1028" s="14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55"/>
      <c r="P1028" s="19"/>
      <c r="Q1028" s="19"/>
      <c r="R1028" s="17"/>
    </row>
    <row r="1029" spans="1:18" x14ac:dyDescent="0.2">
      <c r="A1029" s="17"/>
      <c r="B1029" s="17"/>
      <c r="C1029" s="148"/>
      <c r="D1029" s="149"/>
      <c r="E1029" s="14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55"/>
      <c r="P1029" s="19"/>
      <c r="Q1029" s="19"/>
      <c r="R1029" s="17"/>
    </row>
    <row r="1030" spans="1:18" x14ac:dyDescent="0.2">
      <c r="A1030" s="17"/>
      <c r="B1030" s="17"/>
      <c r="C1030" s="148"/>
      <c r="D1030" s="149"/>
      <c r="E1030" s="14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55"/>
      <c r="P1030" s="19"/>
      <c r="Q1030" s="19"/>
      <c r="R1030" s="17"/>
    </row>
    <row r="1031" spans="1:18" x14ac:dyDescent="0.2">
      <c r="A1031" s="17"/>
      <c r="B1031" s="17"/>
      <c r="C1031" s="148"/>
      <c r="D1031" s="149"/>
      <c r="E1031" s="14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55"/>
      <c r="P1031" s="19"/>
      <c r="Q1031" s="19"/>
      <c r="R1031" s="17"/>
    </row>
    <row r="1032" spans="1:18" x14ac:dyDescent="0.2">
      <c r="A1032" s="17"/>
      <c r="B1032" s="17"/>
      <c r="C1032" s="148"/>
      <c r="D1032" s="149"/>
      <c r="E1032" s="14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55"/>
      <c r="P1032" s="19"/>
      <c r="Q1032" s="19"/>
      <c r="R1032" s="17"/>
    </row>
    <row r="1033" spans="1:18" x14ac:dyDescent="0.2">
      <c r="A1033" s="17"/>
      <c r="B1033" s="17"/>
      <c r="C1033" s="148"/>
      <c r="D1033" s="149"/>
      <c r="E1033" s="14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55"/>
      <c r="P1033" s="19"/>
      <c r="Q1033" s="19"/>
      <c r="R1033" s="17"/>
    </row>
    <row r="1034" spans="1:18" x14ac:dyDescent="0.2">
      <c r="A1034" s="17"/>
      <c r="B1034" s="17"/>
      <c r="C1034" s="148"/>
      <c r="D1034" s="149"/>
      <c r="E1034" s="14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55"/>
      <c r="P1034" s="19"/>
      <c r="Q1034" s="19"/>
      <c r="R1034" s="17"/>
    </row>
    <row r="1035" spans="1:18" x14ac:dyDescent="0.2">
      <c r="A1035" s="17"/>
      <c r="B1035" s="17"/>
      <c r="C1035" s="148"/>
      <c r="D1035" s="149"/>
      <c r="E1035" s="14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55"/>
      <c r="P1035" s="19"/>
      <c r="Q1035" s="19"/>
      <c r="R1035" s="17"/>
    </row>
    <row r="1036" spans="1:18" x14ac:dyDescent="0.2">
      <c r="A1036" s="17"/>
      <c r="B1036" s="17"/>
      <c r="C1036" s="148"/>
      <c r="D1036" s="149"/>
      <c r="E1036" s="14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55"/>
      <c r="P1036" s="19"/>
      <c r="Q1036" s="19"/>
      <c r="R1036" s="17"/>
    </row>
    <row r="1037" spans="1:18" x14ac:dyDescent="0.2">
      <c r="A1037" s="17"/>
      <c r="B1037" s="17"/>
      <c r="C1037" s="148"/>
      <c r="D1037" s="149"/>
      <c r="E1037" s="14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55"/>
      <c r="P1037" s="19"/>
      <c r="Q1037" s="19"/>
      <c r="R1037" s="17"/>
    </row>
    <row r="1038" spans="1:18" x14ac:dyDescent="0.2">
      <c r="A1038" s="17"/>
      <c r="B1038" s="17"/>
      <c r="C1038" s="148"/>
      <c r="D1038" s="149"/>
      <c r="E1038" s="14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55"/>
      <c r="P1038" s="19"/>
      <c r="Q1038" s="19"/>
      <c r="R1038" s="17"/>
    </row>
    <row r="1039" spans="1:18" x14ac:dyDescent="0.2">
      <c r="A1039" s="17"/>
      <c r="B1039" s="17"/>
      <c r="C1039" s="148"/>
      <c r="D1039" s="149"/>
      <c r="E1039" s="14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55"/>
      <c r="P1039" s="19"/>
      <c r="Q1039" s="19"/>
      <c r="R1039" s="17"/>
    </row>
    <row r="1040" spans="1:18" x14ac:dyDescent="0.2">
      <c r="A1040" s="17"/>
      <c r="B1040" s="17"/>
      <c r="C1040" s="148"/>
      <c r="D1040" s="149"/>
      <c r="E1040" s="14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55"/>
      <c r="P1040" s="19"/>
      <c r="Q1040" s="19"/>
      <c r="R1040" s="17"/>
    </row>
    <row r="1041" spans="1:18" x14ac:dyDescent="0.2">
      <c r="A1041" s="17"/>
      <c r="B1041" s="17"/>
      <c r="C1041" s="148"/>
      <c r="D1041" s="149"/>
      <c r="E1041" s="14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55"/>
      <c r="P1041" s="19"/>
      <c r="Q1041" s="19"/>
      <c r="R1041" s="17"/>
    </row>
    <row r="1042" spans="1:18" x14ac:dyDescent="0.2">
      <c r="A1042" s="17"/>
      <c r="B1042" s="17"/>
      <c r="C1042" s="148"/>
      <c r="D1042" s="149"/>
      <c r="E1042" s="14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55"/>
      <c r="P1042" s="19"/>
      <c r="Q1042" s="19"/>
      <c r="R1042" s="17"/>
    </row>
    <row r="1043" spans="1:18" x14ac:dyDescent="0.2">
      <c r="A1043" s="17"/>
      <c r="B1043" s="17"/>
      <c r="C1043" s="148"/>
      <c r="D1043" s="149"/>
      <c r="E1043" s="14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55"/>
      <c r="P1043" s="19"/>
      <c r="Q1043" s="19"/>
      <c r="R1043" s="17"/>
    </row>
    <row r="1044" spans="1:18" x14ac:dyDescent="0.2">
      <c r="A1044" s="17"/>
      <c r="B1044" s="17"/>
      <c r="C1044" s="148"/>
      <c r="D1044" s="149"/>
      <c r="E1044" s="14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55"/>
      <c r="P1044" s="19"/>
      <c r="Q1044" s="19"/>
      <c r="R1044" s="17"/>
    </row>
    <row r="1045" spans="1:18" x14ac:dyDescent="0.2">
      <c r="A1045" s="17"/>
      <c r="B1045" s="17"/>
      <c r="C1045" s="148"/>
      <c r="D1045" s="149"/>
      <c r="E1045" s="14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55"/>
      <c r="P1045" s="19"/>
      <c r="Q1045" s="19"/>
      <c r="R1045" s="17"/>
    </row>
    <row r="1046" spans="1:18" x14ac:dyDescent="0.2">
      <c r="A1046" s="17"/>
      <c r="B1046" s="17"/>
      <c r="C1046" s="148"/>
      <c r="D1046" s="149"/>
      <c r="E1046" s="14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55"/>
      <c r="P1046" s="19"/>
      <c r="Q1046" s="19"/>
      <c r="R1046" s="17"/>
    </row>
    <row r="1047" spans="1:18" x14ac:dyDescent="0.2">
      <c r="A1047" s="17"/>
      <c r="B1047" s="17"/>
      <c r="C1047" s="148"/>
      <c r="D1047" s="149"/>
      <c r="E1047" s="14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55"/>
      <c r="P1047" s="19"/>
      <c r="Q1047" s="19"/>
      <c r="R1047" s="17"/>
    </row>
    <row r="1048" spans="1:18" x14ac:dyDescent="0.2">
      <c r="A1048" s="17"/>
      <c r="B1048" s="17"/>
      <c r="C1048" s="148"/>
      <c r="D1048" s="149"/>
      <c r="E1048" s="14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55"/>
      <c r="P1048" s="19"/>
      <c r="Q1048" s="19"/>
      <c r="R1048" s="17"/>
    </row>
    <row r="1049" spans="1:18" x14ac:dyDescent="0.2">
      <c r="A1049" s="17"/>
      <c r="B1049" s="17"/>
      <c r="C1049" s="148"/>
      <c r="D1049" s="149"/>
      <c r="E1049" s="14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55"/>
      <c r="P1049" s="19"/>
      <c r="Q1049" s="19"/>
      <c r="R1049" s="17"/>
    </row>
    <row r="1050" spans="1:18" x14ac:dyDescent="0.2">
      <c r="A1050" s="17"/>
      <c r="B1050" s="17"/>
      <c r="C1050" s="148"/>
      <c r="D1050" s="149"/>
      <c r="E1050" s="14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55"/>
      <c r="P1050" s="19"/>
      <c r="Q1050" s="19"/>
      <c r="R1050" s="17"/>
    </row>
    <row r="1051" spans="1:18" x14ac:dyDescent="0.2">
      <c r="A1051" s="17"/>
      <c r="B1051" s="17"/>
      <c r="C1051" s="148"/>
      <c r="D1051" s="149"/>
      <c r="E1051" s="14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55"/>
      <c r="P1051" s="19"/>
      <c r="Q1051" s="19"/>
      <c r="R1051" s="17"/>
    </row>
    <row r="1052" spans="1:18" x14ac:dyDescent="0.2">
      <c r="A1052" s="17"/>
      <c r="B1052" s="17"/>
      <c r="C1052" s="148"/>
      <c r="D1052" s="149"/>
      <c r="E1052" s="14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55"/>
      <c r="P1052" s="19"/>
      <c r="Q1052" s="19"/>
      <c r="R1052" s="17"/>
    </row>
    <row r="1053" spans="1:18" x14ac:dyDescent="0.2">
      <c r="A1053" s="17"/>
      <c r="B1053" s="17"/>
      <c r="C1053" s="148"/>
      <c r="D1053" s="149"/>
      <c r="E1053" s="14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55"/>
      <c r="P1053" s="19"/>
      <c r="Q1053" s="19"/>
      <c r="R1053" s="17"/>
    </row>
    <row r="1054" spans="1:18" x14ac:dyDescent="0.2">
      <c r="A1054" s="17"/>
      <c r="B1054" s="17"/>
      <c r="C1054" s="148"/>
      <c r="D1054" s="149"/>
      <c r="E1054" s="14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55"/>
      <c r="P1054" s="19"/>
      <c r="Q1054" s="19"/>
      <c r="R1054" s="17"/>
    </row>
    <row r="1055" spans="1:18" x14ac:dyDescent="0.2">
      <c r="A1055" s="17"/>
      <c r="B1055" s="17"/>
      <c r="C1055" s="148"/>
      <c r="D1055" s="149"/>
      <c r="E1055" s="14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55"/>
      <c r="P1055" s="19"/>
      <c r="Q1055" s="19"/>
      <c r="R1055" s="17"/>
    </row>
    <row r="1056" spans="1:18" x14ac:dyDescent="0.2">
      <c r="A1056" s="17"/>
      <c r="B1056" s="17"/>
      <c r="C1056" s="148"/>
      <c r="D1056" s="149"/>
      <c r="E1056" s="14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55"/>
      <c r="P1056" s="19"/>
      <c r="Q1056" s="19"/>
      <c r="R1056" s="17"/>
    </row>
    <row r="1057" spans="1:18" x14ac:dyDescent="0.2">
      <c r="A1057" s="17"/>
      <c r="B1057" s="17"/>
      <c r="C1057" s="148"/>
      <c r="D1057" s="149"/>
      <c r="E1057" s="14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55"/>
      <c r="P1057" s="19"/>
      <c r="Q1057" s="19"/>
      <c r="R1057" s="17"/>
    </row>
    <row r="1058" spans="1:18" x14ac:dyDescent="0.2">
      <c r="A1058" s="17"/>
      <c r="B1058" s="17"/>
      <c r="C1058" s="148"/>
      <c r="D1058" s="149"/>
      <c r="E1058" s="14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55"/>
      <c r="P1058" s="19"/>
      <c r="Q1058" s="19"/>
      <c r="R1058" s="17"/>
    </row>
    <row r="1059" spans="1:18" x14ac:dyDescent="0.2">
      <c r="A1059" s="17"/>
      <c r="B1059" s="17"/>
      <c r="C1059" s="148"/>
      <c r="D1059" s="149"/>
      <c r="E1059" s="14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55"/>
      <c r="P1059" s="19"/>
      <c r="Q1059" s="19"/>
      <c r="R1059" s="17"/>
    </row>
    <row r="1060" spans="1:18" x14ac:dyDescent="0.2">
      <c r="A1060" s="17"/>
      <c r="B1060" s="17"/>
      <c r="C1060" s="148"/>
      <c r="D1060" s="149"/>
      <c r="E1060" s="14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55"/>
      <c r="P1060" s="19"/>
      <c r="Q1060" s="19"/>
      <c r="R1060" s="17"/>
    </row>
    <row r="1061" spans="1:18" x14ac:dyDescent="0.2">
      <c r="A1061" s="17"/>
      <c r="B1061" s="17"/>
      <c r="C1061" s="148"/>
      <c r="D1061" s="149"/>
      <c r="E1061" s="14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55"/>
      <c r="P1061" s="19"/>
      <c r="Q1061" s="19"/>
      <c r="R1061" s="17"/>
    </row>
    <row r="1062" spans="1:18" x14ac:dyDescent="0.2">
      <c r="A1062" s="17"/>
      <c r="B1062" s="17"/>
      <c r="C1062" s="148"/>
      <c r="D1062" s="149"/>
      <c r="E1062" s="14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55"/>
      <c r="P1062" s="19"/>
      <c r="Q1062" s="19"/>
      <c r="R1062" s="17"/>
    </row>
    <row r="1063" spans="1:18" x14ac:dyDescent="0.2">
      <c r="A1063" s="17"/>
      <c r="B1063" s="17"/>
      <c r="C1063" s="148"/>
      <c r="D1063" s="149"/>
      <c r="E1063" s="14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55"/>
      <c r="P1063" s="19"/>
      <c r="Q1063" s="19"/>
      <c r="R1063" s="17"/>
    </row>
    <row r="1064" spans="1:18" x14ac:dyDescent="0.2">
      <c r="A1064" s="17"/>
      <c r="B1064" s="17"/>
      <c r="C1064" s="148"/>
      <c r="D1064" s="149"/>
      <c r="E1064" s="14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55"/>
      <c r="P1064" s="19"/>
      <c r="Q1064" s="19"/>
      <c r="R1064" s="17"/>
    </row>
    <row r="1065" spans="1:18" x14ac:dyDescent="0.2">
      <c r="A1065" s="17"/>
      <c r="B1065" s="17"/>
      <c r="C1065" s="148"/>
      <c r="D1065" s="149"/>
      <c r="E1065" s="14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55"/>
      <c r="P1065" s="19"/>
      <c r="Q1065" s="19"/>
      <c r="R1065" s="17"/>
    </row>
    <row r="1066" spans="1:18" x14ac:dyDescent="0.2">
      <c r="A1066" s="17"/>
      <c r="B1066" s="17"/>
      <c r="C1066" s="148"/>
      <c r="D1066" s="149"/>
      <c r="E1066" s="14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55"/>
      <c r="P1066" s="19"/>
      <c r="Q1066" s="19"/>
      <c r="R1066" s="17"/>
    </row>
    <row r="1067" spans="1:18" x14ac:dyDescent="0.2">
      <c r="A1067" s="17"/>
      <c r="B1067" s="17"/>
      <c r="C1067" s="148"/>
      <c r="D1067" s="149"/>
      <c r="E1067" s="14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55"/>
      <c r="P1067" s="19"/>
      <c r="Q1067" s="19"/>
      <c r="R1067" s="17"/>
    </row>
    <row r="1068" spans="1:18" x14ac:dyDescent="0.2">
      <c r="A1068" s="17"/>
      <c r="B1068" s="17"/>
      <c r="C1068" s="148"/>
      <c r="D1068" s="149"/>
      <c r="E1068" s="14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55"/>
      <c r="P1068" s="19"/>
      <c r="Q1068" s="19"/>
      <c r="R1068" s="17"/>
    </row>
    <row r="1069" spans="1:18" x14ac:dyDescent="0.2">
      <c r="A1069" s="17"/>
      <c r="B1069" s="17"/>
      <c r="C1069" s="148"/>
      <c r="D1069" s="149"/>
      <c r="E1069" s="14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55"/>
      <c r="P1069" s="19"/>
      <c r="Q1069" s="19"/>
      <c r="R1069" s="17"/>
    </row>
    <row r="1070" spans="1:18" x14ac:dyDescent="0.2">
      <c r="A1070" s="17"/>
      <c r="B1070" s="17"/>
      <c r="C1070" s="148"/>
      <c r="D1070" s="149"/>
      <c r="E1070" s="14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55"/>
      <c r="P1070" s="19"/>
      <c r="Q1070" s="19"/>
      <c r="R1070" s="17"/>
    </row>
    <row r="1071" spans="1:18" x14ac:dyDescent="0.2">
      <c r="A1071" s="17"/>
      <c r="B1071" s="17"/>
      <c r="C1071" s="148"/>
      <c r="D1071" s="149"/>
      <c r="E1071" s="14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55"/>
      <c r="P1071" s="19"/>
      <c r="Q1071" s="19"/>
      <c r="R1071" s="17"/>
    </row>
    <row r="1072" spans="1:18" x14ac:dyDescent="0.2">
      <c r="A1072" s="17"/>
      <c r="B1072" s="17"/>
      <c r="C1072" s="148"/>
      <c r="D1072" s="149"/>
      <c r="E1072" s="14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55"/>
      <c r="P1072" s="19"/>
      <c r="Q1072" s="19"/>
      <c r="R1072" s="17"/>
    </row>
    <row r="1073" spans="1:18" x14ac:dyDescent="0.2">
      <c r="A1073" s="17"/>
      <c r="B1073" s="17"/>
      <c r="C1073" s="148"/>
      <c r="D1073" s="149"/>
      <c r="E1073" s="14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55"/>
      <c r="P1073" s="19"/>
      <c r="Q1073" s="19"/>
      <c r="R1073" s="17"/>
    </row>
    <row r="1074" spans="1:18" x14ac:dyDescent="0.2">
      <c r="A1074" s="17"/>
      <c r="B1074" s="17"/>
      <c r="C1074" s="148"/>
      <c r="D1074" s="149"/>
      <c r="E1074" s="14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55"/>
      <c r="P1074" s="19"/>
      <c r="Q1074" s="19"/>
      <c r="R1074" s="17"/>
    </row>
    <row r="1075" spans="1:18" x14ac:dyDescent="0.2">
      <c r="A1075" s="17"/>
      <c r="B1075" s="17"/>
      <c r="C1075" s="148"/>
      <c r="D1075" s="149"/>
      <c r="E1075" s="14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55"/>
      <c r="P1075" s="19"/>
      <c r="Q1075" s="19"/>
      <c r="R1075" s="17"/>
    </row>
    <row r="1076" spans="1:18" x14ac:dyDescent="0.2">
      <c r="A1076" s="17"/>
      <c r="B1076" s="17"/>
      <c r="C1076" s="148"/>
      <c r="D1076" s="149"/>
      <c r="E1076" s="14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55"/>
      <c r="P1076" s="19"/>
      <c r="Q1076" s="19"/>
      <c r="R1076" s="17"/>
    </row>
    <row r="1077" spans="1:18" x14ac:dyDescent="0.2">
      <c r="A1077" s="17"/>
      <c r="B1077" s="17"/>
      <c r="C1077" s="148"/>
      <c r="D1077" s="149"/>
      <c r="E1077" s="14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55"/>
      <c r="P1077" s="19"/>
      <c r="Q1077" s="19"/>
      <c r="R1077" s="17"/>
    </row>
    <row r="1078" spans="1:18" x14ac:dyDescent="0.2">
      <c r="A1078" s="17"/>
      <c r="B1078" s="17"/>
      <c r="C1078" s="148"/>
      <c r="D1078" s="149"/>
      <c r="E1078" s="14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55"/>
      <c r="P1078" s="19"/>
      <c r="Q1078" s="19"/>
      <c r="R1078" s="17"/>
    </row>
    <row r="1079" spans="1:18" x14ac:dyDescent="0.2">
      <c r="A1079" s="17"/>
      <c r="B1079" s="17"/>
      <c r="C1079" s="148"/>
      <c r="D1079" s="149"/>
      <c r="E1079" s="14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55"/>
      <c r="P1079" s="19"/>
      <c r="Q1079" s="19"/>
      <c r="R1079" s="17"/>
    </row>
    <row r="1080" spans="1:18" x14ac:dyDescent="0.2">
      <c r="A1080" s="17"/>
      <c r="B1080" s="17"/>
      <c r="C1080" s="148"/>
      <c r="D1080" s="149"/>
      <c r="E1080" s="14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55"/>
      <c r="P1080" s="19"/>
      <c r="Q1080" s="19"/>
      <c r="R1080" s="17"/>
    </row>
    <row r="1081" spans="1:18" x14ac:dyDescent="0.2">
      <c r="A1081" s="17"/>
      <c r="B1081" s="17"/>
      <c r="C1081" s="148"/>
      <c r="D1081" s="149"/>
      <c r="E1081" s="14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55"/>
      <c r="P1081" s="19"/>
      <c r="Q1081" s="19"/>
      <c r="R1081" s="17"/>
    </row>
    <row r="1082" spans="1:18" x14ac:dyDescent="0.2">
      <c r="A1082" s="17"/>
      <c r="B1082" s="17"/>
      <c r="C1082" s="148"/>
      <c r="D1082" s="149"/>
      <c r="E1082" s="14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55"/>
      <c r="P1082" s="19"/>
      <c r="Q1082" s="19"/>
      <c r="R1082" s="17"/>
    </row>
    <row r="1083" spans="1:18" x14ac:dyDescent="0.2">
      <c r="A1083" s="17"/>
      <c r="B1083" s="17"/>
      <c r="C1083" s="148"/>
      <c r="D1083" s="149"/>
      <c r="E1083" s="14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55"/>
      <c r="P1083" s="19"/>
      <c r="Q1083" s="19"/>
      <c r="R1083" s="17"/>
    </row>
    <row r="1084" spans="1:18" x14ac:dyDescent="0.2">
      <c r="A1084" s="17"/>
      <c r="B1084" s="17"/>
      <c r="C1084" s="148"/>
      <c r="D1084" s="149"/>
      <c r="E1084" s="14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55"/>
      <c r="P1084" s="19"/>
      <c r="Q1084" s="19"/>
      <c r="R1084" s="17"/>
    </row>
    <row r="1085" spans="1:18" x14ac:dyDescent="0.2">
      <c r="A1085" s="17"/>
      <c r="B1085" s="17"/>
      <c r="C1085" s="148"/>
      <c r="D1085" s="149"/>
      <c r="E1085" s="14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55"/>
      <c r="P1085" s="19"/>
      <c r="Q1085" s="19"/>
      <c r="R1085" s="17"/>
    </row>
    <row r="1086" spans="1:18" x14ac:dyDescent="0.2">
      <c r="A1086" s="17"/>
      <c r="B1086" s="17"/>
      <c r="C1086" s="148"/>
      <c r="D1086" s="149"/>
      <c r="E1086" s="14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55"/>
      <c r="P1086" s="19"/>
      <c r="Q1086" s="19"/>
      <c r="R1086" s="17"/>
    </row>
    <row r="1087" spans="1:18" x14ac:dyDescent="0.2">
      <c r="A1087" s="17"/>
      <c r="B1087" s="17"/>
      <c r="C1087" s="148"/>
      <c r="D1087" s="149"/>
      <c r="E1087" s="14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55"/>
      <c r="P1087" s="19"/>
      <c r="Q1087" s="19"/>
      <c r="R1087" s="17"/>
    </row>
    <row r="1088" spans="1:18" x14ac:dyDescent="0.2">
      <c r="A1088" s="17"/>
      <c r="B1088" s="17"/>
      <c r="C1088" s="148"/>
      <c r="D1088" s="149"/>
      <c r="E1088" s="14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55"/>
      <c r="P1088" s="19"/>
      <c r="Q1088" s="19"/>
      <c r="R1088" s="17"/>
    </row>
    <row r="1089" spans="1:18" x14ac:dyDescent="0.2">
      <c r="A1089" s="17"/>
      <c r="B1089" s="17"/>
      <c r="C1089" s="148"/>
      <c r="D1089" s="149"/>
      <c r="E1089" s="14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55"/>
      <c r="P1089" s="19"/>
      <c r="Q1089" s="19"/>
      <c r="R1089" s="17"/>
    </row>
    <row r="1090" spans="1:18" x14ac:dyDescent="0.2">
      <c r="A1090" s="17"/>
      <c r="B1090" s="17"/>
      <c r="C1090" s="148"/>
      <c r="D1090" s="149"/>
      <c r="E1090" s="14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55"/>
      <c r="P1090" s="19"/>
      <c r="Q1090" s="19"/>
      <c r="R1090" s="17"/>
    </row>
    <row r="1091" spans="1:18" x14ac:dyDescent="0.2">
      <c r="A1091" s="17"/>
      <c r="B1091" s="17"/>
      <c r="C1091" s="148"/>
      <c r="D1091" s="149"/>
      <c r="E1091" s="14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55"/>
      <c r="P1091" s="19"/>
      <c r="Q1091" s="19"/>
      <c r="R1091" s="17"/>
    </row>
    <row r="1092" spans="1:18" x14ac:dyDescent="0.2">
      <c r="A1092" s="17"/>
      <c r="B1092" s="17"/>
      <c r="C1092" s="148"/>
      <c r="D1092" s="149"/>
      <c r="E1092" s="14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55"/>
      <c r="P1092" s="19"/>
      <c r="Q1092" s="19"/>
      <c r="R1092" s="17"/>
    </row>
    <row r="1093" spans="1:18" x14ac:dyDescent="0.2">
      <c r="A1093" s="17"/>
      <c r="B1093" s="17"/>
      <c r="C1093" s="148"/>
      <c r="D1093" s="149"/>
      <c r="E1093" s="14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55"/>
      <c r="P1093" s="19"/>
      <c r="Q1093" s="19"/>
      <c r="R1093" s="17"/>
    </row>
    <row r="1094" spans="1:18" x14ac:dyDescent="0.2">
      <c r="A1094" s="17"/>
      <c r="B1094" s="17"/>
      <c r="C1094" s="148"/>
      <c r="D1094" s="149"/>
      <c r="E1094" s="14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55"/>
      <c r="P1094" s="19"/>
      <c r="Q1094" s="19"/>
      <c r="R1094" s="17"/>
    </row>
    <row r="1095" spans="1:18" x14ac:dyDescent="0.2">
      <c r="A1095" s="17"/>
      <c r="B1095" s="17"/>
      <c r="C1095" s="148"/>
      <c r="D1095" s="149"/>
      <c r="E1095" s="14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55"/>
      <c r="P1095" s="19"/>
      <c r="Q1095" s="19"/>
      <c r="R1095" s="17"/>
    </row>
    <row r="1096" spans="1:18" x14ac:dyDescent="0.2">
      <c r="A1096" s="17"/>
      <c r="B1096" s="17"/>
      <c r="C1096" s="148"/>
      <c r="D1096" s="149"/>
      <c r="E1096" s="14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55"/>
      <c r="P1096" s="19"/>
      <c r="Q1096" s="19"/>
      <c r="R1096" s="17"/>
    </row>
    <row r="1097" spans="1:18" x14ac:dyDescent="0.2">
      <c r="A1097" s="17"/>
      <c r="B1097" s="17"/>
      <c r="C1097" s="148"/>
      <c r="D1097" s="149"/>
      <c r="E1097" s="14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55"/>
      <c r="P1097" s="19"/>
      <c r="Q1097" s="19"/>
      <c r="R1097" s="17"/>
    </row>
    <row r="1098" spans="1:18" x14ac:dyDescent="0.2">
      <c r="A1098" s="17"/>
      <c r="B1098" s="17"/>
      <c r="C1098" s="148"/>
      <c r="D1098" s="149"/>
      <c r="E1098" s="14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55"/>
      <c r="P1098" s="19"/>
      <c r="Q1098" s="19"/>
      <c r="R1098" s="17"/>
    </row>
    <row r="1099" spans="1:18" x14ac:dyDescent="0.2">
      <c r="A1099" s="17"/>
      <c r="B1099" s="17"/>
      <c r="C1099" s="148"/>
      <c r="D1099" s="149"/>
      <c r="E1099" s="14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55"/>
      <c r="P1099" s="19"/>
      <c r="Q1099" s="19"/>
      <c r="R1099" s="17"/>
    </row>
    <row r="1100" spans="1:18" x14ac:dyDescent="0.2">
      <c r="A1100" s="17"/>
      <c r="B1100" s="17"/>
      <c r="C1100" s="148"/>
      <c r="D1100" s="149"/>
      <c r="E1100" s="14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55"/>
      <c r="P1100" s="19"/>
      <c r="Q1100" s="19"/>
      <c r="R1100" s="17"/>
    </row>
    <row r="1101" spans="1:18" x14ac:dyDescent="0.2">
      <c r="A1101" s="17"/>
      <c r="B1101" s="17"/>
      <c r="C1101" s="148"/>
      <c r="D1101" s="149"/>
      <c r="E1101" s="14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55"/>
      <c r="P1101" s="19"/>
      <c r="Q1101" s="19"/>
      <c r="R1101" s="17"/>
    </row>
    <row r="1102" spans="1:18" x14ac:dyDescent="0.2">
      <c r="A1102" s="17"/>
      <c r="B1102" s="17"/>
      <c r="C1102" s="148"/>
      <c r="D1102" s="149"/>
      <c r="E1102" s="14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55"/>
      <c r="P1102" s="19"/>
      <c r="Q1102" s="19"/>
      <c r="R1102" s="17"/>
    </row>
    <row r="1103" spans="1:18" x14ac:dyDescent="0.2">
      <c r="A1103" s="17"/>
      <c r="B1103" s="17"/>
      <c r="C1103" s="148"/>
      <c r="D1103" s="149"/>
      <c r="E1103" s="14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55"/>
      <c r="P1103" s="19"/>
      <c r="Q1103" s="19"/>
      <c r="R1103" s="17"/>
    </row>
    <row r="1104" spans="1:18" x14ac:dyDescent="0.2">
      <c r="A1104" s="17"/>
      <c r="B1104" s="17"/>
      <c r="C1104" s="148"/>
      <c r="D1104" s="149"/>
      <c r="E1104" s="14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55"/>
      <c r="P1104" s="19"/>
      <c r="Q1104" s="19"/>
      <c r="R1104" s="17"/>
    </row>
    <row r="1105" spans="1:18" x14ac:dyDescent="0.2">
      <c r="A1105" s="17"/>
      <c r="B1105" s="17"/>
      <c r="C1105" s="148"/>
      <c r="D1105" s="149"/>
      <c r="E1105" s="14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55"/>
      <c r="P1105" s="19"/>
      <c r="Q1105" s="19"/>
      <c r="R1105" s="17"/>
    </row>
    <row r="1106" spans="1:18" x14ac:dyDescent="0.2">
      <c r="A1106" s="17"/>
      <c r="B1106" s="17"/>
      <c r="C1106" s="148"/>
      <c r="D1106" s="149"/>
      <c r="E1106" s="14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55"/>
      <c r="P1106" s="19"/>
      <c r="Q1106" s="19"/>
      <c r="R1106" s="17"/>
    </row>
    <row r="1107" spans="1:18" x14ac:dyDescent="0.2">
      <c r="A1107" s="17"/>
      <c r="B1107" s="17"/>
      <c r="C1107" s="148"/>
      <c r="D1107" s="149"/>
      <c r="E1107" s="14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55"/>
      <c r="P1107" s="19"/>
      <c r="Q1107" s="19"/>
      <c r="R1107" s="17"/>
    </row>
    <row r="1108" spans="1:18" x14ac:dyDescent="0.2">
      <c r="A1108" s="17"/>
      <c r="B1108" s="17"/>
      <c r="C1108" s="148"/>
      <c r="D1108" s="149"/>
      <c r="E1108" s="14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55"/>
      <c r="P1108" s="19"/>
      <c r="Q1108" s="19"/>
      <c r="R1108" s="17"/>
    </row>
    <row r="1109" spans="1:18" x14ac:dyDescent="0.2">
      <c r="A1109" s="17"/>
      <c r="B1109" s="17"/>
      <c r="C1109" s="148"/>
      <c r="D1109" s="149"/>
      <c r="E1109" s="14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55"/>
      <c r="P1109" s="19"/>
      <c r="Q1109" s="19"/>
      <c r="R1109" s="17"/>
    </row>
    <row r="1110" spans="1:18" x14ac:dyDescent="0.2">
      <c r="A1110" s="17"/>
      <c r="B1110" s="17"/>
      <c r="C1110" s="148"/>
      <c r="D1110" s="149"/>
      <c r="E1110" s="14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55"/>
      <c r="P1110" s="19"/>
      <c r="Q1110" s="19"/>
      <c r="R1110" s="17"/>
    </row>
    <row r="1111" spans="1:18" x14ac:dyDescent="0.2">
      <c r="A1111" s="17"/>
      <c r="B1111" s="17"/>
      <c r="C1111" s="148"/>
      <c r="D1111" s="149"/>
      <c r="E1111" s="14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55"/>
      <c r="P1111" s="19"/>
      <c r="Q1111" s="19"/>
      <c r="R1111" s="17"/>
    </row>
    <row r="1112" spans="1:18" x14ac:dyDescent="0.2">
      <c r="A1112" s="17"/>
      <c r="B1112" s="17"/>
      <c r="C1112" s="148"/>
      <c r="D1112" s="149"/>
      <c r="E1112" s="14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55"/>
      <c r="P1112" s="19"/>
      <c r="Q1112" s="19"/>
      <c r="R1112" s="17"/>
    </row>
    <row r="1113" spans="1:18" x14ac:dyDescent="0.2">
      <c r="A1113" s="17"/>
      <c r="B1113" s="17"/>
      <c r="C1113" s="148"/>
      <c r="D1113" s="149"/>
      <c r="E1113" s="14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55"/>
      <c r="P1113" s="19"/>
      <c r="Q1113" s="19"/>
      <c r="R1113" s="17"/>
    </row>
    <row r="1114" spans="1:18" x14ac:dyDescent="0.2">
      <c r="A1114" s="17"/>
      <c r="B1114" s="17"/>
      <c r="C1114" s="148"/>
      <c r="D1114" s="149"/>
      <c r="E1114" s="14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55"/>
      <c r="P1114" s="19"/>
      <c r="Q1114" s="19"/>
      <c r="R1114" s="17"/>
    </row>
    <row r="1115" spans="1:18" x14ac:dyDescent="0.2">
      <c r="A1115" s="17"/>
      <c r="B1115" s="17"/>
      <c r="C1115" s="148"/>
      <c r="D1115" s="149"/>
      <c r="E1115" s="14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55"/>
      <c r="P1115" s="19"/>
      <c r="Q1115" s="19"/>
      <c r="R1115" s="17"/>
    </row>
    <row r="1116" spans="1:18" x14ac:dyDescent="0.2">
      <c r="A1116" s="17"/>
      <c r="B1116" s="17"/>
      <c r="C1116" s="148"/>
      <c r="D1116" s="149"/>
      <c r="E1116" s="14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55"/>
      <c r="P1116" s="19"/>
      <c r="Q1116" s="19"/>
      <c r="R1116" s="17"/>
    </row>
    <row r="1117" spans="1:18" x14ac:dyDescent="0.2">
      <c r="A1117" s="17"/>
      <c r="B1117" s="17"/>
      <c r="C1117" s="148"/>
      <c r="D1117" s="149"/>
      <c r="E1117" s="14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55"/>
      <c r="P1117" s="19"/>
      <c r="Q1117" s="19"/>
      <c r="R1117" s="17"/>
    </row>
    <row r="1118" spans="1:18" x14ac:dyDescent="0.2">
      <c r="A1118" s="17"/>
      <c r="B1118" s="17"/>
      <c r="C1118" s="148"/>
      <c r="D1118" s="149"/>
      <c r="E1118" s="14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55"/>
      <c r="P1118" s="19"/>
      <c r="Q1118" s="19"/>
      <c r="R1118" s="17"/>
    </row>
    <row r="1119" spans="1:18" x14ac:dyDescent="0.2">
      <c r="A1119" s="17"/>
      <c r="B1119" s="17"/>
      <c r="C1119" s="148"/>
      <c r="D1119" s="149"/>
      <c r="E1119" s="14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55"/>
      <c r="P1119" s="19"/>
      <c r="Q1119" s="19"/>
      <c r="R1119" s="17"/>
    </row>
    <row r="1120" spans="1:18" x14ac:dyDescent="0.2">
      <c r="A1120" s="17"/>
      <c r="B1120" s="17"/>
      <c r="C1120" s="148"/>
      <c r="D1120" s="149"/>
      <c r="E1120" s="14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55"/>
      <c r="P1120" s="19"/>
      <c r="Q1120" s="19"/>
      <c r="R1120" s="17"/>
    </row>
    <row r="1121" spans="1:18" x14ac:dyDescent="0.2">
      <c r="A1121" s="17"/>
      <c r="B1121" s="17"/>
      <c r="C1121" s="148"/>
      <c r="D1121" s="149"/>
      <c r="E1121" s="14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55"/>
      <c r="P1121" s="19"/>
      <c r="Q1121" s="19"/>
      <c r="R1121" s="17"/>
    </row>
    <row r="1122" spans="1:18" x14ac:dyDescent="0.2">
      <c r="A1122" s="17"/>
      <c r="B1122" s="17"/>
      <c r="C1122" s="148"/>
      <c r="D1122" s="149"/>
      <c r="E1122" s="14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55"/>
      <c r="P1122" s="19"/>
      <c r="Q1122" s="19"/>
      <c r="R1122" s="17"/>
    </row>
    <row r="1123" spans="1:18" x14ac:dyDescent="0.2">
      <c r="A1123" s="17"/>
      <c r="B1123" s="17"/>
      <c r="C1123" s="148"/>
      <c r="D1123" s="149"/>
      <c r="E1123" s="14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55"/>
      <c r="P1123" s="19"/>
      <c r="Q1123" s="19"/>
      <c r="R1123" s="17"/>
    </row>
    <row r="1124" spans="1:18" x14ac:dyDescent="0.2">
      <c r="A1124" s="17"/>
      <c r="B1124" s="17"/>
      <c r="C1124" s="148"/>
      <c r="D1124" s="149"/>
      <c r="E1124" s="14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55"/>
      <c r="P1124" s="19"/>
      <c r="Q1124" s="19"/>
      <c r="R1124" s="17"/>
    </row>
    <row r="1125" spans="1:18" x14ac:dyDescent="0.2">
      <c r="A1125" s="17"/>
      <c r="B1125" s="17"/>
      <c r="C1125" s="148"/>
      <c r="D1125" s="149"/>
      <c r="E1125" s="14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55"/>
      <c r="P1125" s="19"/>
      <c r="Q1125" s="19"/>
      <c r="R1125" s="17"/>
    </row>
    <row r="1126" spans="1:18" x14ac:dyDescent="0.2">
      <c r="A1126" s="17"/>
      <c r="B1126" s="17"/>
      <c r="C1126" s="148"/>
      <c r="D1126" s="149"/>
      <c r="E1126" s="14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55"/>
      <c r="P1126" s="19"/>
      <c r="Q1126" s="19"/>
      <c r="R1126" s="17"/>
    </row>
    <row r="1127" spans="1:18" x14ac:dyDescent="0.2">
      <c r="A1127" s="17"/>
      <c r="B1127" s="17"/>
      <c r="C1127" s="148"/>
      <c r="D1127" s="149"/>
      <c r="E1127" s="14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55"/>
      <c r="P1127" s="19"/>
      <c r="Q1127" s="19"/>
      <c r="R1127" s="17"/>
    </row>
    <row r="1128" spans="1:18" x14ac:dyDescent="0.2">
      <c r="A1128" s="17"/>
      <c r="B1128" s="17"/>
      <c r="C1128" s="148"/>
      <c r="D1128" s="149"/>
      <c r="E1128" s="14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55"/>
      <c r="P1128" s="19"/>
      <c r="Q1128" s="19"/>
      <c r="R1128" s="17"/>
    </row>
    <row r="1129" spans="1:18" x14ac:dyDescent="0.2">
      <c r="A1129" s="17"/>
      <c r="B1129" s="17"/>
      <c r="C1129" s="148"/>
      <c r="D1129" s="149"/>
      <c r="E1129" s="14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55"/>
      <c r="P1129" s="19"/>
      <c r="Q1129" s="19"/>
      <c r="R1129" s="17"/>
    </row>
    <row r="1130" spans="1:18" x14ac:dyDescent="0.2">
      <c r="A1130" s="17"/>
      <c r="B1130" s="17"/>
      <c r="C1130" s="148"/>
      <c r="D1130" s="149"/>
      <c r="E1130" s="14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55"/>
      <c r="P1130" s="19"/>
      <c r="Q1130" s="19"/>
      <c r="R1130" s="17"/>
    </row>
    <row r="1131" spans="1:18" x14ac:dyDescent="0.2">
      <c r="A1131" s="17"/>
      <c r="B1131" s="17"/>
      <c r="C1131" s="148"/>
      <c r="D1131" s="149"/>
      <c r="E1131" s="14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55"/>
      <c r="P1131" s="19"/>
      <c r="Q1131" s="19"/>
      <c r="R1131" s="17"/>
    </row>
    <row r="1132" spans="1:18" x14ac:dyDescent="0.2">
      <c r="A1132" s="17"/>
      <c r="B1132" s="17"/>
      <c r="C1132" s="148"/>
      <c r="D1132" s="149"/>
      <c r="E1132" s="14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55"/>
      <c r="P1132" s="19"/>
      <c r="Q1132" s="19"/>
      <c r="R1132" s="17"/>
    </row>
    <row r="1133" spans="1:18" x14ac:dyDescent="0.2">
      <c r="A1133" s="17"/>
      <c r="B1133" s="17"/>
      <c r="C1133" s="148"/>
      <c r="D1133" s="149"/>
      <c r="E1133" s="14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55"/>
      <c r="P1133" s="19"/>
      <c r="Q1133" s="19"/>
      <c r="R1133" s="17"/>
    </row>
    <row r="1134" spans="1:18" x14ac:dyDescent="0.2">
      <c r="A1134" s="17"/>
      <c r="B1134" s="17"/>
      <c r="C1134" s="148"/>
      <c r="D1134" s="149"/>
      <c r="E1134" s="14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55"/>
      <c r="P1134" s="19"/>
      <c r="Q1134" s="19"/>
      <c r="R1134" s="17"/>
    </row>
    <row r="1135" spans="1:18" x14ac:dyDescent="0.2">
      <c r="A1135" s="17"/>
      <c r="B1135" s="17"/>
      <c r="C1135" s="148"/>
      <c r="D1135" s="149"/>
      <c r="E1135" s="14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55"/>
      <c r="P1135" s="19"/>
      <c r="Q1135" s="19"/>
      <c r="R1135" s="17"/>
    </row>
    <row r="1136" spans="1:18" x14ac:dyDescent="0.2">
      <c r="A1136" s="17"/>
      <c r="B1136" s="17"/>
      <c r="C1136" s="148"/>
      <c r="D1136" s="149"/>
      <c r="E1136" s="14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55"/>
      <c r="P1136" s="19"/>
      <c r="Q1136" s="19"/>
      <c r="R1136" s="17"/>
    </row>
    <row r="1137" spans="1:18" x14ac:dyDescent="0.2">
      <c r="A1137" s="17"/>
      <c r="B1137" s="17"/>
      <c r="C1137" s="148"/>
      <c r="D1137" s="149"/>
      <c r="E1137" s="14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55"/>
      <c r="P1137" s="19"/>
      <c r="Q1137" s="19"/>
      <c r="R1137" s="17"/>
    </row>
    <row r="1138" spans="1:18" x14ac:dyDescent="0.2">
      <c r="A1138" s="17"/>
      <c r="B1138" s="17"/>
      <c r="C1138" s="148"/>
      <c r="D1138" s="149"/>
      <c r="E1138" s="14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55"/>
      <c r="P1138" s="19"/>
      <c r="Q1138" s="19"/>
      <c r="R1138" s="17"/>
    </row>
    <row r="1139" spans="1:18" x14ac:dyDescent="0.2">
      <c r="A1139" s="17"/>
      <c r="B1139" s="17"/>
      <c r="C1139" s="148"/>
      <c r="D1139" s="149"/>
      <c r="E1139" s="14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55"/>
      <c r="P1139" s="19"/>
      <c r="Q1139" s="19"/>
      <c r="R1139" s="17"/>
    </row>
    <row r="1140" spans="1:18" x14ac:dyDescent="0.2">
      <c r="A1140" s="17"/>
      <c r="B1140" s="17"/>
      <c r="C1140" s="148"/>
      <c r="D1140" s="149"/>
      <c r="E1140" s="14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55"/>
      <c r="P1140" s="19"/>
      <c r="Q1140" s="19"/>
      <c r="R1140" s="17"/>
    </row>
    <row r="1141" spans="1:18" x14ac:dyDescent="0.2">
      <c r="A1141" s="17"/>
      <c r="B1141" s="17"/>
      <c r="C1141" s="148"/>
      <c r="D1141" s="149"/>
      <c r="E1141" s="14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55"/>
      <c r="P1141" s="19"/>
      <c r="Q1141" s="19"/>
      <c r="R1141" s="17"/>
    </row>
    <row r="1142" spans="1:18" x14ac:dyDescent="0.2">
      <c r="A1142" s="17"/>
      <c r="B1142" s="17"/>
      <c r="C1142" s="148"/>
      <c r="D1142" s="149"/>
      <c r="E1142" s="14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55"/>
      <c r="P1142" s="19"/>
      <c r="Q1142" s="19"/>
      <c r="R1142" s="17"/>
    </row>
    <row r="1143" spans="1:18" x14ac:dyDescent="0.2">
      <c r="A1143" s="17"/>
      <c r="B1143" s="17"/>
      <c r="C1143" s="148"/>
      <c r="D1143" s="149"/>
      <c r="E1143" s="14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55"/>
      <c r="P1143" s="19"/>
      <c r="Q1143" s="19"/>
      <c r="R1143" s="17"/>
    </row>
    <row r="1144" spans="1:18" x14ac:dyDescent="0.2">
      <c r="A1144" s="17"/>
      <c r="B1144" s="17"/>
      <c r="C1144" s="148"/>
      <c r="D1144" s="149"/>
      <c r="E1144" s="14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55"/>
      <c r="P1144" s="19"/>
      <c r="Q1144" s="19"/>
      <c r="R1144" s="17"/>
    </row>
    <row r="1145" spans="1:18" x14ac:dyDescent="0.2">
      <c r="A1145" s="17"/>
      <c r="B1145" s="17"/>
      <c r="C1145" s="148"/>
      <c r="D1145" s="149"/>
      <c r="E1145" s="14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55"/>
      <c r="P1145" s="19"/>
      <c r="Q1145" s="19"/>
      <c r="R1145" s="17"/>
    </row>
    <row r="1146" spans="1:18" x14ac:dyDescent="0.2">
      <c r="A1146" s="17"/>
      <c r="B1146" s="17"/>
      <c r="C1146" s="148"/>
      <c r="D1146" s="149"/>
      <c r="E1146" s="14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55"/>
      <c r="P1146" s="19"/>
      <c r="Q1146" s="19"/>
      <c r="R1146" s="17"/>
    </row>
    <row r="1147" spans="1:18" x14ac:dyDescent="0.2">
      <c r="A1147" s="17"/>
      <c r="B1147" s="17"/>
      <c r="C1147" s="148"/>
      <c r="D1147" s="149"/>
      <c r="E1147" s="14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55"/>
      <c r="P1147" s="19"/>
      <c r="Q1147" s="19"/>
      <c r="R1147" s="17"/>
    </row>
    <row r="1148" spans="1:18" x14ac:dyDescent="0.2">
      <c r="A1148" s="17"/>
      <c r="B1148" s="17"/>
      <c r="C1148" s="148"/>
      <c r="D1148" s="149"/>
      <c r="E1148" s="14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55"/>
      <c r="P1148" s="19"/>
      <c r="Q1148" s="19"/>
      <c r="R1148" s="17"/>
    </row>
    <row r="1149" spans="1:18" x14ac:dyDescent="0.2">
      <c r="A1149" s="17"/>
      <c r="B1149" s="17"/>
      <c r="C1149" s="148"/>
      <c r="D1149" s="149"/>
      <c r="E1149" s="14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55"/>
      <c r="P1149" s="19"/>
      <c r="Q1149" s="19"/>
      <c r="R1149" s="17"/>
    </row>
    <row r="1150" spans="1:18" x14ac:dyDescent="0.2">
      <c r="A1150" s="17"/>
      <c r="B1150" s="17"/>
      <c r="C1150" s="148"/>
      <c r="D1150" s="149"/>
      <c r="E1150" s="14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55"/>
      <c r="P1150" s="19"/>
      <c r="Q1150" s="19"/>
      <c r="R1150" s="17"/>
    </row>
    <row r="1151" spans="1:18" x14ac:dyDescent="0.2">
      <c r="A1151" s="17"/>
      <c r="B1151" s="17"/>
      <c r="C1151" s="148"/>
      <c r="D1151" s="149"/>
      <c r="E1151" s="14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55"/>
      <c r="P1151" s="19"/>
      <c r="Q1151" s="19"/>
      <c r="R1151" s="17"/>
    </row>
    <row r="1152" spans="1:18" x14ac:dyDescent="0.2">
      <c r="A1152" s="17"/>
      <c r="B1152" s="17"/>
      <c r="C1152" s="148"/>
      <c r="D1152" s="149"/>
      <c r="E1152" s="14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55"/>
      <c r="P1152" s="19"/>
      <c r="Q1152" s="19"/>
      <c r="R1152" s="17"/>
    </row>
    <row r="1153" spans="1:18" x14ac:dyDescent="0.2">
      <c r="A1153" s="17"/>
      <c r="B1153" s="17"/>
      <c r="C1153" s="148"/>
      <c r="D1153" s="149"/>
      <c r="E1153" s="14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55"/>
      <c r="P1153" s="19"/>
      <c r="Q1153" s="19"/>
      <c r="R1153" s="17"/>
    </row>
    <row r="1154" spans="1:18" x14ac:dyDescent="0.2">
      <c r="A1154" s="17"/>
      <c r="B1154" s="17"/>
      <c r="C1154" s="148"/>
      <c r="D1154" s="149"/>
      <c r="E1154" s="14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55"/>
      <c r="P1154" s="19"/>
      <c r="Q1154" s="19"/>
      <c r="R1154" s="17"/>
    </row>
    <row r="1155" spans="1:18" x14ac:dyDescent="0.2">
      <c r="A1155" s="17"/>
      <c r="B1155" s="17"/>
      <c r="C1155" s="148"/>
      <c r="D1155" s="149"/>
      <c r="E1155" s="14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55"/>
      <c r="P1155" s="19"/>
      <c r="Q1155" s="19"/>
      <c r="R1155" s="17"/>
    </row>
    <row r="1156" spans="1:18" x14ac:dyDescent="0.2">
      <c r="A1156" s="17"/>
      <c r="B1156" s="17"/>
      <c r="C1156" s="148"/>
      <c r="D1156" s="149"/>
      <c r="E1156" s="14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55"/>
      <c r="P1156" s="19"/>
      <c r="Q1156" s="19"/>
      <c r="R1156" s="17"/>
    </row>
    <row r="1157" spans="1:18" x14ac:dyDescent="0.2">
      <c r="A1157" s="17"/>
      <c r="B1157" s="17"/>
      <c r="C1157" s="148"/>
      <c r="D1157" s="149"/>
      <c r="E1157" s="14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55"/>
      <c r="P1157" s="19"/>
      <c r="Q1157" s="19"/>
      <c r="R1157" s="17"/>
    </row>
    <row r="1158" spans="1:18" x14ac:dyDescent="0.2">
      <c r="A1158" s="17"/>
      <c r="B1158" s="17"/>
      <c r="C1158" s="148"/>
      <c r="D1158" s="149"/>
      <c r="E1158" s="14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55"/>
      <c r="P1158" s="19"/>
      <c r="Q1158" s="19"/>
      <c r="R1158" s="17"/>
    </row>
    <row r="1159" spans="1:18" x14ac:dyDescent="0.2">
      <c r="A1159" s="17"/>
      <c r="B1159" s="17"/>
      <c r="C1159" s="148"/>
      <c r="D1159" s="149"/>
      <c r="E1159" s="14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55"/>
      <c r="P1159" s="19"/>
      <c r="Q1159" s="19"/>
      <c r="R1159" s="17"/>
    </row>
    <row r="1160" spans="1:18" x14ac:dyDescent="0.2">
      <c r="A1160" s="17"/>
      <c r="B1160" s="17"/>
      <c r="C1160" s="148"/>
      <c r="D1160" s="149"/>
      <c r="E1160" s="14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55"/>
      <c r="P1160" s="19"/>
      <c r="Q1160" s="19"/>
      <c r="R1160" s="17"/>
    </row>
    <row r="1161" spans="1:18" x14ac:dyDescent="0.2">
      <c r="A1161" s="17"/>
      <c r="B1161" s="17"/>
      <c r="C1161" s="148"/>
      <c r="D1161" s="149"/>
      <c r="E1161" s="14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55"/>
      <c r="P1161" s="19"/>
      <c r="Q1161" s="19"/>
      <c r="R1161" s="17"/>
    </row>
    <row r="1162" spans="1:18" x14ac:dyDescent="0.2">
      <c r="A1162" s="17"/>
      <c r="B1162" s="17"/>
      <c r="C1162" s="148"/>
      <c r="D1162" s="149"/>
      <c r="E1162" s="14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55"/>
      <c r="P1162" s="19"/>
      <c r="Q1162" s="19"/>
      <c r="R1162" s="17"/>
    </row>
    <row r="1163" spans="1:18" x14ac:dyDescent="0.2">
      <c r="A1163" s="17"/>
      <c r="B1163" s="17"/>
      <c r="C1163" s="148"/>
      <c r="D1163" s="149"/>
      <c r="E1163" s="14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55"/>
      <c r="P1163" s="19"/>
      <c r="Q1163" s="19"/>
      <c r="R1163" s="17"/>
    </row>
    <row r="1164" spans="1:18" x14ac:dyDescent="0.2">
      <c r="A1164" s="17"/>
      <c r="B1164" s="17"/>
      <c r="C1164" s="148"/>
      <c r="D1164" s="149"/>
      <c r="E1164" s="14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55"/>
      <c r="P1164" s="19"/>
      <c r="Q1164" s="19"/>
      <c r="R1164" s="17"/>
    </row>
    <row r="1165" spans="1:18" x14ac:dyDescent="0.2">
      <c r="A1165" s="17"/>
      <c r="B1165" s="17"/>
      <c r="C1165" s="148"/>
      <c r="D1165" s="149"/>
      <c r="E1165" s="14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55"/>
      <c r="P1165" s="19"/>
      <c r="Q1165" s="19"/>
      <c r="R1165" s="17"/>
    </row>
    <row r="1166" spans="1:18" x14ac:dyDescent="0.2">
      <c r="A1166" s="17"/>
      <c r="B1166" s="17"/>
      <c r="C1166" s="148"/>
      <c r="D1166" s="149"/>
      <c r="E1166" s="14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55"/>
      <c r="P1166" s="19"/>
      <c r="Q1166" s="19"/>
      <c r="R1166" s="17"/>
    </row>
    <row r="1167" spans="1:18" x14ac:dyDescent="0.2">
      <c r="A1167" s="17"/>
      <c r="B1167" s="17"/>
      <c r="C1167" s="148"/>
      <c r="D1167" s="149"/>
      <c r="E1167" s="14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55"/>
      <c r="P1167" s="19"/>
      <c r="Q1167" s="19"/>
      <c r="R1167" s="17"/>
    </row>
    <row r="1168" spans="1:18" x14ac:dyDescent="0.2">
      <c r="A1168" s="17"/>
      <c r="B1168" s="17"/>
      <c r="C1168" s="148"/>
      <c r="D1168" s="149"/>
      <c r="E1168" s="14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55"/>
      <c r="P1168" s="19"/>
      <c r="Q1168" s="19"/>
      <c r="R1168" s="17"/>
    </row>
    <row r="1169" spans="1:18" x14ac:dyDescent="0.2">
      <c r="A1169" s="17"/>
      <c r="B1169" s="17"/>
      <c r="C1169" s="148"/>
      <c r="D1169" s="149"/>
      <c r="E1169" s="14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55"/>
      <c r="P1169" s="19"/>
      <c r="Q1169" s="19"/>
      <c r="R1169" s="17"/>
    </row>
    <row r="1170" spans="1:18" x14ac:dyDescent="0.2">
      <c r="A1170" s="17"/>
      <c r="B1170" s="17"/>
      <c r="C1170" s="148"/>
      <c r="D1170" s="149"/>
      <c r="E1170" s="14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55"/>
      <c r="P1170" s="19"/>
      <c r="Q1170" s="19"/>
      <c r="R1170" s="17"/>
    </row>
    <row r="1171" spans="1:18" x14ac:dyDescent="0.2">
      <c r="A1171" s="17"/>
      <c r="B1171" s="17"/>
      <c r="C1171" s="148"/>
      <c r="D1171" s="149"/>
      <c r="E1171" s="14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55"/>
      <c r="P1171" s="19"/>
      <c r="Q1171" s="19"/>
      <c r="R1171" s="17"/>
    </row>
    <row r="1172" spans="1:18" x14ac:dyDescent="0.2">
      <c r="A1172" s="17"/>
      <c r="B1172" s="17"/>
      <c r="C1172" s="148"/>
      <c r="D1172" s="149"/>
      <c r="E1172" s="14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55"/>
      <c r="P1172" s="19"/>
      <c r="Q1172" s="19"/>
      <c r="R1172" s="17"/>
    </row>
    <row r="1173" spans="1:18" x14ac:dyDescent="0.2">
      <c r="A1173" s="17"/>
      <c r="B1173" s="17"/>
      <c r="C1173" s="148"/>
      <c r="D1173" s="149"/>
      <c r="E1173" s="14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55"/>
      <c r="P1173" s="19"/>
      <c r="Q1173" s="19"/>
      <c r="R1173" s="17"/>
    </row>
    <row r="1174" spans="1:18" x14ac:dyDescent="0.2">
      <c r="A1174" s="17"/>
      <c r="B1174" s="17"/>
      <c r="C1174" s="148"/>
      <c r="D1174" s="149"/>
      <c r="E1174" s="14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55"/>
      <c r="P1174" s="19"/>
      <c r="Q1174" s="19"/>
      <c r="R1174" s="17"/>
    </row>
    <row r="1175" spans="1:18" x14ac:dyDescent="0.2">
      <c r="A1175" s="17"/>
      <c r="B1175" s="17"/>
      <c r="C1175" s="148"/>
      <c r="D1175" s="149"/>
      <c r="E1175" s="14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55"/>
      <c r="P1175" s="19"/>
      <c r="Q1175" s="19"/>
      <c r="R1175" s="17"/>
    </row>
    <row r="1176" spans="1:18" x14ac:dyDescent="0.2">
      <c r="A1176" s="17"/>
      <c r="B1176" s="17"/>
      <c r="C1176" s="148"/>
      <c r="D1176" s="149"/>
      <c r="E1176" s="14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55"/>
      <c r="P1176" s="19"/>
      <c r="Q1176" s="19"/>
      <c r="R1176" s="17"/>
    </row>
    <row r="1177" spans="1:18" x14ac:dyDescent="0.2">
      <c r="A1177" s="17"/>
      <c r="B1177" s="17"/>
      <c r="C1177" s="148"/>
      <c r="D1177" s="149"/>
      <c r="E1177" s="14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55"/>
      <c r="P1177" s="19"/>
      <c r="Q1177" s="19"/>
      <c r="R1177" s="17"/>
    </row>
    <row r="1178" spans="1:18" x14ac:dyDescent="0.2">
      <c r="A1178" s="17"/>
      <c r="B1178" s="17"/>
      <c r="C1178" s="148"/>
      <c r="D1178" s="149"/>
      <c r="E1178" s="14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55"/>
      <c r="P1178" s="19"/>
      <c r="Q1178" s="19"/>
      <c r="R1178" s="17"/>
    </row>
    <row r="1179" spans="1:18" x14ac:dyDescent="0.2">
      <c r="A1179" s="17"/>
      <c r="B1179" s="17"/>
      <c r="C1179" s="148"/>
      <c r="D1179" s="149"/>
      <c r="E1179" s="14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55"/>
      <c r="P1179" s="19"/>
      <c r="Q1179" s="19"/>
      <c r="R1179" s="17"/>
    </row>
    <row r="1180" spans="1:18" x14ac:dyDescent="0.2">
      <c r="A1180" s="17"/>
      <c r="B1180" s="17"/>
      <c r="C1180" s="148"/>
      <c r="D1180" s="149"/>
      <c r="E1180" s="14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55"/>
      <c r="P1180" s="19"/>
      <c r="Q1180" s="19"/>
      <c r="R1180" s="17"/>
    </row>
    <row r="1181" spans="1:18" x14ac:dyDescent="0.2">
      <c r="A1181" s="17"/>
      <c r="B1181" s="17"/>
      <c r="C1181" s="148"/>
      <c r="D1181" s="149"/>
      <c r="E1181" s="14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55"/>
      <c r="P1181" s="19"/>
      <c r="Q1181" s="19"/>
      <c r="R1181" s="17"/>
    </row>
    <row r="1182" spans="1:18" x14ac:dyDescent="0.2">
      <c r="A1182" s="17"/>
      <c r="B1182" s="17"/>
      <c r="C1182" s="148"/>
      <c r="D1182" s="149"/>
      <c r="E1182" s="14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55"/>
      <c r="P1182" s="19"/>
      <c r="Q1182" s="19"/>
      <c r="R1182" s="17"/>
    </row>
    <row r="1183" spans="1:18" x14ac:dyDescent="0.2">
      <c r="A1183" s="17"/>
      <c r="B1183" s="17"/>
      <c r="C1183" s="148"/>
      <c r="D1183" s="149"/>
      <c r="E1183" s="14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55"/>
      <c r="P1183" s="19"/>
      <c r="Q1183" s="19"/>
      <c r="R1183" s="17"/>
    </row>
    <row r="1184" spans="1:18" x14ac:dyDescent="0.2">
      <c r="A1184" s="17"/>
      <c r="B1184" s="17"/>
      <c r="C1184" s="148"/>
      <c r="D1184" s="149"/>
      <c r="E1184" s="14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55"/>
      <c r="P1184" s="19"/>
      <c r="Q1184" s="19"/>
      <c r="R1184" s="17"/>
    </row>
    <row r="1185" spans="1:18" x14ac:dyDescent="0.2">
      <c r="A1185" s="17"/>
      <c r="B1185" s="17"/>
      <c r="C1185" s="148"/>
      <c r="D1185" s="149"/>
      <c r="E1185" s="14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55"/>
      <c r="P1185" s="19"/>
      <c r="Q1185" s="19"/>
      <c r="R1185" s="17"/>
    </row>
    <row r="1186" spans="1:18" x14ac:dyDescent="0.2">
      <c r="A1186" s="17"/>
      <c r="B1186" s="17"/>
      <c r="C1186" s="148"/>
      <c r="D1186" s="149"/>
      <c r="E1186" s="14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55"/>
      <c r="P1186" s="19"/>
      <c r="Q1186" s="19"/>
      <c r="R1186" s="17"/>
    </row>
    <row r="1187" spans="1:18" x14ac:dyDescent="0.2">
      <c r="A1187" s="17"/>
      <c r="B1187" s="17"/>
      <c r="C1187" s="148"/>
      <c r="D1187" s="149"/>
      <c r="E1187" s="14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55"/>
      <c r="P1187" s="19"/>
      <c r="Q1187" s="19"/>
      <c r="R1187" s="17"/>
    </row>
    <row r="1188" spans="1:18" x14ac:dyDescent="0.2">
      <c r="A1188" s="17"/>
      <c r="B1188" s="17"/>
      <c r="C1188" s="148"/>
      <c r="D1188" s="149"/>
      <c r="E1188" s="14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55"/>
      <c r="P1188" s="19"/>
      <c r="Q1188" s="19"/>
      <c r="R1188" s="17"/>
    </row>
    <row r="1189" spans="1:18" x14ac:dyDescent="0.2">
      <c r="A1189" s="17"/>
      <c r="B1189" s="17"/>
      <c r="C1189" s="148"/>
      <c r="D1189" s="149"/>
      <c r="E1189" s="14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55"/>
      <c r="P1189" s="19"/>
      <c r="Q1189" s="19"/>
      <c r="R1189" s="17"/>
    </row>
    <row r="1190" spans="1:18" x14ac:dyDescent="0.2">
      <c r="A1190" s="17"/>
      <c r="B1190" s="17"/>
      <c r="C1190" s="148"/>
      <c r="D1190" s="149"/>
      <c r="E1190" s="14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55"/>
      <c r="P1190" s="19"/>
      <c r="Q1190" s="19"/>
      <c r="R1190" s="17"/>
    </row>
    <row r="1191" spans="1:18" x14ac:dyDescent="0.2">
      <c r="A1191" s="17"/>
      <c r="B1191" s="17"/>
      <c r="C1191" s="148"/>
      <c r="D1191" s="149"/>
      <c r="E1191" s="14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55"/>
      <c r="P1191" s="19"/>
      <c r="Q1191" s="19"/>
      <c r="R1191" s="17"/>
    </row>
    <row r="1192" spans="1:18" x14ac:dyDescent="0.2">
      <c r="A1192" s="17"/>
      <c r="B1192" s="17"/>
      <c r="C1192" s="148"/>
      <c r="D1192" s="149"/>
      <c r="E1192" s="14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55"/>
      <c r="P1192" s="19"/>
      <c r="Q1192" s="19"/>
      <c r="R1192" s="17"/>
    </row>
    <row r="1193" spans="1:18" x14ac:dyDescent="0.2">
      <c r="A1193" s="17"/>
      <c r="B1193" s="17"/>
      <c r="C1193" s="148"/>
      <c r="D1193" s="149"/>
      <c r="E1193" s="14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55"/>
      <c r="P1193" s="19"/>
      <c r="Q1193" s="19"/>
      <c r="R1193" s="17"/>
    </row>
    <row r="1194" spans="1:18" x14ac:dyDescent="0.2">
      <c r="A1194" s="17"/>
      <c r="B1194" s="17"/>
      <c r="C1194" s="148"/>
      <c r="D1194" s="149"/>
      <c r="E1194" s="14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55"/>
      <c r="P1194" s="19"/>
      <c r="Q1194" s="19"/>
      <c r="R1194" s="17"/>
    </row>
    <row r="1195" spans="1:18" x14ac:dyDescent="0.2">
      <c r="A1195" s="17"/>
      <c r="B1195" s="17"/>
      <c r="C1195" s="148"/>
      <c r="D1195" s="149"/>
      <c r="E1195" s="14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55"/>
      <c r="P1195" s="19"/>
      <c r="Q1195" s="19"/>
      <c r="R1195" s="17"/>
    </row>
    <row r="1196" spans="1:18" x14ac:dyDescent="0.2">
      <c r="A1196" s="17"/>
      <c r="B1196" s="17"/>
      <c r="C1196" s="148"/>
      <c r="D1196" s="149"/>
      <c r="E1196" s="14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55"/>
      <c r="P1196" s="19"/>
      <c r="Q1196" s="19"/>
      <c r="R1196" s="17"/>
    </row>
    <row r="1197" spans="1:18" x14ac:dyDescent="0.2">
      <c r="A1197" s="17"/>
      <c r="B1197" s="17"/>
      <c r="C1197" s="148"/>
      <c r="D1197" s="149"/>
      <c r="E1197" s="14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55"/>
      <c r="P1197" s="19"/>
      <c r="Q1197" s="19"/>
      <c r="R1197" s="17"/>
    </row>
    <row r="1198" spans="1:18" x14ac:dyDescent="0.2">
      <c r="A1198" s="17"/>
      <c r="B1198" s="17"/>
      <c r="C1198" s="148"/>
      <c r="D1198" s="149"/>
      <c r="E1198" s="14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55"/>
      <c r="P1198" s="19"/>
      <c r="Q1198" s="19"/>
      <c r="R1198" s="17"/>
    </row>
    <row r="1199" spans="1:18" x14ac:dyDescent="0.2">
      <c r="A1199" s="17"/>
      <c r="B1199" s="17"/>
      <c r="C1199" s="148"/>
      <c r="D1199" s="149"/>
      <c r="E1199" s="14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55"/>
      <c r="P1199" s="19"/>
      <c r="Q1199" s="19"/>
      <c r="R1199" s="17"/>
    </row>
    <row r="1200" spans="1:18" x14ac:dyDescent="0.2">
      <c r="A1200" s="17"/>
      <c r="B1200" s="17"/>
      <c r="C1200" s="148"/>
      <c r="D1200" s="149"/>
      <c r="E1200" s="14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55"/>
      <c r="P1200" s="19"/>
      <c r="Q1200" s="19"/>
      <c r="R1200" s="17"/>
    </row>
    <row r="1201" spans="1:18" x14ac:dyDescent="0.2">
      <c r="A1201" s="17"/>
      <c r="B1201" s="17"/>
      <c r="C1201" s="148"/>
      <c r="D1201" s="149"/>
      <c r="E1201" s="14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55"/>
      <c r="P1201" s="19"/>
      <c r="Q1201" s="19"/>
      <c r="R1201" s="17"/>
    </row>
    <row r="1202" spans="1:18" x14ac:dyDescent="0.2">
      <c r="A1202" s="17"/>
      <c r="B1202" s="17"/>
      <c r="C1202" s="148"/>
      <c r="D1202" s="149"/>
      <c r="E1202" s="14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55"/>
      <c r="P1202" s="19"/>
      <c r="Q1202" s="19"/>
      <c r="R1202" s="17"/>
    </row>
    <row r="1203" spans="1:18" x14ac:dyDescent="0.2">
      <c r="A1203" s="17"/>
      <c r="B1203" s="17"/>
      <c r="C1203" s="148"/>
      <c r="D1203" s="149"/>
      <c r="E1203" s="14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55"/>
      <c r="P1203" s="19"/>
      <c r="Q1203" s="19"/>
      <c r="R1203" s="17"/>
    </row>
    <row r="1204" spans="1:18" x14ac:dyDescent="0.2">
      <c r="A1204" s="17"/>
      <c r="B1204" s="17"/>
      <c r="C1204" s="148"/>
      <c r="D1204" s="149"/>
      <c r="E1204" s="14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55"/>
      <c r="P1204" s="19"/>
      <c r="Q1204" s="19"/>
      <c r="R1204" s="17"/>
    </row>
    <row r="1205" spans="1:18" x14ac:dyDescent="0.2">
      <c r="A1205" s="17"/>
      <c r="B1205" s="17"/>
      <c r="C1205" s="148"/>
      <c r="D1205" s="149"/>
      <c r="E1205" s="14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55"/>
      <c r="P1205" s="19"/>
      <c r="Q1205" s="19"/>
      <c r="R1205" s="17"/>
    </row>
    <row r="1206" spans="1:18" x14ac:dyDescent="0.2">
      <c r="C1206" s="158"/>
    </row>
    <row r="1207" spans="1:18" x14ac:dyDescent="0.2">
      <c r="C1207" s="158"/>
    </row>
    <row r="1208" spans="1:18" x14ac:dyDescent="0.2">
      <c r="C1208" s="158"/>
    </row>
    <row r="1209" spans="1:18" x14ac:dyDescent="0.2">
      <c r="C1209" s="158"/>
    </row>
    <row r="1210" spans="1:18" x14ac:dyDescent="0.2">
      <c r="C1210" s="158"/>
    </row>
    <row r="1211" spans="1:18" x14ac:dyDescent="0.2">
      <c r="C1211" s="158"/>
    </row>
    <row r="1212" spans="1:18" x14ac:dyDescent="0.2">
      <c r="C1212" s="158"/>
    </row>
    <row r="1213" spans="1:18" x14ac:dyDescent="0.2">
      <c r="C1213" s="158"/>
    </row>
    <row r="1214" spans="1:18" x14ac:dyDescent="0.2">
      <c r="C1214" s="158"/>
    </row>
    <row r="1215" spans="1:18" x14ac:dyDescent="0.2">
      <c r="C1215" s="158"/>
    </row>
    <row r="1216" spans="1:18" x14ac:dyDescent="0.2">
      <c r="C1216" s="158"/>
    </row>
    <row r="1217" spans="3:3" x14ac:dyDescent="0.2">
      <c r="C1217" s="158"/>
    </row>
    <row r="1218" spans="3:3" x14ac:dyDescent="0.2">
      <c r="C1218" s="158"/>
    </row>
    <row r="1219" spans="3:3" x14ac:dyDescent="0.2">
      <c r="C1219" s="158"/>
    </row>
    <row r="1220" spans="3:3" x14ac:dyDescent="0.2">
      <c r="C1220" s="158"/>
    </row>
    <row r="1221" spans="3:3" x14ac:dyDescent="0.2">
      <c r="C1221" s="158"/>
    </row>
    <row r="1222" spans="3:3" x14ac:dyDescent="0.2">
      <c r="C1222" s="158"/>
    </row>
    <row r="1223" spans="3:3" x14ac:dyDescent="0.2">
      <c r="C1223" s="158"/>
    </row>
    <row r="1224" spans="3:3" x14ac:dyDescent="0.2">
      <c r="C1224" s="158"/>
    </row>
    <row r="1225" spans="3:3" x14ac:dyDescent="0.2">
      <c r="C1225" s="158"/>
    </row>
    <row r="1226" spans="3:3" x14ac:dyDescent="0.2">
      <c r="C1226" s="158"/>
    </row>
    <row r="1227" spans="3:3" x14ac:dyDescent="0.2">
      <c r="C1227" s="158"/>
    </row>
    <row r="1228" spans="3:3" x14ac:dyDescent="0.2">
      <c r="C1228" s="158"/>
    </row>
    <row r="1229" spans="3:3" x14ac:dyDescent="0.2">
      <c r="C1229" s="158"/>
    </row>
    <row r="1230" spans="3:3" x14ac:dyDescent="0.2">
      <c r="C1230" s="158"/>
    </row>
    <row r="1231" spans="3:3" x14ac:dyDescent="0.2">
      <c r="C1231" s="158"/>
    </row>
    <row r="1232" spans="3:3" x14ac:dyDescent="0.2">
      <c r="C1232" s="158"/>
    </row>
    <row r="1233" spans="3:3" x14ac:dyDescent="0.2">
      <c r="C1233" s="158"/>
    </row>
    <row r="1234" spans="3:3" x14ac:dyDescent="0.2">
      <c r="C1234" s="158"/>
    </row>
    <row r="1235" spans="3:3" x14ac:dyDescent="0.2">
      <c r="C1235" s="158"/>
    </row>
    <row r="1236" spans="3:3" x14ac:dyDescent="0.2">
      <c r="C1236" s="158"/>
    </row>
    <row r="1237" spans="3:3" x14ac:dyDescent="0.2">
      <c r="C1237" s="158"/>
    </row>
    <row r="1238" spans="3:3" x14ac:dyDescent="0.2">
      <c r="C1238" s="158"/>
    </row>
    <row r="1239" spans="3:3" x14ac:dyDescent="0.2">
      <c r="C1239" s="158"/>
    </row>
    <row r="1240" spans="3:3" x14ac:dyDescent="0.2">
      <c r="C1240" s="158"/>
    </row>
    <row r="1241" spans="3:3" x14ac:dyDescent="0.2">
      <c r="C1241" s="158"/>
    </row>
    <row r="1242" spans="3:3" x14ac:dyDescent="0.2">
      <c r="C1242" s="158"/>
    </row>
    <row r="1243" spans="3:3" x14ac:dyDescent="0.2">
      <c r="C1243" s="158"/>
    </row>
    <row r="1244" spans="3:3" x14ac:dyDescent="0.2">
      <c r="C1244" s="158"/>
    </row>
    <row r="1245" spans="3:3" x14ac:dyDescent="0.2">
      <c r="C1245" s="158"/>
    </row>
    <row r="1246" spans="3:3" x14ac:dyDescent="0.2">
      <c r="C1246" s="158"/>
    </row>
    <row r="1247" spans="3:3" x14ac:dyDescent="0.2">
      <c r="C1247" s="158"/>
    </row>
    <row r="1248" spans="3:3" x14ac:dyDescent="0.2">
      <c r="C1248" s="158"/>
    </row>
    <row r="1249" spans="3:3" x14ac:dyDescent="0.2">
      <c r="C1249" s="158"/>
    </row>
    <row r="1250" spans="3:3" x14ac:dyDescent="0.2">
      <c r="C1250" s="158"/>
    </row>
    <row r="1251" spans="3:3" x14ac:dyDescent="0.2">
      <c r="C1251" s="158"/>
    </row>
    <row r="1252" spans="3:3" x14ac:dyDescent="0.2">
      <c r="C1252" s="158"/>
    </row>
    <row r="1253" spans="3:3" x14ac:dyDescent="0.2">
      <c r="C1253" s="158"/>
    </row>
    <row r="1254" spans="3:3" x14ac:dyDescent="0.2">
      <c r="C1254" s="158"/>
    </row>
    <row r="1255" spans="3:3" x14ac:dyDescent="0.2">
      <c r="C1255" s="158"/>
    </row>
    <row r="1256" spans="3:3" x14ac:dyDescent="0.2">
      <c r="C1256" s="158"/>
    </row>
    <row r="1257" spans="3:3" x14ac:dyDescent="0.2">
      <c r="C1257" s="158"/>
    </row>
    <row r="1258" spans="3:3" x14ac:dyDescent="0.2">
      <c r="C1258" s="158"/>
    </row>
    <row r="1259" spans="3:3" x14ac:dyDescent="0.2">
      <c r="C1259" s="158"/>
    </row>
    <row r="1260" spans="3:3" x14ac:dyDescent="0.2">
      <c r="C1260" s="158"/>
    </row>
    <row r="1261" spans="3:3" x14ac:dyDescent="0.2">
      <c r="C1261" s="158"/>
    </row>
    <row r="1262" spans="3:3" x14ac:dyDescent="0.2">
      <c r="C1262" s="158"/>
    </row>
    <row r="1263" spans="3:3" x14ac:dyDescent="0.2">
      <c r="C1263" s="158"/>
    </row>
    <row r="1264" spans="3:3" x14ac:dyDescent="0.2">
      <c r="C1264" s="158"/>
    </row>
    <row r="1265" spans="3:3" x14ac:dyDescent="0.2">
      <c r="C1265" s="158"/>
    </row>
    <row r="1266" spans="3:3" x14ac:dyDescent="0.2">
      <c r="C1266" s="158"/>
    </row>
    <row r="1267" spans="3:3" x14ac:dyDescent="0.2">
      <c r="C1267" s="158"/>
    </row>
    <row r="1268" spans="3:3" x14ac:dyDescent="0.2">
      <c r="C1268" s="158"/>
    </row>
    <row r="1269" spans="3:3" x14ac:dyDescent="0.2">
      <c r="C1269" s="158"/>
    </row>
    <row r="1270" spans="3:3" x14ac:dyDescent="0.2">
      <c r="C1270" s="158"/>
    </row>
    <row r="1271" spans="3:3" x14ac:dyDescent="0.2">
      <c r="C1271" s="158"/>
    </row>
    <row r="1272" spans="3:3" x14ac:dyDescent="0.2">
      <c r="C1272" s="158"/>
    </row>
    <row r="1273" spans="3:3" x14ac:dyDescent="0.2">
      <c r="C1273" s="158"/>
    </row>
    <row r="1274" spans="3:3" x14ac:dyDescent="0.2">
      <c r="C1274" s="158"/>
    </row>
    <row r="1275" spans="3:3" x14ac:dyDescent="0.2">
      <c r="C1275" s="158"/>
    </row>
    <row r="1276" spans="3:3" x14ac:dyDescent="0.2">
      <c r="C1276" s="158"/>
    </row>
    <row r="1277" spans="3:3" x14ac:dyDescent="0.2">
      <c r="C1277" s="158"/>
    </row>
    <row r="1278" spans="3:3" x14ac:dyDescent="0.2">
      <c r="C1278" s="158"/>
    </row>
    <row r="1279" spans="3:3" x14ac:dyDescent="0.2">
      <c r="C1279" s="158"/>
    </row>
    <row r="1280" spans="3:3" x14ac:dyDescent="0.2">
      <c r="C1280" s="158"/>
    </row>
    <row r="1281" spans="3:3" x14ac:dyDescent="0.2">
      <c r="C1281" s="158"/>
    </row>
    <row r="1282" spans="3:3" x14ac:dyDescent="0.2">
      <c r="C1282" s="158"/>
    </row>
    <row r="1283" spans="3:3" x14ac:dyDescent="0.2">
      <c r="C1283" s="158"/>
    </row>
    <row r="1284" spans="3:3" x14ac:dyDescent="0.2">
      <c r="C1284" s="158"/>
    </row>
    <row r="1285" spans="3:3" x14ac:dyDescent="0.2">
      <c r="C1285" s="158"/>
    </row>
    <row r="1286" spans="3:3" x14ac:dyDescent="0.2">
      <c r="C1286" s="158"/>
    </row>
    <row r="1287" spans="3:3" x14ac:dyDescent="0.2">
      <c r="C1287" s="158"/>
    </row>
    <row r="1288" spans="3:3" x14ac:dyDescent="0.2">
      <c r="C1288" s="158"/>
    </row>
    <row r="1289" spans="3:3" x14ac:dyDescent="0.2">
      <c r="C1289" s="158"/>
    </row>
    <row r="1290" spans="3:3" x14ac:dyDescent="0.2">
      <c r="C1290" s="158"/>
    </row>
    <row r="1291" spans="3:3" x14ac:dyDescent="0.2">
      <c r="C1291" s="158"/>
    </row>
    <row r="1292" spans="3:3" x14ac:dyDescent="0.2">
      <c r="C1292" s="158"/>
    </row>
    <row r="1293" spans="3:3" x14ac:dyDescent="0.2">
      <c r="C1293" s="158"/>
    </row>
    <row r="1294" spans="3:3" x14ac:dyDescent="0.2">
      <c r="C1294" s="158"/>
    </row>
    <row r="1295" spans="3:3" x14ac:dyDescent="0.2">
      <c r="C1295" s="158"/>
    </row>
    <row r="1296" spans="3:3" x14ac:dyDescent="0.2">
      <c r="C1296" s="158"/>
    </row>
    <row r="1297" spans="3:3" x14ac:dyDescent="0.2">
      <c r="C1297" s="158"/>
    </row>
    <row r="1298" spans="3:3" x14ac:dyDescent="0.2">
      <c r="C1298" s="158"/>
    </row>
    <row r="1299" spans="3:3" x14ac:dyDescent="0.2">
      <c r="C1299" s="158"/>
    </row>
    <row r="1300" spans="3:3" x14ac:dyDescent="0.2">
      <c r="C1300" s="158"/>
    </row>
    <row r="1301" spans="3:3" x14ac:dyDescent="0.2">
      <c r="C1301" s="158"/>
    </row>
    <row r="1302" spans="3:3" x14ac:dyDescent="0.2">
      <c r="C1302" s="158"/>
    </row>
    <row r="1303" spans="3:3" x14ac:dyDescent="0.2">
      <c r="C1303" s="158"/>
    </row>
    <row r="1304" spans="3:3" x14ac:dyDescent="0.2">
      <c r="C1304" s="158"/>
    </row>
    <row r="1305" spans="3:3" x14ac:dyDescent="0.2">
      <c r="C1305" s="158"/>
    </row>
    <row r="1306" spans="3:3" x14ac:dyDescent="0.2">
      <c r="C1306" s="158"/>
    </row>
    <row r="1307" spans="3:3" x14ac:dyDescent="0.2">
      <c r="C1307" s="158"/>
    </row>
    <row r="1308" spans="3:3" x14ac:dyDescent="0.2">
      <c r="C1308" s="158"/>
    </row>
    <row r="1309" spans="3:3" x14ac:dyDescent="0.2">
      <c r="C1309" s="158"/>
    </row>
    <row r="1310" spans="3:3" x14ac:dyDescent="0.2">
      <c r="C1310" s="158"/>
    </row>
    <row r="1311" spans="3:3" x14ac:dyDescent="0.2">
      <c r="C1311" s="158"/>
    </row>
    <row r="1312" spans="3:3" x14ac:dyDescent="0.2">
      <c r="C1312" s="158"/>
    </row>
    <row r="1313" spans="3:3" x14ac:dyDescent="0.2">
      <c r="C1313" s="158"/>
    </row>
    <row r="1314" spans="3:3" x14ac:dyDescent="0.2">
      <c r="C1314" s="158"/>
    </row>
    <row r="1315" spans="3:3" x14ac:dyDescent="0.2">
      <c r="C1315" s="158"/>
    </row>
    <row r="1316" spans="3:3" x14ac:dyDescent="0.2">
      <c r="C1316" s="158"/>
    </row>
    <row r="1317" spans="3:3" x14ac:dyDescent="0.2">
      <c r="C1317" s="158"/>
    </row>
    <row r="1318" spans="3:3" x14ac:dyDescent="0.2">
      <c r="C1318" s="158"/>
    </row>
    <row r="1319" spans="3:3" x14ac:dyDescent="0.2">
      <c r="C1319" s="158"/>
    </row>
    <row r="1320" spans="3:3" x14ac:dyDescent="0.2">
      <c r="C1320" s="158"/>
    </row>
    <row r="1321" spans="3:3" x14ac:dyDescent="0.2">
      <c r="C1321" s="158"/>
    </row>
    <row r="1322" spans="3:3" x14ac:dyDescent="0.2">
      <c r="C1322" s="158"/>
    </row>
    <row r="1323" spans="3:3" x14ac:dyDescent="0.2">
      <c r="C1323" s="158"/>
    </row>
    <row r="1324" spans="3:3" x14ac:dyDescent="0.2">
      <c r="C1324" s="158"/>
    </row>
    <row r="1325" spans="3:3" x14ac:dyDescent="0.2">
      <c r="C1325" s="158"/>
    </row>
    <row r="1326" spans="3:3" x14ac:dyDescent="0.2">
      <c r="C1326" s="158"/>
    </row>
    <row r="1327" spans="3:3" x14ac:dyDescent="0.2">
      <c r="C1327" s="158"/>
    </row>
    <row r="1328" spans="3:3" x14ac:dyDescent="0.2">
      <c r="C1328" s="158"/>
    </row>
    <row r="1329" spans="3:3" x14ac:dyDescent="0.2">
      <c r="C1329" s="158"/>
    </row>
    <row r="1330" spans="3:3" x14ac:dyDescent="0.2">
      <c r="C1330" s="158"/>
    </row>
    <row r="1331" spans="3:3" x14ac:dyDescent="0.2">
      <c r="C1331" s="158"/>
    </row>
    <row r="1332" spans="3:3" x14ac:dyDescent="0.2">
      <c r="C1332" s="158"/>
    </row>
    <row r="1333" spans="3:3" x14ac:dyDescent="0.2">
      <c r="C1333" s="158"/>
    </row>
    <row r="1334" spans="3:3" x14ac:dyDescent="0.2">
      <c r="C1334" s="158"/>
    </row>
    <row r="1335" spans="3:3" x14ac:dyDescent="0.2">
      <c r="C1335" s="158"/>
    </row>
    <row r="1336" spans="3:3" x14ac:dyDescent="0.2">
      <c r="C1336" s="158"/>
    </row>
    <row r="1337" spans="3:3" x14ac:dyDescent="0.2">
      <c r="C1337" s="158"/>
    </row>
    <row r="1338" spans="3:3" x14ac:dyDescent="0.2">
      <c r="C1338" s="158"/>
    </row>
    <row r="1339" spans="3:3" x14ac:dyDescent="0.2">
      <c r="C1339" s="158"/>
    </row>
    <row r="1340" spans="3:3" x14ac:dyDescent="0.2">
      <c r="C1340" s="158"/>
    </row>
    <row r="1341" spans="3:3" x14ac:dyDescent="0.2">
      <c r="C1341" s="158"/>
    </row>
    <row r="1342" spans="3:3" x14ac:dyDescent="0.2">
      <c r="C1342" s="158"/>
    </row>
    <row r="1343" spans="3:3" x14ac:dyDescent="0.2">
      <c r="C1343" s="158"/>
    </row>
    <row r="1344" spans="3:3" x14ac:dyDescent="0.2">
      <c r="C1344" s="158"/>
    </row>
    <row r="1345" spans="3:3" x14ac:dyDescent="0.2">
      <c r="C1345" s="158"/>
    </row>
    <row r="1346" spans="3:3" x14ac:dyDescent="0.2">
      <c r="C1346" s="158"/>
    </row>
    <row r="1347" spans="3:3" x14ac:dyDescent="0.2">
      <c r="C1347" s="158"/>
    </row>
    <row r="1348" spans="3:3" x14ac:dyDescent="0.2">
      <c r="C1348" s="158"/>
    </row>
    <row r="1349" spans="3:3" x14ac:dyDescent="0.2">
      <c r="C1349" s="158"/>
    </row>
    <row r="1350" spans="3:3" x14ac:dyDescent="0.2">
      <c r="C1350" s="158"/>
    </row>
    <row r="1351" spans="3:3" x14ac:dyDescent="0.2">
      <c r="C1351" s="158"/>
    </row>
    <row r="1352" spans="3:3" x14ac:dyDescent="0.2">
      <c r="C1352" s="158"/>
    </row>
    <row r="1353" spans="3:3" x14ac:dyDescent="0.2">
      <c r="C1353" s="158"/>
    </row>
    <row r="1354" spans="3:3" x14ac:dyDescent="0.2">
      <c r="C1354" s="158"/>
    </row>
    <row r="1355" spans="3:3" x14ac:dyDescent="0.2">
      <c r="C1355" s="158"/>
    </row>
    <row r="1356" spans="3:3" x14ac:dyDescent="0.2">
      <c r="C1356" s="158"/>
    </row>
    <row r="1357" spans="3:3" x14ac:dyDescent="0.2">
      <c r="C1357" s="158"/>
    </row>
    <row r="1358" spans="3:3" x14ac:dyDescent="0.2">
      <c r="C1358" s="158"/>
    </row>
    <row r="1359" spans="3:3" x14ac:dyDescent="0.2">
      <c r="C1359" s="158"/>
    </row>
    <row r="1360" spans="3:3" x14ac:dyDescent="0.2">
      <c r="C1360" s="158"/>
    </row>
    <row r="1361" spans="3:3" x14ac:dyDescent="0.2">
      <c r="C1361" s="158"/>
    </row>
    <row r="1362" spans="3:3" x14ac:dyDescent="0.2">
      <c r="C1362" s="158"/>
    </row>
    <row r="1363" spans="3:3" x14ac:dyDescent="0.2">
      <c r="C1363" s="158"/>
    </row>
    <row r="1364" spans="3:3" x14ac:dyDescent="0.2">
      <c r="C1364" s="158"/>
    </row>
    <row r="1365" spans="3:3" x14ac:dyDescent="0.2">
      <c r="C1365" s="158"/>
    </row>
    <row r="1366" spans="3:3" x14ac:dyDescent="0.2">
      <c r="C1366" s="158"/>
    </row>
    <row r="1367" spans="3:3" x14ac:dyDescent="0.2">
      <c r="C1367" s="158"/>
    </row>
    <row r="1368" spans="3:3" x14ac:dyDescent="0.2">
      <c r="C1368" s="158"/>
    </row>
    <row r="1369" spans="3:3" x14ac:dyDescent="0.2">
      <c r="C1369" s="158"/>
    </row>
    <row r="1370" spans="3:3" x14ac:dyDescent="0.2">
      <c r="C1370" s="158"/>
    </row>
    <row r="1371" spans="3:3" x14ac:dyDescent="0.2">
      <c r="C1371" s="158"/>
    </row>
    <row r="1372" spans="3:3" x14ac:dyDescent="0.2">
      <c r="C1372" s="158"/>
    </row>
    <row r="1373" spans="3:3" x14ac:dyDescent="0.2">
      <c r="C1373" s="158"/>
    </row>
    <row r="1374" spans="3:3" x14ac:dyDescent="0.2">
      <c r="C1374" s="158"/>
    </row>
    <row r="1375" spans="3:3" x14ac:dyDescent="0.2">
      <c r="C1375" s="158"/>
    </row>
    <row r="1376" spans="3:3" x14ac:dyDescent="0.2">
      <c r="C1376" s="158"/>
    </row>
    <row r="1377" spans="3:3" x14ac:dyDescent="0.2">
      <c r="C1377" s="158"/>
    </row>
    <row r="1378" spans="3:3" x14ac:dyDescent="0.2">
      <c r="C1378" s="158"/>
    </row>
    <row r="1379" spans="3:3" x14ac:dyDescent="0.2">
      <c r="C1379" s="158"/>
    </row>
    <row r="1380" spans="3:3" x14ac:dyDescent="0.2">
      <c r="C1380" s="158"/>
    </row>
    <row r="1381" spans="3:3" x14ac:dyDescent="0.2">
      <c r="C1381" s="158"/>
    </row>
    <row r="1382" spans="3:3" x14ac:dyDescent="0.2">
      <c r="C1382" s="158"/>
    </row>
    <row r="1383" spans="3:3" x14ac:dyDescent="0.2">
      <c r="C1383" s="158"/>
    </row>
    <row r="1384" spans="3:3" x14ac:dyDescent="0.2">
      <c r="C1384" s="158"/>
    </row>
    <row r="1385" spans="3:3" x14ac:dyDescent="0.2">
      <c r="C1385" s="158"/>
    </row>
    <row r="1386" spans="3:3" x14ac:dyDescent="0.2">
      <c r="C1386" s="158"/>
    </row>
    <row r="1387" spans="3:3" x14ac:dyDescent="0.2">
      <c r="C1387" s="158"/>
    </row>
    <row r="1388" spans="3:3" x14ac:dyDescent="0.2">
      <c r="C1388" s="158"/>
    </row>
    <row r="1389" spans="3:3" x14ac:dyDescent="0.2">
      <c r="C1389" s="158"/>
    </row>
    <row r="1390" spans="3:3" x14ac:dyDescent="0.2">
      <c r="C1390" s="158"/>
    </row>
    <row r="1391" spans="3:3" x14ac:dyDescent="0.2">
      <c r="C1391" s="158"/>
    </row>
    <row r="1392" spans="3:3" x14ac:dyDescent="0.2">
      <c r="C1392" s="158"/>
    </row>
    <row r="1393" spans="3:3" x14ac:dyDescent="0.2">
      <c r="C1393" s="158"/>
    </row>
    <row r="1394" spans="3:3" x14ac:dyDescent="0.2">
      <c r="C1394" s="158"/>
    </row>
    <row r="1395" spans="3:3" x14ac:dyDescent="0.2">
      <c r="C1395" s="158"/>
    </row>
    <row r="1396" spans="3:3" x14ac:dyDescent="0.2">
      <c r="C1396" s="158"/>
    </row>
    <row r="1397" spans="3:3" x14ac:dyDescent="0.2">
      <c r="C1397" s="158"/>
    </row>
    <row r="1398" spans="3:3" x14ac:dyDescent="0.2">
      <c r="C1398" s="158"/>
    </row>
    <row r="1399" spans="3:3" x14ac:dyDescent="0.2">
      <c r="C1399" s="158"/>
    </row>
    <row r="1400" spans="3:3" x14ac:dyDescent="0.2">
      <c r="C1400" s="158"/>
    </row>
    <row r="1401" spans="3:3" x14ac:dyDescent="0.2">
      <c r="C1401" s="158"/>
    </row>
    <row r="1402" spans="3:3" x14ac:dyDescent="0.2">
      <c r="C1402" s="158"/>
    </row>
    <row r="1403" spans="3:3" x14ac:dyDescent="0.2">
      <c r="C1403" s="158"/>
    </row>
    <row r="1404" spans="3:3" x14ac:dyDescent="0.2">
      <c r="C1404" s="158"/>
    </row>
    <row r="1405" spans="3:3" x14ac:dyDescent="0.2">
      <c r="C1405" s="158"/>
    </row>
    <row r="1406" spans="3:3" x14ac:dyDescent="0.2">
      <c r="C1406" s="158"/>
    </row>
    <row r="1407" spans="3:3" x14ac:dyDescent="0.2">
      <c r="C1407" s="158"/>
    </row>
    <row r="1408" spans="3:3" x14ac:dyDescent="0.2">
      <c r="C1408" s="158"/>
    </row>
    <row r="1409" spans="3:3" x14ac:dyDescent="0.2">
      <c r="C1409" s="158"/>
    </row>
    <row r="1410" spans="3:3" x14ac:dyDescent="0.2">
      <c r="C1410" s="158"/>
    </row>
    <row r="1411" spans="3:3" x14ac:dyDescent="0.2">
      <c r="C1411" s="158"/>
    </row>
    <row r="1412" spans="3:3" x14ac:dyDescent="0.2">
      <c r="C1412" s="158"/>
    </row>
    <row r="1413" spans="3:3" x14ac:dyDescent="0.2">
      <c r="C1413" s="158"/>
    </row>
    <row r="1414" spans="3:3" x14ac:dyDescent="0.2">
      <c r="C1414" s="158"/>
    </row>
    <row r="1415" spans="3:3" x14ac:dyDescent="0.2">
      <c r="C1415" s="158"/>
    </row>
    <row r="1416" spans="3:3" x14ac:dyDescent="0.2">
      <c r="C1416" s="158"/>
    </row>
    <row r="1417" spans="3:3" x14ac:dyDescent="0.2">
      <c r="C1417" s="158"/>
    </row>
    <row r="1418" spans="3:3" x14ac:dyDescent="0.2">
      <c r="C1418" s="158"/>
    </row>
    <row r="1419" spans="3:3" x14ac:dyDescent="0.2">
      <c r="C1419" s="158"/>
    </row>
    <row r="1420" spans="3:3" x14ac:dyDescent="0.2">
      <c r="C1420" s="158"/>
    </row>
    <row r="1421" spans="3:3" x14ac:dyDescent="0.2">
      <c r="C1421" s="158"/>
    </row>
    <row r="1422" spans="3:3" x14ac:dyDescent="0.2">
      <c r="C1422" s="158"/>
    </row>
    <row r="1423" spans="3:3" x14ac:dyDescent="0.2">
      <c r="C1423" s="158"/>
    </row>
    <row r="1424" spans="3:3" x14ac:dyDescent="0.2">
      <c r="C1424" s="158"/>
    </row>
    <row r="1425" spans="3:3" x14ac:dyDescent="0.2">
      <c r="C1425" s="158"/>
    </row>
    <row r="1426" spans="3:3" x14ac:dyDescent="0.2">
      <c r="C1426" s="158"/>
    </row>
    <row r="1427" spans="3:3" x14ac:dyDescent="0.2">
      <c r="C1427" s="158"/>
    </row>
    <row r="1428" spans="3:3" x14ac:dyDescent="0.2">
      <c r="C1428" s="158"/>
    </row>
    <row r="1429" spans="3:3" x14ac:dyDescent="0.2">
      <c r="C1429" s="158"/>
    </row>
    <row r="1430" spans="3:3" x14ac:dyDescent="0.2">
      <c r="C1430" s="158"/>
    </row>
    <row r="1431" spans="3:3" x14ac:dyDescent="0.2">
      <c r="C1431" s="158"/>
    </row>
    <row r="1432" spans="3:3" x14ac:dyDescent="0.2">
      <c r="C1432" s="158"/>
    </row>
    <row r="1433" spans="3:3" x14ac:dyDescent="0.2">
      <c r="C1433" s="158"/>
    </row>
    <row r="1434" spans="3:3" x14ac:dyDescent="0.2">
      <c r="C1434" s="158"/>
    </row>
    <row r="1435" spans="3:3" x14ac:dyDescent="0.2">
      <c r="C1435" s="158"/>
    </row>
    <row r="1436" spans="3:3" x14ac:dyDescent="0.2">
      <c r="C1436" s="158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139"/>
  <sheetViews>
    <sheetView topLeftCell="A351" workbookViewId="0">
      <selection activeCell="A175" sqref="A175:D405"/>
    </sheetView>
  </sheetViews>
  <sheetFormatPr defaultRowHeight="12.75" x14ac:dyDescent="0.2"/>
  <cols>
    <col min="1" max="1" width="19.7109375" style="14" customWidth="1"/>
    <col min="2" max="2" width="4.42578125" style="17" customWidth="1"/>
    <col min="3" max="3" width="12.7109375" style="14" customWidth="1"/>
    <col min="4" max="4" width="5.42578125" style="17" customWidth="1"/>
    <col min="5" max="5" width="14.85546875" style="17" customWidth="1"/>
    <col min="6" max="6" width="9.140625" style="17"/>
    <col min="7" max="7" width="12" style="17" customWidth="1"/>
    <col min="8" max="8" width="14.140625" style="14" customWidth="1"/>
    <col min="9" max="9" width="22.5703125" style="17" customWidth="1"/>
    <col min="10" max="10" width="25.140625" style="17" customWidth="1"/>
    <col min="11" max="11" width="15.7109375" style="17" customWidth="1"/>
    <col min="12" max="12" width="14.140625" style="17" customWidth="1"/>
    <col min="13" max="13" width="9.5703125" style="17" customWidth="1"/>
    <col min="14" max="14" width="14.140625" style="17" customWidth="1"/>
    <col min="15" max="15" width="23.42578125" style="17" customWidth="1"/>
    <col min="16" max="16" width="16.5703125" style="17" customWidth="1"/>
    <col min="17" max="17" width="41" style="17" customWidth="1"/>
    <col min="18" max="16384" width="9.140625" style="17"/>
  </cols>
  <sheetData>
    <row r="1" spans="1:16" ht="15.75" x14ac:dyDescent="0.25">
      <c r="A1" s="56" t="s">
        <v>880</v>
      </c>
      <c r="I1" s="57" t="s">
        <v>865</v>
      </c>
      <c r="J1" s="58" t="s">
        <v>881</v>
      </c>
    </row>
    <row r="2" spans="1:16" x14ac:dyDescent="0.2">
      <c r="I2" s="59" t="s">
        <v>882</v>
      </c>
      <c r="J2" s="60" t="s">
        <v>709</v>
      </c>
    </row>
    <row r="3" spans="1:16" x14ac:dyDescent="0.2">
      <c r="A3" s="48" t="s">
        <v>883</v>
      </c>
      <c r="I3" s="59" t="s">
        <v>884</v>
      </c>
      <c r="J3" s="60" t="s">
        <v>711</v>
      </c>
    </row>
    <row r="4" spans="1:16" x14ac:dyDescent="0.2">
      <c r="I4" s="59" t="s">
        <v>885</v>
      </c>
      <c r="J4" s="60" t="s">
        <v>711</v>
      </c>
    </row>
    <row r="5" spans="1:16" ht="13.5" thickBot="1" x14ac:dyDescent="0.25">
      <c r="I5" s="61" t="s">
        <v>857</v>
      </c>
      <c r="J5" s="62" t="s">
        <v>700</v>
      </c>
    </row>
    <row r="10" spans="1:16" ht="13.5" thickBot="1" x14ac:dyDescent="0.25"/>
    <row r="11" spans="1:16" ht="12.75" customHeight="1" thickBot="1" x14ac:dyDescent="0.25">
      <c r="A11" s="14" t="str">
        <f t="shared" ref="A11:A74" si="0">P11</f>
        <v> AJ 69.316 </v>
      </c>
      <c r="B11" s="20" t="str">
        <f t="shared" ref="B11:B74" si="1">IF(H11=INT(H11),"I","II")</f>
        <v>I</v>
      </c>
      <c r="C11" s="14">
        <f t="shared" ref="C11:C74" si="2">1*G11</f>
        <v>34531.747000000003</v>
      </c>
      <c r="D11" s="17" t="str">
        <f t="shared" ref="D11:D74" si="3">VLOOKUP(F11,I$1:J$5,2,FALSE)</f>
        <v>vis</v>
      </c>
      <c r="E11" s="50">
        <f>VLOOKUP(C11,'Active 1'!C$21:E$784,3,FALSE)</f>
        <v>-3318.9903825667229</v>
      </c>
      <c r="F11" s="20" t="s">
        <v>857</v>
      </c>
      <c r="G11" s="17" t="str">
        <f t="shared" ref="G11:G74" si="4">MID(I11,3,LEN(I11)-3)</f>
        <v>34531.747</v>
      </c>
      <c r="H11" s="14">
        <f t="shared" ref="H11:H74" si="5">1*K11</f>
        <v>-3319</v>
      </c>
      <c r="I11" s="52" t="s">
        <v>1441</v>
      </c>
      <c r="J11" s="53" t="s">
        <v>1442</v>
      </c>
      <c r="K11" s="52">
        <v>-3319</v>
      </c>
      <c r="L11" s="52" t="s">
        <v>774</v>
      </c>
      <c r="M11" s="53" t="s">
        <v>750</v>
      </c>
      <c r="N11" s="53" t="s">
        <v>704</v>
      </c>
      <c r="O11" s="54" t="s">
        <v>1443</v>
      </c>
      <c r="P11" s="54" t="s">
        <v>1444</v>
      </c>
    </row>
    <row r="12" spans="1:16" ht="12.75" customHeight="1" thickBot="1" x14ac:dyDescent="0.25">
      <c r="A12" s="14" t="str">
        <f t="shared" si="0"/>
        <v>IBVS 221 </v>
      </c>
      <c r="B12" s="20" t="str">
        <f t="shared" si="1"/>
        <v>I</v>
      </c>
      <c r="C12" s="14">
        <f t="shared" si="2"/>
        <v>39591.843999999997</v>
      </c>
      <c r="D12" s="17" t="str">
        <f t="shared" si="3"/>
        <v>vis</v>
      </c>
      <c r="E12" s="50">
        <f>VLOOKUP(C12,'Active 1'!C$21:E$784,3,FALSE)</f>
        <v>-51.996204936039454</v>
      </c>
      <c r="F12" s="20" t="s">
        <v>857</v>
      </c>
      <c r="G12" s="17" t="str">
        <f t="shared" si="4"/>
        <v>39591.844</v>
      </c>
      <c r="H12" s="14">
        <f t="shared" si="5"/>
        <v>-52</v>
      </c>
      <c r="I12" s="52" t="s">
        <v>1559</v>
      </c>
      <c r="J12" s="53" t="s">
        <v>1560</v>
      </c>
      <c r="K12" s="52">
        <v>-52</v>
      </c>
      <c r="L12" s="52" t="s">
        <v>1458</v>
      </c>
      <c r="M12" s="53" t="s">
        <v>727</v>
      </c>
      <c r="N12" s="53"/>
      <c r="O12" s="54" t="s">
        <v>1561</v>
      </c>
      <c r="P12" s="55" t="s">
        <v>1562</v>
      </c>
    </row>
    <row r="13" spans="1:16" ht="12.75" customHeight="1" thickBot="1" x14ac:dyDescent="0.25">
      <c r="A13" s="14" t="str">
        <f t="shared" si="0"/>
        <v>IBVS 247 </v>
      </c>
      <c r="B13" s="20" t="str">
        <f t="shared" si="1"/>
        <v>I</v>
      </c>
      <c r="C13" s="14">
        <f t="shared" si="2"/>
        <v>39650.673000000003</v>
      </c>
      <c r="D13" s="17" t="str">
        <f t="shared" si="3"/>
        <v>vis</v>
      </c>
      <c r="E13" s="50">
        <f>VLOOKUP(C13,'Active 1'!C$21:E$784,3,FALSE)</f>
        <v>-14.013929008156529</v>
      </c>
      <c r="F13" s="20" t="s">
        <v>857</v>
      </c>
      <c r="G13" s="17" t="str">
        <f t="shared" si="4"/>
        <v>39650.673</v>
      </c>
      <c r="H13" s="14">
        <f t="shared" si="5"/>
        <v>-14</v>
      </c>
      <c r="I13" s="52" t="s">
        <v>1563</v>
      </c>
      <c r="J13" s="53" t="s">
        <v>1564</v>
      </c>
      <c r="K13" s="52">
        <v>-14</v>
      </c>
      <c r="L13" s="52" t="s">
        <v>1402</v>
      </c>
      <c r="M13" s="53" t="s">
        <v>727</v>
      </c>
      <c r="N13" s="53"/>
      <c r="O13" s="54" t="s">
        <v>1561</v>
      </c>
      <c r="P13" s="55" t="s">
        <v>1565</v>
      </c>
    </row>
    <row r="14" spans="1:16" ht="12.75" customHeight="1" thickBot="1" x14ac:dyDescent="0.25">
      <c r="A14" s="14" t="str">
        <f t="shared" si="0"/>
        <v>IBVS 247 </v>
      </c>
      <c r="B14" s="20" t="str">
        <f t="shared" si="1"/>
        <v>I</v>
      </c>
      <c r="C14" s="14">
        <f t="shared" si="2"/>
        <v>39667.716</v>
      </c>
      <c r="D14" s="17" t="str">
        <f t="shared" si="3"/>
        <v>vis</v>
      </c>
      <c r="E14" s="50">
        <f>VLOOKUP(C14,'Active 1'!C$21:E$784,3,FALSE)</f>
        <v>-3.0103095579063135</v>
      </c>
      <c r="F14" s="20" t="s">
        <v>857</v>
      </c>
      <c r="G14" s="17" t="str">
        <f t="shared" si="4"/>
        <v>39667.716</v>
      </c>
      <c r="H14" s="14">
        <f t="shared" si="5"/>
        <v>-3</v>
      </c>
      <c r="I14" s="52" t="s">
        <v>1566</v>
      </c>
      <c r="J14" s="53" t="s">
        <v>1567</v>
      </c>
      <c r="K14" s="52">
        <v>-3</v>
      </c>
      <c r="L14" s="52" t="s">
        <v>1339</v>
      </c>
      <c r="M14" s="53" t="s">
        <v>727</v>
      </c>
      <c r="N14" s="53"/>
      <c r="O14" s="54" t="s">
        <v>1561</v>
      </c>
      <c r="P14" s="55" t="s">
        <v>1565</v>
      </c>
    </row>
    <row r="15" spans="1:16" ht="12.75" customHeight="1" thickBot="1" x14ac:dyDescent="0.25">
      <c r="A15" s="14" t="str">
        <f t="shared" si="0"/>
        <v> AVSJ 3.60 </v>
      </c>
      <c r="B15" s="20" t="str">
        <f t="shared" si="1"/>
        <v>I</v>
      </c>
      <c r="C15" s="14">
        <f t="shared" si="2"/>
        <v>39701.807000000001</v>
      </c>
      <c r="D15" s="17" t="str">
        <f t="shared" si="3"/>
        <v>vis</v>
      </c>
      <c r="E15" s="50">
        <f>VLOOKUP(C15,'Active 1'!C$21:E$784,3,FALSE)</f>
        <v>19.000157535829022</v>
      </c>
      <c r="F15" s="20" t="s">
        <v>857</v>
      </c>
      <c r="G15" s="17" t="str">
        <f t="shared" si="4"/>
        <v>39701.807</v>
      </c>
      <c r="H15" s="14">
        <f t="shared" si="5"/>
        <v>19</v>
      </c>
      <c r="I15" s="52" t="s">
        <v>1568</v>
      </c>
      <c r="J15" s="53" t="s">
        <v>1569</v>
      </c>
      <c r="K15" s="52">
        <v>19</v>
      </c>
      <c r="L15" s="52" t="s">
        <v>779</v>
      </c>
      <c r="M15" s="53" t="s">
        <v>727</v>
      </c>
      <c r="N15" s="53"/>
      <c r="O15" s="54" t="s">
        <v>1570</v>
      </c>
      <c r="P15" s="54" t="s">
        <v>1571</v>
      </c>
    </row>
    <row r="16" spans="1:16" ht="12.75" customHeight="1" thickBot="1" x14ac:dyDescent="0.25">
      <c r="A16" s="14" t="str">
        <f t="shared" si="0"/>
        <v> AVSJ 3.60 </v>
      </c>
      <c r="B16" s="20" t="str">
        <f t="shared" si="1"/>
        <v>I</v>
      </c>
      <c r="C16" s="14">
        <f t="shared" si="2"/>
        <v>39983.707000000002</v>
      </c>
      <c r="D16" s="17" t="str">
        <f t="shared" si="3"/>
        <v>vis</v>
      </c>
      <c r="E16" s="50">
        <f>VLOOKUP(C16,'Active 1'!C$21:E$784,3,FALSE)</f>
        <v>201.00569195030673</v>
      </c>
      <c r="F16" s="20" t="s">
        <v>857</v>
      </c>
      <c r="G16" s="17" t="str">
        <f t="shared" si="4"/>
        <v>39983.707</v>
      </c>
      <c r="H16" s="14">
        <f t="shared" si="5"/>
        <v>201</v>
      </c>
      <c r="I16" s="52" t="s">
        <v>1572</v>
      </c>
      <c r="J16" s="53" t="s">
        <v>1573</v>
      </c>
      <c r="K16" s="52">
        <v>201</v>
      </c>
      <c r="L16" s="52" t="s">
        <v>825</v>
      </c>
      <c r="M16" s="53" t="s">
        <v>727</v>
      </c>
      <c r="N16" s="53"/>
      <c r="O16" s="54" t="s">
        <v>1574</v>
      </c>
      <c r="P16" s="54" t="s">
        <v>1571</v>
      </c>
    </row>
    <row r="17" spans="1:16" ht="12.75" customHeight="1" thickBot="1" x14ac:dyDescent="0.25">
      <c r="A17" s="14" t="str">
        <f t="shared" si="0"/>
        <v>IBVS 369 </v>
      </c>
      <c r="B17" s="20" t="str">
        <f t="shared" si="1"/>
        <v>I</v>
      </c>
      <c r="C17" s="14">
        <f t="shared" si="2"/>
        <v>40039.456400000003</v>
      </c>
      <c r="D17" s="17" t="str">
        <f t="shared" si="3"/>
        <v>vis</v>
      </c>
      <c r="E17" s="50">
        <f>VLOOKUP(C17,'Active 1'!C$21:E$784,3,FALSE)</f>
        <v>236.99965910279536</v>
      </c>
      <c r="F17" s="20" t="s">
        <v>857</v>
      </c>
      <c r="G17" s="17" t="str">
        <f t="shared" si="4"/>
        <v>40039.4564</v>
      </c>
      <c r="H17" s="14">
        <f t="shared" si="5"/>
        <v>237</v>
      </c>
      <c r="I17" s="52" t="s">
        <v>1579</v>
      </c>
      <c r="J17" s="53" t="s">
        <v>1580</v>
      </c>
      <c r="K17" s="52">
        <v>237</v>
      </c>
      <c r="L17" s="52" t="s">
        <v>1581</v>
      </c>
      <c r="M17" s="53" t="s">
        <v>750</v>
      </c>
      <c r="N17" s="53" t="s">
        <v>704</v>
      </c>
      <c r="O17" s="54" t="s">
        <v>1582</v>
      </c>
      <c r="P17" s="55" t="s">
        <v>1578</v>
      </c>
    </row>
    <row r="18" spans="1:16" ht="12.75" customHeight="1" thickBot="1" x14ac:dyDescent="0.25">
      <c r="A18" s="14" t="str">
        <f t="shared" si="0"/>
        <v>IBVS 369 </v>
      </c>
      <c r="B18" s="20" t="str">
        <f t="shared" si="1"/>
        <v>I</v>
      </c>
      <c r="C18" s="14">
        <f t="shared" si="2"/>
        <v>40053.396999999997</v>
      </c>
      <c r="D18" s="17" t="str">
        <f t="shared" si="3"/>
        <v>vis</v>
      </c>
      <c r="E18" s="50">
        <f>VLOOKUP(C18,'Active 1'!C$21:E$784,3,FALSE)</f>
        <v>246.00024921651456</v>
      </c>
      <c r="F18" s="20" t="s">
        <v>857</v>
      </c>
      <c r="G18" s="17" t="str">
        <f t="shared" si="4"/>
        <v>40053.397</v>
      </c>
      <c r="H18" s="14">
        <f t="shared" si="5"/>
        <v>246</v>
      </c>
      <c r="I18" s="52" t="s">
        <v>1590</v>
      </c>
      <c r="J18" s="53" t="s">
        <v>1591</v>
      </c>
      <c r="K18" s="52">
        <v>246</v>
      </c>
      <c r="L18" s="52" t="s">
        <v>804</v>
      </c>
      <c r="M18" s="53" t="s">
        <v>750</v>
      </c>
      <c r="N18" s="53" t="s">
        <v>704</v>
      </c>
      <c r="O18" s="54" t="s">
        <v>1577</v>
      </c>
      <c r="P18" s="55" t="s">
        <v>1578</v>
      </c>
    </row>
    <row r="19" spans="1:16" ht="12.75" customHeight="1" thickBot="1" x14ac:dyDescent="0.25">
      <c r="A19" s="14" t="str">
        <f t="shared" si="0"/>
        <v> AVSJ 3.60 </v>
      </c>
      <c r="B19" s="20" t="str">
        <f t="shared" si="1"/>
        <v>I</v>
      </c>
      <c r="C19" s="14">
        <f t="shared" si="2"/>
        <v>40107.606</v>
      </c>
      <c r="D19" s="17" t="str">
        <f t="shared" si="3"/>
        <v>vis</v>
      </c>
      <c r="E19" s="50">
        <f>VLOOKUP(C19,'Active 1'!C$21:E$784,3,FALSE)</f>
        <v>280.99967459812092</v>
      </c>
      <c r="F19" s="20" t="s">
        <v>857</v>
      </c>
      <c r="G19" s="17" t="str">
        <f t="shared" si="4"/>
        <v>40107.606</v>
      </c>
      <c r="H19" s="14">
        <f t="shared" si="5"/>
        <v>281</v>
      </c>
      <c r="I19" s="52" t="s">
        <v>1592</v>
      </c>
      <c r="J19" s="53" t="s">
        <v>1593</v>
      </c>
      <c r="K19" s="52">
        <v>281</v>
      </c>
      <c r="L19" s="52" t="s">
        <v>809</v>
      </c>
      <c r="M19" s="53" t="s">
        <v>727</v>
      </c>
      <c r="N19" s="53"/>
      <c r="O19" s="54" t="s">
        <v>1594</v>
      </c>
      <c r="P19" s="54" t="s">
        <v>1571</v>
      </c>
    </row>
    <row r="20" spans="1:16" ht="12.75" customHeight="1" thickBot="1" x14ac:dyDescent="0.25">
      <c r="A20" s="14" t="str">
        <f t="shared" si="0"/>
        <v>IBVS 369 </v>
      </c>
      <c r="B20" s="20" t="str">
        <f t="shared" si="1"/>
        <v>I</v>
      </c>
      <c r="C20" s="14">
        <f t="shared" si="2"/>
        <v>40403.4372</v>
      </c>
      <c r="D20" s="17" t="str">
        <f t="shared" si="3"/>
        <v>vis</v>
      </c>
      <c r="E20" s="50">
        <f>VLOOKUP(C20,'Active 1'!C$21:E$784,3,FALSE)</f>
        <v>471.99973012304486</v>
      </c>
      <c r="F20" s="20" t="s">
        <v>857</v>
      </c>
      <c r="G20" s="17" t="str">
        <f t="shared" si="4"/>
        <v>40403.4372</v>
      </c>
      <c r="H20" s="14">
        <f t="shared" si="5"/>
        <v>472</v>
      </c>
      <c r="I20" s="52" t="s">
        <v>1604</v>
      </c>
      <c r="J20" s="53" t="s">
        <v>1605</v>
      </c>
      <c r="K20" s="52">
        <v>472</v>
      </c>
      <c r="L20" s="52" t="s">
        <v>1606</v>
      </c>
      <c r="M20" s="53" t="s">
        <v>750</v>
      </c>
      <c r="N20" s="53" t="s">
        <v>704</v>
      </c>
      <c r="O20" s="54" t="s">
        <v>771</v>
      </c>
      <c r="P20" s="55" t="s">
        <v>1578</v>
      </c>
    </row>
    <row r="21" spans="1:16" ht="12.75" customHeight="1" thickBot="1" x14ac:dyDescent="0.25">
      <c r="A21" s="14" t="str">
        <f t="shared" si="0"/>
        <v>IBVS 369 </v>
      </c>
      <c r="B21" s="20" t="str">
        <f t="shared" si="1"/>
        <v>I</v>
      </c>
      <c r="C21" s="14">
        <f t="shared" si="2"/>
        <v>40431.316099999996</v>
      </c>
      <c r="D21" s="17" t="str">
        <f t="shared" si="3"/>
        <v>vis</v>
      </c>
      <c r="E21" s="50">
        <f>VLOOKUP(C21,'Active 1'!C$21:E$784,3,FALSE)</f>
        <v>489.99942538160127</v>
      </c>
      <c r="F21" s="20" t="s">
        <v>857</v>
      </c>
      <c r="G21" s="17" t="str">
        <f t="shared" si="4"/>
        <v>40431.3161</v>
      </c>
      <c r="H21" s="14">
        <f t="shared" si="5"/>
        <v>490</v>
      </c>
      <c r="I21" s="52" t="s">
        <v>1609</v>
      </c>
      <c r="J21" s="53" t="s">
        <v>1610</v>
      </c>
      <c r="K21" s="52">
        <v>490</v>
      </c>
      <c r="L21" s="52" t="s">
        <v>1611</v>
      </c>
      <c r="M21" s="53" t="s">
        <v>750</v>
      </c>
      <c r="N21" s="53" t="s">
        <v>704</v>
      </c>
      <c r="O21" s="54" t="s">
        <v>771</v>
      </c>
      <c r="P21" s="55" t="s">
        <v>1578</v>
      </c>
    </row>
    <row r="22" spans="1:16" ht="12.75" customHeight="1" thickBot="1" x14ac:dyDescent="0.25">
      <c r="A22" s="14" t="str">
        <f t="shared" si="0"/>
        <v>IBVS 530 </v>
      </c>
      <c r="B22" s="20" t="str">
        <f t="shared" si="1"/>
        <v>I</v>
      </c>
      <c r="C22" s="14">
        <f t="shared" si="2"/>
        <v>40781.357600000003</v>
      </c>
      <c r="D22" s="17" t="str">
        <f t="shared" si="3"/>
        <v>vis</v>
      </c>
      <c r="E22" s="50">
        <f>VLOOKUP(C22,'Active 1'!C$21:E$784,3,FALSE)</f>
        <v>715.99974561837416</v>
      </c>
      <c r="F22" s="20" t="s">
        <v>857</v>
      </c>
      <c r="G22" s="17" t="str">
        <f t="shared" si="4"/>
        <v>40781.3576</v>
      </c>
      <c r="H22" s="14">
        <f t="shared" si="5"/>
        <v>716</v>
      </c>
      <c r="I22" s="52" t="s">
        <v>1624</v>
      </c>
      <c r="J22" s="53" t="s">
        <v>1625</v>
      </c>
      <c r="K22" s="52">
        <v>716</v>
      </c>
      <c r="L22" s="52" t="s">
        <v>1626</v>
      </c>
      <c r="M22" s="53" t="s">
        <v>750</v>
      </c>
      <c r="N22" s="53" t="s">
        <v>704</v>
      </c>
      <c r="O22" s="54" t="s">
        <v>1627</v>
      </c>
      <c r="P22" s="55" t="s">
        <v>1628</v>
      </c>
    </row>
    <row r="23" spans="1:16" ht="12.75" customHeight="1" thickBot="1" x14ac:dyDescent="0.25">
      <c r="A23" s="14" t="str">
        <f t="shared" si="0"/>
        <v>IBVS 838 </v>
      </c>
      <c r="B23" s="20" t="str">
        <f t="shared" si="1"/>
        <v>I</v>
      </c>
      <c r="C23" s="14">
        <f t="shared" si="2"/>
        <v>41543.388400000003</v>
      </c>
      <c r="D23" s="17" t="str">
        <f t="shared" si="3"/>
        <v>vis</v>
      </c>
      <c r="E23" s="50">
        <f>VLOOKUP(C23,'Active 1'!C$21:E$784,3,FALSE)</f>
        <v>1207.9962798301208</v>
      </c>
      <c r="F23" s="20" t="s">
        <v>857</v>
      </c>
      <c r="G23" s="17" t="str">
        <f t="shared" si="4"/>
        <v>41543.3884</v>
      </c>
      <c r="H23" s="14">
        <f t="shared" si="5"/>
        <v>1208</v>
      </c>
      <c r="I23" s="52" t="s">
        <v>1665</v>
      </c>
      <c r="J23" s="53" t="s">
        <v>1666</v>
      </c>
      <c r="K23" s="52">
        <v>1208</v>
      </c>
      <c r="L23" s="52" t="s">
        <v>1667</v>
      </c>
      <c r="M23" s="53" t="s">
        <v>750</v>
      </c>
      <c r="N23" s="53" t="s">
        <v>704</v>
      </c>
      <c r="O23" s="54" t="s">
        <v>1668</v>
      </c>
      <c r="P23" s="55" t="s">
        <v>1669</v>
      </c>
    </row>
    <row r="24" spans="1:16" ht="12.75" customHeight="1" thickBot="1" x14ac:dyDescent="0.25">
      <c r="A24" s="14" t="str">
        <f t="shared" si="0"/>
        <v>IBVS 740 </v>
      </c>
      <c r="B24" s="20" t="str">
        <f t="shared" si="1"/>
        <v>I</v>
      </c>
      <c r="C24" s="14">
        <f t="shared" si="2"/>
        <v>41543.396000000001</v>
      </c>
      <c r="D24" s="17" t="str">
        <f t="shared" si="3"/>
        <v>vis</v>
      </c>
      <c r="E24" s="50">
        <f>VLOOKUP(C24,'Active 1'!C$21:E$784,3,FALSE)</f>
        <v>1208.0011866838313</v>
      </c>
      <c r="F24" s="20" t="s">
        <v>857</v>
      </c>
      <c r="G24" s="17" t="str">
        <f t="shared" si="4"/>
        <v>41543.396</v>
      </c>
      <c r="H24" s="14">
        <f t="shared" si="5"/>
        <v>1208</v>
      </c>
      <c r="I24" s="52" t="s">
        <v>1670</v>
      </c>
      <c r="J24" s="53" t="s">
        <v>1671</v>
      </c>
      <c r="K24" s="52">
        <v>1208</v>
      </c>
      <c r="L24" s="52" t="s">
        <v>1664</v>
      </c>
      <c r="M24" s="53" t="s">
        <v>727</v>
      </c>
      <c r="N24" s="53"/>
      <c r="O24" s="54" t="s">
        <v>1672</v>
      </c>
      <c r="P24" s="55" t="s">
        <v>1673</v>
      </c>
    </row>
    <row r="25" spans="1:16" ht="12.75" customHeight="1" thickBot="1" x14ac:dyDescent="0.25">
      <c r="A25" s="14" t="str">
        <f t="shared" si="0"/>
        <v>IBVS 740 </v>
      </c>
      <c r="B25" s="20" t="str">
        <f t="shared" si="1"/>
        <v>I</v>
      </c>
      <c r="C25" s="14">
        <f t="shared" si="2"/>
        <v>41543.398000000001</v>
      </c>
      <c r="D25" s="17" t="str">
        <f t="shared" si="3"/>
        <v>vis</v>
      </c>
      <c r="E25" s="50">
        <f>VLOOKUP(C25,'Active 1'!C$21:E$784,3,FALSE)</f>
        <v>1208.0024779611244</v>
      </c>
      <c r="F25" s="20" t="s">
        <v>857</v>
      </c>
      <c r="G25" s="17" t="str">
        <f t="shared" si="4"/>
        <v>41543.398</v>
      </c>
      <c r="H25" s="14">
        <f t="shared" si="5"/>
        <v>1208</v>
      </c>
      <c r="I25" s="52" t="s">
        <v>1674</v>
      </c>
      <c r="J25" s="53" t="s">
        <v>1675</v>
      </c>
      <c r="K25" s="52">
        <v>1208</v>
      </c>
      <c r="L25" s="52" t="s">
        <v>842</v>
      </c>
      <c r="M25" s="53" t="s">
        <v>727</v>
      </c>
      <c r="N25" s="53"/>
      <c r="O25" s="54" t="s">
        <v>1676</v>
      </c>
      <c r="P25" s="55" t="s">
        <v>1673</v>
      </c>
    </row>
    <row r="26" spans="1:16" ht="12.75" customHeight="1" thickBot="1" x14ac:dyDescent="0.25">
      <c r="A26" s="14" t="str">
        <f t="shared" si="0"/>
        <v>IBVS 1119 </v>
      </c>
      <c r="B26" s="20" t="str">
        <f t="shared" si="1"/>
        <v>I</v>
      </c>
      <c r="C26" s="14">
        <f t="shared" si="2"/>
        <v>42652.363599999997</v>
      </c>
      <c r="D26" s="17" t="str">
        <f t="shared" si="3"/>
        <v>vis</v>
      </c>
      <c r="E26" s="50">
        <f>VLOOKUP(C26,'Active 1'!C$21:E$784,3,FALSE)</f>
        <v>1923.9935268269282</v>
      </c>
      <c r="F26" s="20" t="s">
        <v>857</v>
      </c>
      <c r="G26" s="17" t="str">
        <f t="shared" si="4"/>
        <v>42652.3636</v>
      </c>
      <c r="H26" s="14">
        <f t="shared" si="5"/>
        <v>1924</v>
      </c>
      <c r="I26" s="52" t="s">
        <v>1739</v>
      </c>
      <c r="J26" s="53" t="s">
        <v>1740</v>
      </c>
      <c r="K26" s="52">
        <v>1924</v>
      </c>
      <c r="L26" s="52" t="s">
        <v>1741</v>
      </c>
      <c r="M26" s="53" t="s">
        <v>750</v>
      </c>
      <c r="N26" s="53" t="s">
        <v>704</v>
      </c>
      <c r="O26" s="54" t="s">
        <v>1742</v>
      </c>
      <c r="P26" s="55" t="s">
        <v>1743</v>
      </c>
    </row>
    <row r="27" spans="1:16" ht="12.75" customHeight="1" thickBot="1" x14ac:dyDescent="0.25">
      <c r="A27" s="14" t="str">
        <f t="shared" si="0"/>
        <v> AOEB 3 </v>
      </c>
      <c r="B27" s="20" t="str">
        <f t="shared" si="1"/>
        <v>I</v>
      </c>
      <c r="C27" s="14">
        <f t="shared" si="2"/>
        <v>42932.705999999998</v>
      </c>
      <c r="D27" s="17" t="str">
        <f t="shared" si="3"/>
        <v>vis</v>
      </c>
      <c r="E27" s="50">
        <f>VLOOKUP(C27,'Active 1'!C$21:E$784,3,FALSE)</f>
        <v>2104.9934144858048</v>
      </c>
      <c r="F27" s="20" t="s">
        <v>857</v>
      </c>
      <c r="G27" s="17" t="str">
        <f t="shared" si="4"/>
        <v>42932.706</v>
      </c>
      <c r="H27" s="14">
        <f t="shared" si="5"/>
        <v>2105</v>
      </c>
      <c r="I27" s="52" t="s">
        <v>1757</v>
      </c>
      <c r="J27" s="53" t="s">
        <v>1758</v>
      </c>
      <c r="K27" s="52">
        <v>2105</v>
      </c>
      <c r="L27" s="52" t="s">
        <v>792</v>
      </c>
      <c r="M27" s="53" t="s">
        <v>727</v>
      </c>
      <c r="N27" s="53"/>
      <c r="O27" s="54" t="s">
        <v>1759</v>
      </c>
      <c r="P27" s="54" t="s">
        <v>1760</v>
      </c>
    </row>
    <row r="28" spans="1:16" ht="12.75" customHeight="1" thickBot="1" x14ac:dyDescent="0.25">
      <c r="A28" s="14" t="str">
        <f t="shared" si="0"/>
        <v> AOEB 3 </v>
      </c>
      <c r="B28" s="20" t="str">
        <f t="shared" si="1"/>
        <v>I</v>
      </c>
      <c r="C28" s="14">
        <f t="shared" si="2"/>
        <v>42932.707000000002</v>
      </c>
      <c r="D28" s="17" t="str">
        <f t="shared" si="3"/>
        <v>vis</v>
      </c>
      <c r="E28" s="50">
        <f>VLOOKUP(C28,'Active 1'!C$21:E$784,3,FALSE)</f>
        <v>2104.9940601244534</v>
      </c>
      <c r="F28" s="20" t="s">
        <v>857</v>
      </c>
      <c r="G28" s="17" t="str">
        <f t="shared" si="4"/>
        <v>42932.707</v>
      </c>
      <c r="H28" s="14">
        <f t="shared" si="5"/>
        <v>2105</v>
      </c>
      <c r="I28" s="52" t="s">
        <v>1761</v>
      </c>
      <c r="J28" s="53" t="s">
        <v>1762</v>
      </c>
      <c r="K28" s="52">
        <v>2105</v>
      </c>
      <c r="L28" s="52" t="s">
        <v>780</v>
      </c>
      <c r="M28" s="53" t="s">
        <v>727</v>
      </c>
      <c r="N28" s="53"/>
      <c r="O28" s="54" t="s">
        <v>790</v>
      </c>
      <c r="P28" s="54" t="s">
        <v>1760</v>
      </c>
    </row>
    <row r="29" spans="1:16" ht="12.75" customHeight="1" thickBot="1" x14ac:dyDescent="0.25">
      <c r="A29" s="14" t="str">
        <f t="shared" si="0"/>
        <v> AOEB 3 </v>
      </c>
      <c r="B29" s="20" t="str">
        <f t="shared" si="1"/>
        <v>I</v>
      </c>
      <c r="C29" s="14">
        <f t="shared" si="2"/>
        <v>42935.798000000003</v>
      </c>
      <c r="D29" s="17" t="str">
        <f t="shared" si="3"/>
        <v>vis</v>
      </c>
      <c r="E29" s="50">
        <f>VLOOKUP(C29,'Active 1'!C$21:E$784,3,FALSE)</f>
        <v>2106.9897291804141</v>
      </c>
      <c r="F29" s="20" t="s">
        <v>857</v>
      </c>
      <c r="G29" s="17" t="str">
        <f t="shared" si="4"/>
        <v>42935.798</v>
      </c>
      <c r="H29" s="14">
        <f t="shared" si="5"/>
        <v>2107</v>
      </c>
      <c r="I29" s="52" t="s">
        <v>1763</v>
      </c>
      <c r="J29" s="53" t="s">
        <v>1764</v>
      </c>
      <c r="K29" s="52">
        <v>2107</v>
      </c>
      <c r="L29" s="52" t="s">
        <v>768</v>
      </c>
      <c r="M29" s="53" t="s">
        <v>727</v>
      </c>
      <c r="N29" s="53"/>
      <c r="O29" s="54" t="s">
        <v>1765</v>
      </c>
      <c r="P29" s="54" t="s">
        <v>1760</v>
      </c>
    </row>
    <row r="30" spans="1:16" ht="12.75" customHeight="1" thickBot="1" x14ac:dyDescent="0.25">
      <c r="A30" s="14" t="str">
        <f t="shared" si="0"/>
        <v> AOEB 3 </v>
      </c>
      <c r="B30" s="20" t="str">
        <f t="shared" si="1"/>
        <v>I</v>
      </c>
      <c r="C30" s="14">
        <f t="shared" si="2"/>
        <v>42949.743000000002</v>
      </c>
      <c r="D30" s="17" t="str">
        <f t="shared" si="3"/>
        <v>vis</v>
      </c>
      <c r="E30" s="50">
        <f>VLOOKUP(C30,'Active 1'!C$21:E$784,3,FALSE)</f>
        <v>2115.9931601041808</v>
      </c>
      <c r="F30" s="20" t="s">
        <v>857</v>
      </c>
      <c r="G30" s="17" t="str">
        <f t="shared" si="4"/>
        <v>42949.743</v>
      </c>
      <c r="H30" s="14">
        <f t="shared" si="5"/>
        <v>2116</v>
      </c>
      <c r="I30" s="52" t="s">
        <v>1766</v>
      </c>
      <c r="J30" s="53" t="s">
        <v>1767</v>
      </c>
      <c r="K30" s="52">
        <v>2116</v>
      </c>
      <c r="L30" s="52" t="s">
        <v>804</v>
      </c>
      <c r="M30" s="53" t="s">
        <v>727</v>
      </c>
      <c r="N30" s="53"/>
      <c r="O30" s="54" t="s">
        <v>859</v>
      </c>
      <c r="P30" s="54" t="s">
        <v>1760</v>
      </c>
    </row>
    <row r="31" spans="1:16" ht="12.75" customHeight="1" thickBot="1" x14ac:dyDescent="0.25">
      <c r="A31" s="14" t="str">
        <f t="shared" si="0"/>
        <v> AOEB 3 </v>
      </c>
      <c r="B31" s="20" t="str">
        <f t="shared" si="1"/>
        <v>I</v>
      </c>
      <c r="C31" s="14">
        <f t="shared" si="2"/>
        <v>42949.743999999999</v>
      </c>
      <c r="D31" s="17" t="str">
        <f t="shared" si="3"/>
        <v>vis</v>
      </c>
      <c r="E31" s="50">
        <f>VLOOKUP(C31,'Active 1'!C$21:E$784,3,FALSE)</f>
        <v>2115.9938057428249</v>
      </c>
      <c r="F31" s="20" t="s">
        <v>857</v>
      </c>
      <c r="G31" s="17" t="str">
        <f t="shared" si="4"/>
        <v>42949.744</v>
      </c>
      <c r="H31" s="14">
        <f t="shared" si="5"/>
        <v>2116</v>
      </c>
      <c r="I31" s="52" t="s">
        <v>1768</v>
      </c>
      <c r="J31" s="53" t="s">
        <v>1769</v>
      </c>
      <c r="K31" s="52">
        <v>2116</v>
      </c>
      <c r="L31" s="52" t="s">
        <v>792</v>
      </c>
      <c r="M31" s="53" t="s">
        <v>727</v>
      </c>
      <c r="N31" s="53"/>
      <c r="O31" s="54" t="s">
        <v>1765</v>
      </c>
      <c r="P31" s="54" t="s">
        <v>1760</v>
      </c>
    </row>
    <row r="32" spans="1:16" ht="12.75" customHeight="1" thickBot="1" x14ac:dyDescent="0.25">
      <c r="A32" s="14" t="str">
        <f t="shared" si="0"/>
        <v> AOEB 3 </v>
      </c>
      <c r="B32" s="20" t="str">
        <f t="shared" si="1"/>
        <v>I</v>
      </c>
      <c r="C32" s="14">
        <f t="shared" si="2"/>
        <v>42983.807000000001</v>
      </c>
      <c r="D32" s="17" t="str">
        <f t="shared" si="3"/>
        <v>vis</v>
      </c>
      <c r="E32" s="50">
        <f>VLOOKUP(C32,'Active 1'!C$21:E$784,3,FALSE)</f>
        <v>2137.9861949544625</v>
      </c>
      <c r="F32" s="20" t="s">
        <v>857</v>
      </c>
      <c r="G32" s="17" t="str">
        <f t="shared" si="4"/>
        <v>42983.807</v>
      </c>
      <c r="H32" s="14">
        <f t="shared" si="5"/>
        <v>2138</v>
      </c>
      <c r="I32" s="52" t="s">
        <v>1774</v>
      </c>
      <c r="J32" s="53" t="s">
        <v>1775</v>
      </c>
      <c r="K32" s="52">
        <v>2138</v>
      </c>
      <c r="L32" s="52" t="s">
        <v>814</v>
      </c>
      <c r="M32" s="53" t="s">
        <v>727</v>
      </c>
      <c r="N32" s="53"/>
      <c r="O32" s="54" t="s">
        <v>1759</v>
      </c>
      <c r="P32" s="54" t="s">
        <v>1760</v>
      </c>
    </row>
    <row r="33" spans="1:16" ht="12.75" customHeight="1" thickBot="1" x14ac:dyDescent="0.25">
      <c r="A33" s="14" t="str">
        <f t="shared" si="0"/>
        <v> AOEB 3 </v>
      </c>
      <c r="B33" s="20" t="str">
        <f t="shared" si="1"/>
        <v>I</v>
      </c>
      <c r="C33" s="14">
        <f t="shared" si="2"/>
        <v>42983.81</v>
      </c>
      <c r="D33" s="17" t="str">
        <f t="shared" si="3"/>
        <v>vis</v>
      </c>
      <c r="E33" s="50">
        <f>VLOOKUP(C33,'Active 1'!C$21:E$784,3,FALSE)</f>
        <v>2137.9881318703997</v>
      </c>
      <c r="F33" s="20" t="s">
        <v>857</v>
      </c>
      <c r="G33" s="17" t="str">
        <f t="shared" si="4"/>
        <v>42983.810</v>
      </c>
      <c r="H33" s="14">
        <f t="shared" si="5"/>
        <v>2138</v>
      </c>
      <c r="I33" s="52" t="s">
        <v>1776</v>
      </c>
      <c r="J33" s="53" t="s">
        <v>1777</v>
      </c>
      <c r="K33" s="52">
        <v>2138</v>
      </c>
      <c r="L33" s="52" t="s">
        <v>774</v>
      </c>
      <c r="M33" s="53" t="s">
        <v>727</v>
      </c>
      <c r="N33" s="53"/>
      <c r="O33" s="54" t="s">
        <v>790</v>
      </c>
      <c r="P33" s="54" t="s">
        <v>1760</v>
      </c>
    </row>
    <row r="34" spans="1:16" ht="12.75" customHeight="1" thickBot="1" x14ac:dyDescent="0.25">
      <c r="A34" s="14" t="str">
        <f t="shared" si="0"/>
        <v> AOEB 3 </v>
      </c>
      <c r="B34" s="20" t="str">
        <f t="shared" si="1"/>
        <v>I</v>
      </c>
      <c r="C34" s="14">
        <f t="shared" si="2"/>
        <v>42983.824000000001</v>
      </c>
      <c r="D34" s="17" t="str">
        <f t="shared" si="3"/>
        <v>vis</v>
      </c>
      <c r="E34" s="50">
        <f>VLOOKUP(C34,'Active 1'!C$21:E$784,3,FALSE)</f>
        <v>2137.9971708114508</v>
      </c>
      <c r="F34" s="20" t="s">
        <v>857</v>
      </c>
      <c r="G34" s="17" t="str">
        <f t="shared" si="4"/>
        <v>42983.824</v>
      </c>
      <c r="H34" s="14">
        <f t="shared" si="5"/>
        <v>2138</v>
      </c>
      <c r="I34" s="52" t="s">
        <v>1778</v>
      </c>
      <c r="J34" s="53" t="s">
        <v>1779</v>
      </c>
      <c r="K34" s="52">
        <v>2138</v>
      </c>
      <c r="L34" s="52" t="s">
        <v>1664</v>
      </c>
      <c r="M34" s="53" t="s">
        <v>727</v>
      </c>
      <c r="N34" s="53"/>
      <c r="O34" s="54" t="s">
        <v>1765</v>
      </c>
      <c r="P34" s="54" t="s">
        <v>1760</v>
      </c>
    </row>
    <row r="35" spans="1:16" ht="12.75" customHeight="1" thickBot="1" x14ac:dyDescent="0.25">
      <c r="A35" s="14" t="str">
        <f t="shared" si="0"/>
        <v> BBS 31 </v>
      </c>
      <c r="B35" s="20" t="str">
        <f t="shared" si="1"/>
        <v>I</v>
      </c>
      <c r="C35" s="14">
        <f t="shared" si="2"/>
        <v>43109.271999999997</v>
      </c>
      <c r="D35" s="17" t="str">
        <f t="shared" si="3"/>
        <v>vis</v>
      </c>
      <c r="E35" s="50">
        <f>VLOOKUP(C35,'Active 1'!C$21:E$784,3,FALSE)</f>
        <v>2218.9912477225066</v>
      </c>
      <c r="F35" s="20" t="s">
        <v>857</v>
      </c>
      <c r="G35" s="17" t="str">
        <f t="shared" si="4"/>
        <v>43109.272</v>
      </c>
      <c r="H35" s="14">
        <f t="shared" si="5"/>
        <v>2219</v>
      </c>
      <c r="I35" s="52" t="s">
        <v>1787</v>
      </c>
      <c r="J35" s="53" t="s">
        <v>1788</v>
      </c>
      <c r="K35" s="52">
        <v>2219</v>
      </c>
      <c r="L35" s="52" t="s">
        <v>1683</v>
      </c>
      <c r="M35" s="53" t="s">
        <v>727</v>
      </c>
      <c r="N35" s="53"/>
      <c r="O35" s="54" t="s">
        <v>776</v>
      </c>
      <c r="P35" s="54" t="s">
        <v>1789</v>
      </c>
    </row>
    <row r="36" spans="1:16" ht="12.75" customHeight="1" thickBot="1" x14ac:dyDescent="0.25">
      <c r="A36" s="14" t="str">
        <f t="shared" si="0"/>
        <v> AOEB 3 </v>
      </c>
      <c r="B36" s="20" t="str">
        <f t="shared" si="1"/>
        <v>I</v>
      </c>
      <c r="C36" s="14">
        <f t="shared" si="2"/>
        <v>43330.745999999999</v>
      </c>
      <c r="D36" s="17" t="str">
        <f t="shared" si="3"/>
        <v>vis</v>
      </c>
      <c r="E36" s="50">
        <f>VLOOKUP(C36,'Active 1'!C$21:E$784,3,FALSE)</f>
        <v>2361.9834212908368</v>
      </c>
      <c r="F36" s="20" t="s">
        <v>857</v>
      </c>
      <c r="G36" s="17" t="str">
        <f t="shared" si="4"/>
        <v>43330.746</v>
      </c>
      <c r="H36" s="14">
        <f t="shared" si="5"/>
        <v>2362</v>
      </c>
      <c r="I36" s="52" t="s">
        <v>1790</v>
      </c>
      <c r="J36" s="53" t="s">
        <v>1791</v>
      </c>
      <c r="K36" s="52">
        <v>2362</v>
      </c>
      <c r="L36" s="52" t="s">
        <v>1411</v>
      </c>
      <c r="M36" s="53" t="s">
        <v>727</v>
      </c>
      <c r="N36" s="53"/>
      <c r="O36" s="54" t="s">
        <v>790</v>
      </c>
      <c r="P36" s="54" t="s">
        <v>1760</v>
      </c>
    </row>
    <row r="37" spans="1:16" ht="12.75" customHeight="1" thickBot="1" x14ac:dyDescent="0.25">
      <c r="A37" s="14" t="str">
        <f t="shared" si="0"/>
        <v> AOEB 3 </v>
      </c>
      <c r="B37" s="20" t="str">
        <f t="shared" si="1"/>
        <v>I</v>
      </c>
      <c r="C37" s="14">
        <f t="shared" si="2"/>
        <v>43330.754999999997</v>
      </c>
      <c r="D37" s="17" t="str">
        <f t="shared" si="3"/>
        <v>vis</v>
      </c>
      <c r="E37" s="50">
        <f>VLOOKUP(C37,'Active 1'!C$21:E$784,3,FALSE)</f>
        <v>2361.989232038653</v>
      </c>
      <c r="F37" s="20" t="s">
        <v>857</v>
      </c>
      <c r="G37" s="17" t="str">
        <f t="shared" si="4"/>
        <v>43330.755</v>
      </c>
      <c r="H37" s="14">
        <f t="shared" si="5"/>
        <v>2362</v>
      </c>
      <c r="I37" s="52" t="s">
        <v>1792</v>
      </c>
      <c r="J37" s="53" t="s">
        <v>1793</v>
      </c>
      <c r="K37" s="52">
        <v>2362</v>
      </c>
      <c r="L37" s="52" t="s">
        <v>1434</v>
      </c>
      <c r="M37" s="53" t="s">
        <v>727</v>
      </c>
      <c r="N37" s="53"/>
      <c r="O37" s="54" t="s">
        <v>1765</v>
      </c>
      <c r="P37" s="54" t="s">
        <v>1760</v>
      </c>
    </row>
    <row r="38" spans="1:16" ht="12.75" customHeight="1" thickBot="1" x14ac:dyDescent="0.25">
      <c r="A38" s="14" t="str">
        <f t="shared" si="0"/>
        <v> BBS 35 </v>
      </c>
      <c r="B38" s="20" t="str">
        <f t="shared" si="1"/>
        <v>I</v>
      </c>
      <c r="C38" s="14">
        <f t="shared" si="2"/>
        <v>43397.362000000001</v>
      </c>
      <c r="D38" s="17" t="str">
        <f t="shared" si="3"/>
        <v>vis</v>
      </c>
      <c r="E38" s="50">
        <f>VLOOKUP(C38,'Active 1'!C$21:E$784,3,FALSE)</f>
        <v>2404.9932853580772</v>
      </c>
      <c r="F38" s="20" t="s">
        <v>857</v>
      </c>
      <c r="G38" s="17" t="str">
        <f t="shared" si="4"/>
        <v>43397.362</v>
      </c>
      <c r="H38" s="14">
        <f t="shared" si="5"/>
        <v>2405</v>
      </c>
      <c r="I38" s="52" t="s">
        <v>1794</v>
      </c>
      <c r="J38" s="53" t="s">
        <v>1795</v>
      </c>
      <c r="K38" s="52">
        <v>2405</v>
      </c>
      <c r="L38" s="52" t="s">
        <v>780</v>
      </c>
      <c r="M38" s="53" t="s">
        <v>727</v>
      </c>
      <c r="N38" s="53"/>
      <c r="O38" s="54" t="s">
        <v>794</v>
      </c>
      <c r="P38" s="54" t="s">
        <v>1796</v>
      </c>
    </row>
    <row r="39" spans="1:16" ht="12.75" customHeight="1" thickBot="1" x14ac:dyDescent="0.25">
      <c r="A39" s="14" t="str">
        <f t="shared" si="0"/>
        <v> BBS 38 </v>
      </c>
      <c r="B39" s="20" t="str">
        <f t="shared" si="1"/>
        <v>I</v>
      </c>
      <c r="C39" s="14">
        <f t="shared" si="2"/>
        <v>43702.493999999999</v>
      </c>
      <c r="D39" s="17" t="str">
        <f t="shared" si="3"/>
        <v>vis</v>
      </c>
      <c r="E39" s="50">
        <f>VLOOKUP(C39,'Active 1'!C$21:E$784,3,FALSE)</f>
        <v>2601.9982968052491</v>
      </c>
      <c r="F39" s="20" t="s">
        <v>857</v>
      </c>
      <c r="G39" s="17" t="str">
        <f t="shared" si="4"/>
        <v>43702.494</v>
      </c>
      <c r="H39" s="14">
        <f t="shared" si="5"/>
        <v>2602</v>
      </c>
      <c r="I39" s="52" t="s">
        <v>1797</v>
      </c>
      <c r="J39" s="53" t="s">
        <v>1798</v>
      </c>
      <c r="K39" s="52">
        <v>2602</v>
      </c>
      <c r="L39" s="52" t="s">
        <v>820</v>
      </c>
      <c r="M39" s="53" t="s">
        <v>727</v>
      </c>
      <c r="N39" s="53"/>
      <c r="O39" s="54" t="s">
        <v>769</v>
      </c>
      <c r="P39" s="54" t="s">
        <v>795</v>
      </c>
    </row>
    <row r="40" spans="1:16" ht="12.75" customHeight="1" thickBot="1" x14ac:dyDescent="0.25">
      <c r="A40" s="14" t="str">
        <f t="shared" si="0"/>
        <v>BAVM 31 </v>
      </c>
      <c r="B40" s="20" t="str">
        <f t="shared" si="1"/>
        <v>I</v>
      </c>
      <c r="C40" s="14">
        <f t="shared" si="2"/>
        <v>43747.400999999998</v>
      </c>
      <c r="D40" s="17" t="str">
        <f t="shared" si="3"/>
        <v>vis</v>
      </c>
      <c r="E40" s="50">
        <f>VLOOKUP(C40,'Active 1'!C$21:E$784,3,FALSE)</f>
        <v>2630.9919914982279</v>
      </c>
      <c r="F40" s="20" t="s">
        <v>857</v>
      </c>
      <c r="G40" s="17" t="str">
        <f t="shared" si="4"/>
        <v>43747.401</v>
      </c>
      <c r="H40" s="14">
        <f t="shared" si="5"/>
        <v>2631</v>
      </c>
      <c r="I40" s="52" t="s">
        <v>1799</v>
      </c>
      <c r="J40" s="53" t="s">
        <v>1800</v>
      </c>
      <c r="K40" s="52">
        <v>2631</v>
      </c>
      <c r="L40" s="52" t="s">
        <v>780</v>
      </c>
      <c r="M40" s="53" t="s">
        <v>727</v>
      </c>
      <c r="N40" s="53"/>
      <c r="O40" s="54" t="s">
        <v>1801</v>
      </c>
      <c r="P40" s="55" t="s">
        <v>1802</v>
      </c>
    </row>
    <row r="41" spans="1:16" ht="12.75" customHeight="1" thickBot="1" x14ac:dyDescent="0.25">
      <c r="A41" s="14" t="str">
        <f t="shared" si="0"/>
        <v> BBS 38 </v>
      </c>
      <c r="B41" s="20" t="str">
        <f t="shared" si="1"/>
        <v>I</v>
      </c>
      <c r="C41" s="14">
        <f t="shared" si="2"/>
        <v>43764.44</v>
      </c>
      <c r="D41" s="17" t="str">
        <f t="shared" si="3"/>
        <v>vis</v>
      </c>
      <c r="E41" s="50">
        <f>VLOOKUP(C41,'Active 1'!C$21:E$784,3,FALSE)</f>
        <v>2641.993028393897</v>
      </c>
      <c r="F41" s="20" t="s">
        <v>857</v>
      </c>
      <c r="G41" s="17" t="str">
        <f t="shared" si="4"/>
        <v>43764.440</v>
      </c>
      <c r="H41" s="14">
        <f t="shared" si="5"/>
        <v>2642</v>
      </c>
      <c r="I41" s="52" t="s">
        <v>1803</v>
      </c>
      <c r="J41" s="53" t="s">
        <v>1804</v>
      </c>
      <c r="K41" s="52">
        <v>2642</v>
      </c>
      <c r="L41" s="52" t="s">
        <v>789</v>
      </c>
      <c r="M41" s="53" t="s">
        <v>727</v>
      </c>
      <c r="N41" s="53"/>
      <c r="O41" s="54" t="s">
        <v>769</v>
      </c>
      <c r="P41" s="54" t="s">
        <v>795</v>
      </c>
    </row>
    <row r="42" spans="1:16" ht="12.75" customHeight="1" thickBot="1" x14ac:dyDescent="0.25">
      <c r="A42" s="14" t="str">
        <f t="shared" si="0"/>
        <v> BBS 40 </v>
      </c>
      <c r="B42" s="20" t="str">
        <f t="shared" si="1"/>
        <v>I</v>
      </c>
      <c r="C42" s="14">
        <f t="shared" si="2"/>
        <v>43792.324999999997</v>
      </c>
      <c r="D42" s="17" t="str">
        <f t="shared" si="3"/>
        <v>vis</v>
      </c>
      <c r="E42" s="50">
        <f>VLOOKUP(C42,'Active 1'!C$21:E$784,3,FALSE)</f>
        <v>2659.996662048195</v>
      </c>
      <c r="F42" s="20" t="s">
        <v>857</v>
      </c>
      <c r="G42" s="17" t="str">
        <f t="shared" si="4"/>
        <v>43792.325</v>
      </c>
      <c r="H42" s="14">
        <f t="shared" si="5"/>
        <v>2660</v>
      </c>
      <c r="I42" s="52" t="s">
        <v>1805</v>
      </c>
      <c r="J42" s="53" t="s">
        <v>1806</v>
      </c>
      <c r="K42" s="52">
        <v>2660</v>
      </c>
      <c r="L42" s="52" t="s">
        <v>842</v>
      </c>
      <c r="M42" s="53" t="s">
        <v>727</v>
      </c>
      <c r="N42" s="53"/>
      <c r="O42" s="54" t="s">
        <v>794</v>
      </c>
      <c r="P42" s="54" t="s">
        <v>1807</v>
      </c>
    </row>
    <row r="43" spans="1:16" ht="12.75" customHeight="1" thickBot="1" x14ac:dyDescent="0.25">
      <c r="A43" s="14" t="str">
        <f t="shared" si="0"/>
        <v> BBS 39 </v>
      </c>
      <c r="B43" s="20" t="str">
        <f t="shared" si="1"/>
        <v>I</v>
      </c>
      <c r="C43" s="14">
        <f t="shared" si="2"/>
        <v>43806.258999999998</v>
      </c>
      <c r="D43" s="17" t="str">
        <f t="shared" si="3"/>
        <v>vis</v>
      </c>
      <c r="E43" s="50">
        <f>VLOOKUP(C43,'Active 1'!C$21:E$784,3,FALSE)</f>
        <v>2668.9929909468528</v>
      </c>
      <c r="F43" s="20" t="s">
        <v>857</v>
      </c>
      <c r="G43" s="17" t="str">
        <f t="shared" si="4"/>
        <v>43806.259</v>
      </c>
      <c r="H43" s="14">
        <f t="shared" si="5"/>
        <v>2669</v>
      </c>
      <c r="I43" s="52" t="s">
        <v>1808</v>
      </c>
      <c r="J43" s="53" t="s">
        <v>1809</v>
      </c>
      <c r="K43" s="52">
        <v>2669</v>
      </c>
      <c r="L43" s="52" t="s">
        <v>789</v>
      </c>
      <c r="M43" s="53" t="s">
        <v>727</v>
      </c>
      <c r="N43" s="53"/>
      <c r="O43" s="54" t="s">
        <v>794</v>
      </c>
      <c r="P43" s="54" t="s">
        <v>797</v>
      </c>
    </row>
    <row r="44" spans="1:16" ht="12.75" customHeight="1" thickBot="1" x14ac:dyDescent="0.25">
      <c r="A44" s="14" t="str">
        <f t="shared" si="0"/>
        <v> BBS 43 </v>
      </c>
      <c r="B44" s="20" t="str">
        <f t="shared" si="1"/>
        <v>I</v>
      </c>
      <c r="C44" s="14">
        <f t="shared" si="2"/>
        <v>44001.398000000001</v>
      </c>
      <c r="D44" s="17" t="str">
        <f t="shared" si="3"/>
        <v>vis</v>
      </c>
      <c r="E44" s="50">
        <f>VLOOKUP(C44,'Active 1'!C$21:E$784,3,FALSE)</f>
        <v>2794.98227076277</v>
      </c>
      <c r="F44" s="20" t="s">
        <v>857</v>
      </c>
      <c r="G44" s="17" t="str">
        <f t="shared" si="4"/>
        <v>44001.398</v>
      </c>
      <c r="H44" s="14">
        <f t="shared" si="5"/>
        <v>2795</v>
      </c>
      <c r="I44" s="52" t="s">
        <v>1810</v>
      </c>
      <c r="J44" s="53" t="s">
        <v>1811</v>
      </c>
      <c r="K44" s="52">
        <v>2795</v>
      </c>
      <c r="L44" s="52" t="s">
        <v>802</v>
      </c>
      <c r="M44" s="53" t="s">
        <v>727</v>
      </c>
      <c r="N44" s="53"/>
      <c r="O44" s="54" t="s">
        <v>794</v>
      </c>
      <c r="P44" s="54" t="s">
        <v>1812</v>
      </c>
    </row>
    <row r="45" spans="1:16" ht="12.75" customHeight="1" thickBot="1" x14ac:dyDescent="0.25">
      <c r="A45" s="14" t="str">
        <f t="shared" si="0"/>
        <v> AOEB 3 </v>
      </c>
      <c r="B45" s="20" t="str">
        <f t="shared" si="1"/>
        <v>I</v>
      </c>
      <c r="C45" s="14">
        <f t="shared" si="2"/>
        <v>44010.696000000004</v>
      </c>
      <c r="D45" s="17" t="str">
        <f t="shared" si="3"/>
        <v>vis</v>
      </c>
      <c r="E45" s="50">
        <f>VLOOKUP(C45,'Active 1'!C$21:E$784,3,FALSE)</f>
        <v>2800.9854188968116</v>
      </c>
      <c r="F45" s="20" t="s">
        <v>857</v>
      </c>
      <c r="G45" s="17" t="str">
        <f t="shared" si="4"/>
        <v>44010.696</v>
      </c>
      <c r="H45" s="14">
        <f t="shared" si="5"/>
        <v>2801</v>
      </c>
      <c r="I45" s="52" t="s">
        <v>1813</v>
      </c>
      <c r="J45" s="53" t="s">
        <v>1814</v>
      </c>
      <c r="K45" s="52">
        <v>2801</v>
      </c>
      <c r="L45" s="52" t="s">
        <v>774</v>
      </c>
      <c r="M45" s="53" t="s">
        <v>727</v>
      </c>
      <c r="N45" s="53"/>
      <c r="O45" s="54" t="s">
        <v>790</v>
      </c>
      <c r="P45" s="54" t="s">
        <v>1760</v>
      </c>
    </row>
    <row r="46" spans="1:16" ht="12.75" customHeight="1" thickBot="1" x14ac:dyDescent="0.25">
      <c r="A46" s="14" t="str">
        <f t="shared" si="0"/>
        <v> BRNO 23 </v>
      </c>
      <c r="B46" s="20" t="str">
        <f t="shared" si="1"/>
        <v>I</v>
      </c>
      <c r="C46" s="14">
        <f t="shared" si="2"/>
        <v>44083.519</v>
      </c>
      <c r="D46" s="17" t="str">
        <f t="shared" si="3"/>
        <v>vis</v>
      </c>
      <c r="E46" s="50">
        <f>VLOOKUP(C46,'Active 1'!C$21:E$784,3,FALSE)</f>
        <v>2848.0027620421283</v>
      </c>
      <c r="F46" s="20" t="s">
        <v>857</v>
      </c>
      <c r="G46" s="17" t="str">
        <f t="shared" si="4"/>
        <v>44083.519</v>
      </c>
      <c r="H46" s="14">
        <f t="shared" si="5"/>
        <v>2848</v>
      </c>
      <c r="I46" s="52" t="s">
        <v>1815</v>
      </c>
      <c r="J46" s="53" t="s">
        <v>1816</v>
      </c>
      <c r="K46" s="52">
        <v>2848</v>
      </c>
      <c r="L46" s="52" t="s">
        <v>758</v>
      </c>
      <c r="M46" s="53" t="s">
        <v>727</v>
      </c>
      <c r="N46" s="53"/>
      <c r="O46" s="54" t="s">
        <v>818</v>
      </c>
      <c r="P46" s="54" t="s">
        <v>1817</v>
      </c>
    </row>
    <row r="47" spans="1:16" ht="12.75" customHeight="1" thickBot="1" x14ac:dyDescent="0.25">
      <c r="A47" s="14" t="str">
        <f t="shared" si="0"/>
        <v> BBS 45 </v>
      </c>
      <c r="B47" s="20" t="str">
        <f t="shared" si="1"/>
        <v>I</v>
      </c>
      <c r="C47" s="14">
        <f t="shared" si="2"/>
        <v>44125.321000000004</v>
      </c>
      <c r="D47" s="17" t="str">
        <f t="shared" si="3"/>
        <v>vis</v>
      </c>
      <c r="E47" s="50">
        <f>VLOOKUP(C47,'Active 1'!C$21:E$784,3,FALSE)</f>
        <v>2874.9917487381003</v>
      </c>
      <c r="F47" s="20" t="s">
        <v>857</v>
      </c>
      <c r="G47" s="17" t="str">
        <f t="shared" si="4"/>
        <v>44125.321</v>
      </c>
      <c r="H47" s="14">
        <f t="shared" si="5"/>
        <v>2875</v>
      </c>
      <c r="I47" s="52" t="s">
        <v>1818</v>
      </c>
      <c r="J47" s="53" t="s">
        <v>1819</v>
      </c>
      <c r="K47" s="52">
        <v>2875</v>
      </c>
      <c r="L47" s="52" t="s">
        <v>789</v>
      </c>
      <c r="M47" s="53" t="s">
        <v>727</v>
      </c>
      <c r="N47" s="53"/>
      <c r="O47" s="54" t="s">
        <v>769</v>
      </c>
      <c r="P47" s="54" t="s">
        <v>1820</v>
      </c>
    </row>
    <row r="48" spans="1:16" ht="12.75" customHeight="1" thickBot="1" x14ac:dyDescent="0.25">
      <c r="A48" s="14" t="str">
        <f t="shared" si="0"/>
        <v> BBS 45 </v>
      </c>
      <c r="B48" s="20" t="str">
        <f t="shared" si="1"/>
        <v>I</v>
      </c>
      <c r="C48" s="14">
        <f t="shared" si="2"/>
        <v>44156.292000000001</v>
      </c>
      <c r="D48" s="17" t="str">
        <f t="shared" si="3"/>
        <v>vis</v>
      </c>
      <c r="E48" s="50">
        <f>VLOOKUP(C48,'Active 1'!C$21:E$784,3,FALSE)</f>
        <v>2894.9878232551291</v>
      </c>
      <c r="F48" s="20" t="s">
        <v>857</v>
      </c>
      <c r="G48" s="17" t="str">
        <f t="shared" si="4"/>
        <v>44156.292</v>
      </c>
      <c r="H48" s="14">
        <f t="shared" si="5"/>
        <v>2895</v>
      </c>
      <c r="I48" s="52" t="s">
        <v>1821</v>
      </c>
      <c r="J48" s="53" t="s">
        <v>1822</v>
      </c>
      <c r="K48" s="52">
        <v>2895</v>
      </c>
      <c r="L48" s="52" t="s">
        <v>766</v>
      </c>
      <c r="M48" s="53" t="s">
        <v>727</v>
      </c>
      <c r="N48" s="53"/>
      <c r="O48" s="54" t="s">
        <v>794</v>
      </c>
      <c r="P48" s="54" t="s">
        <v>1820</v>
      </c>
    </row>
    <row r="49" spans="1:16" ht="12.75" customHeight="1" thickBot="1" x14ac:dyDescent="0.25">
      <c r="A49" s="14" t="str">
        <f t="shared" si="0"/>
        <v> BBS 46 </v>
      </c>
      <c r="B49" s="20" t="str">
        <f t="shared" si="1"/>
        <v>I</v>
      </c>
      <c r="C49" s="14">
        <f t="shared" si="2"/>
        <v>44295.686000000002</v>
      </c>
      <c r="D49" s="17" t="str">
        <f t="shared" si="3"/>
        <v>vis</v>
      </c>
      <c r="E49" s="50">
        <f>VLOOKUP(C49,'Active 1'!C$21:E$784,3,FALSE)</f>
        <v>2984.9859767286007</v>
      </c>
      <c r="F49" s="20" t="s">
        <v>857</v>
      </c>
      <c r="G49" s="17" t="str">
        <f t="shared" si="4"/>
        <v>44295.686</v>
      </c>
      <c r="H49" s="14">
        <f t="shared" si="5"/>
        <v>2985</v>
      </c>
      <c r="I49" s="52" t="s">
        <v>1823</v>
      </c>
      <c r="J49" s="53" t="s">
        <v>1824</v>
      </c>
      <c r="K49" s="52">
        <v>2985</v>
      </c>
      <c r="L49" s="52" t="s">
        <v>782</v>
      </c>
      <c r="M49" s="53" t="s">
        <v>727</v>
      </c>
      <c r="N49" s="53"/>
      <c r="O49" s="54" t="s">
        <v>794</v>
      </c>
      <c r="P49" s="54" t="s">
        <v>1825</v>
      </c>
    </row>
    <row r="50" spans="1:16" ht="12.75" customHeight="1" thickBot="1" x14ac:dyDescent="0.25">
      <c r="A50" s="14" t="str">
        <f t="shared" si="0"/>
        <v> BBS 49 </v>
      </c>
      <c r="B50" s="20" t="str">
        <f t="shared" si="1"/>
        <v>I</v>
      </c>
      <c r="C50" s="14">
        <f t="shared" si="2"/>
        <v>44461.404000000002</v>
      </c>
      <c r="D50" s="17" t="str">
        <f t="shared" si="3"/>
        <v>vis</v>
      </c>
      <c r="E50" s="50">
        <f>VLOOKUP(C50,'Active 1'!C$21:E$784,3,FALSE)</f>
        <v>3091.9799219293755</v>
      </c>
      <c r="F50" s="20" t="s">
        <v>857</v>
      </c>
      <c r="G50" s="17" t="str">
        <f t="shared" si="4"/>
        <v>44461.404</v>
      </c>
      <c r="H50" s="14">
        <f t="shared" si="5"/>
        <v>3092</v>
      </c>
      <c r="I50" s="52" t="s">
        <v>1826</v>
      </c>
      <c r="J50" s="53" t="s">
        <v>1827</v>
      </c>
      <c r="K50" s="52">
        <v>3092</v>
      </c>
      <c r="L50" s="52" t="s">
        <v>778</v>
      </c>
      <c r="M50" s="53" t="s">
        <v>727</v>
      </c>
      <c r="N50" s="53"/>
      <c r="O50" s="54" t="s">
        <v>762</v>
      </c>
      <c r="P50" s="54" t="s">
        <v>1828</v>
      </c>
    </row>
    <row r="51" spans="1:16" ht="12.75" customHeight="1" thickBot="1" x14ac:dyDescent="0.25">
      <c r="A51" s="14" t="str">
        <f t="shared" si="0"/>
        <v> AOEB 3 </v>
      </c>
      <c r="B51" s="20" t="str">
        <f t="shared" si="1"/>
        <v>I</v>
      </c>
      <c r="C51" s="14">
        <f t="shared" si="2"/>
        <v>44470.713000000003</v>
      </c>
      <c r="D51" s="17" t="str">
        <f t="shared" si="3"/>
        <v>vis</v>
      </c>
      <c r="E51" s="50">
        <f>VLOOKUP(C51,'Active 1'!C$21:E$784,3,FALSE)</f>
        <v>3097.9901720885259</v>
      </c>
      <c r="F51" s="20" t="s">
        <v>857</v>
      </c>
      <c r="G51" s="17" t="str">
        <f t="shared" si="4"/>
        <v>44470.713</v>
      </c>
      <c r="H51" s="14">
        <f t="shared" si="5"/>
        <v>3098</v>
      </c>
      <c r="I51" s="52" t="s">
        <v>1829</v>
      </c>
      <c r="J51" s="53" t="s">
        <v>1830</v>
      </c>
      <c r="K51" s="52">
        <v>3098</v>
      </c>
      <c r="L51" s="52" t="s">
        <v>780</v>
      </c>
      <c r="M51" s="53" t="s">
        <v>727</v>
      </c>
      <c r="N51" s="53"/>
      <c r="O51" s="54" t="s">
        <v>790</v>
      </c>
      <c r="P51" s="54" t="s">
        <v>1760</v>
      </c>
    </row>
    <row r="52" spans="1:16" ht="12.75" customHeight="1" thickBot="1" x14ac:dyDescent="0.25">
      <c r="A52" s="14" t="str">
        <f t="shared" si="0"/>
        <v> BRNO 26 </v>
      </c>
      <c r="B52" s="20" t="str">
        <f t="shared" si="1"/>
        <v>I</v>
      </c>
      <c r="C52" s="14">
        <f t="shared" si="2"/>
        <v>44732.46</v>
      </c>
      <c r="D52" s="17" t="str">
        <f t="shared" si="3"/>
        <v>vis</v>
      </c>
      <c r="E52" s="50">
        <f>VLOOKUP(C52,'Active 1'!C$21:E$784,3,FALSE)</f>
        <v>3266.9841508625072</v>
      </c>
      <c r="F52" s="20" t="s">
        <v>857</v>
      </c>
      <c r="G52" s="17" t="str">
        <f t="shared" si="4"/>
        <v>44732.460</v>
      </c>
      <c r="H52" s="14">
        <f t="shared" si="5"/>
        <v>3267</v>
      </c>
      <c r="I52" s="52" t="s">
        <v>1836</v>
      </c>
      <c r="J52" s="53" t="s">
        <v>1837</v>
      </c>
      <c r="K52" s="52">
        <v>3267</v>
      </c>
      <c r="L52" s="52" t="s">
        <v>774</v>
      </c>
      <c r="M52" s="53" t="s">
        <v>743</v>
      </c>
      <c r="N52" s="53"/>
      <c r="O52" s="54" t="s">
        <v>1838</v>
      </c>
      <c r="P52" s="54" t="s">
        <v>1839</v>
      </c>
    </row>
    <row r="53" spans="1:16" ht="12.75" customHeight="1" thickBot="1" x14ac:dyDescent="0.25">
      <c r="A53" s="14" t="str">
        <f t="shared" si="0"/>
        <v> BBS 55 </v>
      </c>
      <c r="B53" s="20" t="str">
        <f t="shared" si="1"/>
        <v>I</v>
      </c>
      <c r="C53" s="14">
        <f t="shared" si="2"/>
        <v>44746.400999999998</v>
      </c>
      <c r="D53" s="17" t="str">
        <f t="shared" si="3"/>
        <v>vis</v>
      </c>
      <c r="E53" s="50">
        <f>VLOOKUP(C53,'Active 1'!C$21:E$784,3,FALSE)</f>
        <v>3275.9849992316877</v>
      </c>
      <c r="F53" s="20" t="s">
        <v>857</v>
      </c>
      <c r="G53" s="17" t="str">
        <f t="shared" si="4"/>
        <v>44746.4010</v>
      </c>
      <c r="H53" s="14">
        <f t="shared" si="5"/>
        <v>3276</v>
      </c>
      <c r="I53" s="52" t="s">
        <v>1840</v>
      </c>
      <c r="J53" s="53" t="s">
        <v>1841</v>
      </c>
      <c r="K53" s="52">
        <v>3276</v>
      </c>
      <c r="L53" s="52" t="s">
        <v>1833</v>
      </c>
      <c r="M53" s="53" t="s">
        <v>750</v>
      </c>
      <c r="N53" s="53" t="s">
        <v>704</v>
      </c>
      <c r="O53" s="54" t="s">
        <v>1834</v>
      </c>
      <c r="P53" s="54" t="s">
        <v>1842</v>
      </c>
    </row>
    <row r="54" spans="1:16" ht="12.75" customHeight="1" thickBot="1" x14ac:dyDescent="0.25">
      <c r="A54" s="14" t="str">
        <f t="shared" si="0"/>
        <v> AOEB 3 </v>
      </c>
      <c r="B54" s="20" t="str">
        <f t="shared" si="1"/>
        <v>I</v>
      </c>
      <c r="C54" s="14">
        <f t="shared" si="2"/>
        <v>44786.667999999998</v>
      </c>
      <c r="D54" s="17" t="str">
        <f t="shared" si="3"/>
        <v>vis</v>
      </c>
      <c r="E54" s="50">
        <f>VLOOKUP(C54,'Active 1'!C$21:E$784,3,FALSE)</f>
        <v>3301.9829306054644</v>
      </c>
      <c r="F54" s="20" t="s">
        <v>857</v>
      </c>
      <c r="G54" s="17" t="str">
        <f t="shared" si="4"/>
        <v>44786.668</v>
      </c>
      <c r="H54" s="14">
        <f t="shared" si="5"/>
        <v>3302</v>
      </c>
      <c r="I54" s="52" t="s">
        <v>1843</v>
      </c>
      <c r="J54" s="53" t="s">
        <v>1844</v>
      </c>
      <c r="K54" s="52">
        <v>3302</v>
      </c>
      <c r="L54" s="52" t="s">
        <v>775</v>
      </c>
      <c r="M54" s="53" t="s">
        <v>727</v>
      </c>
      <c r="N54" s="53"/>
      <c r="O54" s="54" t="s">
        <v>790</v>
      </c>
      <c r="P54" s="54" t="s">
        <v>1760</v>
      </c>
    </row>
    <row r="55" spans="1:16" ht="12.75" customHeight="1" thickBot="1" x14ac:dyDescent="0.25">
      <c r="A55" s="14" t="str">
        <f t="shared" si="0"/>
        <v> AOEB 3 </v>
      </c>
      <c r="B55" s="20" t="str">
        <f t="shared" si="1"/>
        <v>I</v>
      </c>
      <c r="C55" s="14">
        <f t="shared" si="2"/>
        <v>44803.7</v>
      </c>
      <c r="D55" s="17" t="str">
        <f t="shared" si="3"/>
        <v>vis</v>
      </c>
      <c r="E55" s="50">
        <f>VLOOKUP(C55,'Active 1'!C$21:E$784,3,FALSE)</f>
        <v>3312.9794480306055</v>
      </c>
      <c r="F55" s="20" t="s">
        <v>857</v>
      </c>
      <c r="G55" s="17" t="str">
        <f t="shared" si="4"/>
        <v>44803.700</v>
      </c>
      <c r="H55" s="14">
        <f t="shared" si="5"/>
        <v>3313</v>
      </c>
      <c r="I55" s="52" t="s">
        <v>1845</v>
      </c>
      <c r="J55" s="53" t="s">
        <v>1846</v>
      </c>
      <c r="K55" s="52">
        <v>3313</v>
      </c>
      <c r="L55" s="52" t="s">
        <v>778</v>
      </c>
      <c r="M55" s="53" t="s">
        <v>727</v>
      </c>
      <c r="N55" s="53"/>
      <c r="O55" s="54" t="s">
        <v>1847</v>
      </c>
      <c r="P55" s="54" t="s">
        <v>1760</v>
      </c>
    </row>
    <row r="56" spans="1:16" ht="12.75" customHeight="1" thickBot="1" x14ac:dyDescent="0.25">
      <c r="A56" s="14" t="str">
        <f t="shared" si="0"/>
        <v> BBS 60 </v>
      </c>
      <c r="B56" s="20" t="str">
        <f t="shared" si="1"/>
        <v>I</v>
      </c>
      <c r="C56" s="14">
        <f t="shared" si="2"/>
        <v>45085.603999999999</v>
      </c>
      <c r="D56" s="17" t="str">
        <f t="shared" si="3"/>
        <v>vis</v>
      </c>
      <c r="E56" s="50">
        <f>VLOOKUP(C56,'Active 1'!C$21:E$784,3,FALSE)</f>
        <v>3494.9875649996693</v>
      </c>
      <c r="F56" s="20" t="s">
        <v>857</v>
      </c>
      <c r="G56" s="17" t="str">
        <f t="shared" si="4"/>
        <v>45085.604</v>
      </c>
      <c r="H56" s="14">
        <f t="shared" si="5"/>
        <v>3495</v>
      </c>
      <c r="I56" s="52" t="s">
        <v>1848</v>
      </c>
      <c r="J56" s="53" t="s">
        <v>1849</v>
      </c>
      <c r="K56" s="52">
        <v>3495</v>
      </c>
      <c r="L56" s="52" t="s">
        <v>804</v>
      </c>
      <c r="M56" s="53" t="s">
        <v>727</v>
      </c>
      <c r="N56" s="53"/>
      <c r="O56" s="54" t="s">
        <v>776</v>
      </c>
      <c r="P56" s="54" t="s">
        <v>803</v>
      </c>
    </row>
    <row r="57" spans="1:16" ht="12.75" customHeight="1" thickBot="1" x14ac:dyDescent="0.25">
      <c r="A57" s="14" t="str">
        <f t="shared" si="0"/>
        <v> AOEB 3 </v>
      </c>
      <c r="B57" s="20" t="str">
        <f t="shared" si="1"/>
        <v>I</v>
      </c>
      <c r="C57" s="14">
        <f t="shared" si="2"/>
        <v>45122.767999999996</v>
      </c>
      <c r="D57" s="17" t="str">
        <f t="shared" si="3"/>
        <v>vis</v>
      </c>
      <c r="E57" s="50">
        <f>VLOOKUP(C57,'Active 1'!C$21:E$784,3,FALSE)</f>
        <v>3518.9820796537279</v>
      </c>
      <c r="F57" s="20" t="s">
        <v>857</v>
      </c>
      <c r="G57" s="17" t="str">
        <f t="shared" si="4"/>
        <v>45122.768</v>
      </c>
      <c r="H57" s="14">
        <f t="shared" si="5"/>
        <v>3519</v>
      </c>
      <c r="I57" s="52" t="s">
        <v>1850</v>
      </c>
      <c r="J57" s="53" t="s">
        <v>1851</v>
      </c>
      <c r="K57" s="52">
        <v>3519</v>
      </c>
      <c r="L57" s="52" t="s">
        <v>775</v>
      </c>
      <c r="M57" s="53" t="s">
        <v>727</v>
      </c>
      <c r="N57" s="53"/>
      <c r="O57" s="54" t="s">
        <v>790</v>
      </c>
      <c r="P57" s="54" t="s">
        <v>1760</v>
      </c>
    </row>
    <row r="58" spans="1:16" ht="12.75" customHeight="1" thickBot="1" x14ac:dyDescent="0.25">
      <c r="A58" s="14" t="str">
        <f t="shared" si="0"/>
        <v> BBS 61 </v>
      </c>
      <c r="B58" s="20" t="str">
        <f t="shared" si="1"/>
        <v>I</v>
      </c>
      <c r="C58" s="14">
        <f t="shared" si="2"/>
        <v>45141.358</v>
      </c>
      <c r="D58" s="17" t="str">
        <f t="shared" si="3"/>
        <v>vis</v>
      </c>
      <c r="E58" s="50">
        <f>VLOOKUP(C58,'Active 1'!C$21:E$784,3,FALSE)</f>
        <v>3530.9845020899315</v>
      </c>
      <c r="F58" s="20" t="s">
        <v>857</v>
      </c>
      <c r="G58" s="17" t="str">
        <f t="shared" si="4"/>
        <v>45141.358</v>
      </c>
      <c r="H58" s="14">
        <f t="shared" si="5"/>
        <v>3531</v>
      </c>
      <c r="I58" s="52" t="s">
        <v>1852</v>
      </c>
      <c r="J58" s="53" t="s">
        <v>1853</v>
      </c>
      <c r="K58" s="52">
        <v>3531</v>
      </c>
      <c r="L58" s="52" t="s">
        <v>1434</v>
      </c>
      <c r="M58" s="53" t="s">
        <v>727</v>
      </c>
      <c r="N58" s="53"/>
      <c r="O58" s="54" t="s">
        <v>1854</v>
      </c>
      <c r="P58" s="54" t="s">
        <v>805</v>
      </c>
    </row>
    <row r="59" spans="1:16" ht="12.75" customHeight="1" thickBot="1" x14ac:dyDescent="0.25">
      <c r="A59" s="14" t="str">
        <f t="shared" si="0"/>
        <v> BBS 61 </v>
      </c>
      <c r="B59" s="20" t="str">
        <f t="shared" si="1"/>
        <v>I</v>
      </c>
      <c r="C59" s="14">
        <f t="shared" si="2"/>
        <v>45141.358999999997</v>
      </c>
      <c r="D59" s="17" t="str">
        <f t="shared" si="3"/>
        <v>vis</v>
      </c>
      <c r="E59" s="50">
        <f>VLOOKUP(C59,'Active 1'!C$21:E$784,3,FALSE)</f>
        <v>3530.9851477285756</v>
      </c>
      <c r="F59" s="20" t="s">
        <v>857</v>
      </c>
      <c r="G59" s="17" t="str">
        <f t="shared" si="4"/>
        <v>45141.359</v>
      </c>
      <c r="H59" s="14">
        <f t="shared" si="5"/>
        <v>3531</v>
      </c>
      <c r="I59" s="52" t="s">
        <v>1855</v>
      </c>
      <c r="J59" s="53" t="s">
        <v>1856</v>
      </c>
      <c r="K59" s="52">
        <v>3531</v>
      </c>
      <c r="L59" s="52" t="s">
        <v>766</v>
      </c>
      <c r="M59" s="53" t="s">
        <v>727</v>
      </c>
      <c r="N59" s="53"/>
      <c r="O59" s="54" t="s">
        <v>1857</v>
      </c>
      <c r="P59" s="54" t="s">
        <v>805</v>
      </c>
    </row>
    <row r="60" spans="1:16" ht="12.75" customHeight="1" thickBot="1" x14ac:dyDescent="0.25">
      <c r="A60" s="14" t="str">
        <f t="shared" si="0"/>
        <v> BBS 61 </v>
      </c>
      <c r="B60" s="20" t="str">
        <f t="shared" si="1"/>
        <v>I</v>
      </c>
      <c r="C60" s="14">
        <f t="shared" si="2"/>
        <v>45158.396999999997</v>
      </c>
      <c r="D60" s="17" t="str">
        <f t="shared" si="3"/>
        <v>vis</v>
      </c>
      <c r="E60" s="50">
        <f>VLOOKUP(C60,'Active 1'!C$21:E$784,3,FALSE)</f>
        <v>3541.9855389855957</v>
      </c>
      <c r="F60" s="20" t="s">
        <v>857</v>
      </c>
      <c r="G60" s="17" t="str">
        <f t="shared" si="4"/>
        <v>45158.397</v>
      </c>
      <c r="H60" s="14">
        <f t="shared" si="5"/>
        <v>3542</v>
      </c>
      <c r="I60" s="52" t="s">
        <v>1858</v>
      </c>
      <c r="J60" s="53" t="s">
        <v>1859</v>
      </c>
      <c r="K60" s="52">
        <v>3542</v>
      </c>
      <c r="L60" s="52" t="s">
        <v>766</v>
      </c>
      <c r="M60" s="53" t="s">
        <v>727</v>
      </c>
      <c r="N60" s="53"/>
      <c r="O60" s="54" t="s">
        <v>769</v>
      </c>
      <c r="P60" s="54" t="s">
        <v>805</v>
      </c>
    </row>
    <row r="61" spans="1:16" ht="12.75" customHeight="1" thickBot="1" x14ac:dyDescent="0.25">
      <c r="A61" s="14" t="str">
        <f t="shared" si="0"/>
        <v> BBS 66 </v>
      </c>
      <c r="B61" s="20" t="str">
        <f t="shared" si="1"/>
        <v>I</v>
      </c>
      <c r="C61" s="14">
        <f t="shared" si="2"/>
        <v>45449.582000000002</v>
      </c>
      <c r="D61" s="17" t="str">
        <f t="shared" si="3"/>
        <v>vis</v>
      </c>
      <c r="E61" s="50">
        <f>VLOOKUP(C61,'Active 1'!C$21:E$784,3,FALSE)</f>
        <v>3729.9858282317123</v>
      </c>
      <c r="F61" s="20" t="s">
        <v>857</v>
      </c>
      <c r="G61" s="17" t="str">
        <f t="shared" si="4"/>
        <v>45449.582</v>
      </c>
      <c r="H61" s="14">
        <f t="shared" si="5"/>
        <v>3730</v>
      </c>
      <c r="I61" s="52" t="s">
        <v>1860</v>
      </c>
      <c r="J61" s="53" t="s">
        <v>1861</v>
      </c>
      <c r="K61" s="52">
        <v>3730</v>
      </c>
      <c r="L61" s="52" t="s">
        <v>809</v>
      </c>
      <c r="M61" s="53" t="s">
        <v>727</v>
      </c>
      <c r="N61" s="53"/>
      <c r="O61" s="54" t="s">
        <v>776</v>
      </c>
      <c r="P61" s="54" t="s">
        <v>1862</v>
      </c>
    </row>
    <row r="62" spans="1:16" ht="12.75" customHeight="1" thickBot="1" x14ac:dyDescent="0.25">
      <c r="A62" s="14" t="str">
        <f t="shared" si="0"/>
        <v>BAVM 38 </v>
      </c>
      <c r="B62" s="20" t="str">
        <f t="shared" si="1"/>
        <v>I</v>
      </c>
      <c r="C62" s="14">
        <f t="shared" si="2"/>
        <v>45539.413</v>
      </c>
      <c r="D62" s="17" t="str">
        <f t="shared" si="3"/>
        <v>vis</v>
      </c>
      <c r="E62" s="50">
        <f>VLOOKUP(C62,'Active 1'!C$21:E$784,3,FALSE)</f>
        <v>3787.9841934746587</v>
      </c>
      <c r="F62" s="20" t="s">
        <v>857</v>
      </c>
      <c r="G62" s="17" t="str">
        <f t="shared" si="4"/>
        <v>45539.413</v>
      </c>
      <c r="H62" s="14">
        <f t="shared" si="5"/>
        <v>3788</v>
      </c>
      <c r="I62" s="52" t="s">
        <v>1863</v>
      </c>
      <c r="J62" s="53" t="s">
        <v>1864</v>
      </c>
      <c r="K62" s="52">
        <v>3788</v>
      </c>
      <c r="L62" s="52" t="s">
        <v>766</v>
      </c>
      <c r="M62" s="53" t="s">
        <v>727</v>
      </c>
      <c r="N62" s="53"/>
      <c r="O62" s="54" t="s">
        <v>807</v>
      </c>
      <c r="P62" s="55" t="s">
        <v>808</v>
      </c>
    </row>
    <row r="63" spans="1:16" ht="12.75" customHeight="1" thickBot="1" x14ac:dyDescent="0.25">
      <c r="A63" s="14" t="str">
        <f t="shared" si="0"/>
        <v> BRNO 26 </v>
      </c>
      <c r="B63" s="20" t="str">
        <f t="shared" si="1"/>
        <v>I</v>
      </c>
      <c r="C63" s="14">
        <f t="shared" si="2"/>
        <v>45556.445</v>
      </c>
      <c r="D63" s="17" t="str">
        <f t="shared" si="3"/>
        <v>vis</v>
      </c>
      <c r="E63" s="50">
        <f>VLOOKUP(C63,'Active 1'!C$21:E$784,3,FALSE)</f>
        <v>3798.9807108997998</v>
      </c>
      <c r="F63" s="20" t="s">
        <v>857</v>
      </c>
      <c r="G63" s="17" t="str">
        <f t="shared" si="4"/>
        <v>45556.445</v>
      </c>
      <c r="H63" s="14">
        <f t="shared" si="5"/>
        <v>3799</v>
      </c>
      <c r="I63" s="52" t="s">
        <v>1865</v>
      </c>
      <c r="J63" s="53" t="s">
        <v>1866</v>
      </c>
      <c r="K63" s="52">
        <v>3799</v>
      </c>
      <c r="L63" s="52" t="s">
        <v>796</v>
      </c>
      <c r="M63" s="53" t="s">
        <v>727</v>
      </c>
      <c r="N63" s="53"/>
      <c r="O63" s="54" t="s">
        <v>1867</v>
      </c>
      <c r="P63" s="54" t="s">
        <v>1839</v>
      </c>
    </row>
    <row r="64" spans="1:16" ht="12.75" customHeight="1" thickBot="1" x14ac:dyDescent="0.25">
      <c r="A64" s="14" t="str">
        <f t="shared" si="0"/>
        <v> BRNO 26 </v>
      </c>
      <c r="B64" s="20" t="str">
        <f t="shared" si="1"/>
        <v>I</v>
      </c>
      <c r="C64" s="14">
        <f t="shared" si="2"/>
        <v>45556.447</v>
      </c>
      <c r="D64" s="17" t="str">
        <f t="shared" si="3"/>
        <v>vis</v>
      </c>
      <c r="E64" s="50">
        <f>VLOOKUP(C64,'Active 1'!C$21:E$784,3,FALSE)</f>
        <v>3798.9820021770925</v>
      </c>
      <c r="F64" s="20" t="s">
        <v>857</v>
      </c>
      <c r="G64" s="17" t="str">
        <f t="shared" si="4"/>
        <v>45556.447</v>
      </c>
      <c r="H64" s="14">
        <f t="shared" si="5"/>
        <v>3799</v>
      </c>
      <c r="I64" s="52" t="s">
        <v>1868</v>
      </c>
      <c r="J64" s="53" t="s">
        <v>1869</v>
      </c>
      <c r="K64" s="52">
        <v>3799</v>
      </c>
      <c r="L64" s="52" t="s">
        <v>774</v>
      </c>
      <c r="M64" s="53" t="s">
        <v>727</v>
      </c>
      <c r="N64" s="53"/>
      <c r="O64" s="54" t="s">
        <v>818</v>
      </c>
      <c r="P64" s="54" t="s">
        <v>1839</v>
      </c>
    </row>
    <row r="65" spans="1:16" ht="12.75" customHeight="1" thickBot="1" x14ac:dyDescent="0.25">
      <c r="A65" s="14" t="str">
        <f t="shared" si="0"/>
        <v> BRNO 26 </v>
      </c>
      <c r="B65" s="20" t="str">
        <f t="shared" si="1"/>
        <v>I</v>
      </c>
      <c r="C65" s="14">
        <f t="shared" si="2"/>
        <v>45556.45</v>
      </c>
      <c r="D65" s="17" t="str">
        <f t="shared" si="3"/>
        <v>vis</v>
      </c>
      <c r="E65" s="50">
        <f>VLOOKUP(C65,'Active 1'!C$21:E$784,3,FALSE)</f>
        <v>3798.9839390930297</v>
      </c>
      <c r="F65" s="20" t="s">
        <v>857</v>
      </c>
      <c r="G65" s="17" t="str">
        <f t="shared" si="4"/>
        <v>45556.450</v>
      </c>
      <c r="H65" s="14">
        <f t="shared" si="5"/>
        <v>3799</v>
      </c>
      <c r="I65" s="52" t="s">
        <v>1870</v>
      </c>
      <c r="J65" s="53" t="s">
        <v>1871</v>
      </c>
      <c r="K65" s="52">
        <v>3799</v>
      </c>
      <c r="L65" s="52" t="s">
        <v>1434</v>
      </c>
      <c r="M65" s="53" t="s">
        <v>727</v>
      </c>
      <c r="N65" s="53"/>
      <c r="O65" s="54" t="s">
        <v>1872</v>
      </c>
      <c r="P65" s="54" t="s">
        <v>1839</v>
      </c>
    </row>
    <row r="66" spans="1:16" ht="12.75" customHeight="1" thickBot="1" x14ac:dyDescent="0.25">
      <c r="A66" s="14" t="str">
        <f t="shared" si="0"/>
        <v> BRNO 26 </v>
      </c>
      <c r="B66" s="20" t="str">
        <f t="shared" si="1"/>
        <v>I</v>
      </c>
      <c r="C66" s="14">
        <f t="shared" si="2"/>
        <v>45556.451000000001</v>
      </c>
      <c r="D66" s="17" t="str">
        <f t="shared" si="3"/>
        <v>vis</v>
      </c>
      <c r="E66" s="50">
        <f>VLOOKUP(C66,'Active 1'!C$21:E$784,3,FALSE)</f>
        <v>3798.9845847316788</v>
      </c>
      <c r="F66" s="20" t="s">
        <v>857</v>
      </c>
      <c r="G66" s="17" t="str">
        <f t="shared" si="4"/>
        <v>45556.451</v>
      </c>
      <c r="H66" s="14">
        <f t="shared" si="5"/>
        <v>3799</v>
      </c>
      <c r="I66" s="52" t="s">
        <v>1873</v>
      </c>
      <c r="J66" s="53" t="s">
        <v>1874</v>
      </c>
      <c r="K66" s="52">
        <v>3799</v>
      </c>
      <c r="L66" s="52" t="s">
        <v>766</v>
      </c>
      <c r="M66" s="53" t="s">
        <v>727</v>
      </c>
      <c r="N66" s="53"/>
      <c r="O66" s="54" t="s">
        <v>1875</v>
      </c>
      <c r="P66" s="54" t="s">
        <v>1839</v>
      </c>
    </row>
    <row r="67" spans="1:16" ht="12.75" customHeight="1" thickBot="1" x14ac:dyDescent="0.25">
      <c r="A67" s="14" t="str">
        <f t="shared" si="0"/>
        <v> BRNO 26 </v>
      </c>
      <c r="B67" s="20" t="str">
        <f t="shared" si="1"/>
        <v>I</v>
      </c>
      <c r="C67" s="14">
        <f t="shared" si="2"/>
        <v>45556.451999999997</v>
      </c>
      <c r="D67" s="17" t="str">
        <f t="shared" si="3"/>
        <v>vis</v>
      </c>
      <c r="E67" s="50">
        <f>VLOOKUP(C67,'Active 1'!C$21:E$784,3,FALSE)</f>
        <v>3798.9852303703228</v>
      </c>
      <c r="F67" s="20" t="s">
        <v>857</v>
      </c>
      <c r="G67" s="17" t="str">
        <f t="shared" si="4"/>
        <v>45556.452</v>
      </c>
      <c r="H67" s="14">
        <f t="shared" si="5"/>
        <v>3799</v>
      </c>
      <c r="I67" s="52" t="s">
        <v>1876</v>
      </c>
      <c r="J67" s="53" t="s">
        <v>1877</v>
      </c>
      <c r="K67" s="52">
        <v>3799</v>
      </c>
      <c r="L67" s="52" t="s">
        <v>779</v>
      </c>
      <c r="M67" s="53" t="s">
        <v>727</v>
      </c>
      <c r="N67" s="53"/>
      <c r="O67" s="54" t="s">
        <v>1878</v>
      </c>
      <c r="P67" s="54" t="s">
        <v>1839</v>
      </c>
    </row>
    <row r="68" spans="1:16" ht="12.75" customHeight="1" thickBot="1" x14ac:dyDescent="0.25">
      <c r="A68" s="14" t="str">
        <f t="shared" si="0"/>
        <v> BRNO 26 </v>
      </c>
      <c r="B68" s="20" t="str">
        <f t="shared" si="1"/>
        <v>I</v>
      </c>
      <c r="C68" s="14">
        <f t="shared" si="2"/>
        <v>45556.453999999998</v>
      </c>
      <c r="D68" s="17" t="str">
        <f t="shared" si="3"/>
        <v>vis</v>
      </c>
      <c r="E68" s="50">
        <f>VLOOKUP(C68,'Active 1'!C$21:E$784,3,FALSE)</f>
        <v>3798.986521647616</v>
      </c>
      <c r="F68" s="20" t="s">
        <v>857</v>
      </c>
      <c r="G68" s="17" t="str">
        <f t="shared" si="4"/>
        <v>45556.454</v>
      </c>
      <c r="H68" s="14">
        <f t="shared" si="5"/>
        <v>3799</v>
      </c>
      <c r="I68" s="52" t="s">
        <v>1879</v>
      </c>
      <c r="J68" s="53" t="s">
        <v>1880</v>
      </c>
      <c r="K68" s="52">
        <v>3799</v>
      </c>
      <c r="L68" s="52" t="s">
        <v>804</v>
      </c>
      <c r="M68" s="53" t="s">
        <v>727</v>
      </c>
      <c r="N68" s="53"/>
      <c r="O68" s="54" t="s">
        <v>839</v>
      </c>
      <c r="P68" s="54" t="s">
        <v>1839</v>
      </c>
    </row>
    <row r="69" spans="1:16" ht="12.75" customHeight="1" thickBot="1" x14ac:dyDescent="0.25">
      <c r="A69" s="14" t="str">
        <f t="shared" si="0"/>
        <v> BRNO 26 </v>
      </c>
      <c r="B69" s="20" t="str">
        <f t="shared" si="1"/>
        <v>I</v>
      </c>
      <c r="C69" s="14">
        <f t="shared" si="2"/>
        <v>45556.457000000002</v>
      </c>
      <c r="D69" s="17" t="str">
        <f t="shared" si="3"/>
        <v>vis</v>
      </c>
      <c r="E69" s="50">
        <f>VLOOKUP(C69,'Active 1'!C$21:E$784,3,FALSE)</f>
        <v>3798.9884585635577</v>
      </c>
      <c r="F69" s="20" t="s">
        <v>857</v>
      </c>
      <c r="G69" s="17" t="str">
        <f t="shared" si="4"/>
        <v>45556.457</v>
      </c>
      <c r="H69" s="14">
        <f t="shared" si="5"/>
        <v>3799</v>
      </c>
      <c r="I69" s="52" t="s">
        <v>1884</v>
      </c>
      <c r="J69" s="53" t="s">
        <v>1885</v>
      </c>
      <c r="K69" s="52">
        <v>3799</v>
      </c>
      <c r="L69" s="52" t="s">
        <v>789</v>
      </c>
      <c r="M69" s="53" t="s">
        <v>727</v>
      </c>
      <c r="N69" s="53"/>
      <c r="O69" s="54" t="s">
        <v>1886</v>
      </c>
      <c r="P69" s="54" t="s">
        <v>1839</v>
      </c>
    </row>
    <row r="70" spans="1:16" ht="12.75" customHeight="1" thickBot="1" x14ac:dyDescent="0.25">
      <c r="A70" s="14" t="str">
        <f t="shared" si="0"/>
        <v> BRNO 26 </v>
      </c>
      <c r="B70" s="20" t="str">
        <f t="shared" si="1"/>
        <v>I</v>
      </c>
      <c r="C70" s="14">
        <f t="shared" si="2"/>
        <v>45556.457999999999</v>
      </c>
      <c r="D70" s="17" t="str">
        <f t="shared" si="3"/>
        <v>vis</v>
      </c>
      <c r="E70" s="50">
        <f>VLOOKUP(C70,'Active 1'!C$21:E$784,3,FALSE)</f>
        <v>3798.9891042022018</v>
      </c>
      <c r="F70" s="20" t="s">
        <v>857</v>
      </c>
      <c r="G70" s="17" t="str">
        <f t="shared" si="4"/>
        <v>45556.458</v>
      </c>
      <c r="H70" s="14">
        <f t="shared" si="5"/>
        <v>3799</v>
      </c>
      <c r="I70" s="52" t="s">
        <v>1887</v>
      </c>
      <c r="J70" s="53" t="s">
        <v>1888</v>
      </c>
      <c r="K70" s="52">
        <v>3799</v>
      </c>
      <c r="L70" s="52" t="s">
        <v>1458</v>
      </c>
      <c r="M70" s="53" t="s">
        <v>727</v>
      </c>
      <c r="N70" s="53"/>
      <c r="O70" s="54" t="s">
        <v>133</v>
      </c>
      <c r="P70" s="54" t="s">
        <v>1839</v>
      </c>
    </row>
    <row r="71" spans="1:16" ht="12.75" customHeight="1" thickBot="1" x14ac:dyDescent="0.25">
      <c r="A71" s="14" t="str">
        <f t="shared" si="0"/>
        <v> BRNO 26 </v>
      </c>
      <c r="B71" s="20" t="str">
        <f t="shared" si="1"/>
        <v>I</v>
      </c>
      <c r="C71" s="14">
        <f t="shared" si="2"/>
        <v>45556.457999999999</v>
      </c>
      <c r="D71" s="17" t="str">
        <f t="shared" si="3"/>
        <v>vis</v>
      </c>
      <c r="E71" s="50">
        <f>VLOOKUP(C71,'Active 1'!C$21:E$784,3,FALSE)</f>
        <v>3798.9891042022018</v>
      </c>
      <c r="F71" s="20" t="s">
        <v>857</v>
      </c>
      <c r="G71" s="17" t="str">
        <f t="shared" si="4"/>
        <v>45556.458</v>
      </c>
      <c r="H71" s="14">
        <f t="shared" si="5"/>
        <v>3799</v>
      </c>
      <c r="I71" s="52" t="s">
        <v>1887</v>
      </c>
      <c r="J71" s="53" t="s">
        <v>1888</v>
      </c>
      <c r="K71" s="52">
        <v>3799</v>
      </c>
      <c r="L71" s="52" t="s">
        <v>1458</v>
      </c>
      <c r="M71" s="53" t="s">
        <v>727</v>
      </c>
      <c r="N71" s="53"/>
      <c r="O71" s="54" t="s">
        <v>815</v>
      </c>
      <c r="P71" s="54" t="s">
        <v>1839</v>
      </c>
    </row>
    <row r="72" spans="1:16" ht="12.75" customHeight="1" thickBot="1" x14ac:dyDescent="0.25">
      <c r="A72" s="14" t="str">
        <f t="shared" si="0"/>
        <v> BRNO 26 </v>
      </c>
      <c r="B72" s="20" t="str">
        <f t="shared" si="1"/>
        <v>I</v>
      </c>
      <c r="C72" s="14">
        <f t="shared" si="2"/>
        <v>45556.459000000003</v>
      </c>
      <c r="D72" s="17" t="str">
        <f t="shared" si="3"/>
        <v>vis</v>
      </c>
      <c r="E72" s="50">
        <f>VLOOKUP(C72,'Active 1'!C$21:E$784,3,FALSE)</f>
        <v>3798.9897498408509</v>
      </c>
      <c r="F72" s="20" t="s">
        <v>857</v>
      </c>
      <c r="G72" s="17" t="str">
        <f t="shared" si="4"/>
        <v>45556.459</v>
      </c>
      <c r="H72" s="14">
        <f t="shared" si="5"/>
        <v>3799</v>
      </c>
      <c r="I72" s="52" t="s">
        <v>134</v>
      </c>
      <c r="J72" s="53" t="s">
        <v>135</v>
      </c>
      <c r="K72" s="52">
        <v>3799</v>
      </c>
      <c r="L72" s="52" t="s">
        <v>754</v>
      </c>
      <c r="M72" s="53" t="s">
        <v>727</v>
      </c>
      <c r="N72" s="53"/>
      <c r="O72" s="54" t="s">
        <v>136</v>
      </c>
      <c r="P72" s="54" t="s">
        <v>1839</v>
      </c>
    </row>
    <row r="73" spans="1:16" ht="12.75" customHeight="1" thickBot="1" x14ac:dyDescent="0.25">
      <c r="A73" s="14" t="str">
        <f t="shared" si="0"/>
        <v> BRNO 26 </v>
      </c>
      <c r="B73" s="20" t="str">
        <f t="shared" si="1"/>
        <v>I</v>
      </c>
      <c r="C73" s="14">
        <f t="shared" si="2"/>
        <v>45556.46</v>
      </c>
      <c r="D73" s="17" t="str">
        <f t="shared" si="3"/>
        <v>vis</v>
      </c>
      <c r="E73" s="50">
        <f>VLOOKUP(C73,'Active 1'!C$21:E$784,3,FALSE)</f>
        <v>3798.990395479495</v>
      </c>
      <c r="F73" s="20" t="s">
        <v>857</v>
      </c>
      <c r="G73" s="17" t="str">
        <f t="shared" si="4"/>
        <v>45556.460</v>
      </c>
      <c r="H73" s="14">
        <f t="shared" si="5"/>
        <v>3799</v>
      </c>
      <c r="I73" s="52" t="s">
        <v>137</v>
      </c>
      <c r="J73" s="53" t="s">
        <v>138</v>
      </c>
      <c r="K73" s="52">
        <v>3799</v>
      </c>
      <c r="L73" s="52" t="s">
        <v>800</v>
      </c>
      <c r="M73" s="53" t="s">
        <v>727</v>
      </c>
      <c r="N73" s="53"/>
      <c r="O73" s="54" t="s">
        <v>139</v>
      </c>
      <c r="P73" s="54" t="s">
        <v>1839</v>
      </c>
    </row>
    <row r="74" spans="1:16" ht="12.75" customHeight="1" thickBot="1" x14ac:dyDescent="0.25">
      <c r="A74" s="14" t="str">
        <f t="shared" si="0"/>
        <v> BRNO 26 </v>
      </c>
      <c r="B74" s="20" t="str">
        <f t="shared" si="1"/>
        <v>I</v>
      </c>
      <c r="C74" s="14">
        <f t="shared" si="2"/>
        <v>45556.462</v>
      </c>
      <c r="D74" s="17" t="str">
        <f t="shared" si="3"/>
        <v>vis</v>
      </c>
      <c r="E74" s="50">
        <f>VLOOKUP(C74,'Active 1'!C$21:E$784,3,FALSE)</f>
        <v>3798.9916867567877</v>
      </c>
      <c r="F74" s="20" t="s">
        <v>857</v>
      </c>
      <c r="G74" s="17" t="str">
        <f t="shared" si="4"/>
        <v>45556.462</v>
      </c>
      <c r="H74" s="14">
        <f t="shared" si="5"/>
        <v>3799</v>
      </c>
      <c r="I74" s="52" t="s">
        <v>140</v>
      </c>
      <c r="J74" s="53" t="s">
        <v>141</v>
      </c>
      <c r="K74" s="52">
        <v>3799</v>
      </c>
      <c r="L74" s="52" t="s">
        <v>825</v>
      </c>
      <c r="M74" s="53" t="s">
        <v>727</v>
      </c>
      <c r="N74" s="53"/>
      <c r="O74" s="54" t="s">
        <v>142</v>
      </c>
      <c r="P74" s="54" t="s">
        <v>1839</v>
      </c>
    </row>
    <row r="75" spans="1:16" ht="12.75" customHeight="1" thickBot="1" x14ac:dyDescent="0.25">
      <c r="A75" s="14" t="str">
        <f t="shared" ref="A75:A138" si="6">P75</f>
        <v> BRNO 26 </v>
      </c>
      <c r="B75" s="20" t="str">
        <f t="shared" ref="B75:B138" si="7">IF(H75=INT(H75),"I","II")</f>
        <v>I</v>
      </c>
      <c r="C75" s="14">
        <f t="shared" ref="C75:C138" si="8">1*G75</f>
        <v>45556.463000000003</v>
      </c>
      <c r="D75" s="17" t="str">
        <f t="shared" ref="D75:D138" si="9">VLOOKUP(F75,I$1:J$5,2,FALSE)</f>
        <v>vis</v>
      </c>
      <c r="E75" s="50">
        <f>VLOOKUP(C75,'Active 1'!C$21:E$784,3,FALSE)</f>
        <v>3798.9923323954367</v>
      </c>
      <c r="F75" s="20" t="s">
        <v>857</v>
      </c>
      <c r="G75" s="17" t="str">
        <f t="shared" ref="G75:G138" si="10">MID(I75,3,LEN(I75)-3)</f>
        <v>45556.463</v>
      </c>
      <c r="H75" s="14">
        <f t="shared" ref="H75:H138" si="11">1*K75</f>
        <v>3799</v>
      </c>
      <c r="I75" s="52" t="s">
        <v>143</v>
      </c>
      <c r="J75" s="53" t="s">
        <v>144</v>
      </c>
      <c r="K75" s="52">
        <v>3799</v>
      </c>
      <c r="L75" s="52" t="s">
        <v>842</v>
      </c>
      <c r="M75" s="53" t="s">
        <v>727</v>
      </c>
      <c r="N75" s="53"/>
      <c r="O75" s="54" t="s">
        <v>145</v>
      </c>
      <c r="P75" s="54" t="s">
        <v>1839</v>
      </c>
    </row>
    <row r="76" spans="1:16" ht="12.75" customHeight="1" thickBot="1" x14ac:dyDescent="0.25">
      <c r="A76" s="14" t="str">
        <f t="shared" si="6"/>
        <v> BRNO 26 </v>
      </c>
      <c r="B76" s="20" t="str">
        <f t="shared" si="7"/>
        <v>I</v>
      </c>
      <c r="C76" s="14">
        <f t="shared" si="8"/>
        <v>45556.466</v>
      </c>
      <c r="D76" s="17" t="str">
        <f t="shared" si="9"/>
        <v>vis</v>
      </c>
      <c r="E76" s="50">
        <f>VLOOKUP(C76,'Active 1'!C$21:E$784,3,FALSE)</f>
        <v>3798.994269311374</v>
      </c>
      <c r="F76" s="20" t="s">
        <v>857</v>
      </c>
      <c r="G76" s="17" t="str">
        <f t="shared" si="10"/>
        <v>45556.466</v>
      </c>
      <c r="H76" s="14">
        <f t="shared" si="11"/>
        <v>3799</v>
      </c>
      <c r="I76" s="52" t="s">
        <v>146</v>
      </c>
      <c r="J76" s="53" t="s">
        <v>147</v>
      </c>
      <c r="K76" s="52">
        <v>3799</v>
      </c>
      <c r="L76" s="52" t="s">
        <v>760</v>
      </c>
      <c r="M76" s="53" t="s">
        <v>727</v>
      </c>
      <c r="N76" s="53"/>
      <c r="O76" s="54" t="s">
        <v>849</v>
      </c>
      <c r="P76" s="54" t="s">
        <v>1839</v>
      </c>
    </row>
    <row r="77" spans="1:16" ht="12.75" customHeight="1" thickBot="1" x14ac:dyDescent="0.25">
      <c r="A77" s="14" t="str">
        <f t="shared" si="6"/>
        <v> AOEB 3 </v>
      </c>
      <c r="B77" s="20" t="str">
        <f t="shared" si="7"/>
        <v>I</v>
      </c>
      <c r="C77" s="14">
        <f t="shared" si="8"/>
        <v>45881.716</v>
      </c>
      <c r="D77" s="17" t="str">
        <f t="shared" si="9"/>
        <v>vis</v>
      </c>
      <c r="E77" s="50">
        <f>VLOOKUP(C77,'Active 1'!C$21:E$784,3,FALSE)</f>
        <v>4008.9882390464168</v>
      </c>
      <c r="F77" s="20" t="s">
        <v>857</v>
      </c>
      <c r="G77" s="17" t="str">
        <f t="shared" si="10"/>
        <v>45881.716</v>
      </c>
      <c r="H77" s="14">
        <f t="shared" si="11"/>
        <v>4009</v>
      </c>
      <c r="I77" s="52" t="s">
        <v>148</v>
      </c>
      <c r="J77" s="53" t="s">
        <v>149</v>
      </c>
      <c r="K77" s="52">
        <v>4009</v>
      </c>
      <c r="L77" s="52" t="s">
        <v>1458</v>
      </c>
      <c r="M77" s="53" t="s">
        <v>727</v>
      </c>
      <c r="N77" s="53"/>
      <c r="O77" s="54" t="s">
        <v>812</v>
      </c>
      <c r="P77" s="54" t="s">
        <v>1760</v>
      </c>
    </row>
    <row r="78" spans="1:16" ht="12.75" customHeight="1" thickBot="1" x14ac:dyDescent="0.25">
      <c r="A78" s="14" t="str">
        <f t="shared" si="6"/>
        <v>BAVM 39 </v>
      </c>
      <c r="B78" s="20" t="str">
        <f t="shared" si="7"/>
        <v>I</v>
      </c>
      <c r="C78" s="14">
        <f t="shared" si="8"/>
        <v>45889.46</v>
      </c>
      <c r="D78" s="17" t="str">
        <f t="shared" si="9"/>
        <v>vis</v>
      </c>
      <c r="E78" s="50">
        <f>VLOOKUP(C78,'Active 1'!C$21:E$784,3,FALSE)</f>
        <v>4013.9880647239816</v>
      </c>
      <c r="F78" s="20" t="s">
        <v>857</v>
      </c>
      <c r="G78" s="17" t="str">
        <f t="shared" si="10"/>
        <v>45889.460</v>
      </c>
      <c r="H78" s="14">
        <f t="shared" si="11"/>
        <v>4014</v>
      </c>
      <c r="I78" s="52" t="s">
        <v>150</v>
      </c>
      <c r="J78" s="53" t="s">
        <v>151</v>
      </c>
      <c r="K78" s="52">
        <v>4014</v>
      </c>
      <c r="L78" s="52" t="s">
        <v>1458</v>
      </c>
      <c r="M78" s="53" t="s">
        <v>727</v>
      </c>
      <c r="N78" s="53"/>
      <c r="O78" s="54" t="s">
        <v>152</v>
      </c>
      <c r="P78" s="55" t="s">
        <v>810</v>
      </c>
    </row>
    <row r="79" spans="1:16" ht="12.75" customHeight="1" thickBot="1" x14ac:dyDescent="0.25">
      <c r="A79" s="14" t="str">
        <f t="shared" si="6"/>
        <v> AOEB 3 </v>
      </c>
      <c r="B79" s="20" t="str">
        <f t="shared" si="7"/>
        <v>I</v>
      </c>
      <c r="C79" s="14">
        <f t="shared" si="8"/>
        <v>45898.750999999997</v>
      </c>
      <c r="D79" s="17" t="str">
        <f t="shared" si="9"/>
        <v>vis</v>
      </c>
      <c r="E79" s="50">
        <f>VLOOKUP(C79,'Active 1'!C$21:E$784,3,FALSE)</f>
        <v>4019.9866933874951</v>
      </c>
      <c r="F79" s="20" t="s">
        <v>857</v>
      </c>
      <c r="G79" s="17" t="str">
        <f t="shared" si="10"/>
        <v>45898.751</v>
      </c>
      <c r="H79" s="14">
        <f t="shared" si="11"/>
        <v>4020</v>
      </c>
      <c r="I79" s="52" t="s">
        <v>153</v>
      </c>
      <c r="J79" s="53" t="s">
        <v>154</v>
      </c>
      <c r="K79" s="52">
        <v>4020</v>
      </c>
      <c r="L79" s="52" t="s">
        <v>780</v>
      </c>
      <c r="M79" s="53" t="s">
        <v>727</v>
      </c>
      <c r="N79" s="53"/>
      <c r="O79" s="54" t="s">
        <v>812</v>
      </c>
      <c r="P79" s="54" t="s">
        <v>1760</v>
      </c>
    </row>
    <row r="80" spans="1:16" ht="12.75" customHeight="1" thickBot="1" x14ac:dyDescent="0.25">
      <c r="A80" s="14" t="str">
        <f t="shared" si="6"/>
        <v>BAVM 43 </v>
      </c>
      <c r="B80" s="20" t="str">
        <f t="shared" si="7"/>
        <v>I</v>
      </c>
      <c r="C80" s="14">
        <f t="shared" si="8"/>
        <v>45906.502</v>
      </c>
      <c r="D80" s="17" t="str">
        <f t="shared" si="9"/>
        <v>vis</v>
      </c>
      <c r="E80" s="50">
        <f>VLOOKUP(C80,'Active 1'!C$21:E$784,3,FALSE)</f>
        <v>4024.9910385355874</v>
      </c>
      <c r="F80" s="20" t="s">
        <v>857</v>
      </c>
      <c r="G80" s="17" t="str">
        <f t="shared" si="10"/>
        <v>45906.502</v>
      </c>
      <c r="H80" s="14">
        <f t="shared" si="11"/>
        <v>4025</v>
      </c>
      <c r="I80" s="52" t="s">
        <v>155</v>
      </c>
      <c r="J80" s="53" t="s">
        <v>156</v>
      </c>
      <c r="K80" s="52">
        <v>4025</v>
      </c>
      <c r="L80" s="52" t="s">
        <v>842</v>
      </c>
      <c r="M80" s="53" t="s">
        <v>727</v>
      </c>
      <c r="N80" s="53"/>
      <c r="O80" s="54" t="s">
        <v>157</v>
      </c>
      <c r="P80" s="55" t="s">
        <v>158</v>
      </c>
    </row>
    <row r="81" spans="1:16" ht="12.75" customHeight="1" thickBot="1" x14ac:dyDescent="0.25">
      <c r="A81" s="14" t="str">
        <f t="shared" si="6"/>
        <v> BBS 73 </v>
      </c>
      <c r="B81" s="20" t="str">
        <f t="shared" si="7"/>
        <v>I</v>
      </c>
      <c r="C81" s="14">
        <f t="shared" si="8"/>
        <v>45934.368999999999</v>
      </c>
      <c r="D81" s="17" t="str">
        <f t="shared" si="9"/>
        <v>vis</v>
      </c>
      <c r="E81" s="50">
        <f>VLOOKUP(C81,'Active 1'!C$21:E$784,3,FALSE)</f>
        <v>4042.9830506942535</v>
      </c>
      <c r="F81" s="20" t="s">
        <v>857</v>
      </c>
      <c r="G81" s="17" t="str">
        <f t="shared" si="10"/>
        <v>45934.369</v>
      </c>
      <c r="H81" s="14">
        <f t="shared" si="11"/>
        <v>4043</v>
      </c>
      <c r="I81" s="52" t="s">
        <v>159</v>
      </c>
      <c r="J81" s="53" t="s">
        <v>160</v>
      </c>
      <c r="K81" s="52">
        <v>4043</v>
      </c>
      <c r="L81" s="52" t="s">
        <v>1434</v>
      </c>
      <c r="M81" s="53" t="s">
        <v>727</v>
      </c>
      <c r="N81" s="53"/>
      <c r="O81" s="54" t="s">
        <v>769</v>
      </c>
      <c r="P81" s="54" t="s">
        <v>1883</v>
      </c>
    </row>
    <row r="82" spans="1:16" ht="12.75" customHeight="1" thickBot="1" x14ac:dyDescent="0.25">
      <c r="A82" s="14" t="str">
        <f t="shared" si="6"/>
        <v> BRNO 27 </v>
      </c>
      <c r="B82" s="20" t="str">
        <f t="shared" si="7"/>
        <v>I</v>
      </c>
      <c r="C82" s="14">
        <f t="shared" si="8"/>
        <v>45934.375999999997</v>
      </c>
      <c r="D82" s="17" t="str">
        <f t="shared" si="9"/>
        <v>vis</v>
      </c>
      <c r="E82" s="50">
        <f>VLOOKUP(C82,'Active 1'!C$21:E$784,3,FALSE)</f>
        <v>4042.9875701647766</v>
      </c>
      <c r="F82" s="20" t="s">
        <v>857</v>
      </c>
      <c r="G82" s="17" t="str">
        <f t="shared" si="10"/>
        <v>45934.376</v>
      </c>
      <c r="H82" s="14">
        <f t="shared" si="11"/>
        <v>4043</v>
      </c>
      <c r="I82" s="52" t="s">
        <v>161</v>
      </c>
      <c r="J82" s="53" t="s">
        <v>162</v>
      </c>
      <c r="K82" s="52">
        <v>4043</v>
      </c>
      <c r="L82" s="52" t="s">
        <v>789</v>
      </c>
      <c r="M82" s="53" t="s">
        <v>727</v>
      </c>
      <c r="N82" s="53"/>
      <c r="O82" s="54" t="s">
        <v>163</v>
      </c>
      <c r="P82" s="54" t="s">
        <v>164</v>
      </c>
    </row>
    <row r="83" spans="1:16" ht="12.75" customHeight="1" thickBot="1" x14ac:dyDescent="0.25">
      <c r="A83" s="14" t="str">
        <f t="shared" si="6"/>
        <v> BRNO 27 </v>
      </c>
      <c r="B83" s="20" t="str">
        <f t="shared" si="7"/>
        <v>I</v>
      </c>
      <c r="C83" s="14">
        <f t="shared" si="8"/>
        <v>45934.379000000001</v>
      </c>
      <c r="D83" s="17" t="str">
        <f t="shared" si="9"/>
        <v>vis</v>
      </c>
      <c r="E83" s="50">
        <f>VLOOKUP(C83,'Active 1'!C$21:E$784,3,FALSE)</f>
        <v>4042.9895070807183</v>
      </c>
      <c r="F83" s="20" t="s">
        <v>857</v>
      </c>
      <c r="G83" s="17" t="str">
        <f t="shared" si="10"/>
        <v>45934.379</v>
      </c>
      <c r="H83" s="14">
        <f t="shared" si="11"/>
        <v>4043</v>
      </c>
      <c r="I83" s="52" t="s">
        <v>165</v>
      </c>
      <c r="J83" s="53" t="s">
        <v>166</v>
      </c>
      <c r="K83" s="52">
        <v>4043</v>
      </c>
      <c r="L83" s="52" t="s">
        <v>800</v>
      </c>
      <c r="M83" s="53" t="s">
        <v>727</v>
      </c>
      <c r="N83" s="53"/>
      <c r="O83" s="54" t="s">
        <v>167</v>
      </c>
      <c r="P83" s="54" t="s">
        <v>164</v>
      </c>
    </row>
    <row r="84" spans="1:16" ht="12.75" customHeight="1" thickBot="1" x14ac:dyDescent="0.25">
      <c r="A84" s="14" t="str">
        <f t="shared" si="6"/>
        <v> AOEB 3 </v>
      </c>
      <c r="B84" s="20" t="str">
        <f t="shared" si="7"/>
        <v>I</v>
      </c>
      <c r="C84" s="14">
        <f t="shared" si="8"/>
        <v>45943.663999999997</v>
      </c>
      <c r="D84" s="17" t="str">
        <f t="shared" si="9"/>
        <v>vis</v>
      </c>
      <c r="E84" s="50">
        <f>VLOOKUP(C84,'Active 1'!C$21:E$784,3,FALSE)</f>
        <v>4048.9842619123528</v>
      </c>
      <c r="F84" s="20" t="s">
        <v>857</v>
      </c>
      <c r="G84" s="17" t="str">
        <f t="shared" si="10"/>
        <v>45943.664</v>
      </c>
      <c r="H84" s="14">
        <f t="shared" si="11"/>
        <v>4049</v>
      </c>
      <c r="I84" s="52" t="s">
        <v>168</v>
      </c>
      <c r="J84" s="53" t="s">
        <v>169</v>
      </c>
      <c r="K84" s="52">
        <v>4049</v>
      </c>
      <c r="L84" s="52" t="s">
        <v>779</v>
      </c>
      <c r="M84" s="53" t="s">
        <v>727</v>
      </c>
      <c r="N84" s="53"/>
      <c r="O84" s="54" t="s">
        <v>812</v>
      </c>
      <c r="P84" s="54" t="s">
        <v>1760</v>
      </c>
    </row>
    <row r="85" spans="1:16" ht="12.75" customHeight="1" thickBot="1" x14ac:dyDescent="0.25">
      <c r="A85" s="14" t="str">
        <f t="shared" si="6"/>
        <v> BRNO 27 </v>
      </c>
      <c r="B85" s="20" t="str">
        <f t="shared" si="7"/>
        <v>I</v>
      </c>
      <c r="C85" s="14">
        <f t="shared" si="8"/>
        <v>46253.434999999998</v>
      </c>
      <c r="D85" s="17" t="str">
        <f t="shared" si="9"/>
        <v>vis</v>
      </c>
      <c r="E85" s="50">
        <f>VLOOKUP(C85,'Active 1'!C$21:E$784,3,FALSE)</f>
        <v>4248.9843910400823</v>
      </c>
      <c r="F85" s="20" t="s">
        <v>857</v>
      </c>
      <c r="G85" s="17" t="str">
        <f t="shared" si="10"/>
        <v>46253.435</v>
      </c>
      <c r="H85" s="14">
        <f t="shared" si="11"/>
        <v>4249</v>
      </c>
      <c r="I85" s="52" t="s">
        <v>170</v>
      </c>
      <c r="J85" s="53" t="s">
        <v>171</v>
      </c>
      <c r="K85" s="52">
        <v>4249</v>
      </c>
      <c r="L85" s="52" t="s">
        <v>804</v>
      </c>
      <c r="M85" s="53" t="s">
        <v>727</v>
      </c>
      <c r="N85" s="53"/>
      <c r="O85" s="54" t="s">
        <v>819</v>
      </c>
      <c r="P85" s="54" t="s">
        <v>164</v>
      </c>
    </row>
    <row r="86" spans="1:16" ht="12.75" customHeight="1" thickBot="1" x14ac:dyDescent="0.25">
      <c r="A86" s="14" t="str">
        <f t="shared" si="6"/>
        <v> BRNO 27 </v>
      </c>
      <c r="B86" s="20" t="str">
        <f t="shared" si="7"/>
        <v>I</v>
      </c>
      <c r="C86" s="14">
        <f t="shared" si="8"/>
        <v>46253.436000000002</v>
      </c>
      <c r="D86" s="17" t="str">
        <f t="shared" si="9"/>
        <v>vis</v>
      </c>
      <c r="E86" s="50">
        <f>VLOOKUP(C86,'Active 1'!C$21:E$784,3,FALSE)</f>
        <v>4248.9850366787314</v>
      </c>
      <c r="F86" s="20" t="s">
        <v>857</v>
      </c>
      <c r="G86" s="17" t="str">
        <f t="shared" si="10"/>
        <v>46253.436</v>
      </c>
      <c r="H86" s="14">
        <f t="shared" si="11"/>
        <v>4249</v>
      </c>
      <c r="I86" s="52" t="s">
        <v>172</v>
      </c>
      <c r="J86" s="53" t="s">
        <v>173</v>
      </c>
      <c r="K86" s="52">
        <v>4249</v>
      </c>
      <c r="L86" s="52" t="s">
        <v>792</v>
      </c>
      <c r="M86" s="53" t="s">
        <v>727</v>
      </c>
      <c r="N86" s="53"/>
      <c r="O86" s="54" t="s">
        <v>832</v>
      </c>
      <c r="P86" s="54" t="s">
        <v>164</v>
      </c>
    </row>
    <row r="87" spans="1:16" ht="12.75" customHeight="1" thickBot="1" x14ac:dyDescent="0.25">
      <c r="A87" s="14" t="str">
        <f t="shared" si="6"/>
        <v> BRNO 27 </v>
      </c>
      <c r="B87" s="20" t="str">
        <f t="shared" si="7"/>
        <v>I</v>
      </c>
      <c r="C87" s="14">
        <f t="shared" si="8"/>
        <v>46270.466</v>
      </c>
      <c r="D87" s="17" t="str">
        <f t="shared" si="9"/>
        <v>vis</v>
      </c>
      <c r="E87" s="50">
        <f>VLOOKUP(C87,'Active 1'!C$21:E$784,3,FALSE)</f>
        <v>4259.9802628265797</v>
      </c>
      <c r="F87" s="20" t="s">
        <v>857</v>
      </c>
      <c r="G87" s="17" t="str">
        <f t="shared" si="10"/>
        <v>46270.466</v>
      </c>
      <c r="H87" s="14">
        <f t="shared" si="11"/>
        <v>4260</v>
      </c>
      <c r="I87" s="52" t="s">
        <v>174</v>
      </c>
      <c r="J87" s="53" t="s">
        <v>175</v>
      </c>
      <c r="K87" s="52">
        <v>4260</v>
      </c>
      <c r="L87" s="52" t="s">
        <v>774</v>
      </c>
      <c r="M87" s="53" t="s">
        <v>727</v>
      </c>
      <c r="N87" s="53"/>
      <c r="O87" s="54" t="s">
        <v>176</v>
      </c>
      <c r="P87" s="54" t="s">
        <v>164</v>
      </c>
    </row>
    <row r="88" spans="1:16" ht="12.75" customHeight="1" thickBot="1" x14ac:dyDescent="0.25">
      <c r="A88" s="14" t="str">
        <f t="shared" si="6"/>
        <v> BRNO 27 </v>
      </c>
      <c r="B88" s="20" t="str">
        <f t="shared" si="7"/>
        <v>I</v>
      </c>
      <c r="C88" s="14">
        <f t="shared" si="8"/>
        <v>46270.472000000002</v>
      </c>
      <c r="D88" s="17" t="str">
        <f t="shared" si="9"/>
        <v>vis</v>
      </c>
      <c r="E88" s="50">
        <f>VLOOKUP(C88,'Active 1'!C$21:E$784,3,FALSE)</f>
        <v>4259.9841366584587</v>
      </c>
      <c r="F88" s="20" t="s">
        <v>857</v>
      </c>
      <c r="G88" s="17" t="str">
        <f t="shared" si="10"/>
        <v>46270.472</v>
      </c>
      <c r="H88" s="14">
        <f t="shared" si="11"/>
        <v>4260</v>
      </c>
      <c r="I88" s="52" t="s">
        <v>177</v>
      </c>
      <c r="J88" s="53" t="s">
        <v>178</v>
      </c>
      <c r="K88" s="52">
        <v>4260</v>
      </c>
      <c r="L88" s="52" t="s">
        <v>809</v>
      </c>
      <c r="M88" s="53" t="s">
        <v>727</v>
      </c>
      <c r="N88" s="53"/>
      <c r="O88" s="54" t="s">
        <v>1867</v>
      </c>
      <c r="P88" s="54" t="s">
        <v>164</v>
      </c>
    </row>
    <row r="89" spans="1:16" ht="12.75" customHeight="1" thickBot="1" x14ac:dyDescent="0.25">
      <c r="A89" s="14" t="str">
        <f t="shared" si="6"/>
        <v> BRNO 27 </v>
      </c>
      <c r="B89" s="20" t="str">
        <f t="shared" si="7"/>
        <v>I</v>
      </c>
      <c r="C89" s="14">
        <f t="shared" si="8"/>
        <v>46270.474000000002</v>
      </c>
      <c r="D89" s="17" t="str">
        <f t="shared" si="9"/>
        <v>vis</v>
      </c>
      <c r="E89" s="50">
        <f>VLOOKUP(C89,'Active 1'!C$21:E$784,3,FALSE)</f>
        <v>4259.9854279357514</v>
      </c>
      <c r="F89" s="20" t="s">
        <v>857</v>
      </c>
      <c r="G89" s="17" t="str">
        <f t="shared" si="10"/>
        <v>46270.474</v>
      </c>
      <c r="H89" s="14">
        <f t="shared" si="11"/>
        <v>4260</v>
      </c>
      <c r="I89" s="52" t="s">
        <v>179</v>
      </c>
      <c r="J89" s="53" t="s">
        <v>180</v>
      </c>
      <c r="K89" s="52">
        <v>4260</v>
      </c>
      <c r="L89" s="52" t="s">
        <v>792</v>
      </c>
      <c r="M89" s="53" t="s">
        <v>727</v>
      </c>
      <c r="N89" s="53"/>
      <c r="O89" s="54" t="s">
        <v>181</v>
      </c>
      <c r="P89" s="54" t="s">
        <v>164</v>
      </c>
    </row>
    <row r="90" spans="1:16" ht="12.75" customHeight="1" thickBot="1" x14ac:dyDescent="0.25">
      <c r="A90" s="14" t="str">
        <f t="shared" si="6"/>
        <v> AOEB 3 </v>
      </c>
      <c r="B90" s="20" t="str">
        <f t="shared" si="7"/>
        <v>I</v>
      </c>
      <c r="C90" s="14">
        <f t="shared" si="8"/>
        <v>46324.680999999997</v>
      </c>
      <c r="D90" s="17" t="str">
        <f t="shared" si="9"/>
        <v>vis</v>
      </c>
      <c r="E90" s="50">
        <f>VLOOKUP(C90,'Active 1'!C$21:E$784,3,FALSE)</f>
        <v>4294.98356204006</v>
      </c>
      <c r="F90" s="20" t="s">
        <v>857</v>
      </c>
      <c r="G90" s="17" t="str">
        <f t="shared" si="10"/>
        <v>46324.681</v>
      </c>
      <c r="H90" s="14">
        <f t="shared" si="11"/>
        <v>4295</v>
      </c>
      <c r="I90" s="52" t="s">
        <v>182</v>
      </c>
      <c r="J90" s="53" t="s">
        <v>183</v>
      </c>
      <c r="K90" s="52">
        <v>4295</v>
      </c>
      <c r="L90" s="52" t="s">
        <v>809</v>
      </c>
      <c r="M90" s="53" t="s">
        <v>727</v>
      </c>
      <c r="N90" s="53"/>
      <c r="O90" s="54" t="s">
        <v>812</v>
      </c>
      <c r="P90" s="54" t="s">
        <v>1760</v>
      </c>
    </row>
    <row r="91" spans="1:16" ht="12.75" customHeight="1" thickBot="1" x14ac:dyDescent="0.25">
      <c r="A91" s="14" t="str">
        <f t="shared" si="6"/>
        <v>BAVM 43 </v>
      </c>
      <c r="B91" s="20" t="str">
        <f t="shared" si="7"/>
        <v>I</v>
      </c>
      <c r="C91" s="14">
        <f t="shared" si="8"/>
        <v>46360.296000000002</v>
      </c>
      <c r="D91" s="17" t="str">
        <f t="shared" si="9"/>
        <v>vis</v>
      </c>
      <c r="E91" s="50">
        <f>VLOOKUP(C91,'Active 1'!C$21:E$784,3,FALSE)</f>
        <v>4317.9779824308816</v>
      </c>
      <c r="F91" s="20" t="s">
        <v>857</v>
      </c>
      <c r="G91" s="17" t="str">
        <f t="shared" si="10"/>
        <v>46360.296</v>
      </c>
      <c r="H91" s="14">
        <f t="shared" si="11"/>
        <v>4318</v>
      </c>
      <c r="I91" s="52" t="s">
        <v>184</v>
      </c>
      <c r="J91" s="53" t="s">
        <v>185</v>
      </c>
      <c r="K91" s="52">
        <v>4318</v>
      </c>
      <c r="L91" s="52" t="s">
        <v>814</v>
      </c>
      <c r="M91" s="53" t="s">
        <v>727</v>
      </c>
      <c r="N91" s="53"/>
      <c r="O91" s="54" t="s">
        <v>186</v>
      </c>
      <c r="P91" s="55" t="s">
        <v>158</v>
      </c>
    </row>
    <row r="92" spans="1:16" ht="12.75" customHeight="1" thickBot="1" x14ac:dyDescent="0.25">
      <c r="A92" s="14" t="str">
        <f t="shared" si="6"/>
        <v> VSSC 70.20 </v>
      </c>
      <c r="B92" s="20" t="str">
        <f t="shared" si="7"/>
        <v>I</v>
      </c>
      <c r="C92" s="14">
        <f t="shared" si="8"/>
        <v>46964.364999999998</v>
      </c>
      <c r="D92" s="17" t="str">
        <f t="shared" si="9"/>
        <v>vis</v>
      </c>
      <c r="E92" s="50">
        <f>VLOOKUP(C92,'Active 1'!C$21:E$784,3,FALSE)</f>
        <v>4707.9882739109025</v>
      </c>
      <c r="F92" s="20" t="s">
        <v>857</v>
      </c>
      <c r="G92" s="17" t="str">
        <f t="shared" si="10"/>
        <v>46964.365</v>
      </c>
      <c r="H92" s="14">
        <f t="shared" si="11"/>
        <v>4708</v>
      </c>
      <c r="I92" s="52" t="s">
        <v>193</v>
      </c>
      <c r="J92" s="53" t="s">
        <v>194</v>
      </c>
      <c r="K92" s="52">
        <v>4708</v>
      </c>
      <c r="L92" s="52" t="s">
        <v>842</v>
      </c>
      <c r="M92" s="53" t="s">
        <v>727</v>
      </c>
      <c r="N92" s="53"/>
      <c r="O92" s="54" t="s">
        <v>821</v>
      </c>
      <c r="P92" s="54" t="s">
        <v>822</v>
      </c>
    </row>
    <row r="93" spans="1:16" ht="12.75" customHeight="1" thickBot="1" x14ac:dyDescent="0.25">
      <c r="A93" s="14" t="str">
        <f t="shared" si="6"/>
        <v> BBS 84 </v>
      </c>
      <c r="B93" s="20" t="str">
        <f t="shared" si="7"/>
        <v>I</v>
      </c>
      <c r="C93" s="14">
        <f t="shared" si="8"/>
        <v>46981.402999999998</v>
      </c>
      <c r="D93" s="17" t="str">
        <f t="shared" si="9"/>
        <v>vis</v>
      </c>
      <c r="E93" s="50">
        <f>VLOOKUP(C93,'Active 1'!C$21:E$784,3,FALSE)</f>
        <v>4718.9886651679226</v>
      </c>
      <c r="F93" s="20" t="s">
        <v>857</v>
      </c>
      <c r="G93" s="17" t="str">
        <f t="shared" si="10"/>
        <v>46981.403</v>
      </c>
      <c r="H93" s="14">
        <f t="shared" si="11"/>
        <v>4719</v>
      </c>
      <c r="I93" s="52" t="s">
        <v>195</v>
      </c>
      <c r="J93" s="53" t="s">
        <v>196</v>
      </c>
      <c r="K93" s="52">
        <v>4719</v>
      </c>
      <c r="L93" s="52" t="s">
        <v>842</v>
      </c>
      <c r="M93" s="53" t="s">
        <v>727</v>
      </c>
      <c r="N93" s="53"/>
      <c r="O93" s="54" t="s">
        <v>824</v>
      </c>
      <c r="P93" s="54" t="s">
        <v>197</v>
      </c>
    </row>
    <row r="94" spans="1:16" ht="12.75" customHeight="1" thickBot="1" x14ac:dyDescent="0.25">
      <c r="A94" s="14" t="str">
        <f t="shared" si="6"/>
        <v> BRNO 30 </v>
      </c>
      <c r="B94" s="20" t="str">
        <f t="shared" si="7"/>
        <v>I</v>
      </c>
      <c r="C94" s="14">
        <f t="shared" si="8"/>
        <v>46998.428999999996</v>
      </c>
      <c r="D94" s="17" t="str">
        <f t="shared" si="9"/>
        <v>vis</v>
      </c>
      <c r="E94" s="50">
        <f>VLOOKUP(C94,'Active 1'!C$21:E$784,3,FALSE)</f>
        <v>4729.9813087611838</v>
      </c>
      <c r="F94" s="20" t="s">
        <v>857</v>
      </c>
      <c r="G94" s="17" t="str">
        <f t="shared" si="10"/>
        <v>46998.429</v>
      </c>
      <c r="H94" s="14">
        <f t="shared" si="11"/>
        <v>4730</v>
      </c>
      <c r="I94" s="52" t="s">
        <v>198</v>
      </c>
      <c r="J94" s="53" t="s">
        <v>199</v>
      </c>
      <c r="K94" s="52">
        <v>4730</v>
      </c>
      <c r="L94" s="52" t="s">
        <v>1683</v>
      </c>
      <c r="M94" s="53" t="s">
        <v>727</v>
      </c>
      <c r="N94" s="53"/>
      <c r="O94" s="54" t="s">
        <v>200</v>
      </c>
      <c r="P94" s="54" t="s">
        <v>827</v>
      </c>
    </row>
    <row r="95" spans="1:16" ht="12.75" customHeight="1" thickBot="1" x14ac:dyDescent="0.25">
      <c r="A95" s="14" t="str">
        <f t="shared" si="6"/>
        <v> BRNO 30 </v>
      </c>
      <c r="B95" s="20" t="str">
        <f t="shared" si="7"/>
        <v>I</v>
      </c>
      <c r="C95" s="14">
        <f t="shared" si="8"/>
        <v>46998.438999999998</v>
      </c>
      <c r="D95" s="17" t="str">
        <f t="shared" si="9"/>
        <v>vis</v>
      </c>
      <c r="E95" s="50">
        <f>VLOOKUP(C95,'Active 1'!C$21:E$784,3,FALSE)</f>
        <v>4729.987765147649</v>
      </c>
      <c r="F95" s="20" t="s">
        <v>857</v>
      </c>
      <c r="G95" s="17" t="str">
        <f t="shared" si="10"/>
        <v>46998.439</v>
      </c>
      <c r="H95" s="14">
        <f t="shared" si="11"/>
        <v>4730</v>
      </c>
      <c r="I95" s="52" t="s">
        <v>201</v>
      </c>
      <c r="J95" s="53" t="s">
        <v>202</v>
      </c>
      <c r="K95" s="52">
        <v>4730</v>
      </c>
      <c r="L95" s="52" t="s">
        <v>825</v>
      </c>
      <c r="M95" s="53" t="s">
        <v>727</v>
      </c>
      <c r="N95" s="53"/>
      <c r="O95" s="54" t="s">
        <v>203</v>
      </c>
      <c r="P95" s="54" t="s">
        <v>827</v>
      </c>
    </row>
    <row r="96" spans="1:16" ht="12.75" customHeight="1" thickBot="1" x14ac:dyDescent="0.25">
      <c r="A96" s="14" t="str">
        <f t="shared" si="6"/>
        <v> VSSC 70.20 </v>
      </c>
      <c r="B96" s="20" t="str">
        <f t="shared" si="7"/>
        <v>I</v>
      </c>
      <c r="C96" s="14">
        <f t="shared" si="8"/>
        <v>46998.442999999999</v>
      </c>
      <c r="D96" s="17" t="str">
        <f t="shared" si="9"/>
        <v>vis</v>
      </c>
      <c r="E96" s="50">
        <f>VLOOKUP(C96,'Active 1'!C$21:E$784,3,FALSE)</f>
        <v>4729.9903477022353</v>
      </c>
      <c r="F96" s="20" t="s">
        <v>857</v>
      </c>
      <c r="G96" s="17" t="str">
        <f t="shared" si="10"/>
        <v>46998.443</v>
      </c>
      <c r="H96" s="14">
        <f t="shared" si="11"/>
        <v>4730</v>
      </c>
      <c r="I96" s="52" t="s">
        <v>204</v>
      </c>
      <c r="J96" s="53" t="s">
        <v>205</v>
      </c>
      <c r="K96" s="52">
        <v>4730</v>
      </c>
      <c r="L96" s="52" t="s">
        <v>760</v>
      </c>
      <c r="M96" s="53" t="s">
        <v>727</v>
      </c>
      <c r="N96" s="53"/>
      <c r="O96" s="54" t="s">
        <v>821</v>
      </c>
      <c r="P96" s="54" t="s">
        <v>822</v>
      </c>
    </row>
    <row r="97" spans="1:16" ht="12.75" customHeight="1" thickBot="1" x14ac:dyDescent="0.25">
      <c r="A97" s="14" t="str">
        <f t="shared" si="6"/>
        <v> BRNO 30 </v>
      </c>
      <c r="B97" s="20" t="str">
        <f t="shared" si="7"/>
        <v>I</v>
      </c>
      <c r="C97" s="14">
        <f t="shared" si="8"/>
        <v>46998.45</v>
      </c>
      <c r="D97" s="17" t="str">
        <f t="shared" si="9"/>
        <v>vis</v>
      </c>
      <c r="E97" s="50">
        <f>VLOOKUP(C97,'Active 1'!C$21:E$784,3,FALSE)</f>
        <v>4729.9948671727579</v>
      </c>
      <c r="F97" s="20" t="s">
        <v>857</v>
      </c>
      <c r="G97" s="17" t="str">
        <f t="shared" si="10"/>
        <v>46998.450</v>
      </c>
      <c r="H97" s="14">
        <f t="shared" si="11"/>
        <v>4730</v>
      </c>
      <c r="I97" s="52" t="s">
        <v>206</v>
      </c>
      <c r="J97" s="53" t="s">
        <v>207</v>
      </c>
      <c r="K97" s="52">
        <v>4730</v>
      </c>
      <c r="L97" s="52" t="s">
        <v>1553</v>
      </c>
      <c r="M97" s="53" t="s">
        <v>727</v>
      </c>
      <c r="N97" s="53"/>
      <c r="O97" s="54" t="s">
        <v>208</v>
      </c>
      <c r="P97" s="54" t="s">
        <v>827</v>
      </c>
    </row>
    <row r="98" spans="1:16" ht="12.75" customHeight="1" thickBot="1" x14ac:dyDescent="0.25">
      <c r="A98" s="14" t="str">
        <f t="shared" si="6"/>
        <v> BRNO 30 </v>
      </c>
      <c r="B98" s="20" t="str">
        <f t="shared" si="7"/>
        <v>I</v>
      </c>
      <c r="C98" s="14">
        <f t="shared" si="8"/>
        <v>47029.415999999997</v>
      </c>
      <c r="D98" s="17" t="str">
        <f t="shared" si="9"/>
        <v>vis</v>
      </c>
      <c r="E98" s="50">
        <f>VLOOKUP(C98,'Active 1'!C$21:E$784,3,FALSE)</f>
        <v>4749.9877134965564</v>
      </c>
      <c r="F98" s="20" t="s">
        <v>857</v>
      </c>
      <c r="G98" s="17" t="str">
        <f t="shared" si="10"/>
        <v>47029.416</v>
      </c>
      <c r="H98" s="14">
        <f t="shared" si="11"/>
        <v>4750</v>
      </c>
      <c r="I98" s="52" t="s">
        <v>209</v>
      </c>
      <c r="J98" s="53" t="s">
        <v>210</v>
      </c>
      <c r="K98" s="52">
        <v>4750</v>
      </c>
      <c r="L98" s="52" t="s">
        <v>825</v>
      </c>
      <c r="M98" s="53" t="s">
        <v>727</v>
      </c>
      <c r="N98" s="53"/>
      <c r="O98" s="54" t="s">
        <v>211</v>
      </c>
      <c r="P98" s="54" t="s">
        <v>827</v>
      </c>
    </row>
    <row r="99" spans="1:16" ht="12.75" customHeight="1" thickBot="1" x14ac:dyDescent="0.25">
      <c r="A99" s="14" t="str">
        <f t="shared" si="6"/>
        <v> BRNO 30 </v>
      </c>
      <c r="B99" s="20" t="str">
        <f t="shared" si="7"/>
        <v>I</v>
      </c>
      <c r="C99" s="14">
        <f t="shared" si="8"/>
        <v>47029.42</v>
      </c>
      <c r="D99" s="17" t="str">
        <f t="shared" si="9"/>
        <v>vis</v>
      </c>
      <c r="E99" s="50">
        <f>VLOOKUP(C99,'Active 1'!C$21:E$784,3,FALSE)</f>
        <v>4749.9902960511426</v>
      </c>
      <c r="F99" s="20" t="s">
        <v>857</v>
      </c>
      <c r="G99" s="17" t="str">
        <f t="shared" si="10"/>
        <v>47029.420</v>
      </c>
      <c r="H99" s="14">
        <f t="shared" si="11"/>
        <v>4750</v>
      </c>
      <c r="I99" s="52" t="s">
        <v>212</v>
      </c>
      <c r="J99" s="53" t="s">
        <v>213</v>
      </c>
      <c r="K99" s="52">
        <v>4750</v>
      </c>
      <c r="L99" s="52" t="s">
        <v>760</v>
      </c>
      <c r="M99" s="53" t="s">
        <v>727</v>
      </c>
      <c r="N99" s="53"/>
      <c r="O99" s="54" t="s">
        <v>214</v>
      </c>
      <c r="P99" s="54" t="s">
        <v>827</v>
      </c>
    </row>
    <row r="100" spans="1:16" ht="12.75" customHeight="1" thickBot="1" x14ac:dyDescent="0.25">
      <c r="A100" s="14" t="str">
        <f t="shared" si="6"/>
        <v> BBS 89 </v>
      </c>
      <c r="B100" s="20" t="str">
        <f t="shared" si="7"/>
        <v>I</v>
      </c>
      <c r="C100" s="14">
        <f t="shared" si="8"/>
        <v>47365.519</v>
      </c>
      <c r="D100" s="17" t="str">
        <f t="shared" si="9"/>
        <v>vis</v>
      </c>
      <c r="E100" s="50">
        <f>VLOOKUP(C100,'Active 1'!C$21:E$784,3,FALSE)</f>
        <v>4966.9887994607616</v>
      </c>
      <c r="F100" s="20" t="s">
        <v>857</v>
      </c>
      <c r="G100" s="17" t="str">
        <f t="shared" si="10"/>
        <v>47365.519</v>
      </c>
      <c r="H100" s="14">
        <f t="shared" si="11"/>
        <v>4967</v>
      </c>
      <c r="I100" s="52" t="s">
        <v>215</v>
      </c>
      <c r="J100" s="53" t="s">
        <v>216</v>
      </c>
      <c r="K100" s="52">
        <v>4967</v>
      </c>
      <c r="L100" s="52" t="s">
        <v>820</v>
      </c>
      <c r="M100" s="53" t="s">
        <v>727</v>
      </c>
      <c r="N100" s="53"/>
      <c r="O100" s="54" t="s">
        <v>828</v>
      </c>
      <c r="P100" s="54" t="s">
        <v>829</v>
      </c>
    </row>
    <row r="101" spans="1:16" ht="12.75" customHeight="1" thickBot="1" x14ac:dyDescent="0.25">
      <c r="A101" s="14" t="str">
        <f t="shared" si="6"/>
        <v> BRNO 30 </v>
      </c>
      <c r="B101" s="20" t="str">
        <f t="shared" si="7"/>
        <v>I</v>
      </c>
      <c r="C101" s="14">
        <f t="shared" si="8"/>
        <v>47712.445</v>
      </c>
      <c r="D101" s="17" t="str">
        <f t="shared" si="9"/>
        <v>vis</v>
      </c>
      <c r="E101" s="50">
        <f>VLOOKUP(C101,'Active 1'!C$21:E$784,3,FALSE)</f>
        <v>5190.9776324947334</v>
      </c>
      <c r="F101" s="20" t="s">
        <v>857</v>
      </c>
      <c r="G101" s="17" t="str">
        <f t="shared" si="10"/>
        <v>47712.445</v>
      </c>
      <c r="H101" s="14">
        <f t="shared" si="11"/>
        <v>5191</v>
      </c>
      <c r="I101" s="52" t="s">
        <v>217</v>
      </c>
      <c r="J101" s="53" t="s">
        <v>218</v>
      </c>
      <c r="K101" s="52">
        <v>5191</v>
      </c>
      <c r="L101" s="52" t="s">
        <v>768</v>
      </c>
      <c r="M101" s="53" t="s">
        <v>727</v>
      </c>
      <c r="N101" s="53"/>
      <c r="O101" s="54" t="s">
        <v>219</v>
      </c>
      <c r="P101" s="54" t="s">
        <v>827</v>
      </c>
    </row>
    <row r="102" spans="1:16" ht="12.75" customHeight="1" thickBot="1" x14ac:dyDescent="0.25">
      <c r="A102" s="14" t="str">
        <f t="shared" si="6"/>
        <v> BRNO 30 </v>
      </c>
      <c r="B102" s="20" t="str">
        <f t="shared" si="7"/>
        <v>I</v>
      </c>
      <c r="C102" s="14">
        <f t="shared" si="8"/>
        <v>47712.446000000004</v>
      </c>
      <c r="D102" s="17" t="str">
        <f t="shared" si="9"/>
        <v>vis</v>
      </c>
      <c r="E102" s="50">
        <f>VLOOKUP(C102,'Active 1'!C$21:E$784,3,FALSE)</f>
        <v>5190.9782781333824</v>
      </c>
      <c r="F102" s="20" t="s">
        <v>857</v>
      </c>
      <c r="G102" s="17" t="str">
        <f t="shared" si="10"/>
        <v>47712.446</v>
      </c>
      <c r="H102" s="14">
        <f t="shared" si="11"/>
        <v>5191</v>
      </c>
      <c r="I102" s="52" t="s">
        <v>220</v>
      </c>
      <c r="J102" s="53" t="s">
        <v>221</v>
      </c>
      <c r="K102" s="52">
        <v>5191</v>
      </c>
      <c r="L102" s="52" t="s">
        <v>1434</v>
      </c>
      <c r="M102" s="53" t="s">
        <v>727</v>
      </c>
      <c r="N102" s="53"/>
      <c r="O102" s="54" t="s">
        <v>203</v>
      </c>
      <c r="P102" s="54" t="s">
        <v>827</v>
      </c>
    </row>
    <row r="103" spans="1:16" ht="12.75" customHeight="1" thickBot="1" x14ac:dyDescent="0.25">
      <c r="A103" s="14" t="str">
        <f t="shared" si="6"/>
        <v> BRNO 30 </v>
      </c>
      <c r="B103" s="20" t="str">
        <f t="shared" si="7"/>
        <v>I</v>
      </c>
      <c r="C103" s="14">
        <f t="shared" si="8"/>
        <v>47712.449000000001</v>
      </c>
      <c r="D103" s="17" t="str">
        <f t="shared" si="9"/>
        <v>vis</v>
      </c>
      <c r="E103" s="50">
        <f>VLOOKUP(C103,'Active 1'!C$21:E$784,3,FALSE)</f>
        <v>5190.9802150493197</v>
      </c>
      <c r="F103" s="20" t="s">
        <v>857</v>
      </c>
      <c r="G103" s="17" t="str">
        <f t="shared" si="10"/>
        <v>47712.449</v>
      </c>
      <c r="H103" s="14">
        <f t="shared" si="11"/>
        <v>5191</v>
      </c>
      <c r="I103" s="52" t="s">
        <v>222</v>
      </c>
      <c r="J103" s="53" t="s">
        <v>223</v>
      </c>
      <c r="K103" s="52">
        <v>5191</v>
      </c>
      <c r="L103" s="52" t="s">
        <v>809</v>
      </c>
      <c r="M103" s="53" t="s">
        <v>727</v>
      </c>
      <c r="N103" s="53"/>
      <c r="O103" s="54" t="s">
        <v>224</v>
      </c>
      <c r="P103" s="54" t="s">
        <v>827</v>
      </c>
    </row>
    <row r="104" spans="1:16" ht="12.75" customHeight="1" thickBot="1" x14ac:dyDescent="0.25">
      <c r="A104" s="14" t="str">
        <f t="shared" si="6"/>
        <v> BRNO 30 </v>
      </c>
      <c r="B104" s="20" t="str">
        <f t="shared" si="7"/>
        <v>I</v>
      </c>
      <c r="C104" s="14">
        <f t="shared" si="8"/>
        <v>47712.45</v>
      </c>
      <c r="D104" s="17" t="str">
        <f t="shared" si="9"/>
        <v>vis</v>
      </c>
      <c r="E104" s="50">
        <f>VLOOKUP(C104,'Active 1'!C$21:E$784,3,FALSE)</f>
        <v>5190.9808606879642</v>
      </c>
      <c r="F104" s="20" t="s">
        <v>857</v>
      </c>
      <c r="G104" s="17" t="str">
        <f t="shared" si="10"/>
        <v>47712.450</v>
      </c>
      <c r="H104" s="14">
        <f t="shared" si="11"/>
        <v>5191</v>
      </c>
      <c r="I104" s="52" t="s">
        <v>225</v>
      </c>
      <c r="J104" s="53" t="s">
        <v>226</v>
      </c>
      <c r="K104" s="52">
        <v>5191</v>
      </c>
      <c r="L104" s="52" t="s">
        <v>804</v>
      </c>
      <c r="M104" s="53" t="s">
        <v>727</v>
      </c>
      <c r="N104" s="53"/>
      <c r="O104" s="54" t="s">
        <v>227</v>
      </c>
      <c r="P104" s="54" t="s">
        <v>827</v>
      </c>
    </row>
    <row r="105" spans="1:16" ht="12.75" customHeight="1" thickBot="1" x14ac:dyDescent="0.25">
      <c r="A105" s="14" t="str">
        <f t="shared" si="6"/>
        <v> BRNO 30 </v>
      </c>
      <c r="B105" s="20" t="str">
        <f t="shared" si="7"/>
        <v>I</v>
      </c>
      <c r="C105" s="14">
        <f t="shared" si="8"/>
        <v>47712.45</v>
      </c>
      <c r="D105" s="17" t="str">
        <f t="shared" si="9"/>
        <v>vis</v>
      </c>
      <c r="E105" s="50">
        <f>VLOOKUP(C105,'Active 1'!C$21:E$784,3,FALSE)</f>
        <v>5190.9808606879642</v>
      </c>
      <c r="F105" s="20" t="s">
        <v>857</v>
      </c>
      <c r="G105" s="17" t="str">
        <f t="shared" si="10"/>
        <v>47712.450</v>
      </c>
      <c r="H105" s="14">
        <f t="shared" si="11"/>
        <v>5191</v>
      </c>
      <c r="I105" s="52" t="s">
        <v>225</v>
      </c>
      <c r="J105" s="53" t="s">
        <v>226</v>
      </c>
      <c r="K105" s="52">
        <v>5191</v>
      </c>
      <c r="L105" s="52" t="s">
        <v>804</v>
      </c>
      <c r="M105" s="53" t="s">
        <v>727</v>
      </c>
      <c r="N105" s="53"/>
      <c r="O105" s="54" t="s">
        <v>228</v>
      </c>
      <c r="P105" s="54" t="s">
        <v>827</v>
      </c>
    </row>
    <row r="106" spans="1:16" ht="12.75" customHeight="1" thickBot="1" x14ac:dyDescent="0.25">
      <c r="A106" s="14" t="str">
        <f t="shared" si="6"/>
        <v> BRNO 30 </v>
      </c>
      <c r="B106" s="20" t="str">
        <f t="shared" si="7"/>
        <v>I</v>
      </c>
      <c r="C106" s="14">
        <f t="shared" si="8"/>
        <v>47712.455999999998</v>
      </c>
      <c r="D106" s="17" t="str">
        <f t="shared" si="9"/>
        <v>vis</v>
      </c>
      <c r="E106" s="50">
        <f>VLOOKUP(C106,'Active 1'!C$21:E$784,3,FALSE)</f>
        <v>5190.9847345198432</v>
      </c>
      <c r="F106" s="20" t="s">
        <v>857</v>
      </c>
      <c r="G106" s="17" t="str">
        <f t="shared" si="10"/>
        <v>47712.456</v>
      </c>
      <c r="H106" s="14">
        <f t="shared" si="11"/>
        <v>5191</v>
      </c>
      <c r="I106" s="52" t="s">
        <v>229</v>
      </c>
      <c r="J106" s="53" t="s">
        <v>230</v>
      </c>
      <c r="K106" s="52">
        <v>5191</v>
      </c>
      <c r="L106" s="52" t="s">
        <v>800</v>
      </c>
      <c r="M106" s="53" t="s">
        <v>727</v>
      </c>
      <c r="N106" s="53"/>
      <c r="O106" s="54" t="s">
        <v>231</v>
      </c>
      <c r="P106" s="54" t="s">
        <v>827</v>
      </c>
    </row>
    <row r="107" spans="1:16" ht="12.75" customHeight="1" thickBot="1" x14ac:dyDescent="0.25">
      <c r="A107" s="14" t="str">
        <f t="shared" si="6"/>
        <v> BRNO 30 </v>
      </c>
      <c r="B107" s="20" t="str">
        <f t="shared" si="7"/>
        <v>I</v>
      </c>
      <c r="C107" s="14">
        <f t="shared" si="8"/>
        <v>47712.459000000003</v>
      </c>
      <c r="D107" s="17" t="str">
        <f t="shared" si="9"/>
        <v>vis</v>
      </c>
      <c r="E107" s="50">
        <f>VLOOKUP(C107,'Active 1'!C$21:E$784,3,FALSE)</f>
        <v>5190.986671435785</v>
      </c>
      <c r="F107" s="20" t="s">
        <v>857</v>
      </c>
      <c r="G107" s="17" t="str">
        <f t="shared" si="10"/>
        <v>47712.459</v>
      </c>
      <c r="H107" s="14">
        <f t="shared" si="11"/>
        <v>5191</v>
      </c>
      <c r="I107" s="52" t="s">
        <v>232</v>
      </c>
      <c r="J107" s="53" t="s">
        <v>233</v>
      </c>
      <c r="K107" s="52">
        <v>5191</v>
      </c>
      <c r="L107" s="52" t="s">
        <v>842</v>
      </c>
      <c r="M107" s="53" t="s">
        <v>727</v>
      </c>
      <c r="N107" s="53"/>
      <c r="O107" s="54" t="s">
        <v>234</v>
      </c>
      <c r="P107" s="54" t="s">
        <v>827</v>
      </c>
    </row>
    <row r="108" spans="1:16" ht="12.75" customHeight="1" thickBot="1" x14ac:dyDescent="0.25">
      <c r="A108" s="14" t="str">
        <f t="shared" si="6"/>
        <v> BRNO 30 </v>
      </c>
      <c r="B108" s="20" t="str">
        <f t="shared" si="7"/>
        <v>I</v>
      </c>
      <c r="C108" s="14">
        <f t="shared" si="8"/>
        <v>47712.459000000003</v>
      </c>
      <c r="D108" s="17" t="str">
        <f t="shared" si="9"/>
        <v>vis</v>
      </c>
      <c r="E108" s="50">
        <f>VLOOKUP(C108,'Active 1'!C$21:E$784,3,FALSE)</f>
        <v>5190.986671435785</v>
      </c>
      <c r="F108" s="20" t="s">
        <v>857</v>
      </c>
      <c r="G108" s="17" t="str">
        <f t="shared" si="10"/>
        <v>47712.459</v>
      </c>
      <c r="H108" s="14">
        <f t="shared" si="11"/>
        <v>5191</v>
      </c>
      <c r="I108" s="52" t="s">
        <v>232</v>
      </c>
      <c r="J108" s="53" t="s">
        <v>233</v>
      </c>
      <c r="K108" s="52">
        <v>5191</v>
      </c>
      <c r="L108" s="52" t="s">
        <v>842</v>
      </c>
      <c r="M108" s="53" t="s">
        <v>727</v>
      </c>
      <c r="N108" s="53"/>
      <c r="O108" s="54" t="s">
        <v>235</v>
      </c>
      <c r="P108" s="54" t="s">
        <v>827</v>
      </c>
    </row>
    <row r="109" spans="1:16" ht="12.75" customHeight="1" thickBot="1" x14ac:dyDescent="0.25">
      <c r="A109" s="14" t="str">
        <f t="shared" si="6"/>
        <v> BRNO 30 </v>
      </c>
      <c r="B109" s="20" t="str">
        <f t="shared" si="7"/>
        <v>I</v>
      </c>
      <c r="C109" s="14">
        <f t="shared" si="8"/>
        <v>47712.46</v>
      </c>
      <c r="D109" s="17" t="str">
        <f t="shared" si="9"/>
        <v>vis</v>
      </c>
      <c r="E109" s="50">
        <f>VLOOKUP(C109,'Active 1'!C$21:E$784,3,FALSE)</f>
        <v>5190.9873170744286</v>
      </c>
      <c r="F109" s="20" t="s">
        <v>857</v>
      </c>
      <c r="G109" s="17" t="str">
        <f t="shared" si="10"/>
        <v>47712.460</v>
      </c>
      <c r="H109" s="14">
        <f t="shared" si="11"/>
        <v>5191</v>
      </c>
      <c r="I109" s="52" t="s">
        <v>236</v>
      </c>
      <c r="J109" s="53" t="s">
        <v>237</v>
      </c>
      <c r="K109" s="52">
        <v>5191</v>
      </c>
      <c r="L109" s="52" t="s">
        <v>811</v>
      </c>
      <c r="M109" s="53" t="s">
        <v>727</v>
      </c>
      <c r="N109" s="53"/>
      <c r="O109" s="54" t="s">
        <v>238</v>
      </c>
      <c r="P109" s="54" t="s">
        <v>827</v>
      </c>
    </row>
    <row r="110" spans="1:16" ht="12.75" customHeight="1" thickBot="1" x14ac:dyDescent="0.25">
      <c r="A110" s="14" t="str">
        <f t="shared" si="6"/>
        <v>BAVM 56 </v>
      </c>
      <c r="B110" s="20" t="str">
        <f t="shared" si="7"/>
        <v>I</v>
      </c>
      <c r="C110" s="14">
        <f t="shared" si="8"/>
        <v>47729.495999999999</v>
      </c>
      <c r="D110" s="17" t="str">
        <f t="shared" si="9"/>
        <v>vis</v>
      </c>
      <c r="E110" s="50">
        <f>VLOOKUP(C110,'Active 1'!C$21:E$784,3,FALSE)</f>
        <v>5201.9864170541559</v>
      </c>
      <c r="F110" s="20" t="s">
        <v>857</v>
      </c>
      <c r="G110" s="17" t="str">
        <f t="shared" si="10"/>
        <v>47729.496</v>
      </c>
      <c r="H110" s="14">
        <f t="shared" si="11"/>
        <v>5202</v>
      </c>
      <c r="I110" s="52" t="s">
        <v>239</v>
      </c>
      <c r="J110" s="53" t="s">
        <v>240</v>
      </c>
      <c r="K110" s="52">
        <v>5202</v>
      </c>
      <c r="L110" s="52" t="s">
        <v>842</v>
      </c>
      <c r="M110" s="53" t="s">
        <v>727</v>
      </c>
      <c r="N110" s="53"/>
      <c r="O110" s="54" t="s">
        <v>241</v>
      </c>
      <c r="P110" s="55" t="s">
        <v>242</v>
      </c>
    </row>
    <row r="111" spans="1:16" ht="12.75" customHeight="1" thickBot="1" x14ac:dyDescent="0.25">
      <c r="A111" s="14" t="str">
        <f t="shared" si="6"/>
        <v> BBS 92 </v>
      </c>
      <c r="B111" s="20" t="str">
        <f t="shared" si="7"/>
        <v>I</v>
      </c>
      <c r="C111" s="14">
        <f t="shared" si="8"/>
        <v>47757.383999999998</v>
      </c>
      <c r="D111" s="17" t="str">
        <f t="shared" si="9"/>
        <v>vis</v>
      </c>
      <c r="E111" s="50">
        <f>VLOOKUP(C111,'Active 1'!C$21:E$784,3,FALSE)</f>
        <v>5219.9919876243966</v>
      </c>
      <c r="F111" s="20" t="s">
        <v>857</v>
      </c>
      <c r="G111" s="17" t="str">
        <f t="shared" si="10"/>
        <v>47757.384</v>
      </c>
      <c r="H111" s="14">
        <f t="shared" si="11"/>
        <v>5220</v>
      </c>
      <c r="I111" s="52" t="s">
        <v>243</v>
      </c>
      <c r="J111" s="53" t="s">
        <v>244</v>
      </c>
      <c r="K111" s="52">
        <v>5220</v>
      </c>
      <c r="L111" s="52" t="s">
        <v>759</v>
      </c>
      <c r="M111" s="53" t="s">
        <v>727</v>
      </c>
      <c r="N111" s="53"/>
      <c r="O111" s="54" t="s">
        <v>769</v>
      </c>
      <c r="P111" s="54" t="s">
        <v>245</v>
      </c>
    </row>
    <row r="112" spans="1:16" ht="12.75" customHeight="1" thickBot="1" x14ac:dyDescent="0.25">
      <c r="A112" s="14" t="str">
        <f t="shared" si="6"/>
        <v> BRNO 31 </v>
      </c>
      <c r="B112" s="20" t="str">
        <f t="shared" si="7"/>
        <v>I</v>
      </c>
      <c r="C112" s="14">
        <f t="shared" si="8"/>
        <v>48093.478999999999</v>
      </c>
      <c r="D112" s="17" t="str">
        <f t="shared" si="9"/>
        <v>vis</v>
      </c>
      <c r="E112" s="50">
        <f>VLOOKUP(C112,'Active 1'!C$21:E$784,3,FALSE)</f>
        <v>5436.9879084794293</v>
      </c>
      <c r="F112" s="20" t="s">
        <v>857</v>
      </c>
      <c r="G112" s="17" t="str">
        <f t="shared" si="10"/>
        <v>48093.479</v>
      </c>
      <c r="H112" s="14">
        <f t="shared" si="11"/>
        <v>5437</v>
      </c>
      <c r="I112" s="52" t="s">
        <v>246</v>
      </c>
      <c r="J112" s="53" t="s">
        <v>247</v>
      </c>
      <c r="K112" s="52">
        <v>5437</v>
      </c>
      <c r="L112" s="52" t="s">
        <v>760</v>
      </c>
      <c r="M112" s="53" t="s">
        <v>727</v>
      </c>
      <c r="N112" s="53"/>
      <c r="O112" s="54" t="s">
        <v>248</v>
      </c>
      <c r="P112" s="54" t="s">
        <v>833</v>
      </c>
    </row>
    <row r="113" spans="1:16" ht="12.75" customHeight="1" thickBot="1" x14ac:dyDescent="0.25">
      <c r="A113" s="14" t="str">
        <f t="shared" si="6"/>
        <v>BAVM 59 </v>
      </c>
      <c r="B113" s="20" t="str">
        <f t="shared" si="7"/>
        <v>I</v>
      </c>
      <c r="C113" s="14">
        <f t="shared" si="8"/>
        <v>48107.423999999999</v>
      </c>
      <c r="D113" s="17" t="str">
        <f t="shared" si="9"/>
        <v>vis</v>
      </c>
      <c r="E113" s="50">
        <f>VLOOKUP(C113,'Active 1'!C$21:E$784,3,FALSE)</f>
        <v>5445.9913394031955</v>
      </c>
      <c r="F113" s="20" t="s">
        <v>857</v>
      </c>
      <c r="G113" s="17" t="str">
        <f t="shared" si="10"/>
        <v>48107.424</v>
      </c>
      <c r="H113" s="14">
        <f t="shared" si="11"/>
        <v>5446</v>
      </c>
      <c r="I113" s="52" t="s">
        <v>253</v>
      </c>
      <c r="J113" s="53" t="s">
        <v>254</v>
      </c>
      <c r="K113" s="52">
        <v>5446</v>
      </c>
      <c r="L113" s="52" t="s">
        <v>255</v>
      </c>
      <c r="M113" s="53" t="s">
        <v>727</v>
      </c>
      <c r="N113" s="53"/>
      <c r="O113" s="54" t="s">
        <v>256</v>
      </c>
      <c r="P113" s="55" t="s">
        <v>257</v>
      </c>
    </row>
    <row r="114" spans="1:16" ht="12.75" customHeight="1" thickBot="1" x14ac:dyDescent="0.25">
      <c r="A114" s="14" t="str">
        <f t="shared" si="6"/>
        <v> AOEB 3 </v>
      </c>
      <c r="B114" s="20" t="str">
        <f t="shared" si="7"/>
        <v>I</v>
      </c>
      <c r="C114" s="14">
        <f t="shared" si="8"/>
        <v>48161.633999999998</v>
      </c>
      <c r="D114" s="17" t="str">
        <f t="shared" si="9"/>
        <v>vis</v>
      </c>
      <c r="E114" s="50">
        <f>VLOOKUP(C114,'Active 1'!C$21:E$784,3,FALSE)</f>
        <v>5480.9914104234467</v>
      </c>
      <c r="F114" s="20" t="s">
        <v>857</v>
      </c>
      <c r="G114" s="17" t="str">
        <f t="shared" si="10"/>
        <v>48161.634</v>
      </c>
      <c r="H114" s="14">
        <f t="shared" si="11"/>
        <v>5481</v>
      </c>
      <c r="I114" s="52" t="s">
        <v>258</v>
      </c>
      <c r="J114" s="53" t="s">
        <v>259</v>
      </c>
      <c r="K114" s="52">
        <v>5481</v>
      </c>
      <c r="L114" s="52" t="s">
        <v>255</v>
      </c>
      <c r="M114" s="53" t="s">
        <v>727</v>
      </c>
      <c r="N114" s="53"/>
      <c r="O114" s="54" t="s">
        <v>790</v>
      </c>
      <c r="P114" s="54" t="s">
        <v>1760</v>
      </c>
    </row>
    <row r="115" spans="1:16" ht="12.75" customHeight="1" thickBot="1" x14ac:dyDescent="0.25">
      <c r="A115" s="14" t="str">
        <f t="shared" si="6"/>
        <v>BAVM 60 </v>
      </c>
      <c r="B115" s="20" t="str">
        <f t="shared" si="7"/>
        <v>I</v>
      </c>
      <c r="C115" s="14">
        <f t="shared" si="8"/>
        <v>48409.453999999998</v>
      </c>
      <c r="D115" s="17" t="str">
        <f t="shared" si="9"/>
        <v>vis</v>
      </c>
      <c r="E115" s="50">
        <f>VLOOKUP(C115,'Active 1'!C$21:E$784,3,FALSE)</f>
        <v>5640.9935797692979</v>
      </c>
      <c r="F115" s="20" t="s">
        <v>857</v>
      </c>
      <c r="G115" s="17" t="str">
        <f t="shared" si="10"/>
        <v>48409.454</v>
      </c>
      <c r="H115" s="14">
        <f t="shared" si="11"/>
        <v>5641</v>
      </c>
      <c r="I115" s="52" t="s">
        <v>260</v>
      </c>
      <c r="J115" s="53" t="s">
        <v>261</v>
      </c>
      <c r="K115" s="52">
        <v>5641</v>
      </c>
      <c r="L115" s="52" t="s">
        <v>835</v>
      </c>
      <c r="M115" s="53" t="s">
        <v>727</v>
      </c>
      <c r="N115" s="53"/>
      <c r="O115" s="54" t="s">
        <v>262</v>
      </c>
      <c r="P115" s="55" t="s">
        <v>263</v>
      </c>
    </row>
    <row r="116" spans="1:16" ht="12.75" customHeight="1" thickBot="1" x14ac:dyDescent="0.25">
      <c r="A116" s="14" t="str">
        <f t="shared" si="6"/>
        <v> BRNO 31 </v>
      </c>
      <c r="B116" s="20" t="str">
        <f t="shared" si="7"/>
        <v>I</v>
      </c>
      <c r="C116" s="14">
        <f t="shared" si="8"/>
        <v>48426.474999999999</v>
      </c>
      <c r="D116" s="17" t="str">
        <f t="shared" si="9"/>
        <v>vis</v>
      </c>
      <c r="E116" s="50">
        <f>VLOOKUP(C116,'Active 1'!C$21:E$784,3,FALSE)</f>
        <v>5651.98299516933</v>
      </c>
      <c r="F116" s="20" t="s">
        <v>857</v>
      </c>
      <c r="G116" s="17" t="str">
        <f t="shared" si="10"/>
        <v>48426.475</v>
      </c>
      <c r="H116" s="14">
        <f t="shared" si="11"/>
        <v>5652</v>
      </c>
      <c r="I116" s="52" t="s">
        <v>264</v>
      </c>
      <c r="J116" s="53" t="s">
        <v>265</v>
      </c>
      <c r="K116" s="52">
        <v>5652</v>
      </c>
      <c r="L116" s="52" t="s">
        <v>800</v>
      </c>
      <c r="M116" s="53" t="s">
        <v>727</v>
      </c>
      <c r="N116" s="53"/>
      <c r="O116" s="54" t="s">
        <v>266</v>
      </c>
      <c r="P116" s="54" t="s">
        <v>833</v>
      </c>
    </row>
    <row r="117" spans="1:16" ht="12.75" customHeight="1" thickBot="1" x14ac:dyDescent="0.25">
      <c r="A117" s="14" t="str">
        <f t="shared" si="6"/>
        <v> BRNO 31 </v>
      </c>
      <c r="B117" s="20" t="str">
        <f t="shared" si="7"/>
        <v>I</v>
      </c>
      <c r="C117" s="14">
        <f t="shared" si="8"/>
        <v>48426.483999999997</v>
      </c>
      <c r="D117" s="17" t="str">
        <f t="shared" si="9"/>
        <v>vis</v>
      </c>
      <c r="E117" s="50">
        <f>VLOOKUP(C117,'Active 1'!C$21:E$784,3,FALSE)</f>
        <v>5651.9888059171462</v>
      </c>
      <c r="F117" s="20" t="s">
        <v>857</v>
      </c>
      <c r="G117" s="17" t="str">
        <f t="shared" si="10"/>
        <v>48426.484</v>
      </c>
      <c r="H117" s="14">
        <f t="shared" si="11"/>
        <v>5652</v>
      </c>
      <c r="I117" s="52" t="s">
        <v>267</v>
      </c>
      <c r="J117" s="53" t="s">
        <v>268</v>
      </c>
      <c r="K117" s="52">
        <v>5652</v>
      </c>
      <c r="L117" s="52" t="s">
        <v>773</v>
      </c>
      <c r="M117" s="53" t="s">
        <v>727</v>
      </c>
      <c r="N117" s="53"/>
      <c r="O117" s="54" t="s">
        <v>269</v>
      </c>
      <c r="P117" s="54" t="s">
        <v>833</v>
      </c>
    </row>
    <row r="118" spans="1:16" ht="12.75" customHeight="1" thickBot="1" x14ac:dyDescent="0.25">
      <c r="A118" s="14" t="str">
        <f t="shared" si="6"/>
        <v> BRNO 31 </v>
      </c>
      <c r="B118" s="20" t="str">
        <f t="shared" si="7"/>
        <v>I</v>
      </c>
      <c r="C118" s="14">
        <f t="shared" si="8"/>
        <v>48443.517999999996</v>
      </c>
      <c r="D118" s="17" t="str">
        <f t="shared" si="9"/>
        <v>vis</v>
      </c>
      <c r="E118" s="50">
        <f>VLOOKUP(C118,'Active 1'!C$21:E$784,3,FALSE)</f>
        <v>5662.98661461958</v>
      </c>
      <c r="F118" s="20" t="s">
        <v>857</v>
      </c>
      <c r="G118" s="17" t="str">
        <f t="shared" si="10"/>
        <v>48443.518</v>
      </c>
      <c r="H118" s="14">
        <f t="shared" si="11"/>
        <v>5663</v>
      </c>
      <c r="I118" s="52" t="s">
        <v>270</v>
      </c>
      <c r="J118" s="53" t="s">
        <v>271</v>
      </c>
      <c r="K118" s="52">
        <v>5663</v>
      </c>
      <c r="L118" s="52" t="s">
        <v>760</v>
      </c>
      <c r="M118" s="53" t="s">
        <v>727</v>
      </c>
      <c r="N118" s="53"/>
      <c r="O118" s="54" t="s">
        <v>272</v>
      </c>
      <c r="P118" s="54" t="s">
        <v>833</v>
      </c>
    </row>
    <row r="119" spans="1:16" ht="12.75" customHeight="1" thickBot="1" x14ac:dyDescent="0.25">
      <c r="A119" s="14" t="str">
        <f t="shared" si="6"/>
        <v> AOEB 3 </v>
      </c>
      <c r="B119" s="20" t="str">
        <f t="shared" si="7"/>
        <v>I</v>
      </c>
      <c r="C119" s="14">
        <f t="shared" si="8"/>
        <v>48452.807999999997</v>
      </c>
      <c r="D119" s="17" t="str">
        <f t="shared" si="9"/>
        <v>vis</v>
      </c>
      <c r="E119" s="50">
        <f>VLOOKUP(C119,'Active 1'!C$21:E$784,3,FALSE)</f>
        <v>5668.9845976444494</v>
      </c>
      <c r="F119" s="20" t="s">
        <v>857</v>
      </c>
      <c r="G119" s="17" t="str">
        <f t="shared" si="10"/>
        <v>48452.808</v>
      </c>
      <c r="H119" s="14">
        <f t="shared" si="11"/>
        <v>5669</v>
      </c>
      <c r="I119" s="52" t="s">
        <v>273</v>
      </c>
      <c r="J119" s="53" t="s">
        <v>274</v>
      </c>
      <c r="K119" s="52">
        <v>5669</v>
      </c>
      <c r="L119" s="52" t="s">
        <v>842</v>
      </c>
      <c r="M119" s="53" t="s">
        <v>727</v>
      </c>
      <c r="N119" s="53"/>
      <c r="O119" s="54" t="s">
        <v>790</v>
      </c>
      <c r="P119" s="54" t="s">
        <v>1760</v>
      </c>
    </row>
    <row r="120" spans="1:16" ht="12.75" customHeight="1" thickBot="1" x14ac:dyDescent="0.25">
      <c r="A120" s="14" t="str">
        <f t="shared" si="6"/>
        <v> AOEB 3 </v>
      </c>
      <c r="B120" s="20" t="str">
        <f t="shared" si="7"/>
        <v>I</v>
      </c>
      <c r="C120" s="14">
        <f t="shared" si="8"/>
        <v>48796.663</v>
      </c>
      <c r="D120" s="17" t="str">
        <f t="shared" si="9"/>
        <v>vis</v>
      </c>
      <c r="E120" s="50">
        <f>VLOOKUP(C120,'Active 1'!C$21:E$784,3,FALSE)</f>
        <v>5890.9906743953907</v>
      </c>
      <c r="F120" s="20" t="s">
        <v>857</v>
      </c>
      <c r="G120" s="17" t="str">
        <f t="shared" si="10"/>
        <v>48796.663</v>
      </c>
      <c r="H120" s="14">
        <f t="shared" si="11"/>
        <v>5891</v>
      </c>
      <c r="I120" s="52" t="s">
        <v>275</v>
      </c>
      <c r="J120" s="53" t="s">
        <v>276</v>
      </c>
      <c r="K120" s="52">
        <v>5891</v>
      </c>
      <c r="L120" s="52" t="s">
        <v>1553</v>
      </c>
      <c r="M120" s="53" t="s">
        <v>727</v>
      </c>
      <c r="N120" s="53"/>
      <c r="O120" s="54" t="s">
        <v>855</v>
      </c>
      <c r="P120" s="54" t="s">
        <v>1760</v>
      </c>
    </row>
    <row r="121" spans="1:16" ht="12.75" customHeight="1" thickBot="1" x14ac:dyDescent="0.25">
      <c r="A121" s="14" t="str">
        <f t="shared" si="6"/>
        <v> AOEB 3 </v>
      </c>
      <c r="B121" s="20" t="str">
        <f t="shared" si="7"/>
        <v>I</v>
      </c>
      <c r="C121" s="14">
        <f t="shared" si="8"/>
        <v>48813.7</v>
      </c>
      <c r="D121" s="17" t="str">
        <f t="shared" si="9"/>
        <v>vis</v>
      </c>
      <c r="E121" s="50">
        <f>VLOOKUP(C121,'Active 1'!C$21:E$784,3,FALSE)</f>
        <v>5901.9904200137626</v>
      </c>
      <c r="F121" s="20" t="s">
        <v>857</v>
      </c>
      <c r="G121" s="17" t="str">
        <f t="shared" si="10"/>
        <v>48813.700</v>
      </c>
      <c r="H121" s="14">
        <f t="shared" si="11"/>
        <v>5902</v>
      </c>
      <c r="I121" s="52" t="s">
        <v>277</v>
      </c>
      <c r="J121" s="53" t="s">
        <v>278</v>
      </c>
      <c r="K121" s="52">
        <v>5902</v>
      </c>
      <c r="L121" s="52" t="s">
        <v>1553</v>
      </c>
      <c r="M121" s="53" t="s">
        <v>727</v>
      </c>
      <c r="N121" s="53"/>
      <c r="O121" s="54" t="s">
        <v>855</v>
      </c>
      <c r="P121" s="54" t="s">
        <v>1760</v>
      </c>
    </row>
    <row r="122" spans="1:16" ht="12.75" customHeight="1" thickBot="1" x14ac:dyDescent="0.25">
      <c r="A122" s="14" t="str">
        <f t="shared" si="6"/>
        <v> BBS 102 </v>
      </c>
      <c r="B122" s="20" t="str">
        <f t="shared" si="7"/>
        <v>I</v>
      </c>
      <c r="C122" s="14">
        <f t="shared" si="8"/>
        <v>48852.419000000002</v>
      </c>
      <c r="D122" s="17" t="str">
        <f t="shared" si="9"/>
        <v>vis</v>
      </c>
      <c r="E122" s="50">
        <f>VLOOKUP(C122,'Active 1'!C$21:E$784,3,FALSE)</f>
        <v>5926.9889027629461</v>
      </c>
      <c r="F122" s="20" t="s">
        <v>857</v>
      </c>
      <c r="G122" s="17" t="str">
        <f t="shared" si="10"/>
        <v>48852.419</v>
      </c>
      <c r="H122" s="14">
        <f t="shared" si="11"/>
        <v>5927</v>
      </c>
      <c r="I122" s="52" t="s">
        <v>279</v>
      </c>
      <c r="J122" s="53" t="s">
        <v>280</v>
      </c>
      <c r="K122" s="52">
        <v>5927</v>
      </c>
      <c r="L122" s="52" t="s">
        <v>759</v>
      </c>
      <c r="M122" s="53" t="s">
        <v>727</v>
      </c>
      <c r="N122" s="53"/>
      <c r="O122" s="54" t="s">
        <v>769</v>
      </c>
      <c r="P122" s="54" t="s">
        <v>281</v>
      </c>
    </row>
    <row r="123" spans="1:16" ht="12.75" customHeight="1" thickBot="1" x14ac:dyDescent="0.25">
      <c r="A123" s="14" t="str">
        <f t="shared" si="6"/>
        <v> BBS 105 </v>
      </c>
      <c r="B123" s="20" t="str">
        <f t="shared" si="7"/>
        <v>I</v>
      </c>
      <c r="C123" s="14">
        <f t="shared" si="8"/>
        <v>49202.457999999999</v>
      </c>
      <c r="D123" s="17" t="str">
        <f t="shared" si="9"/>
        <v>vis</v>
      </c>
      <c r="E123" s="50">
        <f>VLOOKUP(C123,'Active 1'!C$21:E$784,3,FALSE)</f>
        <v>6152.9876089030968</v>
      </c>
      <c r="F123" s="20" t="s">
        <v>857</v>
      </c>
      <c r="G123" s="17" t="str">
        <f t="shared" si="10"/>
        <v>49202.458</v>
      </c>
      <c r="H123" s="14">
        <f t="shared" si="11"/>
        <v>6153</v>
      </c>
      <c r="I123" s="52" t="s">
        <v>282</v>
      </c>
      <c r="J123" s="53" t="s">
        <v>283</v>
      </c>
      <c r="K123" s="52">
        <v>6153</v>
      </c>
      <c r="L123" s="52" t="s">
        <v>831</v>
      </c>
      <c r="M123" s="53" t="s">
        <v>750</v>
      </c>
      <c r="N123" s="53" t="s">
        <v>704</v>
      </c>
      <c r="O123" s="54" t="s">
        <v>828</v>
      </c>
      <c r="P123" s="54" t="s">
        <v>284</v>
      </c>
    </row>
    <row r="124" spans="1:16" ht="12.75" customHeight="1" thickBot="1" x14ac:dyDescent="0.25">
      <c r="A124" s="14" t="str">
        <f t="shared" si="6"/>
        <v> BRNO 31 </v>
      </c>
      <c r="B124" s="20" t="str">
        <f t="shared" si="7"/>
        <v>I</v>
      </c>
      <c r="C124" s="14">
        <f t="shared" si="8"/>
        <v>49216.394</v>
      </c>
      <c r="D124" s="17" t="str">
        <f t="shared" si="9"/>
        <v>vis</v>
      </c>
      <c r="E124" s="50">
        <f>VLOOKUP(C124,'Active 1'!C$21:E$784,3,FALSE)</f>
        <v>6161.9852290790477</v>
      </c>
      <c r="F124" s="20" t="s">
        <v>857</v>
      </c>
      <c r="G124" s="17" t="str">
        <f t="shared" si="10"/>
        <v>49216.394</v>
      </c>
      <c r="H124" s="14">
        <f t="shared" si="11"/>
        <v>6162</v>
      </c>
      <c r="I124" s="52" t="s">
        <v>285</v>
      </c>
      <c r="J124" s="53" t="s">
        <v>286</v>
      </c>
      <c r="K124" s="52">
        <v>6162</v>
      </c>
      <c r="L124" s="52" t="s">
        <v>830</v>
      </c>
      <c r="M124" s="53" t="s">
        <v>727</v>
      </c>
      <c r="N124" s="53"/>
      <c r="O124" s="54" t="s">
        <v>287</v>
      </c>
      <c r="P124" s="54" t="s">
        <v>833</v>
      </c>
    </row>
    <row r="125" spans="1:16" ht="12.75" customHeight="1" thickBot="1" x14ac:dyDescent="0.25">
      <c r="A125" s="14" t="str">
        <f t="shared" si="6"/>
        <v> BRNO 31 </v>
      </c>
      <c r="B125" s="20" t="str">
        <f t="shared" si="7"/>
        <v>I</v>
      </c>
      <c r="C125" s="14">
        <f t="shared" si="8"/>
        <v>49216.396000000001</v>
      </c>
      <c r="D125" s="17" t="str">
        <f t="shared" si="9"/>
        <v>vis</v>
      </c>
      <c r="E125" s="50">
        <f>VLOOKUP(C125,'Active 1'!C$21:E$784,3,FALSE)</f>
        <v>6161.9865203563404</v>
      </c>
      <c r="F125" s="20" t="s">
        <v>857</v>
      </c>
      <c r="G125" s="17" t="str">
        <f t="shared" si="10"/>
        <v>49216.396</v>
      </c>
      <c r="H125" s="14">
        <f t="shared" si="11"/>
        <v>6162</v>
      </c>
      <c r="I125" s="52" t="s">
        <v>288</v>
      </c>
      <c r="J125" s="53" t="s">
        <v>289</v>
      </c>
      <c r="K125" s="52">
        <v>6162</v>
      </c>
      <c r="L125" s="52" t="s">
        <v>773</v>
      </c>
      <c r="M125" s="53" t="s">
        <v>727</v>
      </c>
      <c r="N125" s="53"/>
      <c r="O125" s="54" t="s">
        <v>290</v>
      </c>
      <c r="P125" s="54" t="s">
        <v>833</v>
      </c>
    </row>
    <row r="126" spans="1:16" ht="12.75" customHeight="1" thickBot="1" x14ac:dyDescent="0.25">
      <c r="A126" s="14" t="str">
        <f t="shared" si="6"/>
        <v> BRNO 31 </v>
      </c>
      <c r="B126" s="20" t="str">
        <f t="shared" si="7"/>
        <v>I</v>
      </c>
      <c r="C126" s="14">
        <f t="shared" si="8"/>
        <v>49216.398000000001</v>
      </c>
      <c r="D126" s="17" t="str">
        <f t="shared" si="9"/>
        <v>vis</v>
      </c>
      <c r="E126" s="50">
        <f>VLOOKUP(C126,'Active 1'!C$21:E$784,3,FALSE)</f>
        <v>6161.9878116336331</v>
      </c>
      <c r="F126" s="20" t="s">
        <v>857</v>
      </c>
      <c r="G126" s="17" t="str">
        <f t="shared" si="10"/>
        <v>49216.398</v>
      </c>
      <c r="H126" s="14">
        <f t="shared" si="11"/>
        <v>6162</v>
      </c>
      <c r="I126" s="52" t="s">
        <v>291</v>
      </c>
      <c r="J126" s="53" t="s">
        <v>292</v>
      </c>
      <c r="K126" s="52">
        <v>6162</v>
      </c>
      <c r="L126" s="52" t="s">
        <v>759</v>
      </c>
      <c r="M126" s="53" t="s">
        <v>727</v>
      </c>
      <c r="N126" s="53"/>
      <c r="O126" s="54" t="s">
        <v>836</v>
      </c>
      <c r="P126" s="54" t="s">
        <v>833</v>
      </c>
    </row>
    <row r="127" spans="1:16" ht="12.75" customHeight="1" thickBot="1" x14ac:dyDescent="0.25">
      <c r="A127" s="14" t="str">
        <f t="shared" si="6"/>
        <v> BRNO 31 </v>
      </c>
      <c r="B127" s="20" t="str">
        <f t="shared" si="7"/>
        <v>I</v>
      </c>
      <c r="C127" s="14">
        <f t="shared" si="8"/>
        <v>49216.398000000001</v>
      </c>
      <c r="D127" s="17" t="str">
        <f t="shared" si="9"/>
        <v>vis</v>
      </c>
      <c r="E127" s="50">
        <f>VLOOKUP(C127,'Active 1'!C$21:E$784,3,FALSE)</f>
        <v>6161.9878116336331</v>
      </c>
      <c r="F127" s="20" t="s">
        <v>857</v>
      </c>
      <c r="G127" s="17" t="str">
        <f t="shared" si="10"/>
        <v>49216.398</v>
      </c>
      <c r="H127" s="14">
        <f t="shared" si="11"/>
        <v>6162</v>
      </c>
      <c r="I127" s="52" t="s">
        <v>291</v>
      </c>
      <c r="J127" s="53" t="s">
        <v>292</v>
      </c>
      <c r="K127" s="52">
        <v>6162</v>
      </c>
      <c r="L127" s="52" t="s">
        <v>759</v>
      </c>
      <c r="M127" s="53" t="s">
        <v>727</v>
      </c>
      <c r="N127" s="53"/>
      <c r="O127" s="54" t="s">
        <v>293</v>
      </c>
      <c r="P127" s="54" t="s">
        <v>833</v>
      </c>
    </row>
    <row r="128" spans="1:16" ht="12.75" customHeight="1" thickBot="1" x14ac:dyDescent="0.25">
      <c r="A128" s="14" t="str">
        <f t="shared" si="6"/>
        <v> BRNO 31 </v>
      </c>
      <c r="B128" s="20" t="str">
        <f t="shared" si="7"/>
        <v>I</v>
      </c>
      <c r="C128" s="14">
        <f t="shared" si="8"/>
        <v>49216.398999999998</v>
      </c>
      <c r="D128" s="17" t="str">
        <f t="shared" si="9"/>
        <v>vis</v>
      </c>
      <c r="E128" s="50">
        <f>VLOOKUP(C128,'Active 1'!C$21:E$784,3,FALSE)</f>
        <v>6161.9884572722776</v>
      </c>
      <c r="F128" s="20" t="s">
        <v>857</v>
      </c>
      <c r="G128" s="17" t="str">
        <f t="shared" si="10"/>
        <v>49216.399</v>
      </c>
      <c r="H128" s="14">
        <f t="shared" si="11"/>
        <v>6162</v>
      </c>
      <c r="I128" s="52" t="s">
        <v>294</v>
      </c>
      <c r="J128" s="53" t="s">
        <v>295</v>
      </c>
      <c r="K128" s="52">
        <v>6162</v>
      </c>
      <c r="L128" s="52" t="s">
        <v>255</v>
      </c>
      <c r="M128" s="53" t="s">
        <v>727</v>
      </c>
      <c r="N128" s="53"/>
      <c r="O128" s="54" t="s">
        <v>296</v>
      </c>
      <c r="P128" s="54" t="s">
        <v>833</v>
      </c>
    </row>
    <row r="129" spans="1:16" ht="12.75" customHeight="1" thickBot="1" x14ac:dyDescent="0.25">
      <c r="A129" s="14" t="str">
        <f t="shared" si="6"/>
        <v> BRNO 31 </v>
      </c>
      <c r="B129" s="20" t="str">
        <f t="shared" si="7"/>
        <v>I</v>
      </c>
      <c r="C129" s="14">
        <f t="shared" si="8"/>
        <v>49216.400999999998</v>
      </c>
      <c r="D129" s="17" t="str">
        <f t="shared" si="9"/>
        <v>vis</v>
      </c>
      <c r="E129" s="50">
        <f>VLOOKUP(C129,'Active 1'!C$21:E$784,3,FALSE)</f>
        <v>6161.9897485495703</v>
      </c>
      <c r="F129" s="20" t="s">
        <v>857</v>
      </c>
      <c r="G129" s="17" t="str">
        <f t="shared" si="10"/>
        <v>49216.401</v>
      </c>
      <c r="H129" s="14">
        <f t="shared" si="11"/>
        <v>6162</v>
      </c>
      <c r="I129" s="52" t="s">
        <v>297</v>
      </c>
      <c r="J129" s="53" t="s">
        <v>298</v>
      </c>
      <c r="K129" s="52">
        <v>6162</v>
      </c>
      <c r="L129" s="52" t="s">
        <v>758</v>
      </c>
      <c r="M129" s="53" t="s">
        <v>727</v>
      </c>
      <c r="N129" s="53"/>
      <c r="O129" s="54" t="s">
        <v>299</v>
      </c>
      <c r="P129" s="54" t="s">
        <v>833</v>
      </c>
    </row>
    <row r="130" spans="1:16" ht="12.75" customHeight="1" thickBot="1" x14ac:dyDescent="0.25">
      <c r="A130" s="14" t="str">
        <f t="shared" si="6"/>
        <v> BRNO 31 </v>
      </c>
      <c r="B130" s="20" t="str">
        <f t="shared" si="7"/>
        <v>I</v>
      </c>
      <c r="C130" s="14">
        <f t="shared" si="8"/>
        <v>49216.402000000002</v>
      </c>
      <c r="D130" s="17" t="str">
        <f t="shared" si="9"/>
        <v>vis</v>
      </c>
      <c r="E130" s="50">
        <f>VLOOKUP(C130,'Active 1'!C$21:E$784,3,FALSE)</f>
        <v>6161.9903941882194</v>
      </c>
      <c r="F130" s="20" t="s">
        <v>857</v>
      </c>
      <c r="G130" s="17" t="str">
        <f t="shared" si="10"/>
        <v>49216.402</v>
      </c>
      <c r="H130" s="14">
        <f t="shared" si="11"/>
        <v>6162</v>
      </c>
      <c r="I130" s="52" t="s">
        <v>300</v>
      </c>
      <c r="J130" s="53" t="s">
        <v>301</v>
      </c>
      <c r="K130" s="52">
        <v>6162</v>
      </c>
      <c r="L130" s="52" t="s">
        <v>840</v>
      </c>
      <c r="M130" s="53" t="s">
        <v>727</v>
      </c>
      <c r="N130" s="53"/>
      <c r="O130" s="54" t="s">
        <v>302</v>
      </c>
      <c r="P130" s="54" t="s">
        <v>833</v>
      </c>
    </row>
    <row r="131" spans="1:16" ht="12.75" customHeight="1" thickBot="1" x14ac:dyDescent="0.25">
      <c r="A131" s="14" t="str">
        <f t="shared" si="6"/>
        <v> BRNO 31 </v>
      </c>
      <c r="B131" s="20" t="str">
        <f t="shared" si="7"/>
        <v>I</v>
      </c>
      <c r="C131" s="14">
        <f t="shared" si="8"/>
        <v>49487.430999999997</v>
      </c>
      <c r="D131" s="17" t="str">
        <f t="shared" si="9"/>
        <v>vis</v>
      </c>
      <c r="E131" s="50">
        <f>VLOOKUP(C131,'Active 1'!C$21:E$784,3,FALSE)</f>
        <v>6336.9771908778976</v>
      </c>
      <c r="F131" s="20" t="s">
        <v>857</v>
      </c>
      <c r="G131" s="17" t="str">
        <f t="shared" si="10"/>
        <v>49487.431</v>
      </c>
      <c r="H131" s="14">
        <f t="shared" si="11"/>
        <v>6337</v>
      </c>
      <c r="I131" s="52" t="s">
        <v>303</v>
      </c>
      <c r="J131" s="53" t="s">
        <v>304</v>
      </c>
      <c r="K131" s="52">
        <v>6337</v>
      </c>
      <c r="L131" s="52" t="s">
        <v>792</v>
      </c>
      <c r="M131" s="53" t="s">
        <v>727</v>
      </c>
      <c r="N131" s="53"/>
      <c r="O131" s="54" t="s">
        <v>847</v>
      </c>
      <c r="P131" s="54" t="s">
        <v>833</v>
      </c>
    </row>
    <row r="132" spans="1:16" ht="12.75" customHeight="1" thickBot="1" x14ac:dyDescent="0.25">
      <c r="A132" s="14" t="str">
        <f t="shared" si="6"/>
        <v> BRNO 31 </v>
      </c>
      <c r="B132" s="20" t="str">
        <f t="shared" si="7"/>
        <v>I</v>
      </c>
      <c r="C132" s="14">
        <f t="shared" si="8"/>
        <v>49535.436999999998</v>
      </c>
      <c r="D132" s="17" t="str">
        <f t="shared" si="9"/>
        <v>vis</v>
      </c>
      <c r="E132" s="50">
        <f>VLOOKUP(C132,'Active 1'!C$21:E$784,3,FALSE)</f>
        <v>6367.9717197360087</v>
      </c>
      <c r="F132" s="20" t="s">
        <v>857</v>
      </c>
      <c r="G132" s="17" t="str">
        <f t="shared" si="10"/>
        <v>49535.437</v>
      </c>
      <c r="H132" s="14">
        <f t="shared" si="11"/>
        <v>6368</v>
      </c>
      <c r="I132" s="52" t="s">
        <v>308</v>
      </c>
      <c r="J132" s="53" t="s">
        <v>309</v>
      </c>
      <c r="K132" s="52">
        <v>6368</v>
      </c>
      <c r="L132" s="52" t="s">
        <v>774</v>
      </c>
      <c r="M132" s="53" t="s">
        <v>727</v>
      </c>
      <c r="N132" s="53"/>
      <c r="O132" s="54" t="s">
        <v>310</v>
      </c>
      <c r="P132" s="54" t="s">
        <v>833</v>
      </c>
    </row>
    <row r="133" spans="1:16" ht="12.75" customHeight="1" thickBot="1" x14ac:dyDescent="0.25">
      <c r="A133" s="14" t="str">
        <f t="shared" si="6"/>
        <v> BRNO 31 </v>
      </c>
      <c r="B133" s="20" t="str">
        <f t="shared" si="7"/>
        <v>I</v>
      </c>
      <c r="C133" s="14">
        <f t="shared" si="8"/>
        <v>49535.445</v>
      </c>
      <c r="D133" s="17" t="str">
        <f t="shared" si="9"/>
        <v>vis</v>
      </c>
      <c r="E133" s="50">
        <f>VLOOKUP(C133,'Active 1'!C$21:E$784,3,FALSE)</f>
        <v>6367.9768848451813</v>
      </c>
      <c r="F133" s="20" t="s">
        <v>857</v>
      </c>
      <c r="G133" s="17" t="str">
        <f t="shared" si="10"/>
        <v>49535.445</v>
      </c>
      <c r="H133" s="14">
        <f t="shared" si="11"/>
        <v>6368</v>
      </c>
      <c r="I133" s="52" t="s">
        <v>311</v>
      </c>
      <c r="J133" s="53" t="s">
        <v>312</v>
      </c>
      <c r="K133" s="52">
        <v>6368</v>
      </c>
      <c r="L133" s="52" t="s">
        <v>792</v>
      </c>
      <c r="M133" s="53" t="s">
        <v>727</v>
      </c>
      <c r="N133" s="53"/>
      <c r="O133" s="54" t="s">
        <v>227</v>
      </c>
      <c r="P133" s="54" t="s">
        <v>833</v>
      </c>
    </row>
    <row r="134" spans="1:16" ht="12.75" customHeight="1" thickBot="1" x14ac:dyDescent="0.25">
      <c r="A134" s="14" t="str">
        <f t="shared" si="6"/>
        <v> BRNO 31 </v>
      </c>
      <c r="B134" s="20" t="str">
        <f t="shared" si="7"/>
        <v>I</v>
      </c>
      <c r="C134" s="14">
        <f t="shared" si="8"/>
        <v>49535.446000000004</v>
      </c>
      <c r="D134" s="17" t="str">
        <f t="shared" si="9"/>
        <v>vis</v>
      </c>
      <c r="E134" s="50">
        <f>VLOOKUP(C134,'Active 1'!C$21:E$784,3,FALSE)</f>
        <v>6367.9775304838304</v>
      </c>
      <c r="F134" s="20" t="s">
        <v>857</v>
      </c>
      <c r="G134" s="17" t="str">
        <f t="shared" si="10"/>
        <v>49535.446</v>
      </c>
      <c r="H134" s="14">
        <f t="shared" si="11"/>
        <v>6368</v>
      </c>
      <c r="I134" s="52" t="s">
        <v>313</v>
      </c>
      <c r="J134" s="53" t="s">
        <v>314</v>
      </c>
      <c r="K134" s="52">
        <v>6368</v>
      </c>
      <c r="L134" s="52" t="s">
        <v>780</v>
      </c>
      <c r="M134" s="53" t="s">
        <v>727</v>
      </c>
      <c r="N134" s="53"/>
      <c r="O134" s="54" t="s">
        <v>845</v>
      </c>
      <c r="P134" s="54" t="s">
        <v>833</v>
      </c>
    </row>
    <row r="135" spans="1:16" ht="12.75" customHeight="1" thickBot="1" x14ac:dyDescent="0.25">
      <c r="A135" s="14" t="str">
        <f t="shared" si="6"/>
        <v> BRNO 31 </v>
      </c>
      <c r="B135" s="20" t="str">
        <f t="shared" si="7"/>
        <v>I</v>
      </c>
      <c r="C135" s="14">
        <f t="shared" si="8"/>
        <v>49535.447</v>
      </c>
      <c r="D135" s="17" t="str">
        <f t="shared" si="9"/>
        <v>vis</v>
      </c>
      <c r="E135" s="50">
        <f>VLOOKUP(C135,'Active 1'!C$21:E$784,3,FALSE)</f>
        <v>6367.978176122474</v>
      </c>
      <c r="F135" s="20" t="s">
        <v>857</v>
      </c>
      <c r="G135" s="17" t="str">
        <f t="shared" si="10"/>
        <v>49535.447</v>
      </c>
      <c r="H135" s="14">
        <f t="shared" si="11"/>
        <v>6368</v>
      </c>
      <c r="I135" s="52" t="s">
        <v>315</v>
      </c>
      <c r="J135" s="53" t="s">
        <v>316</v>
      </c>
      <c r="K135" s="52">
        <v>6368</v>
      </c>
      <c r="L135" s="52" t="s">
        <v>789</v>
      </c>
      <c r="M135" s="53" t="s">
        <v>727</v>
      </c>
      <c r="N135" s="53"/>
      <c r="O135" s="54" t="s">
        <v>317</v>
      </c>
      <c r="P135" s="54" t="s">
        <v>833</v>
      </c>
    </row>
    <row r="136" spans="1:16" ht="12.75" customHeight="1" thickBot="1" x14ac:dyDescent="0.25">
      <c r="A136" s="14" t="str">
        <f t="shared" si="6"/>
        <v> BRNO 31 </v>
      </c>
      <c r="B136" s="20" t="str">
        <f t="shared" si="7"/>
        <v>I</v>
      </c>
      <c r="C136" s="14">
        <f t="shared" si="8"/>
        <v>49535.453000000001</v>
      </c>
      <c r="D136" s="17" t="str">
        <f t="shared" si="9"/>
        <v>vis</v>
      </c>
      <c r="E136" s="50">
        <f>VLOOKUP(C136,'Active 1'!C$21:E$784,3,FALSE)</f>
        <v>6367.982049954353</v>
      </c>
      <c r="F136" s="20" t="s">
        <v>857</v>
      </c>
      <c r="G136" s="17" t="str">
        <f t="shared" si="10"/>
        <v>49535.453</v>
      </c>
      <c r="H136" s="14">
        <f t="shared" si="11"/>
        <v>6368</v>
      </c>
      <c r="I136" s="52" t="s">
        <v>318</v>
      </c>
      <c r="J136" s="53" t="s">
        <v>319</v>
      </c>
      <c r="K136" s="52">
        <v>6368</v>
      </c>
      <c r="L136" s="52" t="s">
        <v>842</v>
      </c>
      <c r="M136" s="53" t="s">
        <v>727</v>
      </c>
      <c r="N136" s="53"/>
      <c r="O136" s="54" t="s">
        <v>320</v>
      </c>
      <c r="P136" s="54" t="s">
        <v>833</v>
      </c>
    </row>
    <row r="137" spans="1:16" ht="12.75" customHeight="1" thickBot="1" x14ac:dyDescent="0.25">
      <c r="A137" s="14" t="str">
        <f t="shared" si="6"/>
        <v> BRNO 31 </v>
      </c>
      <c r="B137" s="20" t="str">
        <f t="shared" si="7"/>
        <v>I</v>
      </c>
      <c r="C137" s="14">
        <f t="shared" si="8"/>
        <v>49535.455000000002</v>
      </c>
      <c r="D137" s="17" t="str">
        <f t="shared" si="9"/>
        <v>vis</v>
      </c>
      <c r="E137" s="50">
        <f>VLOOKUP(C137,'Active 1'!C$21:E$784,3,FALSE)</f>
        <v>6367.9833412316466</v>
      </c>
      <c r="F137" s="20" t="s">
        <v>857</v>
      </c>
      <c r="G137" s="17" t="str">
        <f t="shared" si="10"/>
        <v>49535.455</v>
      </c>
      <c r="H137" s="14">
        <f t="shared" si="11"/>
        <v>6368</v>
      </c>
      <c r="I137" s="52" t="s">
        <v>321</v>
      </c>
      <c r="J137" s="53" t="s">
        <v>322</v>
      </c>
      <c r="K137" s="52">
        <v>6368</v>
      </c>
      <c r="L137" s="52" t="s">
        <v>820</v>
      </c>
      <c r="M137" s="53" t="s">
        <v>727</v>
      </c>
      <c r="N137" s="53"/>
      <c r="O137" s="54" t="s">
        <v>323</v>
      </c>
      <c r="P137" s="54" t="s">
        <v>833</v>
      </c>
    </row>
    <row r="138" spans="1:16" ht="12.75" customHeight="1" thickBot="1" x14ac:dyDescent="0.25">
      <c r="A138" s="14" t="str">
        <f t="shared" si="6"/>
        <v> BRNO 31 </v>
      </c>
      <c r="B138" s="20" t="str">
        <f t="shared" si="7"/>
        <v>I</v>
      </c>
      <c r="C138" s="14">
        <f t="shared" si="8"/>
        <v>49535.455999999998</v>
      </c>
      <c r="D138" s="17" t="str">
        <f t="shared" si="9"/>
        <v>vis</v>
      </c>
      <c r="E138" s="50">
        <f>VLOOKUP(C138,'Active 1'!C$21:E$784,3,FALSE)</f>
        <v>6367.9839868702902</v>
      </c>
      <c r="F138" s="20" t="s">
        <v>857</v>
      </c>
      <c r="G138" s="17" t="str">
        <f t="shared" si="10"/>
        <v>49535.456</v>
      </c>
      <c r="H138" s="14">
        <f t="shared" si="11"/>
        <v>6368</v>
      </c>
      <c r="I138" s="52" t="s">
        <v>324</v>
      </c>
      <c r="J138" s="53" t="s">
        <v>325</v>
      </c>
      <c r="K138" s="52">
        <v>6368</v>
      </c>
      <c r="L138" s="52" t="s">
        <v>760</v>
      </c>
      <c r="M138" s="53" t="s">
        <v>727</v>
      </c>
      <c r="N138" s="53"/>
      <c r="O138" s="54" t="s">
        <v>326</v>
      </c>
      <c r="P138" s="54" t="s">
        <v>833</v>
      </c>
    </row>
    <row r="139" spans="1:16" ht="12.75" customHeight="1" thickBot="1" x14ac:dyDescent="0.25">
      <c r="A139" s="14" t="str">
        <f t="shared" ref="A139:A202" si="12">P139</f>
        <v> BRNO 31 </v>
      </c>
      <c r="B139" s="20" t="str">
        <f t="shared" ref="B139:B202" si="13">IF(H139=INT(H139),"I","II")</f>
        <v>I</v>
      </c>
      <c r="C139" s="14">
        <f t="shared" ref="C139:C202" si="14">1*G139</f>
        <v>49535.46</v>
      </c>
      <c r="D139" s="17" t="str">
        <f t="shared" ref="D139:D202" si="15">VLOOKUP(F139,I$1:J$5,2,FALSE)</f>
        <v>vis</v>
      </c>
      <c r="E139" s="50">
        <f>VLOOKUP(C139,'Active 1'!C$21:E$784,3,FALSE)</f>
        <v>6367.9865694248765</v>
      </c>
      <c r="F139" s="20" t="s">
        <v>857</v>
      </c>
      <c r="G139" s="17" t="str">
        <f t="shared" ref="G139:G202" si="16">MID(I139,3,LEN(I139)-3)</f>
        <v>49535.460</v>
      </c>
      <c r="H139" s="14">
        <f t="shared" ref="H139:H202" si="17">1*K139</f>
        <v>6368</v>
      </c>
      <c r="I139" s="52" t="s">
        <v>327</v>
      </c>
      <c r="J139" s="53" t="s">
        <v>328</v>
      </c>
      <c r="K139" s="52">
        <v>6368</v>
      </c>
      <c r="L139" s="52" t="s">
        <v>831</v>
      </c>
      <c r="M139" s="53" t="s">
        <v>727</v>
      </c>
      <c r="N139" s="53"/>
      <c r="O139" s="54" t="s">
        <v>329</v>
      </c>
      <c r="P139" s="54" t="s">
        <v>833</v>
      </c>
    </row>
    <row r="140" spans="1:16" ht="12.75" customHeight="1" thickBot="1" x14ac:dyDescent="0.25">
      <c r="A140" s="14" t="str">
        <f t="shared" si="12"/>
        <v> BRNO 31 </v>
      </c>
      <c r="B140" s="20" t="str">
        <f t="shared" si="13"/>
        <v>I</v>
      </c>
      <c r="C140" s="14">
        <f t="shared" si="14"/>
        <v>49535.468999999997</v>
      </c>
      <c r="D140" s="17" t="str">
        <f t="shared" si="15"/>
        <v>vis</v>
      </c>
      <c r="E140" s="50">
        <f>VLOOKUP(C140,'Active 1'!C$21:E$784,3,FALSE)</f>
        <v>6367.9923801726927</v>
      </c>
      <c r="F140" s="20" t="s">
        <v>857</v>
      </c>
      <c r="G140" s="17" t="str">
        <f t="shared" si="16"/>
        <v>49535.469</v>
      </c>
      <c r="H140" s="14">
        <f t="shared" si="17"/>
        <v>6368</v>
      </c>
      <c r="I140" s="52" t="s">
        <v>330</v>
      </c>
      <c r="J140" s="53" t="s">
        <v>331</v>
      </c>
      <c r="K140" s="52">
        <v>6368</v>
      </c>
      <c r="L140" s="52" t="s">
        <v>837</v>
      </c>
      <c r="M140" s="53" t="s">
        <v>727</v>
      </c>
      <c r="N140" s="53"/>
      <c r="O140" s="54" t="s">
        <v>332</v>
      </c>
      <c r="P140" s="54" t="s">
        <v>833</v>
      </c>
    </row>
    <row r="141" spans="1:16" ht="12.75" customHeight="1" thickBot="1" x14ac:dyDescent="0.25">
      <c r="A141" s="14" t="str">
        <f t="shared" si="12"/>
        <v> BRNO 31 </v>
      </c>
      <c r="B141" s="20" t="str">
        <f t="shared" si="13"/>
        <v>I</v>
      </c>
      <c r="C141" s="14">
        <f t="shared" si="14"/>
        <v>49535.470999999998</v>
      </c>
      <c r="D141" s="17" t="str">
        <f t="shared" si="15"/>
        <v>vis</v>
      </c>
      <c r="E141" s="50">
        <f>VLOOKUP(C141,'Active 1'!C$21:E$784,3,FALSE)</f>
        <v>6367.9936714499854</v>
      </c>
      <c r="F141" s="20" t="s">
        <v>857</v>
      </c>
      <c r="G141" s="17" t="str">
        <f t="shared" si="16"/>
        <v>49535.471</v>
      </c>
      <c r="H141" s="14">
        <f t="shared" si="17"/>
        <v>6368</v>
      </c>
      <c r="I141" s="52" t="s">
        <v>333</v>
      </c>
      <c r="J141" s="53" t="s">
        <v>334</v>
      </c>
      <c r="K141" s="52">
        <v>6368</v>
      </c>
      <c r="L141" s="52" t="s">
        <v>335</v>
      </c>
      <c r="M141" s="53" t="s">
        <v>727</v>
      </c>
      <c r="N141" s="53"/>
      <c r="O141" s="54" t="s">
        <v>336</v>
      </c>
      <c r="P141" s="54" t="s">
        <v>833</v>
      </c>
    </row>
    <row r="142" spans="1:16" ht="12.75" customHeight="1" thickBot="1" x14ac:dyDescent="0.25">
      <c r="A142" s="14" t="str">
        <f t="shared" si="12"/>
        <v>BAVM 79 </v>
      </c>
      <c r="B142" s="20" t="str">
        <f t="shared" si="13"/>
        <v>I</v>
      </c>
      <c r="C142" s="14">
        <f t="shared" si="14"/>
        <v>49535.472000000002</v>
      </c>
      <c r="D142" s="17" t="str">
        <f t="shared" si="15"/>
        <v>vis</v>
      </c>
      <c r="E142" s="50">
        <f>VLOOKUP(C142,'Active 1'!C$21:E$784,3,FALSE)</f>
        <v>6367.9943170886345</v>
      </c>
      <c r="F142" s="20" t="s">
        <v>857</v>
      </c>
      <c r="G142" s="17" t="str">
        <f t="shared" si="16"/>
        <v>49535.472</v>
      </c>
      <c r="H142" s="14">
        <f t="shared" si="17"/>
        <v>6368</v>
      </c>
      <c r="I142" s="52" t="s">
        <v>337</v>
      </c>
      <c r="J142" s="53" t="s">
        <v>338</v>
      </c>
      <c r="K142" s="52">
        <v>6368</v>
      </c>
      <c r="L142" s="52" t="s">
        <v>838</v>
      </c>
      <c r="M142" s="53" t="s">
        <v>727</v>
      </c>
      <c r="N142" s="53"/>
      <c r="O142" s="54" t="s">
        <v>339</v>
      </c>
      <c r="P142" s="55" t="s">
        <v>340</v>
      </c>
    </row>
    <row r="143" spans="1:16" ht="12.75" customHeight="1" thickBot="1" x14ac:dyDescent="0.25">
      <c r="A143" s="14" t="str">
        <f t="shared" si="12"/>
        <v> BRNO 31 </v>
      </c>
      <c r="B143" s="20" t="str">
        <f t="shared" si="13"/>
        <v>I</v>
      </c>
      <c r="C143" s="14">
        <f t="shared" si="14"/>
        <v>49566.417999999998</v>
      </c>
      <c r="D143" s="17" t="str">
        <f t="shared" si="15"/>
        <v>vis</v>
      </c>
      <c r="E143" s="50">
        <f>VLOOKUP(C143,'Active 1'!C$21:E$784,3,FALSE)</f>
        <v>6387.9742506395023</v>
      </c>
      <c r="F143" s="20" t="s">
        <v>857</v>
      </c>
      <c r="G143" s="17" t="str">
        <f t="shared" si="16"/>
        <v>49566.418</v>
      </c>
      <c r="H143" s="14">
        <f t="shared" si="17"/>
        <v>6388</v>
      </c>
      <c r="I143" s="52" t="s">
        <v>341</v>
      </c>
      <c r="J143" s="53" t="s">
        <v>342</v>
      </c>
      <c r="K143" s="52">
        <v>6388</v>
      </c>
      <c r="L143" s="52" t="s">
        <v>766</v>
      </c>
      <c r="M143" s="53" t="s">
        <v>727</v>
      </c>
      <c r="N143" s="53"/>
      <c r="O143" s="54" t="s">
        <v>849</v>
      </c>
      <c r="P143" s="54" t="s">
        <v>833</v>
      </c>
    </row>
    <row r="144" spans="1:16" ht="12.75" customHeight="1" thickBot="1" x14ac:dyDescent="0.25">
      <c r="A144" s="14" t="str">
        <f t="shared" si="12"/>
        <v> BRNO 31 </v>
      </c>
      <c r="B144" s="20" t="str">
        <f t="shared" si="13"/>
        <v>I</v>
      </c>
      <c r="C144" s="14">
        <f t="shared" si="14"/>
        <v>49566.425000000003</v>
      </c>
      <c r="D144" s="17" t="str">
        <f t="shared" si="15"/>
        <v>vis</v>
      </c>
      <c r="E144" s="50">
        <f>VLOOKUP(C144,'Active 1'!C$21:E$784,3,FALSE)</f>
        <v>6387.9787701100304</v>
      </c>
      <c r="F144" s="20" t="s">
        <v>857</v>
      </c>
      <c r="G144" s="17" t="str">
        <f t="shared" si="16"/>
        <v>49566.425</v>
      </c>
      <c r="H144" s="14">
        <f t="shared" si="17"/>
        <v>6388</v>
      </c>
      <c r="I144" s="52" t="s">
        <v>343</v>
      </c>
      <c r="J144" s="53" t="s">
        <v>344</v>
      </c>
      <c r="K144" s="52">
        <v>6388</v>
      </c>
      <c r="L144" s="52" t="s">
        <v>1458</v>
      </c>
      <c r="M144" s="53" t="s">
        <v>727</v>
      </c>
      <c r="N144" s="53"/>
      <c r="O144" s="54" t="s">
        <v>817</v>
      </c>
      <c r="P144" s="54" t="s">
        <v>833</v>
      </c>
    </row>
    <row r="145" spans="1:16" ht="12.75" customHeight="1" thickBot="1" x14ac:dyDescent="0.25">
      <c r="A145" s="14" t="str">
        <f t="shared" si="12"/>
        <v> BRNO 31 </v>
      </c>
      <c r="B145" s="20" t="str">
        <f t="shared" si="13"/>
        <v>I</v>
      </c>
      <c r="C145" s="14">
        <f t="shared" si="14"/>
        <v>49566.425999999999</v>
      </c>
      <c r="D145" s="17" t="str">
        <f t="shared" si="15"/>
        <v>vis</v>
      </c>
      <c r="E145" s="50">
        <f>VLOOKUP(C145,'Active 1'!C$21:E$784,3,FALSE)</f>
        <v>6387.9794157486749</v>
      </c>
      <c r="F145" s="20" t="s">
        <v>857</v>
      </c>
      <c r="G145" s="17" t="str">
        <f t="shared" si="16"/>
        <v>49566.426</v>
      </c>
      <c r="H145" s="14">
        <f t="shared" si="17"/>
        <v>6388</v>
      </c>
      <c r="I145" s="52" t="s">
        <v>345</v>
      </c>
      <c r="J145" s="53" t="s">
        <v>346</v>
      </c>
      <c r="K145" s="52">
        <v>6388</v>
      </c>
      <c r="L145" s="52" t="s">
        <v>754</v>
      </c>
      <c r="M145" s="53" t="s">
        <v>727</v>
      </c>
      <c r="N145" s="53"/>
      <c r="O145" s="54" t="s">
        <v>347</v>
      </c>
      <c r="P145" s="54" t="s">
        <v>833</v>
      </c>
    </row>
    <row r="146" spans="1:16" ht="12.75" customHeight="1" thickBot="1" x14ac:dyDescent="0.25">
      <c r="A146" s="14" t="str">
        <f t="shared" si="12"/>
        <v> BRNO 31 </v>
      </c>
      <c r="B146" s="20" t="str">
        <f t="shared" si="13"/>
        <v>I</v>
      </c>
      <c r="C146" s="14">
        <f t="shared" si="14"/>
        <v>49566.442000000003</v>
      </c>
      <c r="D146" s="17" t="str">
        <f t="shared" si="15"/>
        <v>vis</v>
      </c>
      <c r="E146" s="50">
        <f>VLOOKUP(C146,'Active 1'!C$21:E$784,3,FALSE)</f>
        <v>6387.9897459670192</v>
      </c>
      <c r="F146" s="20" t="s">
        <v>857</v>
      </c>
      <c r="G146" s="17" t="str">
        <f t="shared" si="16"/>
        <v>49566.442</v>
      </c>
      <c r="H146" s="14">
        <f t="shared" si="17"/>
        <v>6388</v>
      </c>
      <c r="I146" s="52" t="s">
        <v>348</v>
      </c>
      <c r="J146" s="53" t="s">
        <v>349</v>
      </c>
      <c r="K146" s="52">
        <v>6388</v>
      </c>
      <c r="L146" s="52" t="s">
        <v>840</v>
      </c>
      <c r="M146" s="53" t="s">
        <v>727</v>
      </c>
      <c r="N146" s="53"/>
      <c r="O146" s="54" t="s">
        <v>850</v>
      </c>
      <c r="P146" s="54" t="s">
        <v>833</v>
      </c>
    </row>
    <row r="147" spans="1:16" ht="12.75" customHeight="1" thickBot="1" x14ac:dyDescent="0.25">
      <c r="A147" s="14" t="str">
        <f t="shared" si="12"/>
        <v> BRNO 31 </v>
      </c>
      <c r="B147" s="20" t="str">
        <f t="shared" si="13"/>
        <v>I</v>
      </c>
      <c r="C147" s="14">
        <f t="shared" si="14"/>
        <v>49569.514999999999</v>
      </c>
      <c r="D147" s="17" t="str">
        <f t="shared" si="15"/>
        <v>vis</v>
      </c>
      <c r="E147" s="50">
        <f>VLOOKUP(C147,'Active 1'!C$21:E$784,3,FALSE)</f>
        <v>6389.9737935273424</v>
      </c>
      <c r="F147" s="20" t="s">
        <v>857</v>
      </c>
      <c r="G147" s="17" t="str">
        <f t="shared" si="16"/>
        <v>49569.515</v>
      </c>
      <c r="H147" s="14">
        <f t="shared" si="17"/>
        <v>6390</v>
      </c>
      <c r="I147" s="52" t="s">
        <v>350</v>
      </c>
      <c r="J147" s="53" t="s">
        <v>351</v>
      </c>
      <c r="K147" s="52">
        <v>6390</v>
      </c>
      <c r="L147" s="52" t="s">
        <v>1434</v>
      </c>
      <c r="M147" s="53" t="s">
        <v>727</v>
      </c>
      <c r="N147" s="53"/>
      <c r="O147" s="54" t="s">
        <v>352</v>
      </c>
      <c r="P147" s="54" t="s">
        <v>833</v>
      </c>
    </row>
    <row r="148" spans="1:16" ht="12.75" customHeight="1" thickBot="1" x14ac:dyDescent="0.25">
      <c r="A148" s="14" t="str">
        <f t="shared" si="12"/>
        <v> BRNO 31 </v>
      </c>
      <c r="B148" s="20" t="str">
        <f t="shared" si="13"/>
        <v>I</v>
      </c>
      <c r="C148" s="14">
        <f t="shared" si="14"/>
        <v>49569.519</v>
      </c>
      <c r="D148" s="17" t="str">
        <f t="shared" si="15"/>
        <v>vis</v>
      </c>
      <c r="E148" s="50">
        <f>VLOOKUP(C148,'Active 1'!C$21:E$784,3,FALSE)</f>
        <v>6389.9763760819278</v>
      </c>
      <c r="F148" s="20" t="s">
        <v>857</v>
      </c>
      <c r="G148" s="17" t="str">
        <f t="shared" si="16"/>
        <v>49569.519</v>
      </c>
      <c r="H148" s="14">
        <f t="shared" si="17"/>
        <v>6390</v>
      </c>
      <c r="I148" s="52" t="s">
        <v>353</v>
      </c>
      <c r="J148" s="53" t="s">
        <v>354</v>
      </c>
      <c r="K148" s="52">
        <v>6390</v>
      </c>
      <c r="L148" s="52" t="s">
        <v>804</v>
      </c>
      <c r="M148" s="53" t="s">
        <v>727</v>
      </c>
      <c r="N148" s="53"/>
      <c r="O148" s="54" t="s">
        <v>845</v>
      </c>
      <c r="P148" s="54" t="s">
        <v>833</v>
      </c>
    </row>
    <row r="149" spans="1:16" ht="12.75" customHeight="1" thickBot="1" x14ac:dyDescent="0.25">
      <c r="A149" s="14" t="str">
        <f t="shared" si="12"/>
        <v> BRNO 31 </v>
      </c>
      <c r="B149" s="20" t="str">
        <f t="shared" si="13"/>
        <v>I</v>
      </c>
      <c r="C149" s="14">
        <f t="shared" si="14"/>
        <v>49569.538</v>
      </c>
      <c r="D149" s="17" t="str">
        <f t="shared" si="15"/>
        <v>vis</v>
      </c>
      <c r="E149" s="50">
        <f>VLOOKUP(C149,'Active 1'!C$21:E$784,3,FALSE)</f>
        <v>6389.9886432162093</v>
      </c>
      <c r="F149" s="20" t="s">
        <v>857</v>
      </c>
      <c r="G149" s="17" t="str">
        <f t="shared" si="16"/>
        <v>49569.538</v>
      </c>
      <c r="H149" s="14">
        <f t="shared" si="17"/>
        <v>6390</v>
      </c>
      <c r="I149" s="52" t="s">
        <v>355</v>
      </c>
      <c r="J149" s="53" t="s">
        <v>356</v>
      </c>
      <c r="K149" s="52">
        <v>6390</v>
      </c>
      <c r="L149" s="52" t="s">
        <v>1553</v>
      </c>
      <c r="M149" s="53" t="s">
        <v>727</v>
      </c>
      <c r="N149" s="53"/>
      <c r="O149" s="54" t="s">
        <v>357</v>
      </c>
      <c r="P149" s="54" t="s">
        <v>833</v>
      </c>
    </row>
    <row r="150" spans="1:16" ht="12.75" customHeight="1" thickBot="1" x14ac:dyDescent="0.25">
      <c r="A150" s="14" t="str">
        <f t="shared" si="12"/>
        <v> BRNO 31 </v>
      </c>
      <c r="B150" s="20" t="str">
        <f t="shared" si="13"/>
        <v>I</v>
      </c>
      <c r="C150" s="14">
        <f t="shared" si="14"/>
        <v>49569.538</v>
      </c>
      <c r="D150" s="17" t="str">
        <f t="shared" si="15"/>
        <v>vis</v>
      </c>
      <c r="E150" s="50">
        <f>VLOOKUP(C150,'Active 1'!C$21:E$784,3,FALSE)</f>
        <v>6389.9886432162093</v>
      </c>
      <c r="F150" s="20" t="s">
        <v>857</v>
      </c>
      <c r="G150" s="17" t="str">
        <f t="shared" si="16"/>
        <v>49569.538</v>
      </c>
      <c r="H150" s="14">
        <f t="shared" si="17"/>
        <v>6390</v>
      </c>
      <c r="I150" s="52" t="s">
        <v>355</v>
      </c>
      <c r="J150" s="53" t="s">
        <v>356</v>
      </c>
      <c r="K150" s="52">
        <v>6390</v>
      </c>
      <c r="L150" s="52" t="s">
        <v>1553</v>
      </c>
      <c r="M150" s="53" t="s">
        <v>727</v>
      </c>
      <c r="N150" s="53"/>
      <c r="O150" s="54" t="s">
        <v>358</v>
      </c>
      <c r="P150" s="54" t="s">
        <v>833</v>
      </c>
    </row>
    <row r="151" spans="1:16" ht="12.75" customHeight="1" thickBot="1" x14ac:dyDescent="0.25">
      <c r="A151" s="14" t="str">
        <f t="shared" si="12"/>
        <v>OEJV 0060 </v>
      </c>
      <c r="B151" s="20" t="str">
        <f t="shared" si="13"/>
        <v>I</v>
      </c>
      <c r="C151" s="14">
        <f t="shared" si="14"/>
        <v>49580.387000000002</v>
      </c>
      <c r="D151" s="17" t="str">
        <f t="shared" si="15"/>
        <v>vis</v>
      </c>
      <c r="E151" s="50">
        <f>VLOOKUP(C151,'Active 1'!C$21:E$784,3,FALSE)</f>
        <v>6396.9931768907854</v>
      </c>
      <c r="F151" s="20" t="s">
        <v>857</v>
      </c>
      <c r="G151" s="17" t="str">
        <f t="shared" si="16"/>
        <v>49580.387</v>
      </c>
      <c r="H151" s="14">
        <f t="shared" si="17"/>
        <v>6397</v>
      </c>
      <c r="I151" s="52" t="s">
        <v>359</v>
      </c>
      <c r="J151" s="53" t="s">
        <v>360</v>
      </c>
      <c r="K151" s="52">
        <v>6397</v>
      </c>
      <c r="L151" s="52" t="s">
        <v>843</v>
      </c>
      <c r="M151" s="53" t="s">
        <v>727</v>
      </c>
      <c r="N151" s="53"/>
      <c r="O151" s="54" t="s">
        <v>361</v>
      </c>
      <c r="P151" s="55" t="s">
        <v>362</v>
      </c>
    </row>
    <row r="152" spans="1:16" ht="12.75" customHeight="1" thickBot="1" x14ac:dyDescent="0.25">
      <c r="A152" s="14" t="str">
        <f t="shared" si="12"/>
        <v> AOEB 3 </v>
      </c>
      <c r="B152" s="20" t="str">
        <f t="shared" si="13"/>
        <v>I</v>
      </c>
      <c r="C152" s="14">
        <f t="shared" si="14"/>
        <v>49843.695</v>
      </c>
      <c r="D152" s="17" t="str">
        <f t="shared" si="15"/>
        <v>vis</v>
      </c>
      <c r="E152" s="50">
        <f>VLOOKUP(C152,'Active 1'!C$21:E$784,3,FALSE)</f>
        <v>6566.9949975917671</v>
      </c>
      <c r="F152" s="20" t="s">
        <v>857</v>
      </c>
      <c r="G152" s="17" t="str">
        <f t="shared" si="16"/>
        <v>49843.695</v>
      </c>
      <c r="H152" s="14">
        <f t="shared" si="17"/>
        <v>6567</v>
      </c>
      <c r="I152" s="52" t="s">
        <v>363</v>
      </c>
      <c r="J152" s="53" t="s">
        <v>364</v>
      </c>
      <c r="K152" s="52">
        <v>6567</v>
      </c>
      <c r="L152" s="52" t="s">
        <v>806</v>
      </c>
      <c r="M152" s="53" t="s">
        <v>727</v>
      </c>
      <c r="N152" s="53"/>
      <c r="O152" s="54" t="s">
        <v>790</v>
      </c>
      <c r="P152" s="54" t="s">
        <v>1760</v>
      </c>
    </row>
    <row r="153" spans="1:16" ht="12.75" customHeight="1" thickBot="1" x14ac:dyDescent="0.25">
      <c r="A153" s="14" t="str">
        <f t="shared" si="12"/>
        <v>BAVM 91 </v>
      </c>
      <c r="B153" s="20" t="str">
        <f t="shared" si="13"/>
        <v>I</v>
      </c>
      <c r="C153" s="14">
        <f t="shared" si="14"/>
        <v>49899.447500000002</v>
      </c>
      <c r="D153" s="17" t="str">
        <f t="shared" si="15"/>
        <v>vis</v>
      </c>
      <c r="E153" s="50">
        <f>VLOOKUP(C153,'Active 1'!C$21:E$784,3,FALSE)</f>
        <v>6602.9909662240598</v>
      </c>
      <c r="F153" s="20" t="s">
        <v>857</v>
      </c>
      <c r="G153" s="17" t="str">
        <f t="shared" si="16"/>
        <v>49899.4475</v>
      </c>
      <c r="H153" s="14">
        <f t="shared" si="17"/>
        <v>6603</v>
      </c>
      <c r="I153" s="52" t="s">
        <v>373</v>
      </c>
      <c r="J153" s="53" t="s">
        <v>370</v>
      </c>
      <c r="K153" s="52">
        <v>6603</v>
      </c>
      <c r="L153" s="52" t="s">
        <v>374</v>
      </c>
      <c r="M153" s="53" t="s">
        <v>750</v>
      </c>
      <c r="N153" s="53" t="s">
        <v>851</v>
      </c>
      <c r="O153" s="54" t="s">
        <v>852</v>
      </c>
      <c r="P153" s="55" t="s">
        <v>375</v>
      </c>
    </row>
    <row r="154" spans="1:16" ht="12.75" customHeight="1" thickBot="1" x14ac:dyDescent="0.25">
      <c r="A154" s="14" t="str">
        <f t="shared" si="12"/>
        <v>IBVS 4534 </v>
      </c>
      <c r="B154" s="20" t="str">
        <f t="shared" si="13"/>
        <v>I</v>
      </c>
      <c r="C154" s="14">
        <f t="shared" si="14"/>
        <v>50627.4058</v>
      </c>
      <c r="D154" s="17" t="str">
        <f t="shared" si="15"/>
        <v>vis</v>
      </c>
      <c r="E154" s="50">
        <f>VLOOKUP(C154,'Active 1'!C$21:E$784,3,FALSE)</f>
        <v>7072.988977657028</v>
      </c>
      <c r="F154" s="20" t="s">
        <v>857</v>
      </c>
      <c r="G154" s="17" t="str">
        <f t="shared" si="16"/>
        <v>50627.4058</v>
      </c>
      <c r="H154" s="14">
        <f t="shared" si="17"/>
        <v>7073</v>
      </c>
      <c r="I154" s="52" t="s">
        <v>425</v>
      </c>
      <c r="J154" s="53" t="s">
        <v>426</v>
      </c>
      <c r="K154" s="52">
        <v>7073</v>
      </c>
      <c r="L154" s="52" t="s">
        <v>427</v>
      </c>
      <c r="M154" s="53" t="s">
        <v>750</v>
      </c>
      <c r="N154" s="53" t="s">
        <v>834</v>
      </c>
      <c r="O154" s="54" t="s">
        <v>428</v>
      </c>
      <c r="P154" s="55" t="s">
        <v>429</v>
      </c>
    </row>
    <row r="155" spans="1:16" ht="12.75" customHeight="1" thickBot="1" x14ac:dyDescent="0.25">
      <c r="A155" s="14" t="str">
        <f t="shared" si="12"/>
        <v>IBVS 4534 </v>
      </c>
      <c r="B155" s="20" t="str">
        <f t="shared" si="13"/>
        <v>I</v>
      </c>
      <c r="C155" s="14">
        <f t="shared" si="14"/>
        <v>50675.420599999998</v>
      </c>
      <c r="D155" s="17" t="str">
        <f t="shared" si="15"/>
        <v>vis</v>
      </c>
      <c r="E155" s="50">
        <f>VLOOKUP(C155,'Active 1'!C$21:E$784,3,FALSE)</f>
        <v>7103.989188135225</v>
      </c>
      <c r="F155" s="20" t="s">
        <v>857</v>
      </c>
      <c r="G155" s="17" t="str">
        <f t="shared" si="16"/>
        <v>50675.4206</v>
      </c>
      <c r="H155" s="14">
        <f t="shared" si="17"/>
        <v>7104</v>
      </c>
      <c r="I155" s="52" t="s">
        <v>434</v>
      </c>
      <c r="J155" s="53" t="s">
        <v>435</v>
      </c>
      <c r="K155" s="52">
        <v>7104</v>
      </c>
      <c r="L155" s="52" t="s">
        <v>436</v>
      </c>
      <c r="M155" s="53" t="s">
        <v>750</v>
      </c>
      <c r="N155" s="53" t="s">
        <v>704</v>
      </c>
      <c r="O155" s="54" t="s">
        <v>428</v>
      </c>
      <c r="P155" s="55" t="s">
        <v>429</v>
      </c>
    </row>
    <row r="156" spans="1:16" ht="12.75" customHeight="1" thickBot="1" x14ac:dyDescent="0.25">
      <c r="A156" s="14" t="str">
        <f t="shared" si="12"/>
        <v>IBVS 4877 </v>
      </c>
      <c r="B156" s="20" t="str">
        <f t="shared" si="13"/>
        <v>I</v>
      </c>
      <c r="C156" s="14">
        <f t="shared" si="14"/>
        <v>50943.3753</v>
      </c>
      <c r="D156" s="17" t="str">
        <f t="shared" si="15"/>
        <v>vis</v>
      </c>
      <c r="E156" s="50">
        <f>VLOOKUP(C156,'Active 1'!C$21:E$784,3,FALSE)</f>
        <v>7276.9910979343422</v>
      </c>
      <c r="F156" s="20" t="s">
        <v>857</v>
      </c>
      <c r="G156" s="17" t="str">
        <f t="shared" si="16"/>
        <v>50943.3753</v>
      </c>
      <c r="H156" s="14">
        <f t="shared" si="17"/>
        <v>7277</v>
      </c>
      <c r="I156" s="52" t="s">
        <v>441</v>
      </c>
      <c r="J156" s="53" t="s">
        <v>442</v>
      </c>
      <c r="K156" s="52">
        <v>7277</v>
      </c>
      <c r="L156" s="52" t="s">
        <v>864</v>
      </c>
      <c r="M156" s="53" t="s">
        <v>750</v>
      </c>
      <c r="N156" s="53" t="s">
        <v>704</v>
      </c>
      <c r="O156" s="54" t="s">
        <v>443</v>
      </c>
      <c r="P156" s="55" t="s">
        <v>444</v>
      </c>
    </row>
    <row r="157" spans="1:16" ht="12.75" customHeight="1" thickBot="1" x14ac:dyDescent="0.25">
      <c r="A157" s="14" t="str">
        <f t="shared" si="12"/>
        <v>IBVS 4877 </v>
      </c>
      <c r="B157" s="20" t="str">
        <f t="shared" si="13"/>
        <v>II</v>
      </c>
      <c r="C157" s="14">
        <f t="shared" si="14"/>
        <v>50970.487300000001</v>
      </c>
      <c r="D157" s="17" t="str">
        <f t="shared" si="15"/>
        <v>vis</v>
      </c>
      <c r="E157" s="50">
        <f>VLOOKUP(C157,'Active 1'!C$21:E$784,3,FALSE)</f>
        <v>7294.4956529149931</v>
      </c>
      <c r="F157" s="20" t="s">
        <v>857</v>
      </c>
      <c r="G157" s="17" t="str">
        <f t="shared" si="16"/>
        <v>50970.4873</v>
      </c>
      <c r="H157" s="14">
        <f t="shared" si="17"/>
        <v>7294.5</v>
      </c>
      <c r="I157" s="52" t="s">
        <v>445</v>
      </c>
      <c r="J157" s="53" t="s">
        <v>446</v>
      </c>
      <c r="K157" s="52">
        <v>7294.5</v>
      </c>
      <c r="L157" s="52" t="s">
        <v>447</v>
      </c>
      <c r="M157" s="53" t="s">
        <v>750</v>
      </c>
      <c r="N157" s="53" t="s">
        <v>704</v>
      </c>
      <c r="O157" s="54" t="s">
        <v>443</v>
      </c>
      <c r="P157" s="55" t="s">
        <v>444</v>
      </c>
    </row>
    <row r="158" spans="1:16" ht="12.75" customHeight="1" thickBot="1" x14ac:dyDescent="0.25">
      <c r="A158" s="14" t="str">
        <f t="shared" si="12"/>
        <v>IBVS 5623 </v>
      </c>
      <c r="B158" s="20" t="str">
        <f t="shared" si="13"/>
        <v>I</v>
      </c>
      <c r="C158" s="14">
        <f t="shared" si="14"/>
        <v>51784.402900000001</v>
      </c>
      <c r="D158" s="17" t="str">
        <f t="shared" si="15"/>
        <v>vis</v>
      </c>
      <c r="E158" s="50">
        <f>VLOOKUP(C158,'Active 1'!C$21:E$784,3,FALSE)</f>
        <v>7819.9910191664285</v>
      </c>
      <c r="F158" s="20" t="s">
        <v>857</v>
      </c>
      <c r="G158" s="17" t="str">
        <f t="shared" si="16"/>
        <v>51784.4029</v>
      </c>
      <c r="H158" s="14">
        <f t="shared" si="17"/>
        <v>7820</v>
      </c>
      <c r="I158" s="52" t="s">
        <v>468</v>
      </c>
      <c r="J158" s="53" t="s">
        <v>469</v>
      </c>
      <c r="K158" s="52">
        <v>7820</v>
      </c>
      <c r="L158" s="52" t="s">
        <v>470</v>
      </c>
      <c r="M158" s="53" t="s">
        <v>750</v>
      </c>
      <c r="N158" s="53" t="s">
        <v>704</v>
      </c>
      <c r="O158" s="54" t="s">
        <v>471</v>
      </c>
      <c r="P158" s="55" t="s">
        <v>472</v>
      </c>
    </row>
    <row r="159" spans="1:16" ht="12.75" customHeight="1" thickBot="1" x14ac:dyDescent="0.25">
      <c r="A159" s="14" t="str">
        <f t="shared" si="12"/>
        <v>BAVM 173 </v>
      </c>
      <c r="B159" s="20" t="str">
        <f t="shared" si="13"/>
        <v>I</v>
      </c>
      <c r="C159" s="14">
        <f t="shared" si="14"/>
        <v>53164.442000000003</v>
      </c>
      <c r="D159" s="17" t="str">
        <f t="shared" si="15"/>
        <v>vis</v>
      </c>
      <c r="E159" s="50">
        <f>VLOOKUP(C159,'Active 1'!C$21:E$784,3,FALSE)</f>
        <v>8710.997595641682</v>
      </c>
      <c r="F159" s="20" t="s">
        <v>857</v>
      </c>
      <c r="G159" s="17" t="str">
        <f t="shared" si="16"/>
        <v>53164.4420</v>
      </c>
      <c r="H159" s="14">
        <f t="shared" si="17"/>
        <v>8711</v>
      </c>
      <c r="I159" s="52" t="s">
        <v>502</v>
      </c>
      <c r="J159" s="53" t="s">
        <v>503</v>
      </c>
      <c r="K159" s="52">
        <v>8711</v>
      </c>
      <c r="L159" s="52" t="s">
        <v>504</v>
      </c>
      <c r="M159" s="53" t="s">
        <v>750</v>
      </c>
      <c r="N159" s="53" t="s">
        <v>857</v>
      </c>
      <c r="O159" s="54" t="s">
        <v>1498</v>
      </c>
      <c r="P159" s="55" t="s">
        <v>861</v>
      </c>
    </row>
    <row r="160" spans="1:16" ht="12.75" customHeight="1" thickBot="1" x14ac:dyDescent="0.25">
      <c r="A160" s="14" t="str">
        <f t="shared" si="12"/>
        <v>IBVS 5754 </v>
      </c>
      <c r="B160" s="20" t="str">
        <f t="shared" si="13"/>
        <v>I</v>
      </c>
      <c r="C160" s="14">
        <f t="shared" si="14"/>
        <v>53164.442000000003</v>
      </c>
      <c r="D160" s="17" t="str">
        <f t="shared" si="15"/>
        <v>vis</v>
      </c>
      <c r="E160" s="50">
        <f>VLOOKUP(C160,'Active 1'!C$21:E$784,3,FALSE)</f>
        <v>8710.997595641682</v>
      </c>
      <c r="F160" s="20" t="s">
        <v>857</v>
      </c>
      <c r="G160" s="17" t="str">
        <f t="shared" si="16"/>
        <v>53164.4420</v>
      </c>
      <c r="H160" s="14">
        <f t="shared" si="17"/>
        <v>8711</v>
      </c>
      <c r="I160" s="52" t="s">
        <v>502</v>
      </c>
      <c r="J160" s="53" t="s">
        <v>503</v>
      </c>
      <c r="K160" s="52">
        <v>8711</v>
      </c>
      <c r="L160" s="52" t="s">
        <v>504</v>
      </c>
      <c r="M160" s="53" t="s">
        <v>750</v>
      </c>
      <c r="N160" s="53" t="s">
        <v>704</v>
      </c>
      <c r="O160" s="54" t="s">
        <v>866</v>
      </c>
      <c r="P160" s="55" t="s">
        <v>867</v>
      </c>
    </row>
    <row r="161" spans="1:16" ht="12.75" customHeight="1" thickBot="1" x14ac:dyDescent="0.25">
      <c r="A161" s="14" t="str">
        <f t="shared" si="12"/>
        <v>BAVM 178 </v>
      </c>
      <c r="B161" s="20" t="str">
        <f t="shared" si="13"/>
        <v>I</v>
      </c>
      <c r="C161" s="14">
        <f t="shared" si="14"/>
        <v>53621.358200000002</v>
      </c>
      <c r="D161" s="17" t="str">
        <f t="shared" si="15"/>
        <v>vis</v>
      </c>
      <c r="E161" s="50">
        <f>VLOOKUP(C161,'Active 1'!C$21:E$784,3,FALSE)</f>
        <v>9006.0003525187021</v>
      </c>
      <c r="F161" s="20" t="s">
        <v>857</v>
      </c>
      <c r="G161" s="17" t="str">
        <f t="shared" si="16"/>
        <v>53621.3582</v>
      </c>
      <c r="H161" s="14">
        <f t="shared" si="17"/>
        <v>9006</v>
      </c>
      <c r="I161" s="52" t="s">
        <v>512</v>
      </c>
      <c r="J161" s="53" t="s">
        <v>513</v>
      </c>
      <c r="K161" s="52">
        <v>9006</v>
      </c>
      <c r="L161" s="52" t="s">
        <v>514</v>
      </c>
      <c r="M161" s="53" t="s">
        <v>853</v>
      </c>
      <c r="N161" s="53" t="s">
        <v>851</v>
      </c>
      <c r="O161" s="54" t="s">
        <v>515</v>
      </c>
      <c r="P161" s="55" t="s">
        <v>516</v>
      </c>
    </row>
    <row r="162" spans="1:16" ht="12.75" customHeight="1" thickBot="1" x14ac:dyDescent="0.25">
      <c r="A162" s="14" t="str">
        <f t="shared" si="12"/>
        <v>JAAVSO 36(2);186 </v>
      </c>
      <c r="B162" s="20" t="str">
        <f t="shared" si="13"/>
        <v>I</v>
      </c>
      <c r="C162" s="14">
        <f t="shared" si="14"/>
        <v>54615.732499999998</v>
      </c>
      <c r="D162" s="17" t="str">
        <f t="shared" si="15"/>
        <v>vis</v>
      </c>
      <c r="E162" s="50">
        <f>VLOOKUP(C162,'Active 1'!C$21:E$784,3,FALSE)</f>
        <v>9648.0068295656001</v>
      </c>
      <c r="F162" s="20" t="s">
        <v>857</v>
      </c>
      <c r="G162" s="17" t="str">
        <f t="shared" si="16"/>
        <v>54615.7325</v>
      </c>
      <c r="H162" s="14">
        <f t="shared" si="17"/>
        <v>9648</v>
      </c>
      <c r="I162" s="52" t="s">
        <v>523</v>
      </c>
      <c r="J162" s="53" t="s">
        <v>524</v>
      </c>
      <c r="K162" s="52">
        <v>9648</v>
      </c>
      <c r="L162" s="52" t="s">
        <v>525</v>
      </c>
      <c r="M162" s="53" t="s">
        <v>853</v>
      </c>
      <c r="N162" s="53" t="s">
        <v>851</v>
      </c>
      <c r="O162" s="54" t="s">
        <v>862</v>
      </c>
      <c r="P162" s="55" t="s">
        <v>870</v>
      </c>
    </row>
    <row r="163" spans="1:16" ht="12.75" customHeight="1" thickBot="1" x14ac:dyDescent="0.25">
      <c r="A163" s="14" t="str">
        <f t="shared" si="12"/>
        <v>JAAVSO 36(2);186 </v>
      </c>
      <c r="B163" s="20" t="str">
        <f t="shared" si="13"/>
        <v>I</v>
      </c>
      <c r="C163" s="14">
        <f t="shared" si="14"/>
        <v>54629.671900000001</v>
      </c>
      <c r="D163" s="17" t="str">
        <f t="shared" si="15"/>
        <v>vis</v>
      </c>
      <c r="E163" s="50">
        <f>VLOOKUP(C163,'Active 1'!C$21:E$784,3,FALSE)</f>
        <v>9657.0066449129481</v>
      </c>
      <c r="F163" s="20" t="s">
        <v>857</v>
      </c>
      <c r="G163" s="17" t="str">
        <f t="shared" si="16"/>
        <v>54629.6719</v>
      </c>
      <c r="H163" s="14">
        <f t="shared" si="17"/>
        <v>9657</v>
      </c>
      <c r="I163" s="52" t="s">
        <v>526</v>
      </c>
      <c r="J163" s="53" t="s">
        <v>527</v>
      </c>
      <c r="K163" s="52">
        <v>9657</v>
      </c>
      <c r="L163" s="52" t="s">
        <v>528</v>
      </c>
      <c r="M163" s="53" t="s">
        <v>853</v>
      </c>
      <c r="N163" s="53" t="s">
        <v>851</v>
      </c>
      <c r="O163" s="54" t="s">
        <v>871</v>
      </c>
      <c r="P163" s="55" t="s">
        <v>870</v>
      </c>
    </row>
    <row r="164" spans="1:16" ht="12.75" customHeight="1" thickBot="1" x14ac:dyDescent="0.25">
      <c r="A164" s="14" t="str">
        <f t="shared" si="12"/>
        <v>JAAVSO 36(2);186 </v>
      </c>
      <c r="B164" s="20" t="str">
        <f t="shared" si="13"/>
        <v>I</v>
      </c>
      <c r="C164" s="14">
        <f t="shared" si="14"/>
        <v>54663.747499999998</v>
      </c>
      <c r="D164" s="17" t="str">
        <f t="shared" si="15"/>
        <v>vis</v>
      </c>
      <c r="E164" s="50">
        <f>VLOOKUP(C164,'Active 1'!C$21:E$784,3,FALSE)</f>
        <v>9679.0071691715275</v>
      </c>
      <c r="F164" s="20" t="s">
        <v>857</v>
      </c>
      <c r="G164" s="17" t="str">
        <f t="shared" si="16"/>
        <v>54663.7475</v>
      </c>
      <c r="H164" s="14">
        <f t="shared" si="17"/>
        <v>9679</v>
      </c>
      <c r="I164" s="52" t="s">
        <v>529</v>
      </c>
      <c r="J164" s="53" t="s">
        <v>530</v>
      </c>
      <c r="K164" s="52">
        <v>9679</v>
      </c>
      <c r="L164" s="52" t="s">
        <v>531</v>
      </c>
      <c r="M164" s="53" t="s">
        <v>853</v>
      </c>
      <c r="N164" s="53" t="s">
        <v>851</v>
      </c>
      <c r="O164" s="54" t="s">
        <v>790</v>
      </c>
      <c r="P164" s="55" t="s">
        <v>870</v>
      </c>
    </row>
    <row r="165" spans="1:16" ht="12.75" customHeight="1" thickBot="1" x14ac:dyDescent="0.25">
      <c r="A165" s="14" t="str">
        <f t="shared" si="12"/>
        <v>IBVS 5938 </v>
      </c>
      <c r="B165" s="20" t="str">
        <f t="shared" si="13"/>
        <v>I</v>
      </c>
      <c r="C165" s="14">
        <f t="shared" si="14"/>
        <v>54937.897799999999</v>
      </c>
      <c r="D165" s="17" t="str">
        <f t="shared" si="15"/>
        <v>vis</v>
      </c>
      <c r="E165" s="50">
        <f>VLOOKUP(C165,'Active 1'!C$21:E$784,3,FALSE)</f>
        <v>9856.009197768155</v>
      </c>
      <c r="F165" s="20" t="s">
        <v>857</v>
      </c>
      <c r="G165" s="17" t="str">
        <f t="shared" si="16"/>
        <v>54937.8978</v>
      </c>
      <c r="H165" s="14">
        <f t="shared" si="17"/>
        <v>9856</v>
      </c>
      <c r="I165" s="52" t="s">
        <v>537</v>
      </c>
      <c r="J165" s="53" t="s">
        <v>538</v>
      </c>
      <c r="K165" s="52">
        <v>9856</v>
      </c>
      <c r="L165" s="52" t="s">
        <v>539</v>
      </c>
      <c r="M165" s="53" t="s">
        <v>853</v>
      </c>
      <c r="N165" s="53" t="s">
        <v>857</v>
      </c>
      <c r="O165" s="54" t="s">
        <v>540</v>
      </c>
      <c r="P165" s="55" t="s">
        <v>541</v>
      </c>
    </row>
    <row r="166" spans="1:16" ht="12.75" customHeight="1" thickBot="1" x14ac:dyDescent="0.25">
      <c r="A166" s="14" t="str">
        <f t="shared" si="12"/>
        <v>BAVM 209 </v>
      </c>
      <c r="B166" s="20" t="str">
        <f t="shared" si="13"/>
        <v>I</v>
      </c>
      <c r="C166" s="14">
        <f t="shared" si="14"/>
        <v>54987.461600000002</v>
      </c>
      <c r="D166" s="17" t="str">
        <f t="shared" si="15"/>
        <v>vis</v>
      </c>
      <c r="E166" s="50">
        <f>VLOOKUP(C166,'Active 1'!C$21:E$784,3,FALSE)</f>
        <v>9888.009502509598</v>
      </c>
      <c r="F166" s="20" t="s">
        <v>857</v>
      </c>
      <c r="G166" s="17" t="str">
        <f t="shared" si="16"/>
        <v>54987.4616</v>
      </c>
      <c r="H166" s="14">
        <f t="shared" si="17"/>
        <v>9888</v>
      </c>
      <c r="I166" s="52" t="s">
        <v>542</v>
      </c>
      <c r="J166" s="53" t="s">
        <v>543</v>
      </c>
      <c r="K166" s="52">
        <v>9888</v>
      </c>
      <c r="L166" s="52" t="s">
        <v>544</v>
      </c>
      <c r="M166" s="53" t="s">
        <v>853</v>
      </c>
      <c r="N166" s="53" t="s">
        <v>856</v>
      </c>
      <c r="O166" s="54" t="s">
        <v>874</v>
      </c>
      <c r="P166" s="55" t="s">
        <v>875</v>
      </c>
    </row>
    <row r="167" spans="1:16" ht="12.75" customHeight="1" thickBot="1" x14ac:dyDescent="0.25">
      <c r="A167" s="14" t="str">
        <f t="shared" si="12"/>
        <v> JAAVSO 38;85 </v>
      </c>
      <c r="B167" s="20" t="str">
        <f t="shared" si="13"/>
        <v>I</v>
      </c>
      <c r="C167" s="14">
        <f t="shared" si="14"/>
        <v>54996.758399999999</v>
      </c>
      <c r="D167" s="17" t="str">
        <f t="shared" si="15"/>
        <v>vis</v>
      </c>
      <c r="E167" s="50">
        <f>VLOOKUP(C167,'Active 1'!C$21:E$784,3,FALSE)</f>
        <v>9894.0118758772605</v>
      </c>
      <c r="F167" s="20" t="s">
        <v>857</v>
      </c>
      <c r="G167" s="17" t="str">
        <f t="shared" si="16"/>
        <v>54996.7584</v>
      </c>
      <c r="H167" s="14">
        <f t="shared" si="17"/>
        <v>9894</v>
      </c>
      <c r="I167" s="52" t="s">
        <v>545</v>
      </c>
      <c r="J167" s="53" t="s">
        <v>546</v>
      </c>
      <c r="K167" s="52" t="s">
        <v>547</v>
      </c>
      <c r="L167" s="52" t="s">
        <v>548</v>
      </c>
      <c r="M167" s="53" t="s">
        <v>853</v>
      </c>
      <c r="N167" s="53" t="s">
        <v>854</v>
      </c>
      <c r="O167" s="54" t="s">
        <v>790</v>
      </c>
      <c r="P167" s="54" t="s">
        <v>872</v>
      </c>
    </row>
    <row r="168" spans="1:16" ht="12.75" customHeight="1" thickBot="1" x14ac:dyDescent="0.25">
      <c r="A168" s="14" t="str">
        <f t="shared" si="12"/>
        <v> JAAVSO 39;94 </v>
      </c>
      <c r="B168" s="20" t="str">
        <f t="shared" si="13"/>
        <v>I</v>
      </c>
      <c r="C168" s="14">
        <f t="shared" si="14"/>
        <v>55346.801200000002</v>
      </c>
      <c r="D168" s="17" t="str">
        <f t="shared" si="15"/>
        <v>vis</v>
      </c>
      <c r="E168" s="50">
        <f>VLOOKUP(C168,'Active 1'!C$21:E$784,3,FALSE)</f>
        <v>10120.01303544427</v>
      </c>
      <c r="F168" s="20" t="s">
        <v>857</v>
      </c>
      <c r="G168" s="17" t="str">
        <f t="shared" si="16"/>
        <v>55346.8012</v>
      </c>
      <c r="H168" s="14">
        <f t="shared" si="17"/>
        <v>10120</v>
      </c>
      <c r="I168" s="52" t="s">
        <v>561</v>
      </c>
      <c r="J168" s="53" t="s">
        <v>562</v>
      </c>
      <c r="K168" s="52" t="s">
        <v>563</v>
      </c>
      <c r="L168" s="52" t="s">
        <v>564</v>
      </c>
      <c r="M168" s="53" t="s">
        <v>853</v>
      </c>
      <c r="N168" s="53" t="s">
        <v>854</v>
      </c>
      <c r="O168" s="54" t="s">
        <v>790</v>
      </c>
      <c r="P168" s="54" t="s">
        <v>876</v>
      </c>
    </row>
    <row r="169" spans="1:16" ht="12.75" customHeight="1" thickBot="1" x14ac:dyDescent="0.25">
      <c r="A169" s="14" t="str">
        <f t="shared" si="12"/>
        <v>OEJV 0160 </v>
      </c>
      <c r="B169" s="20" t="str">
        <f t="shared" si="13"/>
        <v>I</v>
      </c>
      <c r="C169" s="14">
        <f t="shared" si="14"/>
        <v>55642.6345</v>
      </c>
      <c r="D169" s="17" t="str">
        <f t="shared" si="15"/>
        <v>vis</v>
      </c>
      <c r="E169" s="50">
        <f>VLOOKUP(C169,'Active 1'!C$21:E$784,3,FALSE)</f>
        <v>10311.01444681035</v>
      </c>
      <c r="F169" s="20" t="s">
        <v>857</v>
      </c>
      <c r="G169" s="17" t="str">
        <f t="shared" si="16"/>
        <v>55642.6345</v>
      </c>
      <c r="H169" s="14">
        <f t="shared" si="17"/>
        <v>10311</v>
      </c>
      <c r="I169" s="52" t="s">
        <v>565</v>
      </c>
      <c r="J169" s="53" t="s">
        <v>566</v>
      </c>
      <c r="K169" s="52" t="s">
        <v>567</v>
      </c>
      <c r="L169" s="52" t="s">
        <v>568</v>
      </c>
      <c r="M169" s="53" t="s">
        <v>853</v>
      </c>
      <c r="N169" s="53" t="s">
        <v>676</v>
      </c>
      <c r="O169" s="54" t="s">
        <v>569</v>
      </c>
      <c r="P169" s="55" t="s">
        <v>570</v>
      </c>
    </row>
    <row r="170" spans="1:16" ht="12.75" customHeight="1" thickBot="1" x14ac:dyDescent="0.25">
      <c r="A170" s="14" t="str">
        <f t="shared" si="12"/>
        <v>OEJV 0160 </v>
      </c>
      <c r="B170" s="20" t="str">
        <f t="shared" si="13"/>
        <v>I</v>
      </c>
      <c r="C170" s="14">
        <f t="shared" si="14"/>
        <v>55642.634610000001</v>
      </c>
      <c r="D170" s="17" t="str">
        <f t="shared" si="15"/>
        <v>vis</v>
      </c>
      <c r="E170" s="50">
        <f>VLOOKUP(C170,'Active 1'!C$21:E$784,3,FALSE)</f>
        <v>10311.014517830603</v>
      </c>
      <c r="F170" s="20" t="s">
        <v>857</v>
      </c>
      <c r="G170" s="17" t="str">
        <f t="shared" si="16"/>
        <v>55642.63461</v>
      </c>
      <c r="H170" s="14">
        <f t="shared" si="17"/>
        <v>10311</v>
      </c>
      <c r="I170" s="52" t="s">
        <v>571</v>
      </c>
      <c r="J170" s="53" t="s">
        <v>566</v>
      </c>
      <c r="K170" s="52" t="s">
        <v>567</v>
      </c>
      <c r="L170" s="52" t="s">
        <v>572</v>
      </c>
      <c r="M170" s="53" t="s">
        <v>853</v>
      </c>
      <c r="N170" s="53" t="s">
        <v>869</v>
      </c>
      <c r="O170" s="54" t="s">
        <v>569</v>
      </c>
      <c r="P170" s="55" t="s">
        <v>570</v>
      </c>
    </row>
    <row r="171" spans="1:16" ht="12.75" customHeight="1" thickBot="1" x14ac:dyDescent="0.25">
      <c r="A171" s="14" t="str">
        <f t="shared" si="12"/>
        <v>OEJV 0160 </v>
      </c>
      <c r="B171" s="20" t="str">
        <f t="shared" si="13"/>
        <v>I</v>
      </c>
      <c r="C171" s="14">
        <f t="shared" si="14"/>
        <v>55642.634689999999</v>
      </c>
      <c r="D171" s="17" t="str">
        <f t="shared" si="15"/>
        <v>vis</v>
      </c>
      <c r="E171" s="50">
        <f>VLOOKUP(C171,'Active 1'!C$21:E$784,3,FALSE)</f>
        <v>10311.014569481693</v>
      </c>
      <c r="F171" s="20" t="s">
        <v>857</v>
      </c>
      <c r="G171" s="17" t="str">
        <f t="shared" si="16"/>
        <v>55642.63469</v>
      </c>
      <c r="H171" s="14">
        <f t="shared" si="17"/>
        <v>10311</v>
      </c>
      <c r="I171" s="52" t="s">
        <v>573</v>
      </c>
      <c r="J171" s="53" t="s">
        <v>566</v>
      </c>
      <c r="K171" s="52" t="s">
        <v>567</v>
      </c>
      <c r="L171" s="52" t="s">
        <v>574</v>
      </c>
      <c r="M171" s="53" t="s">
        <v>853</v>
      </c>
      <c r="N171" s="53" t="s">
        <v>857</v>
      </c>
      <c r="O171" s="54" t="s">
        <v>569</v>
      </c>
      <c r="P171" s="55" t="s">
        <v>570</v>
      </c>
    </row>
    <row r="172" spans="1:16" ht="12.75" customHeight="1" thickBot="1" x14ac:dyDescent="0.25">
      <c r="A172" s="14" t="str">
        <f t="shared" si="12"/>
        <v>OEJV 0160 </v>
      </c>
      <c r="B172" s="20" t="str">
        <f t="shared" si="13"/>
        <v>I</v>
      </c>
      <c r="C172" s="14">
        <f t="shared" si="14"/>
        <v>55642.634810000003</v>
      </c>
      <c r="D172" s="17" t="str">
        <f t="shared" si="15"/>
        <v>vis</v>
      </c>
      <c r="E172" s="50">
        <f>VLOOKUP(C172,'Active 1'!C$21:E$784,3,FALSE)</f>
        <v>10311.014646958332</v>
      </c>
      <c r="F172" s="20" t="s">
        <v>857</v>
      </c>
      <c r="G172" s="17" t="str">
        <f t="shared" si="16"/>
        <v>55642.63481</v>
      </c>
      <c r="H172" s="14">
        <f t="shared" si="17"/>
        <v>10311</v>
      </c>
      <c r="I172" s="52" t="s">
        <v>575</v>
      </c>
      <c r="J172" s="53" t="s">
        <v>576</v>
      </c>
      <c r="K172" s="52" t="s">
        <v>567</v>
      </c>
      <c r="L172" s="52" t="s">
        <v>577</v>
      </c>
      <c r="M172" s="53" t="s">
        <v>853</v>
      </c>
      <c r="N172" s="53" t="s">
        <v>834</v>
      </c>
      <c r="O172" s="54" t="s">
        <v>569</v>
      </c>
      <c r="P172" s="55" t="s">
        <v>570</v>
      </c>
    </row>
    <row r="173" spans="1:16" ht="12.75" customHeight="1" thickBot="1" x14ac:dyDescent="0.25">
      <c r="A173" s="14" t="str">
        <f t="shared" si="12"/>
        <v> JAAVSO 39;177 </v>
      </c>
      <c r="B173" s="20" t="str">
        <f t="shared" si="13"/>
        <v>I</v>
      </c>
      <c r="C173" s="14">
        <f t="shared" si="14"/>
        <v>55648.830300000001</v>
      </c>
      <c r="D173" s="17" t="str">
        <f t="shared" si="15"/>
        <v>vis</v>
      </c>
      <c r="E173" s="50">
        <f>VLOOKUP(C173,'Active 1'!C$21:E$784,3,FALSE)</f>
        <v>10315.014694735592</v>
      </c>
      <c r="F173" s="20" t="s">
        <v>857</v>
      </c>
      <c r="G173" s="17" t="str">
        <f t="shared" si="16"/>
        <v>55648.8303</v>
      </c>
      <c r="H173" s="14">
        <f t="shared" si="17"/>
        <v>10315</v>
      </c>
      <c r="I173" s="52" t="s">
        <v>578</v>
      </c>
      <c r="J173" s="53" t="s">
        <v>579</v>
      </c>
      <c r="K173" s="52" t="s">
        <v>580</v>
      </c>
      <c r="L173" s="52" t="s">
        <v>581</v>
      </c>
      <c r="M173" s="53" t="s">
        <v>853</v>
      </c>
      <c r="N173" s="53" t="s">
        <v>857</v>
      </c>
      <c r="O173" s="54" t="s">
        <v>871</v>
      </c>
      <c r="P173" s="54" t="s">
        <v>582</v>
      </c>
    </row>
    <row r="174" spans="1:16" ht="12.75" customHeight="1" thickBot="1" x14ac:dyDescent="0.25">
      <c r="A174" s="14" t="str">
        <f t="shared" si="12"/>
        <v>BAVM 232 </v>
      </c>
      <c r="B174" s="20" t="str">
        <f t="shared" si="13"/>
        <v>I</v>
      </c>
      <c r="C174" s="14">
        <f t="shared" si="14"/>
        <v>56460.440699999999</v>
      </c>
      <c r="D174" s="17" t="str">
        <f t="shared" si="15"/>
        <v>vis</v>
      </c>
      <c r="E174" s="50">
        <f>VLOOKUP(C174,'Active 1'!C$21:E$784,3,FALSE)</f>
        <v>10839.02173477939</v>
      </c>
      <c r="F174" s="20" t="s">
        <v>857</v>
      </c>
      <c r="G174" s="17" t="str">
        <f t="shared" si="16"/>
        <v>56460.4407</v>
      </c>
      <c r="H174" s="14">
        <f t="shared" si="17"/>
        <v>10839</v>
      </c>
      <c r="I174" s="52" t="s">
        <v>591</v>
      </c>
      <c r="J174" s="53" t="s">
        <v>592</v>
      </c>
      <c r="K174" s="52" t="s">
        <v>593</v>
      </c>
      <c r="L174" s="52" t="s">
        <v>594</v>
      </c>
      <c r="M174" s="53" t="s">
        <v>853</v>
      </c>
      <c r="N174" s="53" t="s">
        <v>857</v>
      </c>
      <c r="O174" s="54" t="s">
        <v>1498</v>
      </c>
      <c r="P174" s="55" t="s">
        <v>595</v>
      </c>
    </row>
    <row r="175" spans="1:16" ht="12.75" customHeight="1" thickBot="1" x14ac:dyDescent="0.25">
      <c r="A175" s="14" t="str">
        <f t="shared" si="12"/>
        <v> AN 195.459 </v>
      </c>
      <c r="B175" s="20" t="str">
        <f t="shared" si="13"/>
        <v>I</v>
      </c>
      <c r="C175" s="14">
        <f t="shared" si="14"/>
        <v>19876.465</v>
      </c>
      <c r="D175" s="17" t="str">
        <f t="shared" si="15"/>
        <v>vis</v>
      </c>
      <c r="E175" s="50">
        <f>VLOOKUP(C175,'Active 1'!C$21:E$784,3,FALSE)</f>
        <v>-12781.006815361552</v>
      </c>
      <c r="F175" s="20" t="s">
        <v>857</v>
      </c>
      <c r="G175" s="17" t="str">
        <f t="shared" si="16"/>
        <v>19876.465</v>
      </c>
      <c r="H175" s="14">
        <f t="shared" si="17"/>
        <v>-12781</v>
      </c>
      <c r="I175" s="52" t="s">
        <v>1240</v>
      </c>
      <c r="J175" s="53" t="s">
        <v>1241</v>
      </c>
      <c r="K175" s="52">
        <v>-12781</v>
      </c>
      <c r="L175" s="52" t="s">
        <v>1242</v>
      </c>
      <c r="M175" s="53" t="s">
        <v>727</v>
      </c>
      <c r="N175" s="53"/>
      <c r="O175" s="54" t="s">
        <v>1243</v>
      </c>
      <c r="P175" s="54" t="s">
        <v>1244</v>
      </c>
    </row>
    <row r="176" spans="1:16" ht="12.75" customHeight="1" thickBot="1" x14ac:dyDescent="0.25">
      <c r="A176" s="14" t="str">
        <f t="shared" si="12"/>
        <v> BLYN 5.61 </v>
      </c>
      <c r="B176" s="20" t="str">
        <f t="shared" si="13"/>
        <v>I</v>
      </c>
      <c r="C176" s="14">
        <f t="shared" si="14"/>
        <v>22882.799999999999</v>
      </c>
      <c r="D176" s="17" t="str">
        <f t="shared" si="15"/>
        <v>vis</v>
      </c>
      <c r="E176" s="50">
        <f>VLOOKUP(C176,'Active 1'!C$21:E$784,3,FALSE)</f>
        <v>-10840.000755397219</v>
      </c>
      <c r="F176" s="20" t="s">
        <v>857</v>
      </c>
      <c r="G176" s="17" t="str">
        <f t="shared" si="16"/>
        <v>22882.800</v>
      </c>
      <c r="H176" s="14">
        <f t="shared" si="17"/>
        <v>-10840</v>
      </c>
      <c r="I176" s="52" t="s">
        <v>1245</v>
      </c>
      <c r="J176" s="53" t="s">
        <v>1246</v>
      </c>
      <c r="K176" s="52">
        <v>-10840</v>
      </c>
      <c r="L176" s="52" t="s">
        <v>1247</v>
      </c>
      <c r="M176" s="53" t="s">
        <v>727</v>
      </c>
      <c r="N176" s="53"/>
      <c r="O176" s="54" t="s">
        <v>1248</v>
      </c>
      <c r="P176" s="54" t="s">
        <v>1249</v>
      </c>
    </row>
    <row r="177" spans="1:16" ht="12.75" customHeight="1" thickBot="1" x14ac:dyDescent="0.25">
      <c r="A177" s="14" t="str">
        <f t="shared" si="12"/>
        <v> AN 242.11 </v>
      </c>
      <c r="B177" s="20" t="str">
        <f t="shared" si="13"/>
        <v>I</v>
      </c>
      <c r="C177" s="14">
        <f t="shared" si="14"/>
        <v>23553.469000000001</v>
      </c>
      <c r="D177" s="17" t="str">
        <f t="shared" si="15"/>
        <v>vis</v>
      </c>
      <c r="E177" s="50">
        <f>VLOOKUP(C177,'Active 1'!C$21:E$784,3,FALSE)</f>
        <v>-10406.990930068296</v>
      </c>
      <c r="F177" s="20" t="s">
        <v>857</v>
      </c>
      <c r="G177" s="17" t="str">
        <f t="shared" si="16"/>
        <v>23553.469</v>
      </c>
      <c r="H177" s="14">
        <f t="shared" si="17"/>
        <v>-10407</v>
      </c>
      <c r="I177" s="52" t="s">
        <v>1250</v>
      </c>
      <c r="J177" s="53" t="s">
        <v>1251</v>
      </c>
      <c r="K177" s="52">
        <v>-10407</v>
      </c>
      <c r="L177" s="52" t="s">
        <v>1252</v>
      </c>
      <c r="M177" s="53" t="s">
        <v>727</v>
      </c>
      <c r="N177" s="53"/>
      <c r="O177" s="54" t="s">
        <v>1253</v>
      </c>
      <c r="P177" s="54" t="s">
        <v>1254</v>
      </c>
    </row>
    <row r="178" spans="1:16" ht="12.75" customHeight="1" thickBot="1" x14ac:dyDescent="0.25">
      <c r="A178" s="14" t="str">
        <f t="shared" si="12"/>
        <v> AN 242.11 </v>
      </c>
      <c r="B178" s="20" t="str">
        <f t="shared" si="13"/>
        <v>I</v>
      </c>
      <c r="C178" s="14">
        <f t="shared" si="14"/>
        <v>23635.550999999999</v>
      </c>
      <c r="D178" s="17" t="str">
        <f t="shared" si="15"/>
        <v>vis</v>
      </c>
      <c r="E178" s="50">
        <f>VLOOKUP(C178,'Active 1'!C$21:E$784,3,FALSE)</f>
        <v>-10353.995618696148</v>
      </c>
      <c r="F178" s="20" t="s">
        <v>857</v>
      </c>
      <c r="G178" s="17" t="str">
        <f t="shared" si="16"/>
        <v>23635.551</v>
      </c>
      <c r="H178" s="14">
        <f t="shared" si="17"/>
        <v>-10354</v>
      </c>
      <c r="I178" s="52" t="s">
        <v>1255</v>
      </c>
      <c r="J178" s="53" t="s">
        <v>1256</v>
      </c>
      <c r="K178" s="52">
        <v>-10354</v>
      </c>
      <c r="L178" s="52" t="s">
        <v>1257</v>
      </c>
      <c r="M178" s="53" t="s">
        <v>727</v>
      </c>
      <c r="N178" s="53"/>
      <c r="O178" s="54" t="s">
        <v>1253</v>
      </c>
      <c r="P178" s="54" t="s">
        <v>1254</v>
      </c>
    </row>
    <row r="179" spans="1:16" ht="12.75" customHeight="1" thickBot="1" x14ac:dyDescent="0.25">
      <c r="A179" s="14" t="str">
        <f t="shared" si="12"/>
        <v> AN 242.11 </v>
      </c>
      <c r="B179" s="20" t="str">
        <f t="shared" si="13"/>
        <v>I</v>
      </c>
      <c r="C179" s="14">
        <f t="shared" si="14"/>
        <v>23666.522000000001</v>
      </c>
      <c r="D179" s="17" t="str">
        <f t="shared" si="15"/>
        <v>vis</v>
      </c>
      <c r="E179" s="50">
        <f>VLOOKUP(C179,'Active 1'!C$21:E$784,3,FALSE)</f>
        <v>-10333.999544179116</v>
      </c>
      <c r="F179" s="20" t="s">
        <v>857</v>
      </c>
      <c r="G179" s="17" t="str">
        <f t="shared" si="16"/>
        <v>23666.522</v>
      </c>
      <c r="H179" s="14">
        <f t="shared" si="17"/>
        <v>-10334</v>
      </c>
      <c r="I179" s="52" t="s">
        <v>1258</v>
      </c>
      <c r="J179" s="53" t="s">
        <v>1259</v>
      </c>
      <c r="K179" s="52">
        <v>-10334</v>
      </c>
      <c r="L179" s="52" t="s">
        <v>1260</v>
      </c>
      <c r="M179" s="53" t="s">
        <v>727</v>
      </c>
      <c r="N179" s="53"/>
      <c r="O179" s="54" t="s">
        <v>1253</v>
      </c>
      <c r="P179" s="54" t="s">
        <v>1254</v>
      </c>
    </row>
    <row r="180" spans="1:16" ht="12.75" customHeight="1" thickBot="1" x14ac:dyDescent="0.25">
      <c r="A180" s="14" t="str">
        <f t="shared" si="12"/>
        <v> AN 242.11 </v>
      </c>
      <c r="B180" s="20" t="str">
        <f t="shared" si="13"/>
        <v>I</v>
      </c>
      <c r="C180" s="14">
        <f t="shared" si="14"/>
        <v>23934.460999999999</v>
      </c>
      <c r="D180" s="17" t="str">
        <f t="shared" si="15"/>
        <v>vis</v>
      </c>
      <c r="E180" s="50">
        <f>VLOOKUP(C180,'Active 1'!C$21:E$784,3,FALSE)</f>
        <v>-10161.00777090675</v>
      </c>
      <c r="F180" s="20" t="s">
        <v>857</v>
      </c>
      <c r="G180" s="17" t="str">
        <f t="shared" si="16"/>
        <v>23934.461</v>
      </c>
      <c r="H180" s="14">
        <f t="shared" si="17"/>
        <v>-10161</v>
      </c>
      <c r="I180" s="52" t="s">
        <v>1261</v>
      </c>
      <c r="J180" s="53" t="s">
        <v>1262</v>
      </c>
      <c r="K180" s="52">
        <v>-10161</v>
      </c>
      <c r="L180" s="52" t="s">
        <v>729</v>
      </c>
      <c r="M180" s="53" t="s">
        <v>727</v>
      </c>
      <c r="N180" s="53"/>
      <c r="O180" s="54" t="s">
        <v>1253</v>
      </c>
      <c r="P180" s="54" t="s">
        <v>1254</v>
      </c>
    </row>
    <row r="181" spans="1:16" ht="12.75" customHeight="1" thickBot="1" x14ac:dyDescent="0.25">
      <c r="A181" s="14" t="str">
        <f t="shared" si="12"/>
        <v> SAC 3.47 </v>
      </c>
      <c r="B181" s="20" t="str">
        <f t="shared" si="13"/>
        <v>I</v>
      </c>
      <c r="C181" s="14">
        <f t="shared" si="14"/>
        <v>24072.32</v>
      </c>
      <c r="D181" s="17" t="str">
        <f t="shared" si="15"/>
        <v>vis</v>
      </c>
      <c r="E181" s="50">
        <f>VLOOKUP(C181,'Active 1'!C$21:E$784,3,FALSE)</f>
        <v>-10072.000672755472</v>
      </c>
      <c r="F181" s="20" t="s">
        <v>857</v>
      </c>
      <c r="G181" s="17" t="str">
        <f t="shared" si="16"/>
        <v>24072.320</v>
      </c>
      <c r="H181" s="14">
        <f t="shared" si="17"/>
        <v>-10072</v>
      </c>
      <c r="I181" s="52" t="s">
        <v>1263</v>
      </c>
      <c r="J181" s="53" t="s">
        <v>1264</v>
      </c>
      <c r="K181" s="52">
        <v>-10072</v>
      </c>
      <c r="L181" s="52" t="s">
        <v>1260</v>
      </c>
      <c r="M181" s="53" t="s">
        <v>727</v>
      </c>
      <c r="N181" s="53"/>
      <c r="O181" s="54" t="s">
        <v>1265</v>
      </c>
      <c r="P181" s="54" t="s">
        <v>1266</v>
      </c>
    </row>
    <row r="182" spans="1:16" ht="12.75" customHeight="1" thickBot="1" x14ac:dyDescent="0.25">
      <c r="A182" s="14" t="str">
        <f t="shared" si="12"/>
        <v> AN 242.11 </v>
      </c>
      <c r="B182" s="20" t="str">
        <f t="shared" si="13"/>
        <v>I</v>
      </c>
      <c r="C182" s="14">
        <f t="shared" si="14"/>
        <v>24117.237000000001</v>
      </c>
      <c r="D182" s="17" t="str">
        <f t="shared" si="15"/>
        <v>vis</v>
      </c>
      <c r="E182" s="50">
        <f>VLOOKUP(C182,'Active 1'!C$21:E$784,3,FALSE)</f>
        <v>-10043.000521676027</v>
      </c>
      <c r="F182" s="20" t="s">
        <v>857</v>
      </c>
      <c r="G182" s="17" t="str">
        <f t="shared" si="16"/>
        <v>24117.237</v>
      </c>
      <c r="H182" s="14">
        <f t="shared" si="17"/>
        <v>-10043</v>
      </c>
      <c r="I182" s="52" t="s">
        <v>1267</v>
      </c>
      <c r="J182" s="53" t="s">
        <v>1268</v>
      </c>
      <c r="K182" s="52">
        <v>-10043</v>
      </c>
      <c r="L182" s="52" t="s">
        <v>1260</v>
      </c>
      <c r="M182" s="53" t="s">
        <v>727</v>
      </c>
      <c r="N182" s="53"/>
      <c r="O182" s="54" t="s">
        <v>1253</v>
      </c>
      <c r="P182" s="54" t="s">
        <v>1254</v>
      </c>
    </row>
    <row r="183" spans="1:16" ht="12.75" customHeight="1" thickBot="1" x14ac:dyDescent="0.25">
      <c r="A183" s="14" t="str">
        <f t="shared" si="12"/>
        <v> MIRB 13 </v>
      </c>
      <c r="B183" s="20" t="str">
        <f t="shared" si="13"/>
        <v>I</v>
      </c>
      <c r="C183" s="14">
        <f t="shared" si="14"/>
        <v>24151.313999999998</v>
      </c>
      <c r="D183" s="17" t="str">
        <f t="shared" si="15"/>
        <v>vis</v>
      </c>
      <c r="E183" s="50">
        <f>VLOOKUP(C183,'Active 1'!C$21:E$784,3,FALSE)</f>
        <v>-10020.999093523344</v>
      </c>
      <c r="F183" s="20" t="s">
        <v>857</v>
      </c>
      <c r="G183" s="17" t="str">
        <f t="shared" si="16"/>
        <v>24151.314</v>
      </c>
      <c r="H183" s="14">
        <f t="shared" si="17"/>
        <v>-10021</v>
      </c>
      <c r="I183" s="52" t="s">
        <v>1269</v>
      </c>
      <c r="J183" s="53" t="s">
        <v>1270</v>
      </c>
      <c r="K183" s="52">
        <v>-10021</v>
      </c>
      <c r="L183" s="52" t="s">
        <v>732</v>
      </c>
      <c r="M183" s="53" t="s">
        <v>727</v>
      </c>
      <c r="N183" s="53"/>
      <c r="O183" s="54" t="s">
        <v>1271</v>
      </c>
      <c r="P183" s="54" t="s">
        <v>1272</v>
      </c>
    </row>
    <row r="184" spans="1:16" ht="12.75" customHeight="1" thickBot="1" x14ac:dyDescent="0.25">
      <c r="A184" s="14" t="str">
        <f t="shared" si="12"/>
        <v> AC 27.9 </v>
      </c>
      <c r="B184" s="20" t="str">
        <f t="shared" si="13"/>
        <v>I</v>
      </c>
      <c r="C184" s="14">
        <f t="shared" si="14"/>
        <v>24357.32</v>
      </c>
      <c r="D184" s="17" t="str">
        <f t="shared" si="15"/>
        <v>vis</v>
      </c>
      <c r="E184" s="50">
        <f>VLOOKUP(C184,'Active 1'!C$21:E$784,3,FALSE)</f>
        <v>-9887.9936585372161</v>
      </c>
      <c r="F184" s="20" t="s">
        <v>857</v>
      </c>
      <c r="G184" s="17" t="str">
        <f t="shared" si="16"/>
        <v>24357.320</v>
      </c>
      <c r="H184" s="14">
        <f t="shared" si="17"/>
        <v>-9888</v>
      </c>
      <c r="I184" s="52" t="s">
        <v>1273</v>
      </c>
      <c r="J184" s="53" t="s">
        <v>1274</v>
      </c>
      <c r="K184" s="52">
        <v>-9888</v>
      </c>
      <c r="L184" s="52" t="s">
        <v>1275</v>
      </c>
      <c r="M184" s="53" t="s">
        <v>727</v>
      </c>
      <c r="N184" s="53"/>
      <c r="O184" s="54" t="s">
        <v>747</v>
      </c>
      <c r="P184" s="54" t="s">
        <v>1276</v>
      </c>
    </row>
    <row r="185" spans="1:16" ht="12.75" customHeight="1" thickBot="1" x14ac:dyDescent="0.25">
      <c r="A185" s="14" t="str">
        <f t="shared" si="12"/>
        <v> IODE 4.2.74 </v>
      </c>
      <c r="B185" s="20" t="str">
        <f t="shared" si="13"/>
        <v>I</v>
      </c>
      <c r="C185" s="14">
        <f t="shared" si="14"/>
        <v>24363.508999999998</v>
      </c>
      <c r="D185" s="17" t="str">
        <f t="shared" si="15"/>
        <v>vis</v>
      </c>
      <c r="E185" s="50">
        <f>VLOOKUP(C185,'Active 1'!C$21:E$784,3,FALSE)</f>
        <v>-9883.9978009547722</v>
      </c>
      <c r="F185" s="20" t="s">
        <v>857</v>
      </c>
      <c r="G185" s="17" t="str">
        <f t="shared" si="16"/>
        <v>24363.509</v>
      </c>
      <c r="H185" s="14">
        <f t="shared" si="17"/>
        <v>-9884</v>
      </c>
      <c r="I185" s="52" t="s">
        <v>1277</v>
      </c>
      <c r="J185" s="53" t="s">
        <v>1278</v>
      </c>
      <c r="K185" s="52">
        <v>-9884</v>
      </c>
      <c r="L185" s="52" t="s">
        <v>734</v>
      </c>
      <c r="M185" s="53" t="s">
        <v>727</v>
      </c>
      <c r="N185" s="53"/>
      <c r="O185" s="54" t="s">
        <v>747</v>
      </c>
      <c r="P185" s="54" t="s">
        <v>1279</v>
      </c>
    </row>
    <row r="186" spans="1:16" ht="12.75" customHeight="1" thickBot="1" x14ac:dyDescent="0.25">
      <c r="A186" s="14" t="str">
        <f t="shared" si="12"/>
        <v> AN 242.11 </v>
      </c>
      <c r="B186" s="20" t="str">
        <f t="shared" si="13"/>
        <v>I</v>
      </c>
      <c r="C186" s="14">
        <f t="shared" si="14"/>
        <v>24481.212</v>
      </c>
      <c r="D186" s="17" t="str">
        <f t="shared" si="15"/>
        <v>vis</v>
      </c>
      <c r="E186" s="50">
        <f>VLOOKUP(C186,'Active 1'!C$21:E$784,3,FALSE)</f>
        <v>-9808.0041953599266</v>
      </c>
      <c r="F186" s="20" t="s">
        <v>857</v>
      </c>
      <c r="G186" s="17" t="str">
        <f t="shared" si="16"/>
        <v>24481.212</v>
      </c>
      <c r="H186" s="14">
        <f t="shared" si="17"/>
        <v>-9808</v>
      </c>
      <c r="I186" s="52" t="s">
        <v>1280</v>
      </c>
      <c r="J186" s="53" t="s">
        <v>1281</v>
      </c>
      <c r="K186" s="52">
        <v>-9808</v>
      </c>
      <c r="L186" s="52" t="s">
        <v>733</v>
      </c>
      <c r="M186" s="53" t="s">
        <v>727</v>
      </c>
      <c r="N186" s="53"/>
      <c r="O186" s="54" t="s">
        <v>1253</v>
      </c>
      <c r="P186" s="54" t="s">
        <v>1254</v>
      </c>
    </row>
    <row r="187" spans="1:16" ht="12.75" customHeight="1" thickBot="1" x14ac:dyDescent="0.25">
      <c r="A187" s="14" t="str">
        <f t="shared" si="12"/>
        <v> AN 263.292 </v>
      </c>
      <c r="B187" s="20" t="str">
        <f t="shared" si="13"/>
        <v>I</v>
      </c>
      <c r="C187" s="14">
        <f t="shared" si="14"/>
        <v>24600.487000000001</v>
      </c>
      <c r="D187" s="17" t="str">
        <f t="shared" si="15"/>
        <v>vis</v>
      </c>
      <c r="E187" s="50">
        <f>VLOOKUP(C187,'Active 1'!C$21:E$784,3,FALSE)</f>
        <v>-9730.9956458129691</v>
      </c>
      <c r="F187" s="20" t="s">
        <v>857</v>
      </c>
      <c r="G187" s="17" t="str">
        <f t="shared" si="16"/>
        <v>24600.487</v>
      </c>
      <c r="H187" s="14">
        <f t="shared" si="17"/>
        <v>-9731</v>
      </c>
      <c r="I187" s="52" t="s">
        <v>1282</v>
      </c>
      <c r="J187" s="53" t="s">
        <v>1283</v>
      </c>
      <c r="K187" s="52">
        <v>-9731</v>
      </c>
      <c r="L187" s="52" t="s">
        <v>738</v>
      </c>
      <c r="M187" s="53" t="s">
        <v>727</v>
      </c>
      <c r="N187" s="53"/>
      <c r="O187" s="54" t="s">
        <v>1265</v>
      </c>
      <c r="P187" s="54" t="s">
        <v>1284</v>
      </c>
    </row>
    <row r="188" spans="1:16" ht="12.75" customHeight="1" thickBot="1" x14ac:dyDescent="0.25">
      <c r="A188" s="14" t="str">
        <f t="shared" si="12"/>
        <v> AN 242.11 </v>
      </c>
      <c r="B188" s="20" t="str">
        <f t="shared" si="13"/>
        <v>I</v>
      </c>
      <c r="C188" s="14">
        <f t="shared" si="14"/>
        <v>24617.536</v>
      </c>
      <c r="D188" s="17" t="str">
        <f t="shared" si="15"/>
        <v>vis</v>
      </c>
      <c r="E188" s="50">
        <f>VLOOKUP(C188,'Active 1'!C$21:E$784,3,FALSE)</f>
        <v>-9719.988152530841</v>
      </c>
      <c r="F188" s="20" t="s">
        <v>857</v>
      </c>
      <c r="G188" s="17" t="str">
        <f t="shared" si="16"/>
        <v>24617.536</v>
      </c>
      <c r="H188" s="14">
        <f t="shared" si="17"/>
        <v>-9720</v>
      </c>
      <c r="I188" s="52" t="s">
        <v>1285</v>
      </c>
      <c r="J188" s="53" t="s">
        <v>1286</v>
      </c>
      <c r="K188" s="52">
        <v>-9720</v>
      </c>
      <c r="L188" s="52" t="s">
        <v>737</v>
      </c>
      <c r="M188" s="53" t="s">
        <v>727</v>
      </c>
      <c r="N188" s="53"/>
      <c r="O188" s="54" t="s">
        <v>1253</v>
      </c>
      <c r="P188" s="54" t="s">
        <v>1254</v>
      </c>
    </row>
    <row r="189" spans="1:16" ht="12.75" customHeight="1" thickBot="1" x14ac:dyDescent="0.25">
      <c r="A189" s="14" t="str">
        <f t="shared" si="12"/>
        <v> AN 242.11 </v>
      </c>
      <c r="B189" s="20" t="str">
        <f t="shared" si="13"/>
        <v>I</v>
      </c>
      <c r="C189" s="14">
        <f t="shared" si="14"/>
        <v>24724.397000000001</v>
      </c>
      <c r="D189" s="17" t="str">
        <f t="shared" si="15"/>
        <v>vis</v>
      </c>
      <c r="E189" s="50">
        <f>VLOOKUP(C189,'Active 1'!C$21:E$784,3,FALSE)</f>
        <v>-9650.9945611400435</v>
      </c>
      <c r="F189" s="20" t="s">
        <v>857</v>
      </c>
      <c r="G189" s="17" t="str">
        <f t="shared" si="16"/>
        <v>24724.397</v>
      </c>
      <c r="H189" s="14">
        <f t="shared" si="17"/>
        <v>-9651</v>
      </c>
      <c r="I189" s="52" t="s">
        <v>1287</v>
      </c>
      <c r="J189" s="53" t="s">
        <v>1288</v>
      </c>
      <c r="K189" s="52">
        <v>-9651</v>
      </c>
      <c r="L189" s="52" t="s">
        <v>1275</v>
      </c>
      <c r="M189" s="53" t="s">
        <v>727</v>
      </c>
      <c r="N189" s="53"/>
      <c r="O189" s="54" t="s">
        <v>1253</v>
      </c>
      <c r="P189" s="54" t="s">
        <v>1254</v>
      </c>
    </row>
    <row r="190" spans="1:16" ht="12.75" customHeight="1" thickBot="1" x14ac:dyDescent="0.25">
      <c r="A190" s="14" t="str">
        <f t="shared" si="12"/>
        <v> AN 242.11 </v>
      </c>
      <c r="B190" s="20" t="str">
        <f t="shared" si="13"/>
        <v>I</v>
      </c>
      <c r="C190" s="14">
        <f t="shared" si="14"/>
        <v>25362.534</v>
      </c>
      <c r="D190" s="17" t="str">
        <f t="shared" si="15"/>
        <v>vis</v>
      </c>
      <c r="E190" s="50">
        <f>VLOOKUP(C190,'Active 1'!C$21:E$784,3,FALSE)</f>
        <v>-9238.9886522551533</v>
      </c>
      <c r="F190" s="20" t="s">
        <v>857</v>
      </c>
      <c r="G190" s="17" t="str">
        <f t="shared" si="16"/>
        <v>25362.534</v>
      </c>
      <c r="H190" s="14">
        <f t="shared" si="17"/>
        <v>-9239</v>
      </c>
      <c r="I190" s="52" t="s">
        <v>1289</v>
      </c>
      <c r="J190" s="53" t="s">
        <v>1290</v>
      </c>
      <c r="K190" s="52">
        <v>-9239</v>
      </c>
      <c r="L190" s="52" t="s">
        <v>739</v>
      </c>
      <c r="M190" s="53" t="s">
        <v>727</v>
      </c>
      <c r="N190" s="53"/>
      <c r="O190" s="54" t="s">
        <v>1253</v>
      </c>
      <c r="P190" s="54" t="s">
        <v>1254</v>
      </c>
    </row>
    <row r="191" spans="1:16" ht="12.75" customHeight="1" thickBot="1" x14ac:dyDescent="0.25">
      <c r="A191" s="14" t="str">
        <f t="shared" si="12"/>
        <v> AN 242.11 </v>
      </c>
      <c r="B191" s="20" t="str">
        <f t="shared" si="13"/>
        <v>I</v>
      </c>
      <c r="C191" s="14">
        <f t="shared" si="14"/>
        <v>25373.365000000002</v>
      </c>
      <c r="D191" s="17" t="str">
        <f t="shared" si="15"/>
        <v>vis</v>
      </c>
      <c r="E191" s="50">
        <f>VLOOKUP(C191,'Active 1'!C$21:E$784,3,FALSE)</f>
        <v>-9231.9957400762123</v>
      </c>
      <c r="F191" s="20" t="s">
        <v>857</v>
      </c>
      <c r="G191" s="17" t="str">
        <f t="shared" si="16"/>
        <v>25373.365</v>
      </c>
      <c r="H191" s="14">
        <f t="shared" si="17"/>
        <v>-9232</v>
      </c>
      <c r="I191" s="52" t="s">
        <v>1291</v>
      </c>
      <c r="J191" s="53" t="s">
        <v>1292</v>
      </c>
      <c r="K191" s="52">
        <v>-9232</v>
      </c>
      <c r="L191" s="52" t="s">
        <v>1275</v>
      </c>
      <c r="M191" s="53" t="s">
        <v>727</v>
      </c>
      <c r="N191" s="53"/>
      <c r="O191" s="54" t="s">
        <v>1253</v>
      </c>
      <c r="P191" s="54" t="s">
        <v>1254</v>
      </c>
    </row>
    <row r="192" spans="1:16" ht="12.75" customHeight="1" thickBot="1" x14ac:dyDescent="0.25">
      <c r="A192" s="14" t="str">
        <f t="shared" si="12"/>
        <v> AN 242.11 </v>
      </c>
      <c r="B192" s="20" t="str">
        <f t="shared" si="13"/>
        <v>I</v>
      </c>
      <c r="C192" s="14">
        <f t="shared" si="14"/>
        <v>25376.457999999999</v>
      </c>
      <c r="D192" s="17" t="str">
        <f t="shared" si="15"/>
        <v>vis</v>
      </c>
      <c r="E192" s="50">
        <f>VLOOKUP(C192,'Active 1'!C$21:E$784,3,FALSE)</f>
        <v>-9229.9987797429603</v>
      </c>
      <c r="F192" s="20" t="s">
        <v>857</v>
      </c>
      <c r="G192" s="17" t="str">
        <f t="shared" si="16"/>
        <v>25376.458</v>
      </c>
      <c r="H192" s="14">
        <f t="shared" si="17"/>
        <v>-9230</v>
      </c>
      <c r="I192" s="52" t="s">
        <v>1293</v>
      </c>
      <c r="J192" s="53" t="s">
        <v>1294</v>
      </c>
      <c r="K192" s="52">
        <v>-9230</v>
      </c>
      <c r="L192" s="52" t="s">
        <v>1295</v>
      </c>
      <c r="M192" s="53" t="s">
        <v>727</v>
      </c>
      <c r="N192" s="53"/>
      <c r="O192" s="54" t="s">
        <v>1253</v>
      </c>
      <c r="P192" s="54" t="s">
        <v>1254</v>
      </c>
    </row>
    <row r="193" spans="1:16" ht="12.75" customHeight="1" thickBot="1" x14ac:dyDescent="0.25">
      <c r="A193" s="14" t="str">
        <f t="shared" si="12"/>
        <v> AN 242.11 </v>
      </c>
      <c r="B193" s="20" t="str">
        <f t="shared" si="13"/>
        <v>I</v>
      </c>
      <c r="C193" s="14">
        <f t="shared" si="14"/>
        <v>25497.280999999999</v>
      </c>
      <c r="D193" s="17" t="str">
        <f t="shared" si="15"/>
        <v>vis</v>
      </c>
      <c r="E193" s="50">
        <f>VLOOKUP(C193,'Active 1'!C$21:E$784,3,FALSE)</f>
        <v>-9151.9907815714087</v>
      </c>
      <c r="F193" s="20" t="s">
        <v>857</v>
      </c>
      <c r="G193" s="17" t="str">
        <f t="shared" si="16"/>
        <v>25497.281</v>
      </c>
      <c r="H193" s="14">
        <f t="shared" si="17"/>
        <v>-9152</v>
      </c>
      <c r="I193" s="52" t="s">
        <v>1296</v>
      </c>
      <c r="J193" s="53" t="s">
        <v>1297</v>
      </c>
      <c r="K193" s="52">
        <v>-9152</v>
      </c>
      <c r="L193" s="52" t="s">
        <v>799</v>
      </c>
      <c r="M193" s="53" t="s">
        <v>727</v>
      </c>
      <c r="N193" s="53"/>
      <c r="O193" s="54" t="s">
        <v>1253</v>
      </c>
      <c r="P193" s="54" t="s">
        <v>1254</v>
      </c>
    </row>
    <row r="194" spans="1:16" ht="12.75" customHeight="1" thickBot="1" x14ac:dyDescent="0.25">
      <c r="A194" s="14" t="str">
        <f t="shared" si="12"/>
        <v> AN 242.11 </v>
      </c>
      <c r="B194" s="20" t="str">
        <f t="shared" si="13"/>
        <v>I</v>
      </c>
      <c r="C194" s="14">
        <f t="shared" si="14"/>
        <v>25500.378000000001</v>
      </c>
      <c r="D194" s="17" t="str">
        <f t="shared" si="15"/>
        <v>vis</v>
      </c>
      <c r="E194" s="50">
        <f>VLOOKUP(C194,'Active 1'!C$21:E$784,3,FALSE)</f>
        <v>-9149.9912386835695</v>
      </c>
      <c r="F194" s="20" t="s">
        <v>857</v>
      </c>
      <c r="G194" s="17" t="str">
        <f t="shared" si="16"/>
        <v>25500.378</v>
      </c>
      <c r="H194" s="14">
        <f t="shared" si="17"/>
        <v>-9150</v>
      </c>
      <c r="I194" s="52" t="s">
        <v>1298</v>
      </c>
      <c r="J194" s="53" t="s">
        <v>1299</v>
      </c>
      <c r="K194" s="52">
        <v>-9150</v>
      </c>
      <c r="L194" s="52" t="s">
        <v>799</v>
      </c>
      <c r="M194" s="53" t="s">
        <v>727</v>
      </c>
      <c r="N194" s="53"/>
      <c r="O194" s="54" t="s">
        <v>1253</v>
      </c>
      <c r="P194" s="54" t="s">
        <v>1254</v>
      </c>
    </row>
    <row r="195" spans="1:16" ht="12.75" customHeight="1" thickBot="1" x14ac:dyDescent="0.25">
      <c r="A195" s="14" t="str">
        <f t="shared" si="12"/>
        <v> AAC 1.93 </v>
      </c>
      <c r="B195" s="20" t="str">
        <f t="shared" si="13"/>
        <v>I</v>
      </c>
      <c r="C195" s="14">
        <f t="shared" si="14"/>
        <v>25774.53</v>
      </c>
      <c r="D195" s="17" t="str">
        <f t="shared" si="15"/>
        <v>vis</v>
      </c>
      <c r="E195" s="50">
        <f>VLOOKUP(C195,'Active 1'!C$21:E$784,3,FALSE)</f>
        <v>-8972.9881125012453</v>
      </c>
      <c r="F195" s="20" t="s">
        <v>857</v>
      </c>
      <c r="G195" s="17" t="str">
        <f t="shared" si="16"/>
        <v>25774.530</v>
      </c>
      <c r="H195" s="14">
        <f t="shared" si="17"/>
        <v>-8973</v>
      </c>
      <c r="I195" s="52" t="s">
        <v>1300</v>
      </c>
      <c r="J195" s="53" t="s">
        <v>1301</v>
      </c>
      <c r="K195" s="52">
        <v>-8973</v>
      </c>
      <c r="L195" s="52" t="s">
        <v>1302</v>
      </c>
      <c r="M195" s="53" t="s">
        <v>727</v>
      </c>
      <c r="N195" s="53"/>
      <c r="O195" s="54" t="s">
        <v>1303</v>
      </c>
      <c r="P195" s="54" t="s">
        <v>1304</v>
      </c>
    </row>
    <row r="196" spans="1:16" ht="12.75" customHeight="1" thickBot="1" x14ac:dyDescent="0.25">
      <c r="A196" s="14" t="str">
        <f t="shared" si="12"/>
        <v> AN 242.11 </v>
      </c>
      <c r="B196" s="20" t="str">
        <f t="shared" si="13"/>
        <v>I</v>
      </c>
      <c r="C196" s="14">
        <f t="shared" si="14"/>
        <v>25808.582999999999</v>
      </c>
      <c r="D196" s="17" t="str">
        <f t="shared" si="15"/>
        <v>vis</v>
      </c>
      <c r="E196" s="50">
        <f>VLOOKUP(C196,'Active 1'!C$21:E$784,3,FALSE)</f>
        <v>-8951.002179676072</v>
      </c>
      <c r="F196" s="20" t="s">
        <v>857</v>
      </c>
      <c r="G196" s="17" t="str">
        <f t="shared" si="16"/>
        <v>25808.583</v>
      </c>
      <c r="H196" s="14">
        <f t="shared" si="17"/>
        <v>-8951</v>
      </c>
      <c r="I196" s="52" t="s">
        <v>1305</v>
      </c>
      <c r="J196" s="53" t="s">
        <v>1306</v>
      </c>
      <c r="K196" s="52">
        <v>-8951</v>
      </c>
      <c r="L196" s="52" t="s">
        <v>730</v>
      </c>
      <c r="M196" s="53" t="s">
        <v>727</v>
      </c>
      <c r="N196" s="53"/>
      <c r="O196" s="54" t="s">
        <v>1253</v>
      </c>
      <c r="P196" s="54" t="s">
        <v>1254</v>
      </c>
    </row>
    <row r="197" spans="1:16" ht="12.75" customHeight="1" thickBot="1" x14ac:dyDescent="0.25">
      <c r="A197" s="14" t="str">
        <f t="shared" si="12"/>
        <v> AAC 1.94 </v>
      </c>
      <c r="B197" s="20" t="str">
        <f t="shared" si="13"/>
        <v>I</v>
      </c>
      <c r="C197" s="14">
        <f t="shared" si="14"/>
        <v>25833.381000000001</v>
      </c>
      <c r="D197" s="17" t="str">
        <f t="shared" si="15"/>
        <v>vis</v>
      </c>
      <c r="E197" s="50">
        <f>VLOOKUP(C197,'Active 1'!C$21:E$784,3,FALSE)</f>
        <v>-8934.9916325231443</v>
      </c>
      <c r="F197" s="20" t="s">
        <v>857</v>
      </c>
      <c r="G197" s="17" t="str">
        <f t="shared" si="16"/>
        <v>25833.381</v>
      </c>
      <c r="H197" s="14">
        <f t="shared" si="17"/>
        <v>-8935</v>
      </c>
      <c r="I197" s="52" t="s">
        <v>1307</v>
      </c>
      <c r="J197" s="53" t="s">
        <v>1308</v>
      </c>
      <c r="K197" s="52">
        <v>-8935</v>
      </c>
      <c r="L197" s="52" t="s">
        <v>799</v>
      </c>
      <c r="M197" s="53" t="s">
        <v>727</v>
      </c>
      <c r="N197" s="53"/>
      <c r="O197" s="54" t="s">
        <v>1309</v>
      </c>
      <c r="P197" s="54" t="s">
        <v>1310</v>
      </c>
    </row>
    <row r="198" spans="1:16" ht="12.75" customHeight="1" thickBot="1" x14ac:dyDescent="0.25">
      <c r="A198" s="14" t="str">
        <f t="shared" si="12"/>
        <v> AN 242.11 </v>
      </c>
      <c r="B198" s="20" t="str">
        <f t="shared" si="13"/>
        <v>I</v>
      </c>
      <c r="C198" s="14">
        <f t="shared" si="14"/>
        <v>25878.305</v>
      </c>
      <c r="D198" s="17" t="str">
        <f t="shared" si="15"/>
        <v>vis</v>
      </c>
      <c r="E198" s="50">
        <f>VLOOKUP(C198,'Active 1'!C$21:E$784,3,FALSE)</f>
        <v>-8905.9869619731762</v>
      </c>
      <c r="F198" s="20" t="s">
        <v>857</v>
      </c>
      <c r="G198" s="17" t="str">
        <f t="shared" si="16"/>
        <v>25878.305</v>
      </c>
      <c r="H198" s="14">
        <f t="shared" si="17"/>
        <v>-8906</v>
      </c>
      <c r="I198" s="52" t="s">
        <v>1311</v>
      </c>
      <c r="J198" s="53" t="s">
        <v>1312</v>
      </c>
      <c r="K198" s="52">
        <v>-8906</v>
      </c>
      <c r="L198" s="52" t="s">
        <v>1313</v>
      </c>
      <c r="M198" s="53" t="s">
        <v>727</v>
      </c>
      <c r="N198" s="53"/>
      <c r="O198" s="54" t="s">
        <v>1253</v>
      </c>
      <c r="P198" s="54" t="s">
        <v>1254</v>
      </c>
    </row>
    <row r="199" spans="1:16" ht="12.75" customHeight="1" thickBot="1" x14ac:dyDescent="0.25">
      <c r="A199" s="14" t="str">
        <f t="shared" si="12"/>
        <v> AN 242.11 </v>
      </c>
      <c r="B199" s="20" t="str">
        <f t="shared" si="13"/>
        <v>I</v>
      </c>
      <c r="C199" s="14">
        <f t="shared" si="14"/>
        <v>25881.382000000001</v>
      </c>
      <c r="D199" s="17" t="str">
        <f t="shared" si="15"/>
        <v>vis</v>
      </c>
      <c r="E199" s="50">
        <f>VLOOKUP(C199,'Active 1'!C$21:E$784,3,FALSE)</f>
        <v>-8904.000331858264</v>
      </c>
      <c r="F199" s="20" t="s">
        <v>857</v>
      </c>
      <c r="G199" s="17" t="str">
        <f t="shared" si="16"/>
        <v>25881.382</v>
      </c>
      <c r="H199" s="14">
        <f t="shared" si="17"/>
        <v>-8904</v>
      </c>
      <c r="I199" s="52" t="s">
        <v>1314</v>
      </c>
      <c r="J199" s="53" t="s">
        <v>1315</v>
      </c>
      <c r="K199" s="52">
        <v>-8904</v>
      </c>
      <c r="L199" s="52" t="s">
        <v>736</v>
      </c>
      <c r="M199" s="53" t="s">
        <v>727</v>
      </c>
      <c r="N199" s="53"/>
      <c r="O199" s="54" t="s">
        <v>1253</v>
      </c>
      <c r="P199" s="54" t="s">
        <v>1254</v>
      </c>
    </row>
    <row r="200" spans="1:16" ht="12.75" customHeight="1" thickBot="1" x14ac:dyDescent="0.25">
      <c r="A200" s="14" t="str">
        <f t="shared" si="12"/>
        <v> AAC 3.95 </v>
      </c>
      <c r="B200" s="20" t="str">
        <f t="shared" si="13"/>
        <v>I</v>
      </c>
      <c r="C200" s="14">
        <f t="shared" si="14"/>
        <v>26945.462</v>
      </c>
      <c r="D200" s="17" t="str">
        <f t="shared" si="15"/>
        <v>vis</v>
      </c>
      <c r="E200" s="50">
        <f>VLOOKUP(C200,'Active 1'!C$21:E$784,3,FALSE)</f>
        <v>-8216.9891610184059</v>
      </c>
      <c r="F200" s="20" t="s">
        <v>857</v>
      </c>
      <c r="G200" s="17" t="str">
        <f t="shared" si="16"/>
        <v>26945.462</v>
      </c>
      <c r="H200" s="14">
        <f t="shared" si="17"/>
        <v>-8217</v>
      </c>
      <c r="I200" s="52" t="s">
        <v>1316</v>
      </c>
      <c r="J200" s="53" t="s">
        <v>1317</v>
      </c>
      <c r="K200" s="52">
        <v>-8217</v>
      </c>
      <c r="L200" s="52" t="s">
        <v>1318</v>
      </c>
      <c r="M200" s="53" t="s">
        <v>727</v>
      </c>
      <c r="N200" s="53"/>
      <c r="O200" s="54" t="s">
        <v>1319</v>
      </c>
      <c r="P200" s="54" t="s">
        <v>1320</v>
      </c>
    </row>
    <row r="201" spans="1:16" ht="12.75" customHeight="1" thickBot="1" x14ac:dyDescent="0.25">
      <c r="A201" s="14" t="str">
        <f t="shared" si="12"/>
        <v> AN 261.255 </v>
      </c>
      <c r="B201" s="20" t="str">
        <f t="shared" si="13"/>
        <v>I</v>
      </c>
      <c r="C201" s="14">
        <f t="shared" si="14"/>
        <v>27261.431</v>
      </c>
      <c r="D201" s="17" t="str">
        <f t="shared" si="15"/>
        <v>vis</v>
      </c>
      <c r="E201" s="50">
        <f>VLOOKUP(C201,'Active 1'!C$21:E$784,3,FALSE)</f>
        <v>-8012.9873635604145</v>
      </c>
      <c r="F201" s="20" t="s">
        <v>857</v>
      </c>
      <c r="G201" s="17" t="str">
        <f t="shared" si="16"/>
        <v>27261.431</v>
      </c>
      <c r="H201" s="14">
        <f t="shared" si="17"/>
        <v>-8013</v>
      </c>
      <c r="I201" s="52" t="s">
        <v>1321</v>
      </c>
      <c r="J201" s="53" t="s">
        <v>1322</v>
      </c>
      <c r="K201" s="52">
        <v>-8013</v>
      </c>
      <c r="L201" s="52" t="s">
        <v>741</v>
      </c>
      <c r="M201" s="53" t="s">
        <v>727</v>
      </c>
      <c r="N201" s="53"/>
      <c r="O201" s="54" t="s">
        <v>1323</v>
      </c>
      <c r="P201" s="54" t="s">
        <v>1324</v>
      </c>
    </row>
    <row r="202" spans="1:16" ht="12.75" customHeight="1" thickBot="1" x14ac:dyDescent="0.25">
      <c r="A202" s="14" t="str">
        <f t="shared" si="12"/>
        <v> AN 254.374 </v>
      </c>
      <c r="B202" s="20" t="str">
        <f t="shared" si="13"/>
        <v>I</v>
      </c>
      <c r="C202" s="14">
        <f t="shared" si="14"/>
        <v>27580.495999999999</v>
      </c>
      <c r="D202" s="17" t="str">
        <f t="shared" si="15"/>
        <v>vis</v>
      </c>
      <c r="E202" s="50">
        <f>VLOOKUP(C202,'Active 1'!C$21:E$784,3,FALSE)</f>
        <v>-7806.9866688532311</v>
      </c>
      <c r="F202" s="20" t="s">
        <v>857</v>
      </c>
      <c r="G202" s="17" t="str">
        <f t="shared" si="16"/>
        <v>27580.496</v>
      </c>
      <c r="H202" s="14">
        <f t="shared" si="17"/>
        <v>-7807</v>
      </c>
      <c r="I202" s="52" t="s">
        <v>1325</v>
      </c>
      <c r="J202" s="53" t="s">
        <v>1326</v>
      </c>
      <c r="K202" s="52">
        <v>-7807</v>
      </c>
      <c r="L202" s="52" t="s">
        <v>746</v>
      </c>
      <c r="M202" s="53" t="s">
        <v>727</v>
      </c>
      <c r="N202" s="53"/>
      <c r="O202" s="54" t="s">
        <v>731</v>
      </c>
      <c r="P202" s="54" t="s">
        <v>1327</v>
      </c>
    </row>
    <row r="203" spans="1:16" ht="12.75" customHeight="1" thickBot="1" x14ac:dyDescent="0.25">
      <c r="A203" s="14" t="str">
        <f t="shared" ref="A203:A266" si="18">P203</f>
        <v> AN 254.374 </v>
      </c>
      <c r="B203" s="20" t="str">
        <f t="shared" ref="B203:B266" si="19">IF(H203=INT(H203),"I","II")</f>
        <v>I</v>
      </c>
      <c r="C203" s="14">
        <f t="shared" ref="C203:C266" si="20">1*G203</f>
        <v>27608.368999999999</v>
      </c>
      <c r="D203" s="17" t="str">
        <f t="shared" ref="D203:D266" si="21">VLOOKUP(F203,I$1:J$5,2,FALSE)</f>
        <v>vis</v>
      </c>
      <c r="E203" s="50">
        <f>VLOOKUP(C203,'Active 1'!C$21:E$784,3,FALSE)</f>
        <v>-7788.9907828626865</v>
      </c>
      <c r="F203" s="20" t="s">
        <v>857</v>
      </c>
      <c r="G203" s="17" t="str">
        <f t="shared" ref="G203:G266" si="22">MID(I203,3,LEN(I203)-3)</f>
        <v>27608.369</v>
      </c>
      <c r="H203" s="14">
        <f t="shared" ref="H203:H266" si="23">1*K203</f>
        <v>-7789</v>
      </c>
      <c r="I203" s="52" t="s">
        <v>1328</v>
      </c>
      <c r="J203" s="53" t="s">
        <v>1329</v>
      </c>
      <c r="K203" s="52">
        <v>-7789</v>
      </c>
      <c r="L203" s="52" t="s">
        <v>1318</v>
      </c>
      <c r="M203" s="53" t="s">
        <v>727</v>
      </c>
      <c r="N203" s="53"/>
      <c r="O203" s="54" t="s">
        <v>731</v>
      </c>
      <c r="P203" s="54" t="s">
        <v>1327</v>
      </c>
    </row>
    <row r="204" spans="1:16" ht="12.75" customHeight="1" thickBot="1" x14ac:dyDescent="0.25">
      <c r="A204" s="14" t="str">
        <f t="shared" si="18"/>
        <v> AN 254.374 </v>
      </c>
      <c r="B204" s="20" t="str">
        <f t="shared" si="19"/>
        <v>I</v>
      </c>
      <c r="C204" s="14">
        <f t="shared" si="20"/>
        <v>27611.469000000001</v>
      </c>
      <c r="D204" s="17" t="str">
        <f t="shared" si="21"/>
        <v>vis</v>
      </c>
      <c r="E204" s="50">
        <f>VLOOKUP(C204,'Active 1'!C$21:E$784,3,FALSE)</f>
        <v>-7786.9893030589074</v>
      </c>
      <c r="F204" s="20" t="s">
        <v>857</v>
      </c>
      <c r="G204" s="17" t="str">
        <f t="shared" si="22"/>
        <v>27611.469</v>
      </c>
      <c r="H204" s="14">
        <f t="shared" si="23"/>
        <v>-7787</v>
      </c>
      <c r="I204" s="52" t="s">
        <v>1330</v>
      </c>
      <c r="J204" s="53" t="s">
        <v>1331</v>
      </c>
      <c r="K204" s="52">
        <v>-7787</v>
      </c>
      <c r="L204" s="52" t="s">
        <v>1332</v>
      </c>
      <c r="M204" s="53" t="s">
        <v>727</v>
      </c>
      <c r="N204" s="53"/>
      <c r="O204" s="54" t="s">
        <v>731</v>
      </c>
      <c r="P204" s="54" t="s">
        <v>1327</v>
      </c>
    </row>
    <row r="205" spans="1:16" ht="12.75" customHeight="1" thickBot="1" x14ac:dyDescent="0.25">
      <c r="A205" s="14" t="str">
        <f t="shared" si="18"/>
        <v> AN 254.374 </v>
      </c>
      <c r="B205" s="20" t="str">
        <f t="shared" si="19"/>
        <v>I</v>
      </c>
      <c r="C205" s="14">
        <f t="shared" si="20"/>
        <v>27625.403999999999</v>
      </c>
      <c r="D205" s="17" t="str">
        <f t="shared" si="21"/>
        <v>vis</v>
      </c>
      <c r="E205" s="50">
        <f>VLOOKUP(C205,'Active 1'!C$21:E$784,3,FALSE)</f>
        <v>-7777.9923285216064</v>
      </c>
      <c r="F205" s="20" t="s">
        <v>857</v>
      </c>
      <c r="G205" s="17" t="str">
        <f t="shared" si="22"/>
        <v>27625.404</v>
      </c>
      <c r="H205" s="14">
        <f t="shared" si="23"/>
        <v>-7778</v>
      </c>
      <c r="I205" s="52" t="s">
        <v>1333</v>
      </c>
      <c r="J205" s="53" t="s">
        <v>1334</v>
      </c>
      <c r="K205" s="52">
        <v>-7778</v>
      </c>
      <c r="L205" s="52" t="s">
        <v>1302</v>
      </c>
      <c r="M205" s="53" t="s">
        <v>727</v>
      </c>
      <c r="N205" s="53"/>
      <c r="O205" s="54" t="s">
        <v>731</v>
      </c>
      <c r="P205" s="54" t="s">
        <v>1327</v>
      </c>
    </row>
    <row r="206" spans="1:16" ht="12.75" customHeight="1" thickBot="1" x14ac:dyDescent="0.25">
      <c r="A206" s="14" t="str">
        <f t="shared" si="18"/>
        <v> AN 254.374 </v>
      </c>
      <c r="B206" s="20" t="str">
        <f t="shared" si="19"/>
        <v>I</v>
      </c>
      <c r="C206" s="14">
        <f t="shared" si="20"/>
        <v>27628.508000000002</v>
      </c>
      <c r="D206" s="17" t="str">
        <f t="shared" si="21"/>
        <v>vis</v>
      </c>
      <c r="E206" s="50">
        <f>VLOOKUP(C206,'Active 1'!C$21:E$784,3,FALSE)</f>
        <v>-7775.988266163241</v>
      </c>
      <c r="F206" s="20" t="s">
        <v>857</v>
      </c>
      <c r="G206" s="17" t="str">
        <f t="shared" si="22"/>
        <v>27628.508</v>
      </c>
      <c r="H206" s="14">
        <f t="shared" si="23"/>
        <v>-7776</v>
      </c>
      <c r="I206" s="52" t="s">
        <v>1335</v>
      </c>
      <c r="J206" s="53" t="s">
        <v>1336</v>
      </c>
      <c r="K206" s="52">
        <v>-7776</v>
      </c>
      <c r="L206" s="52" t="s">
        <v>741</v>
      </c>
      <c r="M206" s="53" t="s">
        <v>727</v>
      </c>
      <c r="N206" s="53"/>
      <c r="O206" s="54" t="s">
        <v>731</v>
      </c>
      <c r="P206" s="54" t="s">
        <v>1327</v>
      </c>
    </row>
    <row r="207" spans="1:16" ht="12.75" customHeight="1" thickBot="1" x14ac:dyDescent="0.25">
      <c r="A207" s="14" t="str">
        <f t="shared" si="18"/>
        <v> AN 254.374 </v>
      </c>
      <c r="B207" s="20" t="str">
        <f t="shared" si="19"/>
        <v>I</v>
      </c>
      <c r="C207" s="14">
        <f t="shared" si="20"/>
        <v>27639.363000000001</v>
      </c>
      <c r="D207" s="17" t="str">
        <f t="shared" si="21"/>
        <v>vis</v>
      </c>
      <c r="E207" s="50">
        <f>VLOOKUP(C207,'Active 1'!C$21:E$784,3,FALSE)</f>
        <v>-7768.9798586567886</v>
      </c>
      <c r="F207" s="20" t="s">
        <v>857</v>
      </c>
      <c r="G207" s="17" t="str">
        <f t="shared" si="22"/>
        <v>27639.363</v>
      </c>
      <c r="H207" s="14">
        <f t="shared" si="23"/>
        <v>-7769</v>
      </c>
      <c r="I207" s="52" t="s">
        <v>1337</v>
      </c>
      <c r="J207" s="53" t="s">
        <v>1338</v>
      </c>
      <c r="K207" s="52">
        <v>-7769</v>
      </c>
      <c r="L207" s="52" t="s">
        <v>1339</v>
      </c>
      <c r="M207" s="53" t="s">
        <v>727</v>
      </c>
      <c r="N207" s="53"/>
      <c r="O207" s="54" t="s">
        <v>731</v>
      </c>
      <c r="P207" s="54" t="s">
        <v>1327</v>
      </c>
    </row>
    <row r="208" spans="1:16" ht="12.75" customHeight="1" thickBot="1" x14ac:dyDescent="0.25">
      <c r="A208" s="14" t="str">
        <f t="shared" si="18"/>
        <v> AN 254.374 </v>
      </c>
      <c r="B208" s="20" t="str">
        <f t="shared" si="19"/>
        <v>I</v>
      </c>
      <c r="C208" s="14">
        <f t="shared" si="20"/>
        <v>27642.437999999998</v>
      </c>
      <c r="D208" s="17" t="str">
        <f t="shared" si="21"/>
        <v>vis</v>
      </c>
      <c r="E208" s="50">
        <f>VLOOKUP(C208,'Active 1'!C$21:E$784,3,FALSE)</f>
        <v>-7766.9945198191717</v>
      </c>
      <c r="F208" s="20" t="s">
        <v>857</v>
      </c>
      <c r="G208" s="17" t="str">
        <f t="shared" si="22"/>
        <v>27642.438</v>
      </c>
      <c r="H208" s="14">
        <f t="shared" si="23"/>
        <v>-7767</v>
      </c>
      <c r="I208" s="52" t="s">
        <v>1340</v>
      </c>
      <c r="J208" s="53" t="s">
        <v>1341</v>
      </c>
      <c r="K208" s="52">
        <v>-7767</v>
      </c>
      <c r="L208" s="52" t="s">
        <v>739</v>
      </c>
      <c r="M208" s="53" t="s">
        <v>727</v>
      </c>
      <c r="N208" s="53"/>
      <c r="O208" s="54" t="s">
        <v>731</v>
      </c>
      <c r="P208" s="54" t="s">
        <v>1327</v>
      </c>
    </row>
    <row r="209" spans="1:16" ht="12.75" customHeight="1" thickBot="1" x14ac:dyDescent="0.25">
      <c r="A209" s="14" t="str">
        <f t="shared" si="18"/>
        <v> AN 254.374 </v>
      </c>
      <c r="B209" s="20" t="str">
        <f t="shared" si="19"/>
        <v>I</v>
      </c>
      <c r="C209" s="14">
        <f t="shared" si="20"/>
        <v>27656.388999999999</v>
      </c>
      <c r="D209" s="17" t="str">
        <f t="shared" si="21"/>
        <v>vis</v>
      </c>
      <c r="E209" s="50">
        <f>VLOOKUP(C209,'Active 1'!C$21:E$784,3,FALSE)</f>
        <v>-7757.9872150635265</v>
      </c>
      <c r="F209" s="20" t="s">
        <v>857</v>
      </c>
      <c r="G209" s="17" t="str">
        <f t="shared" si="22"/>
        <v>27656.389</v>
      </c>
      <c r="H209" s="14">
        <f t="shared" si="23"/>
        <v>-7758</v>
      </c>
      <c r="I209" s="52" t="s">
        <v>1342</v>
      </c>
      <c r="J209" s="53" t="s">
        <v>1343</v>
      </c>
      <c r="K209" s="52">
        <v>-7758</v>
      </c>
      <c r="L209" s="52" t="s">
        <v>756</v>
      </c>
      <c r="M209" s="53" t="s">
        <v>727</v>
      </c>
      <c r="N209" s="53"/>
      <c r="O209" s="54" t="s">
        <v>731</v>
      </c>
      <c r="P209" s="54" t="s">
        <v>1327</v>
      </c>
    </row>
    <row r="210" spans="1:16" ht="12.75" customHeight="1" thickBot="1" x14ac:dyDescent="0.25">
      <c r="A210" s="14" t="str">
        <f t="shared" si="18"/>
        <v> AN 254.374 </v>
      </c>
      <c r="B210" s="20" t="str">
        <f t="shared" si="19"/>
        <v>I</v>
      </c>
      <c r="C210" s="14">
        <f t="shared" si="20"/>
        <v>27659.483</v>
      </c>
      <c r="D210" s="17" t="str">
        <f t="shared" si="21"/>
        <v>vis</v>
      </c>
      <c r="E210" s="50">
        <f>VLOOKUP(C210,'Active 1'!C$21:E$784,3,FALSE)</f>
        <v>-7755.9896090916263</v>
      </c>
      <c r="F210" s="20" t="s">
        <v>857</v>
      </c>
      <c r="G210" s="17" t="str">
        <f t="shared" si="22"/>
        <v>27659.483</v>
      </c>
      <c r="H210" s="14">
        <f t="shared" si="23"/>
        <v>-7756</v>
      </c>
      <c r="I210" s="52" t="s">
        <v>1344</v>
      </c>
      <c r="J210" s="53" t="s">
        <v>1345</v>
      </c>
      <c r="K210" s="52">
        <v>-7756</v>
      </c>
      <c r="L210" s="52" t="s">
        <v>1332</v>
      </c>
      <c r="M210" s="53" t="s">
        <v>727</v>
      </c>
      <c r="N210" s="53"/>
      <c r="O210" s="54" t="s">
        <v>731</v>
      </c>
      <c r="P210" s="54" t="s">
        <v>1327</v>
      </c>
    </row>
    <row r="211" spans="1:16" ht="12.75" customHeight="1" thickBot="1" x14ac:dyDescent="0.25">
      <c r="A211" s="14" t="str">
        <f t="shared" si="18"/>
        <v> AN 259.191 </v>
      </c>
      <c r="B211" s="20" t="str">
        <f t="shared" si="19"/>
        <v>I</v>
      </c>
      <c r="C211" s="14">
        <f t="shared" si="20"/>
        <v>27933.634999999998</v>
      </c>
      <c r="D211" s="17" t="str">
        <f t="shared" si="21"/>
        <v>vis</v>
      </c>
      <c r="E211" s="50">
        <f>VLOOKUP(C211,'Active 1'!C$21:E$784,3,FALSE)</f>
        <v>-7578.9864829093021</v>
      </c>
      <c r="F211" s="20" t="s">
        <v>857</v>
      </c>
      <c r="G211" s="17" t="str">
        <f t="shared" si="22"/>
        <v>27933.635</v>
      </c>
      <c r="H211" s="14">
        <f t="shared" si="23"/>
        <v>-7579</v>
      </c>
      <c r="I211" s="52" t="s">
        <v>1346</v>
      </c>
      <c r="J211" s="53" t="s">
        <v>1347</v>
      </c>
      <c r="K211" s="52">
        <v>-7579</v>
      </c>
      <c r="L211" s="52" t="s">
        <v>798</v>
      </c>
      <c r="M211" s="53" t="s">
        <v>727</v>
      </c>
      <c r="N211" s="53"/>
      <c r="O211" s="54" t="s">
        <v>731</v>
      </c>
      <c r="P211" s="54" t="s">
        <v>1348</v>
      </c>
    </row>
    <row r="212" spans="1:16" ht="12.75" customHeight="1" thickBot="1" x14ac:dyDescent="0.25">
      <c r="A212" s="14" t="str">
        <f t="shared" si="18"/>
        <v> AN 259.191 </v>
      </c>
      <c r="B212" s="20" t="str">
        <f t="shared" si="19"/>
        <v>I</v>
      </c>
      <c r="C212" s="14">
        <f t="shared" si="20"/>
        <v>27944.482</v>
      </c>
      <c r="D212" s="17" t="str">
        <f t="shared" si="21"/>
        <v>vis</v>
      </c>
      <c r="E212" s="50">
        <f>VLOOKUP(C212,'Active 1'!C$21:E$784,3,FALSE)</f>
        <v>-7571.9832405120187</v>
      </c>
      <c r="F212" s="20" t="s">
        <v>857</v>
      </c>
      <c r="G212" s="17" t="str">
        <f t="shared" si="22"/>
        <v>27944.482</v>
      </c>
      <c r="H212" s="14">
        <f t="shared" si="23"/>
        <v>-7572</v>
      </c>
      <c r="I212" s="52" t="s">
        <v>1349</v>
      </c>
      <c r="J212" s="53" t="s">
        <v>1350</v>
      </c>
      <c r="K212" s="52">
        <v>-7572</v>
      </c>
      <c r="L212" s="52" t="s">
        <v>791</v>
      </c>
      <c r="M212" s="53" t="s">
        <v>727</v>
      </c>
      <c r="N212" s="53"/>
      <c r="O212" s="54" t="s">
        <v>731</v>
      </c>
      <c r="P212" s="54" t="s">
        <v>1348</v>
      </c>
    </row>
    <row r="213" spans="1:16" ht="12.75" customHeight="1" thickBot="1" x14ac:dyDescent="0.25">
      <c r="A213" s="14" t="str">
        <f t="shared" si="18"/>
        <v> AN 259.191 </v>
      </c>
      <c r="B213" s="20" t="str">
        <f t="shared" si="19"/>
        <v>I</v>
      </c>
      <c r="C213" s="14">
        <f t="shared" si="20"/>
        <v>27961.508000000002</v>
      </c>
      <c r="D213" s="17" t="str">
        <f t="shared" si="21"/>
        <v>vis</v>
      </c>
      <c r="E213" s="50">
        <f>VLOOKUP(C213,'Active 1'!C$21:E$784,3,FALSE)</f>
        <v>-7560.9905969187548</v>
      </c>
      <c r="F213" s="20" t="s">
        <v>857</v>
      </c>
      <c r="G213" s="17" t="str">
        <f t="shared" si="22"/>
        <v>27961.508</v>
      </c>
      <c r="H213" s="14">
        <f t="shared" si="23"/>
        <v>-7561</v>
      </c>
      <c r="I213" s="52" t="s">
        <v>1351</v>
      </c>
      <c r="J213" s="53" t="s">
        <v>1352</v>
      </c>
      <c r="K213" s="52">
        <v>-7561</v>
      </c>
      <c r="L213" s="52" t="s">
        <v>1353</v>
      </c>
      <c r="M213" s="53" t="s">
        <v>727</v>
      </c>
      <c r="N213" s="53"/>
      <c r="O213" s="54" t="s">
        <v>731</v>
      </c>
      <c r="P213" s="54" t="s">
        <v>1348</v>
      </c>
    </row>
    <row r="214" spans="1:16" ht="12.75" customHeight="1" thickBot="1" x14ac:dyDescent="0.25">
      <c r="A214" s="14" t="str">
        <f t="shared" si="18"/>
        <v> AN 259.191 </v>
      </c>
      <c r="B214" s="20" t="str">
        <f t="shared" si="19"/>
        <v>I</v>
      </c>
      <c r="C214" s="14">
        <f t="shared" si="20"/>
        <v>27989.398000000001</v>
      </c>
      <c r="D214" s="17" t="str">
        <f t="shared" si="21"/>
        <v>vis</v>
      </c>
      <c r="E214" s="50">
        <f>VLOOKUP(C214,'Active 1'!C$21:E$784,3,FALSE)</f>
        <v>-7542.9837350712214</v>
      </c>
      <c r="F214" s="20" t="s">
        <v>857</v>
      </c>
      <c r="G214" s="17" t="str">
        <f t="shared" si="22"/>
        <v>27989.398</v>
      </c>
      <c r="H214" s="14">
        <f t="shared" si="23"/>
        <v>-7543</v>
      </c>
      <c r="I214" s="52" t="s">
        <v>1354</v>
      </c>
      <c r="J214" s="53" t="s">
        <v>1355</v>
      </c>
      <c r="K214" s="52">
        <v>-7543</v>
      </c>
      <c r="L214" s="52" t="s">
        <v>764</v>
      </c>
      <c r="M214" s="53" t="s">
        <v>727</v>
      </c>
      <c r="N214" s="53"/>
      <c r="O214" s="54" t="s">
        <v>731</v>
      </c>
      <c r="P214" s="54" t="s">
        <v>1348</v>
      </c>
    </row>
    <row r="215" spans="1:16" ht="12.75" customHeight="1" thickBot="1" x14ac:dyDescent="0.25">
      <c r="A215" s="14" t="str">
        <f t="shared" si="18"/>
        <v> AN 259.191 </v>
      </c>
      <c r="B215" s="20" t="str">
        <f t="shared" si="19"/>
        <v>I</v>
      </c>
      <c r="C215" s="14">
        <f t="shared" si="20"/>
        <v>28003.325000000001</v>
      </c>
      <c r="D215" s="17" t="str">
        <f t="shared" si="21"/>
        <v>vis</v>
      </c>
      <c r="E215" s="50">
        <f>VLOOKUP(C215,'Active 1'!C$21:E$784,3,FALSE)</f>
        <v>-7533.9919256430894</v>
      </c>
      <c r="F215" s="20" t="s">
        <v>857</v>
      </c>
      <c r="G215" s="17" t="str">
        <f t="shared" si="22"/>
        <v>28003.325</v>
      </c>
      <c r="H215" s="14">
        <f t="shared" si="23"/>
        <v>-7534</v>
      </c>
      <c r="I215" s="52" t="s">
        <v>1356</v>
      </c>
      <c r="J215" s="53" t="s">
        <v>1357</v>
      </c>
      <c r="K215" s="52">
        <v>-7534</v>
      </c>
      <c r="L215" s="52" t="s">
        <v>1318</v>
      </c>
      <c r="M215" s="53" t="s">
        <v>727</v>
      </c>
      <c r="N215" s="53"/>
      <c r="O215" s="54" t="s">
        <v>731</v>
      </c>
      <c r="P215" s="54" t="s">
        <v>1348</v>
      </c>
    </row>
    <row r="216" spans="1:16" ht="12.75" customHeight="1" thickBot="1" x14ac:dyDescent="0.25">
      <c r="A216" s="14" t="str">
        <f t="shared" si="18"/>
        <v> AN 259.191 </v>
      </c>
      <c r="B216" s="20" t="str">
        <f t="shared" si="19"/>
        <v>I</v>
      </c>
      <c r="C216" s="14">
        <f t="shared" si="20"/>
        <v>28023.464</v>
      </c>
      <c r="D216" s="17" t="str">
        <f t="shared" si="21"/>
        <v>vis</v>
      </c>
      <c r="E216" s="50">
        <f>VLOOKUP(C216,'Active 1'!C$21:E$784,3,FALSE)</f>
        <v>-7520.9894089436466</v>
      </c>
      <c r="F216" s="20" t="s">
        <v>857</v>
      </c>
      <c r="G216" s="17" t="str">
        <f t="shared" si="22"/>
        <v>28023.464</v>
      </c>
      <c r="H216" s="14">
        <f t="shared" si="23"/>
        <v>-7521</v>
      </c>
      <c r="I216" s="52" t="s">
        <v>1358</v>
      </c>
      <c r="J216" s="53" t="s">
        <v>1359</v>
      </c>
      <c r="K216" s="52">
        <v>-7521</v>
      </c>
      <c r="L216" s="52" t="s">
        <v>741</v>
      </c>
      <c r="M216" s="53" t="s">
        <v>727</v>
      </c>
      <c r="N216" s="53"/>
      <c r="O216" s="54" t="s">
        <v>731</v>
      </c>
      <c r="P216" s="54" t="s">
        <v>1348</v>
      </c>
    </row>
    <row r="217" spans="1:16" ht="12.75" customHeight="1" thickBot="1" x14ac:dyDescent="0.25">
      <c r="A217" s="14" t="str">
        <f t="shared" si="18"/>
        <v> AN 259.191 </v>
      </c>
      <c r="B217" s="20" t="str">
        <f t="shared" si="19"/>
        <v>I</v>
      </c>
      <c r="C217" s="14">
        <f t="shared" si="20"/>
        <v>28026.556</v>
      </c>
      <c r="D217" s="17" t="str">
        <f t="shared" si="21"/>
        <v>vis</v>
      </c>
      <c r="E217" s="50">
        <f>VLOOKUP(C217,'Active 1'!C$21:E$784,3,FALSE)</f>
        <v>-7518.9930942490391</v>
      </c>
      <c r="F217" s="20" t="s">
        <v>857</v>
      </c>
      <c r="G217" s="17" t="str">
        <f t="shared" si="22"/>
        <v>28026.556</v>
      </c>
      <c r="H217" s="14">
        <f t="shared" si="23"/>
        <v>-7519</v>
      </c>
      <c r="I217" s="52" t="s">
        <v>1360</v>
      </c>
      <c r="J217" s="53" t="s">
        <v>1361</v>
      </c>
      <c r="K217" s="52">
        <v>-7519</v>
      </c>
      <c r="L217" s="52" t="s">
        <v>740</v>
      </c>
      <c r="M217" s="53" t="s">
        <v>727</v>
      </c>
      <c r="N217" s="53"/>
      <c r="O217" s="54" t="s">
        <v>731</v>
      </c>
      <c r="P217" s="54" t="s">
        <v>1348</v>
      </c>
    </row>
    <row r="218" spans="1:16" ht="12.75" customHeight="1" thickBot="1" x14ac:dyDescent="0.25">
      <c r="A218" s="14" t="str">
        <f t="shared" si="18"/>
        <v> AN 259.191 </v>
      </c>
      <c r="B218" s="20" t="str">
        <f t="shared" si="19"/>
        <v>I</v>
      </c>
      <c r="C218" s="14">
        <f t="shared" si="20"/>
        <v>28037.412</v>
      </c>
      <c r="D218" s="17" t="str">
        <f t="shared" si="21"/>
        <v>vis</v>
      </c>
      <c r="E218" s="50">
        <f>VLOOKUP(C218,'Active 1'!C$21:E$784,3,FALSE)</f>
        <v>-7511.9840411039404</v>
      </c>
      <c r="F218" s="20" t="s">
        <v>857</v>
      </c>
      <c r="G218" s="17" t="str">
        <f t="shared" si="22"/>
        <v>28037.412</v>
      </c>
      <c r="H218" s="14">
        <f t="shared" si="23"/>
        <v>-7512</v>
      </c>
      <c r="I218" s="52" t="s">
        <v>1362</v>
      </c>
      <c r="J218" s="53" t="s">
        <v>1363</v>
      </c>
      <c r="K218" s="52">
        <v>-7512</v>
      </c>
      <c r="L218" s="52" t="s">
        <v>764</v>
      </c>
      <c r="M218" s="53" t="s">
        <v>727</v>
      </c>
      <c r="N218" s="53"/>
      <c r="O218" s="54" t="s">
        <v>731</v>
      </c>
      <c r="P218" s="54" t="s">
        <v>1348</v>
      </c>
    </row>
    <row r="219" spans="1:16" ht="12.75" customHeight="1" thickBot="1" x14ac:dyDescent="0.25">
      <c r="A219" s="14" t="str">
        <f t="shared" si="18"/>
        <v> AN 259.191 </v>
      </c>
      <c r="B219" s="20" t="str">
        <f t="shared" si="19"/>
        <v>I</v>
      </c>
      <c r="C219" s="14">
        <f t="shared" si="20"/>
        <v>28054.446</v>
      </c>
      <c r="D219" s="17" t="str">
        <f t="shared" si="21"/>
        <v>vis</v>
      </c>
      <c r="E219" s="50">
        <f>VLOOKUP(C219,'Active 1'!C$21:E$784,3,FALSE)</f>
        <v>-7500.9862324015057</v>
      </c>
      <c r="F219" s="20" t="s">
        <v>857</v>
      </c>
      <c r="G219" s="17" t="str">
        <f t="shared" si="22"/>
        <v>28054.446</v>
      </c>
      <c r="H219" s="14">
        <f t="shared" si="23"/>
        <v>-7501</v>
      </c>
      <c r="I219" s="52" t="s">
        <v>1364</v>
      </c>
      <c r="J219" s="53" t="s">
        <v>1365</v>
      </c>
      <c r="K219" s="52">
        <v>-7501</v>
      </c>
      <c r="L219" s="52" t="s">
        <v>755</v>
      </c>
      <c r="M219" s="53" t="s">
        <v>727</v>
      </c>
      <c r="N219" s="53"/>
      <c r="O219" s="54" t="s">
        <v>731</v>
      </c>
      <c r="P219" s="54" t="s">
        <v>1348</v>
      </c>
    </row>
    <row r="220" spans="1:16" ht="12.75" customHeight="1" thickBot="1" x14ac:dyDescent="0.25">
      <c r="A220" s="14" t="str">
        <f t="shared" si="18"/>
        <v> AN 259.191 </v>
      </c>
      <c r="B220" s="20" t="str">
        <f t="shared" si="19"/>
        <v>I</v>
      </c>
      <c r="C220" s="14">
        <f t="shared" si="20"/>
        <v>28068.383000000002</v>
      </c>
      <c r="D220" s="17" t="str">
        <f t="shared" si="21"/>
        <v>vis</v>
      </c>
      <c r="E220" s="50">
        <f>VLOOKUP(C220,'Active 1'!C$21:E$784,3,FALSE)</f>
        <v>-7491.9879665869094</v>
      </c>
      <c r="F220" s="20" t="s">
        <v>857</v>
      </c>
      <c r="G220" s="17" t="str">
        <f t="shared" si="22"/>
        <v>28068.383</v>
      </c>
      <c r="H220" s="14">
        <f t="shared" si="23"/>
        <v>-7492</v>
      </c>
      <c r="I220" s="52" t="s">
        <v>1366</v>
      </c>
      <c r="J220" s="53" t="s">
        <v>1367</v>
      </c>
      <c r="K220" s="52">
        <v>-7492</v>
      </c>
      <c r="L220" s="52" t="s">
        <v>746</v>
      </c>
      <c r="M220" s="53" t="s">
        <v>727</v>
      </c>
      <c r="N220" s="53"/>
      <c r="O220" s="54" t="s">
        <v>731</v>
      </c>
      <c r="P220" s="54" t="s">
        <v>1348</v>
      </c>
    </row>
    <row r="221" spans="1:16" ht="12.75" customHeight="1" thickBot="1" x14ac:dyDescent="0.25">
      <c r="A221" s="14" t="str">
        <f t="shared" si="18"/>
        <v> AN 266.19 </v>
      </c>
      <c r="B221" s="20" t="str">
        <f t="shared" si="19"/>
        <v>I</v>
      </c>
      <c r="C221" s="14">
        <f t="shared" si="20"/>
        <v>28373.516</v>
      </c>
      <c r="D221" s="17" t="str">
        <f t="shared" si="21"/>
        <v>vis</v>
      </c>
      <c r="E221" s="50">
        <f>VLOOKUP(C221,'Active 1'!C$21:E$784,3,FALSE)</f>
        <v>-7294.9823095010906</v>
      </c>
      <c r="F221" s="20" t="s">
        <v>857</v>
      </c>
      <c r="G221" s="17" t="str">
        <f t="shared" si="22"/>
        <v>28373.516</v>
      </c>
      <c r="H221" s="14">
        <f t="shared" si="23"/>
        <v>-7295</v>
      </c>
      <c r="I221" s="52" t="s">
        <v>1368</v>
      </c>
      <c r="J221" s="53" t="s">
        <v>1369</v>
      </c>
      <c r="K221" s="52">
        <v>-7295</v>
      </c>
      <c r="L221" s="52" t="s">
        <v>757</v>
      </c>
      <c r="M221" s="53" t="s">
        <v>727</v>
      </c>
      <c r="N221" s="53"/>
      <c r="O221" s="54" t="s">
        <v>731</v>
      </c>
      <c r="P221" s="54" t="s">
        <v>735</v>
      </c>
    </row>
    <row r="222" spans="1:16" ht="12.75" customHeight="1" thickBot="1" x14ac:dyDescent="0.25">
      <c r="A222" s="14" t="str">
        <f t="shared" si="18"/>
        <v> AN 266.19 </v>
      </c>
      <c r="B222" s="20" t="str">
        <f t="shared" si="19"/>
        <v>I</v>
      </c>
      <c r="C222" s="14">
        <f t="shared" si="20"/>
        <v>28376.608</v>
      </c>
      <c r="D222" s="17" t="str">
        <f t="shared" si="21"/>
        <v>vis</v>
      </c>
      <c r="E222" s="50">
        <f>VLOOKUP(C222,'Active 1'!C$21:E$784,3,FALSE)</f>
        <v>-7292.9859948064841</v>
      </c>
      <c r="F222" s="20" t="s">
        <v>857</v>
      </c>
      <c r="G222" s="17" t="str">
        <f t="shared" si="22"/>
        <v>28376.608</v>
      </c>
      <c r="H222" s="14">
        <f t="shared" si="23"/>
        <v>-7293</v>
      </c>
      <c r="I222" s="52" t="s">
        <v>1370</v>
      </c>
      <c r="J222" s="53" t="s">
        <v>1371</v>
      </c>
      <c r="K222" s="52">
        <v>-7293</v>
      </c>
      <c r="L222" s="52" t="s">
        <v>793</v>
      </c>
      <c r="M222" s="53" t="s">
        <v>727</v>
      </c>
      <c r="N222" s="53"/>
      <c r="O222" s="54" t="s">
        <v>731</v>
      </c>
      <c r="P222" s="54" t="s">
        <v>735</v>
      </c>
    </row>
    <row r="223" spans="1:16" ht="12.75" customHeight="1" thickBot="1" x14ac:dyDescent="0.25">
      <c r="A223" s="14" t="str">
        <f t="shared" si="18"/>
        <v> AN 266.19 </v>
      </c>
      <c r="B223" s="20" t="str">
        <f t="shared" si="19"/>
        <v>I</v>
      </c>
      <c r="C223" s="14">
        <f t="shared" si="20"/>
        <v>28387.460999999999</v>
      </c>
      <c r="D223" s="17" t="str">
        <f t="shared" si="21"/>
        <v>vis</v>
      </c>
      <c r="E223" s="50">
        <f>VLOOKUP(C223,'Active 1'!C$21:E$784,3,FALSE)</f>
        <v>-7285.9788785773244</v>
      </c>
      <c r="F223" s="20" t="s">
        <v>857</v>
      </c>
      <c r="G223" s="17" t="str">
        <f t="shared" si="22"/>
        <v>28387.461</v>
      </c>
      <c r="H223" s="14">
        <f t="shared" si="23"/>
        <v>-7286</v>
      </c>
      <c r="I223" s="52" t="s">
        <v>1372</v>
      </c>
      <c r="J223" s="53" t="s">
        <v>1373</v>
      </c>
      <c r="K223" s="52">
        <v>-7286</v>
      </c>
      <c r="L223" s="52" t="s">
        <v>778</v>
      </c>
      <c r="M223" s="53" t="s">
        <v>727</v>
      </c>
      <c r="N223" s="53"/>
      <c r="O223" s="54" t="s">
        <v>731</v>
      </c>
      <c r="P223" s="54" t="s">
        <v>735</v>
      </c>
    </row>
    <row r="224" spans="1:16" ht="12.75" customHeight="1" thickBot="1" x14ac:dyDescent="0.25">
      <c r="A224" s="14" t="str">
        <f t="shared" si="18"/>
        <v> AN 266.19 </v>
      </c>
      <c r="B224" s="20" t="str">
        <f t="shared" si="19"/>
        <v>I</v>
      </c>
      <c r="C224" s="14">
        <f t="shared" si="20"/>
        <v>28446.312999999998</v>
      </c>
      <c r="D224" s="17" t="str">
        <f t="shared" si="21"/>
        <v>vis</v>
      </c>
      <c r="E224" s="50">
        <f>VLOOKUP(C224,'Active 1'!C$21:E$784,3,FALSE)</f>
        <v>-7247.9817529605789</v>
      </c>
      <c r="F224" s="20" t="s">
        <v>857</v>
      </c>
      <c r="G224" s="17" t="str">
        <f t="shared" si="22"/>
        <v>28446.313</v>
      </c>
      <c r="H224" s="14">
        <f t="shared" si="23"/>
        <v>-7248</v>
      </c>
      <c r="I224" s="52" t="s">
        <v>1374</v>
      </c>
      <c r="J224" s="53" t="s">
        <v>1375</v>
      </c>
      <c r="K224" s="52">
        <v>-7248</v>
      </c>
      <c r="L224" s="52" t="s">
        <v>1339</v>
      </c>
      <c r="M224" s="53" t="s">
        <v>727</v>
      </c>
      <c r="N224" s="53"/>
      <c r="O224" s="54" t="s">
        <v>731</v>
      </c>
      <c r="P224" s="54" t="s">
        <v>735</v>
      </c>
    </row>
    <row r="225" spans="1:16" ht="12.75" customHeight="1" thickBot="1" x14ac:dyDescent="0.25">
      <c r="A225" s="14" t="str">
        <f t="shared" si="18"/>
        <v> AN 266.19 </v>
      </c>
      <c r="B225" s="20" t="str">
        <f t="shared" si="19"/>
        <v>I</v>
      </c>
      <c r="C225" s="14">
        <f t="shared" si="20"/>
        <v>28477.289000000001</v>
      </c>
      <c r="D225" s="17" t="str">
        <f t="shared" si="21"/>
        <v>vis</v>
      </c>
      <c r="E225" s="50">
        <f>VLOOKUP(C225,'Active 1'!C$21:E$784,3,FALSE)</f>
        <v>-7227.9824502503152</v>
      </c>
      <c r="F225" s="20" t="s">
        <v>857</v>
      </c>
      <c r="G225" s="17" t="str">
        <f t="shared" si="22"/>
        <v>28477.289</v>
      </c>
      <c r="H225" s="14">
        <f t="shared" si="23"/>
        <v>-7228</v>
      </c>
      <c r="I225" s="52" t="s">
        <v>1376</v>
      </c>
      <c r="J225" s="53" t="s">
        <v>1377</v>
      </c>
      <c r="K225" s="52">
        <v>-7228</v>
      </c>
      <c r="L225" s="52" t="s">
        <v>757</v>
      </c>
      <c r="M225" s="53" t="s">
        <v>727</v>
      </c>
      <c r="N225" s="53"/>
      <c r="O225" s="54" t="s">
        <v>731</v>
      </c>
      <c r="P225" s="54" t="s">
        <v>735</v>
      </c>
    </row>
    <row r="226" spans="1:16" ht="12.75" customHeight="1" thickBot="1" x14ac:dyDescent="0.25">
      <c r="A226" s="14" t="str">
        <f t="shared" si="18"/>
        <v> AN 266.19 </v>
      </c>
      <c r="B226" s="20" t="str">
        <f t="shared" si="19"/>
        <v>I</v>
      </c>
      <c r="C226" s="14">
        <f t="shared" si="20"/>
        <v>28689.485000000001</v>
      </c>
      <c r="D226" s="17" t="str">
        <f t="shared" si="21"/>
        <v>vis</v>
      </c>
      <c r="E226" s="50">
        <f>VLOOKUP(C226,'Active 1'!C$21:E$784,3,FALSE)</f>
        <v>-7090.9805120430983</v>
      </c>
      <c r="F226" s="20" t="s">
        <v>857</v>
      </c>
      <c r="G226" s="17" t="str">
        <f t="shared" si="22"/>
        <v>28689.485</v>
      </c>
      <c r="H226" s="14">
        <f t="shared" si="23"/>
        <v>-7091</v>
      </c>
      <c r="I226" s="52" t="s">
        <v>1378</v>
      </c>
      <c r="J226" s="53" t="s">
        <v>1379</v>
      </c>
      <c r="K226" s="52">
        <v>-7091</v>
      </c>
      <c r="L226" s="52" t="s">
        <v>786</v>
      </c>
      <c r="M226" s="53" t="s">
        <v>727</v>
      </c>
      <c r="N226" s="53"/>
      <c r="O226" s="54" t="s">
        <v>731</v>
      </c>
      <c r="P226" s="54" t="s">
        <v>735</v>
      </c>
    </row>
    <row r="227" spans="1:16" ht="12.75" customHeight="1" thickBot="1" x14ac:dyDescent="0.25">
      <c r="A227" s="14" t="str">
        <f t="shared" si="18"/>
        <v> RWAR 43.9 </v>
      </c>
      <c r="B227" s="20" t="str">
        <f t="shared" si="19"/>
        <v>I</v>
      </c>
      <c r="C227" s="14">
        <f t="shared" si="20"/>
        <v>28717.359799999998</v>
      </c>
      <c r="D227" s="17" t="str">
        <f t="shared" si="21"/>
        <v>vis</v>
      </c>
      <c r="E227" s="50">
        <f>VLOOKUP(C227,'Active 1'!C$21:E$784,3,FALSE)</f>
        <v>-7072.9834639029914</v>
      </c>
      <c r="F227" s="20" t="s">
        <v>857</v>
      </c>
      <c r="G227" s="17" t="str">
        <f t="shared" si="22"/>
        <v>28717.3598</v>
      </c>
      <c r="H227" s="14">
        <f t="shared" si="23"/>
        <v>-7073</v>
      </c>
      <c r="I227" s="52" t="s">
        <v>1380</v>
      </c>
      <c r="J227" s="53" t="s">
        <v>1381</v>
      </c>
      <c r="K227" s="52">
        <v>-7073</v>
      </c>
      <c r="L227" s="52" t="s">
        <v>1382</v>
      </c>
      <c r="M227" s="53" t="s">
        <v>727</v>
      </c>
      <c r="N227" s="53"/>
      <c r="O227" s="54" t="s">
        <v>1265</v>
      </c>
      <c r="P227" s="54" t="s">
        <v>1383</v>
      </c>
    </row>
    <row r="228" spans="1:16" ht="12.75" customHeight="1" thickBot="1" x14ac:dyDescent="0.25">
      <c r="A228" s="14" t="str">
        <f t="shared" si="18"/>
        <v> BZ 19.44 </v>
      </c>
      <c r="B228" s="20" t="str">
        <f t="shared" si="19"/>
        <v>I</v>
      </c>
      <c r="C228" s="14">
        <f t="shared" si="20"/>
        <v>28720.456999999999</v>
      </c>
      <c r="D228" s="17" t="str">
        <f t="shared" si="21"/>
        <v>vis</v>
      </c>
      <c r="E228" s="50">
        <f>VLOOKUP(C228,'Active 1'!C$21:E$784,3,FALSE)</f>
        <v>-7070.9837918874236</v>
      </c>
      <c r="F228" s="20" t="s">
        <v>857</v>
      </c>
      <c r="G228" s="17" t="str">
        <f t="shared" si="22"/>
        <v>28720.457</v>
      </c>
      <c r="H228" s="14">
        <f t="shared" si="23"/>
        <v>-7071</v>
      </c>
      <c r="I228" s="52" t="s">
        <v>1384</v>
      </c>
      <c r="J228" s="53" t="s">
        <v>1385</v>
      </c>
      <c r="K228" s="52">
        <v>-7071</v>
      </c>
      <c r="L228" s="52" t="s">
        <v>1386</v>
      </c>
      <c r="M228" s="53" t="s">
        <v>727</v>
      </c>
      <c r="N228" s="53"/>
      <c r="O228" s="54" t="s">
        <v>1265</v>
      </c>
      <c r="P228" s="54" t="s">
        <v>1387</v>
      </c>
    </row>
    <row r="229" spans="1:16" ht="12.75" customHeight="1" thickBot="1" x14ac:dyDescent="0.25">
      <c r="A229" s="14" t="str">
        <f t="shared" si="18"/>
        <v> AN 266.19 </v>
      </c>
      <c r="B229" s="20" t="str">
        <f t="shared" si="19"/>
        <v>I</v>
      </c>
      <c r="C229" s="14">
        <f t="shared" si="20"/>
        <v>28751.429</v>
      </c>
      <c r="D229" s="17" t="str">
        <f t="shared" si="21"/>
        <v>vis</v>
      </c>
      <c r="E229" s="50">
        <f>VLOOKUP(C229,'Active 1'!C$21:E$784,3,FALSE)</f>
        <v>-7050.9870717317463</v>
      </c>
      <c r="F229" s="20" t="s">
        <v>857</v>
      </c>
      <c r="G229" s="17" t="str">
        <f t="shared" si="22"/>
        <v>28751.429</v>
      </c>
      <c r="H229" s="14">
        <f t="shared" si="23"/>
        <v>-7051</v>
      </c>
      <c r="I229" s="52" t="s">
        <v>1388</v>
      </c>
      <c r="J229" s="53" t="s">
        <v>1389</v>
      </c>
      <c r="K229" s="52">
        <v>-7051</v>
      </c>
      <c r="L229" s="52" t="s">
        <v>793</v>
      </c>
      <c r="M229" s="53" t="s">
        <v>727</v>
      </c>
      <c r="N229" s="53"/>
      <c r="O229" s="54" t="s">
        <v>731</v>
      </c>
      <c r="P229" s="54" t="s">
        <v>735</v>
      </c>
    </row>
    <row r="230" spans="1:16" ht="12.75" customHeight="1" thickBot="1" x14ac:dyDescent="0.25">
      <c r="A230" s="14" t="str">
        <f t="shared" si="18"/>
        <v> AN 266.19 </v>
      </c>
      <c r="B230" s="20" t="str">
        <f t="shared" si="19"/>
        <v>I</v>
      </c>
      <c r="C230" s="14">
        <f t="shared" si="20"/>
        <v>28779.312000000002</v>
      </c>
      <c r="D230" s="17" t="str">
        <f t="shared" si="21"/>
        <v>vis</v>
      </c>
      <c r="E230" s="50">
        <f>VLOOKUP(C230,'Active 1'!C$21:E$784,3,FALSE)</f>
        <v>-7032.9847293547364</v>
      </c>
      <c r="F230" s="20" t="s">
        <v>857</v>
      </c>
      <c r="G230" s="17" t="str">
        <f t="shared" si="22"/>
        <v>28779.312</v>
      </c>
      <c r="H230" s="14">
        <f t="shared" si="23"/>
        <v>-7033</v>
      </c>
      <c r="I230" s="52" t="s">
        <v>1390</v>
      </c>
      <c r="J230" s="53" t="s">
        <v>1391</v>
      </c>
      <c r="K230" s="52">
        <v>-7033</v>
      </c>
      <c r="L230" s="52" t="s">
        <v>761</v>
      </c>
      <c r="M230" s="53" t="s">
        <v>727</v>
      </c>
      <c r="N230" s="53"/>
      <c r="O230" s="54" t="s">
        <v>731</v>
      </c>
      <c r="P230" s="54" t="s">
        <v>735</v>
      </c>
    </row>
    <row r="231" spans="1:16" ht="12.75" customHeight="1" thickBot="1" x14ac:dyDescent="0.25">
      <c r="A231" s="14" t="str">
        <f t="shared" si="18"/>
        <v> AN 266.19 </v>
      </c>
      <c r="B231" s="20" t="str">
        <f t="shared" si="19"/>
        <v>I</v>
      </c>
      <c r="C231" s="14">
        <f t="shared" si="20"/>
        <v>28782.42</v>
      </c>
      <c r="D231" s="17" t="str">
        <f t="shared" si="21"/>
        <v>vis</v>
      </c>
      <c r="E231" s="50">
        <f>VLOOKUP(C231,'Active 1'!C$21:E$784,3,FALSE)</f>
        <v>-7030.9780844417901</v>
      </c>
      <c r="F231" s="20" t="s">
        <v>857</v>
      </c>
      <c r="G231" s="17" t="str">
        <f t="shared" si="22"/>
        <v>28782.420</v>
      </c>
      <c r="H231" s="14">
        <f t="shared" si="23"/>
        <v>-7031</v>
      </c>
      <c r="I231" s="52" t="s">
        <v>1392</v>
      </c>
      <c r="J231" s="53" t="s">
        <v>1393</v>
      </c>
      <c r="K231" s="52">
        <v>-7031</v>
      </c>
      <c r="L231" s="52" t="s">
        <v>1394</v>
      </c>
      <c r="M231" s="53" t="s">
        <v>727</v>
      </c>
      <c r="N231" s="53"/>
      <c r="O231" s="54" t="s">
        <v>731</v>
      </c>
      <c r="P231" s="54" t="s">
        <v>735</v>
      </c>
    </row>
    <row r="232" spans="1:16" ht="12.75" customHeight="1" thickBot="1" x14ac:dyDescent="0.25">
      <c r="A232" s="14" t="str">
        <f t="shared" si="18"/>
        <v> AN 266.19 </v>
      </c>
      <c r="B232" s="20" t="str">
        <f t="shared" si="19"/>
        <v>I</v>
      </c>
      <c r="C232" s="14">
        <f t="shared" si="20"/>
        <v>28827.330999999998</v>
      </c>
      <c r="D232" s="17" t="str">
        <f t="shared" si="21"/>
        <v>vis</v>
      </c>
      <c r="E232" s="50">
        <f>VLOOKUP(C232,'Active 1'!C$21:E$784,3,FALSE)</f>
        <v>-7001.9818071942245</v>
      </c>
      <c r="F232" s="20" t="s">
        <v>857</v>
      </c>
      <c r="G232" s="17" t="str">
        <f t="shared" si="22"/>
        <v>28827.331</v>
      </c>
      <c r="H232" s="14">
        <f t="shared" si="23"/>
        <v>-7002</v>
      </c>
      <c r="I232" s="52" t="s">
        <v>1395</v>
      </c>
      <c r="J232" s="53" t="s">
        <v>1396</v>
      </c>
      <c r="K232" s="52">
        <v>-7002</v>
      </c>
      <c r="L232" s="52" t="s">
        <v>1397</v>
      </c>
      <c r="M232" s="53" t="s">
        <v>727</v>
      </c>
      <c r="N232" s="53"/>
      <c r="O232" s="54" t="s">
        <v>731</v>
      </c>
      <c r="P232" s="54" t="s">
        <v>735</v>
      </c>
    </row>
    <row r="233" spans="1:16" ht="12.75" customHeight="1" thickBot="1" x14ac:dyDescent="0.25">
      <c r="A233" s="14" t="str">
        <f t="shared" si="18"/>
        <v> AN 266.19 </v>
      </c>
      <c r="B233" s="20" t="str">
        <f t="shared" si="19"/>
        <v>I</v>
      </c>
      <c r="C233" s="14">
        <f t="shared" si="20"/>
        <v>28838.17</v>
      </c>
      <c r="D233" s="17" t="str">
        <f t="shared" si="21"/>
        <v>vis</v>
      </c>
      <c r="E233" s="50">
        <f>VLOOKUP(C233,'Active 1'!C$21:E$784,3,FALSE)</f>
        <v>-6994.9837299061137</v>
      </c>
      <c r="F233" s="20" t="s">
        <v>857</v>
      </c>
      <c r="G233" s="17" t="str">
        <f t="shared" si="22"/>
        <v>28838.170</v>
      </c>
      <c r="H233" s="14">
        <f t="shared" si="23"/>
        <v>-6995</v>
      </c>
      <c r="I233" s="52" t="s">
        <v>1398</v>
      </c>
      <c r="J233" s="53" t="s">
        <v>1399</v>
      </c>
      <c r="K233" s="52">
        <v>-6995</v>
      </c>
      <c r="L233" s="52" t="s">
        <v>757</v>
      </c>
      <c r="M233" s="53" t="s">
        <v>727</v>
      </c>
      <c r="N233" s="53"/>
      <c r="O233" s="54" t="s">
        <v>731</v>
      </c>
      <c r="P233" s="54" t="s">
        <v>735</v>
      </c>
    </row>
    <row r="234" spans="1:16" ht="12.75" customHeight="1" thickBot="1" x14ac:dyDescent="0.25">
      <c r="A234" s="14" t="str">
        <f t="shared" si="18"/>
        <v> AN 266.19 </v>
      </c>
      <c r="B234" s="20" t="str">
        <f t="shared" si="19"/>
        <v>I</v>
      </c>
      <c r="C234" s="14">
        <f t="shared" si="20"/>
        <v>28858.3</v>
      </c>
      <c r="D234" s="17" t="str">
        <f t="shared" si="21"/>
        <v>vis</v>
      </c>
      <c r="E234" s="50">
        <f>VLOOKUP(C234,'Active 1'!C$21:E$784,3,FALSE)</f>
        <v>-6981.9870239544871</v>
      </c>
      <c r="F234" s="20" t="s">
        <v>857</v>
      </c>
      <c r="G234" s="17" t="str">
        <f t="shared" si="22"/>
        <v>28858.300</v>
      </c>
      <c r="H234" s="14">
        <f t="shared" si="23"/>
        <v>-6982</v>
      </c>
      <c r="I234" s="52" t="s">
        <v>1400</v>
      </c>
      <c r="J234" s="53" t="s">
        <v>1401</v>
      </c>
      <c r="K234" s="52">
        <v>-6982</v>
      </c>
      <c r="L234" s="52" t="s">
        <v>1402</v>
      </c>
      <c r="M234" s="53" t="s">
        <v>727</v>
      </c>
      <c r="N234" s="53"/>
      <c r="O234" s="54" t="s">
        <v>731</v>
      </c>
      <c r="P234" s="54" t="s">
        <v>735</v>
      </c>
    </row>
    <row r="235" spans="1:16" ht="12.75" customHeight="1" thickBot="1" x14ac:dyDescent="0.25">
      <c r="A235" s="14" t="str">
        <f t="shared" si="18"/>
        <v> HA 113.74 </v>
      </c>
      <c r="B235" s="20" t="str">
        <f t="shared" si="19"/>
        <v>I</v>
      </c>
      <c r="C235" s="14">
        <f t="shared" si="20"/>
        <v>29987.418000000001</v>
      </c>
      <c r="D235" s="17" t="str">
        <f t="shared" si="21"/>
        <v>vis</v>
      </c>
      <c r="E235" s="50">
        <f>VLOOKUP(C235,'Active 1'!C$21:E$784,3,FALSE)</f>
        <v>-6252.984806831374</v>
      </c>
      <c r="F235" s="20" t="s">
        <v>857</v>
      </c>
      <c r="G235" s="17" t="str">
        <f t="shared" si="22"/>
        <v>29987.418</v>
      </c>
      <c r="H235" s="14">
        <f t="shared" si="23"/>
        <v>-6253</v>
      </c>
      <c r="I235" s="52" t="s">
        <v>1403</v>
      </c>
      <c r="J235" s="53" t="s">
        <v>1404</v>
      </c>
      <c r="K235" s="52">
        <v>-6253</v>
      </c>
      <c r="L235" s="52" t="s">
        <v>1397</v>
      </c>
      <c r="M235" s="53" t="s">
        <v>743</v>
      </c>
      <c r="N235" s="53"/>
      <c r="O235" s="54" t="s">
        <v>744</v>
      </c>
      <c r="P235" s="54" t="s">
        <v>745</v>
      </c>
    </row>
    <row r="236" spans="1:16" ht="12.75" customHeight="1" thickBot="1" x14ac:dyDescent="0.25">
      <c r="A236" s="14" t="str">
        <f t="shared" si="18"/>
        <v> AC 27.9 </v>
      </c>
      <c r="B236" s="20" t="str">
        <f t="shared" si="19"/>
        <v>I</v>
      </c>
      <c r="C236" s="14">
        <f t="shared" si="20"/>
        <v>30904.348000000002</v>
      </c>
      <c r="D236" s="17" t="str">
        <f t="shared" si="21"/>
        <v>vis</v>
      </c>
      <c r="E236" s="50">
        <f>VLOOKUP(C236,'Active 1'!C$21:E$784,3,FALSE)</f>
        <v>-5660.9793628063071</v>
      </c>
      <c r="F236" s="20" t="s">
        <v>857</v>
      </c>
      <c r="G236" s="17" t="str">
        <f t="shared" si="22"/>
        <v>30904.348</v>
      </c>
      <c r="H236" s="14">
        <f t="shared" si="23"/>
        <v>-5661</v>
      </c>
      <c r="I236" s="52" t="s">
        <v>1405</v>
      </c>
      <c r="J236" s="53" t="s">
        <v>1406</v>
      </c>
      <c r="K236" s="52">
        <v>-5661</v>
      </c>
      <c r="L236" s="52" t="s">
        <v>768</v>
      </c>
      <c r="M236" s="53" t="s">
        <v>727</v>
      </c>
      <c r="N236" s="53"/>
      <c r="O236" s="54" t="s">
        <v>747</v>
      </c>
      <c r="P236" s="54" t="s">
        <v>1276</v>
      </c>
    </row>
    <row r="237" spans="1:16" ht="12.75" customHeight="1" thickBot="1" x14ac:dyDescent="0.25">
      <c r="A237" s="14" t="str">
        <f t="shared" si="18"/>
        <v> IODE 4.2.74 </v>
      </c>
      <c r="B237" s="20" t="str">
        <f t="shared" si="19"/>
        <v>I</v>
      </c>
      <c r="C237" s="14">
        <f t="shared" si="20"/>
        <v>30932.228999999999</v>
      </c>
      <c r="D237" s="17" t="str">
        <f t="shared" si="21"/>
        <v>vis</v>
      </c>
      <c r="E237" s="50">
        <f>VLOOKUP(C237,'Active 1'!C$21:E$784,3,FALSE)</f>
        <v>-5642.9783117065926</v>
      </c>
      <c r="F237" s="20" t="s">
        <v>857</v>
      </c>
      <c r="G237" s="17" t="str">
        <f t="shared" si="22"/>
        <v>30932.229</v>
      </c>
      <c r="H237" s="14">
        <f t="shared" si="23"/>
        <v>-5643</v>
      </c>
      <c r="I237" s="52" t="s">
        <v>1407</v>
      </c>
      <c r="J237" s="53" t="s">
        <v>1408</v>
      </c>
      <c r="K237" s="52">
        <v>-5643</v>
      </c>
      <c r="L237" s="52" t="s">
        <v>766</v>
      </c>
      <c r="M237" s="53" t="s">
        <v>727</v>
      </c>
      <c r="N237" s="53"/>
      <c r="O237" s="54" t="s">
        <v>747</v>
      </c>
      <c r="P237" s="54" t="s">
        <v>1279</v>
      </c>
    </row>
    <row r="238" spans="1:16" ht="12.75" customHeight="1" thickBot="1" x14ac:dyDescent="0.25">
      <c r="A238" s="14" t="str">
        <f t="shared" si="18"/>
        <v> TRI 3.81 </v>
      </c>
      <c r="B238" s="20" t="str">
        <f t="shared" si="19"/>
        <v>I</v>
      </c>
      <c r="C238" s="14">
        <f t="shared" si="20"/>
        <v>32851.241000000002</v>
      </c>
      <c r="D238" s="17" t="str">
        <f t="shared" si="21"/>
        <v>vis</v>
      </c>
      <c r="E238" s="50">
        <f>VLOOKUP(C238,'Active 1'!C$21:E$784,3,FALSE)</f>
        <v>-4403.9900016399224</v>
      </c>
      <c r="F238" s="20" t="s">
        <v>857</v>
      </c>
      <c r="G238" s="17" t="str">
        <f t="shared" si="22"/>
        <v>32851.241</v>
      </c>
      <c r="H238" s="14">
        <f t="shared" si="23"/>
        <v>-4404</v>
      </c>
      <c r="I238" s="52" t="s">
        <v>1409</v>
      </c>
      <c r="J238" s="53" t="s">
        <v>1410</v>
      </c>
      <c r="K238" s="52">
        <v>-4404</v>
      </c>
      <c r="L238" s="52" t="s">
        <v>1411</v>
      </c>
      <c r="M238" s="53" t="s">
        <v>743</v>
      </c>
      <c r="N238" s="53"/>
      <c r="O238" s="54" t="s">
        <v>1412</v>
      </c>
      <c r="P238" s="54" t="s">
        <v>1413</v>
      </c>
    </row>
    <row r="239" spans="1:16" ht="12.75" customHeight="1" thickBot="1" x14ac:dyDescent="0.25">
      <c r="A239" s="14" t="str">
        <f t="shared" si="18"/>
        <v> TRI 3.81 </v>
      </c>
      <c r="B239" s="20" t="str">
        <f t="shared" si="19"/>
        <v>I</v>
      </c>
      <c r="C239" s="14">
        <f t="shared" si="20"/>
        <v>33091.315999999999</v>
      </c>
      <c r="D239" s="17" t="str">
        <f t="shared" si="21"/>
        <v>vis</v>
      </c>
      <c r="E239" s="50">
        <f>VLOOKUP(C239,'Active 1'!C$21:E$784,3,FALSE)</f>
        <v>-4248.9883036102838</v>
      </c>
      <c r="F239" s="20" t="s">
        <v>857</v>
      </c>
      <c r="G239" s="17" t="str">
        <f t="shared" si="22"/>
        <v>33091.316</v>
      </c>
      <c r="H239" s="14">
        <f t="shared" si="23"/>
        <v>-4249</v>
      </c>
      <c r="I239" s="52" t="s">
        <v>1414</v>
      </c>
      <c r="J239" s="53" t="s">
        <v>1415</v>
      </c>
      <c r="K239" s="52">
        <v>-4249</v>
      </c>
      <c r="L239" s="52" t="s">
        <v>814</v>
      </c>
      <c r="M239" s="53" t="s">
        <v>743</v>
      </c>
      <c r="N239" s="53"/>
      <c r="O239" s="54" t="s">
        <v>1412</v>
      </c>
      <c r="P239" s="54" t="s">
        <v>1413</v>
      </c>
    </row>
    <row r="240" spans="1:16" ht="12.75" customHeight="1" thickBot="1" x14ac:dyDescent="0.25">
      <c r="A240" s="14" t="str">
        <f t="shared" si="18"/>
        <v> TRI 3.81 </v>
      </c>
      <c r="B240" s="20" t="str">
        <f t="shared" si="19"/>
        <v>I</v>
      </c>
      <c r="C240" s="14">
        <f t="shared" si="20"/>
        <v>33094.409</v>
      </c>
      <c r="D240" s="17" t="str">
        <f t="shared" si="21"/>
        <v>vis</v>
      </c>
      <c r="E240" s="50">
        <f>VLOOKUP(C240,'Active 1'!C$21:E$784,3,FALSE)</f>
        <v>-4246.9913432770309</v>
      </c>
      <c r="F240" s="20" t="s">
        <v>857</v>
      </c>
      <c r="G240" s="17" t="str">
        <f t="shared" si="22"/>
        <v>33094.409</v>
      </c>
      <c r="H240" s="14">
        <f t="shared" si="23"/>
        <v>-4247</v>
      </c>
      <c r="I240" s="52" t="s">
        <v>1416</v>
      </c>
      <c r="J240" s="53" t="s">
        <v>1417</v>
      </c>
      <c r="K240" s="52">
        <v>-4247</v>
      </c>
      <c r="L240" s="52" t="s">
        <v>778</v>
      </c>
      <c r="M240" s="53" t="s">
        <v>743</v>
      </c>
      <c r="N240" s="53"/>
      <c r="O240" s="54" t="s">
        <v>1412</v>
      </c>
      <c r="P240" s="54" t="s">
        <v>1413</v>
      </c>
    </row>
    <row r="241" spans="1:16" ht="12.75" customHeight="1" thickBot="1" x14ac:dyDescent="0.25">
      <c r="A241" s="14" t="str">
        <f t="shared" si="18"/>
        <v>BAVM 4 </v>
      </c>
      <c r="B241" s="20" t="str">
        <f t="shared" si="19"/>
        <v>I</v>
      </c>
      <c r="C241" s="14">
        <f t="shared" si="20"/>
        <v>33430.502999999997</v>
      </c>
      <c r="D241" s="17" t="str">
        <f t="shared" si="21"/>
        <v>vis</v>
      </c>
      <c r="E241" s="50">
        <f>VLOOKUP(C241,'Active 1'!C$21:E$784,3,FALSE)</f>
        <v>-4029.9960680606468</v>
      </c>
      <c r="F241" s="20" t="s">
        <v>857</v>
      </c>
      <c r="G241" s="17" t="str">
        <f t="shared" si="22"/>
        <v>33430.503</v>
      </c>
      <c r="H241" s="14">
        <f t="shared" si="23"/>
        <v>-4030</v>
      </c>
      <c r="I241" s="52" t="s">
        <v>1418</v>
      </c>
      <c r="J241" s="53" t="s">
        <v>1419</v>
      </c>
      <c r="K241" s="52">
        <v>-4030</v>
      </c>
      <c r="L241" s="52" t="s">
        <v>1386</v>
      </c>
      <c r="M241" s="53" t="s">
        <v>727</v>
      </c>
      <c r="N241" s="53"/>
      <c r="O241" s="54" t="s">
        <v>1420</v>
      </c>
      <c r="P241" s="55" t="s">
        <v>1421</v>
      </c>
    </row>
    <row r="242" spans="1:16" ht="12.75" customHeight="1" thickBot="1" x14ac:dyDescent="0.25">
      <c r="A242" s="14" t="str">
        <f t="shared" si="18"/>
        <v>BAVM 4 </v>
      </c>
      <c r="B242" s="20" t="str">
        <f t="shared" si="19"/>
        <v>I</v>
      </c>
      <c r="C242" s="14">
        <f t="shared" si="20"/>
        <v>33433.599999999999</v>
      </c>
      <c r="D242" s="17" t="str">
        <f t="shared" si="21"/>
        <v>vis</v>
      </c>
      <c r="E242" s="50">
        <f>VLOOKUP(C242,'Active 1'!C$21:E$784,3,FALSE)</f>
        <v>-4027.9965251728072</v>
      </c>
      <c r="F242" s="20" t="str">
        <f>LEFT(M242,1)</f>
        <v>V</v>
      </c>
      <c r="G242" s="17" t="str">
        <f t="shared" si="22"/>
        <v>33433.600</v>
      </c>
      <c r="H242" s="14">
        <f t="shared" si="23"/>
        <v>-4028</v>
      </c>
      <c r="I242" s="52" t="s">
        <v>1422</v>
      </c>
      <c r="J242" s="53" t="s">
        <v>1423</v>
      </c>
      <c r="K242" s="52">
        <v>-4028</v>
      </c>
      <c r="L242" s="52" t="s">
        <v>761</v>
      </c>
      <c r="M242" s="53" t="s">
        <v>727</v>
      </c>
      <c r="N242" s="53"/>
      <c r="O242" s="54" t="s">
        <v>1420</v>
      </c>
      <c r="P242" s="55" t="s">
        <v>1421</v>
      </c>
    </row>
    <row r="243" spans="1:16" ht="12.75" customHeight="1" thickBot="1" x14ac:dyDescent="0.25">
      <c r="A243" s="14" t="str">
        <f t="shared" si="18"/>
        <v> BTOK 49.385 </v>
      </c>
      <c r="B243" s="20" t="str">
        <f t="shared" si="19"/>
        <v>I</v>
      </c>
      <c r="C243" s="14">
        <f t="shared" si="20"/>
        <v>33483.175000000003</v>
      </c>
      <c r="D243" s="17" t="str">
        <f t="shared" si="21"/>
        <v>pg</v>
      </c>
      <c r="E243" s="50">
        <f>VLOOKUP(C243,'Active 1'!C$21:E$784,3,FALSE)</f>
        <v>-3995.9889892785241</v>
      </c>
      <c r="F243" s="20" t="str">
        <f>LEFT(M243,1)</f>
        <v>F</v>
      </c>
      <c r="G243" s="17" t="str">
        <f t="shared" si="22"/>
        <v>33483.175</v>
      </c>
      <c r="H243" s="14">
        <f t="shared" si="23"/>
        <v>-3996</v>
      </c>
      <c r="I243" s="52" t="s">
        <v>1424</v>
      </c>
      <c r="J243" s="53" t="s">
        <v>1425</v>
      </c>
      <c r="K243" s="52">
        <v>-3996</v>
      </c>
      <c r="L243" s="52" t="s">
        <v>796</v>
      </c>
      <c r="M243" s="53" t="s">
        <v>743</v>
      </c>
      <c r="N243" s="53"/>
      <c r="O243" s="54" t="s">
        <v>748</v>
      </c>
      <c r="P243" s="54" t="s">
        <v>749</v>
      </c>
    </row>
    <row r="244" spans="1:16" ht="12.75" customHeight="1" thickBot="1" x14ac:dyDescent="0.25">
      <c r="A244" s="14" t="str">
        <f t="shared" si="18"/>
        <v> TRI 3.81 </v>
      </c>
      <c r="B244" s="20" t="str">
        <f t="shared" si="19"/>
        <v>I</v>
      </c>
      <c r="C244" s="14">
        <f t="shared" si="20"/>
        <v>33506.409</v>
      </c>
      <c r="D244" s="17" t="str">
        <f t="shared" si="21"/>
        <v>vis</v>
      </c>
      <c r="E244" s="50">
        <f>VLOOKUP(C244,'Active 1'!C$21:E$784,3,FALSE)</f>
        <v>-3980.988220968537</v>
      </c>
      <c r="F244" s="20" t="str">
        <f>LEFT(M244,1)</f>
        <v>V</v>
      </c>
      <c r="G244" s="17" t="str">
        <f t="shared" si="22"/>
        <v>33506.409</v>
      </c>
      <c r="H244" s="14">
        <f t="shared" si="23"/>
        <v>-3981</v>
      </c>
      <c r="I244" s="52" t="s">
        <v>1426</v>
      </c>
      <c r="J244" s="53" t="s">
        <v>1427</v>
      </c>
      <c r="K244" s="52">
        <v>-3981</v>
      </c>
      <c r="L244" s="52" t="s">
        <v>775</v>
      </c>
      <c r="M244" s="53" t="s">
        <v>727</v>
      </c>
      <c r="N244" s="53"/>
      <c r="O244" s="54" t="s">
        <v>1412</v>
      </c>
      <c r="P244" s="54" t="s">
        <v>1413</v>
      </c>
    </row>
    <row r="245" spans="1:16" ht="12.75" customHeight="1" thickBot="1" x14ac:dyDescent="0.25">
      <c r="A245" s="14" t="str">
        <f t="shared" si="18"/>
        <v> MVS 243 </v>
      </c>
      <c r="B245" s="20" t="str">
        <f t="shared" si="19"/>
        <v>I</v>
      </c>
      <c r="C245" s="14">
        <f t="shared" si="20"/>
        <v>33856.451000000001</v>
      </c>
      <c r="D245" s="17" t="str">
        <f t="shared" si="21"/>
        <v>vis</v>
      </c>
      <c r="E245" s="50">
        <f>VLOOKUP(C245,'Active 1'!C$21:E$784,3,FALSE)</f>
        <v>-3754.9875779124445</v>
      </c>
      <c r="F245" s="20" t="str">
        <f>LEFT(M245,1)</f>
        <v>V</v>
      </c>
      <c r="G245" s="17" t="str">
        <f t="shared" si="22"/>
        <v>33856.451</v>
      </c>
      <c r="H245" s="14">
        <f t="shared" si="23"/>
        <v>-3755</v>
      </c>
      <c r="I245" s="52" t="s">
        <v>1428</v>
      </c>
      <c r="J245" s="53" t="s">
        <v>1429</v>
      </c>
      <c r="K245" s="52">
        <v>-3755</v>
      </c>
      <c r="L245" s="52" t="s">
        <v>782</v>
      </c>
      <c r="M245" s="53" t="s">
        <v>727</v>
      </c>
      <c r="N245" s="53"/>
      <c r="O245" s="54" t="s">
        <v>1430</v>
      </c>
      <c r="P245" s="54" t="s">
        <v>1431</v>
      </c>
    </row>
    <row r="246" spans="1:16" ht="12.75" customHeight="1" thickBot="1" x14ac:dyDescent="0.25">
      <c r="A246" s="14" t="str">
        <f t="shared" si="18"/>
        <v>BAVM 8 </v>
      </c>
      <c r="B246" s="20" t="str">
        <f t="shared" si="19"/>
        <v>I</v>
      </c>
      <c r="C246" s="14">
        <f t="shared" si="20"/>
        <v>33856.453000000001</v>
      </c>
      <c r="D246" s="17" t="str">
        <f t="shared" si="21"/>
        <v>vis</v>
      </c>
      <c r="E246" s="50">
        <f>VLOOKUP(C246,'Active 1'!C$21:E$784,3,FALSE)</f>
        <v>-3754.9862866351514</v>
      </c>
      <c r="F246" s="20" t="str">
        <f>LEFT(M246,1)</f>
        <v>V</v>
      </c>
      <c r="G246" s="17" t="str">
        <f t="shared" si="22"/>
        <v>33856.453</v>
      </c>
      <c r="H246" s="14">
        <f t="shared" si="23"/>
        <v>-3755</v>
      </c>
      <c r="I246" s="52" t="s">
        <v>1432</v>
      </c>
      <c r="J246" s="53" t="s">
        <v>1433</v>
      </c>
      <c r="K246" s="52">
        <v>-3755</v>
      </c>
      <c r="L246" s="52" t="s">
        <v>1434</v>
      </c>
      <c r="M246" s="53" t="s">
        <v>727</v>
      </c>
      <c r="N246" s="53"/>
      <c r="O246" s="54" t="s">
        <v>1435</v>
      </c>
      <c r="P246" s="55" t="s">
        <v>1436</v>
      </c>
    </row>
    <row r="247" spans="1:16" ht="12.75" customHeight="1" thickBot="1" x14ac:dyDescent="0.25">
      <c r="A247" s="14" t="str">
        <f t="shared" si="18"/>
        <v> AJ 57.259 </v>
      </c>
      <c r="B247" s="20" t="str">
        <f t="shared" si="19"/>
        <v>I</v>
      </c>
      <c r="C247" s="14">
        <f t="shared" si="20"/>
        <v>34209.614000000001</v>
      </c>
      <c r="D247" s="17" t="str">
        <f t="shared" si="21"/>
        <v>vis</v>
      </c>
      <c r="E247" s="50">
        <f>VLOOKUP(C247,'Active 1'!C$21:E$784,3,FALSE)</f>
        <v>-3526.9718966410005</v>
      </c>
      <c r="F247" s="20" t="s">
        <v>857</v>
      </c>
      <c r="G247" s="17" t="str">
        <f t="shared" si="22"/>
        <v>34209.614</v>
      </c>
      <c r="H247" s="14">
        <f t="shared" si="23"/>
        <v>-3527</v>
      </c>
      <c r="I247" s="52" t="s">
        <v>1437</v>
      </c>
      <c r="J247" s="53" t="s">
        <v>1438</v>
      </c>
      <c r="K247" s="52">
        <v>-3527</v>
      </c>
      <c r="L247" s="52" t="s">
        <v>758</v>
      </c>
      <c r="M247" s="53" t="s">
        <v>727</v>
      </c>
      <c r="N247" s="53"/>
      <c r="O247" s="54" t="s">
        <v>1439</v>
      </c>
      <c r="P247" s="54" t="s">
        <v>1440</v>
      </c>
    </row>
    <row r="248" spans="1:16" ht="12.75" customHeight="1" thickBot="1" x14ac:dyDescent="0.25">
      <c r="A248" s="14" t="str">
        <f t="shared" si="18"/>
        <v> AJ 67.462 </v>
      </c>
      <c r="B248" s="20" t="str">
        <f t="shared" si="19"/>
        <v>I</v>
      </c>
      <c r="C248" s="14">
        <f t="shared" si="20"/>
        <v>34884.887999999999</v>
      </c>
      <c r="D248" s="17" t="str">
        <f t="shared" si="21"/>
        <v>vis</v>
      </c>
      <c r="E248" s="50">
        <f>VLOOKUP(C248,'Active 1'!C$21:E$784,3,FALSE)</f>
        <v>-3090.9889053455026</v>
      </c>
      <c r="F248" s="20" t="s">
        <v>857</v>
      </c>
      <c r="G248" s="17" t="str">
        <f t="shared" si="22"/>
        <v>34884.888</v>
      </c>
      <c r="H248" s="14">
        <f t="shared" si="23"/>
        <v>-3091</v>
      </c>
      <c r="I248" s="52" t="s">
        <v>1445</v>
      </c>
      <c r="J248" s="53" t="s">
        <v>1446</v>
      </c>
      <c r="K248" s="52">
        <v>-3091</v>
      </c>
      <c r="L248" s="52" t="s">
        <v>1434</v>
      </c>
      <c r="M248" s="53" t="s">
        <v>743</v>
      </c>
      <c r="N248" s="53"/>
      <c r="O248" s="54" t="s">
        <v>886</v>
      </c>
      <c r="P248" s="54" t="s">
        <v>887</v>
      </c>
    </row>
    <row r="249" spans="1:16" ht="12.75" customHeight="1" thickBot="1" x14ac:dyDescent="0.25">
      <c r="A249" s="14" t="str">
        <f t="shared" si="18"/>
        <v> AJ 70.100 </v>
      </c>
      <c r="B249" s="20" t="str">
        <f t="shared" si="19"/>
        <v>I</v>
      </c>
      <c r="C249" s="14">
        <f t="shared" si="20"/>
        <v>35290.684399999998</v>
      </c>
      <c r="D249" s="17" t="str">
        <f t="shared" si="21"/>
        <v>vis</v>
      </c>
      <c r="E249" s="50">
        <f>VLOOKUP(C249,'Active 1'!C$21:E$784,3,FALSE)</f>
        <v>-2828.9910669436908</v>
      </c>
      <c r="F249" s="20" t="s">
        <v>857</v>
      </c>
      <c r="G249" s="17" t="str">
        <f t="shared" si="22"/>
        <v>35290.6844</v>
      </c>
      <c r="H249" s="14">
        <f t="shared" si="23"/>
        <v>-2829</v>
      </c>
      <c r="I249" s="52" t="s">
        <v>1447</v>
      </c>
      <c r="J249" s="53" t="s">
        <v>1448</v>
      </c>
      <c r="K249" s="52">
        <v>-2829</v>
      </c>
      <c r="L249" s="52" t="s">
        <v>1449</v>
      </c>
      <c r="M249" s="53" t="s">
        <v>750</v>
      </c>
      <c r="N249" s="53" t="s">
        <v>704</v>
      </c>
      <c r="O249" s="54" t="s">
        <v>1450</v>
      </c>
      <c r="P249" s="54" t="s">
        <v>1451</v>
      </c>
    </row>
    <row r="250" spans="1:16" ht="12.75" customHeight="1" thickBot="1" x14ac:dyDescent="0.25">
      <c r="A250" s="14" t="str">
        <f t="shared" si="18"/>
        <v>BAVM 12 </v>
      </c>
      <c r="B250" s="20" t="str">
        <f t="shared" si="19"/>
        <v>I</v>
      </c>
      <c r="C250" s="14">
        <f t="shared" si="20"/>
        <v>35332.508000000002</v>
      </c>
      <c r="D250" s="17" t="str">
        <f t="shared" si="21"/>
        <v>vis</v>
      </c>
      <c r="E250" s="50">
        <f>VLOOKUP(C250,'Active 1'!C$21:E$784,3,FALSE)</f>
        <v>-2801.9881344529572</v>
      </c>
      <c r="F250" s="20" t="s">
        <v>857</v>
      </c>
      <c r="G250" s="17" t="str">
        <f t="shared" si="22"/>
        <v>35332.508</v>
      </c>
      <c r="H250" s="14">
        <f t="shared" si="23"/>
        <v>-2802</v>
      </c>
      <c r="I250" s="52" t="s">
        <v>1452</v>
      </c>
      <c r="J250" s="53" t="s">
        <v>1453</v>
      </c>
      <c r="K250" s="52">
        <v>-2802</v>
      </c>
      <c r="L250" s="52" t="s">
        <v>809</v>
      </c>
      <c r="M250" s="53" t="s">
        <v>727</v>
      </c>
      <c r="N250" s="53"/>
      <c r="O250" s="54" t="s">
        <v>1454</v>
      </c>
      <c r="P250" s="55" t="s">
        <v>1455</v>
      </c>
    </row>
    <row r="251" spans="1:16" ht="12.75" customHeight="1" thickBot="1" x14ac:dyDescent="0.25">
      <c r="A251" s="14" t="str">
        <f t="shared" si="18"/>
        <v>BAVM 12 </v>
      </c>
      <c r="B251" s="20" t="str">
        <f t="shared" si="19"/>
        <v>I</v>
      </c>
      <c r="C251" s="14">
        <f t="shared" si="20"/>
        <v>35332.512999999999</v>
      </c>
      <c r="D251" s="17" t="str">
        <f t="shared" si="21"/>
        <v>vis</v>
      </c>
      <c r="E251" s="50">
        <f>VLOOKUP(C251,'Active 1'!C$21:E$784,3,FALSE)</f>
        <v>-2801.9849062597268</v>
      </c>
      <c r="F251" s="20" t="s">
        <v>857</v>
      </c>
      <c r="G251" s="17" t="str">
        <f t="shared" si="22"/>
        <v>35332.513</v>
      </c>
      <c r="H251" s="14">
        <f t="shared" si="23"/>
        <v>-2802</v>
      </c>
      <c r="I251" s="52" t="s">
        <v>1456</v>
      </c>
      <c r="J251" s="53" t="s">
        <v>1457</v>
      </c>
      <c r="K251" s="52">
        <v>-2802</v>
      </c>
      <c r="L251" s="52" t="s">
        <v>1458</v>
      </c>
      <c r="M251" s="53" t="s">
        <v>727</v>
      </c>
      <c r="N251" s="53"/>
      <c r="O251" s="54" t="s">
        <v>1459</v>
      </c>
      <c r="P251" s="55" t="s">
        <v>1455</v>
      </c>
    </row>
    <row r="252" spans="1:16" ht="12.75" customHeight="1" thickBot="1" x14ac:dyDescent="0.25">
      <c r="A252" s="14" t="str">
        <f t="shared" si="18"/>
        <v> MVS 2.123 </v>
      </c>
      <c r="B252" s="20" t="str">
        <f t="shared" si="19"/>
        <v>I</v>
      </c>
      <c r="C252" s="14">
        <f t="shared" si="20"/>
        <v>36074.419000000002</v>
      </c>
      <c r="D252" s="17" t="str">
        <f t="shared" si="21"/>
        <v>vis</v>
      </c>
      <c r="E252" s="50">
        <f>VLOOKUP(C252,'Active 1'!C$21:E$784,3,FALSE)</f>
        <v>-2322.9817206786438</v>
      </c>
      <c r="F252" s="20" t="s">
        <v>857</v>
      </c>
      <c r="G252" s="17" t="str">
        <f t="shared" si="22"/>
        <v>36074.419</v>
      </c>
      <c r="H252" s="14">
        <f t="shared" si="23"/>
        <v>-2323</v>
      </c>
      <c r="I252" s="52" t="s">
        <v>1460</v>
      </c>
      <c r="J252" s="53" t="s">
        <v>1461</v>
      </c>
      <c r="K252" s="52">
        <v>-2323</v>
      </c>
      <c r="L252" s="52" t="s">
        <v>760</v>
      </c>
      <c r="M252" s="53" t="s">
        <v>751</v>
      </c>
      <c r="N252" s="53"/>
      <c r="O252" s="54" t="s">
        <v>752</v>
      </c>
      <c r="P252" s="54" t="s">
        <v>753</v>
      </c>
    </row>
    <row r="253" spans="1:16" ht="12.75" customHeight="1" thickBot="1" x14ac:dyDescent="0.25">
      <c r="A253" s="14" t="str">
        <f t="shared" si="18"/>
        <v> SCA 8.245 </v>
      </c>
      <c r="B253" s="20" t="str">
        <f t="shared" si="19"/>
        <v>I</v>
      </c>
      <c r="C253" s="14">
        <f t="shared" si="20"/>
        <v>37073.425000000003</v>
      </c>
      <c r="D253" s="17" t="str">
        <f t="shared" si="21"/>
        <v>vis</v>
      </c>
      <c r="E253" s="50">
        <f>VLOOKUP(C253,'Active 1'!C$21:E$784,3,FALSE)</f>
        <v>-1677.984839113305</v>
      </c>
      <c r="F253" s="20" t="s">
        <v>857</v>
      </c>
      <c r="G253" s="17" t="str">
        <f t="shared" si="22"/>
        <v>37073.425</v>
      </c>
      <c r="H253" s="14">
        <f t="shared" si="23"/>
        <v>-1678</v>
      </c>
      <c r="I253" s="52" t="s">
        <v>1462</v>
      </c>
      <c r="J253" s="53" t="s">
        <v>1463</v>
      </c>
      <c r="K253" s="52">
        <v>-1678</v>
      </c>
      <c r="L253" s="52" t="s">
        <v>820</v>
      </c>
      <c r="M253" s="53" t="s">
        <v>727</v>
      </c>
      <c r="N253" s="53"/>
      <c r="O253" s="54" t="s">
        <v>1464</v>
      </c>
      <c r="P253" s="54" t="s">
        <v>1465</v>
      </c>
    </row>
    <row r="254" spans="1:16" ht="12.75" customHeight="1" thickBot="1" x14ac:dyDescent="0.25">
      <c r="A254" s="14" t="str">
        <f t="shared" si="18"/>
        <v> MVS 2.123 </v>
      </c>
      <c r="B254" s="20" t="str">
        <f t="shared" si="19"/>
        <v>I</v>
      </c>
      <c r="C254" s="14">
        <f t="shared" si="20"/>
        <v>37076.535000000003</v>
      </c>
      <c r="D254" s="17" t="str">
        <f t="shared" si="21"/>
        <v>vis</v>
      </c>
      <c r="E254" s="50">
        <f>VLOOKUP(C254,'Active 1'!C$21:E$784,3,FALSE)</f>
        <v>-1675.9769029230633</v>
      </c>
      <c r="F254" s="20" t="s">
        <v>857</v>
      </c>
      <c r="G254" s="17" t="str">
        <f t="shared" si="22"/>
        <v>37076.535</v>
      </c>
      <c r="H254" s="14">
        <f t="shared" si="23"/>
        <v>-1676</v>
      </c>
      <c r="I254" s="52" t="s">
        <v>1466</v>
      </c>
      <c r="J254" s="53" t="s">
        <v>1467</v>
      </c>
      <c r="K254" s="52">
        <v>-1676</v>
      </c>
      <c r="L254" s="52" t="s">
        <v>823</v>
      </c>
      <c r="M254" s="53" t="s">
        <v>751</v>
      </c>
      <c r="N254" s="53"/>
      <c r="O254" s="54" t="s">
        <v>752</v>
      </c>
      <c r="P254" s="54" t="s">
        <v>753</v>
      </c>
    </row>
    <row r="255" spans="1:16" ht="12.75" customHeight="1" thickBot="1" x14ac:dyDescent="0.25">
      <c r="A255" s="14" t="str">
        <f t="shared" si="18"/>
        <v> MVS 2.123 </v>
      </c>
      <c r="B255" s="20" t="str">
        <f t="shared" si="19"/>
        <v>I</v>
      </c>
      <c r="C255" s="14">
        <f t="shared" si="20"/>
        <v>37107.478000000003</v>
      </c>
      <c r="D255" s="17" t="str">
        <f t="shared" si="21"/>
        <v>vis</v>
      </c>
      <c r="E255" s="50">
        <f>VLOOKUP(C255,'Active 1'!C$21:E$784,3,FALSE)</f>
        <v>-1655.9989062881325</v>
      </c>
      <c r="F255" s="20" t="s">
        <v>857</v>
      </c>
      <c r="G255" s="17" t="str">
        <f t="shared" si="22"/>
        <v>37107.478</v>
      </c>
      <c r="H255" s="14">
        <f t="shared" si="23"/>
        <v>-1656</v>
      </c>
      <c r="I255" s="52" t="s">
        <v>1468</v>
      </c>
      <c r="J255" s="53" t="s">
        <v>1469</v>
      </c>
      <c r="K255" s="52">
        <v>-1656</v>
      </c>
      <c r="L255" s="52" t="s">
        <v>814</v>
      </c>
      <c r="M255" s="53" t="s">
        <v>751</v>
      </c>
      <c r="N255" s="53"/>
      <c r="O255" s="54" t="s">
        <v>752</v>
      </c>
      <c r="P255" s="54" t="s">
        <v>753</v>
      </c>
    </row>
    <row r="256" spans="1:16" ht="12.75" customHeight="1" thickBot="1" x14ac:dyDescent="0.25">
      <c r="A256" s="14" t="str">
        <f t="shared" si="18"/>
        <v> SCA 8.245 </v>
      </c>
      <c r="B256" s="20" t="str">
        <f t="shared" si="19"/>
        <v>I</v>
      </c>
      <c r="C256" s="14">
        <f t="shared" si="20"/>
        <v>37135.379000000001</v>
      </c>
      <c r="D256" s="17" t="str">
        <f t="shared" si="21"/>
        <v>vis</v>
      </c>
      <c r="E256" s="50">
        <f>VLOOKUP(C256,'Active 1'!C$21:E$784,3,FALSE)</f>
        <v>-1637.9849424154897</v>
      </c>
      <c r="F256" s="20" t="s">
        <v>857</v>
      </c>
      <c r="G256" s="17" t="str">
        <f t="shared" si="22"/>
        <v>37135.379</v>
      </c>
      <c r="H256" s="14">
        <f t="shared" si="23"/>
        <v>-1638</v>
      </c>
      <c r="I256" s="52" t="s">
        <v>1470</v>
      </c>
      <c r="J256" s="53" t="s">
        <v>1471</v>
      </c>
      <c r="K256" s="52">
        <v>-1638</v>
      </c>
      <c r="L256" s="52" t="s">
        <v>820</v>
      </c>
      <c r="M256" s="53" t="s">
        <v>727</v>
      </c>
      <c r="N256" s="53"/>
      <c r="O256" s="54" t="s">
        <v>1464</v>
      </c>
      <c r="P256" s="54" t="s">
        <v>1465</v>
      </c>
    </row>
    <row r="257" spans="1:16" ht="12.75" customHeight="1" thickBot="1" x14ac:dyDescent="0.25">
      <c r="A257" s="14" t="str">
        <f t="shared" si="18"/>
        <v> BRNO 6 </v>
      </c>
      <c r="B257" s="20" t="str">
        <f t="shared" si="19"/>
        <v>I</v>
      </c>
      <c r="C257" s="14">
        <f t="shared" si="20"/>
        <v>37169.455999999998</v>
      </c>
      <c r="D257" s="17" t="str">
        <f t="shared" si="21"/>
        <v>vis</v>
      </c>
      <c r="E257" s="50">
        <f>VLOOKUP(C257,'Active 1'!C$21:E$784,3,FALSE)</f>
        <v>-1615.9835142628056</v>
      </c>
      <c r="F257" s="20" t="s">
        <v>857</v>
      </c>
      <c r="G257" s="17" t="str">
        <f t="shared" si="22"/>
        <v>37169.456</v>
      </c>
      <c r="H257" s="14">
        <f t="shared" si="23"/>
        <v>-1616</v>
      </c>
      <c r="I257" s="52" t="s">
        <v>1472</v>
      </c>
      <c r="J257" s="53" t="s">
        <v>1473</v>
      </c>
      <c r="K257" s="52">
        <v>-1616</v>
      </c>
      <c r="L257" s="52" t="s">
        <v>826</v>
      </c>
      <c r="M257" s="53" t="s">
        <v>727</v>
      </c>
      <c r="N257" s="53"/>
      <c r="O257" s="54" t="s">
        <v>1474</v>
      </c>
      <c r="P257" s="54" t="s">
        <v>1475</v>
      </c>
    </row>
    <row r="258" spans="1:16" ht="12.75" customHeight="1" thickBot="1" x14ac:dyDescent="0.25">
      <c r="A258" s="14" t="str">
        <f t="shared" si="18"/>
        <v> BRNO 6 </v>
      </c>
      <c r="B258" s="20" t="str">
        <f t="shared" si="19"/>
        <v>I</v>
      </c>
      <c r="C258" s="14">
        <f t="shared" si="20"/>
        <v>37169.459000000003</v>
      </c>
      <c r="D258" s="17" t="str">
        <f t="shared" si="21"/>
        <v>vis</v>
      </c>
      <c r="E258" s="50">
        <f>VLOOKUP(C258,'Active 1'!C$21:E$784,3,FALSE)</f>
        <v>-1615.9815773468638</v>
      </c>
      <c r="F258" s="20" t="s">
        <v>857</v>
      </c>
      <c r="G258" s="17" t="str">
        <f t="shared" si="22"/>
        <v>37169.459</v>
      </c>
      <c r="H258" s="14">
        <f t="shared" si="23"/>
        <v>-1616</v>
      </c>
      <c r="I258" s="52" t="s">
        <v>1476</v>
      </c>
      <c r="J258" s="53" t="s">
        <v>1477</v>
      </c>
      <c r="K258" s="52">
        <v>-1616</v>
      </c>
      <c r="L258" s="52" t="s">
        <v>759</v>
      </c>
      <c r="M258" s="53" t="s">
        <v>727</v>
      </c>
      <c r="N258" s="53"/>
      <c r="O258" s="54" t="s">
        <v>728</v>
      </c>
      <c r="P258" s="54" t="s">
        <v>1475</v>
      </c>
    </row>
    <row r="259" spans="1:16" ht="12.75" customHeight="1" thickBot="1" x14ac:dyDescent="0.25">
      <c r="A259" s="14" t="str">
        <f t="shared" si="18"/>
        <v> BRNO 6 </v>
      </c>
      <c r="B259" s="20" t="str">
        <f t="shared" si="19"/>
        <v>I</v>
      </c>
      <c r="C259" s="14">
        <f t="shared" si="20"/>
        <v>37172.553999999996</v>
      </c>
      <c r="D259" s="17" t="str">
        <f t="shared" si="21"/>
        <v>vis</v>
      </c>
      <c r="E259" s="50">
        <f>VLOOKUP(C259,'Active 1'!C$21:E$784,3,FALSE)</f>
        <v>-1613.9833257363221</v>
      </c>
      <c r="F259" s="20" t="s">
        <v>857</v>
      </c>
      <c r="G259" s="17" t="str">
        <f t="shared" si="22"/>
        <v>37172.554</v>
      </c>
      <c r="H259" s="14">
        <f t="shared" si="23"/>
        <v>-1614</v>
      </c>
      <c r="I259" s="52" t="s">
        <v>1478</v>
      </c>
      <c r="J259" s="53" t="s">
        <v>1479</v>
      </c>
      <c r="K259" s="52">
        <v>-1614</v>
      </c>
      <c r="L259" s="52" t="s">
        <v>826</v>
      </c>
      <c r="M259" s="53" t="s">
        <v>727</v>
      </c>
      <c r="N259" s="53"/>
      <c r="O259" s="54" t="s">
        <v>1480</v>
      </c>
      <c r="P259" s="54" t="s">
        <v>1475</v>
      </c>
    </row>
    <row r="260" spans="1:16" ht="12.75" customHeight="1" thickBot="1" x14ac:dyDescent="0.25">
      <c r="A260" s="14" t="str">
        <f t="shared" si="18"/>
        <v> EBC 1-32 </v>
      </c>
      <c r="B260" s="20" t="str">
        <f t="shared" si="19"/>
        <v>I</v>
      </c>
      <c r="C260" s="14">
        <f t="shared" si="20"/>
        <v>37197.324000000001</v>
      </c>
      <c r="D260" s="17" t="str">
        <f t="shared" si="21"/>
        <v>vis</v>
      </c>
      <c r="E260" s="50">
        <f>VLOOKUP(C260,'Active 1'!C$21:E$784,3,FALSE)</f>
        <v>-1597.9908564654909</v>
      </c>
      <c r="F260" s="20" t="s">
        <v>857</v>
      </c>
      <c r="G260" s="17" t="str">
        <f t="shared" si="22"/>
        <v>37197.324</v>
      </c>
      <c r="H260" s="14">
        <f t="shared" si="23"/>
        <v>-1598</v>
      </c>
      <c r="I260" s="52" t="s">
        <v>1481</v>
      </c>
      <c r="J260" s="53" t="s">
        <v>1482</v>
      </c>
      <c r="K260" s="52">
        <v>-1598</v>
      </c>
      <c r="L260" s="52" t="s">
        <v>780</v>
      </c>
      <c r="M260" s="53" t="s">
        <v>727</v>
      </c>
      <c r="N260" s="53"/>
      <c r="O260" s="54" t="s">
        <v>1483</v>
      </c>
      <c r="P260" s="54" t="s">
        <v>1484</v>
      </c>
    </row>
    <row r="261" spans="1:16" ht="12.75" customHeight="1" thickBot="1" x14ac:dyDescent="0.25">
      <c r="A261" s="14" t="str">
        <f t="shared" si="18"/>
        <v> AA 17.61 </v>
      </c>
      <c r="B261" s="20" t="str">
        <f t="shared" si="19"/>
        <v>I</v>
      </c>
      <c r="C261" s="14">
        <f t="shared" si="20"/>
        <v>37197.326999999997</v>
      </c>
      <c r="D261" s="17" t="str">
        <f t="shared" si="21"/>
        <v>vis</v>
      </c>
      <c r="E261" s="50">
        <f>VLOOKUP(C261,'Active 1'!C$21:E$784,3,FALSE)</f>
        <v>-1597.9889195495537</v>
      </c>
      <c r="F261" s="20" t="s">
        <v>857</v>
      </c>
      <c r="G261" s="17" t="str">
        <f t="shared" si="22"/>
        <v>37197.327</v>
      </c>
      <c r="H261" s="14">
        <f t="shared" si="23"/>
        <v>-1598</v>
      </c>
      <c r="I261" s="52" t="s">
        <v>1485</v>
      </c>
      <c r="J261" s="53" t="s">
        <v>1486</v>
      </c>
      <c r="K261" s="52">
        <v>-1598</v>
      </c>
      <c r="L261" s="52" t="s">
        <v>754</v>
      </c>
      <c r="M261" s="53" t="s">
        <v>727</v>
      </c>
      <c r="N261" s="53"/>
      <c r="O261" s="54" t="s">
        <v>1487</v>
      </c>
      <c r="P261" s="54" t="s">
        <v>1488</v>
      </c>
    </row>
    <row r="262" spans="1:16" ht="12.75" customHeight="1" thickBot="1" x14ac:dyDescent="0.25">
      <c r="A262" s="14" t="str">
        <f t="shared" si="18"/>
        <v> AA 17.61 </v>
      </c>
      <c r="B262" s="20" t="str">
        <f t="shared" si="19"/>
        <v>I</v>
      </c>
      <c r="C262" s="14">
        <f t="shared" si="20"/>
        <v>37197.330999999998</v>
      </c>
      <c r="D262" s="17" t="str">
        <f t="shared" si="21"/>
        <v>vis</v>
      </c>
      <c r="E262" s="50">
        <f>VLOOKUP(C262,'Active 1'!C$21:E$784,3,FALSE)</f>
        <v>-1597.9863369949676</v>
      </c>
      <c r="F262" s="20" t="s">
        <v>857</v>
      </c>
      <c r="G262" s="17" t="str">
        <f t="shared" si="22"/>
        <v>37197.331</v>
      </c>
      <c r="H262" s="14">
        <f t="shared" si="23"/>
        <v>-1598</v>
      </c>
      <c r="I262" s="52" t="s">
        <v>1489</v>
      </c>
      <c r="J262" s="53" t="s">
        <v>1490</v>
      </c>
      <c r="K262" s="52">
        <v>-1598</v>
      </c>
      <c r="L262" s="52" t="s">
        <v>842</v>
      </c>
      <c r="M262" s="53" t="s">
        <v>727</v>
      </c>
      <c r="N262" s="53"/>
      <c r="O262" s="54" t="s">
        <v>1491</v>
      </c>
      <c r="P262" s="54" t="s">
        <v>1488</v>
      </c>
    </row>
    <row r="263" spans="1:16" ht="12.75" customHeight="1" thickBot="1" x14ac:dyDescent="0.25">
      <c r="A263" s="14" t="str">
        <f t="shared" si="18"/>
        <v> SCA 8.245 </v>
      </c>
      <c r="B263" s="20" t="str">
        <f t="shared" si="19"/>
        <v>I</v>
      </c>
      <c r="C263" s="14">
        <f t="shared" si="20"/>
        <v>37197.332000000002</v>
      </c>
      <c r="D263" s="17" t="str">
        <f t="shared" si="21"/>
        <v>vis</v>
      </c>
      <c r="E263" s="50">
        <f>VLOOKUP(C263,'Active 1'!C$21:E$784,3,FALSE)</f>
        <v>-1597.9856913563187</v>
      </c>
      <c r="F263" s="20" t="s">
        <v>857</v>
      </c>
      <c r="G263" s="17" t="str">
        <f t="shared" si="22"/>
        <v>37197.332</v>
      </c>
      <c r="H263" s="14">
        <f t="shared" si="23"/>
        <v>-1598</v>
      </c>
      <c r="I263" s="52" t="s">
        <v>1492</v>
      </c>
      <c r="J263" s="53" t="s">
        <v>1493</v>
      </c>
      <c r="K263" s="52">
        <v>-1598</v>
      </c>
      <c r="L263" s="52" t="s">
        <v>811</v>
      </c>
      <c r="M263" s="53" t="s">
        <v>727</v>
      </c>
      <c r="N263" s="53"/>
      <c r="O263" s="54" t="s">
        <v>1464</v>
      </c>
      <c r="P263" s="54" t="s">
        <v>1465</v>
      </c>
    </row>
    <row r="264" spans="1:16" ht="12.75" customHeight="1" thickBot="1" x14ac:dyDescent="0.25">
      <c r="A264" s="14" t="str">
        <f t="shared" si="18"/>
        <v> SCA 8.245 </v>
      </c>
      <c r="B264" s="20" t="str">
        <f t="shared" si="19"/>
        <v>I</v>
      </c>
      <c r="C264" s="14">
        <f t="shared" si="20"/>
        <v>37211.273999999998</v>
      </c>
      <c r="D264" s="17" t="str">
        <f t="shared" si="21"/>
        <v>vis</v>
      </c>
      <c r="E264" s="50">
        <f>VLOOKUP(C264,'Active 1'!C$21:E$784,3,FALSE)</f>
        <v>-1588.984197348494</v>
      </c>
      <c r="F264" s="20" t="s">
        <v>857</v>
      </c>
      <c r="G264" s="17" t="str">
        <f t="shared" si="22"/>
        <v>37211.274</v>
      </c>
      <c r="H264" s="14">
        <f t="shared" si="23"/>
        <v>-1589</v>
      </c>
      <c r="I264" s="52" t="s">
        <v>1494</v>
      </c>
      <c r="J264" s="53" t="s">
        <v>1495</v>
      </c>
      <c r="K264" s="52">
        <v>-1589</v>
      </c>
      <c r="L264" s="52" t="s">
        <v>830</v>
      </c>
      <c r="M264" s="53" t="s">
        <v>727</v>
      </c>
      <c r="N264" s="53"/>
      <c r="O264" s="54" t="s">
        <v>1464</v>
      </c>
      <c r="P264" s="54" t="s">
        <v>1465</v>
      </c>
    </row>
    <row r="265" spans="1:16" ht="12.75" customHeight="1" thickBot="1" x14ac:dyDescent="0.25">
      <c r="A265" s="14" t="str">
        <f t="shared" si="18"/>
        <v>BAVM 15 </v>
      </c>
      <c r="B265" s="20" t="str">
        <f t="shared" si="19"/>
        <v>I</v>
      </c>
      <c r="C265" s="14">
        <f t="shared" si="20"/>
        <v>37378.544999999998</v>
      </c>
      <c r="D265" s="17" t="str">
        <f t="shared" si="21"/>
        <v>vis</v>
      </c>
      <c r="E265" s="50">
        <f>VLOOKUP(C265,'Active 1'!C$21:E$784,3,FALSE)</f>
        <v>-1480.9875753298913</v>
      </c>
      <c r="F265" s="20" t="s">
        <v>857</v>
      </c>
      <c r="G265" s="17" t="str">
        <f t="shared" si="22"/>
        <v>37378.545</v>
      </c>
      <c r="H265" s="14">
        <f t="shared" si="23"/>
        <v>-1481</v>
      </c>
      <c r="I265" s="52" t="s">
        <v>1496</v>
      </c>
      <c r="J265" s="53" t="s">
        <v>1497</v>
      </c>
      <c r="K265" s="52">
        <v>-1481</v>
      </c>
      <c r="L265" s="52" t="s">
        <v>825</v>
      </c>
      <c r="M265" s="53" t="s">
        <v>727</v>
      </c>
      <c r="N265" s="53"/>
      <c r="O265" s="54" t="s">
        <v>1498</v>
      </c>
      <c r="P265" s="55" t="s">
        <v>1499</v>
      </c>
    </row>
    <row r="266" spans="1:16" ht="12.75" customHeight="1" thickBot="1" x14ac:dyDescent="0.25">
      <c r="A266" s="14" t="str">
        <f t="shared" si="18"/>
        <v>BAVM 15 </v>
      </c>
      <c r="B266" s="20" t="str">
        <f t="shared" si="19"/>
        <v>I</v>
      </c>
      <c r="C266" s="14">
        <f t="shared" si="20"/>
        <v>37378.546000000002</v>
      </c>
      <c r="D266" s="17" t="str">
        <f t="shared" si="21"/>
        <v>vis</v>
      </c>
      <c r="E266" s="50">
        <f>VLOOKUP(C266,'Active 1'!C$21:E$784,3,FALSE)</f>
        <v>-1480.9869296912425</v>
      </c>
      <c r="F266" s="20" t="s">
        <v>857</v>
      </c>
      <c r="G266" s="17" t="str">
        <f t="shared" si="22"/>
        <v>37378.546</v>
      </c>
      <c r="H266" s="14">
        <f t="shared" si="23"/>
        <v>-1481</v>
      </c>
      <c r="I266" s="52" t="s">
        <v>1500</v>
      </c>
      <c r="J266" s="53" t="s">
        <v>1501</v>
      </c>
      <c r="K266" s="52">
        <v>-1481</v>
      </c>
      <c r="L266" s="52" t="s">
        <v>842</v>
      </c>
      <c r="M266" s="53" t="s">
        <v>727</v>
      </c>
      <c r="N266" s="53"/>
      <c r="O266" s="54" t="s">
        <v>1454</v>
      </c>
      <c r="P266" s="55" t="s">
        <v>1499</v>
      </c>
    </row>
    <row r="267" spans="1:16" ht="12.75" customHeight="1" thickBot="1" x14ac:dyDescent="0.25">
      <c r="A267" s="14" t="str">
        <f t="shared" ref="A267:A330" si="24">P267</f>
        <v> AA 17.61 </v>
      </c>
      <c r="B267" s="20" t="str">
        <f t="shared" ref="B267:B330" si="25">IF(H267=INT(H267),"I","II")</f>
        <v>I</v>
      </c>
      <c r="C267" s="14">
        <f t="shared" ref="C267:C330" si="26">1*G267</f>
        <v>37547.377999999997</v>
      </c>
      <c r="D267" s="17" t="str">
        <f t="shared" ref="D267:D330" si="27">VLOOKUP(F267,I$1:J$5,2,FALSE)</f>
        <v>vis</v>
      </c>
      <c r="E267" s="50">
        <f>VLOOKUP(C267,'Active 1'!C$21:E$784,3,FALSE)</f>
        <v>-1371.9824657456447</v>
      </c>
      <c r="F267" s="20" t="s">
        <v>857</v>
      </c>
      <c r="G267" s="17" t="str">
        <f t="shared" ref="G267:G330" si="28">MID(I267,3,LEN(I267)-3)</f>
        <v>37547.378</v>
      </c>
      <c r="H267" s="14">
        <f t="shared" ref="H267:H330" si="29">1*K267</f>
        <v>-1372</v>
      </c>
      <c r="I267" s="52" t="s">
        <v>1505</v>
      </c>
      <c r="J267" s="53" t="s">
        <v>1506</v>
      </c>
      <c r="K267" s="52">
        <v>-1372</v>
      </c>
      <c r="L267" s="52" t="s">
        <v>759</v>
      </c>
      <c r="M267" s="53" t="s">
        <v>727</v>
      </c>
      <c r="N267" s="53"/>
      <c r="O267" s="54" t="s">
        <v>1507</v>
      </c>
      <c r="P267" s="54" t="s">
        <v>1488</v>
      </c>
    </row>
    <row r="268" spans="1:16" ht="12.75" customHeight="1" thickBot="1" x14ac:dyDescent="0.25">
      <c r="A268" s="14" t="str">
        <f t="shared" si="24"/>
        <v>BAVM 15 </v>
      </c>
      <c r="B268" s="20" t="str">
        <f t="shared" si="25"/>
        <v>I</v>
      </c>
      <c r="C268" s="14">
        <f t="shared" si="26"/>
        <v>37818.427000000003</v>
      </c>
      <c r="D268" s="17" t="str">
        <f t="shared" si="27"/>
        <v>vis</v>
      </c>
      <c r="E268" s="50">
        <f>VLOOKUP(C268,'Active 1'!C$21:E$784,3,FALSE)</f>
        <v>-1196.9827562830314</v>
      </c>
      <c r="F268" s="20" t="s">
        <v>857</v>
      </c>
      <c r="G268" s="17" t="str">
        <f t="shared" si="28"/>
        <v>37818.427</v>
      </c>
      <c r="H268" s="14">
        <f t="shared" si="29"/>
        <v>-1197</v>
      </c>
      <c r="I268" s="52" t="s">
        <v>1508</v>
      </c>
      <c r="J268" s="53" t="s">
        <v>1509</v>
      </c>
      <c r="K268" s="52">
        <v>-1197</v>
      </c>
      <c r="L268" s="52" t="s">
        <v>759</v>
      </c>
      <c r="M268" s="53" t="s">
        <v>727</v>
      </c>
      <c r="N268" s="53"/>
      <c r="O268" s="54" t="s">
        <v>1510</v>
      </c>
      <c r="P268" s="55" t="s">
        <v>1499</v>
      </c>
    </row>
    <row r="269" spans="1:16" ht="12.75" customHeight="1" thickBot="1" x14ac:dyDescent="0.25">
      <c r="A269" s="14" t="str">
        <f t="shared" si="24"/>
        <v> MVS 2.123 </v>
      </c>
      <c r="B269" s="20" t="str">
        <f t="shared" si="25"/>
        <v>I</v>
      </c>
      <c r="C269" s="14">
        <f t="shared" si="26"/>
        <v>37869.519</v>
      </c>
      <c r="D269" s="17" t="str">
        <f t="shared" si="27"/>
        <v>vis</v>
      </c>
      <c r="E269" s="50">
        <f>VLOOKUP(C269,'Active 1'!C$21:E$784,3,FALSE)</f>
        <v>-1163.9957865621948</v>
      </c>
      <c r="F269" s="20" t="s">
        <v>857</v>
      </c>
      <c r="G269" s="17" t="str">
        <f t="shared" si="28"/>
        <v>37869.519</v>
      </c>
      <c r="H269" s="14">
        <f t="shared" si="29"/>
        <v>-1164</v>
      </c>
      <c r="I269" s="52" t="s">
        <v>1511</v>
      </c>
      <c r="J269" s="53" t="s">
        <v>1512</v>
      </c>
      <c r="K269" s="52">
        <v>-1164</v>
      </c>
      <c r="L269" s="52" t="s">
        <v>766</v>
      </c>
      <c r="M269" s="53" t="s">
        <v>751</v>
      </c>
      <c r="N269" s="53"/>
      <c r="O269" s="54" t="s">
        <v>752</v>
      </c>
      <c r="P269" s="54" t="s">
        <v>753</v>
      </c>
    </row>
    <row r="270" spans="1:16" ht="12.75" customHeight="1" thickBot="1" x14ac:dyDescent="0.25">
      <c r="A270" s="14" t="str">
        <f t="shared" si="24"/>
        <v> AN 288.71 </v>
      </c>
      <c r="B270" s="20" t="str">
        <f t="shared" si="25"/>
        <v>I</v>
      </c>
      <c r="C270" s="14">
        <f t="shared" si="26"/>
        <v>37880.364000000001</v>
      </c>
      <c r="D270" s="17" t="str">
        <f t="shared" si="27"/>
        <v>vis</v>
      </c>
      <c r="E270" s="50">
        <f>VLOOKUP(C270,'Active 1'!C$21:E$784,3,FALSE)</f>
        <v>-1156.9938354422047</v>
      </c>
      <c r="F270" s="20" t="s">
        <v>857</v>
      </c>
      <c r="G270" s="17" t="str">
        <f t="shared" si="28"/>
        <v>37880.364</v>
      </c>
      <c r="H270" s="14">
        <f t="shared" si="29"/>
        <v>-1157</v>
      </c>
      <c r="I270" s="52" t="s">
        <v>1513</v>
      </c>
      <c r="J270" s="53" t="s">
        <v>1514</v>
      </c>
      <c r="K270" s="52">
        <v>-1157</v>
      </c>
      <c r="L270" s="52" t="s">
        <v>804</v>
      </c>
      <c r="M270" s="53" t="s">
        <v>727</v>
      </c>
      <c r="N270" s="53"/>
      <c r="O270" s="54" t="s">
        <v>1515</v>
      </c>
      <c r="P270" s="54" t="s">
        <v>1516</v>
      </c>
    </row>
    <row r="271" spans="1:16" ht="12.75" customHeight="1" thickBot="1" x14ac:dyDescent="0.25">
      <c r="A271" s="14" t="str">
        <f t="shared" si="24"/>
        <v> BRNO 6 </v>
      </c>
      <c r="B271" s="20" t="str">
        <f t="shared" si="25"/>
        <v>I</v>
      </c>
      <c r="C271" s="14">
        <f t="shared" si="26"/>
        <v>37883.491000000002</v>
      </c>
      <c r="D271" s="17" t="str">
        <f t="shared" si="27"/>
        <v>vis</v>
      </c>
      <c r="E271" s="50">
        <f>VLOOKUP(C271,'Active 1'!C$21:E$784,3,FALSE)</f>
        <v>-1154.9749233949747</v>
      </c>
      <c r="F271" s="20" t="s">
        <v>857</v>
      </c>
      <c r="G271" s="17" t="str">
        <f t="shared" si="28"/>
        <v>37883.491</v>
      </c>
      <c r="H271" s="14">
        <f t="shared" si="29"/>
        <v>-1155</v>
      </c>
      <c r="I271" s="52" t="s">
        <v>1517</v>
      </c>
      <c r="J271" s="53" t="s">
        <v>1518</v>
      </c>
      <c r="K271" s="52">
        <v>-1155</v>
      </c>
      <c r="L271" s="52" t="s">
        <v>806</v>
      </c>
      <c r="M271" s="53" t="s">
        <v>727</v>
      </c>
      <c r="N271" s="53"/>
      <c r="O271" s="54" t="s">
        <v>1519</v>
      </c>
      <c r="P271" s="54" t="s">
        <v>1475</v>
      </c>
    </row>
    <row r="272" spans="1:16" ht="12.75" customHeight="1" thickBot="1" x14ac:dyDescent="0.25">
      <c r="A272" s="14" t="str">
        <f t="shared" si="24"/>
        <v> MVS 2.123 </v>
      </c>
      <c r="B272" s="20" t="str">
        <f t="shared" si="25"/>
        <v>I</v>
      </c>
      <c r="C272" s="14">
        <f t="shared" si="26"/>
        <v>37956.271999999997</v>
      </c>
      <c r="D272" s="17" t="str">
        <f t="shared" si="27"/>
        <v>vis</v>
      </c>
      <c r="E272" s="50">
        <f>VLOOKUP(C272,'Active 1'!C$21:E$784,3,FALSE)</f>
        <v>-1107.9846970728065</v>
      </c>
      <c r="F272" s="20" t="s">
        <v>857</v>
      </c>
      <c r="G272" s="17" t="str">
        <f t="shared" si="28"/>
        <v>37956.272</v>
      </c>
      <c r="H272" s="14">
        <f t="shared" si="29"/>
        <v>-1108</v>
      </c>
      <c r="I272" s="52" t="s">
        <v>1520</v>
      </c>
      <c r="J272" s="53" t="s">
        <v>1521</v>
      </c>
      <c r="K272" s="52">
        <v>-1108</v>
      </c>
      <c r="L272" s="52" t="s">
        <v>773</v>
      </c>
      <c r="M272" s="53" t="s">
        <v>751</v>
      </c>
      <c r="N272" s="53"/>
      <c r="O272" s="54" t="s">
        <v>752</v>
      </c>
      <c r="P272" s="54" t="s">
        <v>753</v>
      </c>
    </row>
    <row r="273" spans="1:16" ht="12.75" customHeight="1" thickBot="1" x14ac:dyDescent="0.25">
      <c r="A273" s="14" t="str">
        <f t="shared" si="24"/>
        <v> BRNO 6 </v>
      </c>
      <c r="B273" s="20" t="str">
        <f t="shared" si="25"/>
        <v>I</v>
      </c>
      <c r="C273" s="14">
        <f t="shared" si="26"/>
        <v>38230.409</v>
      </c>
      <c r="D273" s="17" t="str">
        <f t="shared" si="27"/>
        <v>vis</v>
      </c>
      <c r="E273" s="50">
        <f>VLOOKUP(C273,'Active 1'!C$21:E$784,3,FALSE)</f>
        <v>-930.99125547017479</v>
      </c>
      <c r="F273" s="20" t="s">
        <v>857</v>
      </c>
      <c r="G273" s="17" t="str">
        <f t="shared" si="28"/>
        <v>38230.409</v>
      </c>
      <c r="H273" s="14">
        <f t="shared" si="29"/>
        <v>-931</v>
      </c>
      <c r="I273" s="52" t="s">
        <v>1522</v>
      </c>
      <c r="J273" s="53" t="s">
        <v>1523</v>
      </c>
      <c r="K273" s="52">
        <v>-931</v>
      </c>
      <c r="L273" s="52" t="s">
        <v>800</v>
      </c>
      <c r="M273" s="53" t="s">
        <v>727</v>
      </c>
      <c r="N273" s="53"/>
      <c r="O273" s="54" t="s">
        <v>1524</v>
      </c>
      <c r="P273" s="54" t="s">
        <v>1475</v>
      </c>
    </row>
    <row r="274" spans="1:16" ht="12.75" customHeight="1" thickBot="1" x14ac:dyDescent="0.25">
      <c r="A274" s="14" t="str">
        <f t="shared" si="24"/>
        <v> BRNO 6 </v>
      </c>
      <c r="B274" s="20" t="str">
        <f t="shared" si="25"/>
        <v>I</v>
      </c>
      <c r="C274" s="14">
        <f t="shared" si="26"/>
        <v>38230.413</v>
      </c>
      <c r="D274" s="17" t="str">
        <f t="shared" si="27"/>
        <v>vis</v>
      </c>
      <c r="E274" s="50">
        <f>VLOOKUP(C274,'Active 1'!C$21:E$784,3,FALSE)</f>
        <v>-930.98867291558884</v>
      </c>
      <c r="F274" s="20" t="s">
        <v>857</v>
      </c>
      <c r="G274" s="17" t="str">
        <f t="shared" si="28"/>
        <v>38230.413</v>
      </c>
      <c r="H274" s="14">
        <f t="shared" si="29"/>
        <v>-931</v>
      </c>
      <c r="I274" s="52" t="s">
        <v>1525</v>
      </c>
      <c r="J274" s="53" t="s">
        <v>1526</v>
      </c>
      <c r="K274" s="52">
        <v>-931</v>
      </c>
      <c r="L274" s="52" t="s">
        <v>811</v>
      </c>
      <c r="M274" s="53" t="s">
        <v>727</v>
      </c>
      <c r="N274" s="53"/>
      <c r="O274" s="54" t="s">
        <v>1527</v>
      </c>
      <c r="P274" s="54" t="s">
        <v>1475</v>
      </c>
    </row>
    <row r="275" spans="1:16" ht="12.75" customHeight="1" thickBot="1" x14ac:dyDescent="0.25">
      <c r="A275" s="14" t="str">
        <f t="shared" si="24"/>
        <v> BRNO 6 </v>
      </c>
      <c r="B275" s="20" t="str">
        <f t="shared" si="25"/>
        <v>I</v>
      </c>
      <c r="C275" s="14">
        <f t="shared" si="26"/>
        <v>38532.445</v>
      </c>
      <c r="D275" s="17" t="str">
        <f t="shared" si="27"/>
        <v>vis</v>
      </c>
      <c r="E275" s="50">
        <f>VLOOKUP(C275,'Active 1'!C$21:E$784,3,FALSE)</f>
        <v>-735.98514127219357</v>
      </c>
      <c r="F275" s="20" t="s">
        <v>857</v>
      </c>
      <c r="G275" s="17" t="str">
        <f t="shared" si="28"/>
        <v>38532.445</v>
      </c>
      <c r="H275" s="14">
        <f t="shared" si="29"/>
        <v>-736</v>
      </c>
      <c r="I275" s="52" t="s">
        <v>1528</v>
      </c>
      <c r="J275" s="53" t="s">
        <v>1529</v>
      </c>
      <c r="K275" s="52">
        <v>-736</v>
      </c>
      <c r="L275" s="52" t="s">
        <v>759</v>
      </c>
      <c r="M275" s="53" t="s">
        <v>727</v>
      </c>
      <c r="N275" s="53"/>
      <c r="O275" s="54" t="s">
        <v>1530</v>
      </c>
      <c r="P275" s="54" t="s">
        <v>1475</v>
      </c>
    </row>
    <row r="276" spans="1:16" ht="12.75" customHeight="1" thickBot="1" x14ac:dyDescent="0.25">
      <c r="A276" s="14" t="str">
        <f t="shared" si="24"/>
        <v> BRNO 6 </v>
      </c>
      <c r="B276" s="20" t="str">
        <f t="shared" si="25"/>
        <v>I</v>
      </c>
      <c r="C276" s="14">
        <f t="shared" si="26"/>
        <v>38535.517</v>
      </c>
      <c r="D276" s="17" t="str">
        <f t="shared" si="27"/>
        <v>vis</v>
      </c>
      <c r="E276" s="50">
        <f>VLOOKUP(C276,'Active 1'!C$21:E$784,3,FALSE)</f>
        <v>-734.00173935051464</v>
      </c>
      <c r="F276" s="20" t="s">
        <v>857</v>
      </c>
      <c r="G276" s="17" t="str">
        <f t="shared" si="28"/>
        <v>38535.517</v>
      </c>
      <c r="H276" s="14">
        <f t="shared" si="29"/>
        <v>-734</v>
      </c>
      <c r="I276" s="52" t="s">
        <v>1531</v>
      </c>
      <c r="J276" s="53" t="s">
        <v>1532</v>
      </c>
      <c r="K276" s="52">
        <v>-734</v>
      </c>
      <c r="L276" s="52" t="s">
        <v>796</v>
      </c>
      <c r="M276" s="53" t="s">
        <v>727</v>
      </c>
      <c r="N276" s="53"/>
      <c r="O276" s="54" t="s">
        <v>1533</v>
      </c>
      <c r="P276" s="54" t="s">
        <v>1475</v>
      </c>
    </row>
    <row r="277" spans="1:16" ht="12.75" customHeight="1" thickBot="1" x14ac:dyDescent="0.25">
      <c r="A277" s="14" t="str">
        <f t="shared" si="24"/>
        <v> BRNO 6 </v>
      </c>
      <c r="B277" s="20" t="str">
        <f t="shared" si="25"/>
        <v>I</v>
      </c>
      <c r="C277" s="14">
        <f t="shared" si="26"/>
        <v>38535.517999999996</v>
      </c>
      <c r="D277" s="17" t="str">
        <f t="shared" si="27"/>
        <v>vis</v>
      </c>
      <c r="E277" s="50">
        <f>VLOOKUP(C277,'Active 1'!C$21:E$784,3,FALSE)</f>
        <v>-734.00109371187045</v>
      </c>
      <c r="F277" s="20" t="s">
        <v>857</v>
      </c>
      <c r="G277" s="17" t="str">
        <f t="shared" si="28"/>
        <v>38535.518</v>
      </c>
      <c r="H277" s="14">
        <f t="shared" si="29"/>
        <v>-734</v>
      </c>
      <c r="I277" s="52" t="s">
        <v>1534</v>
      </c>
      <c r="J277" s="53" t="s">
        <v>1535</v>
      </c>
      <c r="K277" s="52">
        <v>-734</v>
      </c>
      <c r="L277" s="52" t="s">
        <v>775</v>
      </c>
      <c r="M277" s="53" t="s">
        <v>727</v>
      </c>
      <c r="N277" s="53"/>
      <c r="O277" s="54" t="s">
        <v>1536</v>
      </c>
      <c r="P277" s="54" t="s">
        <v>1475</v>
      </c>
    </row>
    <row r="278" spans="1:16" ht="12.75" customHeight="1" thickBot="1" x14ac:dyDescent="0.25">
      <c r="A278" s="14" t="str">
        <f t="shared" si="24"/>
        <v> BRNO 6 </v>
      </c>
      <c r="B278" s="20" t="str">
        <f t="shared" si="25"/>
        <v>I</v>
      </c>
      <c r="C278" s="14">
        <f t="shared" si="26"/>
        <v>38642.396000000001</v>
      </c>
      <c r="D278" s="17" t="str">
        <f t="shared" si="27"/>
        <v>vis</v>
      </c>
      <c r="E278" s="50">
        <f>VLOOKUP(C278,'Active 1'!C$21:E$784,3,FALSE)</f>
        <v>-664.99652646408322</v>
      </c>
      <c r="F278" s="20" t="s">
        <v>857</v>
      </c>
      <c r="G278" s="17" t="str">
        <f t="shared" si="28"/>
        <v>38642.396</v>
      </c>
      <c r="H278" s="14">
        <f t="shared" si="29"/>
        <v>-665</v>
      </c>
      <c r="I278" s="52" t="s">
        <v>1540</v>
      </c>
      <c r="J278" s="53" t="s">
        <v>1541</v>
      </c>
      <c r="K278" s="52">
        <v>-665</v>
      </c>
      <c r="L278" s="52" t="s">
        <v>809</v>
      </c>
      <c r="M278" s="53" t="s">
        <v>727</v>
      </c>
      <c r="N278" s="53"/>
      <c r="O278" s="54" t="s">
        <v>1542</v>
      </c>
      <c r="P278" s="54" t="s">
        <v>1475</v>
      </c>
    </row>
    <row r="279" spans="1:16" ht="12.75" customHeight="1" thickBot="1" x14ac:dyDescent="0.25">
      <c r="A279" s="14" t="str">
        <f t="shared" si="24"/>
        <v> BRNO 5 </v>
      </c>
      <c r="B279" s="20" t="str">
        <f t="shared" si="25"/>
        <v>I</v>
      </c>
      <c r="C279" s="14">
        <f t="shared" si="26"/>
        <v>38975.404000000002</v>
      </c>
      <c r="D279" s="17" t="str">
        <f t="shared" si="27"/>
        <v>vis</v>
      </c>
      <c r="E279" s="50">
        <f>VLOOKUP(C279,'Active 1'!C$21:E$784,3,FALSE)</f>
        <v>-449.99369211042455</v>
      </c>
      <c r="F279" s="20" t="s">
        <v>857</v>
      </c>
      <c r="G279" s="17" t="str">
        <f t="shared" si="28"/>
        <v>38975.404</v>
      </c>
      <c r="H279" s="14">
        <f t="shared" si="29"/>
        <v>-450</v>
      </c>
      <c r="I279" s="52" t="s">
        <v>1543</v>
      </c>
      <c r="J279" s="53" t="s">
        <v>1544</v>
      </c>
      <c r="K279" s="52">
        <v>-450</v>
      </c>
      <c r="L279" s="52" t="s">
        <v>754</v>
      </c>
      <c r="M279" s="53" t="s">
        <v>727</v>
      </c>
      <c r="N279" s="53"/>
      <c r="O279" s="54" t="s">
        <v>1545</v>
      </c>
      <c r="P279" s="54" t="s">
        <v>1546</v>
      </c>
    </row>
    <row r="280" spans="1:16" ht="12.75" customHeight="1" thickBot="1" x14ac:dyDescent="0.25">
      <c r="A280" s="14" t="str">
        <f t="shared" si="24"/>
        <v> BRNO 5 </v>
      </c>
      <c r="B280" s="20" t="str">
        <f t="shared" si="25"/>
        <v>I</v>
      </c>
      <c r="C280" s="14">
        <f t="shared" si="26"/>
        <v>38975.404000000002</v>
      </c>
      <c r="D280" s="17" t="str">
        <f t="shared" si="27"/>
        <v>vis</v>
      </c>
      <c r="E280" s="50">
        <f>VLOOKUP(C280,'Active 1'!C$21:E$784,3,FALSE)</f>
        <v>-449.99369211042455</v>
      </c>
      <c r="F280" s="20" t="s">
        <v>857</v>
      </c>
      <c r="G280" s="17" t="str">
        <f t="shared" si="28"/>
        <v>38975.404</v>
      </c>
      <c r="H280" s="14">
        <f t="shared" si="29"/>
        <v>-450</v>
      </c>
      <c r="I280" s="52" t="s">
        <v>1543</v>
      </c>
      <c r="J280" s="53" t="s">
        <v>1544</v>
      </c>
      <c r="K280" s="52">
        <v>-450</v>
      </c>
      <c r="L280" s="52" t="s">
        <v>754</v>
      </c>
      <c r="M280" s="53" t="s">
        <v>727</v>
      </c>
      <c r="N280" s="53"/>
      <c r="O280" s="54" t="s">
        <v>828</v>
      </c>
      <c r="P280" s="54" t="s">
        <v>1546</v>
      </c>
    </row>
    <row r="281" spans="1:16" ht="12.75" customHeight="1" thickBot="1" x14ac:dyDescent="0.25">
      <c r="A281" s="14" t="str">
        <f t="shared" si="24"/>
        <v> BRNO 5 </v>
      </c>
      <c r="B281" s="20" t="str">
        <f t="shared" si="25"/>
        <v>I</v>
      </c>
      <c r="C281" s="14">
        <f t="shared" si="26"/>
        <v>38978.508999999998</v>
      </c>
      <c r="D281" s="17" t="str">
        <f t="shared" si="27"/>
        <v>vis</v>
      </c>
      <c r="E281" s="50">
        <f>VLOOKUP(C281,'Active 1'!C$21:E$784,3,FALSE)</f>
        <v>-447.98898411341781</v>
      </c>
      <c r="F281" s="20" t="s">
        <v>857</v>
      </c>
      <c r="G281" s="17" t="str">
        <f t="shared" si="28"/>
        <v>38978.509</v>
      </c>
      <c r="H281" s="14">
        <f t="shared" si="29"/>
        <v>-448</v>
      </c>
      <c r="I281" s="52" t="s">
        <v>1547</v>
      </c>
      <c r="J281" s="53" t="s">
        <v>1548</v>
      </c>
      <c r="K281" s="52">
        <v>-448</v>
      </c>
      <c r="L281" s="52" t="s">
        <v>760</v>
      </c>
      <c r="M281" s="53" t="s">
        <v>727</v>
      </c>
      <c r="N281" s="53"/>
      <c r="O281" s="54" t="s">
        <v>1542</v>
      </c>
      <c r="P281" s="54" t="s">
        <v>1546</v>
      </c>
    </row>
    <row r="282" spans="1:16" ht="12.75" customHeight="1" thickBot="1" x14ac:dyDescent="0.25">
      <c r="A282" s="14" t="str">
        <f t="shared" si="24"/>
        <v> BRNO 5 </v>
      </c>
      <c r="B282" s="20" t="str">
        <f t="shared" si="25"/>
        <v>I</v>
      </c>
      <c r="C282" s="14">
        <f t="shared" si="26"/>
        <v>38989.349000000002</v>
      </c>
      <c r="D282" s="17" t="str">
        <f t="shared" si="27"/>
        <v>vis</v>
      </c>
      <c r="E282" s="50">
        <f>VLOOKUP(C282,'Active 1'!C$21:E$784,3,FALSE)</f>
        <v>-440.9902611866579</v>
      </c>
      <c r="F282" s="20" t="s">
        <v>857</v>
      </c>
      <c r="G282" s="17" t="str">
        <f t="shared" si="28"/>
        <v>38989.349</v>
      </c>
      <c r="H282" s="14">
        <f t="shared" si="29"/>
        <v>-441</v>
      </c>
      <c r="I282" s="52" t="s">
        <v>1549</v>
      </c>
      <c r="J282" s="53" t="s">
        <v>1550</v>
      </c>
      <c r="K282" s="52">
        <v>-441</v>
      </c>
      <c r="L282" s="52" t="s">
        <v>811</v>
      </c>
      <c r="M282" s="53" t="s">
        <v>727</v>
      </c>
      <c r="N282" s="53"/>
      <c r="O282" s="54" t="s">
        <v>1542</v>
      </c>
      <c r="P282" s="54" t="s">
        <v>1546</v>
      </c>
    </row>
    <row r="283" spans="1:16" ht="12.75" customHeight="1" thickBot="1" x14ac:dyDescent="0.25">
      <c r="A283" s="14" t="str">
        <f t="shared" si="24"/>
        <v> AN 291.113 </v>
      </c>
      <c r="B283" s="20" t="str">
        <f t="shared" si="25"/>
        <v>I</v>
      </c>
      <c r="C283" s="14">
        <f t="shared" si="26"/>
        <v>39325.457999999999</v>
      </c>
      <c r="D283" s="17" t="str">
        <f t="shared" si="27"/>
        <v>vis</v>
      </c>
      <c r="E283" s="50">
        <f>VLOOKUP(C283,'Active 1'!C$21:E$784,3,FALSE)</f>
        <v>-223.98530139057848</v>
      </c>
      <c r="F283" s="20" t="s">
        <v>857</v>
      </c>
      <c r="G283" s="17" t="str">
        <f t="shared" si="28"/>
        <v>39325.458</v>
      </c>
      <c r="H283" s="14">
        <f t="shared" si="29"/>
        <v>-224</v>
      </c>
      <c r="I283" s="52" t="s">
        <v>1551</v>
      </c>
      <c r="J283" s="53" t="s">
        <v>1552</v>
      </c>
      <c r="K283" s="52">
        <v>-224</v>
      </c>
      <c r="L283" s="52" t="s">
        <v>1553</v>
      </c>
      <c r="M283" s="53" t="s">
        <v>727</v>
      </c>
      <c r="N283" s="53"/>
      <c r="O283" s="54" t="s">
        <v>1554</v>
      </c>
      <c r="P283" s="54" t="s">
        <v>1555</v>
      </c>
    </row>
    <row r="284" spans="1:16" ht="12.75" customHeight="1" thickBot="1" x14ac:dyDescent="0.25">
      <c r="A284" s="14" t="str">
        <f t="shared" si="24"/>
        <v> AA 18.332 </v>
      </c>
      <c r="B284" s="20" t="str">
        <f t="shared" si="25"/>
        <v>I</v>
      </c>
      <c r="C284" s="14">
        <f t="shared" si="26"/>
        <v>39356.419000000002</v>
      </c>
      <c r="D284" s="17" t="str">
        <f t="shared" si="27"/>
        <v>vis</v>
      </c>
      <c r="E284" s="50">
        <f>VLOOKUP(C284,'Active 1'!C$21:E$784,3,FALSE)</f>
        <v>-203.99568326001037</v>
      </c>
      <c r="F284" s="20" t="s">
        <v>857</v>
      </c>
      <c r="G284" s="17" t="str">
        <f t="shared" si="28"/>
        <v>39356.419</v>
      </c>
      <c r="H284" s="14">
        <f t="shared" si="29"/>
        <v>-204</v>
      </c>
      <c r="I284" s="52" t="s">
        <v>1556</v>
      </c>
      <c r="J284" s="53" t="s">
        <v>1557</v>
      </c>
      <c r="K284" s="52">
        <v>-204</v>
      </c>
      <c r="L284" s="52" t="s">
        <v>789</v>
      </c>
      <c r="M284" s="53" t="s">
        <v>727</v>
      </c>
      <c r="N284" s="53"/>
      <c r="O284" s="54" t="s">
        <v>1487</v>
      </c>
      <c r="P284" s="54" t="s">
        <v>1558</v>
      </c>
    </row>
    <row r="285" spans="1:16" ht="12.75" customHeight="1" thickBot="1" x14ac:dyDescent="0.25">
      <c r="A285" s="14" t="str">
        <f t="shared" si="24"/>
        <v>IBVS 369 </v>
      </c>
      <c r="B285" s="20" t="str">
        <f t="shared" si="25"/>
        <v>I</v>
      </c>
      <c r="C285" s="14">
        <f t="shared" si="26"/>
        <v>40022.419199999997</v>
      </c>
      <c r="D285" s="17" t="str">
        <f t="shared" si="27"/>
        <v>vis</v>
      </c>
      <c r="E285" s="50">
        <f>VLOOKUP(C285,'Active 1'!C$21:E$784,3,FALSE)</f>
        <v>225.99978435668879</v>
      </c>
      <c r="F285" s="20" t="s">
        <v>857</v>
      </c>
      <c r="G285" s="17" t="str">
        <f t="shared" si="28"/>
        <v>40022.4192</v>
      </c>
      <c r="H285" s="14">
        <f t="shared" si="29"/>
        <v>226</v>
      </c>
      <c r="I285" s="52" t="s">
        <v>1575</v>
      </c>
      <c r="J285" s="53" t="s">
        <v>1576</v>
      </c>
      <c r="K285" s="52">
        <v>226</v>
      </c>
      <c r="L285" s="52" t="s">
        <v>801</v>
      </c>
      <c r="M285" s="53" t="s">
        <v>750</v>
      </c>
      <c r="N285" s="53" t="s">
        <v>704</v>
      </c>
      <c r="O285" s="54" t="s">
        <v>1577</v>
      </c>
      <c r="P285" s="55" t="s">
        <v>1578</v>
      </c>
    </row>
    <row r="286" spans="1:16" ht="12.75" customHeight="1" thickBot="1" x14ac:dyDescent="0.25">
      <c r="A286" s="14" t="str">
        <f t="shared" si="24"/>
        <v> MVS 5.85 </v>
      </c>
      <c r="B286" s="20" t="str">
        <f t="shared" si="25"/>
        <v>I</v>
      </c>
      <c r="C286" s="14">
        <f t="shared" si="26"/>
        <v>40039.459000000003</v>
      </c>
      <c r="D286" s="17" t="str">
        <f t="shared" si="27"/>
        <v>vis</v>
      </c>
      <c r="E286" s="50" t="e">
        <f>VLOOKUP(C286,'Active 1'!C$21:E$784,3,FALSE)</f>
        <v>#N/A</v>
      </c>
      <c r="F286" s="20" t="s">
        <v>857</v>
      </c>
      <c r="G286" s="17" t="str">
        <f t="shared" si="28"/>
        <v>40039.459</v>
      </c>
      <c r="H286" s="14">
        <f t="shared" si="29"/>
        <v>237</v>
      </c>
      <c r="I286" s="52" t="s">
        <v>1583</v>
      </c>
      <c r="J286" s="53" t="s">
        <v>1584</v>
      </c>
      <c r="K286" s="52">
        <v>237</v>
      </c>
      <c r="L286" s="52" t="s">
        <v>780</v>
      </c>
      <c r="M286" s="53" t="s">
        <v>727</v>
      </c>
      <c r="N286" s="53"/>
      <c r="O286" s="54" t="s">
        <v>1585</v>
      </c>
      <c r="P286" s="54" t="s">
        <v>1586</v>
      </c>
    </row>
    <row r="287" spans="1:16" ht="12.75" customHeight="1" thickBot="1" x14ac:dyDescent="0.25">
      <c r="A287" s="14" t="str">
        <f t="shared" si="24"/>
        <v> ORI 109 </v>
      </c>
      <c r="B287" s="20" t="str">
        <f t="shared" si="25"/>
        <v>I</v>
      </c>
      <c r="C287" s="14">
        <f t="shared" si="26"/>
        <v>40039.46</v>
      </c>
      <c r="D287" s="17" t="str">
        <f t="shared" si="27"/>
        <v>vis</v>
      </c>
      <c r="E287" s="50" t="e">
        <f>VLOOKUP(C287,'Active 1'!C$21:E$784,3,FALSE)</f>
        <v>#N/A</v>
      </c>
      <c r="F287" s="20" t="s">
        <v>857</v>
      </c>
      <c r="G287" s="17" t="str">
        <f t="shared" si="28"/>
        <v>40039.460</v>
      </c>
      <c r="H287" s="14">
        <f t="shared" si="29"/>
        <v>237</v>
      </c>
      <c r="I287" s="52" t="s">
        <v>1587</v>
      </c>
      <c r="J287" s="53" t="s">
        <v>1588</v>
      </c>
      <c r="K287" s="52">
        <v>237</v>
      </c>
      <c r="L287" s="52" t="s">
        <v>789</v>
      </c>
      <c r="M287" s="53" t="s">
        <v>727</v>
      </c>
      <c r="N287" s="53"/>
      <c r="O287" s="54" t="s">
        <v>762</v>
      </c>
      <c r="P287" s="54" t="s">
        <v>1589</v>
      </c>
    </row>
    <row r="288" spans="1:16" ht="12.75" customHeight="1" thickBot="1" x14ac:dyDescent="0.25">
      <c r="A288" s="14" t="str">
        <f t="shared" si="24"/>
        <v> ORI 113 </v>
      </c>
      <c r="B288" s="20" t="str">
        <f t="shared" si="25"/>
        <v>I</v>
      </c>
      <c r="C288" s="14">
        <f t="shared" si="26"/>
        <v>40344.574999999997</v>
      </c>
      <c r="D288" s="17" t="str">
        <f t="shared" si="27"/>
        <v>vis</v>
      </c>
      <c r="E288" s="50">
        <f>VLOOKUP(C288,'Active 1'!C$21:E$784,3,FALSE)</f>
        <v>433.99601899210342</v>
      </c>
      <c r="F288" s="20" t="s">
        <v>857</v>
      </c>
      <c r="G288" s="17" t="str">
        <f t="shared" si="28"/>
        <v>40344.575</v>
      </c>
      <c r="H288" s="14">
        <f t="shared" si="29"/>
        <v>434</v>
      </c>
      <c r="I288" s="52" t="s">
        <v>1595</v>
      </c>
      <c r="J288" s="53" t="s">
        <v>1596</v>
      </c>
      <c r="K288" s="52">
        <v>434</v>
      </c>
      <c r="L288" s="52" t="s">
        <v>782</v>
      </c>
      <c r="M288" s="53" t="s">
        <v>727</v>
      </c>
      <c r="N288" s="53"/>
      <c r="O288" s="54" t="s">
        <v>776</v>
      </c>
      <c r="P288" s="54" t="s">
        <v>763</v>
      </c>
    </row>
    <row r="289" spans="1:16" ht="12.75" customHeight="1" thickBot="1" x14ac:dyDescent="0.25">
      <c r="A289" s="14" t="str">
        <f t="shared" si="24"/>
        <v> ORI 113 </v>
      </c>
      <c r="B289" s="20" t="str">
        <f t="shared" si="25"/>
        <v>I</v>
      </c>
      <c r="C289" s="14">
        <f t="shared" si="26"/>
        <v>40344.576999999997</v>
      </c>
      <c r="D289" s="17" t="str">
        <f t="shared" si="27"/>
        <v>vis</v>
      </c>
      <c r="E289" s="50">
        <f>VLOOKUP(C289,'Active 1'!C$21:E$784,3,FALSE)</f>
        <v>433.99731026939645</v>
      </c>
      <c r="F289" s="20" t="s">
        <v>857</v>
      </c>
      <c r="G289" s="17" t="str">
        <f t="shared" si="28"/>
        <v>40344.577</v>
      </c>
      <c r="H289" s="14">
        <f t="shared" si="29"/>
        <v>434</v>
      </c>
      <c r="I289" s="52" t="s">
        <v>1597</v>
      </c>
      <c r="J289" s="53" t="s">
        <v>1598</v>
      </c>
      <c r="K289" s="52">
        <v>434</v>
      </c>
      <c r="L289" s="52" t="s">
        <v>1434</v>
      </c>
      <c r="M289" s="53" t="s">
        <v>727</v>
      </c>
      <c r="N289" s="53"/>
      <c r="O289" s="54" t="s">
        <v>762</v>
      </c>
      <c r="P289" s="54" t="s">
        <v>763</v>
      </c>
    </row>
    <row r="290" spans="1:16" ht="12.75" customHeight="1" thickBot="1" x14ac:dyDescent="0.25">
      <c r="A290" s="14" t="str">
        <f t="shared" si="24"/>
        <v> ORI 113 </v>
      </c>
      <c r="B290" s="20" t="str">
        <f t="shared" si="25"/>
        <v>I</v>
      </c>
      <c r="C290" s="14">
        <f t="shared" si="26"/>
        <v>40358.519</v>
      </c>
      <c r="D290" s="17" t="str">
        <f t="shared" si="27"/>
        <v>vis</v>
      </c>
      <c r="E290" s="50">
        <f>VLOOKUP(C290,'Active 1'!C$21:E$784,3,FALSE)</f>
        <v>442.99880427722593</v>
      </c>
      <c r="F290" s="20" t="s">
        <v>857</v>
      </c>
      <c r="G290" s="17" t="str">
        <f t="shared" si="28"/>
        <v>40358.519</v>
      </c>
      <c r="H290" s="14">
        <f t="shared" si="29"/>
        <v>443</v>
      </c>
      <c r="I290" s="52" t="s">
        <v>1599</v>
      </c>
      <c r="J290" s="53" t="s">
        <v>1600</v>
      </c>
      <c r="K290" s="52">
        <v>443</v>
      </c>
      <c r="L290" s="52" t="s">
        <v>809</v>
      </c>
      <c r="M290" s="53" t="s">
        <v>727</v>
      </c>
      <c r="N290" s="53"/>
      <c r="O290" s="54" t="s">
        <v>776</v>
      </c>
      <c r="P290" s="54" t="s">
        <v>763</v>
      </c>
    </row>
    <row r="291" spans="1:16" ht="12.75" customHeight="1" thickBot="1" x14ac:dyDescent="0.25">
      <c r="A291" s="14" t="str">
        <f t="shared" si="24"/>
        <v> ORI 114 </v>
      </c>
      <c r="B291" s="20" t="str">
        <f t="shared" si="25"/>
        <v>I</v>
      </c>
      <c r="C291" s="14">
        <f t="shared" si="26"/>
        <v>40403.430999999997</v>
      </c>
      <c r="D291" s="17" t="str">
        <f t="shared" si="27"/>
        <v>vis</v>
      </c>
      <c r="E291" s="50">
        <f>VLOOKUP(C291,'Active 1'!C$21:E$784,3,FALSE)</f>
        <v>471.99572716343511</v>
      </c>
      <c r="F291" s="20" t="s">
        <v>857</v>
      </c>
      <c r="G291" s="17" t="str">
        <f t="shared" si="28"/>
        <v>40403.431</v>
      </c>
      <c r="H291" s="14">
        <f t="shared" si="29"/>
        <v>472</v>
      </c>
      <c r="I291" s="52" t="s">
        <v>1601</v>
      </c>
      <c r="J291" s="53" t="s">
        <v>1602</v>
      </c>
      <c r="K291" s="52">
        <v>472</v>
      </c>
      <c r="L291" s="52" t="s">
        <v>782</v>
      </c>
      <c r="M291" s="53" t="s">
        <v>727</v>
      </c>
      <c r="N291" s="53"/>
      <c r="O291" s="54" t="s">
        <v>776</v>
      </c>
      <c r="P291" s="54" t="s">
        <v>1603</v>
      </c>
    </row>
    <row r="292" spans="1:16" ht="12.75" customHeight="1" thickBot="1" x14ac:dyDescent="0.25">
      <c r="A292" s="14" t="str">
        <f t="shared" si="24"/>
        <v> ORI 114 </v>
      </c>
      <c r="B292" s="20" t="str">
        <f t="shared" si="25"/>
        <v>I</v>
      </c>
      <c r="C292" s="14">
        <f t="shared" si="26"/>
        <v>40417.377999999997</v>
      </c>
      <c r="D292" s="17" t="str">
        <f t="shared" si="27"/>
        <v>vis</v>
      </c>
      <c r="E292" s="50">
        <f>VLOOKUP(C292,'Active 1'!C$21:E$784,3,FALSE)</f>
        <v>481.00044936449478</v>
      </c>
      <c r="F292" s="20" t="s">
        <v>857</v>
      </c>
      <c r="G292" s="17" t="str">
        <f t="shared" si="28"/>
        <v>40417.378</v>
      </c>
      <c r="H292" s="14">
        <f t="shared" si="29"/>
        <v>481</v>
      </c>
      <c r="I292" s="52" t="s">
        <v>1607</v>
      </c>
      <c r="J292" s="53" t="s">
        <v>1608</v>
      </c>
      <c r="K292" s="52">
        <v>481</v>
      </c>
      <c r="L292" s="52" t="s">
        <v>780</v>
      </c>
      <c r="M292" s="53" t="s">
        <v>727</v>
      </c>
      <c r="N292" s="53"/>
      <c r="O292" s="54" t="s">
        <v>776</v>
      </c>
      <c r="P292" s="54" t="s">
        <v>1603</v>
      </c>
    </row>
    <row r="293" spans="1:16" ht="12.75" customHeight="1" thickBot="1" x14ac:dyDescent="0.25">
      <c r="A293" s="14" t="str">
        <f t="shared" si="24"/>
        <v> ORI 115 </v>
      </c>
      <c r="B293" s="20" t="str">
        <f t="shared" si="25"/>
        <v>I</v>
      </c>
      <c r="C293" s="14">
        <f t="shared" si="26"/>
        <v>40465.368000000002</v>
      </c>
      <c r="D293" s="17" t="str">
        <f t="shared" si="27"/>
        <v>vis</v>
      </c>
      <c r="E293" s="50">
        <f>VLOOKUP(C293,'Active 1'!C$21:E$784,3,FALSE)</f>
        <v>511.98464800426666</v>
      </c>
      <c r="F293" s="20" t="s">
        <v>857</v>
      </c>
      <c r="G293" s="17" t="str">
        <f t="shared" si="28"/>
        <v>40465.368</v>
      </c>
      <c r="H293" s="14">
        <f t="shared" si="29"/>
        <v>512</v>
      </c>
      <c r="I293" s="52" t="s">
        <v>1612</v>
      </c>
      <c r="J293" s="53" t="s">
        <v>1613</v>
      </c>
      <c r="K293" s="52">
        <v>512</v>
      </c>
      <c r="L293" s="52" t="s">
        <v>764</v>
      </c>
      <c r="M293" s="53" t="s">
        <v>727</v>
      </c>
      <c r="N293" s="53"/>
      <c r="O293" s="54" t="s">
        <v>794</v>
      </c>
      <c r="P293" s="54" t="s">
        <v>1614</v>
      </c>
    </row>
    <row r="294" spans="1:16" ht="12.75" customHeight="1" thickBot="1" x14ac:dyDescent="0.25">
      <c r="A294" s="14" t="str">
        <f t="shared" si="24"/>
        <v> ORI 115 </v>
      </c>
      <c r="B294" s="20" t="str">
        <f t="shared" si="25"/>
        <v>I</v>
      </c>
      <c r="C294" s="14">
        <f t="shared" si="26"/>
        <v>40482.42</v>
      </c>
      <c r="D294" s="17" t="str">
        <f t="shared" si="27"/>
        <v>vis</v>
      </c>
      <c r="E294" s="50">
        <f>VLOOKUP(C294,'Active 1'!C$21:E$784,3,FALSE)</f>
        <v>522.99407820233318</v>
      </c>
      <c r="F294" s="20" t="s">
        <v>857</v>
      </c>
      <c r="G294" s="17" t="str">
        <f t="shared" si="28"/>
        <v>40482.420</v>
      </c>
      <c r="H294" s="14">
        <f t="shared" si="29"/>
        <v>523</v>
      </c>
      <c r="I294" s="52" t="s">
        <v>1615</v>
      </c>
      <c r="J294" s="53" t="s">
        <v>1616</v>
      </c>
      <c r="K294" s="52">
        <v>523</v>
      </c>
      <c r="L294" s="52" t="s">
        <v>775</v>
      </c>
      <c r="M294" s="53" t="s">
        <v>727</v>
      </c>
      <c r="N294" s="53"/>
      <c r="O294" s="54" t="s">
        <v>776</v>
      </c>
      <c r="P294" s="54" t="s">
        <v>1614</v>
      </c>
    </row>
    <row r="295" spans="1:16" ht="12.75" customHeight="1" thickBot="1" x14ac:dyDescent="0.25">
      <c r="A295" s="14" t="str">
        <f t="shared" si="24"/>
        <v> ORI 116 </v>
      </c>
      <c r="B295" s="20" t="str">
        <f t="shared" si="25"/>
        <v>I</v>
      </c>
      <c r="C295" s="14">
        <f t="shared" si="26"/>
        <v>40541.277000000002</v>
      </c>
      <c r="D295" s="17" t="str">
        <f t="shared" si="27"/>
        <v>vis</v>
      </c>
      <c r="E295" s="50">
        <f>VLOOKUP(C295,'Active 1'!C$21:E$784,3,FALSE)</f>
        <v>560.99443201231372</v>
      </c>
      <c r="F295" s="20" t="s">
        <v>857</v>
      </c>
      <c r="G295" s="17" t="str">
        <f t="shared" si="28"/>
        <v>40541.277</v>
      </c>
      <c r="H295" s="14">
        <f t="shared" si="29"/>
        <v>561</v>
      </c>
      <c r="I295" s="52" t="s">
        <v>1617</v>
      </c>
      <c r="J295" s="53" t="s">
        <v>1618</v>
      </c>
      <c r="K295" s="52">
        <v>561</v>
      </c>
      <c r="L295" s="52" t="s">
        <v>774</v>
      </c>
      <c r="M295" s="53" t="s">
        <v>727</v>
      </c>
      <c r="N295" s="53"/>
      <c r="O295" s="54" t="s">
        <v>776</v>
      </c>
      <c r="P295" s="54" t="s">
        <v>1619</v>
      </c>
    </row>
    <row r="296" spans="1:16" ht="12.75" customHeight="1" thickBot="1" x14ac:dyDescent="0.25">
      <c r="A296" s="14" t="str">
        <f t="shared" si="24"/>
        <v> ORI 119 </v>
      </c>
      <c r="B296" s="20" t="str">
        <f t="shared" si="25"/>
        <v>I</v>
      </c>
      <c r="C296" s="14">
        <f t="shared" si="26"/>
        <v>40725.591</v>
      </c>
      <c r="D296" s="17" t="str">
        <f t="shared" si="27"/>
        <v>vis</v>
      </c>
      <c r="E296" s="50">
        <f>VLOOKUP(C296,'Active 1'!C$21:E$784,3,FALSE)</f>
        <v>679.9946734811665</v>
      </c>
      <c r="F296" s="20" t="s">
        <v>857</v>
      </c>
      <c r="G296" s="17" t="str">
        <f t="shared" si="28"/>
        <v>40725.591</v>
      </c>
      <c r="H296" s="14">
        <f t="shared" si="29"/>
        <v>680</v>
      </c>
      <c r="I296" s="52" t="s">
        <v>1620</v>
      </c>
      <c r="J296" s="53" t="s">
        <v>1621</v>
      </c>
      <c r="K296" s="52">
        <v>680</v>
      </c>
      <c r="L296" s="52" t="s">
        <v>782</v>
      </c>
      <c r="M296" s="53" t="s">
        <v>727</v>
      </c>
      <c r="N296" s="53"/>
      <c r="O296" s="54" t="s">
        <v>776</v>
      </c>
      <c r="P296" s="54" t="s">
        <v>765</v>
      </c>
    </row>
    <row r="297" spans="1:16" ht="12.75" customHeight="1" thickBot="1" x14ac:dyDescent="0.25">
      <c r="A297" s="14" t="str">
        <f t="shared" si="24"/>
        <v> ORI 120 </v>
      </c>
      <c r="B297" s="20" t="str">
        <f t="shared" si="25"/>
        <v>I</v>
      </c>
      <c r="C297" s="14">
        <f t="shared" si="26"/>
        <v>40753.472000000002</v>
      </c>
      <c r="D297" s="17" t="str">
        <f t="shared" si="27"/>
        <v>vis</v>
      </c>
      <c r="E297" s="50">
        <f>VLOOKUP(C297,'Active 1'!C$21:E$784,3,FALSE)</f>
        <v>697.99572458088358</v>
      </c>
      <c r="F297" s="20" t="s">
        <v>857</v>
      </c>
      <c r="G297" s="17" t="str">
        <f t="shared" si="28"/>
        <v>40753.472</v>
      </c>
      <c r="H297" s="14">
        <f t="shared" si="29"/>
        <v>698</v>
      </c>
      <c r="I297" s="52" t="s">
        <v>1622</v>
      </c>
      <c r="J297" s="53" t="s">
        <v>1623</v>
      </c>
      <c r="K297" s="52">
        <v>698</v>
      </c>
      <c r="L297" s="52" t="s">
        <v>1434</v>
      </c>
      <c r="M297" s="53" t="s">
        <v>727</v>
      </c>
      <c r="N297" s="53"/>
      <c r="O297" s="54" t="s">
        <v>762</v>
      </c>
      <c r="P297" s="54" t="s">
        <v>767</v>
      </c>
    </row>
    <row r="298" spans="1:16" ht="12.75" customHeight="1" thickBot="1" x14ac:dyDescent="0.25">
      <c r="A298" s="14" t="str">
        <f t="shared" si="24"/>
        <v> ORI 120 </v>
      </c>
      <c r="B298" s="20" t="str">
        <f t="shared" si="25"/>
        <v>I</v>
      </c>
      <c r="C298" s="14">
        <f t="shared" si="26"/>
        <v>40798.389000000003</v>
      </c>
      <c r="D298" s="17" t="str">
        <f t="shared" si="27"/>
        <v>vis</v>
      </c>
      <c r="E298" s="50">
        <f>VLOOKUP(C298,'Active 1'!C$21:E$784,3,FALSE)</f>
        <v>726.99587566032767</v>
      </c>
      <c r="F298" s="20" t="s">
        <v>857</v>
      </c>
      <c r="G298" s="17" t="str">
        <f t="shared" si="28"/>
        <v>40798.389</v>
      </c>
      <c r="H298" s="14">
        <f t="shared" si="29"/>
        <v>727</v>
      </c>
      <c r="I298" s="52" t="s">
        <v>1629</v>
      </c>
      <c r="J298" s="53" t="s">
        <v>1630</v>
      </c>
      <c r="K298" s="52">
        <v>727</v>
      </c>
      <c r="L298" s="52" t="s">
        <v>1434</v>
      </c>
      <c r="M298" s="53" t="s">
        <v>727</v>
      </c>
      <c r="N298" s="53"/>
      <c r="O298" s="54" t="s">
        <v>776</v>
      </c>
      <c r="P298" s="54" t="s">
        <v>767</v>
      </c>
    </row>
    <row r="299" spans="1:16" ht="12.75" customHeight="1" thickBot="1" x14ac:dyDescent="0.25">
      <c r="A299" s="14" t="str">
        <f t="shared" si="24"/>
        <v> ORI 120 </v>
      </c>
      <c r="B299" s="20" t="str">
        <f t="shared" si="25"/>
        <v>I</v>
      </c>
      <c r="C299" s="14">
        <f t="shared" si="26"/>
        <v>40798.404000000002</v>
      </c>
      <c r="D299" s="17" t="str">
        <f t="shared" si="27"/>
        <v>vis</v>
      </c>
      <c r="E299" s="50">
        <f>VLOOKUP(C299,'Active 1'!C$21:E$784,3,FALSE)</f>
        <v>727.00556024002299</v>
      </c>
      <c r="F299" s="20" t="s">
        <v>857</v>
      </c>
      <c r="G299" s="17" t="str">
        <f t="shared" si="28"/>
        <v>40798.404</v>
      </c>
      <c r="H299" s="14">
        <f t="shared" si="29"/>
        <v>727</v>
      </c>
      <c r="I299" s="52" t="s">
        <v>1631</v>
      </c>
      <c r="J299" s="53" t="s">
        <v>1632</v>
      </c>
      <c r="K299" s="52">
        <v>727</v>
      </c>
      <c r="L299" s="52" t="s">
        <v>820</v>
      </c>
      <c r="M299" s="53" t="s">
        <v>727</v>
      </c>
      <c r="N299" s="53"/>
      <c r="O299" s="54" t="s">
        <v>794</v>
      </c>
      <c r="P299" s="54" t="s">
        <v>767</v>
      </c>
    </row>
    <row r="300" spans="1:16" ht="12.75" customHeight="1" thickBot="1" x14ac:dyDescent="0.25">
      <c r="A300" s="14" t="str">
        <f t="shared" si="24"/>
        <v> ORI 121 </v>
      </c>
      <c r="B300" s="20" t="str">
        <f t="shared" si="25"/>
        <v>I</v>
      </c>
      <c r="C300" s="14">
        <f t="shared" si="26"/>
        <v>40801.497000000003</v>
      </c>
      <c r="D300" s="17" t="str">
        <f t="shared" si="27"/>
        <v>vis</v>
      </c>
      <c r="E300" s="50">
        <f>VLOOKUP(C300,'Active 1'!C$21:E$784,3,FALSE)</f>
        <v>729.00252057327634</v>
      </c>
      <c r="F300" s="20" t="s">
        <v>857</v>
      </c>
      <c r="G300" s="17" t="str">
        <f t="shared" si="28"/>
        <v>40801.497</v>
      </c>
      <c r="H300" s="14">
        <f t="shared" si="29"/>
        <v>729</v>
      </c>
      <c r="I300" s="52" t="s">
        <v>1633</v>
      </c>
      <c r="J300" s="53" t="s">
        <v>1634</v>
      </c>
      <c r="K300" s="52">
        <v>729</v>
      </c>
      <c r="L300" s="52" t="s">
        <v>800</v>
      </c>
      <c r="M300" s="53" t="s">
        <v>727</v>
      </c>
      <c r="N300" s="53"/>
      <c r="O300" s="54" t="s">
        <v>762</v>
      </c>
      <c r="P300" s="54" t="s">
        <v>1635</v>
      </c>
    </row>
    <row r="301" spans="1:16" ht="12.75" customHeight="1" thickBot="1" x14ac:dyDescent="0.25">
      <c r="A301" s="14" t="str">
        <f t="shared" si="24"/>
        <v> ORI 121 </v>
      </c>
      <c r="B301" s="20" t="str">
        <f t="shared" si="25"/>
        <v>I</v>
      </c>
      <c r="C301" s="14">
        <f t="shared" si="26"/>
        <v>40835.565000000002</v>
      </c>
      <c r="D301" s="17" t="str">
        <f t="shared" si="27"/>
        <v>vis</v>
      </c>
      <c r="E301" s="50">
        <f>VLOOKUP(C301,'Active 1'!C$21:E$784,3,FALSE)</f>
        <v>750.9981379781442</v>
      </c>
      <c r="F301" s="20" t="s">
        <v>857</v>
      </c>
      <c r="G301" s="17" t="str">
        <f t="shared" si="28"/>
        <v>40835.565</v>
      </c>
      <c r="H301" s="14">
        <f t="shared" si="29"/>
        <v>751</v>
      </c>
      <c r="I301" s="52" t="s">
        <v>1636</v>
      </c>
      <c r="J301" s="53" t="s">
        <v>1637</v>
      </c>
      <c r="K301" s="52">
        <v>751</v>
      </c>
      <c r="L301" s="52" t="s">
        <v>804</v>
      </c>
      <c r="M301" s="53" t="s">
        <v>727</v>
      </c>
      <c r="N301" s="53"/>
      <c r="O301" s="54" t="s">
        <v>1638</v>
      </c>
      <c r="P301" s="54" t="s">
        <v>1635</v>
      </c>
    </row>
    <row r="302" spans="1:16" ht="12.75" customHeight="1" thickBot="1" x14ac:dyDescent="0.25">
      <c r="A302" s="14" t="str">
        <f t="shared" si="24"/>
        <v> ORI 124 </v>
      </c>
      <c r="B302" s="20" t="str">
        <f t="shared" si="25"/>
        <v>I</v>
      </c>
      <c r="C302" s="14">
        <f t="shared" si="26"/>
        <v>41041.561999999998</v>
      </c>
      <c r="D302" s="17" t="str">
        <f t="shared" si="27"/>
        <v>vis</v>
      </c>
      <c r="E302" s="50">
        <f>VLOOKUP(C302,'Active 1'!C$21:E$784,3,FALSE)</f>
        <v>883.99776221644925</v>
      </c>
      <c r="F302" s="20" t="s">
        <v>857</v>
      </c>
      <c r="G302" s="17" t="str">
        <f t="shared" si="28"/>
        <v>41041.562</v>
      </c>
      <c r="H302" s="14">
        <f t="shared" si="29"/>
        <v>884</v>
      </c>
      <c r="I302" s="52" t="s">
        <v>1639</v>
      </c>
      <c r="J302" s="53" t="s">
        <v>1640</v>
      </c>
      <c r="K302" s="52">
        <v>884</v>
      </c>
      <c r="L302" s="52" t="s">
        <v>804</v>
      </c>
      <c r="M302" s="53" t="s">
        <v>727</v>
      </c>
      <c r="N302" s="53"/>
      <c r="O302" s="54" t="s">
        <v>776</v>
      </c>
      <c r="P302" s="54" t="s">
        <v>1641</v>
      </c>
    </row>
    <row r="303" spans="1:16" ht="12.75" customHeight="1" thickBot="1" x14ac:dyDescent="0.25">
      <c r="A303" s="14" t="str">
        <f t="shared" si="24"/>
        <v> ORI 125 </v>
      </c>
      <c r="B303" s="20" t="str">
        <f t="shared" si="25"/>
        <v>I</v>
      </c>
      <c r="C303" s="14">
        <f t="shared" si="26"/>
        <v>41055.506999999998</v>
      </c>
      <c r="D303" s="17" t="str">
        <f t="shared" si="27"/>
        <v>vis</v>
      </c>
      <c r="E303" s="50">
        <f>VLOOKUP(C303,'Active 1'!C$21:E$784,3,FALSE)</f>
        <v>893.00119314021595</v>
      </c>
      <c r="F303" s="20" t="s">
        <v>857</v>
      </c>
      <c r="G303" s="17" t="str">
        <f t="shared" si="28"/>
        <v>41055.507</v>
      </c>
      <c r="H303" s="14">
        <f t="shared" si="29"/>
        <v>893</v>
      </c>
      <c r="I303" s="52" t="s">
        <v>1642</v>
      </c>
      <c r="J303" s="53" t="s">
        <v>1643</v>
      </c>
      <c r="K303" s="52">
        <v>893</v>
      </c>
      <c r="L303" s="52" t="s">
        <v>754</v>
      </c>
      <c r="M303" s="53" t="s">
        <v>727</v>
      </c>
      <c r="N303" s="53"/>
      <c r="O303" s="54" t="s">
        <v>769</v>
      </c>
      <c r="P303" s="54" t="s">
        <v>1644</v>
      </c>
    </row>
    <row r="304" spans="1:16" ht="12.75" customHeight="1" thickBot="1" x14ac:dyDescent="0.25">
      <c r="A304" s="14" t="str">
        <f t="shared" si="24"/>
        <v>IBVS 647 </v>
      </c>
      <c r="B304" s="20" t="str">
        <f t="shared" si="25"/>
        <v>I</v>
      </c>
      <c r="C304" s="14">
        <f t="shared" si="26"/>
        <v>41097.321000000004</v>
      </c>
      <c r="D304" s="17" t="str">
        <f t="shared" si="27"/>
        <v>vis</v>
      </c>
      <c r="E304" s="50">
        <f>VLOOKUP(C304,'Active 1'!C$21:E$784,3,FALSE)</f>
        <v>919.99792749994629</v>
      </c>
      <c r="F304" s="20" t="s">
        <v>857</v>
      </c>
      <c r="G304" s="17" t="str">
        <f t="shared" si="28"/>
        <v>41097.321</v>
      </c>
      <c r="H304" s="14">
        <f t="shared" si="29"/>
        <v>920</v>
      </c>
      <c r="I304" s="52" t="s">
        <v>1645</v>
      </c>
      <c r="J304" s="53" t="s">
        <v>1646</v>
      </c>
      <c r="K304" s="52">
        <v>920</v>
      </c>
      <c r="L304" s="52" t="s">
        <v>804</v>
      </c>
      <c r="M304" s="53" t="s">
        <v>750</v>
      </c>
      <c r="N304" s="53" t="s">
        <v>704</v>
      </c>
      <c r="O304" s="54" t="s">
        <v>1647</v>
      </c>
      <c r="P304" s="55" t="s">
        <v>772</v>
      </c>
    </row>
    <row r="305" spans="1:16" ht="12.75" customHeight="1" thickBot="1" x14ac:dyDescent="0.25">
      <c r="A305" s="14" t="str">
        <f t="shared" si="24"/>
        <v> ORI 125 </v>
      </c>
      <c r="B305" s="20" t="str">
        <f t="shared" si="25"/>
        <v>I</v>
      </c>
      <c r="C305" s="14">
        <f t="shared" si="26"/>
        <v>41106.618000000002</v>
      </c>
      <c r="D305" s="17" t="str">
        <f t="shared" si="27"/>
        <v>vis</v>
      </c>
      <c r="E305" s="50">
        <f>VLOOKUP(C305,'Active 1'!C$21:E$784,3,FALSE)</f>
        <v>926.00042999533878</v>
      </c>
      <c r="F305" s="20" t="s">
        <v>857</v>
      </c>
      <c r="G305" s="17" t="str">
        <f t="shared" si="28"/>
        <v>41106.618</v>
      </c>
      <c r="H305" s="14">
        <f t="shared" si="29"/>
        <v>926</v>
      </c>
      <c r="I305" s="52" t="s">
        <v>1648</v>
      </c>
      <c r="J305" s="53" t="s">
        <v>1649</v>
      </c>
      <c r="K305" s="52">
        <v>926</v>
      </c>
      <c r="L305" s="52" t="s">
        <v>1458</v>
      </c>
      <c r="M305" s="53" t="s">
        <v>727</v>
      </c>
      <c r="N305" s="53"/>
      <c r="O305" s="54" t="s">
        <v>1638</v>
      </c>
      <c r="P305" s="54" t="s">
        <v>1644</v>
      </c>
    </row>
    <row r="306" spans="1:16" ht="12.75" customHeight="1" thickBot="1" x14ac:dyDescent="0.25">
      <c r="A306" s="14" t="str">
        <f t="shared" si="24"/>
        <v> ORI 126 </v>
      </c>
      <c r="B306" s="20" t="str">
        <f t="shared" si="25"/>
        <v>I</v>
      </c>
      <c r="C306" s="14">
        <f t="shared" si="26"/>
        <v>41148.43</v>
      </c>
      <c r="D306" s="17" t="str">
        <f t="shared" si="27"/>
        <v>vis</v>
      </c>
      <c r="E306" s="50">
        <f>VLOOKUP(C306,'Active 1'!C$21:E$784,3,FALSE)</f>
        <v>952.99587307777142</v>
      </c>
      <c r="F306" s="20" t="s">
        <v>857</v>
      </c>
      <c r="G306" s="17" t="str">
        <f t="shared" si="28"/>
        <v>41148.430</v>
      </c>
      <c r="H306" s="14">
        <f t="shared" si="29"/>
        <v>953</v>
      </c>
      <c r="I306" s="52" t="s">
        <v>1650</v>
      </c>
      <c r="J306" s="53" t="s">
        <v>1651</v>
      </c>
      <c r="K306" s="52">
        <v>953</v>
      </c>
      <c r="L306" s="52" t="s">
        <v>766</v>
      </c>
      <c r="M306" s="53" t="s">
        <v>727</v>
      </c>
      <c r="N306" s="53"/>
      <c r="O306" s="54" t="s">
        <v>794</v>
      </c>
      <c r="P306" s="54" t="s">
        <v>770</v>
      </c>
    </row>
    <row r="307" spans="1:16" ht="12.75" customHeight="1" thickBot="1" x14ac:dyDescent="0.25">
      <c r="A307" s="14" t="str">
        <f t="shared" si="24"/>
        <v> ORI 126 </v>
      </c>
      <c r="B307" s="20" t="str">
        <f t="shared" si="25"/>
        <v>I</v>
      </c>
      <c r="C307" s="14">
        <f t="shared" si="26"/>
        <v>41148.438999999998</v>
      </c>
      <c r="D307" s="17" t="str">
        <f t="shared" si="27"/>
        <v>vis</v>
      </c>
      <c r="E307" s="50">
        <f>VLOOKUP(C307,'Active 1'!C$21:E$784,3,FALSE)</f>
        <v>953.00168382558763</v>
      </c>
      <c r="F307" s="20" t="s">
        <v>857</v>
      </c>
      <c r="G307" s="17" t="str">
        <f t="shared" si="28"/>
        <v>41148.439</v>
      </c>
      <c r="H307" s="14">
        <f t="shared" si="29"/>
        <v>953</v>
      </c>
      <c r="I307" s="52" t="s">
        <v>1652</v>
      </c>
      <c r="J307" s="53" t="s">
        <v>1653</v>
      </c>
      <c r="K307" s="52">
        <v>953</v>
      </c>
      <c r="L307" s="52" t="s">
        <v>800</v>
      </c>
      <c r="M307" s="53" t="s">
        <v>727</v>
      </c>
      <c r="N307" s="53"/>
      <c r="O307" s="54" t="s">
        <v>1654</v>
      </c>
      <c r="P307" s="54" t="s">
        <v>770</v>
      </c>
    </row>
    <row r="308" spans="1:16" ht="12.75" customHeight="1" thickBot="1" x14ac:dyDescent="0.25">
      <c r="A308" s="14" t="str">
        <f t="shared" si="24"/>
        <v> ORI 126 </v>
      </c>
      <c r="B308" s="20" t="str">
        <f t="shared" si="25"/>
        <v>I</v>
      </c>
      <c r="C308" s="14">
        <f t="shared" si="26"/>
        <v>41154.629000000001</v>
      </c>
      <c r="D308" s="17" t="str">
        <f t="shared" si="27"/>
        <v>vis</v>
      </c>
      <c r="E308" s="50">
        <f>VLOOKUP(C308,'Active 1'!C$21:E$784,3,FALSE)</f>
        <v>956.99818704668041</v>
      </c>
      <c r="F308" s="20" t="s">
        <v>857</v>
      </c>
      <c r="G308" s="17" t="str">
        <f t="shared" si="28"/>
        <v>41154.629</v>
      </c>
      <c r="H308" s="14">
        <f t="shared" si="29"/>
        <v>957</v>
      </c>
      <c r="I308" s="52" t="s">
        <v>1655</v>
      </c>
      <c r="J308" s="53" t="s">
        <v>1656</v>
      </c>
      <c r="K308" s="52">
        <v>957</v>
      </c>
      <c r="L308" s="52" t="s">
        <v>792</v>
      </c>
      <c r="M308" s="53" t="s">
        <v>727</v>
      </c>
      <c r="N308" s="53"/>
      <c r="O308" s="54" t="s">
        <v>1638</v>
      </c>
      <c r="P308" s="54" t="s">
        <v>770</v>
      </c>
    </row>
    <row r="309" spans="1:16" ht="12.75" customHeight="1" thickBot="1" x14ac:dyDescent="0.25">
      <c r="A309" s="14" t="str">
        <f t="shared" si="24"/>
        <v> ORI 126 </v>
      </c>
      <c r="B309" s="20" t="str">
        <f t="shared" si="25"/>
        <v>I</v>
      </c>
      <c r="C309" s="14">
        <f t="shared" si="26"/>
        <v>41165.46</v>
      </c>
      <c r="D309" s="17" t="str">
        <f t="shared" si="27"/>
        <v>vis</v>
      </c>
      <c r="E309" s="50">
        <f>VLOOKUP(C309,'Active 1'!C$21:E$784,3,FALSE)</f>
        <v>963.99109922561934</v>
      </c>
      <c r="F309" s="20" t="s">
        <v>857</v>
      </c>
      <c r="G309" s="17" t="str">
        <f t="shared" si="28"/>
        <v>41165.460</v>
      </c>
      <c r="H309" s="14">
        <f t="shared" si="29"/>
        <v>964</v>
      </c>
      <c r="I309" s="52" t="s">
        <v>1657</v>
      </c>
      <c r="J309" s="53" t="s">
        <v>1658</v>
      </c>
      <c r="K309" s="52">
        <v>964</v>
      </c>
      <c r="L309" s="52" t="s">
        <v>814</v>
      </c>
      <c r="M309" s="53" t="s">
        <v>727</v>
      </c>
      <c r="N309" s="53"/>
      <c r="O309" s="54" t="s">
        <v>762</v>
      </c>
      <c r="P309" s="54" t="s">
        <v>770</v>
      </c>
    </row>
    <row r="310" spans="1:16" ht="12.75" customHeight="1" thickBot="1" x14ac:dyDescent="0.25">
      <c r="A310" s="14" t="str">
        <f t="shared" si="24"/>
        <v> ORI 127 </v>
      </c>
      <c r="B310" s="20" t="str">
        <f t="shared" si="25"/>
        <v>I</v>
      </c>
      <c r="C310" s="14">
        <f t="shared" si="26"/>
        <v>41165.466</v>
      </c>
      <c r="D310" s="17" t="str">
        <f t="shared" si="27"/>
        <v>vis</v>
      </c>
      <c r="E310" s="50">
        <f>VLOOKUP(C310,'Active 1'!C$21:E$784,3,FALSE)</f>
        <v>963.99497305749844</v>
      </c>
      <c r="F310" s="20" t="s">
        <v>857</v>
      </c>
      <c r="G310" s="17" t="str">
        <f t="shared" si="28"/>
        <v>41165.466</v>
      </c>
      <c r="H310" s="14">
        <f t="shared" si="29"/>
        <v>964</v>
      </c>
      <c r="I310" s="52" t="s">
        <v>1659</v>
      </c>
      <c r="J310" s="53" t="s">
        <v>1660</v>
      </c>
      <c r="K310" s="52">
        <v>964</v>
      </c>
      <c r="L310" s="52" t="s">
        <v>1434</v>
      </c>
      <c r="M310" s="53" t="s">
        <v>727</v>
      </c>
      <c r="N310" s="53"/>
      <c r="O310" s="54" t="s">
        <v>769</v>
      </c>
      <c r="P310" s="54" t="s">
        <v>1661</v>
      </c>
    </row>
    <row r="311" spans="1:16" ht="12.75" customHeight="1" thickBot="1" x14ac:dyDescent="0.25">
      <c r="A311" s="14" t="str">
        <f t="shared" si="24"/>
        <v> ORI 126 </v>
      </c>
      <c r="B311" s="20" t="str">
        <f t="shared" si="25"/>
        <v>I</v>
      </c>
      <c r="C311" s="14">
        <f t="shared" si="26"/>
        <v>41168.574999999997</v>
      </c>
      <c r="D311" s="17" t="str">
        <f t="shared" si="27"/>
        <v>vis</v>
      </c>
      <c r="E311" s="50">
        <f>VLOOKUP(C311,'Active 1'!C$21:E$784,3,FALSE)</f>
        <v>966.00226360909119</v>
      </c>
      <c r="F311" s="20" t="s">
        <v>857</v>
      </c>
      <c r="G311" s="17" t="str">
        <f t="shared" si="28"/>
        <v>41168.575</v>
      </c>
      <c r="H311" s="14">
        <f t="shared" si="29"/>
        <v>966</v>
      </c>
      <c r="I311" s="52" t="s">
        <v>1662</v>
      </c>
      <c r="J311" s="53" t="s">
        <v>1663</v>
      </c>
      <c r="K311" s="52">
        <v>966</v>
      </c>
      <c r="L311" s="52" t="s">
        <v>1664</v>
      </c>
      <c r="M311" s="53" t="s">
        <v>727</v>
      </c>
      <c r="N311" s="53"/>
      <c r="O311" s="54" t="s">
        <v>776</v>
      </c>
      <c r="P311" s="54" t="s">
        <v>770</v>
      </c>
    </row>
    <row r="312" spans="1:16" ht="12.75" customHeight="1" thickBot="1" x14ac:dyDescent="0.25">
      <c r="A312" s="14" t="str">
        <f t="shared" si="24"/>
        <v> BBS 5 </v>
      </c>
      <c r="B312" s="20" t="str">
        <f t="shared" si="25"/>
        <v>I</v>
      </c>
      <c r="C312" s="14">
        <f t="shared" si="26"/>
        <v>41560.425000000003</v>
      </c>
      <c r="D312" s="17" t="str">
        <f t="shared" si="27"/>
        <v>vis</v>
      </c>
      <c r="E312" s="50">
        <f>VLOOKUP(C312,'Active 1'!C$21:E$784,3,FALSE)</f>
        <v>1218.9957671930351</v>
      </c>
      <c r="F312" s="20" t="s">
        <v>857</v>
      </c>
      <c r="G312" s="17" t="str">
        <f t="shared" si="28"/>
        <v>41560.425</v>
      </c>
      <c r="H312" s="14">
        <f t="shared" si="29"/>
        <v>1219</v>
      </c>
      <c r="I312" s="52" t="s">
        <v>1677</v>
      </c>
      <c r="J312" s="53" t="s">
        <v>1678</v>
      </c>
      <c r="K312" s="52">
        <v>1219</v>
      </c>
      <c r="L312" s="52" t="s">
        <v>809</v>
      </c>
      <c r="M312" s="53" t="s">
        <v>727</v>
      </c>
      <c r="N312" s="53"/>
      <c r="O312" s="54" t="s">
        <v>769</v>
      </c>
      <c r="P312" s="54" t="s">
        <v>777</v>
      </c>
    </row>
    <row r="313" spans="1:16" ht="12.75" customHeight="1" thickBot="1" x14ac:dyDescent="0.25">
      <c r="A313" s="14" t="str">
        <f t="shared" si="24"/>
        <v> BBS 5 </v>
      </c>
      <c r="B313" s="20" t="str">
        <f t="shared" si="25"/>
        <v>I</v>
      </c>
      <c r="C313" s="14">
        <f t="shared" si="26"/>
        <v>41574.368999999999</v>
      </c>
      <c r="D313" s="17" t="str">
        <f t="shared" si="27"/>
        <v>vis</v>
      </c>
      <c r="E313" s="50">
        <f>VLOOKUP(C313,'Active 1'!C$21:E$784,3,FALSE)</f>
        <v>1227.998552478153</v>
      </c>
      <c r="F313" s="20" t="s">
        <v>857</v>
      </c>
      <c r="G313" s="17" t="str">
        <f t="shared" si="28"/>
        <v>41574.369</v>
      </c>
      <c r="H313" s="14">
        <f t="shared" si="29"/>
        <v>1228</v>
      </c>
      <c r="I313" s="52" t="s">
        <v>1679</v>
      </c>
      <c r="J313" s="53" t="s">
        <v>1680</v>
      </c>
      <c r="K313" s="52">
        <v>1228</v>
      </c>
      <c r="L313" s="52" t="s">
        <v>789</v>
      </c>
      <c r="M313" s="53" t="s">
        <v>727</v>
      </c>
      <c r="N313" s="53"/>
      <c r="O313" s="54" t="s">
        <v>769</v>
      </c>
      <c r="P313" s="54" t="s">
        <v>777</v>
      </c>
    </row>
    <row r="314" spans="1:16" ht="12.75" customHeight="1" thickBot="1" x14ac:dyDescent="0.25">
      <c r="A314" s="14" t="str">
        <f t="shared" si="24"/>
        <v> BBS 9 </v>
      </c>
      <c r="B314" s="20" t="str">
        <f t="shared" si="25"/>
        <v>I</v>
      </c>
      <c r="C314" s="14">
        <f t="shared" si="26"/>
        <v>41803.593000000001</v>
      </c>
      <c r="D314" s="17" t="str">
        <f t="shared" si="27"/>
        <v>vis</v>
      </c>
      <c r="E314" s="50">
        <f>VLOOKUP(C314,'Active 1'!C$21:E$784,3,FALSE)</f>
        <v>1375.9944255559265</v>
      </c>
      <c r="F314" s="20" t="s">
        <v>857</v>
      </c>
      <c r="G314" s="17" t="str">
        <f t="shared" si="28"/>
        <v>41803.593</v>
      </c>
      <c r="H314" s="14">
        <f t="shared" si="29"/>
        <v>1376</v>
      </c>
      <c r="I314" s="52" t="s">
        <v>1681</v>
      </c>
      <c r="J314" s="53" t="s">
        <v>1682</v>
      </c>
      <c r="K314" s="52">
        <v>1376</v>
      </c>
      <c r="L314" s="52" t="s">
        <v>1683</v>
      </c>
      <c r="M314" s="53" t="s">
        <v>727</v>
      </c>
      <c r="N314" s="53"/>
      <c r="O314" s="54" t="s">
        <v>776</v>
      </c>
      <c r="P314" s="54" t="s">
        <v>1684</v>
      </c>
    </row>
    <row r="315" spans="1:16" ht="12.75" customHeight="1" thickBot="1" x14ac:dyDescent="0.25">
      <c r="A315" s="14" t="str">
        <f t="shared" si="24"/>
        <v> BBS 9 </v>
      </c>
      <c r="B315" s="20" t="str">
        <f t="shared" si="25"/>
        <v>I</v>
      </c>
      <c r="C315" s="14">
        <f t="shared" si="26"/>
        <v>41814.434999999998</v>
      </c>
      <c r="D315" s="17" t="str">
        <f t="shared" si="27"/>
        <v>vis</v>
      </c>
      <c r="E315" s="50">
        <f>VLOOKUP(C315,'Active 1'!C$21:E$784,3,FALSE)</f>
        <v>1382.9944397599747</v>
      </c>
      <c r="F315" s="20" t="s">
        <v>857</v>
      </c>
      <c r="G315" s="17" t="str">
        <f t="shared" si="28"/>
        <v>41814.435</v>
      </c>
      <c r="H315" s="14">
        <f t="shared" si="29"/>
        <v>1383</v>
      </c>
      <c r="I315" s="52" t="s">
        <v>1685</v>
      </c>
      <c r="J315" s="53" t="s">
        <v>1686</v>
      </c>
      <c r="K315" s="52">
        <v>1383</v>
      </c>
      <c r="L315" s="52" t="s">
        <v>1683</v>
      </c>
      <c r="M315" s="53" t="s">
        <v>727</v>
      </c>
      <c r="N315" s="53"/>
      <c r="O315" s="54" t="s">
        <v>769</v>
      </c>
      <c r="P315" s="54" t="s">
        <v>1684</v>
      </c>
    </row>
    <row r="316" spans="1:16" ht="12.75" customHeight="1" thickBot="1" x14ac:dyDescent="0.25">
      <c r="A316" s="14" t="str">
        <f t="shared" si="24"/>
        <v>BAVM 28 </v>
      </c>
      <c r="B316" s="20" t="str">
        <f t="shared" si="25"/>
        <v>I</v>
      </c>
      <c r="C316" s="14">
        <f t="shared" si="26"/>
        <v>41814.442000000003</v>
      </c>
      <c r="D316" s="17" t="str">
        <f t="shared" si="27"/>
        <v>vis</v>
      </c>
      <c r="E316" s="50">
        <f>VLOOKUP(C316,'Active 1'!C$21:E$784,3,FALSE)</f>
        <v>1382.9989592305028</v>
      </c>
      <c r="F316" s="20" t="s">
        <v>857</v>
      </c>
      <c r="G316" s="17" t="str">
        <f t="shared" si="28"/>
        <v>41814.442</v>
      </c>
      <c r="H316" s="14">
        <f t="shared" si="29"/>
        <v>1383</v>
      </c>
      <c r="I316" s="52" t="s">
        <v>1687</v>
      </c>
      <c r="J316" s="53" t="s">
        <v>1688</v>
      </c>
      <c r="K316" s="52">
        <v>1383</v>
      </c>
      <c r="L316" s="52" t="s">
        <v>754</v>
      </c>
      <c r="M316" s="53" t="s">
        <v>727</v>
      </c>
      <c r="N316" s="53"/>
      <c r="O316" s="54" t="s">
        <v>807</v>
      </c>
      <c r="P316" s="55" t="s">
        <v>1689</v>
      </c>
    </row>
    <row r="317" spans="1:16" ht="12.75" customHeight="1" thickBot="1" x14ac:dyDescent="0.25">
      <c r="A317" s="14" t="str">
        <f t="shared" si="24"/>
        <v> MVS 6.125 </v>
      </c>
      <c r="B317" s="20" t="str">
        <f t="shared" si="25"/>
        <v>I</v>
      </c>
      <c r="C317" s="14">
        <f t="shared" si="26"/>
        <v>41831.478999999999</v>
      </c>
      <c r="D317" s="17" t="str">
        <f t="shared" si="27"/>
        <v>vis</v>
      </c>
      <c r="E317" s="50">
        <f>VLOOKUP(C317,'Active 1'!C$21:E$784,3,FALSE)</f>
        <v>1393.9987048488738</v>
      </c>
      <c r="F317" s="20" t="s">
        <v>857</v>
      </c>
      <c r="G317" s="17" t="str">
        <f t="shared" si="28"/>
        <v>41831.479</v>
      </c>
      <c r="H317" s="14">
        <f t="shared" si="29"/>
        <v>1394</v>
      </c>
      <c r="I317" s="52" t="s">
        <v>1690</v>
      </c>
      <c r="J317" s="53" t="s">
        <v>1691</v>
      </c>
      <c r="K317" s="52">
        <v>1394</v>
      </c>
      <c r="L317" s="52" t="s">
        <v>1458</v>
      </c>
      <c r="M317" s="53" t="s">
        <v>743</v>
      </c>
      <c r="N317" s="53"/>
      <c r="O317" s="54" t="s">
        <v>1692</v>
      </c>
      <c r="P317" s="54" t="s">
        <v>1693</v>
      </c>
    </row>
    <row r="318" spans="1:16" ht="12.75" customHeight="1" thickBot="1" x14ac:dyDescent="0.25">
      <c r="A318" s="14" t="str">
        <f t="shared" si="24"/>
        <v> BBS 10 </v>
      </c>
      <c r="B318" s="20" t="str">
        <f t="shared" si="25"/>
        <v>I</v>
      </c>
      <c r="C318" s="14">
        <f t="shared" si="26"/>
        <v>41845.415999999997</v>
      </c>
      <c r="D318" s="17" t="str">
        <f t="shared" si="27"/>
        <v>vis</v>
      </c>
      <c r="E318" s="50">
        <f>VLOOKUP(C318,'Active 1'!C$21:E$784,3,FALSE)</f>
        <v>1402.9969706634683</v>
      </c>
      <c r="F318" s="20" t="s">
        <v>857</v>
      </c>
      <c r="G318" s="17" t="str">
        <f t="shared" si="28"/>
        <v>41845.416</v>
      </c>
      <c r="H318" s="14">
        <f t="shared" si="29"/>
        <v>1403</v>
      </c>
      <c r="I318" s="52" t="s">
        <v>1694</v>
      </c>
      <c r="J318" s="53" t="s">
        <v>1695</v>
      </c>
      <c r="K318" s="52">
        <v>1403</v>
      </c>
      <c r="L318" s="52" t="s">
        <v>780</v>
      </c>
      <c r="M318" s="53" t="s">
        <v>727</v>
      </c>
      <c r="N318" s="53"/>
      <c r="O318" s="54" t="s">
        <v>769</v>
      </c>
      <c r="P318" s="54" t="s">
        <v>1696</v>
      </c>
    </row>
    <row r="319" spans="1:16" ht="12.75" customHeight="1" thickBot="1" x14ac:dyDescent="0.25">
      <c r="A319" s="14" t="str">
        <f t="shared" si="24"/>
        <v> BBS 11 </v>
      </c>
      <c r="B319" s="20" t="str">
        <f t="shared" si="25"/>
        <v>I</v>
      </c>
      <c r="C319" s="14">
        <f t="shared" si="26"/>
        <v>41907.366999999998</v>
      </c>
      <c r="D319" s="17" t="str">
        <f t="shared" si="27"/>
        <v>vis</v>
      </c>
      <c r="E319" s="50">
        <f>VLOOKUP(C319,'Active 1'!C$21:E$784,3,FALSE)</f>
        <v>1442.9949304453464</v>
      </c>
      <c r="F319" s="20" t="s">
        <v>857</v>
      </c>
      <c r="G319" s="17" t="str">
        <f t="shared" si="28"/>
        <v>41907.367</v>
      </c>
      <c r="H319" s="14">
        <f t="shared" si="29"/>
        <v>1443</v>
      </c>
      <c r="I319" s="52" t="s">
        <v>1697</v>
      </c>
      <c r="J319" s="53" t="s">
        <v>1698</v>
      </c>
      <c r="K319" s="52">
        <v>1443</v>
      </c>
      <c r="L319" s="52" t="s">
        <v>809</v>
      </c>
      <c r="M319" s="53" t="s">
        <v>727</v>
      </c>
      <c r="N319" s="53"/>
      <c r="O319" s="54" t="s">
        <v>769</v>
      </c>
      <c r="P319" s="54" t="s">
        <v>1699</v>
      </c>
    </row>
    <row r="320" spans="1:16" ht="12.75" customHeight="1" thickBot="1" x14ac:dyDescent="0.25">
      <c r="A320" s="14" t="str">
        <f t="shared" si="24"/>
        <v> BBS 11 </v>
      </c>
      <c r="B320" s="20" t="str">
        <f t="shared" si="25"/>
        <v>I</v>
      </c>
      <c r="C320" s="14">
        <f t="shared" si="26"/>
        <v>41938.343000000001</v>
      </c>
      <c r="D320" s="17" t="str">
        <f t="shared" si="27"/>
        <v>vis</v>
      </c>
      <c r="E320" s="50">
        <f>VLOOKUP(C320,'Active 1'!C$21:E$784,3,FALSE)</f>
        <v>1462.9942331556099</v>
      </c>
      <c r="F320" s="20" t="s">
        <v>857</v>
      </c>
      <c r="G320" s="17" t="str">
        <f t="shared" si="28"/>
        <v>41938.343</v>
      </c>
      <c r="H320" s="14">
        <f t="shared" si="29"/>
        <v>1463</v>
      </c>
      <c r="I320" s="52" t="s">
        <v>1700</v>
      </c>
      <c r="J320" s="53" t="s">
        <v>1701</v>
      </c>
      <c r="K320" s="52">
        <v>1463</v>
      </c>
      <c r="L320" s="52" t="s">
        <v>1683</v>
      </c>
      <c r="M320" s="53" t="s">
        <v>727</v>
      </c>
      <c r="N320" s="53"/>
      <c r="O320" s="54" t="s">
        <v>762</v>
      </c>
      <c r="P320" s="54" t="s">
        <v>1699</v>
      </c>
    </row>
    <row r="321" spans="1:16" ht="12.75" customHeight="1" thickBot="1" x14ac:dyDescent="0.25">
      <c r="A321" s="14" t="str">
        <f t="shared" si="24"/>
        <v> BBS 11 </v>
      </c>
      <c r="B321" s="20" t="str">
        <f t="shared" si="25"/>
        <v>I</v>
      </c>
      <c r="C321" s="14">
        <f t="shared" si="26"/>
        <v>41938.347999999998</v>
      </c>
      <c r="D321" s="17" t="str">
        <f t="shared" si="27"/>
        <v>vis</v>
      </c>
      <c r="E321" s="50">
        <f>VLOOKUP(C321,'Active 1'!C$21:E$784,3,FALSE)</f>
        <v>1462.99746134884</v>
      </c>
      <c r="F321" s="20" t="s">
        <v>857</v>
      </c>
      <c r="G321" s="17" t="str">
        <f t="shared" si="28"/>
        <v>41938.348</v>
      </c>
      <c r="H321" s="14">
        <f t="shared" si="29"/>
        <v>1463</v>
      </c>
      <c r="I321" s="52" t="s">
        <v>1702</v>
      </c>
      <c r="J321" s="53" t="s">
        <v>1703</v>
      </c>
      <c r="K321" s="52">
        <v>1463</v>
      </c>
      <c r="L321" s="52" t="s">
        <v>789</v>
      </c>
      <c r="M321" s="53" t="s">
        <v>727</v>
      </c>
      <c r="N321" s="53"/>
      <c r="O321" s="54" t="s">
        <v>776</v>
      </c>
      <c r="P321" s="54" t="s">
        <v>1699</v>
      </c>
    </row>
    <row r="322" spans="1:16" ht="12.75" customHeight="1" thickBot="1" x14ac:dyDescent="0.25">
      <c r="A322" s="14" t="str">
        <f t="shared" si="24"/>
        <v> BBS 11 </v>
      </c>
      <c r="B322" s="20" t="str">
        <f t="shared" si="25"/>
        <v>I</v>
      </c>
      <c r="C322" s="14">
        <f t="shared" si="26"/>
        <v>41938.35</v>
      </c>
      <c r="D322" s="17" t="str">
        <f t="shared" si="27"/>
        <v>vis</v>
      </c>
      <c r="E322" s="50">
        <f>VLOOKUP(C322,'Active 1'!C$21:E$784,3,FALSE)</f>
        <v>1462.9987526261332</v>
      </c>
      <c r="F322" s="20" t="s">
        <v>857</v>
      </c>
      <c r="G322" s="17" t="str">
        <f t="shared" si="28"/>
        <v>41938.350</v>
      </c>
      <c r="H322" s="14">
        <f t="shared" si="29"/>
        <v>1463</v>
      </c>
      <c r="I322" s="52" t="s">
        <v>1704</v>
      </c>
      <c r="J322" s="53" t="s">
        <v>1705</v>
      </c>
      <c r="K322" s="52">
        <v>1463</v>
      </c>
      <c r="L322" s="52" t="s">
        <v>754</v>
      </c>
      <c r="M322" s="53" t="s">
        <v>727</v>
      </c>
      <c r="N322" s="53"/>
      <c r="O322" s="54" t="s">
        <v>769</v>
      </c>
      <c r="P322" s="54" t="s">
        <v>1699</v>
      </c>
    </row>
    <row r="323" spans="1:16" ht="12.75" customHeight="1" thickBot="1" x14ac:dyDescent="0.25">
      <c r="A323" s="14" t="str">
        <f t="shared" si="24"/>
        <v> BBS 12 </v>
      </c>
      <c r="B323" s="20" t="str">
        <f t="shared" si="25"/>
        <v>I</v>
      </c>
      <c r="C323" s="14">
        <f t="shared" si="26"/>
        <v>41983.245999999999</v>
      </c>
      <c r="D323" s="17" t="str">
        <f t="shared" si="27"/>
        <v>vis</v>
      </c>
      <c r="E323" s="50">
        <f>VLOOKUP(C323,'Active 1'!C$21:E$784,3,FALSE)</f>
        <v>1491.9853452940029</v>
      </c>
      <c r="F323" s="20" t="s">
        <v>857</v>
      </c>
      <c r="G323" s="17" t="str">
        <f t="shared" si="28"/>
        <v>41983.246</v>
      </c>
      <c r="H323" s="14">
        <f t="shared" si="29"/>
        <v>1492</v>
      </c>
      <c r="I323" s="52" t="s">
        <v>1706</v>
      </c>
      <c r="J323" s="53" t="s">
        <v>1707</v>
      </c>
      <c r="K323" s="52">
        <v>1492</v>
      </c>
      <c r="L323" s="52" t="s">
        <v>784</v>
      </c>
      <c r="M323" s="53" t="s">
        <v>727</v>
      </c>
      <c r="N323" s="53"/>
      <c r="O323" s="54" t="s">
        <v>776</v>
      </c>
      <c r="P323" s="54" t="s">
        <v>1708</v>
      </c>
    </row>
    <row r="324" spans="1:16" ht="12.75" customHeight="1" thickBot="1" x14ac:dyDescent="0.25">
      <c r="A324" s="14" t="str">
        <f t="shared" si="24"/>
        <v> BBS 16 </v>
      </c>
      <c r="B324" s="20" t="str">
        <f t="shared" si="25"/>
        <v>I</v>
      </c>
      <c r="C324" s="14">
        <f t="shared" si="26"/>
        <v>42212.487000000001</v>
      </c>
      <c r="D324" s="17" t="str">
        <f t="shared" si="27"/>
        <v>vis</v>
      </c>
      <c r="E324" s="50">
        <f>VLOOKUP(C324,'Active 1'!C$21:E$784,3,FALSE)</f>
        <v>1639.9921942287649</v>
      </c>
      <c r="F324" s="20" t="s">
        <v>857</v>
      </c>
      <c r="G324" s="17" t="str">
        <f t="shared" si="28"/>
        <v>42212.487</v>
      </c>
      <c r="H324" s="14">
        <f t="shared" si="29"/>
        <v>1640</v>
      </c>
      <c r="I324" s="52" t="s">
        <v>1709</v>
      </c>
      <c r="J324" s="53" t="s">
        <v>1710</v>
      </c>
      <c r="K324" s="52">
        <v>1640</v>
      </c>
      <c r="L324" s="52" t="s">
        <v>1434</v>
      </c>
      <c r="M324" s="53" t="s">
        <v>727</v>
      </c>
      <c r="N324" s="53"/>
      <c r="O324" s="54" t="s">
        <v>776</v>
      </c>
      <c r="P324" s="54" t="s">
        <v>781</v>
      </c>
    </row>
    <row r="325" spans="1:16" ht="12.75" customHeight="1" thickBot="1" x14ac:dyDescent="0.25">
      <c r="A325" s="14" t="str">
        <f t="shared" si="24"/>
        <v> BBS 16 </v>
      </c>
      <c r="B325" s="20" t="str">
        <f t="shared" si="25"/>
        <v>I</v>
      </c>
      <c r="C325" s="14">
        <f t="shared" si="26"/>
        <v>42257.368000000002</v>
      </c>
      <c r="D325" s="17" t="str">
        <f t="shared" si="27"/>
        <v>vis</v>
      </c>
      <c r="E325" s="50">
        <f>VLOOKUP(C325,'Active 1'!C$21:E$784,3,FALSE)</f>
        <v>1668.9691023169391</v>
      </c>
      <c r="F325" s="20" t="s">
        <v>857</v>
      </c>
      <c r="G325" s="17" t="str">
        <f t="shared" si="28"/>
        <v>42257.368</v>
      </c>
      <c r="H325" s="14">
        <f t="shared" si="29"/>
        <v>1669</v>
      </c>
      <c r="I325" s="52" t="s">
        <v>1711</v>
      </c>
      <c r="J325" s="53" t="s">
        <v>1712</v>
      </c>
      <c r="K325" s="52">
        <v>1669</v>
      </c>
      <c r="L325" s="52" t="s">
        <v>742</v>
      </c>
      <c r="M325" s="53" t="s">
        <v>727</v>
      </c>
      <c r="N325" s="53"/>
      <c r="O325" s="54" t="s">
        <v>769</v>
      </c>
      <c r="P325" s="54" t="s">
        <v>781</v>
      </c>
    </row>
    <row r="326" spans="1:16" ht="12.75" customHeight="1" thickBot="1" x14ac:dyDescent="0.25">
      <c r="A326" s="14" t="str">
        <f t="shared" si="24"/>
        <v> BBS 16 </v>
      </c>
      <c r="B326" s="20" t="str">
        <f t="shared" si="25"/>
        <v>I</v>
      </c>
      <c r="C326" s="14">
        <f t="shared" si="26"/>
        <v>42257.394</v>
      </c>
      <c r="D326" s="17" t="str">
        <f t="shared" si="27"/>
        <v>vis</v>
      </c>
      <c r="E326" s="50">
        <f>VLOOKUP(C326,'Active 1'!C$21:E$784,3,FALSE)</f>
        <v>1668.9858889217437</v>
      </c>
      <c r="F326" s="20" t="s">
        <v>857</v>
      </c>
      <c r="G326" s="17" t="str">
        <f t="shared" si="28"/>
        <v>42257.394</v>
      </c>
      <c r="H326" s="14">
        <f t="shared" si="29"/>
        <v>1669</v>
      </c>
      <c r="I326" s="52" t="s">
        <v>1713</v>
      </c>
      <c r="J326" s="53" t="s">
        <v>1714</v>
      </c>
      <c r="K326" s="52">
        <v>1669</v>
      </c>
      <c r="L326" s="52" t="s">
        <v>778</v>
      </c>
      <c r="M326" s="53" t="s">
        <v>727</v>
      </c>
      <c r="N326" s="53"/>
      <c r="O326" s="54" t="s">
        <v>794</v>
      </c>
      <c r="P326" s="54" t="s">
        <v>781</v>
      </c>
    </row>
    <row r="327" spans="1:16" ht="12.75" customHeight="1" thickBot="1" x14ac:dyDescent="0.25">
      <c r="A327" s="14" t="str">
        <f t="shared" si="24"/>
        <v> BBS 17 </v>
      </c>
      <c r="B327" s="20" t="str">
        <f t="shared" si="25"/>
        <v>I</v>
      </c>
      <c r="C327" s="14">
        <f t="shared" si="26"/>
        <v>42288.383000000002</v>
      </c>
      <c r="D327" s="17" t="str">
        <f t="shared" si="27"/>
        <v>vis</v>
      </c>
      <c r="E327" s="50">
        <f>VLOOKUP(C327,'Active 1'!C$21:E$784,3,FALSE)</f>
        <v>1688.9935849344095</v>
      </c>
      <c r="F327" s="20" t="s">
        <v>857</v>
      </c>
      <c r="G327" s="17" t="str">
        <f t="shared" si="28"/>
        <v>42288.383</v>
      </c>
      <c r="H327" s="14">
        <f t="shared" si="29"/>
        <v>1689</v>
      </c>
      <c r="I327" s="52" t="s">
        <v>1715</v>
      </c>
      <c r="J327" s="53" t="s">
        <v>1716</v>
      </c>
      <c r="K327" s="52">
        <v>1689</v>
      </c>
      <c r="L327" s="52" t="s">
        <v>779</v>
      </c>
      <c r="M327" s="53" t="s">
        <v>727</v>
      </c>
      <c r="N327" s="53"/>
      <c r="O327" s="54" t="s">
        <v>794</v>
      </c>
      <c r="P327" s="54" t="s">
        <v>783</v>
      </c>
    </row>
    <row r="328" spans="1:16" ht="12.75" customHeight="1" thickBot="1" x14ac:dyDescent="0.25">
      <c r="A328" s="14" t="str">
        <f t="shared" si="24"/>
        <v> BBS 17 </v>
      </c>
      <c r="B328" s="20" t="str">
        <f t="shared" si="25"/>
        <v>I</v>
      </c>
      <c r="C328" s="14">
        <f t="shared" si="26"/>
        <v>42291.478999999999</v>
      </c>
      <c r="D328" s="17" t="str">
        <f t="shared" si="27"/>
        <v>vis</v>
      </c>
      <c r="E328" s="50">
        <f>VLOOKUP(C328,'Active 1'!C$21:E$784,3,FALSE)</f>
        <v>1690.9924821836</v>
      </c>
      <c r="F328" s="20" t="s">
        <v>857</v>
      </c>
      <c r="G328" s="17" t="str">
        <f t="shared" si="28"/>
        <v>42291.479</v>
      </c>
      <c r="H328" s="14">
        <f t="shared" si="29"/>
        <v>1691</v>
      </c>
      <c r="I328" s="52" t="s">
        <v>1717</v>
      </c>
      <c r="J328" s="53" t="s">
        <v>1718</v>
      </c>
      <c r="K328" s="52">
        <v>1691</v>
      </c>
      <c r="L328" s="52" t="s">
        <v>766</v>
      </c>
      <c r="M328" s="53" t="s">
        <v>727</v>
      </c>
      <c r="N328" s="53"/>
      <c r="O328" s="54" t="s">
        <v>776</v>
      </c>
      <c r="P328" s="54" t="s">
        <v>783</v>
      </c>
    </row>
    <row r="329" spans="1:16" ht="12.75" customHeight="1" thickBot="1" x14ac:dyDescent="0.25">
      <c r="A329" s="14" t="str">
        <f t="shared" si="24"/>
        <v> BBS 17 </v>
      </c>
      <c r="B329" s="20" t="str">
        <f t="shared" si="25"/>
        <v>I</v>
      </c>
      <c r="C329" s="14">
        <f t="shared" si="26"/>
        <v>42302.319000000003</v>
      </c>
      <c r="D329" s="17" t="str">
        <f t="shared" si="27"/>
        <v>vis</v>
      </c>
      <c r="E329" s="50">
        <f>VLOOKUP(C329,'Active 1'!C$21:E$784,3,FALSE)</f>
        <v>1697.9912051103599</v>
      </c>
      <c r="F329" s="20" t="s">
        <v>857</v>
      </c>
      <c r="G329" s="17" t="str">
        <f t="shared" si="28"/>
        <v>42302.319</v>
      </c>
      <c r="H329" s="14">
        <f t="shared" si="29"/>
        <v>1698</v>
      </c>
      <c r="I329" s="52" t="s">
        <v>1719</v>
      </c>
      <c r="J329" s="53" t="s">
        <v>1720</v>
      </c>
      <c r="K329" s="52">
        <v>1698</v>
      </c>
      <c r="L329" s="52" t="s">
        <v>768</v>
      </c>
      <c r="M329" s="53" t="s">
        <v>727</v>
      </c>
      <c r="N329" s="53"/>
      <c r="O329" s="54" t="s">
        <v>794</v>
      </c>
      <c r="P329" s="54" t="s">
        <v>783</v>
      </c>
    </row>
    <row r="330" spans="1:16" ht="12.75" customHeight="1" thickBot="1" x14ac:dyDescent="0.25">
      <c r="A330" s="14" t="str">
        <f t="shared" si="24"/>
        <v> BBS 17 </v>
      </c>
      <c r="B330" s="20" t="str">
        <f t="shared" si="25"/>
        <v>I</v>
      </c>
      <c r="C330" s="14">
        <f t="shared" si="26"/>
        <v>42302.319000000003</v>
      </c>
      <c r="D330" s="17" t="str">
        <f t="shared" si="27"/>
        <v>vis</v>
      </c>
      <c r="E330" s="50">
        <f>VLOOKUP(C330,'Active 1'!C$21:E$784,3,FALSE)</f>
        <v>1697.9912051103599</v>
      </c>
      <c r="F330" s="20" t="s">
        <v>857</v>
      </c>
      <c r="G330" s="17" t="str">
        <f t="shared" si="28"/>
        <v>42302.319</v>
      </c>
      <c r="H330" s="14">
        <f t="shared" si="29"/>
        <v>1698</v>
      </c>
      <c r="I330" s="52" t="s">
        <v>1719</v>
      </c>
      <c r="J330" s="53" t="s">
        <v>1720</v>
      </c>
      <c r="K330" s="52">
        <v>1698</v>
      </c>
      <c r="L330" s="52" t="s">
        <v>768</v>
      </c>
      <c r="M330" s="53" t="s">
        <v>727</v>
      </c>
      <c r="N330" s="53"/>
      <c r="O330" s="54" t="s">
        <v>776</v>
      </c>
      <c r="P330" s="54" t="s">
        <v>783</v>
      </c>
    </row>
    <row r="331" spans="1:16" ht="12.75" customHeight="1" thickBot="1" x14ac:dyDescent="0.25">
      <c r="A331" s="14" t="str">
        <f t="shared" ref="A331:A394" si="30">P331</f>
        <v> BBS 21 </v>
      </c>
      <c r="B331" s="20" t="str">
        <f t="shared" ref="B331:B394" si="31">IF(H331=INT(H331),"I","II")</f>
        <v>I</v>
      </c>
      <c r="C331" s="14">
        <f t="shared" ref="C331:C394" si="32">1*G331</f>
        <v>42455.661999999997</v>
      </c>
      <c r="D331" s="17" t="str">
        <f t="shared" ref="D331:D394" si="33">VLOOKUP(F331,I$1:J$5,2,FALSE)</f>
        <v>vis</v>
      </c>
      <c r="E331" s="50">
        <f>VLOOKUP(C331,'Active 1'!C$21:E$784,3,FALSE)</f>
        <v>1796.9953720621795</v>
      </c>
      <c r="F331" s="20" t="s">
        <v>857</v>
      </c>
      <c r="G331" s="17" t="str">
        <f t="shared" ref="G331:G394" si="34">MID(I331,3,LEN(I331)-3)</f>
        <v>42455.662</v>
      </c>
      <c r="H331" s="14">
        <f t="shared" ref="H331:H394" si="35">1*K331</f>
        <v>1797</v>
      </c>
      <c r="I331" s="52" t="s">
        <v>1721</v>
      </c>
      <c r="J331" s="53" t="s">
        <v>1722</v>
      </c>
      <c r="K331" s="52">
        <v>1797</v>
      </c>
      <c r="L331" s="52" t="s">
        <v>780</v>
      </c>
      <c r="M331" s="53" t="s">
        <v>727</v>
      </c>
      <c r="N331" s="53"/>
      <c r="O331" s="54" t="s">
        <v>776</v>
      </c>
      <c r="P331" s="54" t="s">
        <v>1723</v>
      </c>
    </row>
    <row r="332" spans="1:16" ht="12.75" customHeight="1" thickBot="1" x14ac:dyDescent="0.25">
      <c r="A332" s="14" t="str">
        <f t="shared" si="30"/>
        <v> BBS 22 </v>
      </c>
      <c r="B332" s="20" t="str">
        <f t="shared" si="31"/>
        <v>I</v>
      </c>
      <c r="C332" s="14">
        <f t="shared" si="32"/>
        <v>42528.462</v>
      </c>
      <c r="D332" s="17" t="str">
        <f t="shared" si="33"/>
        <v>vis</v>
      </c>
      <c r="E332" s="50">
        <f>VLOOKUP(C332,'Active 1'!C$21:E$784,3,FALSE)</f>
        <v>1843.9978655186337</v>
      </c>
      <c r="F332" s="20" t="s">
        <v>857</v>
      </c>
      <c r="G332" s="17" t="str">
        <f t="shared" si="34"/>
        <v>42528.462</v>
      </c>
      <c r="H332" s="14">
        <f t="shared" si="35"/>
        <v>1844</v>
      </c>
      <c r="I332" s="52" t="s">
        <v>1724</v>
      </c>
      <c r="J332" s="53" t="s">
        <v>1725</v>
      </c>
      <c r="K332" s="52">
        <v>1844</v>
      </c>
      <c r="L332" s="52" t="s">
        <v>800</v>
      </c>
      <c r="M332" s="53" t="s">
        <v>727</v>
      </c>
      <c r="N332" s="53"/>
      <c r="O332" s="54" t="s">
        <v>762</v>
      </c>
      <c r="P332" s="54" t="s">
        <v>785</v>
      </c>
    </row>
    <row r="333" spans="1:16" ht="12.75" customHeight="1" thickBot="1" x14ac:dyDescent="0.25">
      <c r="A333" s="14" t="str">
        <f t="shared" si="30"/>
        <v> BBS 23 </v>
      </c>
      <c r="B333" s="20" t="str">
        <f t="shared" si="31"/>
        <v>I</v>
      </c>
      <c r="C333" s="14">
        <f t="shared" si="32"/>
        <v>42576.464999999997</v>
      </c>
      <c r="D333" s="17" t="str">
        <f t="shared" si="33"/>
        <v>vis</v>
      </c>
      <c r="E333" s="50">
        <f>VLOOKUP(C333,'Active 1'!C$21:E$784,3,FALSE)</f>
        <v>1874.9904574608031</v>
      </c>
      <c r="F333" s="20" t="s">
        <v>857</v>
      </c>
      <c r="G333" s="17" t="str">
        <f t="shared" si="34"/>
        <v>42576.465</v>
      </c>
      <c r="H333" s="14">
        <f t="shared" si="35"/>
        <v>1875</v>
      </c>
      <c r="I333" s="52" t="s">
        <v>1726</v>
      </c>
      <c r="J333" s="53" t="s">
        <v>1727</v>
      </c>
      <c r="K333" s="52">
        <v>1875</v>
      </c>
      <c r="L333" s="52" t="s">
        <v>768</v>
      </c>
      <c r="M333" s="53" t="s">
        <v>727</v>
      </c>
      <c r="N333" s="53"/>
      <c r="O333" s="54" t="s">
        <v>769</v>
      </c>
      <c r="P333" s="54" t="s">
        <v>1728</v>
      </c>
    </row>
    <row r="334" spans="1:16" ht="12.75" customHeight="1" thickBot="1" x14ac:dyDescent="0.25">
      <c r="A334" s="14" t="str">
        <f t="shared" si="30"/>
        <v> BBS 23 </v>
      </c>
      <c r="B334" s="20" t="str">
        <f t="shared" si="31"/>
        <v>I</v>
      </c>
      <c r="C334" s="14">
        <f t="shared" si="32"/>
        <v>42596.58</v>
      </c>
      <c r="D334" s="17" t="str">
        <f t="shared" si="33"/>
        <v>vis</v>
      </c>
      <c r="E334" s="50">
        <f>VLOOKUP(C334,'Active 1'!C$21:E$784,3,FALSE)</f>
        <v>1887.977478832737</v>
      </c>
      <c r="F334" s="20" t="s">
        <v>857</v>
      </c>
      <c r="G334" s="17" t="str">
        <f t="shared" si="34"/>
        <v>42596.580</v>
      </c>
      <c r="H334" s="14">
        <f t="shared" si="35"/>
        <v>1888</v>
      </c>
      <c r="I334" s="52" t="s">
        <v>1729</v>
      </c>
      <c r="J334" s="53" t="s">
        <v>1730</v>
      </c>
      <c r="K334" s="52">
        <v>1888</v>
      </c>
      <c r="L334" s="52" t="s">
        <v>793</v>
      </c>
      <c r="M334" s="53" t="s">
        <v>727</v>
      </c>
      <c r="N334" s="53"/>
      <c r="O334" s="54" t="s">
        <v>794</v>
      </c>
      <c r="P334" s="54" t="s">
        <v>1728</v>
      </c>
    </row>
    <row r="335" spans="1:16" ht="12.75" customHeight="1" thickBot="1" x14ac:dyDescent="0.25">
      <c r="A335" s="14" t="str">
        <f t="shared" si="30"/>
        <v> BBS 23 </v>
      </c>
      <c r="B335" s="20" t="str">
        <f t="shared" si="31"/>
        <v>I</v>
      </c>
      <c r="C335" s="14">
        <f t="shared" si="32"/>
        <v>42607.445</v>
      </c>
      <c r="D335" s="17" t="str">
        <f t="shared" si="33"/>
        <v>vis</v>
      </c>
      <c r="E335" s="50">
        <f>VLOOKUP(C335,'Active 1'!C$21:E$784,3,FALSE)</f>
        <v>1894.9923427256526</v>
      </c>
      <c r="F335" s="20" t="s">
        <v>857</v>
      </c>
      <c r="G335" s="17" t="str">
        <f t="shared" si="34"/>
        <v>42607.445</v>
      </c>
      <c r="H335" s="14">
        <f t="shared" si="35"/>
        <v>1895</v>
      </c>
      <c r="I335" s="52" t="s">
        <v>1731</v>
      </c>
      <c r="J335" s="53" t="s">
        <v>1732</v>
      </c>
      <c r="K335" s="52">
        <v>1895</v>
      </c>
      <c r="L335" s="52" t="s">
        <v>1683</v>
      </c>
      <c r="M335" s="53" t="s">
        <v>727</v>
      </c>
      <c r="N335" s="53"/>
      <c r="O335" s="54" t="s">
        <v>794</v>
      </c>
      <c r="P335" s="54" t="s">
        <v>1728</v>
      </c>
    </row>
    <row r="336" spans="1:16" ht="12.75" customHeight="1" thickBot="1" x14ac:dyDescent="0.25">
      <c r="A336" s="14" t="str">
        <f t="shared" si="30"/>
        <v> BBS 23 </v>
      </c>
      <c r="B336" s="20" t="str">
        <f t="shared" si="31"/>
        <v>I</v>
      </c>
      <c r="C336" s="14">
        <f t="shared" si="32"/>
        <v>42621.383000000002</v>
      </c>
      <c r="D336" s="17" t="str">
        <f t="shared" si="33"/>
        <v>vis</v>
      </c>
      <c r="E336" s="50">
        <f>VLOOKUP(C336,'Active 1'!C$21:E$784,3,FALSE)</f>
        <v>1903.991254178896</v>
      </c>
      <c r="F336" s="20" t="s">
        <v>857</v>
      </c>
      <c r="G336" s="17" t="str">
        <f t="shared" si="34"/>
        <v>42621.383</v>
      </c>
      <c r="H336" s="14">
        <f t="shared" si="35"/>
        <v>1904</v>
      </c>
      <c r="I336" s="52" t="s">
        <v>1733</v>
      </c>
      <c r="J336" s="53" t="s">
        <v>1734</v>
      </c>
      <c r="K336" s="52">
        <v>1904</v>
      </c>
      <c r="L336" s="52" t="s">
        <v>1434</v>
      </c>
      <c r="M336" s="53" t="s">
        <v>727</v>
      </c>
      <c r="N336" s="53"/>
      <c r="O336" s="54" t="s">
        <v>762</v>
      </c>
      <c r="P336" s="54" t="s">
        <v>1728</v>
      </c>
    </row>
    <row r="337" spans="1:16" ht="12.75" customHeight="1" thickBot="1" x14ac:dyDescent="0.25">
      <c r="A337" s="14" t="str">
        <f t="shared" si="30"/>
        <v> BBS 23 </v>
      </c>
      <c r="B337" s="20" t="str">
        <f t="shared" si="31"/>
        <v>I</v>
      </c>
      <c r="C337" s="14">
        <f t="shared" si="32"/>
        <v>42621.391000000003</v>
      </c>
      <c r="D337" s="17" t="str">
        <f t="shared" si="33"/>
        <v>vis</v>
      </c>
      <c r="E337" s="50">
        <f>VLOOKUP(C337,'Active 1'!C$21:E$784,3,FALSE)</f>
        <v>1903.9964192880682</v>
      </c>
      <c r="F337" s="20" t="s">
        <v>857</v>
      </c>
      <c r="G337" s="17" t="str">
        <f t="shared" si="34"/>
        <v>42621.391</v>
      </c>
      <c r="H337" s="14">
        <f t="shared" si="35"/>
        <v>1904</v>
      </c>
      <c r="I337" s="52" t="s">
        <v>1735</v>
      </c>
      <c r="J337" s="53" t="s">
        <v>1736</v>
      </c>
      <c r="K337" s="52">
        <v>1904</v>
      </c>
      <c r="L337" s="52" t="s">
        <v>1458</v>
      </c>
      <c r="M337" s="53" t="s">
        <v>727</v>
      </c>
      <c r="N337" s="53"/>
      <c r="O337" s="54" t="s">
        <v>776</v>
      </c>
      <c r="P337" s="54" t="s">
        <v>1728</v>
      </c>
    </row>
    <row r="338" spans="1:16" ht="12.75" customHeight="1" thickBot="1" x14ac:dyDescent="0.25">
      <c r="A338" s="14" t="str">
        <f t="shared" si="30"/>
        <v> BBS 23 </v>
      </c>
      <c r="B338" s="20" t="str">
        <f t="shared" si="31"/>
        <v>I</v>
      </c>
      <c r="C338" s="14">
        <f t="shared" si="32"/>
        <v>42638.423000000003</v>
      </c>
      <c r="D338" s="17" t="str">
        <f t="shared" si="33"/>
        <v>vis</v>
      </c>
      <c r="E338" s="50">
        <f>VLOOKUP(C338,'Active 1'!C$21:E$784,3,FALSE)</f>
        <v>1914.9929367132092</v>
      </c>
      <c r="F338" s="20" t="s">
        <v>857</v>
      </c>
      <c r="G338" s="17" t="str">
        <f t="shared" si="34"/>
        <v>42638.423</v>
      </c>
      <c r="H338" s="14">
        <f t="shared" si="35"/>
        <v>1915</v>
      </c>
      <c r="I338" s="52" t="s">
        <v>1737</v>
      </c>
      <c r="J338" s="53" t="s">
        <v>1738</v>
      </c>
      <c r="K338" s="52">
        <v>1915</v>
      </c>
      <c r="L338" s="52" t="s">
        <v>809</v>
      </c>
      <c r="M338" s="53" t="s">
        <v>727</v>
      </c>
      <c r="N338" s="53"/>
      <c r="O338" s="54" t="s">
        <v>769</v>
      </c>
      <c r="P338" s="54" t="s">
        <v>1728</v>
      </c>
    </row>
    <row r="339" spans="1:16" ht="12.75" customHeight="1" thickBot="1" x14ac:dyDescent="0.25">
      <c r="A339" s="14" t="str">
        <f t="shared" si="30"/>
        <v> BBS 24 </v>
      </c>
      <c r="B339" s="20" t="str">
        <f t="shared" si="31"/>
        <v>I</v>
      </c>
      <c r="C339" s="14">
        <f t="shared" si="32"/>
        <v>42669.417999999998</v>
      </c>
      <c r="D339" s="17" t="str">
        <f t="shared" si="33"/>
        <v>vis</v>
      </c>
      <c r="E339" s="50">
        <f>VLOOKUP(C339,'Active 1'!C$21:E$784,3,FALSE)</f>
        <v>1935.0045065577492</v>
      </c>
      <c r="F339" s="20" t="s">
        <v>857</v>
      </c>
      <c r="G339" s="17" t="str">
        <f t="shared" si="34"/>
        <v>42669.418</v>
      </c>
      <c r="H339" s="14">
        <f t="shared" si="35"/>
        <v>1935</v>
      </c>
      <c r="I339" s="52" t="s">
        <v>1744</v>
      </c>
      <c r="J339" s="53" t="s">
        <v>1745</v>
      </c>
      <c r="K339" s="52">
        <v>1935</v>
      </c>
      <c r="L339" s="52" t="s">
        <v>759</v>
      </c>
      <c r="M339" s="53" t="s">
        <v>727</v>
      </c>
      <c r="N339" s="53"/>
      <c r="O339" s="54" t="s">
        <v>794</v>
      </c>
      <c r="P339" s="54" t="s">
        <v>787</v>
      </c>
    </row>
    <row r="340" spans="1:16" ht="12.75" customHeight="1" thickBot="1" x14ac:dyDescent="0.25">
      <c r="A340" s="14" t="str">
        <f t="shared" si="30"/>
        <v> BBS 26 </v>
      </c>
      <c r="B340" s="20" t="str">
        <f t="shared" si="31"/>
        <v>I</v>
      </c>
      <c r="C340" s="14">
        <f t="shared" si="32"/>
        <v>42833.574999999997</v>
      </c>
      <c r="D340" s="17" t="str">
        <f t="shared" si="33"/>
        <v>vis</v>
      </c>
      <c r="E340" s="50">
        <f>VLOOKUP(C340,'Active 1'!C$21:E$784,3,FALSE)</f>
        <v>2040.9906098315241</v>
      </c>
      <c r="F340" s="20" t="s">
        <v>857</v>
      </c>
      <c r="G340" s="17" t="str">
        <f t="shared" si="34"/>
        <v>42833.575</v>
      </c>
      <c r="H340" s="14">
        <f t="shared" si="35"/>
        <v>2041</v>
      </c>
      <c r="I340" s="52" t="s">
        <v>1746</v>
      </c>
      <c r="J340" s="53" t="s">
        <v>1747</v>
      </c>
      <c r="K340" s="52">
        <v>2041</v>
      </c>
      <c r="L340" s="52" t="s">
        <v>1434</v>
      </c>
      <c r="M340" s="53" t="s">
        <v>727</v>
      </c>
      <c r="N340" s="53"/>
      <c r="O340" s="54" t="s">
        <v>776</v>
      </c>
      <c r="P340" s="54" t="s">
        <v>1748</v>
      </c>
    </row>
    <row r="341" spans="1:16" ht="12.75" customHeight="1" thickBot="1" x14ac:dyDescent="0.25">
      <c r="A341" s="14" t="str">
        <f t="shared" si="30"/>
        <v> BBS 27 </v>
      </c>
      <c r="B341" s="20" t="str">
        <f t="shared" si="31"/>
        <v>I</v>
      </c>
      <c r="C341" s="14">
        <f t="shared" si="32"/>
        <v>42878.485999999997</v>
      </c>
      <c r="D341" s="17" t="str">
        <f t="shared" si="33"/>
        <v>vis</v>
      </c>
      <c r="E341" s="50">
        <f>VLOOKUP(C341,'Active 1'!C$21:E$784,3,FALSE)</f>
        <v>2069.9868870790892</v>
      </c>
      <c r="F341" s="20" t="s">
        <v>857</v>
      </c>
      <c r="G341" s="17" t="str">
        <f t="shared" si="34"/>
        <v>42878.486</v>
      </c>
      <c r="H341" s="14">
        <f t="shared" si="35"/>
        <v>2070</v>
      </c>
      <c r="I341" s="52" t="s">
        <v>1749</v>
      </c>
      <c r="J341" s="53" t="s">
        <v>1750</v>
      </c>
      <c r="K341" s="52">
        <v>2070</v>
      </c>
      <c r="L341" s="52" t="s">
        <v>814</v>
      </c>
      <c r="M341" s="53" t="s">
        <v>727</v>
      </c>
      <c r="N341" s="53"/>
      <c r="O341" s="54" t="s">
        <v>776</v>
      </c>
      <c r="P341" s="54" t="s">
        <v>1751</v>
      </c>
    </row>
    <row r="342" spans="1:16" ht="12.75" customHeight="1" thickBot="1" x14ac:dyDescent="0.25">
      <c r="A342" s="14" t="str">
        <f t="shared" si="30"/>
        <v> BBS 29 </v>
      </c>
      <c r="B342" s="20" t="str">
        <f t="shared" si="31"/>
        <v>I</v>
      </c>
      <c r="C342" s="14">
        <f t="shared" si="32"/>
        <v>42923.409</v>
      </c>
      <c r="D342" s="17" t="str">
        <f t="shared" si="33"/>
        <v>vis</v>
      </c>
      <c r="E342" s="50">
        <f>VLOOKUP(C342,'Active 1'!C$21:E$784,3,FALSE)</f>
        <v>2098.9909119904123</v>
      </c>
      <c r="F342" s="20" t="s">
        <v>857</v>
      </c>
      <c r="G342" s="17" t="str">
        <f t="shared" si="34"/>
        <v>42923.409</v>
      </c>
      <c r="H342" s="14">
        <f t="shared" si="35"/>
        <v>2099</v>
      </c>
      <c r="I342" s="52" t="s">
        <v>1752</v>
      </c>
      <c r="J342" s="53" t="s">
        <v>1753</v>
      </c>
      <c r="K342" s="52">
        <v>2099</v>
      </c>
      <c r="L342" s="52" t="s">
        <v>766</v>
      </c>
      <c r="M342" s="53" t="s">
        <v>727</v>
      </c>
      <c r="N342" s="53"/>
      <c r="O342" s="54" t="s">
        <v>794</v>
      </c>
      <c r="P342" s="54" t="s">
        <v>1754</v>
      </c>
    </row>
    <row r="343" spans="1:16" ht="12.75" customHeight="1" thickBot="1" x14ac:dyDescent="0.25">
      <c r="A343" s="14" t="str">
        <f t="shared" si="30"/>
        <v> BBS 28 </v>
      </c>
      <c r="B343" s="20" t="str">
        <f t="shared" si="31"/>
        <v>I</v>
      </c>
      <c r="C343" s="14">
        <f t="shared" si="32"/>
        <v>42926.51</v>
      </c>
      <c r="D343" s="17" t="str">
        <f t="shared" si="33"/>
        <v>vis</v>
      </c>
      <c r="E343" s="50">
        <f>VLOOKUP(C343,'Active 1'!C$21:E$784,3,FALSE)</f>
        <v>2100.9930374328378</v>
      </c>
      <c r="F343" s="20" t="s">
        <v>857</v>
      </c>
      <c r="G343" s="17" t="str">
        <f t="shared" si="34"/>
        <v>42926.510</v>
      </c>
      <c r="H343" s="14">
        <f t="shared" si="35"/>
        <v>2101</v>
      </c>
      <c r="I343" s="52" t="s">
        <v>1755</v>
      </c>
      <c r="J343" s="53" t="s">
        <v>1756</v>
      </c>
      <c r="K343" s="52">
        <v>2101</v>
      </c>
      <c r="L343" s="52" t="s">
        <v>804</v>
      </c>
      <c r="M343" s="53" t="s">
        <v>727</v>
      </c>
      <c r="N343" s="53"/>
      <c r="O343" s="54" t="s">
        <v>776</v>
      </c>
      <c r="P343" s="54" t="s">
        <v>788</v>
      </c>
    </row>
    <row r="344" spans="1:16" ht="12.75" customHeight="1" thickBot="1" x14ac:dyDescent="0.25">
      <c r="A344" s="14" t="str">
        <f t="shared" si="30"/>
        <v> BBS 29 </v>
      </c>
      <c r="B344" s="20" t="str">
        <f t="shared" si="31"/>
        <v>I</v>
      </c>
      <c r="C344" s="14">
        <f t="shared" si="32"/>
        <v>42971.421000000002</v>
      </c>
      <c r="D344" s="17" t="str">
        <f t="shared" si="33"/>
        <v>vis</v>
      </c>
      <c r="E344" s="50">
        <f>VLOOKUP(C344,'Active 1'!C$21:E$784,3,FALSE)</f>
        <v>2129.9893146804029</v>
      </c>
      <c r="F344" s="20" t="s">
        <v>857</v>
      </c>
      <c r="G344" s="17" t="str">
        <f t="shared" si="34"/>
        <v>42971.421</v>
      </c>
      <c r="H344" s="14">
        <f t="shared" si="35"/>
        <v>2130</v>
      </c>
      <c r="I344" s="52" t="s">
        <v>1770</v>
      </c>
      <c r="J344" s="53" t="s">
        <v>1771</v>
      </c>
      <c r="K344" s="52">
        <v>2130</v>
      </c>
      <c r="L344" s="52" t="s">
        <v>782</v>
      </c>
      <c r="M344" s="53" t="s">
        <v>727</v>
      </c>
      <c r="N344" s="53"/>
      <c r="O344" s="54" t="s">
        <v>769</v>
      </c>
      <c r="P344" s="54" t="s">
        <v>1754</v>
      </c>
    </row>
    <row r="345" spans="1:16" ht="12.75" customHeight="1" thickBot="1" x14ac:dyDescent="0.25">
      <c r="A345" s="14" t="str">
        <f t="shared" si="30"/>
        <v> BBS 29 </v>
      </c>
      <c r="B345" s="20" t="str">
        <f t="shared" si="31"/>
        <v>I</v>
      </c>
      <c r="C345" s="14">
        <f t="shared" si="32"/>
        <v>42971.425000000003</v>
      </c>
      <c r="D345" s="17" t="str">
        <f t="shared" si="33"/>
        <v>vis</v>
      </c>
      <c r="E345" s="50">
        <f>VLOOKUP(C345,'Active 1'!C$21:E$784,3,FALSE)</f>
        <v>2129.9918972349888</v>
      </c>
      <c r="F345" s="20" t="s">
        <v>857</v>
      </c>
      <c r="G345" s="17" t="str">
        <f t="shared" si="34"/>
        <v>42971.425</v>
      </c>
      <c r="H345" s="14">
        <f t="shared" si="35"/>
        <v>2130</v>
      </c>
      <c r="I345" s="52" t="s">
        <v>1772</v>
      </c>
      <c r="J345" s="53" t="s">
        <v>1773</v>
      </c>
      <c r="K345" s="52">
        <v>2130</v>
      </c>
      <c r="L345" s="52" t="s">
        <v>779</v>
      </c>
      <c r="M345" s="53" t="s">
        <v>727</v>
      </c>
      <c r="N345" s="53"/>
      <c r="O345" s="54" t="s">
        <v>794</v>
      </c>
      <c r="P345" s="54" t="s">
        <v>1754</v>
      </c>
    </row>
    <row r="346" spans="1:16" ht="12.75" customHeight="1" thickBot="1" x14ac:dyDescent="0.25">
      <c r="A346" s="14" t="str">
        <f t="shared" si="30"/>
        <v> BBS 29 </v>
      </c>
      <c r="B346" s="20" t="str">
        <f t="shared" si="31"/>
        <v>I</v>
      </c>
      <c r="C346" s="14">
        <f t="shared" si="32"/>
        <v>43016.345999999998</v>
      </c>
      <c r="D346" s="17" t="str">
        <f t="shared" si="33"/>
        <v>vis</v>
      </c>
      <c r="E346" s="50">
        <f>VLOOKUP(C346,'Active 1'!C$21:E$784,3,FALSE)</f>
        <v>2158.9946308690141</v>
      </c>
      <c r="F346" s="20" t="s">
        <v>857</v>
      </c>
      <c r="G346" s="17" t="str">
        <f t="shared" si="34"/>
        <v>43016.346</v>
      </c>
      <c r="H346" s="14">
        <f t="shared" si="35"/>
        <v>2159</v>
      </c>
      <c r="I346" s="52" t="s">
        <v>1780</v>
      </c>
      <c r="J346" s="53" t="s">
        <v>1781</v>
      </c>
      <c r="K346" s="52">
        <v>2159</v>
      </c>
      <c r="L346" s="52" t="s">
        <v>789</v>
      </c>
      <c r="M346" s="53" t="s">
        <v>727</v>
      </c>
      <c r="N346" s="53"/>
      <c r="O346" s="54" t="s">
        <v>794</v>
      </c>
      <c r="P346" s="54" t="s">
        <v>1754</v>
      </c>
    </row>
    <row r="347" spans="1:16" ht="12.75" customHeight="1" thickBot="1" x14ac:dyDescent="0.25">
      <c r="A347" s="14" t="str">
        <f t="shared" si="30"/>
        <v> BBS 30 </v>
      </c>
      <c r="B347" s="20" t="str">
        <f t="shared" si="31"/>
        <v>I</v>
      </c>
      <c r="C347" s="14">
        <f t="shared" si="32"/>
        <v>43047.313000000002</v>
      </c>
      <c r="D347" s="17" t="str">
        <f t="shared" si="33"/>
        <v>vis</v>
      </c>
      <c r="E347" s="50">
        <f>VLOOKUP(C347,'Active 1'!C$21:E$784,3,FALSE)</f>
        <v>2178.9881228314612</v>
      </c>
      <c r="F347" s="20" t="s">
        <v>857</v>
      </c>
      <c r="G347" s="17" t="str">
        <f t="shared" si="34"/>
        <v>43047.313</v>
      </c>
      <c r="H347" s="14">
        <f t="shared" si="35"/>
        <v>2179</v>
      </c>
      <c r="I347" s="52" t="s">
        <v>1782</v>
      </c>
      <c r="J347" s="53" t="s">
        <v>1783</v>
      </c>
      <c r="K347" s="52">
        <v>2179</v>
      </c>
      <c r="L347" s="52" t="s">
        <v>774</v>
      </c>
      <c r="M347" s="53" t="s">
        <v>727</v>
      </c>
      <c r="N347" s="53"/>
      <c r="O347" s="54" t="s">
        <v>794</v>
      </c>
      <c r="P347" s="54" t="s">
        <v>1784</v>
      </c>
    </row>
    <row r="348" spans="1:16" ht="12.75" customHeight="1" thickBot="1" x14ac:dyDescent="0.25">
      <c r="A348" s="14" t="str">
        <f t="shared" si="30"/>
        <v> BBS 30 </v>
      </c>
      <c r="B348" s="20" t="str">
        <f t="shared" si="31"/>
        <v>I</v>
      </c>
      <c r="C348" s="14">
        <f t="shared" si="32"/>
        <v>43061.252</v>
      </c>
      <c r="D348" s="17" t="str">
        <f t="shared" si="33"/>
        <v>vis</v>
      </c>
      <c r="E348" s="50">
        <f>VLOOKUP(C348,'Active 1'!C$21:E$784,3,FALSE)</f>
        <v>2187.9876799233489</v>
      </c>
      <c r="F348" s="20" t="s">
        <v>857</v>
      </c>
      <c r="G348" s="17" t="str">
        <f t="shared" si="34"/>
        <v>43061.252</v>
      </c>
      <c r="H348" s="14">
        <f t="shared" si="35"/>
        <v>2188</v>
      </c>
      <c r="I348" s="52" t="s">
        <v>1785</v>
      </c>
      <c r="J348" s="53" t="s">
        <v>1786</v>
      </c>
      <c r="K348" s="52">
        <v>2188</v>
      </c>
      <c r="L348" s="52" t="s">
        <v>775</v>
      </c>
      <c r="M348" s="53" t="s">
        <v>727</v>
      </c>
      <c r="N348" s="53"/>
      <c r="O348" s="54" t="s">
        <v>794</v>
      </c>
      <c r="P348" s="54" t="s">
        <v>1784</v>
      </c>
    </row>
    <row r="349" spans="1:16" ht="12.75" customHeight="1" thickBot="1" x14ac:dyDescent="0.25">
      <c r="A349" s="14" t="str">
        <f t="shared" si="30"/>
        <v> BBS 50 </v>
      </c>
      <c r="B349" s="20" t="str">
        <f t="shared" si="31"/>
        <v>I</v>
      </c>
      <c r="C349" s="14">
        <f t="shared" si="32"/>
        <v>44492.389900000002</v>
      </c>
      <c r="D349" s="17" t="str">
        <f t="shared" si="33"/>
        <v>vis</v>
      </c>
      <c r="E349" s="50" t="e">
        <f>VLOOKUP(C349,'Active 1'!C$21:E$784,3,FALSE)</f>
        <v>#N/A</v>
      </c>
      <c r="F349" s="20" t="s">
        <v>857</v>
      </c>
      <c r="G349" s="17" t="str">
        <f t="shared" si="34"/>
        <v>44492.3899</v>
      </c>
      <c r="H349" s="14">
        <f t="shared" si="35"/>
        <v>3112</v>
      </c>
      <c r="I349" s="52" t="s">
        <v>1831</v>
      </c>
      <c r="J349" s="53" t="s">
        <v>1832</v>
      </c>
      <c r="K349" s="52">
        <v>3112</v>
      </c>
      <c r="L349" s="52" t="s">
        <v>1833</v>
      </c>
      <c r="M349" s="53" t="s">
        <v>750</v>
      </c>
      <c r="N349" s="53" t="s">
        <v>704</v>
      </c>
      <c r="O349" s="54" t="s">
        <v>1834</v>
      </c>
      <c r="P349" s="54" t="s">
        <v>1835</v>
      </c>
    </row>
    <row r="350" spans="1:16" ht="12.75" customHeight="1" thickBot="1" x14ac:dyDescent="0.25">
      <c r="A350" s="14" t="str">
        <f t="shared" si="30"/>
        <v> BBS 73 </v>
      </c>
      <c r="B350" s="20" t="str">
        <f t="shared" si="31"/>
        <v>I</v>
      </c>
      <c r="C350" s="14">
        <f t="shared" si="32"/>
        <v>45556.455999999998</v>
      </c>
      <c r="D350" s="17" t="str">
        <f t="shared" si="33"/>
        <v>vis</v>
      </c>
      <c r="E350" s="50" t="e">
        <f>VLOOKUP(C350,'Active 1'!C$21:E$784,3,FALSE)</f>
        <v>#N/A</v>
      </c>
      <c r="F350" s="20" t="s">
        <v>857</v>
      </c>
      <c r="G350" s="17" t="str">
        <f t="shared" si="34"/>
        <v>45556.456</v>
      </c>
      <c r="H350" s="14">
        <f t="shared" si="35"/>
        <v>3799</v>
      </c>
      <c r="I350" s="52" t="s">
        <v>1881</v>
      </c>
      <c r="J350" s="53" t="s">
        <v>1882</v>
      </c>
      <c r="K350" s="52">
        <v>3799</v>
      </c>
      <c r="L350" s="52" t="s">
        <v>780</v>
      </c>
      <c r="M350" s="53" t="s">
        <v>727</v>
      </c>
      <c r="N350" s="53"/>
      <c r="O350" s="54" t="s">
        <v>769</v>
      </c>
      <c r="P350" s="54" t="s">
        <v>1883</v>
      </c>
    </row>
    <row r="351" spans="1:16" ht="12.75" customHeight="1" thickBot="1" x14ac:dyDescent="0.25">
      <c r="A351" s="14" t="str">
        <f t="shared" si="30"/>
        <v> BRNO 28 </v>
      </c>
      <c r="B351" s="20" t="str">
        <f t="shared" si="31"/>
        <v>I</v>
      </c>
      <c r="C351" s="14">
        <f t="shared" si="32"/>
        <v>46679.375</v>
      </c>
      <c r="D351" s="17" t="str">
        <f t="shared" si="33"/>
        <v>vis</v>
      </c>
      <c r="E351" s="50">
        <f>VLOOKUP(C351,'Active 1'!C$21:E$784,3,FALSE)</f>
        <v>4523.9877160791129</v>
      </c>
      <c r="F351" s="20" t="s">
        <v>857</v>
      </c>
      <c r="G351" s="17" t="str">
        <f t="shared" si="34"/>
        <v>46679.375</v>
      </c>
      <c r="H351" s="14">
        <f t="shared" si="35"/>
        <v>4524</v>
      </c>
      <c r="I351" s="52" t="s">
        <v>187</v>
      </c>
      <c r="J351" s="53" t="s">
        <v>188</v>
      </c>
      <c r="K351" s="52">
        <v>4524</v>
      </c>
      <c r="L351" s="52" t="s">
        <v>1664</v>
      </c>
      <c r="M351" s="53" t="s">
        <v>727</v>
      </c>
      <c r="N351" s="53"/>
      <c r="O351" s="54" t="s">
        <v>189</v>
      </c>
      <c r="P351" s="54" t="s">
        <v>816</v>
      </c>
    </row>
    <row r="352" spans="1:16" ht="12.75" customHeight="1" thickBot="1" x14ac:dyDescent="0.25">
      <c r="A352" s="14" t="str">
        <f t="shared" si="30"/>
        <v> BRNO 28 </v>
      </c>
      <c r="B352" s="20" t="str">
        <f t="shared" si="31"/>
        <v>I</v>
      </c>
      <c r="C352" s="14">
        <f t="shared" si="32"/>
        <v>46679.375</v>
      </c>
      <c r="D352" s="17" t="str">
        <f t="shared" si="33"/>
        <v>vis</v>
      </c>
      <c r="E352" s="50">
        <f>VLOOKUP(C352,'Active 1'!C$21:E$784,3,FALSE)</f>
        <v>4523.9877160791129</v>
      </c>
      <c r="F352" s="20" t="s">
        <v>857</v>
      </c>
      <c r="G352" s="17" t="str">
        <f t="shared" si="34"/>
        <v>46679.375</v>
      </c>
      <c r="H352" s="14">
        <f t="shared" si="35"/>
        <v>4524</v>
      </c>
      <c r="I352" s="52" t="s">
        <v>187</v>
      </c>
      <c r="J352" s="53" t="s">
        <v>188</v>
      </c>
      <c r="K352" s="52">
        <v>4524</v>
      </c>
      <c r="L352" s="52" t="s">
        <v>1664</v>
      </c>
      <c r="M352" s="53" t="s">
        <v>727</v>
      </c>
      <c r="N352" s="53"/>
      <c r="O352" s="54" t="s">
        <v>1878</v>
      </c>
      <c r="P352" s="54" t="s">
        <v>816</v>
      </c>
    </row>
    <row r="353" spans="1:16" ht="12.75" customHeight="1" thickBot="1" x14ac:dyDescent="0.25">
      <c r="A353" s="14" t="str">
        <f t="shared" si="30"/>
        <v> BRNO 28 </v>
      </c>
      <c r="B353" s="20" t="str">
        <f t="shared" si="31"/>
        <v>I</v>
      </c>
      <c r="C353" s="14">
        <f t="shared" si="32"/>
        <v>46679.396000000001</v>
      </c>
      <c r="D353" s="17" t="str">
        <f t="shared" si="33"/>
        <v>vis</v>
      </c>
      <c r="E353" s="50">
        <f>VLOOKUP(C353,'Active 1'!C$21:E$784,3,FALSE)</f>
        <v>4524.0012744906871</v>
      </c>
      <c r="F353" s="20" t="s">
        <v>857</v>
      </c>
      <c r="G353" s="17" t="str">
        <f t="shared" si="34"/>
        <v>46679.396</v>
      </c>
      <c r="H353" s="14">
        <f t="shared" si="35"/>
        <v>4524</v>
      </c>
      <c r="I353" s="52" t="s">
        <v>190</v>
      </c>
      <c r="J353" s="53" t="s">
        <v>191</v>
      </c>
      <c r="K353" s="52">
        <v>4524</v>
      </c>
      <c r="L353" s="52" t="s">
        <v>838</v>
      </c>
      <c r="M353" s="53" t="s">
        <v>727</v>
      </c>
      <c r="N353" s="53"/>
      <c r="O353" s="54" t="s">
        <v>192</v>
      </c>
      <c r="P353" s="54" t="s">
        <v>816</v>
      </c>
    </row>
    <row r="354" spans="1:16" ht="12.75" customHeight="1" thickBot="1" x14ac:dyDescent="0.25">
      <c r="A354" s="14" t="str">
        <f t="shared" si="30"/>
        <v> BBS 107 </v>
      </c>
      <c r="B354" s="20" t="str">
        <f t="shared" si="31"/>
        <v>I</v>
      </c>
      <c r="C354" s="14">
        <f t="shared" si="32"/>
        <v>49504.490100000003</v>
      </c>
      <c r="D354" s="17" t="str">
        <f t="shared" si="33"/>
        <v>vis</v>
      </c>
      <c r="E354" s="50" t="e">
        <f>VLOOKUP(C354,'Active 1'!C$21:E$784,3,FALSE)</f>
        <v>#N/A</v>
      </c>
      <c r="F354" s="20" t="s">
        <v>857</v>
      </c>
      <c r="G354" s="17" t="str">
        <f t="shared" si="34"/>
        <v>49504.4901</v>
      </c>
      <c r="H354" s="14">
        <f t="shared" si="35"/>
        <v>6348</v>
      </c>
      <c r="I354" s="52" t="s">
        <v>305</v>
      </c>
      <c r="J354" s="53" t="s">
        <v>306</v>
      </c>
      <c r="K354" s="52">
        <v>6348</v>
      </c>
      <c r="L354" s="52" t="s">
        <v>307</v>
      </c>
      <c r="M354" s="53" t="s">
        <v>750</v>
      </c>
      <c r="N354" s="53" t="s">
        <v>834</v>
      </c>
      <c r="O354" s="54" t="s">
        <v>841</v>
      </c>
      <c r="P354" s="54" t="s">
        <v>844</v>
      </c>
    </row>
    <row r="355" spans="1:16" ht="12.75" customHeight="1" thickBot="1" x14ac:dyDescent="0.25">
      <c r="A355" s="14" t="str">
        <f t="shared" si="30"/>
        <v> BRNO 32 </v>
      </c>
      <c r="B355" s="20" t="str">
        <f t="shared" si="31"/>
        <v>I</v>
      </c>
      <c r="C355" s="14">
        <f t="shared" si="32"/>
        <v>49899.443899999998</v>
      </c>
      <c r="D355" s="17" t="str">
        <f t="shared" si="33"/>
        <v>vis</v>
      </c>
      <c r="E355" s="50" t="e">
        <f>VLOOKUP(C355,'Active 1'!C$21:E$784,3,FALSE)</f>
        <v>#N/A</v>
      </c>
      <c r="F355" s="20" t="s">
        <v>857</v>
      </c>
      <c r="G355" s="17" t="str">
        <f t="shared" si="34"/>
        <v>49899.4439</v>
      </c>
      <c r="H355" s="14">
        <f t="shared" si="35"/>
        <v>6603</v>
      </c>
      <c r="I355" s="52" t="s">
        <v>365</v>
      </c>
      <c r="J355" s="53" t="s">
        <v>366</v>
      </c>
      <c r="K355" s="52">
        <v>6603</v>
      </c>
      <c r="L355" s="52" t="s">
        <v>367</v>
      </c>
      <c r="M355" s="53" t="s">
        <v>727</v>
      </c>
      <c r="N355" s="53"/>
      <c r="O355" s="54" t="s">
        <v>368</v>
      </c>
      <c r="P355" s="54" t="s">
        <v>846</v>
      </c>
    </row>
    <row r="356" spans="1:16" ht="12.75" customHeight="1" thickBot="1" x14ac:dyDescent="0.25">
      <c r="A356" s="14" t="str">
        <f t="shared" si="30"/>
        <v> BRNO 32 </v>
      </c>
      <c r="B356" s="20" t="str">
        <f t="shared" si="31"/>
        <v>I</v>
      </c>
      <c r="C356" s="14">
        <f t="shared" si="32"/>
        <v>49899.447399999997</v>
      </c>
      <c r="D356" s="17" t="str">
        <f t="shared" si="33"/>
        <v>vis</v>
      </c>
      <c r="E356" s="50" t="e">
        <f>VLOOKUP(C356,'Active 1'!C$21:E$784,3,FALSE)</f>
        <v>#N/A</v>
      </c>
      <c r="F356" s="20" t="s">
        <v>857</v>
      </c>
      <c r="G356" s="17" t="str">
        <f t="shared" si="34"/>
        <v>49899.4474</v>
      </c>
      <c r="H356" s="14">
        <f t="shared" si="35"/>
        <v>6603</v>
      </c>
      <c r="I356" s="52" t="s">
        <v>369</v>
      </c>
      <c r="J356" s="53" t="s">
        <v>370</v>
      </c>
      <c r="K356" s="52">
        <v>6603</v>
      </c>
      <c r="L356" s="52" t="s">
        <v>371</v>
      </c>
      <c r="M356" s="53" t="s">
        <v>727</v>
      </c>
      <c r="N356" s="53"/>
      <c r="O356" s="54" t="s">
        <v>372</v>
      </c>
      <c r="P356" s="54" t="s">
        <v>846</v>
      </c>
    </row>
    <row r="357" spans="1:16" ht="12.75" customHeight="1" thickBot="1" x14ac:dyDescent="0.25">
      <c r="A357" s="14" t="str">
        <f t="shared" si="30"/>
        <v> BRNO 32 </v>
      </c>
      <c r="B357" s="20" t="str">
        <f t="shared" si="31"/>
        <v>I</v>
      </c>
      <c r="C357" s="14">
        <f t="shared" si="32"/>
        <v>49899.447399999997</v>
      </c>
      <c r="D357" s="17" t="str">
        <f t="shared" si="33"/>
        <v>vis</v>
      </c>
      <c r="E357" s="50" t="e">
        <f>VLOOKUP(C357,'Active 1'!C$21:E$784,3,FALSE)</f>
        <v>#N/A</v>
      </c>
      <c r="F357" s="20" t="s">
        <v>857</v>
      </c>
      <c r="G357" s="17" t="str">
        <f t="shared" si="34"/>
        <v>49899.4474</v>
      </c>
      <c r="H357" s="14">
        <f t="shared" si="35"/>
        <v>6603</v>
      </c>
      <c r="I357" s="52" t="s">
        <v>369</v>
      </c>
      <c r="J357" s="53" t="s">
        <v>370</v>
      </c>
      <c r="K357" s="52">
        <v>6603</v>
      </c>
      <c r="L357" s="52" t="s">
        <v>371</v>
      </c>
      <c r="M357" s="53" t="s">
        <v>727</v>
      </c>
      <c r="N357" s="53"/>
      <c r="O357" s="54" t="s">
        <v>845</v>
      </c>
      <c r="P357" s="54" t="s">
        <v>846</v>
      </c>
    </row>
    <row r="358" spans="1:16" ht="12.75" customHeight="1" thickBot="1" x14ac:dyDescent="0.25">
      <c r="A358" s="14" t="str">
        <f t="shared" si="30"/>
        <v> BRNO 32 </v>
      </c>
      <c r="B358" s="20" t="str">
        <f t="shared" si="31"/>
        <v>I</v>
      </c>
      <c r="C358" s="14">
        <f t="shared" si="32"/>
        <v>49899.448100000001</v>
      </c>
      <c r="D358" s="17" t="str">
        <f t="shared" si="33"/>
        <v>vis</v>
      </c>
      <c r="E358" s="50">
        <f>VLOOKUP(C358,'Active 1'!C$21:E$784,3,FALSE)</f>
        <v>6602.9913536072472</v>
      </c>
      <c r="F358" s="20" t="s">
        <v>857</v>
      </c>
      <c r="G358" s="17" t="str">
        <f t="shared" si="34"/>
        <v>49899.4481</v>
      </c>
      <c r="H358" s="14">
        <f t="shared" si="35"/>
        <v>6603</v>
      </c>
      <c r="I358" s="52" t="s">
        <v>376</v>
      </c>
      <c r="J358" s="53" t="s">
        <v>377</v>
      </c>
      <c r="K358" s="52">
        <v>6603</v>
      </c>
      <c r="L358" s="52" t="s">
        <v>378</v>
      </c>
      <c r="M358" s="53" t="s">
        <v>727</v>
      </c>
      <c r="N358" s="53"/>
      <c r="O358" s="54" t="s">
        <v>357</v>
      </c>
      <c r="P358" s="54" t="s">
        <v>846</v>
      </c>
    </row>
    <row r="359" spans="1:16" ht="12.75" customHeight="1" thickBot="1" x14ac:dyDescent="0.25">
      <c r="A359" s="14" t="str">
        <f t="shared" si="30"/>
        <v> BRNO 32 </v>
      </c>
      <c r="B359" s="20" t="str">
        <f t="shared" si="31"/>
        <v>I</v>
      </c>
      <c r="C359" s="14">
        <f t="shared" si="32"/>
        <v>49899.450900000003</v>
      </c>
      <c r="D359" s="17" t="str">
        <f t="shared" si="33"/>
        <v>vis</v>
      </c>
      <c r="E359" s="50">
        <f>VLOOKUP(C359,'Active 1'!C$21:E$784,3,FALSE)</f>
        <v>6602.9931613954586</v>
      </c>
      <c r="F359" s="20" t="s">
        <v>857</v>
      </c>
      <c r="G359" s="17" t="str">
        <f t="shared" si="34"/>
        <v>49899.4509</v>
      </c>
      <c r="H359" s="14">
        <f t="shared" si="35"/>
        <v>6603</v>
      </c>
      <c r="I359" s="52" t="s">
        <v>379</v>
      </c>
      <c r="J359" s="53" t="s">
        <v>380</v>
      </c>
      <c r="K359" s="52">
        <v>6603</v>
      </c>
      <c r="L359" s="52" t="s">
        <v>381</v>
      </c>
      <c r="M359" s="53" t="s">
        <v>727</v>
      </c>
      <c r="N359" s="53"/>
      <c r="O359" s="54" t="s">
        <v>382</v>
      </c>
      <c r="P359" s="54" t="s">
        <v>846</v>
      </c>
    </row>
    <row r="360" spans="1:16" ht="12.75" customHeight="1" thickBot="1" x14ac:dyDescent="0.25">
      <c r="A360" s="14" t="str">
        <f t="shared" si="30"/>
        <v> BRNO 32 </v>
      </c>
      <c r="B360" s="20" t="str">
        <f t="shared" si="31"/>
        <v>I</v>
      </c>
      <c r="C360" s="14">
        <f t="shared" si="32"/>
        <v>49930.422100000003</v>
      </c>
      <c r="D360" s="17" t="str">
        <f t="shared" si="33"/>
        <v>vis</v>
      </c>
      <c r="E360" s="50">
        <f>VLOOKUP(C360,'Active 1'!C$21:E$784,3,FALSE)</f>
        <v>6622.9893650402182</v>
      </c>
      <c r="F360" s="20" t="s">
        <v>857</v>
      </c>
      <c r="G360" s="17" t="str">
        <f t="shared" si="34"/>
        <v>49930.4221</v>
      </c>
      <c r="H360" s="14">
        <f t="shared" si="35"/>
        <v>6623</v>
      </c>
      <c r="I360" s="52" t="s">
        <v>383</v>
      </c>
      <c r="J360" s="53" t="s">
        <v>384</v>
      </c>
      <c r="K360" s="52">
        <v>6623</v>
      </c>
      <c r="L360" s="52" t="s">
        <v>385</v>
      </c>
      <c r="M360" s="53" t="s">
        <v>727</v>
      </c>
      <c r="N360" s="53"/>
      <c r="O360" s="54" t="s">
        <v>386</v>
      </c>
      <c r="P360" s="54" t="s">
        <v>846</v>
      </c>
    </row>
    <row r="361" spans="1:16" ht="12.75" customHeight="1" thickBot="1" x14ac:dyDescent="0.25">
      <c r="A361" s="14" t="str">
        <f t="shared" si="30"/>
        <v> BRNO 32 </v>
      </c>
      <c r="B361" s="20" t="str">
        <f t="shared" si="31"/>
        <v>I</v>
      </c>
      <c r="C361" s="14">
        <f t="shared" si="32"/>
        <v>49930.4228</v>
      </c>
      <c r="D361" s="17" t="str">
        <f t="shared" si="33"/>
        <v>vis</v>
      </c>
      <c r="E361" s="50">
        <f>VLOOKUP(C361,'Active 1'!C$21:E$784,3,FALSE)</f>
        <v>6622.9898169872686</v>
      </c>
      <c r="F361" s="20" t="s">
        <v>857</v>
      </c>
      <c r="G361" s="17" t="str">
        <f t="shared" si="34"/>
        <v>49930.4228</v>
      </c>
      <c r="H361" s="14">
        <f t="shared" si="35"/>
        <v>6623</v>
      </c>
      <c r="I361" s="52" t="s">
        <v>387</v>
      </c>
      <c r="J361" s="53" t="s">
        <v>388</v>
      </c>
      <c r="K361" s="52">
        <v>6623</v>
      </c>
      <c r="L361" s="52" t="s">
        <v>389</v>
      </c>
      <c r="M361" s="53" t="s">
        <v>727</v>
      </c>
      <c r="N361" s="53"/>
      <c r="O361" s="54" t="s">
        <v>390</v>
      </c>
      <c r="P361" s="54" t="s">
        <v>846</v>
      </c>
    </row>
    <row r="362" spans="1:16" ht="12.75" customHeight="1" thickBot="1" x14ac:dyDescent="0.25">
      <c r="A362" s="14" t="str">
        <f t="shared" si="30"/>
        <v> BRNO 32 </v>
      </c>
      <c r="B362" s="20" t="str">
        <f t="shared" si="31"/>
        <v>I</v>
      </c>
      <c r="C362" s="14">
        <f t="shared" si="32"/>
        <v>49930.4228</v>
      </c>
      <c r="D362" s="17" t="str">
        <f t="shared" si="33"/>
        <v>vis</v>
      </c>
      <c r="E362" s="50">
        <f>VLOOKUP(C362,'Active 1'!C$21:E$784,3,FALSE)</f>
        <v>6622.9898169872686</v>
      </c>
      <c r="F362" s="20" t="s">
        <v>857</v>
      </c>
      <c r="G362" s="17" t="str">
        <f t="shared" si="34"/>
        <v>49930.4228</v>
      </c>
      <c r="H362" s="14">
        <f t="shared" si="35"/>
        <v>6623</v>
      </c>
      <c r="I362" s="52" t="s">
        <v>387</v>
      </c>
      <c r="J362" s="53" t="s">
        <v>388</v>
      </c>
      <c r="K362" s="52">
        <v>6623</v>
      </c>
      <c r="L362" s="52" t="s">
        <v>389</v>
      </c>
      <c r="M362" s="53" t="s">
        <v>727</v>
      </c>
      <c r="N362" s="53"/>
      <c r="O362" s="54" t="s">
        <v>391</v>
      </c>
      <c r="P362" s="54" t="s">
        <v>846</v>
      </c>
    </row>
    <row r="363" spans="1:16" ht="12.75" customHeight="1" thickBot="1" x14ac:dyDescent="0.25">
      <c r="A363" s="14" t="str">
        <f t="shared" si="30"/>
        <v> BRNO 32 </v>
      </c>
      <c r="B363" s="20" t="str">
        <f t="shared" si="31"/>
        <v>I</v>
      </c>
      <c r="C363" s="14">
        <f t="shared" si="32"/>
        <v>49930.423499999997</v>
      </c>
      <c r="D363" s="17" t="str">
        <f t="shared" si="33"/>
        <v>vis</v>
      </c>
      <c r="E363" s="50">
        <f>VLOOKUP(C363,'Active 1'!C$21:E$784,3,FALSE)</f>
        <v>6622.9902689343189</v>
      </c>
      <c r="F363" s="20" t="s">
        <v>857</v>
      </c>
      <c r="G363" s="17" t="str">
        <f t="shared" si="34"/>
        <v>49930.4235</v>
      </c>
      <c r="H363" s="14">
        <f t="shared" si="35"/>
        <v>6623</v>
      </c>
      <c r="I363" s="52" t="s">
        <v>392</v>
      </c>
      <c r="J363" s="53" t="s">
        <v>393</v>
      </c>
      <c r="K363" s="52">
        <v>6623</v>
      </c>
      <c r="L363" s="52" t="s">
        <v>394</v>
      </c>
      <c r="M363" s="53" t="s">
        <v>727</v>
      </c>
      <c r="N363" s="53"/>
      <c r="O363" s="54" t="s">
        <v>849</v>
      </c>
      <c r="P363" s="54" t="s">
        <v>846</v>
      </c>
    </row>
    <row r="364" spans="1:16" ht="12.75" customHeight="1" thickBot="1" x14ac:dyDescent="0.25">
      <c r="A364" s="14" t="str">
        <f t="shared" si="30"/>
        <v> BRNO 32 </v>
      </c>
      <c r="B364" s="20" t="str">
        <f t="shared" si="31"/>
        <v>I</v>
      </c>
      <c r="C364" s="14">
        <f t="shared" si="32"/>
        <v>49930.427000000003</v>
      </c>
      <c r="D364" s="17" t="str">
        <f t="shared" si="33"/>
        <v>vis</v>
      </c>
      <c r="E364" s="50">
        <f>VLOOKUP(C364,'Active 1'!C$21:E$784,3,FALSE)</f>
        <v>6622.9925286695852</v>
      </c>
      <c r="F364" s="20" t="s">
        <v>857</v>
      </c>
      <c r="G364" s="17" t="str">
        <f t="shared" si="34"/>
        <v>49930.4270</v>
      </c>
      <c r="H364" s="14">
        <f t="shared" si="35"/>
        <v>6623</v>
      </c>
      <c r="I364" s="52" t="s">
        <v>395</v>
      </c>
      <c r="J364" s="53" t="s">
        <v>396</v>
      </c>
      <c r="K364" s="52">
        <v>6623</v>
      </c>
      <c r="L364" s="52" t="s">
        <v>397</v>
      </c>
      <c r="M364" s="53" t="s">
        <v>727</v>
      </c>
      <c r="N364" s="53"/>
      <c r="O364" s="54" t="s">
        <v>847</v>
      </c>
      <c r="P364" s="54" t="s">
        <v>846</v>
      </c>
    </row>
    <row r="365" spans="1:16" ht="12.75" customHeight="1" thickBot="1" x14ac:dyDescent="0.25">
      <c r="A365" s="14" t="str">
        <f t="shared" si="30"/>
        <v> BRNO 32 </v>
      </c>
      <c r="B365" s="20" t="str">
        <f t="shared" si="31"/>
        <v>I</v>
      </c>
      <c r="C365" s="14">
        <f t="shared" si="32"/>
        <v>49930.428399999997</v>
      </c>
      <c r="D365" s="17" t="str">
        <f t="shared" si="33"/>
        <v>vis</v>
      </c>
      <c r="E365" s="50">
        <f>VLOOKUP(C365,'Active 1'!C$21:E$784,3,FALSE)</f>
        <v>6622.9934325636859</v>
      </c>
      <c r="F365" s="20" t="s">
        <v>857</v>
      </c>
      <c r="G365" s="17" t="str">
        <f t="shared" si="34"/>
        <v>49930.4284</v>
      </c>
      <c r="H365" s="14">
        <f t="shared" si="35"/>
        <v>6623</v>
      </c>
      <c r="I365" s="52" t="s">
        <v>398</v>
      </c>
      <c r="J365" s="53" t="s">
        <v>399</v>
      </c>
      <c r="K365" s="52">
        <v>6623</v>
      </c>
      <c r="L365" s="52" t="s">
        <v>860</v>
      </c>
      <c r="M365" s="53" t="s">
        <v>727</v>
      </c>
      <c r="N365" s="53"/>
      <c r="O365" s="54" t="s">
        <v>850</v>
      </c>
      <c r="P365" s="54" t="s">
        <v>846</v>
      </c>
    </row>
    <row r="366" spans="1:16" ht="12.75" customHeight="1" thickBot="1" x14ac:dyDescent="0.25">
      <c r="A366" s="14" t="str">
        <f t="shared" si="30"/>
        <v> BRNO 32 </v>
      </c>
      <c r="B366" s="20" t="str">
        <f t="shared" si="31"/>
        <v>I</v>
      </c>
      <c r="C366" s="14">
        <f t="shared" si="32"/>
        <v>49930.428399999997</v>
      </c>
      <c r="D366" s="17" t="str">
        <f t="shared" si="33"/>
        <v>vis</v>
      </c>
      <c r="E366" s="50">
        <f>VLOOKUP(C366,'Active 1'!C$21:E$784,3,FALSE)</f>
        <v>6622.9934325636859</v>
      </c>
      <c r="F366" s="20" t="s">
        <v>857</v>
      </c>
      <c r="G366" s="17" t="str">
        <f t="shared" si="34"/>
        <v>49930.4284</v>
      </c>
      <c r="H366" s="14">
        <f t="shared" si="35"/>
        <v>6623</v>
      </c>
      <c r="I366" s="52" t="s">
        <v>398</v>
      </c>
      <c r="J366" s="53" t="s">
        <v>399</v>
      </c>
      <c r="K366" s="52">
        <v>6623</v>
      </c>
      <c r="L366" s="52" t="s">
        <v>860</v>
      </c>
      <c r="M366" s="53" t="s">
        <v>727</v>
      </c>
      <c r="N366" s="53"/>
      <c r="O366" s="54" t="s">
        <v>817</v>
      </c>
      <c r="P366" s="54" t="s">
        <v>846</v>
      </c>
    </row>
    <row r="367" spans="1:16" ht="12.75" customHeight="1" thickBot="1" x14ac:dyDescent="0.25">
      <c r="A367" s="14" t="str">
        <f t="shared" si="30"/>
        <v> BRNO 32 </v>
      </c>
      <c r="B367" s="20" t="str">
        <f t="shared" si="31"/>
        <v>I</v>
      </c>
      <c r="C367" s="14">
        <f t="shared" si="32"/>
        <v>49930.428399999997</v>
      </c>
      <c r="D367" s="17" t="str">
        <f t="shared" si="33"/>
        <v>vis</v>
      </c>
      <c r="E367" s="50">
        <f>VLOOKUP(C367,'Active 1'!C$21:E$784,3,FALSE)</f>
        <v>6622.9934325636859</v>
      </c>
      <c r="F367" s="20" t="s">
        <v>857</v>
      </c>
      <c r="G367" s="17" t="str">
        <f t="shared" si="34"/>
        <v>49930.4284</v>
      </c>
      <c r="H367" s="14">
        <f t="shared" si="35"/>
        <v>6623</v>
      </c>
      <c r="I367" s="52" t="s">
        <v>398</v>
      </c>
      <c r="J367" s="53" t="s">
        <v>399</v>
      </c>
      <c r="K367" s="52">
        <v>6623</v>
      </c>
      <c r="L367" s="52" t="s">
        <v>860</v>
      </c>
      <c r="M367" s="53" t="s">
        <v>727</v>
      </c>
      <c r="N367" s="53"/>
      <c r="O367" s="54" t="s">
        <v>400</v>
      </c>
      <c r="P367" s="54" t="s">
        <v>846</v>
      </c>
    </row>
    <row r="368" spans="1:16" ht="12.75" customHeight="1" thickBot="1" x14ac:dyDescent="0.25">
      <c r="A368" s="14" t="str">
        <f t="shared" si="30"/>
        <v> BRNO 32 </v>
      </c>
      <c r="B368" s="20" t="str">
        <f t="shared" si="31"/>
        <v>I</v>
      </c>
      <c r="C368" s="14">
        <f t="shared" si="32"/>
        <v>49930.429799999998</v>
      </c>
      <c r="D368" s="17" t="str">
        <f t="shared" si="33"/>
        <v>vis</v>
      </c>
      <c r="E368" s="50">
        <f>VLOOKUP(C368,'Active 1'!C$21:E$784,3,FALSE)</f>
        <v>6622.9943364577921</v>
      </c>
      <c r="F368" s="20" t="s">
        <v>857</v>
      </c>
      <c r="G368" s="17" t="str">
        <f t="shared" si="34"/>
        <v>49930.4298</v>
      </c>
      <c r="H368" s="14">
        <f t="shared" si="35"/>
        <v>6623</v>
      </c>
      <c r="I368" s="52" t="s">
        <v>401</v>
      </c>
      <c r="J368" s="53" t="s">
        <v>402</v>
      </c>
      <c r="K368" s="52">
        <v>6623</v>
      </c>
      <c r="L368" s="52" t="s">
        <v>848</v>
      </c>
      <c r="M368" s="53" t="s">
        <v>727</v>
      </c>
      <c r="N368" s="53"/>
      <c r="O368" s="54" t="s">
        <v>403</v>
      </c>
      <c r="P368" s="54" t="s">
        <v>846</v>
      </c>
    </row>
    <row r="369" spans="1:16" ht="12.75" customHeight="1" thickBot="1" x14ac:dyDescent="0.25">
      <c r="A369" s="14" t="str">
        <f t="shared" si="30"/>
        <v> BRNO 32 </v>
      </c>
      <c r="B369" s="20" t="str">
        <f t="shared" si="31"/>
        <v>I</v>
      </c>
      <c r="C369" s="14">
        <f t="shared" si="32"/>
        <v>49930.431199999999</v>
      </c>
      <c r="D369" s="17" t="str">
        <f t="shared" si="33"/>
        <v>vis</v>
      </c>
      <c r="E369" s="50">
        <f>VLOOKUP(C369,'Active 1'!C$21:E$784,3,FALSE)</f>
        <v>6622.9952403518973</v>
      </c>
      <c r="F369" s="20" t="s">
        <v>857</v>
      </c>
      <c r="G369" s="17" t="str">
        <f t="shared" si="34"/>
        <v>49930.4312</v>
      </c>
      <c r="H369" s="14">
        <f t="shared" si="35"/>
        <v>6623</v>
      </c>
      <c r="I369" s="52" t="s">
        <v>404</v>
      </c>
      <c r="J369" s="53" t="s">
        <v>405</v>
      </c>
      <c r="K369" s="52">
        <v>6623</v>
      </c>
      <c r="L369" s="52" t="s">
        <v>873</v>
      </c>
      <c r="M369" s="53" t="s">
        <v>727</v>
      </c>
      <c r="N369" s="53"/>
      <c r="O369" s="54" t="s">
        <v>1867</v>
      </c>
      <c r="P369" s="54" t="s">
        <v>846</v>
      </c>
    </row>
    <row r="370" spans="1:16" ht="12.75" customHeight="1" thickBot="1" x14ac:dyDescent="0.25">
      <c r="A370" s="14" t="str">
        <f t="shared" si="30"/>
        <v> BRNO 32 </v>
      </c>
      <c r="B370" s="20" t="str">
        <f t="shared" si="31"/>
        <v>I</v>
      </c>
      <c r="C370" s="14">
        <f t="shared" si="32"/>
        <v>49930.433199999999</v>
      </c>
      <c r="D370" s="17" t="str">
        <f t="shared" si="33"/>
        <v>vis</v>
      </c>
      <c r="E370" s="50">
        <f>VLOOKUP(C370,'Active 1'!C$21:E$784,3,FALSE)</f>
        <v>6622.99653162919</v>
      </c>
      <c r="F370" s="20" t="s">
        <v>857</v>
      </c>
      <c r="G370" s="17" t="str">
        <f t="shared" si="34"/>
        <v>49930.4332</v>
      </c>
      <c r="H370" s="14">
        <f t="shared" si="35"/>
        <v>6623</v>
      </c>
      <c r="I370" s="52" t="s">
        <v>406</v>
      </c>
      <c r="J370" s="53" t="s">
        <v>407</v>
      </c>
      <c r="K370" s="52">
        <v>6623</v>
      </c>
      <c r="L370" s="52" t="s">
        <v>408</v>
      </c>
      <c r="M370" s="53" t="s">
        <v>727</v>
      </c>
      <c r="N370" s="53"/>
      <c r="O370" s="54" t="s">
        <v>409</v>
      </c>
      <c r="P370" s="54" t="s">
        <v>846</v>
      </c>
    </row>
    <row r="371" spans="1:16" ht="12.75" customHeight="1" thickBot="1" x14ac:dyDescent="0.25">
      <c r="A371" s="14" t="str">
        <f t="shared" si="30"/>
        <v> BRNO 32 </v>
      </c>
      <c r="B371" s="20" t="str">
        <f t="shared" si="31"/>
        <v>I</v>
      </c>
      <c r="C371" s="14">
        <f t="shared" si="32"/>
        <v>49930.4395</v>
      </c>
      <c r="D371" s="17" t="str">
        <f t="shared" si="33"/>
        <v>vis</v>
      </c>
      <c r="E371" s="50">
        <f>VLOOKUP(C371,'Active 1'!C$21:E$784,3,FALSE)</f>
        <v>6623.0005991526632</v>
      </c>
      <c r="F371" s="20" t="s">
        <v>857</v>
      </c>
      <c r="G371" s="17" t="str">
        <f t="shared" si="34"/>
        <v>49930.4395</v>
      </c>
      <c r="H371" s="14">
        <f t="shared" si="35"/>
        <v>6623</v>
      </c>
      <c r="I371" s="52" t="s">
        <v>410</v>
      </c>
      <c r="J371" s="53" t="s">
        <v>411</v>
      </c>
      <c r="K371" s="52">
        <v>6623</v>
      </c>
      <c r="L371" s="52" t="s">
        <v>412</v>
      </c>
      <c r="M371" s="53" t="s">
        <v>727</v>
      </c>
      <c r="N371" s="53"/>
      <c r="O371" s="54" t="s">
        <v>413</v>
      </c>
      <c r="P371" s="54" t="s">
        <v>846</v>
      </c>
    </row>
    <row r="372" spans="1:16" ht="12.75" customHeight="1" thickBot="1" x14ac:dyDescent="0.25">
      <c r="A372" s="14" t="str">
        <f t="shared" si="30"/>
        <v> BRNO 32 </v>
      </c>
      <c r="B372" s="20" t="str">
        <f t="shared" si="31"/>
        <v>I</v>
      </c>
      <c r="C372" s="14">
        <f t="shared" si="32"/>
        <v>50311.442900000002</v>
      </c>
      <c r="D372" s="17" t="str">
        <f t="shared" si="33"/>
        <v>vis</v>
      </c>
      <c r="E372" s="50">
        <f>VLOOKUP(C372,'Active 1'!C$21:E$784,3,FALSE)</f>
        <v>6868.9911185947803</v>
      </c>
      <c r="F372" s="20" t="s">
        <v>857</v>
      </c>
      <c r="G372" s="17" t="str">
        <f t="shared" si="34"/>
        <v>50311.4429</v>
      </c>
      <c r="H372" s="14">
        <f t="shared" si="35"/>
        <v>6869</v>
      </c>
      <c r="I372" s="52" t="s">
        <v>414</v>
      </c>
      <c r="J372" s="53" t="s">
        <v>415</v>
      </c>
      <c r="K372" s="52">
        <v>6869</v>
      </c>
      <c r="L372" s="52" t="s">
        <v>416</v>
      </c>
      <c r="M372" s="53" t="s">
        <v>727</v>
      </c>
      <c r="N372" s="53"/>
      <c r="O372" s="54" t="s">
        <v>382</v>
      </c>
      <c r="P372" s="54" t="s">
        <v>846</v>
      </c>
    </row>
    <row r="373" spans="1:16" ht="12.75" customHeight="1" thickBot="1" x14ac:dyDescent="0.25">
      <c r="A373" s="14" t="str">
        <f t="shared" si="30"/>
        <v> BRNO 32 </v>
      </c>
      <c r="B373" s="20" t="str">
        <f t="shared" si="31"/>
        <v>I</v>
      </c>
      <c r="C373" s="14">
        <f t="shared" si="32"/>
        <v>50579.380499999999</v>
      </c>
      <c r="D373" s="17" t="str">
        <f t="shared" si="33"/>
        <v>vis</v>
      </c>
      <c r="E373" s="50">
        <f>VLOOKUP(C373,'Active 1'!C$21:E$784,3,FALSE)</f>
        <v>7041.9819879730421</v>
      </c>
      <c r="F373" s="20" t="s">
        <v>857</v>
      </c>
      <c r="G373" s="17" t="str">
        <f t="shared" si="34"/>
        <v>50579.3805</v>
      </c>
      <c r="H373" s="14">
        <f t="shared" si="35"/>
        <v>7042</v>
      </c>
      <c r="I373" s="52" t="s">
        <v>420</v>
      </c>
      <c r="J373" s="53" t="s">
        <v>421</v>
      </c>
      <c r="K373" s="52">
        <v>7042</v>
      </c>
      <c r="L373" s="52" t="s">
        <v>422</v>
      </c>
      <c r="M373" s="53" t="s">
        <v>727</v>
      </c>
      <c r="N373" s="53"/>
      <c r="O373" s="54" t="s">
        <v>192</v>
      </c>
      <c r="P373" s="54" t="s">
        <v>846</v>
      </c>
    </row>
    <row r="374" spans="1:16" ht="12.75" customHeight="1" thickBot="1" x14ac:dyDescent="0.25">
      <c r="A374" s="14" t="str">
        <f t="shared" si="30"/>
        <v> BRNO 32 </v>
      </c>
      <c r="B374" s="20" t="str">
        <f t="shared" si="31"/>
        <v>I</v>
      </c>
      <c r="C374" s="14">
        <f t="shared" si="32"/>
        <v>50644.447099999998</v>
      </c>
      <c r="D374" s="17" t="str">
        <f t="shared" si="33"/>
        <v>vis</v>
      </c>
      <c r="E374" s="50">
        <f>VLOOKUP(C374,'Active 1'!C$21:E$784,3,FALSE)</f>
        <v>7083.9914995215795</v>
      </c>
      <c r="F374" s="20" t="s">
        <v>857</v>
      </c>
      <c r="G374" s="17" t="str">
        <f t="shared" si="34"/>
        <v>50644.4471</v>
      </c>
      <c r="H374" s="14">
        <f t="shared" si="35"/>
        <v>7084</v>
      </c>
      <c r="I374" s="52" t="s">
        <v>430</v>
      </c>
      <c r="J374" s="53" t="s">
        <v>431</v>
      </c>
      <c r="K374" s="52">
        <v>7084</v>
      </c>
      <c r="L374" s="52" t="s">
        <v>432</v>
      </c>
      <c r="M374" s="53" t="s">
        <v>727</v>
      </c>
      <c r="N374" s="53"/>
      <c r="O374" s="54" t="s">
        <v>433</v>
      </c>
      <c r="P374" s="54" t="s">
        <v>846</v>
      </c>
    </row>
    <row r="375" spans="1:16" ht="12.75" customHeight="1" thickBot="1" x14ac:dyDescent="0.25">
      <c r="A375" s="14" t="str">
        <f t="shared" si="30"/>
        <v>BAVM 117 </v>
      </c>
      <c r="B375" s="20" t="str">
        <f t="shared" si="31"/>
        <v>I</v>
      </c>
      <c r="C375" s="14">
        <f t="shared" si="32"/>
        <v>50720.337699999996</v>
      </c>
      <c r="D375" s="17" t="str">
        <f t="shared" si="33"/>
        <v>vis</v>
      </c>
      <c r="E375" s="50" t="e">
        <f>VLOOKUP(C375,'Active 1'!C$21:E$784,3,FALSE)</f>
        <v>#N/A</v>
      </c>
      <c r="F375" s="20" t="s">
        <v>857</v>
      </c>
      <c r="G375" s="17" t="str">
        <f t="shared" si="34"/>
        <v>50720.3377</v>
      </c>
      <c r="H375" s="14">
        <f t="shared" si="35"/>
        <v>7133</v>
      </c>
      <c r="I375" s="52" t="s">
        <v>437</v>
      </c>
      <c r="J375" s="53" t="s">
        <v>438</v>
      </c>
      <c r="K375" s="52">
        <v>7133</v>
      </c>
      <c r="L375" s="52" t="s">
        <v>439</v>
      </c>
      <c r="M375" s="53" t="s">
        <v>750</v>
      </c>
      <c r="N375" s="53" t="s">
        <v>851</v>
      </c>
      <c r="O375" s="54" t="s">
        <v>256</v>
      </c>
      <c r="P375" s="55" t="s">
        <v>440</v>
      </c>
    </row>
    <row r="376" spans="1:16" ht="12.75" customHeight="1" thickBot="1" x14ac:dyDescent="0.25">
      <c r="A376" s="14" t="str">
        <f t="shared" si="30"/>
        <v> BRNO 32 </v>
      </c>
      <c r="B376" s="20" t="str">
        <f t="shared" si="31"/>
        <v>I</v>
      </c>
      <c r="C376" s="14">
        <f t="shared" si="32"/>
        <v>51375.488700000002</v>
      </c>
      <c r="D376" s="17" t="str">
        <f t="shared" si="33"/>
        <v>vis</v>
      </c>
      <c r="E376" s="50">
        <f>VLOOKUP(C376,'Active 1'!C$21:E$784,3,FALSE)</f>
        <v>7555.9802085929341</v>
      </c>
      <c r="F376" s="20" t="s">
        <v>857</v>
      </c>
      <c r="G376" s="17" t="str">
        <f t="shared" si="34"/>
        <v>51375.4887</v>
      </c>
      <c r="H376" s="14">
        <f t="shared" si="35"/>
        <v>7556</v>
      </c>
      <c r="I376" s="52" t="s">
        <v>456</v>
      </c>
      <c r="J376" s="53" t="s">
        <v>457</v>
      </c>
      <c r="K376" s="52">
        <v>7556</v>
      </c>
      <c r="L376" s="52" t="s">
        <v>458</v>
      </c>
      <c r="M376" s="53" t="s">
        <v>727</v>
      </c>
      <c r="N376" s="53"/>
      <c r="O376" s="54" t="s">
        <v>849</v>
      </c>
      <c r="P376" s="54" t="s">
        <v>846</v>
      </c>
    </row>
    <row r="377" spans="1:16" ht="12.75" customHeight="1" thickBot="1" x14ac:dyDescent="0.25">
      <c r="A377" s="14" t="str">
        <f t="shared" si="30"/>
        <v> BRNO 32 </v>
      </c>
      <c r="B377" s="20" t="str">
        <f t="shared" si="31"/>
        <v>I</v>
      </c>
      <c r="C377" s="14">
        <f t="shared" si="32"/>
        <v>51375.508800000003</v>
      </c>
      <c r="D377" s="17" t="str">
        <f t="shared" si="33"/>
        <v>vis</v>
      </c>
      <c r="E377" s="50">
        <f>VLOOKUP(C377,'Active 1'!C$21:E$784,3,FALSE)</f>
        <v>7555.9931859297276</v>
      </c>
      <c r="F377" s="20" t="s">
        <v>857</v>
      </c>
      <c r="G377" s="17" t="str">
        <f t="shared" si="34"/>
        <v>51375.5088</v>
      </c>
      <c r="H377" s="14">
        <f t="shared" si="35"/>
        <v>7556</v>
      </c>
      <c r="I377" s="52" t="s">
        <v>459</v>
      </c>
      <c r="J377" s="53" t="s">
        <v>460</v>
      </c>
      <c r="K377" s="52">
        <v>7556</v>
      </c>
      <c r="L377" s="52" t="s">
        <v>868</v>
      </c>
      <c r="M377" s="53" t="s">
        <v>727</v>
      </c>
      <c r="N377" s="53"/>
      <c r="O377" s="54" t="s">
        <v>461</v>
      </c>
      <c r="P377" s="54" t="s">
        <v>846</v>
      </c>
    </row>
    <row r="378" spans="1:16" ht="12.75" customHeight="1" thickBot="1" x14ac:dyDescent="0.25">
      <c r="A378" s="14" t="str">
        <f t="shared" si="30"/>
        <v>BAVM 143 </v>
      </c>
      <c r="B378" s="20" t="str">
        <f t="shared" si="31"/>
        <v>I</v>
      </c>
      <c r="C378" s="14">
        <f t="shared" si="32"/>
        <v>51798.332000000002</v>
      </c>
      <c r="D378" s="17" t="str">
        <f t="shared" si="33"/>
        <v>vis</v>
      </c>
      <c r="E378" s="50">
        <f>VLOOKUP(C378,'Active 1'!C$21:E$784,3,FALSE)</f>
        <v>7828.9841844357188</v>
      </c>
      <c r="F378" s="20" t="s">
        <v>857</v>
      </c>
      <c r="G378" s="17" t="str">
        <f t="shared" si="34"/>
        <v>51798.332</v>
      </c>
      <c r="H378" s="14">
        <f t="shared" si="35"/>
        <v>7829</v>
      </c>
      <c r="I378" s="52" t="s">
        <v>473</v>
      </c>
      <c r="J378" s="53" t="s">
        <v>474</v>
      </c>
      <c r="K378" s="52">
        <v>7829</v>
      </c>
      <c r="L378" s="52" t="s">
        <v>840</v>
      </c>
      <c r="M378" s="53" t="s">
        <v>727</v>
      </c>
      <c r="N378" s="53"/>
      <c r="O378" s="54" t="s">
        <v>454</v>
      </c>
      <c r="P378" s="55" t="s">
        <v>475</v>
      </c>
    </row>
    <row r="379" spans="1:16" ht="12.75" customHeight="1" thickBot="1" x14ac:dyDescent="0.25">
      <c r="A379" s="14" t="str">
        <f t="shared" si="30"/>
        <v>BAVM 143 </v>
      </c>
      <c r="B379" s="20" t="str">
        <f t="shared" si="31"/>
        <v>I</v>
      </c>
      <c r="C379" s="14">
        <f t="shared" si="32"/>
        <v>52055.453999999998</v>
      </c>
      <c r="D379" s="17" t="str">
        <f t="shared" si="33"/>
        <v>vis</v>
      </c>
      <c r="E379" s="50">
        <f>VLOOKUP(C379,'Active 1'!C$21:E$784,3,FALSE)</f>
        <v>7994.9920844701928</v>
      </c>
      <c r="F379" s="20" t="s">
        <v>857</v>
      </c>
      <c r="G379" s="17" t="str">
        <f t="shared" si="34"/>
        <v>52055.454</v>
      </c>
      <c r="H379" s="14">
        <f t="shared" si="35"/>
        <v>7995</v>
      </c>
      <c r="I379" s="52" t="s">
        <v>476</v>
      </c>
      <c r="J379" s="53" t="s">
        <v>477</v>
      </c>
      <c r="K379" s="52">
        <v>7995</v>
      </c>
      <c r="L379" s="52" t="s">
        <v>478</v>
      </c>
      <c r="M379" s="53" t="s">
        <v>727</v>
      </c>
      <c r="N379" s="53"/>
      <c r="O379" s="54" t="s">
        <v>454</v>
      </c>
      <c r="P379" s="55" t="s">
        <v>475</v>
      </c>
    </row>
    <row r="380" spans="1:16" ht="12.75" customHeight="1" thickBot="1" x14ac:dyDescent="0.25">
      <c r="A380" s="14" t="str">
        <f t="shared" si="30"/>
        <v>BAVM 154 </v>
      </c>
      <c r="B380" s="20" t="str">
        <f t="shared" si="31"/>
        <v>I</v>
      </c>
      <c r="C380" s="14">
        <f t="shared" si="32"/>
        <v>52402.394999999997</v>
      </c>
      <c r="D380" s="17" t="str">
        <f t="shared" si="33"/>
        <v>vis</v>
      </c>
      <c r="E380" s="50">
        <f>VLOOKUP(C380,'Active 1'!C$21:E$784,3,FALSE)</f>
        <v>8218.9906020838607</v>
      </c>
      <c r="F380" s="20" t="s">
        <v>857</v>
      </c>
      <c r="G380" s="17" t="str">
        <f t="shared" si="34"/>
        <v>52402.395</v>
      </c>
      <c r="H380" s="14">
        <f t="shared" si="35"/>
        <v>8219</v>
      </c>
      <c r="I380" s="52" t="s">
        <v>486</v>
      </c>
      <c r="J380" s="53" t="s">
        <v>487</v>
      </c>
      <c r="K380" s="52">
        <v>8219</v>
      </c>
      <c r="L380" s="52" t="s">
        <v>488</v>
      </c>
      <c r="M380" s="53" t="s">
        <v>727</v>
      </c>
      <c r="N380" s="53"/>
      <c r="O380" s="54" t="s">
        <v>489</v>
      </c>
      <c r="P380" s="55" t="s">
        <v>490</v>
      </c>
    </row>
    <row r="381" spans="1:16" ht="12.75" customHeight="1" thickBot="1" x14ac:dyDescent="0.25">
      <c r="A381" s="14" t="str">
        <f t="shared" si="30"/>
        <v>BAVM 171 </v>
      </c>
      <c r="B381" s="20" t="str">
        <f t="shared" si="31"/>
        <v>I</v>
      </c>
      <c r="C381" s="14">
        <f t="shared" si="32"/>
        <v>52800.455999999998</v>
      </c>
      <c r="D381" s="17" t="str">
        <f t="shared" si="33"/>
        <v>vis</v>
      </c>
      <c r="E381" s="50">
        <f>VLOOKUP(C381,'Active 1'!C$21:E$784,3,FALSE)</f>
        <v>8475.9941673004669</v>
      </c>
      <c r="F381" s="20" t="s">
        <v>857</v>
      </c>
      <c r="G381" s="17" t="str">
        <f t="shared" si="34"/>
        <v>52800.456</v>
      </c>
      <c r="H381" s="14">
        <f t="shared" si="35"/>
        <v>8476</v>
      </c>
      <c r="I381" s="52" t="s">
        <v>495</v>
      </c>
      <c r="J381" s="53" t="s">
        <v>496</v>
      </c>
      <c r="K381" s="52">
        <v>8476</v>
      </c>
      <c r="L381" s="52" t="s">
        <v>497</v>
      </c>
      <c r="M381" s="53" t="s">
        <v>727</v>
      </c>
      <c r="N381" s="53"/>
      <c r="O381" s="54" t="s">
        <v>454</v>
      </c>
      <c r="P381" s="55" t="s">
        <v>498</v>
      </c>
    </row>
    <row r="382" spans="1:16" ht="12.75" customHeight="1" thickBot="1" x14ac:dyDescent="0.25">
      <c r="A382" s="14" t="str">
        <f t="shared" si="30"/>
        <v> AOEB 12 </v>
      </c>
      <c r="B382" s="20" t="str">
        <f t="shared" si="31"/>
        <v>I</v>
      </c>
      <c r="C382" s="14">
        <f t="shared" si="32"/>
        <v>53932.681700000001</v>
      </c>
      <c r="D382" s="17" t="str">
        <f t="shared" si="33"/>
        <v>vis</v>
      </c>
      <c r="E382" s="50">
        <f>VLOOKUP(C382,'Active 1'!C$21:E$784,3,FALSE)</f>
        <v>9207.0028356449347</v>
      </c>
      <c r="F382" s="20" t="s">
        <v>857</v>
      </c>
      <c r="G382" s="17" t="str">
        <f t="shared" si="34"/>
        <v>53932.6817</v>
      </c>
      <c r="H382" s="14">
        <f t="shared" si="35"/>
        <v>9207</v>
      </c>
      <c r="I382" s="52" t="s">
        <v>517</v>
      </c>
      <c r="J382" s="53" t="s">
        <v>518</v>
      </c>
      <c r="K382" s="52">
        <v>9207</v>
      </c>
      <c r="L382" s="52" t="s">
        <v>519</v>
      </c>
      <c r="M382" s="53" t="s">
        <v>853</v>
      </c>
      <c r="N382" s="53" t="s">
        <v>854</v>
      </c>
      <c r="O382" s="54" t="s">
        <v>790</v>
      </c>
      <c r="P382" s="54" t="s">
        <v>863</v>
      </c>
    </row>
    <row r="383" spans="1:16" ht="12.75" customHeight="1" thickBot="1" x14ac:dyDescent="0.25">
      <c r="A383" s="14" t="str">
        <f t="shared" si="30"/>
        <v> AOEB 12 </v>
      </c>
      <c r="B383" s="20" t="str">
        <f t="shared" si="31"/>
        <v>I</v>
      </c>
      <c r="C383" s="14">
        <f t="shared" si="32"/>
        <v>54282.725400000003</v>
      </c>
      <c r="D383" s="17" t="str">
        <f t="shared" si="33"/>
        <v>vis</v>
      </c>
      <c r="E383" s="50">
        <f>VLOOKUP(C383,'Active 1'!C$21:E$784,3,FALSE)</f>
        <v>9433.0045762867267</v>
      </c>
      <c r="F383" s="20" t="s">
        <v>857</v>
      </c>
      <c r="G383" s="17" t="str">
        <f t="shared" si="34"/>
        <v>54282.7254</v>
      </c>
      <c r="H383" s="14">
        <f t="shared" si="35"/>
        <v>9433</v>
      </c>
      <c r="I383" s="52" t="s">
        <v>520</v>
      </c>
      <c r="J383" s="53" t="s">
        <v>521</v>
      </c>
      <c r="K383" s="52">
        <v>9433</v>
      </c>
      <c r="L383" s="52" t="s">
        <v>522</v>
      </c>
      <c r="M383" s="53" t="s">
        <v>853</v>
      </c>
      <c r="N383" s="53" t="s">
        <v>854</v>
      </c>
      <c r="O383" s="54" t="s">
        <v>862</v>
      </c>
      <c r="P383" s="54" t="s">
        <v>863</v>
      </c>
    </row>
    <row r="384" spans="1:16" ht="12.75" customHeight="1" thickBot="1" x14ac:dyDescent="0.25">
      <c r="A384" s="14" t="str">
        <f t="shared" si="30"/>
        <v>BAVM 203 </v>
      </c>
      <c r="B384" s="20" t="str">
        <f t="shared" si="31"/>
        <v>I</v>
      </c>
      <c r="C384" s="14">
        <f t="shared" si="32"/>
        <v>54671.492100000003</v>
      </c>
      <c r="D384" s="17" t="str">
        <f t="shared" si="33"/>
        <v>vis</v>
      </c>
      <c r="E384" s="50">
        <f>VLOOKUP(C384,'Active 1'!C$21:E$784,3,FALSE)</f>
        <v>9684.0073822322847</v>
      </c>
      <c r="F384" s="20" t="s">
        <v>857</v>
      </c>
      <c r="G384" s="17" t="str">
        <f t="shared" si="34"/>
        <v>54671.4921</v>
      </c>
      <c r="H384" s="14">
        <f t="shared" si="35"/>
        <v>9684</v>
      </c>
      <c r="I384" s="52" t="s">
        <v>532</v>
      </c>
      <c r="J384" s="53" t="s">
        <v>533</v>
      </c>
      <c r="K384" s="52">
        <v>9684</v>
      </c>
      <c r="L384" s="52" t="s">
        <v>534</v>
      </c>
      <c r="M384" s="53" t="s">
        <v>853</v>
      </c>
      <c r="N384" s="53" t="s">
        <v>851</v>
      </c>
      <c r="O384" s="54" t="s">
        <v>535</v>
      </c>
      <c r="P384" s="55" t="s">
        <v>536</v>
      </c>
    </row>
    <row r="385" spans="1:16" ht="12.75" customHeight="1" thickBot="1" x14ac:dyDescent="0.25">
      <c r="A385" s="14" t="str">
        <f t="shared" si="30"/>
        <v>IBVS 6095 </v>
      </c>
      <c r="B385" s="20" t="str">
        <f t="shared" si="31"/>
        <v>II</v>
      </c>
      <c r="C385" s="14">
        <f t="shared" si="32"/>
        <v>56089.479700000004</v>
      </c>
      <c r="D385" s="17" t="str">
        <f t="shared" si="33"/>
        <v>vis</v>
      </c>
      <c r="E385" s="50">
        <f>VLOOKUP(C385,'Active 1'!C$21:E$784,3,FALSE)</f>
        <v>10599.514976879682</v>
      </c>
      <c r="F385" s="20" t="s">
        <v>857</v>
      </c>
      <c r="G385" s="17" t="str">
        <f t="shared" si="34"/>
        <v>56089.4797</v>
      </c>
      <c r="H385" s="14">
        <f t="shared" si="35"/>
        <v>10599.5</v>
      </c>
      <c r="I385" s="52" t="s">
        <v>583</v>
      </c>
      <c r="J385" s="53" t="s">
        <v>584</v>
      </c>
      <c r="K385" s="52" t="s">
        <v>585</v>
      </c>
      <c r="L385" s="52" t="s">
        <v>586</v>
      </c>
      <c r="M385" s="53" t="s">
        <v>853</v>
      </c>
      <c r="N385" s="53" t="s">
        <v>877</v>
      </c>
      <c r="O385" s="54" t="s">
        <v>878</v>
      </c>
      <c r="P385" s="55" t="s">
        <v>879</v>
      </c>
    </row>
    <row r="386" spans="1:16" ht="12.75" customHeight="1" thickBot="1" x14ac:dyDescent="0.25">
      <c r="A386" s="14" t="str">
        <f t="shared" si="30"/>
        <v>IBVS 6095 </v>
      </c>
      <c r="B386" s="20" t="str">
        <f t="shared" si="31"/>
        <v>I</v>
      </c>
      <c r="C386" s="14">
        <f t="shared" si="32"/>
        <v>56093.356800000001</v>
      </c>
      <c r="D386" s="17" t="str">
        <f t="shared" si="33"/>
        <v>vis</v>
      </c>
      <c r="E386" s="50">
        <f>VLOOKUP(C386,'Active 1'!C$21:E$784,3,FALSE)</f>
        <v>10602.01818247556</v>
      </c>
      <c r="F386" s="20" t="s">
        <v>857</v>
      </c>
      <c r="G386" s="17" t="str">
        <f t="shared" si="34"/>
        <v>56093.3568</v>
      </c>
      <c r="H386" s="14">
        <f t="shared" si="35"/>
        <v>10602</v>
      </c>
      <c r="I386" s="52" t="s">
        <v>587</v>
      </c>
      <c r="J386" s="53" t="s">
        <v>588</v>
      </c>
      <c r="K386" s="52" t="s">
        <v>589</v>
      </c>
      <c r="L386" s="52" t="s">
        <v>590</v>
      </c>
      <c r="M386" s="53" t="s">
        <v>853</v>
      </c>
      <c r="N386" s="53" t="s">
        <v>877</v>
      </c>
      <c r="O386" s="54" t="s">
        <v>878</v>
      </c>
      <c r="P386" s="55" t="s">
        <v>879</v>
      </c>
    </row>
    <row r="387" spans="1:16" ht="12.75" customHeight="1" thickBot="1" x14ac:dyDescent="0.25">
      <c r="A387" s="14" t="str">
        <f t="shared" si="30"/>
        <v> BRNO 6 </v>
      </c>
      <c r="B387" s="20" t="str">
        <f t="shared" si="31"/>
        <v>I</v>
      </c>
      <c r="C387" s="14">
        <f t="shared" si="32"/>
        <v>37488.51</v>
      </c>
      <c r="D387" s="17" t="str">
        <f t="shared" si="33"/>
        <v>vis</v>
      </c>
      <c r="E387" s="50">
        <f>VLOOKUP(C387,'Active 1'!C$21:E$784,3,FALSE)</f>
        <v>-1409.98992158073</v>
      </c>
      <c r="F387" s="20" t="s">
        <v>857</v>
      </c>
      <c r="G387" s="17" t="str">
        <f t="shared" si="34"/>
        <v>37488.510</v>
      </c>
      <c r="H387" s="14">
        <f t="shared" si="35"/>
        <v>-1410</v>
      </c>
      <c r="I387" s="52" t="s">
        <v>1502</v>
      </c>
      <c r="J387" s="53" t="s">
        <v>1503</v>
      </c>
      <c r="K387" s="52">
        <v>-1410</v>
      </c>
      <c r="L387" s="52" t="s">
        <v>754</v>
      </c>
      <c r="M387" s="53" t="s">
        <v>727</v>
      </c>
      <c r="N387" s="53"/>
      <c r="O387" s="54" t="s">
        <v>1504</v>
      </c>
      <c r="P387" s="54" t="s">
        <v>1475</v>
      </c>
    </row>
    <row r="388" spans="1:16" ht="12.75" customHeight="1" thickBot="1" x14ac:dyDescent="0.25">
      <c r="A388" s="14" t="str">
        <f t="shared" si="30"/>
        <v> BRNO 6 </v>
      </c>
      <c r="B388" s="20" t="str">
        <f t="shared" si="31"/>
        <v>I</v>
      </c>
      <c r="C388" s="14">
        <f t="shared" si="32"/>
        <v>38642.392</v>
      </c>
      <c r="D388" s="17" t="str">
        <f t="shared" si="33"/>
        <v>vis</v>
      </c>
      <c r="E388" s="50">
        <f>VLOOKUP(C388,'Active 1'!C$21:E$784,3,FALSE)</f>
        <v>-664.99910901866929</v>
      </c>
      <c r="F388" s="20" t="s">
        <v>857</v>
      </c>
      <c r="G388" s="17" t="str">
        <f t="shared" si="34"/>
        <v>38642.392</v>
      </c>
      <c r="H388" s="14">
        <f t="shared" si="35"/>
        <v>-665</v>
      </c>
      <c r="I388" s="52" t="s">
        <v>1537</v>
      </c>
      <c r="J388" s="53" t="s">
        <v>1538</v>
      </c>
      <c r="K388" s="52">
        <v>-665</v>
      </c>
      <c r="L388" s="52" t="s">
        <v>768</v>
      </c>
      <c r="M388" s="53" t="s">
        <v>727</v>
      </c>
      <c r="N388" s="53"/>
      <c r="O388" s="54" t="s">
        <v>1539</v>
      </c>
      <c r="P388" s="54" t="s">
        <v>1475</v>
      </c>
    </row>
    <row r="389" spans="1:16" ht="12.75" customHeight="1" thickBot="1" x14ac:dyDescent="0.25">
      <c r="A389" s="14" t="str">
        <f t="shared" si="30"/>
        <v> BBS 96 </v>
      </c>
      <c r="B389" s="20" t="str">
        <f t="shared" si="31"/>
        <v>I</v>
      </c>
      <c r="C389" s="14">
        <f t="shared" si="32"/>
        <v>48107.421300000002</v>
      </c>
      <c r="D389" s="17" t="str">
        <f t="shared" si="33"/>
        <v>vis</v>
      </c>
      <c r="E389" s="50" t="e">
        <f>VLOOKUP(C389,'Active 1'!C$21:E$784,3,FALSE)</f>
        <v>#N/A</v>
      </c>
      <c r="F389" s="20" t="s">
        <v>857</v>
      </c>
      <c r="G389" s="17" t="str">
        <f t="shared" si="34"/>
        <v>48107.4213</v>
      </c>
      <c r="H389" s="14">
        <f t="shared" si="35"/>
        <v>5446</v>
      </c>
      <c r="I389" s="52" t="s">
        <v>249</v>
      </c>
      <c r="J389" s="53" t="s">
        <v>250</v>
      </c>
      <c r="K389" s="52">
        <v>5446</v>
      </c>
      <c r="L389" s="52" t="s">
        <v>251</v>
      </c>
      <c r="M389" s="53" t="s">
        <v>750</v>
      </c>
      <c r="N389" s="53" t="s">
        <v>704</v>
      </c>
      <c r="O389" s="54" t="s">
        <v>762</v>
      </c>
      <c r="P389" s="54" t="s">
        <v>252</v>
      </c>
    </row>
    <row r="390" spans="1:16" ht="12.75" customHeight="1" thickBot="1" x14ac:dyDescent="0.25">
      <c r="A390" s="14" t="str">
        <f t="shared" si="30"/>
        <v> AOEB 10 </v>
      </c>
      <c r="B390" s="20" t="str">
        <f t="shared" si="31"/>
        <v>I</v>
      </c>
      <c r="C390" s="14">
        <f t="shared" si="32"/>
        <v>50320.74</v>
      </c>
      <c r="D390" s="17" t="str">
        <f t="shared" si="33"/>
        <v>vis</v>
      </c>
      <c r="E390" s="50">
        <f>VLOOKUP(C390,'Active 1'!C$21:E$784,3,FALSE)</f>
        <v>6874.9936856540362</v>
      </c>
      <c r="F390" s="20" t="s">
        <v>857</v>
      </c>
      <c r="G390" s="17" t="str">
        <f t="shared" si="34"/>
        <v>50320.740</v>
      </c>
      <c r="H390" s="14">
        <f t="shared" si="35"/>
        <v>6875</v>
      </c>
      <c r="I390" s="52" t="s">
        <v>417</v>
      </c>
      <c r="J390" s="53" t="s">
        <v>418</v>
      </c>
      <c r="K390" s="52">
        <v>6875</v>
      </c>
      <c r="L390" s="52" t="s">
        <v>806</v>
      </c>
      <c r="M390" s="53" t="s">
        <v>727</v>
      </c>
      <c r="N390" s="53"/>
      <c r="O390" s="54" t="s">
        <v>790</v>
      </c>
      <c r="P390" s="54" t="s">
        <v>419</v>
      </c>
    </row>
    <row r="391" spans="1:16" ht="12.75" customHeight="1" thickBot="1" x14ac:dyDescent="0.25">
      <c r="A391" s="14" t="str">
        <f t="shared" si="30"/>
        <v> AOEB 10 </v>
      </c>
      <c r="B391" s="20" t="str">
        <f t="shared" si="31"/>
        <v>I</v>
      </c>
      <c r="C391" s="14">
        <f t="shared" si="32"/>
        <v>50602.625999999997</v>
      </c>
      <c r="D391" s="17" t="str">
        <f t="shared" si="33"/>
        <v>vis</v>
      </c>
      <c r="E391" s="50">
        <f>VLOOKUP(C391,'Active 1'!C$21:E$784,3,FALSE)</f>
        <v>7056.9901811274631</v>
      </c>
      <c r="F391" s="20" t="s">
        <v>857</v>
      </c>
      <c r="G391" s="17" t="str">
        <f t="shared" si="34"/>
        <v>50602.626</v>
      </c>
      <c r="H391" s="14">
        <f t="shared" si="35"/>
        <v>7057</v>
      </c>
      <c r="I391" s="52" t="s">
        <v>423</v>
      </c>
      <c r="J391" s="53" t="s">
        <v>424</v>
      </c>
      <c r="K391" s="52">
        <v>7057</v>
      </c>
      <c r="L391" s="52" t="s">
        <v>843</v>
      </c>
      <c r="M391" s="53" t="s">
        <v>853</v>
      </c>
      <c r="N391" s="53" t="s">
        <v>854</v>
      </c>
      <c r="O391" s="54" t="s">
        <v>855</v>
      </c>
      <c r="P391" s="54" t="s">
        <v>419</v>
      </c>
    </row>
    <row r="392" spans="1:16" ht="12.75" customHeight="1" thickBot="1" x14ac:dyDescent="0.25">
      <c r="A392" s="14" t="str">
        <f t="shared" si="30"/>
        <v> AOEB 10 </v>
      </c>
      <c r="B392" s="20" t="str">
        <f t="shared" si="31"/>
        <v>I</v>
      </c>
      <c r="C392" s="14">
        <f t="shared" si="32"/>
        <v>51020.813999999998</v>
      </c>
      <c r="D392" s="17" t="str">
        <f t="shared" si="33"/>
        <v>vis</v>
      </c>
      <c r="E392" s="50">
        <f>VLOOKUP(C392,'Active 1'!C$21:E$784,3,FALSE)</f>
        <v>7326.9885153797559</v>
      </c>
      <c r="F392" s="20" t="s">
        <v>857</v>
      </c>
      <c r="G392" s="17" t="str">
        <f t="shared" si="34"/>
        <v>51020.814</v>
      </c>
      <c r="H392" s="14">
        <f t="shared" si="35"/>
        <v>7327</v>
      </c>
      <c r="I392" s="52" t="s">
        <v>448</v>
      </c>
      <c r="J392" s="53" t="s">
        <v>449</v>
      </c>
      <c r="K392" s="52">
        <v>7327</v>
      </c>
      <c r="L392" s="52" t="s">
        <v>837</v>
      </c>
      <c r="M392" s="53" t="s">
        <v>727</v>
      </c>
      <c r="N392" s="53"/>
      <c r="O392" s="54" t="s">
        <v>790</v>
      </c>
      <c r="P392" s="54" t="s">
        <v>419</v>
      </c>
    </row>
    <row r="393" spans="1:16" ht="12.75" customHeight="1" thickBot="1" x14ac:dyDescent="0.25">
      <c r="A393" s="14" t="str">
        <f t="shared" si="30"/>
        <v> AOEB 10 </v>
      </c>
      <c r="B393" s="20" t="str">
        <f t="shared" si="31"/>
        <v>I</v>
      </c>
      <c r="C393" s="14">
        <f t="shared" si="32"/>
        <v>51048.696000000004</v>
      </c>
      <c r="D393" s="17" t="str">
        <f t="shared" si="33"/>
        <v>vis</v>
      </c>
      <c r="E393" s="50">
        <f>VLOOKUP(C393,'Active 1'!C$21:E$784,3,FALSE)</f>
        <v>7344.9902121181221</v>
      </c>
      <c r="F393" s="20" t="s">
        <v>857</v>
      </c>
      <c r="G393" s="17" t="str">
        <f t="shared" si="34"/>
        <v>51048.696</v>
      </c>
      <c r="H393" s="14">
        <f t="shared" si="35"/>
        <v>7345</v>
      </c>
      <c r="I393" s="52" t="s">
        <v>450</v>
      </c>
      <c r="J393" s="53" t="s">
        <v>451</v>
      </c>
      <c r="K393" s="52">
        <v>7345</v>
      </c>
      <c r="L393" s="52" t="s">
        <v>838</v>
      </c>
      <c r="M393" s="53" t="s">
        <v>727</v>
      </c>
      <c r="N393" s="53"/>
      <c r="O393" s="54" t="s">
        <v>812</v>
      </c>
      <c r="P393" s="54" t="s">
        <v>419</v>
      </c>
    </row>
    <row r="394" spans="1:16" ht="12.75" customHeight="1" thickBot="1" x14ac:dyDescent="0.25">
      <c r="A394" s="14" t="str">
        <f t="shared" si="30"/>
        <v>BAVM 122 </v>
      </c>
      <c r="B394" s="20" t="str">
        <f t="shared" si="31"/>
        <v>I</v>
      </c>
      <c r="C394" s="14">
        <f t="shared" si="32"/>
        <v>51053.343000000001</v>
      </c>
      <c r="D394" s="17" t="str">
        <f t="shared" si="33"/>
        <v>vis</v>
      </c>
      <c r="E394" s="50">
        <f>VLOOKUP(C394,'Active 1'!C$21:E$784,3,FALSE)</f>
        <v>7347.9904949078473</v>
      </c>
      <c r="F394" s="20" t="s">
        <v>857</v>
      </c>
      <c r="G394" s="17" t="str">
        <f t="shared" si="34"/>
        <v>51053.343</v>
      </c>
      <c r="H394" s="14">
        <f t="shared" si="35"/>
        <v>7348</v>
      </c>
      <c r="I394" s="52" t="s">
        <v>452</v>
      </c>
      <c r="J394" s="53" t="s">
        <v>453</v>
      </c>
      <c r="K394" s="52">
        <v>7348</v>
      </c>
      <c r="L394" s="52" t="s">
        <v>838</v>
      </c>
      <c r="M394" s="53" t="s">
        <v>727</v>
      </c>
      <c r="N394" s="53"/>
      <c r="O394" s="54" t="s">
        <v>454</v>
      </c>
      <c r="P394" s="55" t="s">
        <v>455</v>
      </c>
    </row>
    <row r="395" spans="1:16" ht="12.75" customHeight="1" thickBot="1" x14ac:dyDescent="0.25">
      <c r="A395" s="14" t="str">
        <f t="shared" ref="A395:A405" si="36">P395</f>
        <v> AOEB 10 </v>
      </c>
      <c r="B395" s="20" t="str">
        <f t="shared" ref="B395:B405" si="37">IF(H395=INT(H395),"I","II")</f>
        <v>I</v>
      </c>
      <c r="C395" s="14">
        <f t="shared" ref="C395:C405" si="38">1*G395</f>
        <v>51384.800999999999</v>
      </c>
      <c r="D395" s="17" t="str">
        <f t="shared" ref="D395:D405" si="39">VLOOKUP(F395,I$1:J$5,2,FALSE)</f>
        <v>vis</v>
      </c>
      <c r="E395" s="50">
        <f>VLOOKUP(C395,'Active 1'!C$21:E$784,3,FALSE)</f>
        <v>7561.9925893596155</v>
      </c>
      <c r="F395" s="20" t="s">
        <v>857</v>
      </c>
      <c r="G395" s="17" t="str">
        <f t="shared" ref="G395:G405" si="40">MID(I395,3,LEN(I395)-3)</f>
        <v>51384.801</v>
      </c>
      <c r="H395" s="14">
        <f t="shared" ref="H395:H405" si="41">1*K395</f>
        <v>7562</v>
      </c>
      <c r="I395" s="52" t="s">
        <v>462</v>
      </c>
      <c r="J395" s="53" t="s">
        <v>463</v>
      </c>
      <c r="K395" s="52">
        <v>7562</v>
      </c>
      <c r="L395" s="52" t="s">
        <v>464</v>
      </c>
      <c r="M395" s="53" t="s">
        <v>727</v>
      </c>
      <c r="N395" s="53"/>
      <c r="O395" s="54" t="s">
        <v>790</v>
      </c>
      <c r="P395" s="54" t="s">
        <v>419</v>
      </c>
    </row>
    <row r="396" spans="1:16" ht="12.75" customHeight="1" thickBot="1" x14ac:dyDescent="0.25">
      <c r="A396" s="14" t="str">
        <f t="shared" si="36"/>
        <v>OEJV 0074 </v>
      </c>
      <c r="B396" s="20" t="str">
        <f t="shared" si="37"/>
        <v>I</v>
      </c>
      <c r="C396" s="14">
        <f t="shared" si="38"/>
        <v>51691.472000000002</v>
      </c>
      <c r="D396" s="17" t="str">
        <f t="shared" si="39"/>
        <v>vis</v>
      </c>
      <c r="E396" s="50" t="e">
        <f>VLOOKUP(C396,'Active 1'!C$21:E$784,3,FALSE)</f>
        <v>#N/A</v>
      </c>
      <c r="F396" s="20" t="s">
        <v>857</v>
      </c>
      <c r="G396" s="17" t="str">
        <f t="shared" si="40"/>
        <v>51691.472</v>
      </c>
      <c r="H396" s="14">
        <f t="shared" si="41"/>
        <v>7760</v>
      </c>
      <c r="I396" s="52" t="s">
        <v>465</v>
      </c>
      <c r="J396" s="53" t="s">
        <v>466</v>
      </c>
      <c r="K396" s="52">
        <v>7760</v>
      </c>
      <c r="L396" s="52" t="s">
        <v>813</v>
      </c>
      <c r="M396" s="53" t="s">
        <v>727</v>
      </c>
      <c r="N396" s="53"/>
      <c r="O396" s="54" t="s">
        <v>467</v>
      </c>
      <c r="P396" s="55" t="s">
        <v>858</v>
      </c>
    </row>
    <row r="397" spans="1:16" ht="12.75" customHeight="1" thickBot="1" x14ac:dyDescent="0.25">
      <c r="A397" s="14" t="str">
        <f t="shared" si="36"/>
        <v> AOEB 10 </v>
      </c>
      <c r="B397" s="20" t="str">
        <f t="shared" si="37"/>
        <v>I</v>
      </c>
      <c r="C397" s="14">
        <f t="shared" si="38"/>
        <v>52126.7022</v>
      </c>
      <c r="D397" s="17" t="str">
        <f t="shared" si="39"/>
        <v>vis</v>
      </c>
      <c r="E397" s="50">
        <f>VLOOKUP(C397,'Active 1'!C$21:E$784,3,FALSE)</f>
        <v>8040.9926758751944</v>
      </c>
      <c r="F397" s="20" t="s">
        <v>857</v>
      </c>
      <c r="G397" s="17" t="str">
        <f t="shared" si="40"/>
        <v>52126.7022</v>
      </c>
      <c r="H397" s="14">
        <f t="shared" si="41"/>
        <v>8041</v>
      </c>
      <c r="I397" s="52" t="s">
        <v>479</v>
      </c>
      <c r="J397" s="53" t="s">
        <v>480</v>
      </c>
      <c r="K397" s="52">
        <v>8041</v>
      </c>
      <c r="L397" s="52" t="s">
        <v>481</v>
      </c>
      <c r="M397" s="53" t="s">
        <v>853</v>
      </c>
      <c r="N397" s="53" t="s">
        <v>854</v>
      </c>
      <c r="O397" s="54" t="s">
        <v>790</v>
      </c>
      <c r="P397" s="54" t="s">
        <v>419</v>
      </c>
    </row>
    <row r="398" spans="1:16" ht="12.75" customHeight="1" thickBot="1" x14ac:dyDescent="0.25">
      <c r="A398" s="14" t="str">
        <f t="shared" si="36"/>
        <v>OEJV 0074 </v>
      </c>
      <c r="B398" s="20" t="str">
        <f t="shared" si="37"/>
        <v>II</v>
      </c>
      <c r="C398" s="14">
        <f t="shared" si="38"/>
        <v>52141.411999999997</v>
      </c>
      <c r="D398" s="17" t="str">
        <f t="shared" si="39"/>
        <v>vis</v>
      </c>
      <c r="E398" s="50" t="e">
        <f>VLOOKUP(C398,'Active 1'!C$21:E$784,3,FALSE)</f>
        <v>#N/A</v>
      </c>
      <c r="F398" s="20" t="s">
        <v>857</v>
      </c>
      <c r="G398" s="17" t="str">
        <f t="shared" si="40"/>
        <v>52141.412</v>
      </c>
      <c r="H398" s="14">
        <f t="shared" si="41"/>
        <v>8050.5</v>
      </c>
      <c r="I398" s="52" t="s">
        <v>482</v>
      </c>
      <c r="J398" s="53" t="s">
        <v>483</v>
      </c>
      <c r="K398" s="52">
        <v>8050.5</v>
      </c>
      <c r="L398" s="52" t="s">
        <v>484</v>
      </c>
      <c r="M398" s="53" t="s">
        <v>727</v>
      </c>
      <c r="N398" s="53"/>
      <c r="O398" s="54" t="s">
        <v>485</v>
      </c>
      <c r="P398" s="55" t="s">
        <v>858</v>
      </c>
    </row>
    <row r="399" spans="1:16" ht="12.75" customHeight="1" thickBot="1" x14ac:dyDescent="0.25">
      <c r="A399" s="14" t="str">
        <f t="shared" si="36"/>
        <v> AOEB 10 </v>
      </c>
      <c r="B399" s="20" t="str">
        <f t="shared" si="37"/>
        <v>I</v>
      </c>
      <c r="C399" s="14">
        <f t="shared" si="38"/>
        <v>52775.676399999997</v>
      </c>
      <c r="D399" s="17" t="str">
        <f t="shared" si="39"/>
        <v>vis</v>
      </c>
      <c r="E399" s="50">
        <f>VLOOKUP(C399,'Active 1'!C$21:E$784,3,FALSE)</f>
        <v>8459.9954998986323</v>
      </c>
      <c r="F399" s="20" t="s">
        <v>857</v>
      </c>
      <c r="G399" s="17" t="str">
        <f t="shared" si="40"/>
        <v>52775.6764</v>
      </c>
      <c r="H399" s="14">
        <f t="shared" si="41"/>
        <v>8460</v>
      </c>
      <c r="I399" s="52" t="s">
        <v>491</v>
      </c>
      <c r="J399" s="53" t="s">
        <v>492</v>
      </c>
      <c r="K399" s="52">
        <v>8460</v>
      </c>
      <c r="L399" s="52" t="s">
        <v>493</v>
      </c>
      <c r="M399" s="53" t="s">
        <v>853</v>
      </c>
      <c r="N399" s="53" t="s">
        <v>854</v>
      </c>
      <c r="O399" s="54" t="s">
        <v>494</v>
      </c>
      <c r="P399" s="54" t="s">
        <v>419</v>
      </c>
    </row>
    <row r="400" spans="1:16" ht="12.75" customHeight="1" thickBot="1" x14ac:dyDescent="0.25">
      <c r="A400" s="14" t="str">
        <f t="shared" si="36"/>
        <v> AOEB 10 </v>
      </c>
      <c r="B400" s="20" t="str">
        <f t="shared" si="37"/>
        <v>I</v>
      </c>
      <c r="C400" s="14">
        <f t="shared" si="38"/>
        <v>52902.683599999997</v>
      </c>
      <c r="D400" s="17" t="str">
        <f t="shared" si="39"/>
        <v>vis</v>
      </c>
      <c r="E400" s="50">
        <f>VLOOKUP(C400,'Active 1'!C$21:E$784,3,FALSE)</f>
        <v>8541.9962565871247</v>
      </c>
      <c r="F400" s="20" t="s">
        <v>857</v>
      </c>
      <c r="G400" s="17" t="str">
        <f t="shared" si="40"/>
        <v>52902.6836</v>
      </c>
      <c r="H400" s="14">
        <f t="shared" si="41"/>
        <v>8542</v>
      </c>
      <c r="I400" s="52" t="s">
        <v>499</v>
      </c>
      <c r="J400" s="53" t="s">
        <v>500</v>
      </c>
      <c r="K400" s="52">
        <v>8542</v>
      </c>
      <c r="L400" s="52" t="s">
        <v>501</v>
      </c>
      <c r="M400" s="53" t="s">
        <v>853</v>
      </c>
      <c r="N400" s="53" t="s">
        <v>854</v>
      </c>
      <c r="O400" s="54" t="s">
        <v>859</v>
      </c>
      <c r="P400" s="54" t="s">
        <v>419</v>
      </c>
    </row>
    <row r="401" spans="1:16" ht="12.75" customHeight="1" thickBot="1" x14ac:dyDescent="0.25">
      <c r="A401" s="14" t="str">
        <f t="shared" si="36"/>
        <v> AOEB 10 </v>
      </c>
      <c r="B401" s="20" t="str">
        <f t="shared" si="37"/>
        <v>I</v>
      </c>
      <c r="C401" s="14">
        <f t="shared" si="38"/>
        <v>53204.712500000001</v>
      </c>
      <c r="D401" s="17" t="str">
        <f t="shared" si="39"/>
        <v>vis</v>
      </c>
      <c r="E401" s="50">
        <f>VLOOKUP(C401,'Active 1'!C$21:E$784,3,FALSE)</f>
        <v>8736.9977867507205</v>
      </c>
      <c r="F401" s="20" t="s">
        <v>857</v>
      </c>
      <c r="G401" s="17" t="str">
        <f t="shared" si="40"/>
        <v>53204.7125</v>
      </c>
      <c r="H401" s="14">
        <f t="shared" si="41"/>
        <v>8737</v>
      </c>
      <c r="I401" s="52" t="s">
        <v>505</v>
      </c>
      <c r="J401" s="53" t="s">
        <v>506</v>
      </c>
      <c r="K401" s="52">
        <v>8737</v>
      </c>
      <c r="L401" s="52" t="s">
        <v>507</v>
      </c>
      <c r="M401" s="53" t="s">
        <v>853</v>
      </c>
      <c r="N401" s="53" t="s">
        <v>854</v>
      </c>
      <c r="O401" s="54" t="s">
        <v>508</v>
      </c>
      <c r="P401" s="54" t="s">
        <v>419</v>
      </c>
    </row>
    <row r="402" spans="1:16" ht="12.75" customHeight="1" thickBot="1" x14ac:dyDescent="0.25">
      <c r="A402" s="14" t="str">
        <f t="shared" si="36"/>
        <v> AOEB 10 </v>
      </c>
      <c r="B402" s="20" t="str">
        <f t="shared" si="37"/>
        <v>I</v>
      </c>
      <c r="C402" s="14">
        <f t="shared" si="38"/>
        <v>53540.8171</v>
      </c>
      <c r="D402" s="17" t="str">
        <f t="shared" si="39"/>
        <v>vis</v>
      </c>
      <c r="E402" s="50">
        <f>VLOOKUP(C402,'Active 1'!C$21:E$784,3,FALSE)</f>
        <v>8953.9999057367568</v>
      </c>
      <c r="F402" s="20" t="s">
        <v>857</v>
      </c>
      <c r="G402" s="17" t="str">
        <f t="shared" si="40"/>
        <v>53540.8171</v>
      </c>
      <c r="H402" s="14">
        <f t="shared" si="41"/>
        <v>8954</v>
      </c>
      <c r="I402" s="52" t="s">
        <v>509</v>
      </c>
      <c r="J402" s="53" t="s">
        <v>510</v>
      </c>
      <c r="K402" s="52">
        <v>8954</v>
      </c>
      <c r="L402" s="52" t="s">
        <v>511</v>
      </c>
      <c r="M402" s="53" t="s">
        <v>853</v>
      </c>
      <c r="N402" s="53" t="s">
        <v>854</v>
      </c>
      <c r="O402" s="54" t="s">
        <v>790</v>
      </c>
      <c r="P402" s="54" t="s">
        <v>419</v>
      </c>
    </row>
    <row r="403" spans="1:16" ht="12.75" customHeight="1" thickBot="1" x14ac:dyDescent="0.25">
      <c r="A403" s="14" t="str">
        <f t="shared" si="36"/>
        <v>OEJV 0137 </v>
      </c>
      <c r="B403" s="20" t="str">
        <f t="shared" si="37"/>
        <v>II</v>
      </c>
      <c r="C403" s="14">
        <f t="shared" si="38"/>
        <v>55025.405299999999</v>
      </c>
      <c r="D403" s="17" t="str">
        <f t="shared" si="39"/>
        <v>vis</v>
      </c>
      <c r="E403" s="50" t="e">
        <f>VLOOKUP(C403,'Active 1'!C$21:E$784,3,FALSE)</f>
        <v>#N/A</v>
      </c>
      <c r="F403" s="20" t="s">
        <v>857</v>
      </c>
      <c r="G403" s="17" t="str">
        <f t="shared" si="40"/>
        <v>55025.4053</v>
      </c>
      <c r="H403" s="14">
        <f t="shared" si="41"/>
        <v>9912.5</v>
      </c>
      <c r="I403" s="52" t="s">
        <v>549</v>
      </c>
      <c r="J403" s="53" t="s">
        <v>550</v>
      </c>
      <c r="K403" s="52" t="s">
        <v>551</v>
      </c>
      <c r="L403" s="52" t="s">
        <v>552</v>
      </c>
      <c r="M403" s="53" t="s">
        <v>853</v>
      </c>
      <c r="N403" s="53" t="s">
        <v>857</v>
      </c>
      <c r="O403" s="54" t="s">
        <v>553</v>
      </c>
      <c r="P403" s="55" t="s">
        <v>554</v>
      </c>
    </row>
    <row r="404" spans="1:16" ht="12.75" customHeight="1" thickBot="1" x14ac:dyDescent="0.25">
      <c r="A404" s="14" t="str">
        <f t="shared" si="36"/>
        <v>OEJV 0137 </v>
      </c>
      <c r="B404" s="20" t="str">
        <f t="shared" si="37"/>
        <v>II</v>
      </c>
      <c r="C404" s="14">
        <f t="shared" si="38"/>
        <v>55025.409</v>
      </c>
      <c r="D404" s="17" t="str">
        <f t="shared" si="39"/>
        <v>vis</v>
      </c>
      <c r="E404" s="50">
        <f>VLOOKUP(C404,'Active 1'!C$21:E$784,3,FALSE)</f>
        <v>9912.5098104792305</v>
      </c>
      <c r="F404" s="20" t="s">
        <v>857</v>
      </c>
      <c r="G404" s="17" t="str">
        <f t="shared" si="40"/>
        <v>55025.4090</v>
      </c>
      <c r="H404" s="14">
        <f t="shared" si="41"/>
        <v>9912.5</v>
      </c>
      <c r="I404" s="52" t="s">
        <v>555</v>
      </c>
      <c r="J404" s="53" t="s">
        <v>556</v>
      </c>
      <c r="K404" s="52" t="s">
        <v>551</v>
      </c>
      <c r="L404" s="52" t="s">
        <v>557</v>
      </c>
      <c r="M404" s="53" t="s">
        <v>853</v>
      </c>
      <c r="N404" s="53" t="s">
        <v>869</v>
      </c>
      <c r="O404" s="54" t="s">
        <v>553</v>
      </c>
      <c r="P404" s="55" t="s">
        <v>554</v>
      </c>
    </row>
    <row r="405" spans="1:16" ht="12.75" customHeight="1" thickBot="1" x14ac:dyDescent="0.25">
      <c r="A405" s="14" t="str">
        <f t="shared" si="36"/>
        <v>OEJV 0137 </v>
      </c>
      <c r="B405" s="20" t="str">
        <f t="shared" si="37"/>
        <v>II</v>
      </c>
      <c r="C405" s="14">
        <f t="shared" si="38"/>
        <v>55025.412499999999</v>
      </c>
      <c r="D405" s="17" t="str">
        <f t="shared" si="39"/>
        <v>vis</v>
      </c>
      <c r="E405" s="50">
        <f>VLOOKUP(C405,'Active 1'!C$21:E$784,3,FALSE)</f>
        <v>9912.5120702144923</v>
      </c>
      <c r="F405" s="20" t="s">
        <v>857</v>
      </c>
      <c r="G405" s="17" t="str">
        <f t="shared" si="40"/>
        <v>55025.4125</v>
      </c>
      <c r="H405" s="14">
        <f t="shared" si="41"/>
        <v>9912.5</v>
      </c>
      <c r="I405" s="52" t="s">
        <v>558</v>
      </c>
      <c r="J405" s="53" t="s">
        <v>559</v>
      </c>
      <c r="K405" s="52" t="s">
        <v>551</v>
      </c>
      <c r="L405" s="52" t="s">
        <v>560</v>
      </c>
      <c r="M405" s="53" t="s">
        <v>853</v>
      </c>
      <c r="N405" s="53" t="s">
        <v>676</v>
      </c>
      <c r="O405" s="54" t="s">
        <v>553</v>
      </c>
      <c r="P405" s="55" t="s">
        <v>554</v>
      </c>
    </row>
    <row r="406" spans="1:16" x14ac:dyDescent="0.2">
      <c r="B406" s="20"/>
      <c r="F406" s="20"/>
    </row>
    <row r="407" spans="1:16" x14ac:dyDescent="0.2">
      <c r="B407" s="20"/>
      <c r="F407" s="20"/>
    </row>
    <row r="408" spans="1:16" x14ac:dyDescent="0.2">
      <c r="B408" s="20"/>
      <c r="F408" s="20"/>
    </row>
    <row r="409" spans="1:16" x14ac:dyDescent="0.2">
      <c r="B409" s="20"/>
      <c r="F409" s="20"/>
    </row>
    <row r="410" spans="1:16" x14ac:dyDescent="0.2">
      <c r="B410" s="20"/>
      <c r="F410" s="20"/>
    </row>
    <row r="411" spans="1:16" x14ac:dyDescent="0.2">
      <c r="B411" s="20"/>
      <c r="F411" s="20"/>
    </row>
    <row r="412" spans="1:16" x14ac:dyDescent="0.2">
      <c r="B412" s="20"/>
      <c r="F412" s="20"/>
    </row>
    <row r="413" spans="1:16" x14ac:dyDescent="0.2">
      <c r="B413" s="20"/>
      <c r="F413" s="20"/>
    </row>
    <row r="414" spans="1:16" x14ac:dyDescent="0.2">
      <c r="B414" s="20"/>
      <c r="F414" s="20"/>
    </row>
    <row r="415" spans="1:16" x14ac:dyDescent="0.2">
      <c r="B415" s="20"/>
      <c r="F415" s="20"/>
    </row>
    <row r="416" spans="1:16" x14ac:dyDescent="0.2">
      <c r="B416" s="20"/>
      <c r="F416" s="20"/>
    </row>
    <row r="417" spans="2:6" x14ac:dyDescent="0.2">
      <c r="B417" s="20"/>
      <c r="F417" s="20"/>
    </row>
    <row r="418" spans="2:6" x14ac:dyDescent="0.2">
      <c r="B418" s="20"/>
      <c r="F418" s="20"/>
    </row>
    <row r="419" spans="2:6" x14ac:dyDescent="0.2">
      <c r="B419" s="20"/>
      <c r="F419" s="20"/>
    </row>
    <row r="420" spans="2:6" x14ac:dyDescent="0.2">
      <c r="B420" s="20"/>
      <c r="F420" s="20"/>
    </row>
    <row r="421" spans="2:6" x14ac:dyDescent="0.2">
      <c r="B421" s="20"/>
      <c r="F421" s="20"/>
    </row>
    <row r="422" spans="2:6" x14ac:dyDescent="0.2">
      <c r="B422" s="20"/>
      <c r="F422" s="20"/>
    </row>
    <row r="423" spans="2:6" x14ac:dyDescent="0.2">
      <c r="B423" s="20"/>
      <c r="F423" s="20"/>
    </row>
    <row r="424" spans="2:6" x14ac:dyDescent="0.2">
      <c r="B424" s="20"/>
      <c r="F424" s="20"/>
    </row>
    <row r="425" spans="2:6" x14ac:dyDescent="0.2">
      <c r="B425" s="20"/>
      <c r="F425" s="20"/>
    </row>
    <row r="426" spans="2:6" x14ac:dyDescent="0.2">
      <c r="B426" s="20"/>
      <c r="F426" s="20"/>
    </row>
    <row r="427" spans="2:6" x14ac:dyDescent="0.2">
      <c r="B427" s="20"/>
      <c r="F427" s="20"/>
    </row>
    <row r="428" spans="2:6" x14ac:dyDescent="0.2">
      <c r="B428" s="20"/>
      <c r="F428" s="20"/>
    </row>
    <row r="429" spans="2:6" x14ac:dyDescent="0.2">
      <c r="B429" s="20"/>
      <c r="F429" s="20"/>
    </row>
    <row r="430" spans="2:6" x14ac:dyDescent="0.2">
      <c r="B430" s="20"/>
      <c r="F430" s="20"/>
    </row>
    <row r="431" spans="2:6" x14ac:dyDescent="0.2">
      <c r="B431" s="20"/>
      <c r="F431" s="20"/>
    </row>
    <row r="432" spans="2:6" x14ac:dyDescent="0.2">
      <c r="B432" s="20"/>
      <c r="F432" s="20"/>
    </row>
    <row r="433" spans="2:6" x14ac:dyDescent="0.2">
      <c r="B433" s="20"/>
      <c r="F433" s="20"/>
    </row>
    <row r="434" spans="2:6" x14ac:dyDescent="0.2">
      <c r="B434" s="20"/>
      <c r="F434" s="20"/>
    </row>
    <row r="435" spans="2:6" x14ac:dyDescent="0.2">
      <c r="B435" s="20"/>
      <c r="F435" s="20"/>
    </row>
    <row r="436" spans="2:6" x14ac:dyDescent="0.2">
      <c r="B436" s="20"/>
      <c r="F436" s="20"/>
    </row>
    <row r="437" spans="2:6" x14ac:dyDescent="0.2">
      <c r="B437" s="20"/>
      <c r="F437" s="20"/>
    </row>
    <row r="438" spans="2:6" x14ac:dyDescent="0.2">
      <c r="B438" s="20"/>
      <c r="F438" s="20"/>
    </row>
    <row r="439" spans="2:6" x14ac:dyDescent="0.2">
      <c r="B439" s="20"/>
      <c r="F439" s="20"/>
    </row>
    <row r="440" spans="2:6" x14ac:dyDescent="0.2">
      <c r="B440" s="20"/>
      <c r="F440" s="20"/>
    </row>
    <row r="441" spans="2:6" x14ac:dyDescent="0.2">
      <c r="B441" s="20"/>
      <c r="F441" s="20"/>
    </row>
    <row r="442" spans="2:6" x14ac:dyDescent="0.2">
      <c r="B442" s="20"/>
      <c r="F442" s="20"/>
    </row>
    <row r="443" spans="2:6" x14ac:dyDescent="0.2">
      <c r="B443" s="20"/>
      <c r="F443" s="20"/>
    </row>
    <row r="444" spans="2:6" x14ac:dyDescent="0.2">
      <c r="B444" s="20"/>
      <c r="F444" s="20"/>
    </row>
    <row r="445" spans="2:6" x14ac:dyDescent="0.2">
      <c r="B445" s="20"/>
      <c r="F445" s="20"/>
    </row>
    <row r="446" spans="2:6" x14ac:dyDescent="0.2">
      <c r="B446" s="20"/>
      <c r="F446" s="20"/>
    </row>
    <row r="447" spans="2:6" x14ac:dyDescent="0.2">
      <c r="B447" s="20"/>
      <c r="F447" s="20"/>
    </row>
    <row r="448" spans="2:6" x14ac:dyDescent="0.2">
      <c r="B448" s="20"/>
      <c r="F448" s="20"/>
    </row>
    <row r="449" spans="2:6" x14ac:dyDescent="0.2">
      <c r="B449" s="20"/>
      <c r="F449" s="20"/>
    </row>
    <row r="450" spans="2:6" x14ac:dyDescent="0.2">
      <c r="B450" s="20"/>
      <c r="F450" s="20"/>
    </row>
    <row r="451" spans="2:6" x14ac:dyDescent="0.2">
      <c r="B451" s="20"/>
      <c r="F451" s="20"/>
    </row>
    <row r="452" spans="2:6" x14ac:dyDescent="0.2">
      <c r="B452" s="20"/>
      <c r="F452" s="20"/>
    </row>
    <row r="453" spans="2:6" x14ac:dyDescent="0.2">
      <c r="B453" s="20"/>
      <c r="F453" s="20"/>
    </row>
    <row r="454" spans="2:6" x14ac:dyDescent="0.2">
      <c r="B454" s="20"/>
      <c r="F454" s="20"/>
    </row>
    <row r="455" spans="2:6" x14ac:dyDescent="0.2">
      <c r="B455" s="20"/>
      <c r="F455" s="20"/>
    </row>
    <row r="456" spans="2:6" x14ac:dyDescent="0.2">
      <c r="B456" s="20"/>
      <c r="F456" s="20"/>
    </row>
    <row r="457" spans="2:6" x14ac:dyDescent="0.2">
      <c r="B457" s="20"/>
      <c r="F457" s="20"/>
    </row>
    <row r="458" spans="2:6" x14ac:dyDescent="0.2">
      <c r="B458" s="20"/>
      <c r="F458" s="20"/>
    </row>
    <row r="459" spans="2:6" x14ac:dyDescent="0.2">
      <c r="B459" s="20"/>
      <c r="F459" s="20"/>
    </row>
    <row r="460" spans="2:6" x14ac:dyDescent="0.2">
      <c r="B460" s="20"/>
      <c r="F460" s="20"/>
    </row>
    <row r="461" spans="2:6" x14ac:dyDescent="0.2">
      <c r="B461" s="20"/>
      <c r="F461" s="20"/>
    </row>
    <row r="462" spans="2:6" x14ac:dyDescent="0.2">
      <c r="B462" s="20"/>
      <c r="F462" s="20"/>
    </row>
    <row r="463" spans="2:6" x14ac:dyDescent="0.2">
      <c r="B463" s="20"/>
      <c r="F463" s="20"/>
    </row>
    <row r="464" spans="2:6" x14ac:dyDescent="0.2">
      <c r="B464" s="20"/>
      <c r="F464" s="20"/>
    </row>
    <row r="465" spans="2:6" x14ac:dyDescent="0.2">
      <c r="B465" s="20"/>
      <c r="F465" s="20"/>
    </row>
    <row r="466" spans="2:6" x14ac:dyDescent="0.2">
      <c r="B466" s="20"/>
      <c r="F466" s="20"/>
    </row>
    <row r="467" spans="2:6" x14ac:dyDescent="0.2">
      <c r="B467" s="20"/>
      <c r="F467" s="20"/>
    </row>
    <row r="468" spans="2:6" x14ac:dyDescent="0.2">
      <c r="B468" s="20"/>
      <c r="F468" s="20"/>
    </row>
    <row r="469" spans="2:6" x14ac:dyDescent="0.2">
      <c r="B469" s="20"/>
      <c r="F469" s="20"/>
    </row>
    <row r="470" spans="2:6" x14ac:dyDescent="0.2">
      <c r="B470" s="20"/>
      <c r="F470" s="20"/>
    </row>
    <row r="471" spans="2:6" x14ac:dyDescent="0.2">
      <c r="B471" s="20"/>
      <c r="F471" s="20"/>
    </row>
    <row r="472" spans="2:6" x14ac:dyDescent="0.2">
      <c r="B472" s="20"/>
      <c r="F472" s="20"/>
    </row>
    <row r="473" spans="2:6" x14ac:dyDescent="0.2">
      <c r="B473" s="20"/>
      <c r="F473" s="20"/>
    </row>
    <row r="474" spans="2:6" x14ac:dyDescent="0.2">
      <c r="B474" s="20"/>
      <c r="F474" s="20"/>
    </row>
    <row r="475" spans="2:6" x14ac:dyDescent="0.2">
      <c r="B475" s="20"/>
      <c r="F475" s="20"/>
    </row>
    <row r="476" spans="2:6" x14ac:dyDescent="0.2">
      <c r="B476" s="20"/>
      <c r="F476" s="20"/>
    </row>
    <row r="477" spans="2:6" x14ac:dyDescent="0.2">
      <c r="B477" s="20"/>
      <c r="F477" s="20"/>
    </row>
    <row r="478" spans="2:6" x14ac:dyDescent="0.2">
      <c r="B478" s="20"/>
      <c r="F478" s="20"/>
    </row>
    <row r="479" spans="2:6" x14ac:dyDescent="0.2">
      <c r="B479" s="20"/>
      <c r="F479" s="20"/>
    </row>
    <row r="480" spans="2:6" x14ac:dyDescent="0.2">
      <c r="B480" s="20"/>
      <c r="F480" s="20"/>
    </row>
    <row r="481" spans="2:6" x14ac:dyDescent="0.2">
      <c r="B481" s="20"/>
      <c r="F481" s="20"/>
    </row>
    <row r="482" spans="2:6" x14ac:dyDescent="0.2">
      <c r="B482" s="20"/>
      <c r="F482" s="20"/>
    </row>
    <row r="483" spans="2:6" x14ac:dyDescent="0.2">
      <c r="B483" s="20"/>
      <c r="F483" s="20"/>
    </row>
    <row r="484" spans="2:6" x14ac:dyDescent="0.2">
      <c r="B484" s="20"/>
      <c r="F484" s="20"/>
    </row>
    <row r="485" spans="2:6" x14ac:dyDescent="0.2">
      <c r="B485" s="20"/>
      <c r="F485" s="20"/>
    </row>
    <row r="486" spans="2:6" x14ac:dyDescent="0.2">
      <c r="B486" s="20"/>
      <c r="F486" s="20"/>
    </row>
    <row r="487" spans="2:6" x14ac:dyDescent="0.2">
      <c r="B487" s="20"/>
      <c r="F487" s="20"/>
    </row>
    <row r="488" spans="2:6" x14ac:dyDescent="0.2">
      <c r="B488" s="20"/>
      <c r="F488" s="20"/>
    </row>
    <row r="489" spans="2:6" x14ac:dyDescent="0.2">
      <c r="B489" s="20"/>
      <c r="F489" s="20"/>
    </row>
    <row r="490" spans="2:6" x14ac:dyDescent="0.2">
      <c r="B490" s="20"/>
      <c r="F490" s="20"/>
    </row>
    <row r="491" spans="2:6" x14ac:dyDescent="0.2">
      <c r="B491" s="20"/>
      <c r="F491" s="20"/>
    </row>
    <row r="492" spans="2:6" x14ac:dyDescent="0.2">
      <c r="B492" s="20"/>
      <c r="F492" s="20"/>
    </row>
    <row r="493" spans="2:6" x14ac:dyDescent="0.2">
      <c r="B493" s="20"/>
      <c r="F493" s="20"/>
    </row>
    <row r="494" spans="2:6" x14ac:dyDescent="0.2">
      <c r="B494" s="20"/>
      <c r="F494" s="20"/>
    </row>
    <row r="495" spans="2:6" x14ac:dyDescent="0.2">
      <c r="B495" s="20"/>
      <c r="F495" s="20"/>
    </row>
    <row r="496" spans="2:6" x14ac:dyDescent="0.2">
      <c r="B496" s="20"/>
      <c r="F496" s="20"/>
    </row>
    <row r="497" spans="2:6" x14ac:dyDescent="0.2">
      <c r="B497" s="20"/>
      <c r="F497" s="20"/>
    </row>
    <row r="498" spans="2:6" x14ac:dyDescent="0.2">
      <c r="B498" s="20"/>
      <c r="F498" s="20"/>
    </row>
    <row r="499" spans="2:6" x14ac:dyDescent="0.2">
      <c r="B499" s="20"/>
      <c r="F499" s="20"/>
    </row>
    <row r="500" spans="2:6" x14ac:dyDescent="0.2">
      <c r="B500" s="20"/>
      <c r="F500" s="20"/>
    </row>
    <row r="501" spans="2:6" x14ac:dyDescent="0.2">
      <c r="B501" s="20"/>
      <c r="F501" s="20"/>
    </row>
    <row r="502" spans="2:6" x14ac:dyDescent="0.2">
      <c r="B502" s="20"/>
      <c r="F502" s="20"/>
    </row>
    <row r="503" spans="2:6" x14ac:dyDescent="0.2">
      <c r="B503" s="20"/>
      <c r="F503" s="20"/>
    </row>
    <row r="504" spans="2:6" x14ac:dyDescent="0.2">
      <c r="B504" s="20"/>
      <c r="F504" s="20"/>
    </row>
    <row r="505" spans="2:6" x14ac:dyDescent="0.2">
      <c r="B505" s="20"/>
      <c r="F505" s="20"/>
    </row>
    <row r="506" spans="2:6" x14ac:dyDescent="0.2">
      <c r="B506" s="20"/>
      <c r="F506" s="20"/>
    </row>
    <row r="507" spans="2:6" x14ac:dyDescent="0.2">
      <c r="B507" s="20"/>
      <c r="F507" s="20"/>
    </row>
    <row r="508" spans="2:6" x14ac:dyDescent="0.2">
      <c r="B508" s="20"/>
      <c r="F508" s="20"/>
    </row>
    <row r="509" spans="2:6" x14ac:dyDescent="0.2">
      <c r="B509" s="20"/>
      <c r="F509" s="20"/>
    </row>
    <row r="510" spans="2:6" x14ac:dyDescent="0.2">
      <c r="B510" s="20"/>
      <c r="F510" s="20"/>
    </row>
    <row r="511" spans="2:6" x14ac:dyDescent="0.2">
      <c r="B511" s="20"/>
      <c r="F511" s="20"/>
    </row>
    <row r="512" spans="2:6" x14ac:dyDescent="0.2">
      <c r="B512" s="20"/>
      <c r="F512" s="20"/>
    </row>
    <row r="513" spans="2:6" x14ac:dyDescent="0.2">
      <c r="B513" s="20"/>
      <c r="F513" s="20"/>
    </row>
    <row r="514" spans="2:6" x14ac:dyDescent="0.2">
      <c r="B514" s="20"/>
      <c r="F514" s="20"/>
    </row>
    <row r="515" spans="2:6" x14ac:dyDescent="0.2">
      <c r="B515" s="20"/>
      <c r="F515" s="20"/>
    </row>
    <row r="516" spans="2:6" x14ac:dyDescent="0.2">
      <c r="B516" s="20"/>
      <c r="F516" s="20"/>
    </row>
    <row r="517" spans="2:6" x14ac:dyDescent="0.2">
      <c r="B517" s="20"/>
      <c r="F517" s="20"/>
    </row>
    <row r="518" spans="2:6" x14ac:dyDescent="0.2">
      <c r="B518" s="20"/>
      <c r="F518" s="20"/>
    </row>
    <row r="519" spans="2:6" x14ac:dyDescent="0.2">
      <c r="B519" s="20"/>
      <c r="F519" s="20"/>
    </row>
    <row r="520" spans="2:6" x14ac:dyDescent="0.2">
      <c r="B520" s="20"/>
      <c r="F520" s="20"/>
    </row>
    <row r="521" spans="2:6" x14ac:dyDescent="0.2">
      <c r="B521" s="20"/>
      <c r="F521" s="20"/>
    </row>
    <row r="522" spans="2:6" x14ac:dyDescent="0.2">
      <c r="B522" s="20"/>
      <c r="F522" s="20"/>
    </row>
    <row r="523" spans="2:6" x14ac:dyDescent="0.2">
      <c r="B523" s="20"/>
      <c r="F523" s="20"/>
    </row>
    <row r="524" spans="2:6" x14ac:dyDescent="0.2">
      <c r="B524" s="20"/>
      <c r="F524" s="20"/>
    </row>
    <row r="525" spans="2:6" x14ac:dyDescent="0.2">
      <c r="B525" s="20"/>
      <c r="F525" s="20"/>
    </row>
    <row r="526" spans="2:6" x14ac:dyDescent="0.2">
      <c r="B526" s="20"/>
      <c r="F526" s="20"/>
    </row>
    <row r="527" spans="2:6" x14ac:dyDescent="0.2">
      <c r="B527" s="20"/>
      <c r="F527" s="20"/>
    </row>
    <row r="528" spans="2:6" x14ac:dyDescent="0.2">
      <c r="B528" s="20"/>
      <c r="F528" s="20"/>
    </row>
    <row r="529" spans="2:6" x14ac:dyDescent="0.2">
      <c r="B529" s="20"/>
      <c r="F529" s="20"/>
    </row>
    <row r="530" spans="2:6" x14ac:dyDescent="0.2">
      <c r="B530" s="20"/>
      <c r="F530" s="20"/>
    </row>
    <row r="531" spans="2:6" x14ac:dyDescent="0.2">
      <c r="B531" s="20"/>
      <c r="F531" s="20"/>
    </row>
    <row r="532" spans="2:6" x14ac:dyDescent="0.2">
      <c r="B532" s="20"/>
      <c r="F532" s="20"/>
    </row>
    <row r="533" spans="2:6" x14ac:dyDescent="0.2">
      <c r="B533" s="20"/>
      <c r="F533" s="20"/>
    </row>
    <row r="534" spans="2:6" x14ac:dyDescent="0.2">
      <c r="B534" s="20"/>
      <c r="F534" s="20"/>
    </row>
    <row r="535" spans="2:6" x14ac:dyDescent="0.2">
      <c r="B535" s="20"/>
      <c r="F535" s="20"/>
    </row>
    <row r="536" spans="2:6" x14ac:dyDescent="0.2">
      <c r="B536" s="20"/>
      <c r="F536" s="20"/>
    </row>
    <row r="537" spans="2:6" x14ac:dyDescent="0.2">
      <c r="B537" s="20"/>
      <c r="F537" s="20"/>
    </row>
    <row r="538" spans="2:6" x14ac:dyDescent="0.2">
      <c r="B538" s="20"/>
      <c r="F538" s="20"/>
    </row>
    <row r="539" spans="2:6" x14ac:dyDescent="0.2">
      <c r="B539" s="20"/>
      <c r="F539" s="20"/>
    </row>
    <row r="540" spans="2:6" x14ac:dyDescent="0.2">
      <c r="B540" s="20"/>
      <c r="F540" s="20"/>
    </row>
    <row r="541" spans="2:6" x14ac:dyDescent="0.2">
      <c r="B541" s="20"/>
      <c r="F541" s="20"/>
    </row>
    <row r="542" spans="2:6" x14ac:dyDescent="0.2">
      <c r="B542" s="20"/>
      <c r="F542" s="20"/>
    </row>
    <row r="543" spans="2:6" x14ac:dyDescent="0.2">
      <c r="B543" s="20"/>
      <c r="F543" s="20"/>
    </row>
    <row r="544" spans="2:6" x14ac:dyDescent="0.2">
      <c r="B544" s="20"/>
      <c r="F544" s="20"/>
    </row>
    <row r="545" spans="2:6" x14ac:dyDescent="0.2">
      <c r="B545" s="20"/>
      <c r="F545" s="20"/>
    </row>
    <row r="546" spans="2:6" x14ac:dyDescent="0.2">
      <c r="B546" s="20"/>
      <c r="F546" s="20"/>
    </row>
    <row r="547" spans="2:6" x14ac:dyDescent="0.2">
      <c r="B547" s="20"/>
      <c r="F547" s="20"/>
    </row>
    <row r="548" spans="2:6" x14ac:dyDescent="0.2">
      <c r="B548" s="20"/>
      <c r="F548" s="20"/>
    </row>
    <row r="549" spans="2:6" x14ac:dyDescent="0.2">
      <c r="B549" s="20"/>
      <c r="F549" s="20"/>
    </row>
    <row r="550" spans="2:6" x14ac:dyDescent="0.2">
      <c r="B550" s="20"/>
      <c r="F550" s="20"/>
    </row>
    <row r="551" spans="2:6" x14ac:dyDescent="0.2">
      <c r="B551" s="20"/>
      <c r="F551" s="20"/>
    </row>
    <row r="552" spans="2:6" x14ac:dyDescent="0.2">
      <c r="B552" s="20"/>
      <c r="F552" s="20"/>
    </row>
    <row r="553" spans="2:6" x14ac:dyDescent="0.2">
      <c r="B553" s="20"/>
      <c r="F553" s="20"/>
    </row>
    <row r="554" spans="2:6" x14ac:dyDescent="0.2">
      <c r="B554" s="20"/>
      <c r="F554" s="20"/>
    </row>
    <row r="555" spans="2:6" x14ac:dyDescent="0.2">
      <c r="B555" s="20"/>
      <c r="F555" s="20"/>
    </row>
    <row r="556" spans="2:6" x14ac:dyDescent="0.2">
      <c r="B556" s="20"/>
      <c r="F556" s="20"/>
    </row>
    <row r="557" spans="2:6" x14ac:dyDescent="0.2">
      <c r="B557" s="20"/>
      <c r="F557" s="20"/>
    </row>
    <row r="558" spans="2:6" x14ac:dyDescent="0.2">
      <c r="B558" s="20"/>
      <c r="F558" s="20"/>
    </row>
    <row r="559" spans="2:6" x14ac:dyDescent="0.2">
      <c r="B559" s="20"/>
      <c r="F559" s="20"/>
    </row>
    <row r="560" spans="2:6" x14ac:dyDescent="0.2">
      <c r="B560" s="20"/>
      <c r="F560" s="20"/>
    </row>
    <row r="561" spans="2:6" x14ac:dyDescent="0.2">
      <c r="B561" s="20"/>
      <c r="F561" s="20"/>
    </row>
    <row r="562" spans="2:6" x14ac:dyDescent="0.2">
      <c r="B562" s="20"/>
      <c r="F562" s="20"/>
    </row>
    <row r="563" spans="2:6" x14ac:dyDescent="0.2">
      <c r="B563" s="20"/>
      <c r="F563" s="20"/>
    </row>
    <row r="564" spans="2:6" x14ac:dyDescent="0.2">
      <c r="B564" s="20"/>
      <c r="F564" s="20"/>
    </row>
    <row r="565" spans="2:6" x14ac:dyDescent="0.2">
      <c r="B565" s="20"/>
      <c r="F565" s="20"/>
    </row>
    <row r="566" spans="2:6" x14ac:dyDescent="0.2">
      <c r="B566" s="20"/>
      <c r="F566" s="20"/>
    </row>
    <row r="567" spans="2:6" x14ac:dyDescent="0.2">
      <c r="B567" s="20"/>
      <c r="F567" s="20"/>
    </row>
    <row r="568" spans="2:6" x14ac:dyDescent="0.2">
      <c r="B568" s="20"/>
      <c r="F568" s="20"/>
    </row>
    <row r="569" spans="2:6" x14ac:dyDescent="0.2">
      <c r="B569" s="20"/>
      <c r="F569" s="20"/>
    </row>
    <row r="570" spans="2:6" x14ac:dyDescent="0.2">
      <c r="B570" s="20"/>
      <c r="F570" s="20"/>
    </row>
    <row r="571" spans="2:6" x14ac:dyDescent="0.2">
      <c r="B571" s="20"/>
      <c r="F571" s="20"/>
    </row>
    <row r="572" spans="2:6" x14ac:dyDescent="0.2">
      <c r="B572" s="20"/>
      <c r="F572" s="20"/>
    </row>
    <row r="573" spans="2:6" x14ac:dyDescent="0.2">
      <c r="B573" s="20"/>
      <c r="F573" s="20"/>
    </row>
    <row r="574" spans="2:6" x14ac:dyDescent="0.2">
      <c r="B574" s="20"/>
      <c r="F574" s="20"/>
    </row>
    <row r="575" spans="2:6" x14ac:dyDescent="0.2">
      <c r="B575" s="20"/>
      <c r="F575" s="20"/>
    </row>
    <row r="576" spans="2:6" x14ac:dyDescent="0.2">
      <c r="B576" s="20"/>
      <c r="F576" s="20"/>
    </row>
    <row r="577" spans="2:6" x14ac:dyDescent="0.2">
      <c r="B577" s="20"/>
      <c r="F577" s="20"/>
    </row>
    <row r="578" spans="2:6" x14ac:dyDescent="0.2">
      <c r="B578" s="20"/>
      <c r="F578" s="20"/>
    </row>
    <row r="579" spans="2:6" x14ac:dyDescent="0.2">
      <c r="B579" s="20"/>
      <c r="F579" s="20"/>
    </row>
    <row r="580" spans="2:6" x14ac:dyDescent="0.2">
      <c r="B580" s="20"/>
      <c r="F580" s="20"/>
    </row>
    <row r="581" spans="2:6" x14ac:dyDescent="0.2">
      <c r="B581" s="20"/>
      <c r="F581" s="20"/>
    </row>
    <row r="582" spans="2:6" x14ac:dyDescent="0.2">
      <c r="B582" s="20"/>
      <c r="F582" s="20"/>
    </row>
    <row r="583" spans="2:6" x14ac:dyDescent="0.2">
      <c r="B583" s="20"/>
      <c r="F583" s="20"/>
    </row>
    <row r="584" spans="2:6" x14ac:dyDescent="0.2">
      <c r="B584" s="20"/>
      <c r="F584" s="20"/>
    </row>
    <row r="585" spans="2:6" x14ac:dyDescent="0.2">
      <c r="B585" s="20"/>
      <c r="F585" s="20"/>
    </row>
    <row r="586" spans="2:6" x14ac:dyDescent="0.2">
      <c r="B586" s="20"/>
      <c r="F586" s="20"/>
    </row>
    <row r="587" spans="2:6" x14ac:dyDescent="0.2">
      <c r="B587" s="20"/>
      <c r="F587" s="20"/>
    </row>
    <row r="588" spans="2:6" x14ac:dyDescent="0.2">
      <c r="B588" s="20"/>
      <c r="F588" s="20"/>
    </row>
    <row r="589" spans="2:6" x14ac:dyDescent="0.2">
      <c r="B589" s="20"/>
      <c r="F589" s="20"/>
    </row>
    <row r="590" spans="2:6" x14ac:dyDescent="0.2">
      <c r="B590" s="20"/>
      <c r="F590" s="20"/>
    </row>
    <row r="591" spans="2:6" x14ac:dyDescent="0.2">
      <c r="B591" s="20"/>
      <c r="F591" s="20"/>
    </row>
    <row r="592" spans="2:6" x14ac:dyDescent="0.2">
      <c r="B592" s="20"/>
      <c r="F592" s="20"/>
    </row>
    <row r="593" spans="2:6" x14ac:dyDescent="0.2">
      <c r="B593" s="20"/>
      <c r="F593" s="20"/>
    </row>
    <row r="594" spans="2:6" x14ac:dyDescent="0.2">
      <c r="B594" s="20"/>
      <c r="F594" s="20"/>
    </row>
    <row r="595" spans="2:6" x14ac:dyDescent="0.2">
      <c r="B595" s="20"/>
      <c r="F595" s="20"/>
    </row>
    <row r="596" spans="2:6" x14ac:dyDescent="0.2">
      <c r="B596" s="20"/>
      <c r="F596" s="20"/>
    </row>
    <row r="597" spans="2:6" x14ac:dyDescent="0.2">
      <c r="B597" s="20"/>
      <c r="F597" s="20"/>
    </row>
    <row r="598" spans="2:6" x14ac:dyDescent="0.2">
      <c r="B598" s="20"/>
      <c r="F598" s="20"/>
    </row>
    <row r="599" spans="2:6" x14ac:dyDescent="0.2">
      <c r="B599" s="20"/>
      <c r="F599" s="20"/>
    </row>
    <row r="600" spans="2:6" x14ac:dyDescent="0.2">
      <c r="B600" s="20"/>
      <c r="F600" s="20"/>
    </row>
    <row r="601" spans="2:6" x14ac:dyDescent="0.2">
      <c r="B601" s="20"/>
      <c r="F601" s="20"/>
    </row>
    <row r="602" spans="2:6" x14ac:dyDescent="0.2">
      <c r="B602" s="20"/>
      <c r="F602" s="20"/>
    </row>
    <row r="603" spans="2:6" x14ac:dyDescent="0.2">
      <c r="B603" s="20"/>
      <c r="F603" s="20"/>
    </row>
    <row r="604" spans="2:6" x14ac:dyDescent="0.2">
      <c r="B604" s="20"/>
      <c r="F604" s="20"/>
    </row>
    <row r="605" spans="2:6" x14ac:dyDescent="0.2">
      <c r="B605" s="20"/>
      <c r="F605" s="20"/>
    </row>
    <row r="606" spans="2:6" x14ac:dyDescent="0.2">
      <c r="B606" s="20"/>
      <c r="F606" s="20"/>
    </row>
    <row r="607" spans="2:6" x14ac:dyDescent="0.2">
      <c r="B607" s="20"/>
      <c r="F607" s="20"/>
    </row>
    <row r="608" spans="2:6" x14ac:dyDescent="0.2">
      <c r="B608" s="20"/>
      <c r="F608" s="20"/>
    </row>
    <row r="609" spans="2:6" x14ac:dyDescent="0.2">
      <c r="B609" s="20"/>
      <c r="F609" s="20"/>
    </row>
    <row r="610" spans="2:6" x14ac:dyDescent="0.2">
      <c r="B610" s="20"/>
      <c r="F610" s="20"/>
    </row>
    <row r="611" spans="2:6" x14ac:dyDescent="0.2">
      <c r="B611" s="20"/>
      <c r="F611" s="20"/>
    </row>
    <row r="612" spans="2:6" x14ac:dyDescent="0.2">
      <c r="B612" s="20"/>
      <c r="F612" s="20"/>
    </row>
    <row r="613" spans="2:6" x14ac:dyDescent="0.2">
      <c r="B613" s="20"/>
      <c r="F613" s="20"/>
    </row>
    <row r="614" spans="2:6" x14ac:dyDescent="0.2">
      <c r="B614" s="20"/>
      <c r="F614" s="20"/>
    </row>
    <row r="615" spans="2:6" x14ac:dyDescent="0.2">
      <c r="B615" s="20"/>
      <c r="F615" s="20"/>
    </row>
    <row r="616" spans="2:6" x14ac:dyDescent="0.2">
      <c r="B616" s="20"/>
      <c r="F616" s="20"/>
    </row>
    <row r="617" spans="2:6" x14ac:dyDescent="0.2">
      <c r="B617" s="20"/>
      <c r="F617" s="20"/>
    </row>
    <row r="618" spans="2:6" x14ac:dyDescent="0.2">
      <c r="B618" s="20"/>
      <c r="F618" s="20"/>
    </row>
    <row r="619" spans="2:6" x14ac:dyDescent="0.2">
      <c r="B619" s="20"/>
      <c r="F619" s="20"/>
    </row>
    <row r="620" spans="2:6" x14ac:dyDescent="0.2">
      <c r="B620" s="20"/>
      <c r="F620" s="20"/>
    </row>
    <row r="621" spans="2:6" x14ac:dyDescent="0.2">
      <c r="B621" s="20"/>
      <c r="F621" s="20"/>
    </row>
    <row r="622" spans="2:6" x14ac:dyDescent="0.2">
      <c r="B622" s="20"/>
      <c r="F622" s="20"/>
    </row>
    <row r="623" spans="2:6" x14ac:dyDescent="0.2">
      <c r="B623" s="20"/>
      <c r="F623" s="20"/>
    </row>
    <row r="624" spans="2:6" x14ac:dyDescent="0.2">
      <c r="B624" s="20"/>
      <c r="F624" s="20"/>
    </row>
    <row r="625" spans="2:6" x14ac:dyDescent="0.2">
      <c r="B625" s="20"/>
      <c r="F625" s="20"/>
    </row>
    <row r="626" spans="2:6" x14ac:dyDescent="0.2">
      <c r="B626" s="20"/>
      <c r="F626" s="20"/>
    </row>
    <row r="627" spans="2:6" x14ac:dyDescent="0.2">
      <c r="B627" s="20"/>
      <c r="F627" s="20"/>
    </row>
    <row r="628" spans="2:6" x14ac:dyDescent="0.2">
      <c r="B628" s="20"/>
      <c r="F628" s="20"/>
    </row>
    <row r="629" spans="2:6" x14ac:dyDescent="0.2">
      <c r="B629" s="20"/>
      <c r="F629" s="20"/>
    </row>
    <row r="630" spans="2:6" x14ac:dyDescent="0.2">
      <c r="B630" s="20"/>
      <c r="F630" s="20"/>
    </row>
    <row r="631" spans="2:6" x14ac:dyDescent="0.2">
      <c r="B631" s="20"/>
      <c r="F631" s="20"/>
    </row>
    <row r="632" spans="2:6" x14ac:dyDescent="0.2">
      <c r="B632" s="20"/>
      <c r="F632" s="20"/>
    </row>
    <row r="633" spans="2:6" x14ac:dyDescent="0.2">
      <c r="B633" s="20"/>
      <c r="F633" s="20"/>
    </row>
    <row r="634" spans="2:6" x14ac:dyDescent="0.2">
      <c r="B634" s="20"/>
      <c r="F634" s="20"/>
    </row>
    <row r="635" spans="2:6" x14ac:dyDescent="0.2">
      <c r="B635" s="20"/>
      <c r="F635" s="20"/>
    </row>
    <row r="636" spans="2:6" x14ac:dyDescent="0.2">
      <c r="B636" s="20"/>
      <c r="F636" s="20"/>
    </row>
    <row r="637" spans="2:6" x14ac:dyDescent="0.2">
      <c r="B637" s="20"/>
      <c r="F637" s="20"/>
    </row>
    <row r="638" spans="2:6" x14ac:dyDescent="0.2">
      <c r="B638" s="20"/>
      <c r="F638" s="20"/>
    </row>
    <row r="639" spans="2:6" x14ac:dyDescent="0.2">
      <c r="B639" s="20"/>
      <c r="F639" s="20"/>
    </row>
    <row r="640" spans="2:6" x14ac:dyDescent="0.2">
      <c r="B640" s="20"/>
      <c r="F640" s="20"/>
    </row>
    <row r="641" spans="2:6" x14ac:dyDescent="0.2">
      <c r="B641" s="20"/>
      <c r="F641" s="20"/>
    </row>
    <row r="642" spans="2:6" x14ac:dyDescent="0.2">
      <c r="B642" s="20"/>
      <c r="F642" s="20"/>
    </row>
    <row r="643" spans="2:6" x14ac:dyDescent="0.2">
      <c r="B643" s="20"/>
      <c r="F643" s="20"/>
    </row>
    <row r="644" spans="2:6" x14ac:dyDescent="0.2">
      <c r="B644" s="20"/>
      <c r="F644" s="20"/>
    </row>
    <row r="645" spans="2:6" x14ac:dyDescent="0.2">
      <c r="B645" s="20"/>
      <c r="F645" s="20"/>
    </row>
    <row r="646" spans="2:6" x14ac:dyDescent="0.2">
      <c r="B646" s="20"/>
      <c r="F646" s="20"/>
    </row>
    <row r="647" spans="2:6" x14ac:dyDescent="0.2">
      <c r="B647" s="20"/>
      <c r="F647" s="20"/>
    </row>
    <row r="648" spans="2:6" x14ac:dyDescent="0.2">
      <c r="B648" s="20"/>
      <c r="F648" s="20"/>
    </row>
    <row r="649" spans="2:6" x14ac:dyDescent="0.2">
      <c r="B649" s="20"/>
      <c r="F649" s="20"/>
    </row>
    <row r="650" spans="2:6" x14ac:dyDescent="0.2">
      <c r="B650" s="20"/>
      <c r="F650" s="20"/>
    </row>
    <row r="651" spans="2:6" x14ac:dyDescent="0.2">
      <c r="B651" s="20"/>
      <c r="F651" s="20"/>
    </row>
    <row r="652" spans="2:6" x14ac:dyDescent="0.2">
      <c r="B652" s="20"/>
      <c r="F652" s="20"/>
    </row>
    <row r="653" spans="2:6" x14ac:dyDescent="0.2">
      <c r="B653" s="20"/>
      <c r="F653" s="20"/>
    </row>
    <row r="654" spans="2:6" x14ac:dyDescent="0.2">
      <c r="B654" s="20"/>
      <c r="F654" s="20"/>
    </row>
    <row r="655" spans="2:6" x14ac:dyDescent="0.2">
      <c r="B655" s="20"/>
      <c r="F655" s="20"/>
    </row>
    <row r="656" spans="2:6" x14ac:dyDescent="0.2">
      <c r="B656" s="20"/>
      <c r="F656" s="20"/>
    </row>
    <row r="657" spans="2:6" x14ac:dyDescent="0.2">
      <c r="B657" s="20"/>
      <c r="F657" s="20"/>
    </row>
    <row r="658" spans="2:6" x14ac:dyDescent="0.2">
      <c r="B658" s="20"/>
      <c r="F658" s="20"/>
    </row>
    <row r="659" spans="2:6" x14ac:dyDescent="0.2">
      <c r="B659" s="20"/>
      <c r="F659" s="20"/>
    </row>
    <row r="660" spans="2:6" x14ac:dyDescent="0.2">
      <c r="B660" s="20"/>
      <c r="F660" s="20"/>
    </row>
    <row r="661" spans="2:6" x14ac:dyDescent="0.2">
      <c r="B661" s="20"/>
      <c r="F661" s="20"/>
    </row>
    <row r="662" spans="2:6" x14ac:dyDescent="0.2">
      <c r="B662" s="20"/>
      <c r="F662" s="20"/>
    </row>
    <row r="663" spans="2:6" x14ac:dyDescent="0.2">
      <c r="B663" s="20"/>
      <c r="F663" s="20"/>
    </row>
    <row r="664" spans="2:6" x14ac:dyDescent="0.2">
      <c r="B664" s="20"/>
      <c r="F664" s="20"/>
    </row>
    <row r="665" spans="2:6" x14ac:dyDescent="0.2">
      <c r="B665" s="20"/>
      <c r="F665" s="20"/>
    </row>
    <row r="666" spans="2:6" x14ac:dyDescent="0.2">
      <c r="B666" s="20"/>
      <c r="F666" s="20"/>
    </row>
    <row r="667" spans="2:6" x14ac:dyDescent="0.2">
      <c r="B667" s="20"/>
      <c r="F667" s="20"/>
    </row>
    <row r="668" spans="2:6" x14ac:dyDescent="0.2">
      <c r="B668" s="20"/>
      <c r="F668" s="20"/>
    </row>
    <row r="669" spans="2:6" x14ac:dyDescent="0.2">
      <c r="B669" s="20"/>
      <c r="F669" s="20"/>
    </row>
    <row r="670" spans="2:6" x14ac:dyDescent="0.2">
      <c r="B670" s="20"/>
      <c r="F670" s="20"/>
    </row>
    <row r="671" spans="2:6" x14ac:dyDescent="0.2">
      <c r="B671" s="20"/>
      <c r="F671" s="20"/>
    </row>
    <row r="672" spans="2:6" x14ac:dyDescent="0.2">
      <c r="B672" s="20"/>
      <c r="F672" s="20"/>
    </row>
    <row r="673" spans="2:6" x14ac:dyDescent="0.2">
      <c r="B673" s="20"/>
      <c r="F673" s="20"/>
    </row>
    <row r="674" spans="2:6" x14ac:dyDescent="0.2">
      <c r="B674" s="20"/>
      <c r="F674" s="20"/>
    </row>
    <row r="675" spans="2:6" x14ac:dyDescent="0.2">
      <c r="B675" s="20"/>
      <c r="F675" s="20"/>
    </row>
    <row r="676" spans="2:6" x14ac:dyDescent="0.2">
      <c r="B676" s="20"/>
      <c r="F676" s="20"/>
    </row>
    <row r="677" spans="2:6" x14ac:dyDescent="0.2">
      <c r="B677" s="20"/>
      <c r="F677" s="20"/>
    </row>
    <row r="678" spans="2:6" x14ac:dyDescent="0.2">
      <c r="B678" s="20"/>
      <c r="F678" s="20"/>
    </row>
    <row r="679" spans="2:6" x14ac:dyDescent="0.2">
      <c r="B679" s="20"/>
      <c r="F679" s="20"/>
    </row>
    <row r="680" spans="2:6" x14ac:dyDescent="0.2">
      <c r="B680" s="20"/>
      <c r="F680" s="20"/>
    </row>
    <row r="681" spans="2:6" x14ac:dyDescent="0.2">
      <c r="B681" s="20"/>
      <c r="F681" s="20"/>
    </row>
    <row r="682" spans="2:6" x14ac:dyDescent="0.2">
      <c r="B682" s="20"/>
      <c r="F682" s="20"/>
    </row>
    <row r="683" spans="2:6" x14ac:dyDescent="0.2">
      <c r="B683" s="20"/>
      <c r="F683" s="20"/>
    </row>
    <row r="684" spans="2:6" x14ac:dyDescent="0.2">
      <c r="B684" s="20"/>
      <c r="F684" s="20"/>
    </row>
    <row r="685" spans="2:6" x14ac:dyDescent="0.2">
      <c r="B685" s="20"/>
      <c r="F685" s="20"/>
    </row>
    <row r="686" spans="2:6" x14ac:dyDescent="0.2">
      <c r="B686" s="20"/>
      <c r="F686" s="20"/>
    </row>
    <row r="687" spans="2:6" x14ac:dyDescent="0.2">
      <c r="B687" s="20"/>
      <c r="F687" s="20"/>
    </row>
    <row r="688" spans="2:6" x14ac:dyDescent="0.2">
      <c r="B688" s="20"/>
      <c r="F688" s="20"/>
    </row>
    <row r="689" spans="2:6" x14ac:dyDescent="0.2">
      <c r="B689" s="20"/>
      <c r="F689" s="20"/>
    </row>
    <row r="690" spans="2:6" x14ac:dyDescent="0.2">
      <c r="B690" s="20"/>
      <c r="F690" s="20"/>
    </row>
    <row r="691" spans="2:6" x14ac:dyDescent="0.2">
      <c r="B691" s="20"/>
      <c r="F691" s="20"/>
    </row>
    <row r="692" spans="2:6" x14ac:dyDescent="0.2">
      <c r="B692" s="20"/>
      <c r="F692" s="20"/>
    </row>
    <row r="693" spans="2:6" x14ac:dyDescent="0.2">
      <c r="B693" s="20"/>
      <c r="F693" s="20"/>
    </row>
    <row r="694" spans="2:6" x14ac:dyDescent="0.2">
      <c r="B694" s="20"/>
      <c r="F694" s="20"/>
    </row>
    <row r="695" spans="2:6" x14ac:dyDescent="0.2">
      <c r="B695" s="20"/>
      <c r="F695" s="20"/>
    </row>
    <row r="696" spans="2:6" x14ac:dyDescent="0.2">
      <c r="B696" s="20"/>
      <c r="F696" s="20"/>
    </row>
    <row r="697" spans="2:6" x14ac:dyDescent="0.2">
      <c r="B697" s="20"/>
      <c r="F697" s="20"/>
    </row>
    <row r="698" spans="2:6" x14ac:dyDescent="0.2">
      <c r="B698" s="20"/>
      <c r="F698" s="20"/>
    </row>
    <row r="699" spans="2:6" x14ac:dyDescent="0.2">
      <c r="B699" s="20"/>
      <c r="F699" s="20"/>
    </row>
    <row r="700" spans="2:6" x14ac:dyDescent="0.2">
      <c r="B700" s="20"/>
      <c r="F700" s="20"/>
    </row>
    <row r="701" spans="2:6" x14ac:dyDescent="0.2">
      <c r="B701" s="20"/>
      <c r="F701" s="20"/>
    </row>
    <row r="702" spans="2:6" x14ac:dyDescent="0.2">
      <c r="B702" s="20"/>
      <c r="F702" s="20"/>
    </row>
    <row r="703" spans="2:6" x14ac:dyDescent="0.2">
      <c r="B703" s="20"/>
      <c r="F703" s="20"/>
    </row>
    <row r="704" spans="2:6" x14ac:dyDescent="0.2">
      <c r="B704" s="20"/>
      <c r="F704" s="20"/>
    </row>
    <row r="705" spans="2:6" x14ac:dyDescent="0.2">
      <c r="B705" s="20"/>
      <c r="F705" s="20"/>
    </row>
    <row r="706" spans="2:6" x14ac:dyDescent="0.2">
      <c r="B706" s="20"/>
      <c r="F706" s="20"/>
    </row>
    <row r="707" spans="2:6" x14ac:dyDescent="0.2">
      <c r="B707" s="20"/>
      <c r="F707" s="20"/>
    </row>
    <row r="708" spans="2:6" x14ac:dyDescent="0.2">
      <c r="B708" s="20"/>
      <c r="F708" s="20"/>
    </row>
    <row r="709" spans="2:6" x14ac:dyDescent="0.2">
      <c r="B709" s="20"/>
      <c r="F709" s="20"/>
    </row>
    <row r="710" spans="2:6" x14ac:dyDescent="0.2">
      <c r="B710" s="20"/>
      <c r="F710" s="20"/>
    </row>
    <row r="711" spans="2:6" x14ac:dyDescent="0.2">
      <c r="B711" s="20"/>
      <c r="F711" s="20"/>
    </row>
    <row r="712" spans="2:6" x14ac:dyDescent="0.2">
      <c r="B712" s="20"/>
      <c r="F712" s="20"/>
    </row>
    <row r="713" spans="2:6" x14ac:dyDescent="0.2">
      <c r="B713" s="20"/>
      <c r="F713" s="20"/>
    </row>
    <row r="714" spans="2:6" x14ac:dyDescent="0.2">
      <c r="B714" s="20"/>
      <c r="F714" s="20"/>
    </row>
    <row r="715" spans="2:6" x14ac:dyDescent="0.2">
      <c r="B715" s="20"/>
      <c r="F715" s="20"/>
    </row>
    <row r="716" spans="2:6" x14ac:dyDescent="0.2">
      <c r="B716" s="20"/>
      <c r="F716" s="20"/>
    </row>
    <row r="717" spans="2:6" x14ac:dyDescent="0.2">
      <c r="B717" s="20"/>
      <c r="F717" s="20"/>
    </row>
    <row r="718" spans="2:6" x14ac:dyDescent="0.2">
      <c r="B718" s="20"/>
      <c r="F718" s="20"/>
    </row>
    <row r="719" spans="2:6" x14ac:dyDescent="0.2">
      <c r="B719" s="20"/>
      <c r="F719" s="20"/>
    </row>
    <row r="720" spans="2:6" x14ac:dyDescent="0.2">
      <c r="B720" s="20"/>
      <c r="F720" s="20"/>
    </row>
    <row r="721" spans="2:6" x14ac:dyDescent="0.2">
      <c r="B721" s="20"/>
      <c r="F721" s="20"/>
    </row>
    <row r="722" spans="2:6" x14ac:dyDescent="0.2">
      <c r="B722" s="20"/>
      <c r="F722" s="20"/>
    </row>
    <row r="723" spans="2:6" x14ac:dyDescent="0.2">
      <c r="B723" s="20"/>
      <c r="F723" s="20"/>
    </row>
    <row r="724" spans="2:6" x14ac:dyDescent="0.2">
      <c r="B724" s="20"/>
      <c r="F724" s="20"/>
    </row>
    <row r="725" spans="2:6" x14ac:dyDescent="0.2">
      <c r="B725" s="20"/>
      <c r="F725" s="20"/>
    </row>
    <row r="726" spans="2:6" x14ac:dyDescent="0.2">
      <c r="B726" s="20"/>
      <c r="F726" s="20"/>
    </row>
    <row r="727" spans="2:6" x14ac:dyDescent="0.2">
      <c r="B727" s="20"/>
      <c r="F727" s="20"/>
    </row>
    <row r="728" spans="2:6" x14ac:dyDescent="0.2">
      <c r="B728" s="20"/>
      <c r="F728" s="20"/>
    </row>
    <row r="729" spans="2:6" x14ac:dyDescent="0.2">
      <c r="B729" s="20"/>
      <c r="F729" s="20"/>
    </row>
    <row r="730" spans="2:6" x14ac:dyDescent="0.2">
      <c r="B730" s="20"/>
      <c r="F730" s="20"/>
    </row>
    <row r="731" spans="2:6" x14ac:dyDescent="0.2">
      <c r="B731" s="20"/>
      <c r="F731" s="20"/>
    </row>
    <row r="732" spans="2:6" x14ac:dyDescent="0.2">
      <c r="B732" s="20"/>
      <c r="F732" s="20"/>
    </row>
    <row r="733" spans="2:6" x14ac:dyDescent="0.2">
      <c r="B733" s="20"/>
      <c r="F733" s="20"/>
    </row>
    <row r="734" spans="2:6" x14ac:dyDescent="0.2">
      <c r="B734" s="20"/>
      <c r="F734" s="20"/>
    </row>
    <row r="735" spans="2:6" x14ac:dyDescent="0.2">
      <c r="B735" s="20"/>
      <c r="F735" s="20"/>
    </row>
    <row r="736" spans="2:6" x14ac:dyDescent="0.2">
      <c r="B736" s="20"/>
      <c r="F736" s="20"/>
    </row>
    <row r="737" spans="2:6" x14ac:dyDescent="0.2">
      <c r="B737" s="20"/>
      <c r="F737" s="20"/>
    </row>
    <row r="738" spans="2:6" x14ac:dyDescent="0.2">
      <c r="B738" s="20"/>
      <c r="F738" s="20"/>
    </row>
    <row r="739" spans="2:6" x14ac:dyDescent="0.2">
      <c r="B739" s="20"/>
      <c r="F739" s="20"/>
    </row>
    <row r="740" spans="2:6" x14ac:dyDescent="0.2">
      <c r="B740" s="20"/>
      <c r="F740" s="20"/>
    </row>
    <row r="741" spans="2:6" x14ac:dyDescent="0.2">
      <c r="B741" s="20"/>
      <c r="F741" s="20"/>
    </row>
    <row r="742" spans="2:6" x14ac:dyDescent="0.2">
      <c r="B742" s="20"/>
      <c r="F742" s="20"/>
    </row>
    <row r="743" spans="2:6" x14ac:dyDescent="0.2">
      <c r="B743" s="20"/>
      <c r="F743" s="20"/>
    </row>
    <row r="744" spans="2:6" x14ac:dyDescent="0.2">
      <c r="B744" s="20"/>
      <c r="F744" s="20"/>
    </row>
    <row r="745" spans="2:6" x14ac:dyDescent="0.2">
      <c r="B745" s="20"/>
      <c r="F745" s="20"/>
    </row>
    <row r="746" spans="2:6" x14ac:dyDescent="0.2">
      <c r="B746" s="20"/>
      <c r="F746" s="20"/>
    </row>
    <row r="747" spans="2:6" x14ac:dyDescent="0.2">
      <c r="B747" s="20"/>
      <c r="F747" s="20"/>
    </row>
    <row r="748" spans="2:6" x14ac:dyDescent="0.2">
      <c r="B748" s="20"/>
      <c r="F748" s="20"/>
    </row>
    <row r="749" spans="2:6" x14ac:dyDescent="0.2">
      <c r="B749" s="20"/>
      <c r="F749" s="20"/>
    </row>
    <row r="750" spans="2:6" x14ac:dyDescent="0.2">
      <c r="B750" s="20"/>
      <c r="F750" s="20"/>
    </row>
    <row r="751" spans="2:6" x14ac:dyDescent="0.2">
      <c r="B751" s="20"/>
      <c r="F751" s="20"/>
    </row>
    <row r="752" spans="2:6" x14ac:dyDescent="0.2">
      <c r="B752" s="20"/>
      <c r="F752" s="20"/>
    </row>
    <row r="753" spans="2:6" x14ac:dyDescent="0.2">
      <c r="B753" s="20"/>
      <c r="F753" s="20"/>
    </row>
    <row r="754" spans="2:6" x14ac:dyDescent="0.2">
      <c r="B754" s="20"/>
      <c r="F754" s="20"/>
    </row>
    <row r="755" spans="2:6" x14ac:dyDescent="0.2">
      <c r="B755" s="20"/>
      <c r="F755" s="20"/>
    </row>
    <row r="756" spans="2:6" x14ac:dyDescent="0.2">
      <c r="B756" s="20"/>
      <c r="F756" s="20"/>
    </row>
    <row r="757" spans="2:6" x14ac:dyDescent="0.2">
      <c r="B757" s="20"/>
      <c r="F757" s="20"/>
    </row>
    <row r="758" spans="2:6" x14ac:dyDescent="0.2">
      <c r="B758" s="20"/>
      <c r="F758" s="20"/>
    </row>
    <row r="759" spans="2:6" x14ac:dyDescent="0.2">
      <c r="B759" s="20"/>
      <c r="F759" s="20"/>
    </row>
    <row r="760" spans="2:6" x14ac:dyDescent="0.2">
      <c r="B760" s="20"/>
      <c r="F760" s="20"/>
    </row>
    <row r="761" spans="2:6" x14ac:dyDescent="0.2">
      <c r="B761" s="20"/>
      <c r="F761" s="20"/>
    </row>
    <row r="762" spans="2:6" x14ac:dyDescent="0.2">
      <c r="B762" s="20"/>
      <c r="F762" s="20"/>
    </row>
    <row r="763" spans="2:6" x14ac:dyDescent="0.2">
      <c r="B763" s="20"/>
      <c r="F763" s="20"/>
    </row>
    <row r="764" spans="2:6" x14ac:dyDescent="0.2">
      <c r="B764" s="20"/>
      <c r="F764" s="20"/>
    </row>
    <row r="765" spans="2:6" x14ac:dyDescent="0.2">
      <c r="B765" s="20"/>
      <c r="F765" s="20"/>
    </row>
    <row r="766" spans="2:6" x14ac:dyDescent="0.2">
      <c r="B766" s="20"/>
      <c r="F766" s="20"/>
    </row>
    <row r="767" spans="2:6" x14ac:dyDescent="0.2">
      <c r="B767" s="20"/>
      <c r="F767" s="20"/>
    </row>
    <row r="768" spans="2:6" x14ac:dyDescent="0.2">
      <c r="B768" s="20"/>
      <c r="F768" s="20"/>
    </row>
    <row r="769" spans="2:6" x14ac:dyDescent="0.2">
      <c r="B769" s="20"/>
      <c r="F769" s="20"/>
    </row>
    <row r="770" spans="2:6" x14ac:dyDescent="0.2">
      <c r="B770" s="20"/>
      <c r="F770" s="20"/>
    </row>
    <row r="771" spans="2:6" x14ac:dyDescent="0.2">
      <c r="B771" s="20"/>
      <c r="F771" s="20"/>
    </row>
    <row r="772" spans="2:6" x14ac:dyDescent="0.2">
      <c r="B772" s="20"/>
      <c r="F772" s="20"/>
    </row>
    <row r="773" spans="2:6" x14ac:dyDescent="0.2">
      <c r="B773" s="20"/>
      <c r="F773" s="20"/>
    </row>
    <row r="774" spans="2:6" x14ac:dyDescent="0.2">
      <c r="B774" s="20"/>
      <c r="F774" s="20"/>
    </row>
    <row r="775" spans="2:6" x14ac:dyDescent="0.2">
      <c r="B775" s="20"/>
      <c r="F775" s="20"/>
    </row>
    <row r="776" spans="2:6" x14ac:dyDescent="0.2">
      <c r="B776" s="20"/>
      <c r="F776" s="20"/>
    </row>
    <row r="777" spans="2:6" x14ac:dyDescent="0.2">
      <c r="B777" s="20"/>
      <c r="F777" s="20"/>
    </row>
    <row r="778" spans="2:6" x14ac:dyDescent="0.2">
      <c r="B778" s="20"/>
      <c r="F778" s="20"/>
    </row>
    <row r="779" spans="2:6" x14ac:dyDescent="0.2">
      <c r="B779" s="20"/>
      <c r="F779" s="20"/>
    </row>
    <row r="780" spans="2:6" x14ac:dyDescent="0.2">
      <c r="B780" s="20"/>
      <c r="F780" s="20"/>
    </row>
    <row r="781" spans="2:6" x14ac:dyDescent="0.2">
      <c r="B781" s="20"/>
      <c r="F781" s="20"/>
    </row>
    <row r="782" spans="2:6" x14ac:dyDescent="0.2">
      <c r="B782" s="20"/>
      <c r="F782" s="20"/>
    </row>
    <row r="783" spans="2:6" x14ac:dyDescent="0.2">
      <c r="B783" s="20"/>
      <c r="F783" s="20"/>
    </row>
    <row r="784" spans="2:6" x14ac:dyDescent="0.2">
      <c r="B784" s="20"/>
      <c r="F784" s="20"/>
    </row>
    <row r="785" spans="2:6" x14ac:dyDescent="0.2">
      <c r="B785" s="20"/>
      <c r="F785" s="20"/>
    </row>
    <row r="786" spans="2:6" x14ac:dyDescent="0.2">
      <c r="B786" s="20"/>
      <c r="F786" s="20"/>
    </row>
    <row r="787" spans="2:6" x14ac:dyDescent="0.2">
      <c r="B787" s="20"/>
      <c r="F787" s="20"/>
    </row>
    <row r="788" spans="2:6" x14ac:dyDescent="0.2">
      <c r="B788" s="20"/>
      <c r="F788" s="20"/>
    </row>
    <row r="789" spans="2:6" x14ac:dyDescent="0.2">
      <c r="B789" s="20"/>
      <c r="F789" s="20"/>
    </row>
    <row r="790" spans="2:6" x14ac:dyDescent="0.2">
      <c r="B790" s="20"/>
      <c r="F790" s="20"/>
    </row>
    <row r="791" spans="2:6" x14ac:dyDescent="0.2">
      <c r="B791" s="20"/>
      <c r="F791" s="20"/>
    </row>
    <row r="792" spans="2:6" x14ac:dyDescent="0.2">
      <c r="B792" s="20"/>
      <c r="F792" s="20"/>
    </row>
    <row r="793" spans="2:6" x14ac:dyDescent="0.2">
      <c r="B793" s="20"/>
      <c r="F793" s="20"/>
    </row>
    <row r="794" spans="2:6" x14ac:dyDescent="0.2">
      <c r="B794" s="20"/>
      <c r="F794" s="20"/>
    </row>
    <row r="795" spans="2:6" x14ac:dyDescent="0.2">
      <c r="B795" s="20"/>
      <c r="F795" s="20"/>
    </row>
    <row r="796" spans="2:6" x14ac:dyDescent="0.2">
      <c r="B796" s="20"/>
      <c r="F796" s="20"/>
    </row>
    <row r="797" spans="2:6" x14ac:dyDescent="0.2">
      <c r="B797" s="20"/>
      <c r="F797" s="20"/>
    </row>
    <row r="798" spans="2:6" x14ac:dyDescent="0.2">
      <c r="B798" s="20"/>
      <c r="F798" s="20"/>
    </row>
    <row r="799" spans="2:6" x14ac:dyDescent="0.2">
      <c r="B799" s="20"/>
      <c r="F799" s="20"/>
    </row>
    <row r="800" spans="2:6" x14ac:dyDescent="0.2">
      <c r="B800" s="20"/>
      <c r="F800" s="20"/>
    </row>
    <row r="801" spans="2:6" x14ac:dyDescent="0.2">
      <c r="B801" s="20"/>
      <c r="F801" s="20"/>
    </row>
    <row r="802" spans="2:6" x14ac:dyDescent="0.2">
      <c r="B802" s="20"/>
      <c r="F802" s="20"/>
    </row>
    <row r="803" spans="2:6" x14ac:dyDescent="0.2">
      <c r="B803" s="20"/>
      <c r="F803" s="20"/>
    </row>
    <row r="804" spans="2:6" x14ac:dyDescent="0.2">
      <c r="B804" s="20"/>
      <c r="F804" s="20"/>
    </row>
    <row r="805" spans="2:6" x14ac:dyDescent="0.2">
      <c r="B805" s="20"/>
      <c r="F805" s="20"/>
    </row>
    <row r="806" spans="2:6" x14ac:dyDescent="0.2">
      <c r="B806" s="20"/>
      <c r="F806" s="20"/>
    </row>
    <row r="807" spans="2:6" x14ac:dyDescent="0.2">
      <c r="B807" s="20"/>
      <c r="F807" s="20"/>
    </row>
    <row r="808" spans="2:6" x14ac:dyDescent="0.2">
      <c r="B808" s="20"/>
      <c r="F808" s="20"/>
    </row>
    <row r="809" spans="2:6" x14ac:dyDescent="0.2">
      <c r="B809" s="20"/>
      <c r="F809" s="20"/>
    </row>
    <row r="810" spans="2:6" x14ac:dyDescent="0.2">
      <c r="B810" s="20"/>
      <c r="F810" s="20"/>
    </row>
    <row r="811" spans="2:6" x14ac:dyDescent="0.2">
      <c r="B811" s="20"/>
      <c r="F811" s="20"/>
    </row>
    <row r="812" spans="2:6" x14ac:dyDescent="0.2">
      <c r="B812" s="20"/>
      <c r="F812" s="20"/>
    </row>
    <row r="813" spans="2:6" x14ac:dyDescent="0.2">
      <c r="B813" s="20"/>
      <c r="F813" s="20"/>
    </row>
    <row r="814" spans="2:6" x14ac:dyDescent="0.2">
      <c r="B814" s="20"/>
      <c r="F814" s="20"/>
    </row>
    <row r="815" spans="2:6" x14ac:dyDescent="0.2">
      <c r="B815" s="20"/>
      <c r="F815" s="20"/>
    </row>
    <row r="816" spans="2:6" x14ac:dyDescent="0.2">
      <c r="B816" s="20"/>
      <c r="F816" s="20"/>
    </row>
    <row r="817" spans="2:6" x14ac:dyDescent="0.2">
      <c r="B817" s="20"/>
      <c r="F817" s="20"/>
    </row>
    <row r="818" spans="2:6" x14ac:dyDescent="0.2">
      <c r="B818" s="20"/>
      <c r="F818" s="20"/>
    </row>
    <row r="819" spans="2:6" x14ac:dyDescent="0.2">
      <c r="B819" s="20"/>
      <c r="F819" s="20"/>
    </row>
    <row r="820" spans="2:6" x14ac:dyDescent="0.2">
      <c r="B820" s="20"/>
      <c r="F820" s="20"/>
    </row>
    <row r="821" spans="2:6" x14ac:dyDescent="0.2">
      <c r="B821" s="20"/>
      <c r="F821" s="20"/>
    </row>
    <row r="822" spans="2:6" x14ac:dyDescent="0.2">
      <c r="B822" s="20"/>
      <c r="F822" s="20"/>
    </row>
    <row r="823" spans="2:6" x14ac:dyDescent="0.2">
      <c r="B823" s="20"/>
      <c r="F823" s="20"/>
    </row>
    <row r="824" spans="2:6" x14ac:dyDescent="0.2">
      <c r="B824" s="20"/>
      <c r="F824" s="20"/>
    </row>
    <row r="825" spans="2:6" x14ac:dyDescent="0.2">
      <c r="B825" s="20"/>
      <c r="F825" s="20"/>
    </row>
    <row r="826" spans="2:6" x14ac:dyDescent="0.2">
      <c r="B826" s="20"/>
      <c r="F826" s="20"/>
    </row>
    <row r="827" spans="2:6" x14ac:dyDescent="0.2">
      <c r="B827" s="20"/>
      <c r="F827" s="20"/>
    </row>
    <row r="828" spans="2:6" x14ac:dyDescent="0.2">
      <c r="B828" s="20"/>
      <c r="F828" s="20"/>
    </row>
    <row r="829" spans="2:6" x14ac:dyDescent="0.2">
      <c r="B829" s="20"/>
      <c r="F829" s="20"/>
    </row>
    <row r="830" spans="2:6" x14ac:dyDescent="0.2">
      <c r="B830" s="20"/>
      <c r="F830" s="20"/>
    </row>
    <row r="831" spans="2:6" x14ac:dyDescent="0.2">
      <c r="B831" s="20"/>
      <c r="F831" s="20"/>
    </row>
    <row r="832" spans="2:6" x14ac:dyDescent="0.2">
      <c r="B832" s="20"/>
      <c r="F832" s="20"/>
    </row>
    <row r="833" spans="2:6" x14ac:dyDescent="0.2">
      <c r="B833" s="20"/>
      <c r="F833" s="20"/>
    </row>
    <row r="834" spans="2:6" x14ac:dyDescent="0.2">
      <c r="B834" s="20"/>
      <c r="F834" s="20"/>
    </row>
    <row r="835" spans="2:6" x14ac:dyDescent="0.2">
      <c r="B835" s="20"/>
      <c r="F835" s="20"/>
    </row>
    <row r="836" spans="2:6" x14ac:dyDescent="0.2">
      <c r="B836" s="20"/>
      <c r="F836" s="20"/>
    </row>
    <row r="837" spans="2:6" x14ac:dyDescent="0.2">
      <c r="B837" s="20"/>
      <c r="F837" s="20"/>
    </row>
    <row r="838" spans="2:6" x14ac:dyDescent="0.2">
      <c r="B838" s="20"/>
      <c r="F838" s="20"/>
    </row>
    <row r="839" spans="2:6" x14ac:dyDescent="0.2">
      <c r="B839" s="20"/>
      <c r="F839" s="20"/>
    </row>
    <row r="840" spans="2:6" x14ac:dyDescent="0.2">
      <c r="B840" s="20"/>
      <c r="F840" s="20"/>
    </row>
    <row r="841" spans="2:6" x14ac:dyDescent="0.2">
      <c r="B841" s="20"/>
      <c r="F841" s="20"/>
    </row>
    <row r="842" spans="2:6" x14ac:dyDescent="0.2">
      <c r="B842" s="20"/>
      <c r="F842" s="20"/>
    </row>
    <row r="843" spans="2:6" x14ac:dyDescent="0.2">
      <c r="B843" s="20"/>
      <c r="F843" s="20"/>
    </row>
    <row r="844" spans="2:6" x14ac:dyDescent="0.2">
      <c r="B844" s="20"/>
      <c r="F844" s="20"/>
    </row>
    <row r="845" spans="2:6" x14ac:dyDescent="0.2">
      <c r="B845" s="20"/>
      <c r="F845" s="20"/>
    </row>
    <row r="846" spans="2:6" x14ac:dyDescent="0.2">
      <c r="B846" s="20"/>
      <c r="F846" s="20"/>
    </row>
    <row r="847" spans="2:6" x14ac:dyDescent="0.2">
      <c r="B847" s="20"/>
      <c r="F847" s="20"/>
    </row>
    <row r="848" spans="2:6" x14ac:dyDescent="0.2">
      <c r="B848" s="20"/>
      <c r="F848" s="20"/>
    </row>
    <row r="849" spans="2:6" x14ac:dyDescent="0.2">
      <c r="B849" s="20"/>
      <c r="F849" s="20"/>
    </row>
    <row r="850" spans="2:6" x14ac:dyDescent="0.2">
      <c r="B850" s="20"/>
      <c r="F850" s="20"/>
    </row>
    <row r="851" spans="2:6" x14ac:dyDescent="0.2">
      <c r="B851" s="20"/>
      <c r="F851" s="20"/>
    </row>
    <row r="852" spans="2:6" x14ac:dyDescent="0.2">
      <c r="B852" s="20"/>
      <c r="F852" s="20"/>
    </row>
    <row r="853" spans="2:6" x14ac:dyDescent="0.2">
      <c r="B853" s="20"/>
      <c r="F853" s="20"/>
    </row>
    <row r="854" spans="2:6" x14ac:dyDescent="0.2">
      <c r="B854" s="20"/>
      <c r="F854" s="20"/>
    </row>
    <row r="855" spans="2:6" x14ac:dyDescent="0.2">
      <c r="B855" s="20"/>
      <c r="F855" s="20"/>
    </row>
    <row r="856" spans="2:6" x14ac:dyDescent="0.2">
      <c r="B856" s="20"/>
      <c r="F856" s="20"/>
    </row>
    <row r="857" spans="2:6" x14ac:dyDescent="0.2">
      <c r="B857" s="20"/>
      <c r="F857" s="20"/>
    </row>
    <row r="858" spans="2:6" x14ac:dyDescent="0.2">
      <c r="B858" s="20"/>
      <c r="F858" s="20"/>
    </row>
    <row r="859" spans="2:6" x14ac:dyDescent="0.2">
      <c r="B859" s="20"/>
      <c r="F859" s="20"/>
    </row>
    <row r="860" spans="2:6" x14ac:dyDescent="0.2">
      <c r="B860" s="20"/>
      <c r="F860" s="20"/>
    </row>
    <row r="861" spans="2:6" x14ac:dyDescent="0.2">
      <c r="B861" s="20"/>
      <c r="F861" s="20"/>
    </row>
    <row r="862" spans="2:6" x14ac:dyDescent="0.2">
      <c r="B862" s="20"/>
      <c r="F862" s="20"/>
    </row>
    <row r="863" spans="2:6" x14ac:dyDescent="0.2">
      <c r="B863" s="20"/>
      <c r="F863" s="20"/>
    </row>
    <row r="864" spans="2:6" x14ac:dyDescent="0.2">
      <c r="B864" s="20"/>
      <c r="F864" s="20"/>
    </row>
    <row r="865" spans="2:6" x14ac:dyDescent="0.2">
      <c r="B865" s="20"/>
      <c r="F865" s="20"/>
    </row>
    <row r="866" spans="2:6" x14ac:dyDescent="0.2">
      <c r="B866" s="20"/>
      <c r="F866" s="20"/>
    </row>
    <row r="867" spans="2:6" x14ac:dyDescent="0.2">
      <c r="B867" s="20"/>
      <c r="F867" s="20"/>
    </row>
    <row r="868" spans="2:6" x14ac:dyDescent="0.2">
      <c r="B868" s="20"/>
      <c r="F868" s="20"/>
    </row>
    <row r="869" spans="2:6" x14ac:dyDescent="0.2">
      <c r="B869" s="20"/>
      <c r="F869" s="20"/>
    </row>
    <row r="870" spans="2:6" x14ac:dyDescent="0.2">
      <c r="B870" s="20"/>
      <c r="F870" s="20"/>
    </row>
    <row r="871" spans="2:6" x14ac:dyDescent="0.2">
      <c r="B871" s="20"/>
      <c r="F871" s="20"/>
    </row>
    <row r="872" spans="2:6" x14ac:dyDescent="0.2">
      <c r="B872" s="20"/>
      <c r="F872" s="20"/>
    </row>
    <row r="873" spans="2:6" x14ac:dyDescent="0.2">
      <c r="B873" s="20"/>
      <c r="F873" s="20"/>
    </row>
    <row r="874" spans="2:6" x14ac:dyDescent="0.2">
      <c r="B874" s="20"/>
      <c r="F874" s="20"/>
    </row>
    <row r="875" spans="2:6" x14ac:dyDescent="0.2">
      <c r="B875" s="20"/>
      <c r="F875" s="20"/>
    </row>
    <row r="876" spans="2:6" x14ac:dyDescent="0.2">
      <c r="B876" s="20"/>
      <c r="F876" s="20"/>
    </row>
    <row r="877" spans="2:6" x14ac:dyDescent="0.2">
      <c r="B877" s="20"/>
      <c r="F877" s="20"/>
    </row>
    <row r="878" spans="2:6" x14ac:dyDescent="0.2">
      <c r="B878" s="20"/>
      <c r="F878" s="20"/>
    </row>
    <row r="879" spans="2:6" x14ac:dyDescent="0.2">
      <c r="B879" s="20"/>
      <c r="F879" s="20"/>
    </row>
    <row r="880" spans="2:6" x14ac:dyDescent="0.2">
      <c r="B880" s="20"/>
      <c r="F880" s="20"/>
    </row>
    <row r="881" spans="2:6" x14ac:dyDescent="0.2">
      <c r="B881" s="20"/>
      <c r="F881" s="20"/>
    </row>
    <row r="882" spans="2:6" x14ac:dyDescent="0.2">
      <c r="B882" s="20"/>
      <c r="F882" s="20"/>
    </row>
    <row r="883" spans="2:6" x14ac:dyDescent="0.2">
      <c r="B883" s="20"/>
      <c r="F883" s="20"/>
    </row>
    <row r="884" spans="2:6" x14ac:dyDescent="0.2">
      <c r="B884" s="20"/>
      <c r="F884" s="20"/>
    </row>
    <row r="885" spans="2:6" x14ac:dyDescent="0.2">
      <c r="B885" s="20"/>
      <c r="F885" s="20"/>
    </row>
    <row r="886" spans="2:6" x14ac:dyDescent="0.2">
      <c r="B886" s="20"/>
      <c r="F886" s="20"/>
    </row>
    <row r="887" spans="2:6" x14ac:dyDescent="0.2">
      <c r="B887" s="20"/>
      <c r="F887" s="20"/>
    </row>
    <row r="888" spans="2:6" x14ac:dyDescent="0.2">
      <c r="B888" s="20"/>
      <c r="F888" s="20"/>
    </row>
    <row r="889" spans="2:6" x14ac:dyDescent="0.2">
      <c r="B889" s="20"/>
      <c r="F889" s="20"/>
    </row>
    <row r="890" spans="2:6" x14ac:dyDescent="0.2">
      <c r="B890" s="20"/>
      <c r="F890" s="20"/>
    </row>
    <row r="891" spans="2:6" x14ac:dyDescent="0.2">
      <c r="B891" s="20"/>
      <c r="F891" s="20"/>
    </row>
    <row r="892" spans="2:6" x14ac:dyDescent="0.2">
      <c r="B892" s="20"/>
      <c r="F892" s="20"/>
    </row>
    <row r="893" spans="2:6" x14ac:dyDescent="0.2">
      <c r="B893" s="20"/>
      <c r="F893" s="20"/>
    </row>
    <row r="894" spans="2:6" x14ac:dyDescent="0.2">
      <c r="B894" s="20"/>
      <c r="F894" s="20"/>
    </row>
    <row r="895" spans="2:6" x14ac:dyDescent="0.2">
      <c r="B895" s="20"/>
      <c r="F895" s="20"/>
    </row>
    <row r="896" spans="2:6" x14ac:dyDescent="0.2">
      <c r="B896" s="20"/>
      <c r="F896" s="20"/>
    </row>
    <row r="897" spans="2:6" x14ac:dyDescent="0.2">
      <c r="B897" s="20"/>
      <c r="F897" s="20"/>
    </row>
    <row r="898" spans="2:6" x14ac:dyDescent="0.2">
      <c r="B898" s="20"/>
      <c r="F898" s="20"/>
    </row>
    <row r="899" spans="2:6" x14ac:dyDescent="0.2">
      <c r="B899" s="20"/>
      <c r="F899" s="20"/>
    </row>
    <row r="900" spans="2:6" x14ac:dyDescent="0.2">
      <c r="B900" s="20"/>
      <c r="F900" s="20"/>
    </row>
    <row r="901" spans="2:6" x14ac:dyDescent="0.2">
      <c r="B901" s="20"/>
      <c r="F901" s="20"/>
    </row>
    <row r="902" spans="2:6" x14ac:dyDescent="0.2">
      <c r="B902" s="20"/>
      <c r="F902" s="20"/>
    </row>
    <row r="903" spans="2:6" x14ac:dyDescent="0.2">
      <c r="B903" s="20"/>
      <c r="F903" s="20"/>
    </row>
    <row r="904" spans="2:6" x14ac:dyDescent="0.2">
      <c r="B904" s="20"/>
      <c r="F904" s="20"/>
    </row>
    <row r="905" spans="2:6" x14ac:dyDescent="0.2">
      <c r="B905" s="20"/>
      <c r="F905" s="20"/>
    </row>
    <row r="906" spans="2:6" x14ac:dyDescent="0.2">
      <c r="B906" s="20"/>
      <c r="F906" s="20"/>
    </row>
    <row r="907" spans="2:6" x14ac:dyDescent="0.2">
      <c r="B907" s="20"/>
      <c r="F907" s="20"/>
    </row>
    <row r="908" spans="2:6" x14ac:dyDescent="0.2">
      <c r="B908" s="20"/>
      <c r="F908" s="20"/>
    </row>
    <row r="909" spans="2:6" x14ac:dyDescent="0.2">
      <c r="B909" s="20"/>
      <c r="F909" s="20"/>
    </row>
    <row r="910" spans="2:6" x14ac:dyDescent="0.2">
      <c r="B910" s="20"/>
      <c r="F910" s="20"/>
    </row>
    <row r="911" spans="2:6" x14ac:dyDescent="0.2">
      <c r="B911" s="20"/>
      <c r="F911" s="20"/>
    </row>
    <row r="912" spans="2:6" x14ac:dyDescent="0.2">
      <c r="B912" s="20"/>
      <c r="F912" s="20"/>
    </row>
    <row r="913" spans="2:6" x14ac:dyDescent="0.2">
      <c r="B913" s="20"/>
      <c r="F913" s="20"/>
    </row>
    <row r="914" spans="2:6" x14ac:dyDescent="0.2">
      <c r="B914" s="20"/>
      <c r="F914" s="20"/>
    </row>
    <row r="915" spans="2:6" x14ac:dyDescent="0.2">
      <c r="B915" s="20"/>
      <c r="F915" s="20"/>
    </row>
    <row r="916" spans="2:6" x14ac:dyDescent="0.2">
      <c r="B916" s="20"/>
      <c r="F916" s="20"/>
    </row>
    <row r="917" spans="2:6" x14ac:dyDescent="0.2">
      <c r="B917" s="20"/>
      <c r="F917" s="20"/>
    </row>
    <row r="918" spans="2:6" x14ac:dyDescent="0.2">
      <c r="B918" s="20"/>
      <c r="F918" s="20"/>
    </row>
    <row r="919" spans="2:6" x14ac:dyDescent="0.2">
      <c r="B919" s="20"/>
      <c r="F919" s="20"/>
    </row>
    <row r="920" spans="2:6" x14ac:dyDescent="0.2">
      <c r="B920" s="20"/>
      <c r="F920" s="20"/>
    </row>
    <row r="921" spans="2:6" x14ac:dyDescent="0.2">
      <c r="B921" s="20"/>
      <c r="F921" s="20"/>
    </row>
    <row r="922" spans="2:6" x14ac:dyDescent="0.2">
      <c r="B922" s="20"/>
      <c r="F922" s="20"/>
    </row>
    <row r="923" spans="2:6" x14ac:dyDescent="0.2">
      <c r="B923" s="20"/>
      <c r="F923" s="20"/>
    </row>
    <row r="924" spans="2:6" x14ac:dyDescent="0.2">
      <c r="B924" s="20"/>
      <c r="F924" s="20"/>
    </row>
    <row r="925" spans="2:6" x14ac:dyDescent="0.2">
      <c r="B925" s="20"/>
      <c r="F925" s="20"/>
    </row>
    <row r="926" spans="2:6" x14ac:dyDescent="0.2">
      <c r="B926" s="20"/>
      <c r="F926" s="20"/>
    </row>
    <row r="927" spans="2:6" x14ac:dyDescent="0.2">
      <c r="B927" s="20"/>
      <c r="F927" s="20"/>
    </row>
    <row r="928" spans="2:6" x14ac:dyDescent="0.2">
      <c r="B928" s="20"/>
      <c r="F928" s="20"/>
    </row>
    <row r="929" spans="2:6" x14ac:dyDescent="0.2">
      <c r="B929" s="20"/>
      <c r="F929" s="20"/>
    </row>
    <row r="930" spans="2:6" x14ac:dyDescent="0.2">
      <c r="B930" s="20"/>
      <c r="F930" s="20"/>
    </row>
    <row r="931" spans="2:6" x14ac:dyDescent="0.2">
      <c r="B931" s="20"/>
      <c r="F931" s="20"/>
    </row>
    <row r="932" spans="2:6" x14ac:dyDescent="0.2">
      <c r="B932" s="20"/>
      <c r="F932" s="20"/>
    </row>
    <row r="933" spans="2:6" x14ac:dyDescent="0.2">
      <c r="B933" s="20"/>
      <c r="F933" s="20"/>
    </row>
    <row r="934" spans="2:6" x14ac:dyDescent="0.2">
      <c r="B934" s="20"/>
      <c r="F934" s="20"/>
    </row>
    <row r="935" spans="2:6" x14ac:dyDescent="0.2">
      <c r="B935" s="20"/>
      <c r="F935" s="20"/>
    </row>
    <row r="936" spans="2:6" x14ac:dyDescent="0.2">
      <c r="B936" s="20"/>
      <c r="F936" s="20"/>
    </row>
    <row r="937" spans="2:6" x14ac:dyDescent="0.2">
      <c r="B937" s="20"/>
      <c r="F937" s="20"/>
    </row>
    <row r="938" spans="2:6" x14ac:dyDescent="0.2">
      <c r="B938" s="20"/>
      <c r="F938" s="20"/>
    </row>
    <row r="939" spans="2:6" x14ac:dyDescent="0.2">
      <c r="B939" s="20"/>
      <c r="F939" s="20"/>
    </row>
    <row r="940" spans="2:6" x14ac:dyDescent="0.2">
      <c r="B940" s="20"/>
      <c r="F940" s="20"/>
    </row>
    <row r="941" spans="2:6" x14ac:dyDescent="0.2">
      <c r="B941" s="20"/>
      <c r="F941" s="20"/>
    </row>
    <row r="942" spans="2:6" x14ac:dyDescent="0.2">
      <c r="B942" s="20"/>
      <c r="F942" s="20"/>
    </row>
    <row r="943" spans="2:6" x14ac:dyDescent="0.2">
      <c r="B943" s="20"/>
      <c r="F943" s="20"/>
    </row>
    <row r="944" spans="2:6" x14ac:dyDescent="0.2">
      <c r="B944" s="20"/>
      <c r="F944" s="20"/>
    </row>
    <row r="945" spans="2:6" x14ac:dyDescent="0.2">
      <c r="B945" s="20"/>
      <c r="F945" s="20"/>
    </row>
    <row r="946" spans="2:6" x14ac:dyDescent="0.2">
      <c r="B946" s="20"/>
      <c r="F946" s="20"/>
    </row>
    <row r="947" spans="2:6" x14ac:dyDescent="0.2">
      <c r="B947" s="20"/>
      <c r="F947" s="20"/>
    </row>
    <row r="948" spans="2:6" x14ac:dyDescent="0.2">
      <c r="B948" s="20"/>
      <c r="F948" s="20"/>
    </row>
    <row r="949" spans="2:6" x14ac:dyDescent="0.2">
      <c r="B949" s="20"/>
      <c r="F949" s="20"/>
    </row>
    <row r="950" spans="2:6" x14ac:dyDescent="0.2">
      <c r="B950" s="20"/>
      <c r="F950" s="20"/>
    </row>
    <row r="951" spans="2:6" x14ac:dyDescent="0.2">
      <c r="B951" s="20"/>
      <c r="F951" s="20"/>
    </row>
    <row r="952" spans="2:6" x14ac:dyDescent="0.2">
      <c r="B952" s="20"/>
      <c r="F952" s="20"/>
    </row>
    <row r="953" spans="2:6" x14ac:dyDescent="0.2">
      <c r="B953" s="20"/>
      <c r="F953" s="20"/>
    </row>
    <row r="954" spans="2:6" x14ac:dyDescent="0.2">
      <c r="B954" s="20"/>
      <c r="F954" s="20"/>
    </row>
    <row r="955" spans="2:6" x14ac:dyDescent="0.2">
      <c r="B955" s="20"/>
      <c r="F955" s="20"/>
    </row>
    <row r="956" spans="2:6" x14ac:dyDescent="0.2">
      <c r="B956" s="20"/>
      <c r="F956" s="20"/>
    </row>
    <row r="957" spans="2:6" x14ac:dyDescent="0.2">
      <c r="B957" s="20"/>
      <c r="F957" s="20"/>
    </row>
    <row r="958" spans="2:6" x14ac:dyDescent="0.2">
      <c r="B958" s="20"/>
      <c r="F958" s="20"/>
    </row>
    <row r="959" spans="2:6" x14ac:dyDescent="0.2">
      <c r="B959" s="20"/>
      <c r="F959" s="20"/>
    </row>
    <row r="960" spans="2:6" x14ac:dyDescent="0.2">
      <c r="B960" s="20"/>
      <c r="F960" s="20"/>
    </row>
    <row r="961" spans="2:6" x14ac:dyDescent="0.2">
      <c r="B961" s="20"/>
      <c r="F961" s="20"/>
    </row>
    <row r="962" spans="2:6" x14ac:dyDescent="0.2">
      <c r="B962" s="20"/>
      <c r="F962" s="20"/>
    </row>
    <row r="963" spans="2:6" x14ac:dyDescent="0.2">
      <c r="B963" s="20"/>
      <c r="F963" s="20"/>
    </row>
    <row r="964" spans="2:6" x14ac:dyDescent="0.2">
      <c r="B964" s="20"/>
      <c r="F964" s="20"/>
    </row>
    <row r="965" spans="2:6" x14ac:dyDescent="0.2">
      <c r="B965" s="20"/>
      <c r="F965" s="20"/>
    </row>
    <row r="966" spans="2:6" x14ac:dyDescent="0.2">
      <c r="B966" s="20"/>
      <c r="F966" s="20"/>
    </row>
    <row r="967" spans="2:6" x14ac:dyDescent="0.2">
      <c r="B967" s="20"/>
      <c r="F967" s="20"/>
    </row>
    <row r="968" spans="2:6" x14ac:dyDescent="0.2">
      <c r="B968" s="20"/>
      <c r="F968" s="20"/>
    </row>
    <row r="969" spans="2:6" x14ac:dyDescent="0.2">
      <c r="B969" s="20"/>
      <c r="F969" s="20"/>
    </row>
    <row r="970" spans="2:6" x14ac:dyDescent="0.2">
      <c r="B970" s="20"/>
      <c r="F970" s="20"/>
    </row>
    <row r="971" spans="2:6" x14ac:dyDescent="0.2">
      <c r="B971" s="20"/>
      <c r="F971" s="20"/>
    </row>
    <row r="972" spans="2:6" x14ac:dyDescent="0.2">
      <c r="B972" s="20"/>
      <c r="F972" s="20"/>
    </row>
    <row r="973" spans="2:6" x14ac:dyDescent="0.2">
      <c r="B973" s="20"/>
      <c r="F973" s="20"/>
    </row>
    <row r="974" spans="2:6" x14ac:dyDescent="0.2">
      <c r="B974" s="20"/>
      <c r="F974" s="20"/>
    </row>
    <row r="975" spans="2:6" x14ac:dyDescent="0.2">
      <c r="B975" s="20"/>
      <c r="F975" s="20"/>
    </row>
    <row r="976" spans="2:6" x14ac:dyDescent="0.2">
      <c r="B976" s="20"/>
      <c r="F976" s="20"/>
    </row>
    <row r="977" spans="2:6" x14ac:dyDescent="0.2">
      <c r="B977" s="20"/>
      <c r="F977" s="20"/>
    </row>
    <row r="978" spans="2:6" x14ac:dyDescent="0.2">
      <c r="B978" s="20"/>
      <c r="F978" s="20"/>
    </row>
    <row r="979" spans="2:6" x14ac:dyDescent="0.2">
      <c r="B979" s="20"/>
      <c r="F979" s="20"/>
    </row>
    <row r="980" spans="2:6" x14ac:dyDescent="0.2">
      <c r="B980" s="20"/>
      <c r="F980" s="20"/>
    </row>
    <row r="981" spans="2:6" x14ac:dyDescent="0.2">
      <c r="B981" s="20"/>
      <c r="F981" s="20"/>
    </row>
    <row r="982" spans="2:6" x14ac:dyDescent="0.2">
      <c r="B982" s="20"/>
      <c r="F982" s="20"/>
    </row>
    <row r="983" spans="2:6" x14ac:dyDescent="0.2">
      <c r="B983" s="20"/>
      <c r="F983" s="20"/>
    </row>
    <row r="984" spans="2:6" x14ac:dyDescent="0.2">
      <c r="B984" s="20"/>
      <c r="F984" s="20"/>
    </row>
    <row r="985" spans="2:6" x14ac:dyDescent="0.2">
      <c r="B985" s="20"/>
      <c r="F985" s="20"/>
    </row>
    <row r="986" spans="2:6" x14ac:dyDescent="0.2">
      <c r="B986" s="20"/>
      <c r="F986" s="20"/>
    </row>
    <row r="987" spans="2:6" x14ac:dyDescent="0.2">
      <c r="B987" s="20"/>
      <c r="F987" s="20"/>
    </row>
    <row r="988" spans="2:6" x14ac:dyDescent="0.2">
      <c r="B988" s="20"/>
      <c r="F988" s="20"/>
    </row>
    <row r="989" spans="2:6" x14ac:dyDescent="0.2">
      <c r="B989" s="20"/>
      <c r="F989" s="20"/>
    </row>
    <row r="990" spans="2:6" x14ac:dyDescent="0.2">
      <c r="B990" s="20"/>
      <c r="F990" s="20"/>
    </row>
    <row r="991" spans="2:6" x14ac:dyDescent="0.2">
      <c r="B991" s="20"/>
      <c r="F991" s="20"/>
    </row>
    <row r="992" spans="2:6" x14ac:dyDescent="0.2">
      <c r="B992" s="20"/>
      <c r="F992" s="20"/>
    </row>
    <row r="993" spans="2:6" x14ac:dyDescent="0.2">
      <c r="B993" s="20"/>
      <c r="F993" s="20"/>
    </row>
    <row r="994" spans="2:6" x14ac:dyDescent="0.2">
      <c r="B994" s="20"/>
      <c r="F994" s="20"/>
    </row>
    <row r="995" spans="2:6" x14ac:dyDescent="0.2">
      <c r="B995" s="20"/>
      <c r="F995" s="20"/>
    </row>
    <row r="996" spans="2:6" x14ac:dyDescent="0.2">
      <c r="B996" s="20"/>
      <c r="F996" s="20"/>
    </row>
    <row r="997" spans="2:6" x14ac:dyDescent="0.2">
      <c r="B997" s="20"/>
      <c r="F997" s="20"/>
    </row>
    <row r="998" spans="2:6" x14ac:dyDescent="0.2">
      <c r="B998" s="20"/>
      <c r="F998" s="20"/>
    </row>
    <row r="999" spans="2:6" x14ac:dyDescent="0.2">
      <c r="B999" s="20"/>
      <c r="F999" s="20"/>
    </row>
    <row r="1000" spans="2:6" x14ac:dyDescent="0.2">
      <c r="B1000" s="20"/>
      <c r="F1000" s="20"/>
    </row>
    <row r="1001" spans="2:6" x14ac:dyDescent="0.2">
      <c r="B1001" s="20"/>
      <c r="F1001" s="20"/>
    </row>
    <row r="1002" spans="2:6" x14ac:dyDescent="0.2">
      <c r="B1002" s="20"/>
      <c r="F1002" s="20"/>
    </row>
    <row r="1003" spans="2:6" x14ac:dyDescent="0.2">
      <c r="B1003" s="20"/>
      <c r="F1003" s="20"/>
    </row>
    <row r="1004" spans="2:6" x14ac:dyDescent="0.2">
      <c r="B1004" s="20"/>
      <c r="F1004" s="20"/>
    </row>
    <row r="1005" spans="2:6" x14ac:dyDescent="0.2">
      <c r="B1005" s="20"/>
      <c r="F1005" s="20"/>
    </row>
    <row r="1006" spans="2:6" x14ac:dyDescent="0.2">
      <c r="B1006" s="20"/>
      <c r="F1006" s="20"/>
    </row>
    <row r="1007" spans="2:6" x14ac:dyDescent="0.2">
      <c r="B1007" s="20"/>
      <c r="F1007" s="20"/>
    </row>
    <row r="1008" spans="2:6" x14ac:dyDescent="0.2">
      <c r="B1008" s="20"/>
      <c r="F1008" s="20"/>
    </row>
    <row r="1009" spans="2:6" x14ac:dyDescent="0.2">
      <c r="B1009" s="20"/>
      <c r="F1009" s="20"/>
    </row>
    <row r="1010" spans="2:6" x14ac:dyDescent="0.2">
      <c r="B1010" s="20"/>
      <c r="F1010" s="20"/>
    </row>
    <row r="1011" spans="2:6" x14ac:dyDescent="0.2">
      <c r="B1011" s="20"/>
      <c r="F1011" s="20"/>
    </row>
    <row r="1012" spans="2:6" x14ac:dyDescent="0.2">
      <c r="B1012" s="20"/>
      <c r="F1012" s="20"/>
    </row>
    <row r="1013" spans="2:6" x14ac:dyDescent="0.2">
      <c r="B1013" s="20"/>
      <c r="F1013" s="20"/>
    </row>
    <row r="1014" spans="2:6" x14ac:dyDescent="0.2">
      <c r="B1014" s="20"/>
      <c r="F1014" s="20"/>
    </row>
    <row r="1015" spans="2:6" x14ac:dyDescent="0.2">
      <c r="B1015" s="20"/>
      <c r="F1015" s="20"/>
    </row>
    <row r="1016" spans="2:6" x14ac:dyDescent="0.2">
      <c r="B1016" s="20"/>
      <c r="F1016" s="20"/>
    </row>
    <row r="1017" spans="2:6" x14ac:dyDescent="0.2">
      <c r="B1017" s="20"/>
      <c r="F1017" s="20"/>
    </row>
    <row r="1018" spans="2:6" x14ac:dyDescent="0.2">
      <c r="B1018" s="20"/>
      <c r="F1018" s="20"/>
    </row>
    <row r="1019" spans="2:6" x14ac:dyDescent="0.2">
      <c r="B1019" s="20"/>
      <c r="F1019" s="20"/>
    </row>
    <row r="1020" spans="2:6" x14ac:dyDescent="0.2">
      <c r="B1020" s="20"/>
      <c r="F1020" s="20"/>
    </row>
    <row r="1021" spans="2:6" x14ac:dyDescent="0.2">
      <c r="B1021" s="20"/>
      <c r="F1021" s="20"/>
    </row>
    <row r="1022" spans="2:6" x14ac:dyDescent="0.2">
      <c r="B1022" s="20"/>
      <c r="F1022" s="20"/>
    </row>
    <row r="1023" spans="2:6" x14ac:dyDescent="0.2">
      <c r="B1023" s="20"/>
      <c r="F1023" s="20"/>
    </row>
    <row r="1024" spans="2:6" x14ac:dyDescent="0.2">
      <c r="B1024" s="20"/>
      <c r="F1024" s="20"/>
    </row>
    <row r="1025" spans="2:6" x14ac:dyDescent="0.2">
      <c r="B1025" s="20"/>
      <c r="F1025" s="20"/>
    </row>
    <row r="1026" spans="2:6" x14ac:dyDescent="0.2">
      <c r="B1026" s="20"/>
      <c r="F1026" s="20"/>
    </row>
    <row r="1027" spans="2:6" x14ac:dyDescent="0.2">
      <c r="B1027" s="20"/>
      <c r="F1027" s="20"/>
    </row>
    <row r="1028" spans="2:6" x14ac:dyDescent="0.2">
      <c r="B1028" s="20"/>
      <c r="F1028" s="20"/>
    </row>
    <row r="1029" spans="2:6" x14ac:dyDescent="0.2">
      <c r="B1029" s="20"/>
      <c r="F1029" s="20"/>
    </row>
    <row r="1030" spans="2:6" x14ac:dyDescent="0.2">
      <c r="B1030" s="20"/>
      <c r="F1030" s="20"/>
    </row>
    <row r="1031" spans="2:6" x14ac:dyDescent="0.2">
      <c r="B1031" s="20"/>
      <c r="F1031" s="20"/>
    </row>
    <row r="1032" spans="2:6" x14ac:dyDescent="0.2">
      <c r="B1032" s="20"/>
      <c r="F1032" s="20"/>
    </row>
    <row r="1033" spans="2:6" x14ac:dyDescent="0.2">
      <c r="B1033" s="20"/>
      <c r="F1033" s="20"/>
    </row>
    <row r="1034" spans="2:6" x14ac:dyDescent="0.2">
      <c r="B1034" s="20"/>
      <c r="F1034" s="20"/>
    </row>
    <row r="1035" spans="2:6" x14ac:dyDescent="0.2">
      <c r="B1035" s="20"/>
      <c r="F1035" s="20"/>
    </row>
    <row r="1036" spans="2:6" x14ac:dyDescent="0.2">
      <c r="B1036" s="20"/>
      <c r="F1036" s="20"/>
    </row>
    <row r="1037" spans="2:6" x14ac:dyDescent="0.2">
      <c r="B1037" s="20"/>
      <c r="F1037" s="20"/>
    </row>
    <row r="1038" spans="2:6" x14ac:dyDescent="0.2">
      <c r="B1038" s="20"/>
      <c r="F1038" s="20"/>
    </row>
    <row r="1039" spans="2:6" x14ac:dyDescent="0.2">
      <c r="B1039" s="20"/>
      <c r="F1039" s="20"/>
    </row>
    <row r="1040" spans="2:6" x14ac:dyDescent="0.2">
      <c r="B1040" s="20"/>
      <c r="F1040" s="20"/>
    </row>
    <row r="1041" spans="2:6" x14ac:dyDescent="0.2">
      <c r="B1041" s="20"/>
      <c r="F1041" s="20"/>
    </row>
    <row r="1042" spans="2:6" x14ac:dyDescent="0.2">
      <c r="B1042" s="20"/>
      <c r="F1042" s="20"/>
    </row>
    <row r="1043" spans="2:6" x14ac:dyDescent="0.2">
      <c r="B1043" s="20"/>
      <c r="F1043" s="20"/>
    </row>
    <row r="1044" spans="2:6" x14ac:dyDescent="0.2">
      <c r="B1044" s="20"/>
      <c r="F1044" s="20"/>
    </row>
    <row r="1045" spans="2:6" x14ac:dyDescent="0.2">
      <c r="B1045" s="20"/>
      <c r="F1045" s="20"/>
    </row>
    <row r="1046" spans="2:6" x14ac:dyDescent="0.2">
      <c r="B1046" s="20"/>
      <c r="F1046" s="20"/>
    </row>
    <row r="1047" spans="2:6" x14ac:dyDescent="0.2">
      <c r="B1047" s="20"/>
      <c r="F1047" s="20"/>
    </row>
    <row r="1048" spans="2:6" x14ac:dyDescent="0.2">
      <c r="B1048" s="20"/>
      <c r="F1048" s="20"/>
    </row>
    <row r="1049" spans="2:6" x14ac:dyDescent="0.2">
      <c r="B1049" s="20"/>
      <c r="F1049" s="20"/>
    </row>
    <row r="1050" spans="2:6" x14ac:dyDescent="0.2">
      <c r="B1050" s="20"/>
      <c r="F1050" s="20"/>
    </row>
    <row r="1051" spans="2:6" x14ac:dyDescent="0.2">
      <c r="B1051" s="20"/>
      <c r="F1051" s="20"/>
    </row>
    <row r="1052" spans="2:6" x14ac:dyDescent="0.2">
      <c r="B1052" s="20"/>
      <c r="F1052" s="20"/>
    </row>
    <row r="1053" spans="2:6" x14ac:dyDescent="0.2">
      <c r="B1053" s="20"/>
      <c r="F1053" s="20"/>
    </row>
    <row r="1054" spans="2:6" x14ac:dyDescent="0.2">
      <c r="B1054" s="20"/>
      <c r="F1054" s="20"/>
    </row>
    <row r="1055" spans="2:6" x14ac:dyDescent="0.2">
      <c r="B1055" s="20"/>
      <c r="F1055" s="20"/>
    </row>
    <row r="1056" spans="2:6" x14ac:dyDescent="0.2">
      <c r="B1056" s="20"/>
      <c r="F1056" s="20"/>
    </row>
    <row r="1057" spans="2:6" x14ac:dyDescent="0.2">
      <c r="B1057" s="20"/>
      <c r="F1057" s="20"/>
    </row>
    <row r="1058" spans="2:6" x14ac:dyDescent="0.2">
      <c r="B1058" s="20"/>
      <c r="F1058" s="20"/>
    </row>
    <row r="1059" spans="2:6" x14ac:dyDescent="0.2">
      <c r="B1059" s="20"/>
      <c r="F1059" s="20"/>
    </row>
    <row r="1060" spans="2:6" x14ac:dyDescent="0.2">
      <c r="B1060" s="20"/>
      <c r="F1060" s="20"/>
    </row>
    <row r="1061" spans="2:6" x14ac:dyDescent="0.2">
      <c r="B1061" s="20"/>
      <c r="F1061" s="20"/>
    </row>
    <row r="1062" spans="2:6" x14ac:dyDescent="0.2">
      <c r="B1062" s="20"/>
      <c r="F1062" s="20"/>
    </row>
    <row r="1063" spans="2:6" x14ac:dyDescent="0.2">
      <c r="B1063" s="20"/>
      <c r="F1063" s="20"/>
    </row>
    <row r="1064" spans="2:6" x14ac:dyDescent="0.2">
      <c r="B1064" s="20"/>
      <c r="F1064" s="20"/>
    </row>
    <row r="1065" spans="2:6" x14ac:dyDescent="0.2">
      <c r="B1065" s="20"/>
      <c r="F1065" s="20"/>
    </row>
    <row r="1066" spans="2:6" x14ac:dyDescent="0.2">
      <c r="B1066" s="20"/>
      <c r="F1066" s="20"/>
    </row>
    <row r="1067" spans="2:6" x14ac:dyDescent="0.2">
      <c r="B1067" s="20"/>
      <c r="F1067" s="20"/>
    </row>
    <row r="1068" spans="2:6" x14ac:dyDescent="0.2">
      <c r="B1068" s="20"/>
      <c r="F1068" s="20"/>
    </row>
    <row r="1069" spans="2:6" x14ac:dyDescent="0.2">
      <c r="B1069" s="20"/>
      <c r="F1069" s="20"/>
    </row>
    <row r="1070" spans="2:6" x14ac:dyDescent="0.2">
      <c r="B1070" s="20"/>
      <c r="F1070" s="20"/>
    </row>
    <row r="1071" spans="2:6" x14ac:dyDescent="0.2">
      <c r="B1071" s="20"/>
      <c r="F1071" s="20"/>
    </row>
    <row r="1072" spans="2:6" x14ac:dyDescent="0.2">
      <c r="B1072" s="20"/>
      <c r="F1072" s="20"/>
    </row>
    <row r="1073" spans="2:6" x14ac:dyDescent="0.2">
      <c r="B1073" s="20"/>
      <c r="F1073" s="20"/>
    </row>
    <row r="1074" spans="2:6" x14ac:dyDescent="0.2">
      <c r="B1074" s="20"/>
      <c r="F1074" s="20"/>
    </row>
    <row r="1075" spans="2:6" x14ac:dyDescent="0.2">
      <c r="B1075" s="20"/>
      <c r="F1075" s="20"/>
    </row>
    <row r="1076" spans="2:6" x14ac:dyDescent="0.2">
      <c r="B1076" s="20"/>
      <c r="F1076" s="20"/>
    </row>
    <row r="1077" spans="2:6" x14ac:dyDescent="0.2">
      <c r="B1077" s="20"/>
      <c r="F1077" s="20"/>
    </row>
    <row r="1078" spans="2:6" x14ac:dyDescent="0.2">
      <c r="B1078" s="20"/>
      <c r="F1078" s="20"/>
    </row>
    <row r="1079" spans="2:6" x14ac:dyDescent="0.2">
      <c r="B1079" s="20"/>
      <c r="F1079" s="20"/>
    </row>
    <row r="1080" spans="2:6" x14ac:dyDescent="0.2">
      <c r="B1080" s="20"/>
      <c r="F1080" s="20"/>
    </row>
    <row r="1081" spans="2:6" x14ac:dyDescent="0.2">
      <c r="B1081" s="20"/>
      <c r="F1081" s="20"/>
    </row>
    <row r="1082" spans="2:6" x14ac:dyDescent="0.2">
      <c r="B1082" s="20"/>
      <c r="F1082" s="20"/>
    </row>
    <row r="1083" spans="2:6" x14ac:dyDescent="0.2">
      <c r="B1083" s="20"/>
      <c r="F1083" s="20"/>
    </row>
    <row r="1084" spans="2:6" x14ac:dyDescent="0.2">
      <c r="B1084" s="20"/>
      <c r="F1084" s="20"/>
    </row>
    <row r="1085" spans="2:6" x14ac:dyDescent="0.2">
      <c r="B1085" s="20"/>
      <c r="F1085" s="20"/>
    </row>
    <row r="1086" spans="2:6" x14ac:dyDescent="0.2">
      <c r="B1086" s="20"/>
      <c r="F1086" s="20"/>
    </row>
    <row r="1087" spans="2:6" x14ac:dyDescent="0.2">
      <c r="B1087" s="20"/>
      <c r="F1087" s="20"/>
    </row>
    <row r="1088" spans="2:6" x14ac:dyDescent="0.2">
      <c r="B1088" s="20"/>
      <c r="F1088" s="20"/>
    </row>
    <row r="1089" spans="2:6" x14ac:dyDescent="0.2">
      <c r="B1089" s="20"/>
      <c r="F1089" s="20"/>
    </row>
    <row r="1090" spans="2:6" x14ac:dyDescent="0.2">
      <c r="B1090" s="20"/>
      <c r="F1090" s="20"/>
    </row>
    <row r="1091" spans="2:6" x14ac:dyDescent="0.2">
      <c r="B1091" s="20"/>
      <c r="F1091" s="20"/>
    </row>
    <row r="1092" spans="2:6" x14ac:dyDescent="0.2">
      <c r="B1092" s="20"/>
      <c r="F1092" s="20"/>
    </row>
    <row r="1093" spans="2:6" x14ac:dyDescent="0.2">
      <c r="B1093" s="20"/>
      <c r="F1093" s="20"/>
    </row>
    <row r="1094" spans="2:6" x14ac:dyDescent="0.2">
      <c r="B1094" s="20"/>
      <c r="F1094" s="20"/>
    </row>
    <row r="1095" spans="2:6" x14ac:dyDescent="0.2">
      <c r="B1095" s="20"/>
      <c r="F1095" s="20"/>
    </row>
    <row r="1096" spans="2:6" x14ac:dyDescent="0.2">
      <c r="B1096" s="20"/>
      <c r="F1096" s="20"/>
    </row>
    <row r="1097" spans="2:6" x14ac:dyDescent="0.2">
      <c r="B1097" s="20"/>
      <c r="F1097" s="20"/>
    </row>
    <row r="1098" spans="2:6" x14ac:dyDescent="0.2">
      <c r="B1098" s="20"/>
      <c r="F1098" s="20"/>
    </row>
    <row r="1099" spans="2:6" x14ac:dyDescent="0.2">
      <c r="B1099" s="20"/>
      <c r="F1099" s="20"/>
    </row>
    <row r="1100" spans="2:6" x14ac:dyDescent="0.2">
      <c r="B1100" s="20"/>
      <c r="F1100" s="20"/>
    </row>
    <row r="1101" spans="2:6" x14ac:dyDescent="0.2">
      <c r="B1101" s="20"/>
      <c r="F1101" s="20"/>
    </row>
    <row r="1102" spans="2:6" x14ac:dyDescent="0.2">
      <c r="B1102" s="20"/>
      <c r="F1102" s="20"/>
    </row>
    <row r="1103" spans="2:6" x14ac:dyDescent="0.2">
      <c r="B1103" s="20"/>
      <c r="F1103" s="20"/>
    </row>
    <row r="1104" spans="2:6" x14ac:dyDescent="0.2">
      <c r="B1104" s="20"/>
      <c r="F1104" s="20"/>
    </row>
    <row r="1105" spans="2:6" x14ac:dyDescent="0.2">
      <c r="B1105" s="20"/>
      <c r="F1105" s="20"/>
    </row>
    <row r="1106" spans="2:6" x14ac:dyDescent="0.2">
      <c r="B1106" s="20"/>
      <c r="F1106" s="20"/>
    </row>
    <row r="1107" spans="2:6" x14ac:dyDescent="0.2">
      <c r="B1107" s="20"/>
      <c r="F1107" s="20"/>
    </row>
    <row r="1108" spans="2:6" x14ac:dyDescent="0.2">
      <c r="B1108" s="20"/>
      <c r="F1108" s="20"/>
    </row>
    <row r="1109" spans="2:6" x14ac:dyDescent="0.2">
      <c r="B1109" s="20"/>
      <c r="F1109" s="20"/>
    </row>
    <row r="1110" spans="2:6" x14ac:dyDescent="0.2">
      <c r="B1110" s="20"/>
      <c r="F1110" s="20"/>
    </row>
    <row r="1111" spans="2:6" x14ac:dyDescent="0.2">
      <c r="B1111" s="20"/>
      <c r="F1111" s="20"/>
    </row>
    <row r="1112" spans="2:6" x14ac:dyDescent="0.2">
      <c r="B1112" s="20"/>
      <c r="F1112" s="20"/>
    </row>
    <row r="1113" spans="2:6" x14ac:dyDescent="0.2">
      <c r="B1113" s="20"/>
      <c r="F1113" s="20"/>
    </row>
    <row r="1114" spans="2:6" x14ac:dyDescent="0.2">
      <c r="B1114" s="20"/>
      <c r="F1114" s="20"/>
    </row>
    <row r="1115" spans="2:6" x14ac:dyDescent="0.2">
      <c r="B1115" s="20"/>
      <c r="F1115" s="20"/>
    </row>
    <row r="1116" spans="2:6" x14ac:dyDescent="0.2">
      <c r="B1116" s="20"/>
      <c r="F1116" s="20"/>
    </row>
    <row r="1117" spans="2:6" x14ac:dyDescent="0.2">
      <c r="B1117" s="20"/>
      <c r="F1117" s="20"/>
    </row>
    <row r="1118" spans="2:6" x14ac:dyDescent="0.2">
      <c r="B1118" s="20"/>
      <c r="F1118" s="20"/>
    </row>
    <row r="1119" spans="2:6" x14ac:dyDescent="0.2">
      <c r="B1119" s="20"/>
      <c r="F1119" s="20"/>
    </row>
    <row r="1120" spans="2:6" x14ac:dyDescent="0.2">
      <c r="B1120" s="20"/>
      <c r="F1120" s="20"/>
    </row>
    <row r="1121" spans="2:6" x14ac:dyDescent="0.2">
      <c r="B1121" s="20"/>
      <c r="F1121" s="20"/>
    </row>
    <row r="1122" spans="2:6" x14ac:dyDescent="0.2">
      <c r="B1122" s="20"/>
      <c r="F1122" s="20"/>
    </row>
    <row r="1123" spans="2:6" x14ac:dyDescent="0.2">
      <c r="B1123" s="20"/>
      <c r="F1123" s="20"/>
    </row>
    <row r="1124" spans="2:6" x14ac:dyDescent="0.2">
      <c r="B1124" s="20"/>
      <c r="F1124" s="20"/>
    </row>
    <row r="1125" spans="2:6" x14ac:dyDescent="0.2">
      <c r="B1125" s="20"/>
      <c r="F1125" s="20"/>
    </row>
    <row r="1126" spans="2:6" x14ac:dyDescent="0.2">
      <c r="B1126" s="20"/>
      <c r="F1126" s="20"/>
    </row>
    <row r="1127" spans="2:6" x14ac:dyDescent="0.2">
      <c r="B1127" s="20"/>
      <c r="F1127" s="20"/>
    </row>
    <row r="1128" spans="2:6" x14ac:dyDescent="0.2">
      <c r="B1128" s="20"/>
      <c r="F1128" s="20"/>
    </row>
    <row r="1129" spans="2:6" x14ac:dyDescent="0.2">
      <c r="B1129" s="20"/>
      <c r="F1129" s="20"/>
    </row>
    <row r="1130" spans="2:6" x14ac:dyDescent="0.2">
      <c r="B1130" s="20"/>
      <c r="F1130" s="20"/>
    </row>
    <row r="1131" spans="2:6" x14ac:dyDescent="0.2">
      <c r="B1131" s="20"/>
      <c r="F1131" s="20"/>
    </row>
    <row r="1132" spans="2:6" x14ac:dyDescent="0.2">
      <c r="B1132" s="20"/>
      <c r="F1132" s="20"/>
    </row>
    <row r="1133" spans="2:6" x14ac:dyDescent="0.2">
      <c r="B1133" s="20"/>
      <c r="F1133" s="20"/>
    </row>
    <row r="1134" spans="2:6" x14ac:dyDescent="0.2">
      <c r="B1134" s="20"/>
      <c r="F1134" s="20"/>
    </row>
    <row r="1135" spans="2:6" x14ac:dyDescent="0.2">
      <c r="B1135" s="20"/>
      <c r="F1135" s="20"/>
    </row>
    <row r="1136" spans="2:6" x14ac:dyDescent="0.2">
      <c r="B1136" s="20"/>
      <c r="F1136" s="20"/>
    </row>
    <row r="1137" spans="2:6" x14ac:dyDescent="0.2">
      <c r="B1137" s="20"/>
      <c r="F1137" s="20"/>
    </row>
    <row r="1138" spans="2:6" x14ac:dyDescent="0.2">
      <c r="B1138" s="20"/>
      <c r="F1138" s="20"/>
    </row>
    <row r="1139" spans="2:6" x14ac:dyDescent="0.2">
      <c r="B1139" s="20"/>
      <c r="F1139" s="20"/>
    </row>
  </sheetData>
  <phoneticPr fontId="8" type="noConversion"/>
  <hyperlinks>
    <hyperlink ref="A3" r:id="rId1" xr:uid="{00000000-0004-0000-0500-000000000000}"/>
    <hyperlink ref="P241" r:id="rId2" display="http://www.bav-astro.de/sfs/BAVM_link.php?BAVMnr=4" xr:uid="{00000000-0004-0000-0500-000001000000}"/>
    <hyperlink ref="P242" r:id="rId3" display="http://www.bav-astro.de/sfs/BAVM_link.php?BAVMnr=4" xr:uid="{00000000-0004-0000-0500-000002000000}"/>
    <hyperlink ref="P246" r:id="rId4" display="http://www.bav-astro.de/sfs/BAVM_link.php?BAVMnr=8" xr:uid="{00000000-0004-0000-0500-000003000000}"/>
    <hyperlink ref="P250" r:id="rId5" display="http://www.bav-astro.de/sfs/BAVM_link.php?BAVMnr=12" xr:uid="{00000000-0004-0000-0500-000004000000}"/>
    <hyperlink ref="P251" r:id="rId6" display="http://www.bav-astro.de/sfs/BAVM_link.php?BAVMnr=12" xr:uid="{00000000-0004-0000-0500-000005000000}"/>
    <hyperlink ref="P265" r:id="rId7" display="http://www.bav-astro.de/sfs/BAVM_link.php?BAVMnr=15" xr:uid="{00000000-0004-0000-0500-000006000000}"/>
    <hyperlink ref="P266" r:id="rId8" display="http://www.bav-astro.de/sfs/BAVM_link.php?BAVMnr=15" xr:uid="{00000000-0004-0000-0500-000007000000}"/>
    <hyperlink ref="P268" r:id="rId9" display="http://www.bav-astro.de/sfs/BAVM_link.php?BAVMnr=15" xr:uid="{00000000-0004-0000-0500-000008000000}"/>
    <hyperlink ref="P12" r:id="rId10" display="http://www.konkoly.hu/cgi-bin/IBVS?221" xr:uid="{00000000-0004-0000-0500-000009000000}"/>
    <hyperlink ref="P13" r:id="rId11" display="http://www.konkoly.hu/cgi-bin/IBVS?247" xr:uid="{00000000-0004-0000-0500-00000A000000}"/>
    <hyperlink ref="P14" r:id="rId12" display="http://www.konkoly.hu/cgi-bin/IBVS?247" xr:uid="{00000000-0004-0000-0500-00000B000000}"/>
    <hyperlink ref="P285" r:id="rId13" display="http://www.konkoly.hu/cgi-bin/IBVS?369" xr:uid="{00000000-0004-0000-0500-00000C000000}"/>
    <hyperlink ref="P17" r:id="rId14" display="http://www.konkoly.hu/cgi-bin/IBVS?369" xr:uid="{00000000-0004-0000-0500-00000D000000}"/>
    <hyperlink ref="P18" r:id="rId15" display="http://www.konkoly.hu/cgi-bin/IBVS?369" xr:uid="{00000000-0004-0000-0500-00000E000000}"/>
    <hyperlink ref="P20" r:id="rId16" display="http://www.konkoly.hu/cgi-bin/IBVS?369" xr:uid="{00000000-0004-0000-0500-00000F000000}"/>
    <hyperlink ref="P21" r:id="rId17" display="http://www.konkoly.hu/cgi-bin/IBVS?369" xr:uid="{00000000-0004-0000-0500-000010000000}"/>
    <hyperlink ref="P22" r:id="rId18" display="http://www.konkoly.hu/cgi-bin/IBVS?530" xr:uid="{00000000-0004-0000-0500-000011000000}"/>
    <hyperlink ref="P304" r:id="rId19" display="http://www.konkoly.hu/cgi-bin/IBVS?647" xr:uid="{00000000-0004-0000-0500-000012000000}"/>
    <hyperlink ref="P23" r:id="rId20" display="http://www.konkoly.hu/cgi-bin/IBVS?838" xr:uid="{00000000-0004-0000-0500-000013000000}"/>
    <hyperlink ref="P24" r:id="rId21" display="http://www.konkoly.hu/cgi-bin/IBVS?740" xr:uid="{00000000-0004-0000-0500-000014000000}"/>
    <hyperlink ref="P25" r:id="rId22" display="http://www.konkoly.hu/cgi-bin/IBVS?740" xr:uid="{00000000-0004-0000-0500-000015000000}"/>
    <hyperlink ref="P316" r:id="rId23" display="http://www.bav-astro.de/sfs/BAVM_link.php?BAVMnr=28" xr:uid="{00000000-0004-0000-0500-000016000000}"/>
    <hyperlink ref="P26" r:id="rId24" display="http://www.konkoly.hu/cgi-bin/IBVS?1119" xr:uid="{00000000-0004-0000-0500-000017000000}"/>
    <hyperlink ref="P40" r:id="rId25" display="http://www.bav-astro.de/sfs/BAVM_link.php?BAVMnr=31" xr:uid="{00000000-0004-0000-0500-000018000000}"/>
    <hyperlink ref="P62" r:id="rId26" display="http://www.bav-astro.de/sfs/BAVM_link.php?BAVMnr=38" xr:uid="{00000000-0004-0000-0500-000019000000}"/>
    <hyperlink ref="P78" r:id="rId27" display="http://www.bav-astro.de/sfs/BAVM_link.php?BAVMnr=39" xr:uid="{00000000-0004-0000-0500-00001A000000}"/>
    <hyperlink ref="P80" r:id="rId28" display="http://www.bav-astro.de/sfs/BAVM_link.php?BAVMnr=43" xr:uid="{00000000-0004-0000-0500-00001B000000}"/>
    <hyperlink ref="P91" r:id="rId29" display="http://www.bav-astro.de/sfs/BAVM_link.php?BAVMnr=43" xr:uid="{00000000-0004-0000-0500-00001C000000}"/>
    <hyperlink ref="P110" r:id="rId30" display="http://www.bav-astro.de/sfs/BAVM_link.php?BAVMnr=56" xr:uid="{00000000-0004-0000-0500-00001D000000}"/>
    <hyperlink ref="P113" r:id="rId31" display="http://www.bav-astro.de/sfs/BAVM_link.php?BAVMnr=59" xr:uid="{00000000-0004-0000-0500-00001E000000}"/>
    <hyperlink ref="P115" r:id="rId32" display="http://www.bav-astro.de/sfs/BAVM_link.php?BAVMnr=60" xr:uid="{00000000-0004-0000-0500-00001F000000}"/>
    <hyperlink ref="P142" r:id="rId33" display="http://www.bav-astro.de/sfs/BAVM_link.php?BAVMnr=79" xr:uid="{00000000-0004-0000-0500-000020000000}"/>
    <hyperlink ref="P151" r:id="rId34" display="http://var.astro.cz/oejv/issues/oejv0060.pdf" xr:uid="{00000000-0004-0000-0500-000021000000}"/>
    <hyperlink ref="P153" r:id="rId35" display="http://www.bav-astro.de/sfs/BAVM_link.php?BAVMnr=91" xr:uid="{00000000-0004-0000-0500-000022000000}"/>
    <hyperlink ref="P154" r:id="rId36" display="http://www.konkoly.hu/cgi-bin/IBVS?4534" xr:uid="{00000000-0004-0000-0500-000023000000}"/>
    <hyperlink ref="P155" r:id="rId37" display="http://www.konkoly.hu/cgi-bin/IBVS?4534" xr:uid="{00000000-0004-0000-0500-000024000000}"/>
    <hyperlink ref="P375" r:id="rId38" display="http://www.bav-astro.de/sfs/BAVM_link.php?BAVMnr=117" xr:uid="{00000000-0004-0000-0500-000025000000}"/>
    <hyperlink ref="P156" r:id="rId39" display="http://www.konkoly.hu/cgi-bin/IBVS?4877" xr:uid="{00000000-0004-0000-0500-000026000000}"/>
    <hyperlink ref="P157" r:id="rId40" display="http://www.konkoly.hu/cgi-bin/IBVS?4877" xr:uid="{00000000-0004-0000-0500-000027000000}"/>
    <hyperlink ref="P394" r:id="rId41" display="http://www.bav-astro.de/sfs/BAVM_link.php?BAVMnr=122" xr:uid="{00000000-0004-0000-0500-000028000000}"/>
    <hyperlink ref="P396" r:id="rId42" display="http://var.astro.cz/oejv/issues/oejv0074.pdf" xr:uid="{00000000-0004-0000-0500-000029000000}"/>
    <hyperlink ref="P158" r:id="rId43" display="http://www.konkoly.hu/cgi-bin/IBVS?5623" xr:uid="{00000000-0004-0000-0500-00002A000000}"/>
    <hyperlink ref="P378" r:id="rId44" display="http://www.bav-astro.de/sfs/BAVM_link.php?BAVMnr=143" xr:uid="{00000000-0004-0000-0500-00002B000000}"/>
    <hyperlink ref="P379" r:id="rId45" display="http://www.bav-astro.de/sfs/BAVM_link.php?BAVMnr=143" xr:uid="{00000000-0004-0000-0500-00002C000000}"/>
    <hyperlink ref="P398" r:id="rId46" display="http://var.astro.cz/oejv/issues/oejv0074.pdf" xr:uid="{00000000-0004-0000-0500-00002D000000}"/>
    <hyperlink ref="P380" r:id="rId47" display="http://www.bav-astro.de/sfs/BAVM_link.php?BAVMnr=154" xr:uid="{00000000-0004-0000-0500-00002E000000}"/>
    <hyperlink ref="P381" r:id="rId48" display="http://www.bav-astro.de/sfs/BAVM_link.php?BAVMnr=171" xr:uid="{00000000-0004-0000-0500-00002F000000}"/>
    <hyperlink ref="P159" r:id="rId49" display="http://www.bav-astro.de/sfs/BAVM_link.php?BAVMnr=173" xr:uid="{00000000-0004-0000-0500-000030000000}"/>
    <hyperlink ref="P160" r:id="rId50" display="http://www.konkoly.hu/cgi-bin/IBVS?5754" xr:uid="{00000000-0004-0000-0500-000031000000}"/>
    <hyperlink ref="P161" r:id="rId51" display="http://www.bav-astro.de/sfs/BAVM_link.php?BAVMnr=178" xr:uid="{00000000-0004-0000-0500-000032000000}"/>
    <hyperlink ref="P162" r:id="rId52" display="http://www.aavso.org/sites/default/files/jaavso/v36n2/186.pdf" xr:uid="{00000000-0004-0000-0500-000033000000}"/>
    <hyperlink ref="P163" r:id="rId53" display="http://www.aavso.org/sites/default/files/jaavso/v36n2/186.pdf" xr:uid="{00000000-0004-0000-0500-000034000000}"/>
    <hyperlink ref="P164" r:id="rId54" display="http://www.aavso.org/sites/default/files/jaavso/v36n2/186.pdf" xr:uid="{00000000-0004-0000-0500-000035000000}"/>
    <hyperlink ref="P384" r:id="rId55" display="http://www.bav-astro.de/sfs/BAVM_link.php?BAVMnr=203" xr:uid="{00000000-0004-0000-0500-000036000000}"/>
    <hyperlink ref="P165" r:id="rId56" display="http://www.konkoly.hu/cgi-bin/IBVS?5938" xr:uid="{00000000-0004-0000-0500-000037000000}"/>
    <hyperlink ref="P166" r:id="rId57" display="http://www.bav-astro.de/sfs/BAVM_link.php?BAVMnr=209" xr:uid="{00000000-0004-0000-0500-000038000000}"/>
    <hyperlink ref="P403" r:id="rId58" display="http://var.astro.cz/oejv/issues/oejv0137.pdf" xr:uid="{00000000-0004-0000-0500-000039000000}"/>
    <hyperlink ref="P404" r:id="rId59" display="http://var.astro.cz/oejv/issues/oejv0137.pdf" xr:uid="{00000000-0004-0000-0500-00003A000000}"/>
    <hyperlink ref="P405" r:id="rId60" display="http://var.astro.cz/oejv/issues/oejv0137.pdf" xr:uid="{00000000-0004-0000-0500-00003B000000}"/>
    <hyperlink ref="P169" r:id="rId61" display="http://var.astro.cz/oejv/issues/oejv0160.pdf" xr:uid="{00000000-0004-0000-0500-00003C000000}"/>
    <hyperlink ref="P170" r:id="rId62" display="http://var.astro.cz/oejv/issues/oejv0160.pdf" xr:uid="{00000000-0004-0000-0500-00003D000000}"/>
    <hyperlink ref="P171" r:id="rId63" display="http://var.astro.cz/oejv/issues/oejv0160.pdf" xr:uid="{00000000-0004-0000-0500-00003E000000}"/>
    <hyperlink ref="P172" r:id="rId64" display="http://var.astro.cz/oejv/issues/oejv0160.pdf" xr:uid="{00000000-0004-0000-0500-00003F000000}"/>
    <hyperlink ref="P385" r:id="rId65" display="http://www.konkoly.hu/cgi-bin/IBVS?6095" xr:uid="{00000000-0004-0000-0500-000040000000}"/>
    <hyperlink ref="P386" r:id="rId66" display="http://www.konkoly.hu/cgi-bin/IBVS?6095" xr:uid="{00000000-0004-0000-0500-000041000000}"/>
    <hyperlink ref="P174" r:id="rId67" display="http://www.bav-astro.de/sfs/BAVM_link.php?BAVMnr=232" xr:uid="{00000000-0004-0000-0500-000042000000}"/>
  </hyperlinks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266"/>
  <sheetViews>
    <sheetView topLeftCell="A350" workbookViewId="0">
      <selection activeCell="A363" sqref="A363:D384"/>
    </sheetView>
  </sheetViews>
  <sheetFormatPr defaultRowHeight="12.75" x14ac:dyDescent="0.2"/>
  <cols>
    <col min="1" max="1" width="18.140625" style="14" customWidth="1"/>
    <col min="2" max="2" width="4.28515625" style="17" customWidth="1"/>
    <col min="3" max="3" width="10.7109375" style="17" customWidth="1"/>
    <col min="4" max="4" width="5" style="17" customWidth="1"/>
    <col min="5" max="5" width="17.28515625" style="17" customWidth="1"/>
    <col min="6" max="6" width="4" style="51" customWidth="1"/>
    <col min="7" max="11" width="9.140625" style="17"/>
    <col min="12" max="12" width="14" style="17" customWidth="1"/>
    <col min="13" max="13" width="12" style="17" customWidth="1"/>
    <col min="14" max="14" width="14.28515625" style="17" customWidth="1"/>
    <col min="15" max="16384" width="9.140625" style="17"/>
  </cols>
  <sheetData>
    <row r="1" spans="1:15" ht="18" x14ac:dyDescent="0.25">
      <c r="A1" s="47" t="s">
        <v>722</v>
      </c>
      <c r="F1" s="17"/>
    </row>
    <row r="2" spans="1:15" x14ac:dyDescent="0.2">
      <c r="F2" s="17"/>
    </row>
    <row r="3" spans="1:15" x14ac:dyDescent="0.2">
      <c r="A3" s="48" t="s">
        <v>723</v>
      </c>
      <c r="F3" s="17"/>
    </row>
    <row r="4" spans="1:15" x14ac:dyDescent="0.2">
      <c r="F4" s="17"/>
    </row>
    <row r="5" spans="1:15" x14ac:dyDescent="0.2">
      <c r="F5" s="17"/>
    </row>
    <row r="6" spans="1:15" x14ac:dyDescent="0.2">
      <c r="F6" s="17"/>
    </row>
    <row r="7" spans="1:15" x14ac:dyDescent="0.2">
      <c r="F7" s="17"/>
    </row>
    <row r="8" spans="1:15" x14ac:dyDescent="0.2">
      <c r="F8" s="17"/>
    </row>
    <row r="9" spans="1:15" x14ac:dyDescent="0.2">
      <c r="F9" s="17"/>
    </row>
    <row r="10" spans="1:15" ht="13.5" thickBot="1" x14ac:dyDescent="0.25">
      <c r="F10" s="49"/>
      <c r="G10" s="49"/>
      <c r="H10" s="49"/>
      <c r="I10" s="49"/>
      <c r="J10" s="49"/>
      <c r="K10" s="49"/>
      <c r="L10" s="49"/>
      <c r="M10" s="49"/>
      <c r="N10" s="49"/>
    </row>
    <row r="11" spans="1:15" x14ac:dyDescent="0.2">
      <c r="A11" s="14" t="str">
        <f t="shared" ref="A11:A74" si="0">L11</f>
        <v>Fitch W F</v>
      </c>
      <c r="B11" s="20" t="str">
        <f t="shared" ref="B11:B74" si="1">IF(J11="s","II","I")</f>
        <v>I</v>
      </c>
      <c r="C11" s="14">
        <f t="shared" ref="C11:C74" si="2">I11</f>
        <v>34531.747000000003</v>
      </c>
      <c r="D11" s="17" t="str">
        <f t="shared" ref="D11:D74" si="3">K11</f>
        <v>pe</v>
      </c>
      <c r="E11" s="50">
        <f>VLOOKUP(C11,'Active 1'!C$21:E$746,3,FALSE)</f>
        <v>-3318.9903825667229</v>
      </c>
      <c r="G11" s="17">
        <v>-8765</v>
      </c>
      <c r="H11" s="17">
        <v>9.7999999999999997E-3</v>
      </c>
      <c r="I11" s="17">
        <v>34531.747000000003</v>
      </c>
      <c r="J11" s="17" t="s">
        <v>724</v>
      </c>
      <c r="K11" s="17" t="s">
        <v>931</v>
      </c>
      <c r="L11" s="17" t="s">
        <v>932</v>
      </c>
      <c r="N11" s="17" t="s">
        <v>933</v>
      </c>
    </row>
    <row r="12" spans="1:15" x14ac:dyDescent="0.2">
      <c r="A12" s="14" t="str">
        <f t="shared" si="0"/>
        <v>Hazel L</v>
      </c>
      <c r="B12" s="20" t="str">
        <f t="shared" si="1"/>
        <v>I</v>
      </c>
      <c r="C12" s="14">
        <f t="shared" si="2"/>
        <v>39591.843999999997</v>
      </c>
      <c r="D12" s="17" t="str">
        <f t="shared" si="3"/>
        <v>vis</v>
      </c>
      <c r="E12" s="50">
        <f>VLOOKUP(C12,'Active 1'!C$21:E$746,3,FALSE)</f>
        <v>-51.996204936039454</v>
      </c>
      <c r="G12" s="17">
        <v>-5498</v>
      </c>
      <c r="H12" s="17">
        <v>-5.7000000000000002E-3</v>
      </c>
      <c r="I12" s="17">
        <v>39591.843999999997</v>
      </c>
      <c r="J12" s="17" t="s">
        <v>724</v>
      </c>
      <c r="K12" s="17" t="s">
        <v>700</v>
      </c>
      <c r="L12" s="17" t="s">
        <v>963</v>
      </c>
      <c r="O12" s="17" t="s">
        <v>964</v>
      </c>
    </row>
    <row r="13" spans="1:15" x14ac:dyDescent="0.2">
      <c r="A13" s="14" t="str">
        <f t="shared" si="0"/>
        <v>Hazel L</v>
      </c>
      <c r="B13" s="20" t="str">
        <f t="shared" si="1"/>
        <v>I</v>
      </c>
      <c r="C13" s="14">
        <f t="shared" si="2"/>
        <v>39650.673000000003</v>
      </c>
      <c r="D13" s="17" t="str">
        <f t="shared" si="3"/>
        <v>vis</v>
      </c>
      <c r="E13" s="50">
        <f>VLOOKUP(C13,'Active 1'!C$21:E$746,3,FALSE)</f>
        <v>-14.013929008156529</v>
      </c>
      <c r="G13" s="17">
        <v>-5460</v>
      </c>
      <c r="H13" s="17">
        <v>-3.32E-2</v>
      </c>
      <c r="I13" s="17">
        <v>39650.673000000003</v>
      </c>
      <c r="J13" s="17" t="s">
        <v>724</v>
      </c>
      <c r="K13" s="17" t="s">
        <v>700</v>
      </c>
      <c r="L13" s="17" t="s">
        <v>963</v>
      </c>
      <c r="O13" s="17" t="s">
        <v>965</v>
      </c>
    </row>
    <row r="14" spans="1:15" x14ac:dyDescent="0.2">
      <c r="A14" s="14" t="str">
        <f t="shared" si="0"/>
        <v>Hazel L</v>
      </c>
      <c r="B14" s="20" t="str">
        <f t="shared" si="1"/>
        <v>I</v>
      </c>
      <c r="C14" s="14">
        <f t="shared" si="2"/>
        <v>39667.716</v>
      </c>
      <c r="D14" s="17" t="str">
        <f t="shared" si="3"/>
        <v>vis</v>
      </c>
      <c r="E14" s="50">
        <f>VLOOKUP(C14,'Active 1'!C$21:E$746,3,FALSE)</f>
        <v>-3.0103095579063135</v>
      </c>
      <c r="G14" s="17">
        <v>-5449</v>
      </c>
      <c r="H14" s="17">
        <v>-2.7699999999999999E-2</v>
      </c>
      <c r="I14" s="17">
        <v>39667.716</v>
      </c>
      <c r="J14" s="17" t="s">
        <v>724</v>
      </c>
      <c r="K14" s="17" t="s">
        <v>700</v>
      </c>
      <c r="L14" s="17" t="s">
        <v>963</v>
      </c>
      <c r="O14" s="17" t="s">
        <v>965</v>
      </c>
    </row>
    <row r="15" spans="1:15" x14ac:dyDescent="0.2">
      <c r="A15" s="14" t="str">
        <f t="shared" si="0"/>
        <v>Zinner E</v>
      </c>
      <c r="B15" s="20" t="str">
        <f t="shared" si="1"/>
        <v>I</v>
      </c>
      <c r="C15" s="14">
        <f t="shared" si="2"/>
        <v>19876.465</v>
      </c>
      <c r="D15" s="17" t="str">
        <f t="shared" si="3"/>
        <v>vis</v>
      </c>
      <c r="E15" s="50">
        <f>VLOOKUP(C15,'Active 1'!C$21:E$746,3,FALSE)</f>
        <v>-12781.006815361552</v>
      </c>
      <c r="G15" s="17">
        <v>-18227</v>
      </c>
      <c r="H15" s="17">
        <v>3.3E-3</v>
      </c>
      <c r="I15" s="17">
        <v>19876.465</v>
      </c>
      <c r="J15" s="17" t="s">
        <v>724</v>
      </c>
      <c r="K15" s="17" t="s">
        <v>700</v>
      </c>
      <c r="L15" s="17" t="s">
        <v>888</v>
      </c>
      <c r="N15" s="17" t="s">
        <v>889</v>
      </c>
    </row>
    <row r="16" spans="1:15" x14ac:dyDescent="0.2">
      <c r="A16" s="14" t="str">
        <f t="shared" si="0"/>
        <v>Grouiller</v>
      </c>
      <c r="B16" s="20" t="str">
        <f t="shared" si="1"/>
        <v>I</v>
      </c>
      <c r="C16" s="14">
        <f t="shared" si="2"/>
        <v>22882.799999999999</v>
      </c>
      <c r="D16" s="17" t="str">
        <f t="shared" si="3"/>
        <v>vis</v>
      </c>
      <c r="E16" s="50">
        <f>VLOOKUP(C16,'Active 1'!C$21:E$746,3,FALSE)</f>
        <v>-10840.000755397219</v>
      </c>
      <c r="G16" s="17">
        <v>-16286</v>
      </c>
      <c r="H16" s="17">
        <v>8.8000000000000005E-3</v>
      </c>
      <c r="I16" s="17">
        <v>22882.799999999999</v>
      </c>
      <c r="J16" s="17" t="s">
        <v>724</v>
      </c>
      <c r="K16" s="17" t="s">
        <v>700</v>
      </c>
      <c r="L16" s="17" t="s">
        <v>890</v>
      </c>
      <c r="N16" s="17" t="s">
        <v>891</v>
      </c>
    </row>
    <row r="17" spans="1:14" x14ac:dyDescent="0.2">
      <c r="A17" s="14" t="str">
        <f t="shared" si="0"/>
        <v>Nijland A A</v>
      </c>
      <c r="B17" s="20" t="str">
        <f t="shared" si="1"/>
        <v>I</v>
      </c>
      <c r="C17" s="14">
        <f t="shared" si="2"/>
        <v>23553.469000000001</v>
      </c>
      <c r="D17" s="17" t="str">
        <f t="shared" si="3"/>
        <v>vis</v>
      </c>
      <c r="E17" s="50">
        <f>VLOOKUP(C17,'Active 1'!C$21:E$746,3,FALSE)</f>
        <v>-10406.990930068296</v>
      </c>
      <c r="G17" s="17">
        <v>-15853</v>
      </c>
      <c r="H17" s="17">
        <v>2.3199999999999998E-2</v>
      </c>
      <c r="I17" s="17">
        <v>23553.469000000001</v>
      </c>
      <c r="J17" s="17" t="s">
        <v>724</v>
      </c>
      <c r="K17" s="17" t="s">
        <v>700</v>
      </c>
      <c r="L17" s="17" t="s">
        <v>892</v>
      </c>
      <c r="N17" s="17" t="s">
        <v>893</v>
      </c>
    </row>
    <row r="18" spans="1:14" x14ac:dyDescent="0.2">
      <c r="A18" s="14" t="str">
        <f t="shared" si="0"/>
        <v>Nijland A A</v>
      </c>
      <c r="B18" s="20" t="str">
        <f t="shared" si="1"/>
        <v>I</v>
      </c>
      <c r="C18" s="14">
        <f t="shared" si="2"/>
        <v>23635.550999999999</v>
      </c>
      <c r="D18" s="17" t="str">
        <f t="shared" si="3"/>
        <v>vis</v>
      </c>
      <c r="E18" s="50">
        <f>VLOOKUP(C18,'Active 1'!C$21:E$746,3,FALSE)</f>
        <v>-10353.995618696148</v>
      </c>
      <c r="G18" s="17">
        <v>-15800</v>
      </c>
      <c r="H18" s="17">
        <v>1.5800000000000002E-2</v>
      </c>
      <c r="I18" s="17">
        <v>23635.550999999999</v>
      </c>
      <c r="J18" s="17" t="s">
        <v>724</v>
      </c>
      <c r="K18" s="17" t="s">
        <v>700</v>
      </c>
      <c r="L18" s="17" t="s">
        <v>892</v>
      </c>
      <c r="N18" s="17" t="s">
        <v>893</v>
      </c>
    </row>
    <row r="19" spans="1:14" x14ac:dyDescent="0.2">
      <c r="A19" s="14" t="str">
        <f t="shared" si="0"/>
        <v>Nijland A A</v>
      </c>
      <c r="B19" s="20" t="str">
        <f t="shared" si="1"/>
        <v>I</v>
      </c>
      <c r="C19" s="14">
        <f t="shared" si="2"/>
        <v>23666.522000000001</v>
      </c>
      <c r="D19" s="17" t="str">
        <f t="shared" si="3"/>
        <v>vis</v>
      </c>
      <c r="E19" s="50">
        <f>VLOOKUP(C19,'Active 1'!C$21:E$746,3,FALSE)</f>
        <v>-10333.999544179116</v>
      </c>
      <c r="G19" s="17">
        <v>-15780</v>
      </c>
      <c r="H19" s="17">
        <v>9.7000000000000003E-3</v>
      </c>
      <c r="I19" s="17">
        <v>23666.522000000001</v>
      </c>
      <c r="J19" s="17" t="s">
        <v>724</v>
      </c>
      <c r="K19" s="17" t="s">
        <v>700</v>
      </c>
      <c r="L19" s="17" t="s">
        <v>892</v>
      </c>
      <c r="N19" s="17" t="s">
        <v>893</v>
      </c>
    </row>
    <row r="20" spans="1:14" x14ac:dyDescent="0.2">
      <c r="A20" s="14" t="str">
        <f t="shared" si="0"/>
        <v>Nijland A A</v>
      </c>
      <c r="B20" s="20" t="str">
        <f t="shared" si="1"/>
        <v>I</v>
      </c>
      <c r="C20" s="14">
        <f t="shared" si="2"/>
        <v>23934.460999999999</v>
      </c>
      <c r="D20" s="17" t="str">
        <f t="shared" si="3"/>
        <v>vis</v>
      </c>
      <c r="E20" s="50">
        <f>VLOOKUP(C20,'Active 1'!C$21:E$746,3,FALSE)</f>
        <v>-10161.00777090675</v>
      </c>
      <c r="G20" s="17">
        <v>-15607</v>
      </c>
      <c r="H20" s="17">
        <v>-3.3999999999999998E-3</v>
      </c>
      <c r="I20" s="17">
        <v>23934.460999999999</v>
      </c>
      <c r="J20" s="17" t="s">
        <v>724</v>
      </c>
      <c r="K20" s="17" t="s">
        <v>700</v>
      </c>
      <c r="L20" s="17" t="s">
        <v>892</v>
      </c>
      <c r="N20" s="17" t="s">
        <v>893</v>
      </c>
    </row>
    <row r="21" spans="1:14" x14ac:dyDescent="0.2">
      <c r="A21" s="14" t="str">
        <f t="shared" si="0"/>
        <v>Gadomski J</v>
      </c>
      <c r="B21" s="20" t="str">
        <f t="shared" si="1"/>
        <v>I</v>
      </c>
      <c r="C21" s="14">
        <f t="shared" si="2"/>
        <v>24072.32</v>
      </c>
      <c r="D21" s="17" t="str">
        <f t="shared" si="3"/>
        <v>vis</v>
      </c>
      <c r="E21" s="50">
        <f>VLOOKUP(C21,'Active 1'!C$21:E$746,3,FALSE)</f>
        <v>-10072.000672755472</v>
      </c>
      <c r="G21" s="17">
        <v>-15518</v>
      </c>
      <c r="H21" s="17">
        <v>7.4000000000000003E-3</v>
      </c>
      <c r="I21" s="17">
        <v>24072.32</v>
      </c>
      <c r="J21" s="17" t="s">
        <v>724</v>
      </c>
      <c r="K21" s="17" t="s">
        <v>700</v>
      </c>
      <c r="L21" s="17" t="s">
        <v>894</v>
      </c>
      <c r="N21" s="17" t="s">
        <v>895</v>
      </c>
    </row>
    <row r="22" spans="1:14" x14ac:dyDescent="0.2">
      <c r="A22" s="14" t="str">
        <f t="shared" si="0"/>
        <v>Nijland A A</v>
      </c>
      <c r="B22" s="20" t="str">
        <f t="shared" si="1"/>
        <v>I</v>
      </c>
      <c r="C22" s="14">
        <f t="shared" si="2"/>
        <v>24117.237000000001</v>
      </c>
      <c r="D22" s="17" t="str">
        <f t="shared" si="3"/>
        <v>vis</v>
      </c>
      <c r="E22" s="50">
        <f>VLOOKUP(C22,'Active 1'!C$21:E$746,3,FALSE)</f>
        <v>-10043.000521676027</v>
      </c>
      <c r="G22" s="17">
        <v>-15489</v>
      </c>
      <c r="H22" s="17">
        <v>7.6E-3</v>
      </c>
      <c r="I22" s="17">
        <v>24117.237000000001</v>
      </c>
      <c r="J22" s="17" t="s">
        <v>724</v>
      </c>
      <c r="K22" s="17" t="s">
        <v>700</v>
      </c>
      <c r="L22" s="17" t="s">
        <v>892</v>
      </c>
      <c r="N22" s="17" t="s">
        <v>893</v>
      </c>
    </row>
    <row r="23" spans="1:14" x14ac:dyDescent="0.2">
      <c r="A23" s="14" t="str">
        <f t="shared" si="0"/>
        <v>Lange G A</v>
      </c>
      <c r="B23" s="20" t="str">
        <f t="shared" si="1"/>
        <v>I</v>
      </c>
      <c r="C23" s="14">
        <f t="shared" si="2"/>
        <v>24151.313999999998</v>
      </c>
      <c r="D23" s="17" t="str">
        <f t="shared" si="3"/>
        <v>vis</v>
      </c>
      <c r="E23" s="50">
        <f>VLOOKUP(C23,'Active 1'!C$21:E$746,3,FALSE)</f>
        <v>-10020.999093523344</v>
      </c>
      <c r="G23" s="17">
        <v>-15467</v>
      </c>
      <c r="H23" s="17">
        <v>9.7999999999999997E-3</v>
      </c>
      <c r="I23" s="17">
        <v>24151.313999999998</v>
      </c>
      <c r="J23" s="17" t="s">
        <v>724</v>
      </c>
      <c r="K23" s="17" t="s">
        <v>700</v>
      </c>
      <c r="L23" s="17" t="s">
        <v>896</v>
      </c>
      <c r="N23" s="17" t="s">
        <v>897</v>
      </c>
    </row>
    <row r="24" spans="1:14" x14ac:dyDescent="0.2">
      <c r="A24" s="14" t="str">
        <f t="shared" si="0"/>
        <v>Zessewitsch V P</v>
      </c>
      <c r="B24" s="20" t="str">
        <f t="shared" si="1"/>
        <v>I</v>
      </c>
      <c r="C24" s="14">
        <f t="shared" si="2"/>
        <v>24357.32</v>
      </c>
      <c r="D24" s="17" t="str">
        <f t="shared" si="3"/>
        <v>vis</v>
      </c>
      <c r="E24" s="50">
        <f>VLOOKUP(C24,'Active 1'!C$21:E$746,3,FALSE)</f>
        <v>-9887.9936585372161</v>
      </c>
      <c r="G24" s="17">
        <v>-15334</v>
      </c>
      <c r="H24" s="17">
        <v>1.7899999999999999E-2</v>
      </c>
      <c r="I24" s="17">
        <v>24357.32</v>
      </c>
      <c r="J24" s="17" t="s">
        <v>724</v>
      </c>
      <c r="K24" s="17" t="s">
        <v>700</v>
      </c>
      <c r="L24" s="17" t="s">
        <v>898</v>
      </c>
      <c r="N24" s="17" t="s">
        <v>899</v>
      </c>
    </row>
    <row r="25" spans="1:14" x14ac:dyDescent="0.2">
      <c r="A25" s="14" t="str">
        <f t="shared" si="0"/>
        <v>Zessewitsch V P</v>
      </c>
      <c r="B25" s="20" t="str">
        <f t="shared" si="1"/>
        <v>I</v>
      </c>
      <c r="C25" s="14">
        <f t="shared" si="2"/>
        <v>24363.508999999998</v>
      </c>
      <c r="D25" s="17" t="str">
        <f t="shared" si="3"/>
        <v>vis</v>
      </c>
      <c r="E25" s="50">
        <f>VLOOKUP(C25,'Active 1'!C$21:E$746,3,FALSE)</f>
        <v>-9883.9978009547722</v>
      </c>
      <c r="G25" s="17">
        <v>-15330</v>
      </c>
      <c r="H25" s="17">
        <v>1.15E-2</v>
      </c>
      <c r="I25" s="17">
        <v>24363.508999999998</v>
      </c>
      <c r="J25" s="17" t="s">
        <v>724</v>
      </c>
      <c r="K25" s="17" t="s">
        <v>700</v>
      </c>
      <c r="L25" s="17" t="s">
        <v>898</v>
      </c>
      <c r="N25" s="17" t="s">
        <v>900</v>
      </c>
    </row>
    <row r="26" spans="1:14" x14ac:dyDescent="0.2">
      <c r="A26" s="14" t="str">
        <f t="shared" si="0"/>
        <v>Nijland A A</v>
      </c>
      <c r="B26" s="20" t="str">
        <f t="shared" si="1"/>
        <v>I</v>
      </c>
      <c r="C26" s="14">
        <f t="shared" si="2"/>
        <v>24481.212</v>
      </c>
      <c r="D26" s="17" t="str">
        <f t="shared" si="3"/>
        <v>vis</v>
      </c>
      <c r="E26" s="50">
        <f>VLOOKUP(C26,'Active 1'!C$21:E$746,3,FALSE)</f>
        <v>-9808.0041953599266</v>
      </c>
      <c r="G26" s="17">
        <v>-15254</v>
      </c>
      <c r="H26" s="17">
        <v>1.4E-3</v>
      </c>
      <c r="I26" s="17">
        <v>24481.212</v>
      </c>
      <c r="J26" s="17" t="s">
        <v>724</v>
      </c>
      <c r="K26" s="17" t="s">
        <v>700</v>
      </c>
      <c r="L26" s="17" t="s">
        <v>892</v>
      </c>
      <c r="N26" s="17" t="s">
        <v>893</v>
      </c>
    </row>
    <row r="27" spans="1:14" x14ac:dyDescent="0.2">
      <c r="A27" s="14" t="str">
        <f t="shared" si="0"/>
        <v>Gadomski J</v>
      </c>
      <c r="B27" s="20" t="str">
        <f t="shared" si="1"/>
        <v>I</v>
      </c>
      <c r="C27" s="14">
        <f t="shared" si="2"/>
        <v>24600.487000000001</v>
      </c>
      <c r="D27" s="17" t="str">
        <f t="shared" si="3"/>
        <v>vis</v>
      </c>
      <c r="E27" s="50">
        <f>VLOOKUP(C27,'Active 1'!C$21:E$746,3,FALSE)</f>
        <v>-9730.9956458129691</v>
      </c>
      <c r="G27" s="17">
        <v>-15177</v>
      </c>
      <c r="H27" s="17">
        <v>1.4500000000000001E-2</v>
      </c>
      <c r="I27" s="17">
        <v>24600.487000000001</v>
      </c>
      <c r="J27" s="17" t="s">
        <v>724</v>
      </c>
      <c r="K27" s="17" t="s">
        <v>700</v>
      </c>
      <c r="L27" s="17" t="s">
        <v>894</v>
      </c>
      <c r="N27" s="17" t="s">
        <v>901</v>
      </c>
    </row>
    <row r="28" spans="1:14" x14ac:dyDescent="0.2">
      <c r="A28" s="14" t="str">
        <f t="shared" si="0"/>
        <v>Nijland A A</v>
      </c>
      <c r="B28" s="20" t="str">
        <f t="shared" si="1"/>
        <v>I</v>
      </c>
      <c r="C28" s="14">
        <f t="shared" si="2"/>
        <v>24617.536</v>
      </c>
      <c r="D28" s="17" t="str">
        <f t="shared" si="3"/>
        <v>vis</v>
      </c>
      <c r="E28" s="50">
        <f>VLOOKUP(C28,'Active 1'!C$21:E$746,3,FALSE)</f>
        <v>-9719.988152530841</v>
      </c>
      <c r="G28" s="17">
        <v>-15166</v>
      </c>
      <c r="H28" s="17">
        <v>2.6100000000000002E-2</v>
      </c>
      <c r="I28" s="17">
        <v>24617.536</v>
      </c>
      <c r="J28" s="17" t="s">
        <v>724</v>
      </c>
      <c r="K28" s="17" t="s">
        <v>700</v>
      </c>
      <c r="L28" s="17" t="s">
        <v>892</v>
      </c>
      <c r="N28" s="17" t="s">
        <v>893</v>
      </c>
    </row>
    <row r="29" spans="1:14" x14ac:dyDescent="0.2">
      <c r="A29" s="14" t="str">
        <f t="shared" si="0"/>
        <v>Nijland A A</v>
      </c>
      <c r="B29" s="20" t="str">
        <f t="shared" si="1"/>
        <v>I</v>
      </c>
      <c r="C29" s="14">
        <f t="shared" si="2"/>
        <v>24724.397000000001</v>
      </c>
      <c r="D29" s="17" t="str">
        <f t="shared" si="3"/>
        <v>vis</v>
      </c>
      <c r="E29" s="50">
        <f>VLOOKUP(C29,'Active 1'!C$21:E$746,3,FALSE)</f>
        <v>-9650.9945611400435</v>
      </c>
      <c r="G29" s="17">
        <v>-15097</v>
      </c>
      <c r="H29" s="17">
        <v>1.6E-2</v>
      </c>
      <c r="I29" s="17">
        <v>24724.397000000001</v>
      </c>
      <c r="J29" s="17" t="s">
        <v>724</v>
      </c>
      <c r="K29" s="17" t="s">
        <v>700</v>
      </c>
      <c r="L29" s="17" t="s">
        <v>892</v>
      </c>
      <c r="N29" s="17" t="s">
        <v>893</v>
      </c>
    </row>
    <row r="30" spans="1:14" x14ac:dyDescent="0.2">
      <c r="A30" s="14" t="str">
        <f t="shared" si="0"/>
        <v>Nijland A A</v>
      </c>
      <c r="B30" s="20" t="str">
        <f t="shared" si="1"/>
        <v>I</v>
      </c>
      <c r="C30" s="14">
        <f t="shared" si="2"/>
        <v>25362.534</v>
      </c>
      <c r="D30" s="17" t="str">
        <f t="shared" si="3"/>
        <v>vis</v>
      </c>
      <c r="E30" s="50">
        <f>VLOOKUP(C30,'Active 1'!C$21:E$746,3,FALSE)</f>
        <v>-9238.9886522551533</v>
      </c>
      <c r="G30" s="17">
        <v>-14685</v>
      </c>
      <c r="H30" s="17">
        <v>2.4400000000000002E-2</v>
      </c>
      <c r="I30" s="17">
        <v>25362.534</v>
      </c>
      <c r="J30" s="17" t="s">
        <v>724</v>
      </c>
      <c r="K30" s="17" t="s">
        <v>700</v>
      </c>
      <c r="L30" s="17" t="s">
        <v>892</v>
      </c>
      <c r="N30" s="17" t="s">
        <v>893</v>
      </c>
    </row>
    <row r="31" spans="1:14" x14ac:dyDescent="0.2">
      <c r="A31" s="14" t="str">
        <f t="shared" si="0"/>
        <v>Nijland A A</v>
      </c>
      <c r="B31" s="20" t="str">
        <f t="shared" si="1"/>
        <v>I</v>
      </c>
      <c r="C31" s="14">
        <f t="shared" si="2"/>
        <v>25373.365000000002</v>
      </c>
      <c r="D31" s="17" t="str">
        <f t="shared" si="3"/>
        <v>vis</v>
      </c>
      <c r="E31" s="50">
        <f>VLOOKUP(C31,'Active 1'!C$21:E$746,3,FALSE)</f>
        <v>-9231.9957400762123</v>
      </c>
      <c r="G31" s="17">
        <v>-14678</v>
      </c>
      <c r="H31" s="17">
        <v>1.34E-2</v>
      </c>
      <c r="I31" s="17">
        <v>25373.365000000002</v>
      </c>
      <c r="J31" s="17" t="s">
        <v>724</v>
      </c>
      <c r="K31" s="17" t="s">
        <v>700</v>
      </c>
      <c r="L31" s="17" t="s">
        <v>892</v>
      </c>
      <c r="N31" s="17" t="s">
        <v>893</v>
      </c>
    </row>
    <row r="32" spans="1:14" x14ac:dyDescent="0.2">
      <c r="A32" s="14" t="str">
        <f t="shared" si="0"/>
        <v>Nijland A A</v>
      </c>
      <c r="B32" s="20" t="str">
        <f t="shared" si="1"/>
        <v>I</v>
      </c>
      <c r="C32" s="14">
        <f t="shared" si="2"/>
        <v>25376.457999999999</v>
      </c>
      <c r="D32" s="17" t="str">
        <f t="shared" si="3"/>
        <v>vis</v>
      </c>
      <c r="E32" s="50">
        <f>VLOOKUP(C32,'Active 1'!C$21:E$746,3,FALSE)</f>
        <v>-9229.9987797429603</v>
      </c>
      <c r="G32" s="17">
        <v>-14676</v>
      </c>
      <c r="H32" s="17">
        <v>8.6999999999999994E-3</v>
      </c>
      <c r="I32" s="17">
        <v>25376.457999999999</v>
      </c>
      <c r="J32" s="17" t="s">
        <v>724</v>
      </c>
      <c r="K32" s="17" t="s">
        <v>700</v>
      </c>
      <c r="L32" s="17" t="s">
        <v>892</v>
      </c>
      <c r="N32" s="17" t="s">
        <v>893</v>
      </c>
    </row>
    <row r="33" spans="1:15" x14ac:dyDescent="0.2">
      <c r="A33" s="14" t="str">
        <f t="shared" si="0"/>
        <v>Nijland A A</v>
      </c>
      <c r="B33" s="20" t="str">
        <f t="shared" si="1"/>
        <v>I</v>
      </c>
      <c r="C33" s="14">
        <f t="shared" si="2"/>
        <v>25497.280999999999</v>
      </c>
      <c r="D33" s="17" t="str">
        <f t="shared" si="3"/>
        <v>vis</v>
      </c>
      <c r="E33" s="50">
        <f>VLOOKUP(C33,'Active 1'!C$21:E$746,3,FALSE)</f>
        <v>-9151.9907815714087</v>
      </c>
      <c r="G33" s="17">
        <v>-14598</v>
      </c>
      <c r="H33" s="17">
        <v>2.0899999999999998E-2</v>
      </c>
      <c r="I33" s="17">
        <v>25497.280999999999</v>
      </c>
      <c r="J33" s="17" t="s">
        <v>724</v>
      </c>
      <c r="K33" s="17" t="s">
        <v>700</v>
      </c>
      <c r="L33" s="17" t="s">
        <v>892</v>
      </c>
      <c r="N33" s="17" t="s">
        <v>893</v>
      </c>
    </row>
    <row r="34" spans="1:15" x14ac:dyDescent="0.2">
      <c r="A34" s="14" t="str">
        <f t="shared" si="0"/>
        <v>Nijland A A</v>
      </c>
      <c r="B34" s="20" t="str">
        <f t="shared" si="1"/>
        <v>I</v>
      </c>
      <c r="C34" s="14">
        <f t="shared" si="2"/>
        <v>25500.378000000001</v>
      </c>
      <c r="D34" s="17" t="str">
        <f t="shared" si="3"/>
        <v>vis</v>
      </c>
      <c r="E34" s="50">
        <f>VLOOKUP(C34,'Active 1'!C$21:E$746,3,FALSE)</f>
        <v>-9149.9912386835695</v>
      </c>
      <c r="G34" s="17">
        <v>-14596</v>
      </c>
      <c r="H34" s="17">
        <v>2.0199999999999999E-2</v>
      </c>
      <c r="I34" s="17">
        <v>25500.378000000001</v>
      </c>
      <c r="J34" s="17" t="s">
        <v>724</v>
      </c>
      <c r="K34" s="17" t="s">
        <v>700</v>
      </c>
      <c r="L34" s="17" t="s">
        <v>892</v>
      </c>
      <c r="N34" s="17" t="s">
        <v>893</v>
      </c>
    </row>
    <row r="35" spans="1:15" x14ac:dyDescent="0.2">
      <c r="A35" s="14" t="str">
        <f t="shared" si="0"/>
        <v>Mergentaler J</v>
      </c>
      <c r="B35" s="20" t="str">
        <f t="shared" si="1"/>
        <v>I</v>
      </c>
      <c r="C35" s="14">
        <f t="shared" si="2"/>
        <v>25774.53</v>
      </c>
      <c r="D35" s="17" t="str">
        <f t="shared" si="3"/>
        <v>vis</v>
      </c>
      <c r="E35" s="50">
        <f>VLOOKUP(C35,'Active 1'!C$21:E$746,3,FALSE)</f>
        <v>-8972.9881125012453</v>
      </c>
      <c r="G35" s="17">
        <v>-14419</v>
      </c>
      <c r="H35" s="17">
        <v>2.47E-2</v>
      </c>
      <c r="I35" s="17">
        <v>25774.53</v>
      </c>
      <c r="J35" s="17" t="s">
        <v>724</v>
      </c>
      <c r="K35" s="17" t="s">
        <v>700</v>
      </c>
      <c r="L35" s="17" t="s">
        <v>902</v>
      </c>
      <c r="N35" s="17" t="s">
        <v>903</v>
      </c>
    </row>
    <row r="36" spans="1:15" x14ac:dyDescent="0.2">
      <c r="A36" s="14" t="str">
        <f t="shared" si="0"/>
        <v>Nijland A A</v>
      </c>
      <c r="B36" s="20" t="str">
        <f t="shared" si="1"/>
        <v>I</v>
      </c>
      <c r="C36" s="14">
        <f t="shared" si="2"/>
        <v>25808.582999999999</v>
      </c>
      <c r="D36" s="17" t="str">
        <f t="shared" si="3"/>
        <v>vis</v>
      </c>
      <c r="E36" s="50">
        <f>VLOOKUP(C36,'Active 1'!C$21:E$746,3,FALSE)</f>
        <v>-8951.002179676072</v>
      </c>
      <c r="G36" s="17">
        <v>-14397</v>
      </c>
      <c r="H36" s="17">
        <v>2.8E-3</v>
      </c>
      <c r="I36" s="17">
        <v>25808.582999999999</v>
      </c>
      <c r="J36" s="17" t="s">
        <v>724</v>
      </c>
      <c r="K36" s="17" t="s">
        <v>700</v>
      </c>
      <c r="L36" s="17" t="s">
        <v>892</v>
      </c>
      <c r="N36" s="17" t="s">
        <v>893</v>
      </c>
    </row>
    <row r="37" spans="1:15" x14ac:dyDescent="0.2">
      <c r="A37" s="14" t="str">
        <f t="shared" si="0"/>
        <v>Pagaczewski J</v>
      </c>
      <c r="B37" s="20" t="str">
        <f t="shared" si="1"/>
        <v>I</v>
      </c>
      <c r="C37" s="14">
        <f t="shared" si="2"/>
        <v>25833.381000000001</v>
      </c>
      <c r="D37" s="17" t="str">
        <f t="shared" si="3"/>
        <v>vis</v>
      </c>
      <c r="E37" s="50">
        <f>VLOOKUP(C37,'Active 1'!C$21:E$746,3,FALSE)</f>
        <v>-8934.9916325231443</v>
      </c>
      <c r="G37" s="17">
        <v>-14381</v>
      </c>
      <c r="H37" s="17">
        <v>1.9099999999999999E-2</v>
      </c>
      <c r="I37" s="17">
        <v>25833.381000000001</v>
      </c>
      <c r="J37" s="17" t="s">
        <v>724</v>
      </c>
      <c r="K37" s="17" t="s">
        <v>700</v>
      </c>
      <c r="L37" s="17" t="s">
        <v>904</v>
      </c>
      <c r="N37" s="17" t="s">
        <v>905</v>
      </c>
    </row>
    <row r="38" spans="1:15" x14ac:dyDescent="0.2">
      <c r="A38" s="14" t="str">
        <f t="shared" si="0"/>
        <v>Nijland A A</v>
      </c>
      <c r="B38" s="20" t="str">
        <f t="shared" si="1"/>
        <v>I</v>
      </c>
      <c r="C38" s="14">
        <f t="shared" si="2"/>
        <v>25878.305</v>
      </c>
      <c r="D38" s="17" t="str">
        <f t="shared" si="3"/>
        <v>vis</v>
      </c>
      <c r="E38" s="50">
        <f>VLOOKUP(C38,'Active 1'!C$21:E$746,3,FALSE)</f>
        <v>-8905.9869619731762</v>
      </c>
      <c r="G38" s="17">
        <v>-14352</v>
      </c>
      <c r="H38" s="17">
        <v>2.63E-2</v>
      </c>
      <c r="I38" s="17">
        <v>25878.305</v>
      </c>
      <c r="J38" s="17" t="s">
        <v>724</v>
      </c>
      <c r="K38" s="17" t="s">
        <v>700</v>
      </c>
      <c r="L38" s="17" t="s">
        <v>892</v>
      </c>
      <c r="N38" s="17" t="s">
        <v>893</v>
      </c>
    </row>
    <row r="39" spans="1:15" x14ac:dyDescent="0.2">
      <c r="A39" s="14" t="str">
        <f t="shared" si="0"/>
        <v>Nijland A A</v>
      </c>
      <c r="B39" s="20" t="str">
        <f t="shared" si="1"/>
        <v>I</v>
      </c>
      <c r="C39" s="14">
        <f t="shared" si="2"/>
        <v>25881.382000000001</v>
      </c>
      <c r="D39" s="17" t="str">
        <f t="shared" si="3"/>
        <v>vis</v>
      </c>
      <c r="E39" s="50">
        <f>VLOOKUP(C39,'Active 1'!C$21:E$746,3,FALSE)</f>
        <v>-8904.000331858264</v>
      </c>
      <c r="G39" s="17">
        <v>-14350</v>
      </c>
      <c r="H39" s="17">
        <v>5.5999999999999999E-3</v>
      </c>
      <c r="I39" s="17">
        <v>25881.382000000001</v>
      </c>
      <c r="J39" s="17" t="s">
        <v>724</v>
      </c>
      <c r="K39" s="17" t="s">
        <v>700</v>
      </c>
      <c r="L39" s="17" t="s">
        <v>892</v>
      </c>
      <c r="N39" s="17" t="s">
        <v>893</v>
      </c>
    </row>
    <row r="40" spans="1:15" x14ac:dyDescent="0.2">
      <c r="A40" s="14" t="str">
        <f t="shared" si="0"/>
        <v>Warmbier E</v>
      </c>
      <c r="B40" s="20" t="str">
        <f t="shared" si="1"/>
        <v>I</v>
      </c>
      <c r="C40" s="14">
        <f t="shared" si="2"/>
        <v>26945.462</v>
      </c>
      <c r="D40" s="17" t="str">
        <f t="shared" si="3"/>
        <v>vis</v>
      </c>
      <c r="E40" s="50">
        <f>VLOOKUP(C40,'Active 1'!C$21:E$746,3,FALSE)</f>
        <v>-8216.9891610184059</v>
      </c>
      <c r="G40" s="17">
        <v>-13663</v>
      </c>
      <c r="H40" s="17">
        <v>2.1499999999999998E-2</v>
      </c>
      <c r="I40" s="17">
        <v>26945.462</v>
      </c>
      <c r="J40" s="17" t="s">
        <v>724</v>
      </c>
      <c r="K40" s="17" t="s">
        <v>700</v>
      </c>
      <c r="L40" s="17" t="s">
        <v>906</v>
      </c>
      <c r="N40" s="17" t="s">
        <v>907</v>
      </c>
    </row>
    <row r="41" spans="1:15" x14ac:dyDescent="0.2">
      <c r="A41" s="14" t="str">
        <f t="shared" si="0"/>
        <v>Himpel K</v>
      </c>
      <c r="B41" s="20" t="str">
        <f t="shared" si="1"/>
        <v>I</v>
      </c>
      <c r="C41" s="14">
        <f t="shared" si="2"/>
        <v>27261.431</v>
      </c>
      <c r="D41" s="17" t="str">
        <f t="shared" si="3"/>
        <v>vis</v>
      </c>
      <c r="E41" s="50">
        <f>VLOOKUP(C41,'Active 1'!C$21:E$746,3,FALSE)</f>
        <v>-8012.9873635604145</v>
      </c>
      <c r="G41" s="17">
        <v>-13459</v>
      </c>
      <c r="H41" s="17">
        <v>2.3900000000000001E-2</v>
      </c>
      <c r="I41" s="17">
        <v>27261.431</v>
      </c>
      <c r="J41" s="17" t="s">
        <v>724</v>
      </c>
      <c r="K41" s="17" t="s">
        <v>700</v>
      </c>
      <c r="L41" s="17" t="s">
        <v>908</v>
      </c>
      <c r="N41" s="17" t="s">
        <v>909</v>
      </c>
    </row>
    <row r="42" spans="1:15" x14ac:dyDescent="0.2">
      <c r="A42" s="14" t="str">
        <f t="shared" si="0"/>
        <v>Lause F</v>
      </c>
      <c r="B42" s="20" t="str">
        <f t="shared" si="1"/>
        <v>I</v>
      </c>
      <c r="C42" s="14">
        <f t="shared" si="2"/>
        <v>27580.495999999999</v>
      </c>
      <c r="D42" s="17" t="str">
        <f t="shared" si="3"/>
        <v>vis</v>
      </c>
      <c r="E42" s="50">
        <f>VLOOKUP(C42,'Active 1'!C$21:E$746,3,FALSE)</f>
        <v>-7806.9866688532311</v>
      </c>
      <c r="G42" s="17">
        <v>-13253</v>
      </c>
      <c r="H42" s="17">
        <v>2.46E-2</v>
      </c>
      <c r="I42" s="17">
        <v>27580.495999999999</v>
      </c>
      <c r="J42" s="17" t="s">
        <v>724</v>
      </c>
      <c r="K42" s="17" t="s">
        <v>700</v>
      </c>
      <c r="L42" s="17" t="s">
        <v>910</v>
      </c>
      <c r="O42" s="17" t="s">
        <v>911</v>
      </c>
    </row>
    <row r="43" spans="1:15" x14ac:dyDescent="0.2">
      <c r="A43" s="14" t="str">
        <f t="shared" si="0"/>
        <v>Lause F</v>
      </c>
      <c r="B43" s="20" t="str">
        <f t="shared" si="1"/>
        <v>I</v>
      </c>
      <c r="C43" s="14">
        <f t="shared" si="2"/>
        <v>27608.368999999999</v>
      </c>
      <c r="D43" s="17" t="str">
        <f t="shared" si="3"/>
        <v>vis</v>
      </c>
      <c r="E43" s="50">
        <f>VLOOKUP(C43,'Active 1'!C$21:E$746,3,FALSE)</f>
        <v>-7788.9907828626865</v>
      </c>
      <c r="G43" s="17">
        <v>-13235</v>
      </c>
      <c r="H43" s="17">
        <v>1.8200000000000001E-2</v>
      </c>
      <c r="I43" s="17">
        <v>27608.368999999999</v>
      </c>
      <c r="J43" s="17" t="s">
        <v>724</v>
      </c>
      <c r="K43" s="17" t="s">
        <v>700</v>
      </c>
      <c r="L43" s="17" t="s">
        <v>910</v>
      </c>
      <c r="O43" s="17" t="s">
        <v>911</v>
      </c>
    </row>
    <row r="44" spans="1:15" x14ac:dyDescent="0.2">
      <c r="A44" s="14" t="str">
        <f t="shared" si="0"/>
        <v>Lause F</v>
      </c>
      <c r="B44" s="20" t="str">
        <f t="shared" si="1"/>
        <v>I</v>
      </c>
      <c r="C44" s="14">
        <f t="shared" si="2"/>
        <v>27611.469000000001</v>
      </c>
      <c r="D44" s="17" t="str">
        <f t="shared" si="3"/>
        <v>vis</v>
      </c>
      <c r="E44" s="50">
        <f>VLOOKUP(C44,'Active 1'!C$21:E$746,3,FALSE)</f>
        <v>-7786.9893030589074</v>
      </c>
      <c r="G44" s="17">
        <v>-13233</v>
      </c>
      <c r="H44" s="17">
        <v>2.0400000000000001E-2</v>
      </c>
      <c r="I44" s="17">
        <v>27611.469000000001</v>
      </c>
      <c r="J44" s="17" t="s">
        <v>724</v>
      </c>
      <c r="K44" s="17" t="s">
        <v>700</v>
      </c>
      <c r="L44" s="17" t="s">
        <v>910</v>
      </c>
      <c r="O44" s="17" t="s">
        <v>911</v>
      </c>
    </row>
    <row r="45" spans="1:15" x14ac:dyDescent="0.2">
      <c r="A45" s="14" t="str">
        <f t="shared" si="0"/>
        <v>Lause F</v>
      </c>
      <c r="B45" s="20" t="str">
        <f t="shared" si="1"/>
        <v>I</v>
      </c>
      <c r="C45" s="14">
        <f t="shared" si="2"/>
        <v>27625.403999999999</v>
      </c>
      <c r="D45" s="17" t="str">
        <f t="shared" si="3"/>
        <v>vis</v>
      </c>
      <c r="E45" s="50">
        <f>VLOOKUP(C45,'Active 1'!C$21:E$746,3,FALSE)</f>
        <v>-7777.9923285216064</v>
      </c>
      <c r="G45" s="17">
        <v>-13224</v>
      </c>
      <c r="H45" s="17">
        <v>1.5699999999999999E-2</v>
      </c>
      <c r="I45" s="17">
        <v>27625.403999999999</v>
      </c>
      <c r="J45" s="17" t="s">
        <v>724</v>
      </c>
      <c r="K45" s="17" t="s">
        <v>700</v>
      </c>
      <c r="L45" s="17" t="s">
        <v>910</v>
      </c>
      <c r="O45" s="17" t="s">
        <v>911</v>
      </c>
    </row>
    <row r="46" spans="1:15" x14ac:dyDescent="0.2">
      <c r="A46" s="14" t="str">
        <f t="shared" si="0"/>
        <v>Lause F</v>
      </c>
      <c r="B46" s="20" t="str">
        <f t="shared" si="1"/>
        <v>I</v>
      </c>
      <c r="C46" s="14">
        <f t="shared" si="2"/>
        <v>27628.508000000002</v>
      </c>
      <c r="D46" s="17" t="str">
        <f t="shared" si="3"/>
        <v>vis</v>
      </c>
      <c r="E46" s="50">
        <f>VLOOKUP(C46,'Active 1'!C$21:E$746,3,FALSE)</f>
        <v>-7775.988266163241</v>
      </c>
      <c r="G46" s="17">
        <v>-13222</v>
      </c>
      <c r="H46" s="17">
        <v>2.1999999999999999E-2</v>
      </c>
      <c r="I46" s="17">
        <v>27628.508000000002</v>
      </c>
      <c r="J46" s="17" t="s">
        <v>724</v>
      </c>
      <c r="K46" s="17" t="s">
        <v>700</v>
      </c>
      <c r="L46" s="17" t="s">
        <v>910</v>
      </c>
      <c r="O46" s="17" t="s">
        <v>911</v>
      </c>
    </row>
    <row r="47" spans="1:15" x14ac:dyDescent="0.2">
      <c r="A47" s="14" t="str">
        <f t="shared" si="0"/>
        <v>Lause F</v>
      </c>
      <c r="B47" s="20" t="str">
        <f t="shared" si="1"/>
        <v>I</v>
      </c>
      <c r="C47" s="14">
        <f t="shared" si="2"/>
        <v>27639.363000000001</v>
      </c>
      <c r="D47" s="17" t="str">
        <f t="shared" si="3"/>
        <v>vis</v>
      </c>
      <c r="E47" s="50">
        <f>VLOOKUP(C47,'Active 1'!C$21:E$746,3,FALSE)</f>
        <v>-7768.9798586567886</v>
      </c>
      <c r="G47" s="17">
        <v>-13215</v>
      </c>
      <c r="H47" s="17">
        <v>3.5000000000000003E-2</v>
      </c>
      <c r="I47" s="17">
        <v>27639.363000000001</v>
      </c>
      <c r="J47" s="17" t="s">
        <v>724</v>
      </c>
      <c r="K47" s="17" t="s">
        <v>700</v>
      </c>
      <c r="L47" s="17" t="s">
        <v>910</v>
      </c>
      <c r="O47" s="17" t="s">
        <v>911</v>
      </c>
    </row>
    <row r="48" spans="1:15" x14ac:dyDescent="0.2">
      <c r="A48" s="14" t="str">
        <f t="shared" si="0"/>
        <v>Lause F</v>
      </c>
      <c r="B48" s="20" t="str">
        <f t="shared" si="1"/>
        <v>I</v>
      </c>
      <c r="C48" s="14">
        <f t="shared" si="2"/>
        <v>27642.437999999998</v>
      </c>
      <c r="D48" s="17" t="str">
        <f t="shared" si="3"/>
        <v>vis</v>
      </c>
      <c r="E48" s="50">
        <f>VLOOKUP(C48,'Active 1'!C$21:E$746,3,FALSE)</f>
        <v>-7766.9945198191717</v>
      </c>
      <c r="G48" s="17">
        <v>-13213</v>
      </c>
      <c r="H48" s="17">
        <v>1.23E-2</v>
      </c>
      <c r="I48" s="17">
        <v>27642.437999999998</v>
      </c>
      <c r="J48" s="17" t="s">
        <v>724</v>
      </c>
      <c r="K48" s="17" t="s">
        <v>700</v>
      </c>
      <c r="L48" s="17" t="s">
        <v>910</v>
      </c>
      <c r="O48" s="17" t="s">
        <v>911</v>
      </c>
    </row>
    <row r="49" spans="1:15" x14ac:dyDescent="0.2">
      <c r="A49" s="14" t="str">
        <f t="shared" si="0"/>
        <v>Lause F</v>
      </c>
      <c r="B49" s="20" t="str">
        <f t="shared" si="1"/>
        <v>I</v>
      </c>
      <c r="C49" s="14">
        <f t="shared" si="2"/>
        <v>27656.388999999999</v>
      </c>
      <c r="D49" s="17" t="str">
        <f t="shared" si="3"/>
        <v>vis</v>
      </c>
      <c r="E49" s="50">
        <f>VLOOKUP(C49,'Active 1'!C$21:E$746,3,FALSE)</f>
        <v>-7757.9872150635265</v>
      </c>
      <c r="G49" s="17">
        <v>-13204</v>
      </c>
      <c r="H49" s="17">
        <v>2.3599999999999999E-2</v>
      </c>
      <c r="I49" s="17">
        <v>27656.388999999999</v>
      </c>
      <c r="J49" s="17" t="s">
        <v>724</v>
      </c>
      <c r="K49" s="17" t="s">
        <v>700</v>
      </c>
      <c r="L49" s="17" t="s">
        <v>910</v>
      </c>
      <c r="O49" s="17" t="s">
        <v>911</v>
      </c>
    </row>
    <row r="50" spans="1:15" x14ac:dyDescent="0.2">
      <c r="A50" s="14" t="str">
        <f t="shared" si="0"/>
        <v>Lause F</v>
      </c>
      <c r="B50" s="20" t="str">
        <f t="shared" si="1"/>
        <v>I</v>
      </c>
      <c r="C50" s="14">
        <f t="shared" si="2"/>
        <v>27659.483</v>
      </c>
      <c r="D50" s="17" t="str">
        <f t="shared" si="3"/>
        <v>vis</v>
      </c>
      <c r="E50" s="50">
        <f>VLOOKUP(C50,'Active 1'!C$21:E$746,3,FALSE)</f>
        <v>-7755.9896090916263</v>
      </c>
      <c r="G50" s="17">
        <v>-13202</v>
      </c>
      <c r="H50" s="17">
        <v>1.9900000000000001E-2</v>
      </c>
      <c r="I50" s="17">
        <v>27659.483</v>
      </c>
      <c r="J50" s="17" t="s">
        <v>724</v>
      </c>
      <c r="K50" s="17" t="s">
        <v>700</v>
      </c>
      <c r="L50" s="17" t="s">
        <v>910</v>
      </c>
      <c r="O50" s="17" t="s">
        <v>911</v>
      </c>
    </row>
    <row r="51" spans="1:15" x14ac:dyDescent="0.2">
      <c r="A51" s="14" t="str">
        <f t="shared" si="0"/>
        <v>Lause F</v>
      </c>
      <c r="B51" s="20" t="str">
        <f t="shared" si="1"/>
        <v>I</v>
      </c>
      <c r="C51" s="14">
        <f t="shared" si="2"/>
        <v>27933.634999999998</v>
      </c>
      <c r="D51" s="17" t="str">
        <f t="shared" si="3"/>
        <v>vis</v>
      </c>
      <c r="E51" s="50">
        <f>VLOOKUP(C51,'Active 1'!C$21:E$746,3,FALSE)</f>
        <v>-7578.9864829093021</v>
      </c>
      <c r="G51" s="17">
        <v>-13025</v>
      </c>
      <c r="H51" s="17">
        <v>2.4400000000000002E-2</v>
      </c>
      <c r="I51" s="17">
        <v>27933.634999999998</v>
      </c>
      <c r="J51" s="17" t="s">
        <v>724</v>
      </c>
      <c r="K51" s="17" t="s">
        <v>700</v>
      </c>
      <c r="L51" s="17" t="s">
        <v>910</v>
      </c>
      <c r="O51" s="17" t="s">
        <v>912</v>
      </c>
    </row>
    <row r="52" spans="1:15" x14ac:dyDescent="0.2">
      <c r="A52" s="14" t="str">
        <f t="shared" si="0"/>
        <v>Lause F</v>
      </c>
      <c r="B52" s="20" t="str">
        <f t="shared" si="1"/>
        <v>I</v>
      </c>
      <c r="C52" s="14">
        <f t="shared" si="2"/>
        <v>27944.482</v>
      </c>
      <c r="D52" s="17" t="str">
        <f t="shared" si="3"/>
        <v>vis</v>
      </c>
      <c r="E52" s="50">
        <f>VLOOKUP(C52,'Active 1'!C$21:E$746,3,FALSE)</f>
        <v>-7571.9832405120187</v>
      </c>
      <c r="G52" s="17">
        <v>-13018</v>
      </c>
      <c r="H52" s="17">
        <v>2.9399999999999999E-2</v>
      </c>
      <c r="I52" s="17">
        <v>27944.482</v>
      </c>
      <c r="J52" s="17" t="s">
        <v>724</v>
      </c>
      <c r="K52" s="17" t="s">
        <v>700</v>
      </c>
      <c r="L52" s="17" t="s">
        <v>910</v>
      </c>
      <c r="O52" s="17" t="s">
        <v>912</v>
      </c>
    </row>
    <row r="53" spans="1:15" x14ac:dyDescent="0.2">
      <c r="A53" s="14" t="str">
        <f t="shared" si="0"/>
        <v>Lause F</v>
      </c>
      <c r="B53" s="20" t="str">
        <f t="shared" si="1"/>
        <v>I</v>
      </c>
      <c r="C53" s="14">
        <f t="shared" si="2"/>
        <v>27961.508000000002</v>
      </c>
      <c r="D53" s="17" t="str">
        <f t="shared" si="3"/>
        <v>vis</v>
      </c>
      <c r="E53" s="50">
        <f>VLOOKUP(C53,'Active 1'!C$21:E$746,3,FALSE)</f>
        <v>-7560.9905969187548</v>
      </c>
      <c r="G53" s="17">
        <v>-13007</v>
      </c>
      <c r="H53" s="17">
        <v>1.7999999999999999E-2</v>
      </c>
      <c r="I53" s="17">
        <v>27961.508000000002</v>
      </c>
      <c r="J53" s="17" t="s">
        <v>724</v>
      </c>
      <c r="K53" s="17" t="s">
        <v>700</v>
      </c>
      <c r="L53" s="17" t="s">
        <v>910</v>
      </c>
      <c r="O53" s="17" t="s">
        <v>912</v>
      </c>
    </row>
    <row r="54" spans="1:15" x14ac:dyDescent="0.2">
      <c r="A54" s="14" t="str">
        <f t="shared" si="0"/>
        <v>Lause F</v>
      </c>
      <c r="B54" s="20" t="str">
        <f t="shared" si="1"/>
        <v>I</v>
      </c>
      <c r="C54" s="14">
        <f t="shared" si="2"/>
        <v>27989.398000000001</v>
      </c>
      <c r="D54" s="17" t="str">
        <f t="shared" si="3"/>
        <v>vis</v>
      </c>
      <c r="E54" s="50">
        <f>VLOOKUP(C54,'Active 1'!C$21:E$746,3,FALSE)</f>
        <v>-7542.9837350712214</v>
      </c>
      <c r="G54" s="17">
        <v>-12989</v>
      </c>
      <c r="H54" s="17">
        <v>2.86E-2</v>
      </c>
      <c r="I54" s="17">
        <v>27989.398000000001</v>
      </c>
      <c r="J54" s="17" t="s">
        <v>724</v>
      </c>
      <c r="K54" s="17" t="s">
        <v>700</v>
      </c>
      <c r="L54" s="17" t="s">
        <v>910</v>
      </c>
      <c r="O54" s="17" t="s">
        <v>912</v>
      </c>
    </row>
    <row r="55" spans="1:15" x14ac:dyDescent="0.2">
      <c r="A55" s="14" t="str">
        <f t="shared" si="0"/>
        <v>Lause F</v>
      </c>
      <c r="B55" s="20" t="str">
        <f t="shared" si="1"/>
        <v>I</v>
      </c>
      <c r="C55" s="14">
        <f t="shared" si="2"/>
        <v>28003.325000000001</v>
      </c>
      <c r="D55" s="17" t="str">
        <f t="shared" si="3"/>
        <v>vis</v>
      </c>
      <c r="E55" s="50">
        <f>VLOOKUP(C55,'Active 1'!C$21:E$746,3,FALSE)</f>
        <v>-7533.9919256430894</v>
      </c>
      <c r="G55" s="17">
        <v>-12980</v>
      </c>
      <c r="H55" s="17">
        <v>1.5900000000000001E-2</v>
      </c>
      <c r="I55" s="17">
        <v>28003.325000000001</v>
      </c>
      <c r="J55" s="17" t="s">
        <v>724</v>
      </c>
      <c r="K55" s="17" t="s">
        <v>700</v>
      </c>
      <c r="L55" s="17" t="s">
        <v>910</v>
      </c>
      <c r="O55" s="17" t="s">
        <v>912</v>
      </c>
    </row>
    <row r="56" spans="1:15" x14ac:dyDescent="0.2">
      <c r="A56" s="14" t="str">
        <f t="shared" si="0"/>
        <v>Lause F</v>
      </c>
      <c r="B56" s="20" t="str">
        <f t="shared" si="1"/>
        <v>I</v>
      </c>
      <c r="C56" s="14">
        <f t="shared" si="2"/>
        <v>28023.464</v>
      </c>
      <c r="D56" s="17" t="str">
        <f t="shared" si="3"/>
        <v>vis</v>
      </c>
      <c r="E56" s="50">
        <f>VLOOKUP(C56,'Active 1'!C$21:E$746,3,FALSE)</f>
        <v>-7520.9894089436466</v>
      </c>
      <c r="G56" s="17">
        <v>-12967</v>
      </c>
      <c r="H56" s="17">
        <v>1.9800000000000002E-2</v>
      </c>
      <c r="I56" s="17">
        <v>28023.464</v>
      </c>
      <c r="J56" s="17" t="s">
        <v>724</v>
      </c>
      <c r="K56" s="17" t="s">
        <v>700</v>
      </c>
      <c r="L56" s="17" t="s">
        <v>910</v>
      </c>
      <c r="O56" s="17" t="s">
        <v>912</v>
      </c>
    </row>
    <row r="57" spans="1:15" x14ac:dyDescent="0.2">
      <c r="A57" s="14" t="str">
        <f t="shared" si="0"/>
        <v>Lause F</v>
      </c>
      <c r="B57" s="20" t="str">
        <f t="shared" si="1"/>
        <v>I</v>
      </c>
      <c r="C57" s="14">
        <f t="shared" si="2"/>
        <v>28026.556</v>
      </c>
      <c r="D57" s="17" t="str">
        <f t="shared" si="3"/>
        <v>vis</v>
      </c>
      <c r="E57" s="50">
        <f>VLOOKUP(C57,'Active 1'!C$21:E$746,3,FALSE)</f>
        <v>-7518.9930942490391</v>
      </c>
      <c r="G57" s="17">
        <v>-12965</v>
      </c>
      <c r="H57" s="17">
        <v>1.4E-2</v>
      </c>
      <c r="I57" s="17">
        <v>28026.556</v>
      </c>
      <c r="J57" s="17" t="s">
        <v>724</v>
      </c>
      <c r="K57" s="17" t="s">
        <v>700</v>
      </c>
      <c r="L57" s="17" t="s">
        <v>910</v>
      </c>
      <c r="O57" s="17" t="s">
        <v>912</v>
      </c>
    </row>
    <row r="58" spans="1:15" x14ac:dyDescent="0.2">
      <c r="A58" s="14" t="str">
        <f t="shared" si="0"/>
        <v>Lause F</v>
      </c>
      <c r="B58" s="20" t="str">
        <f t="shared" si="1"/>
        <v>I</v>
      </c>
      <c r="C58" s="14">
        <f t="shared" si="2"/>
        <v>28037.412</v>
      </c>
      <c r="D58" s="17" t="str">
        <f t="shared" si="3"/>
        <v>vis</v>
      </c>
      <c r="E58" s="50">
        <f>VLOOKUP(C58,'Active 1'!C$21:E$746,3,FALSE)</f>
        <v>-7511.9840411039404</v>
      </c>
      <c r="G58" s="17">
        <v>-12958</v>
      </c>
      <c r="H58" s="17">
        <v>2.8000000000000001E-2</v>
      </c>
      <c r="I58" s="17">
        <v>28037.412</v>
      </c>
      <c r="J58" s="17" t="s">
        <v>724</v>
      </c>
      <c r="K58" s="17" t="s">
        <v>700</v>
      </c>
      <c r="L58" s="17" t="s">
        <v>910</v>
      </c>
      <c r="O58" s="17" t="s">
        <v>912</v>
      </c>
    </row>
    <row r="59" spans="1:15" x14ac:dyDescent="0.2">
      <c r="A59" s="14" t="str">
        <f t="shared" si="0"/>
        <v>Lause F</v>
      </c>
      <c r="B59" s="20" t="str">
        <f t="shared" si="1"/>
        <v>I</v>
      </c>
      <c r="C59" s="14">
        <f t="shared" si="2"/>
        <v>28054.446</v>
      </c>
      <c r="D59" s="17" t="str">
        <f t="shared" si="3"/>
        <v>vis</v>
      </c>
      <c r="E59" s="50">
        <f>VLOOKUP(C59,'Active 1'!C$21:E$746,3,FALSE)</f>
        <v>-7500.9862324015057</v>
      </c>
      <c r="G59" s="17">
        <v>-12947</v>
      </c>
      <c r="H59" s="17">
        <v>2.46E-2</v>
      </c>
      <c r="I59" s="17">
        <v>28054.446</v>
      </c>
      <c r="J59" s="17" t="s">
        <v>724</v>
      </c>
      <c r="K59" s="17" t="s">
        <v>700</v>
      </c>
      <c r="L59" s="17" t="s">
        <v>910</v>
      </c>
      <c r="O59" s="17" t="s">
        <v>912</v>
      </c>
    </row>
    <row r="60" spans="1:15" x14ac:dyDescent="0.2">
      <c r="A60" s="14" t="str">
        <f t="shared" si="0"/>
        <v>Lause F</v>
      </c>
      <c r="B60" s="20" t="str">
        <f t="shared" si="1"/>
        <v>I</v>
      </c>
      <c r="C60" s="14">
        <f t="shared" si="2"/>
        <v>28068.383000000002</v>
      </c>
      <c r="D60" s="17" t="str">
        <f t="shared" si="3"/>
        <v>vis</v>
      </c>
      <c r="E60" s="50">
        <f>VLOOKUP(C60,'Active 1'!C$21:E$746,3,FALSE)</f>
        <v>-7491.9879665869094</v>
      </c>
      <c r="G60" s="17">
        <v>-12938</v>
      </c>
      <c r="H60" s="17">
        <v>2.1899999999999999E-2</v>
      </c>
      <c r="I60" s="17">
        <v>28068.383000000002</v>
      </c>
      <c r="J60" s="17" t="s">
        <v>724</v>
      </c>
      <c r="K60" s="17" t="s">
        <v>700</v>
      </c>
      <c r="L60" s="17" t="s">
        <v>910</v>
      </c>
      <c r="O60" s="17" t="s">
        <v>912</v>
      </c>
    </row>
    <row r="61" spans="1:15" x14ac:dyDescent="0.2">
      <c r="A61" s="14" t="str">
        <f t="shared" si="0"/>
        <v>Lause F</v>
      </c>
      <c r="B61" s="20" t="str">
        <f t="shared" si="1"/>
        <v>I</v>
      </c>
      <c r="C61" s="14">
        <f t="shared" si="2"/>
        <v>28373.516</v>
      </c>
      <c r="D61" s="17" t="str">
        <f t="shared" si="3"/>
        <v>vis</v>
      </c>
      <c r="E61" s="50">
        <f>VLOOKUP(C61,'Active 1'!C$21:E$746,3,FALSE)</f>
        <v>-7294.9823095010906</v>
      </c>
      <c r="G61" s="17">
        <v>-12741</v>
      </c>
      <c r="H61" s="17">
        <v>3.0300000000000001E-2</v>
      </c>
      <c r="I61" s="17">
        <v>28373.516</v>
      </c>
      <c r="J61" s="17" t="s">
        <v>724</v>
      </c>
      <c r="K61" s="17" t="s">
        <v>700</v>
      </c>
      <c r="L61" s="17" t="s">
        <v>910</v>
      </c>
      <c r="O61" s="17" t="s">
        <v>913</v>
      </c>
    </row>
    <row r="62" spans="1:15" x14ac:dyDescent="0.2">
      <c r="A62" s="14" t="str">
        <f t="shared" si="0"/>
        <v>Lause F</v>
      </c>
      <c r="B62" s="20" t="str">
        <f t="shared" si="1"/>
        <v>I</v>
      </c>
      <c r="C62" s="14">
        <f t="shared" si="2"/>
        <v>28376.608</v>
      </c>
      <c r="D62" s="17" t="str">
        <f t="shared" si="3"/>
        <v>vis</v>
      </c>
      <c r="E62" s="50">
        <f>VLOOKUP(C62,'Active 1'!C$21:E$746,3,FALSE)</f>
        <v>-7292.9859948064841</v>
      </c>
      <c r="G62" s="17">
        <v>-12739</v>
      </c>
      <c r="H62" s="17">
        <v>2.46E-2</v>
      </c>
      <c r="I62" s="17">
        <v>28376.608</v>
      </c>
      <c r="J62" s="17" t="s">
        <v>724</v>
      </c>
      <c r="K62" s="17" t="s">
        <v>700</v>
      </c>
      <c r="L62" s="17" t="s">
        <v>910</v>
      </c>
      <c r="O62" s="17" t="s">
        <v>913</v>
      </c>
    </row>
    <row r="63" spans="1:15" x14ac:dyDescent="0.2">
      <c r="A63" s="14" t="str">
        <f t="shared" si="0"/>
        <v>Lause F</v>
      </c>
      <c r="B63" s="20" t="str">
        <f t="shared" si="1"/>
        <v>I</v>
      </c>
      <c r="C63" s="14">
        <f t="shared" si="2"/>
        <v>28387.460999999999</v>
      </c>
      <c r="D63" s="17" t="str">
        <f t="shared" si="3"/>
        <v>vis</v>
      </c>
      <c r="E63" s="50">
        <f>VLOOKUP(C63,'Active 1'!C$21:E$746,3,FALSE)</f>
        <v>-7285.9788785773244</v>
      </c>
      <c r="G63" s="17">
        <v>-12732</v>
      </c>
      <c r="H63" s="17">
        <v>3.56E-2</v>
      </c>
      <c r="I63" s="17">
        <v>28387.460999999999</v>
      </c>
      <c r="J63" s="17" t="s">
        <v>724</v>
      </c>
      <c r="K63" s="17" t="s">
        <v>700</v>
      </c>
      <c r="L63" s="17" t="s">
        <v>910</v>
      </c>
      <c r="O63" s="17" t="s">
        <v>913</v>
      </c>
    </row>
    <row r="64" spans="1:15" x14ac:dyDescent="0.2">
      <c r="A64" s="14" t="str">
        <f t="shared" si="0"/>
        <v>Lause F</v>
      </c>
      <c r="B64" s="20" t="str">
        <f t="shared" si="1"/>
        <v>I</v>
      </c>
      <c r="C64" s="14">
        <f t="shared" si="2"/>
        <v>28446.312999999998</v>
      </c>
      <c r="D64" s="17" t="str">
        <f t="shared" si="3"/>
        <v>vis</v>
      </c>
      <c r="E64" s="50">
        <f>VLOOKUP(C64,'Active 1'!C$21:E$746,3,FALSE)</f>
        <v>-7247.9817529605789</v>
      </c>
      <c r="G64" s="17">
        <v>-12694</v>
      </c>
      <c r="H64" s="17">
        <v>3.1099999999999999E-2</v>
      </c>
      <c r="I64" s="17">
        <v>28446.312999999998</v>
      </c>
      <c r="J64" s="17" t="s">
        <v>724</v>
      </c>
      <c r="K64" s="17" t="s">
        <v>700</v>
      </c>
      <c r="L64" s="17" t="s">
        <v>910</v>
      </c>
      <c r="O64" s="17" t="s">
        <v>913</v>
      </c>
    </row>
    <row r="65" spans="1:15" x14ac:dyDescent="0.2">
      <c r="A65" s="14" t="str">
        <f t="shared" si="0"/>
        <v>Lause F</v>
      </c>
      <c r="B65" s="20" t="str">
        <f t="shared" si="1"/>
        <v>I</v>
      </c>
      <c r="C65" s="14">
        <f t="shared" si="2"/>
        <v>28477.289000000001</v>
      </c>
      <c r="D65" s="17" t="str">
        <f t="shared" si="3"/>
        <v>vis</v>
      </c>
      <c r="E65" s="50">
        <f>VLOOKUP(C65,'Active 1'!C$21:E$746,3,FALSE)</f>
        <v>-7227.9824502503152</v>
      </c>
      <c r="G65" s="17">
        <v>-12674</v>
      </c>
      <c r="H65" s="17">
        <v>2.9899999999999999E-2</v>
      </c>
      <c r="I65" s="17">
        <v>28477.289000000001</v>
      </c>
      <c r="J65" s="17" t="s">
        <v>724</v>
      </c>
      <c r="K65" s="17" t="s">
        <v>700</v>
      </c>
      <c r="L65" s="17" t="s">
        <v>910</v>
      </c>
      <c r="O65" s="17" t="s">
        <v>913</v>
      </c>
    </row>
    <row r="66" spans="1:15" x14ac:dyDescent="0.2">
      <c r="A66" s="14" t="str">
        <f t="shared" si="0"/>
        <v>Lause F</v>
      </c>
      <c r="B66" s="20" t="str">
        <f t="shared" si="1"/>
        <v>I</v>
      </c>
      <c r="C66" s="14">
        <f t="shared" si="2"/>
        <v>28689.485000000001</v>
      </c>
      <c r="D66" s="17" t="str">
        <f t="shared" si="3"/>
        <v>vis</v>
      </c>
      <c r="E66" s="50">
        <f>VLOOKUP(C66,'Active 1'!C$21:E$746,3,FALSE)</f>
        <v>-7090.9805120430983</v>
      </c>
      <c r="G66" s="17">
        <v>-12537</v>
      </c>
      <c r="H66" s="17">
        <v>3.27E-2</v>
      </c>
      <c r="I66" s="17">
        <v>28689.485000000001</v>
      </c>
      <c r="J66" s="17" t="s">
        <v>724</v>
      </c>
      <c r="K66" s="17" t="s">
        <v>700</v>
      </c>
      <c r="L66" s="17" t="s">
        <v>910</v>
      </c>
      <c r="O66" s="17" t="s">
        <v>913</v>
      </c>
    </row>
    <row r="67" spans="1:15" x14ac:dyDescent="0.2">
      <c r="A67" s="14" t="str">
        <f t="shared" si="0"/>
        <v>Gadomski J</v>
      </c>
      <c r="B67" s="20" t="str">
        <f t="shared" si="1"/>
        <v>I</v>
      </c>
      <c r="C67" s="14">
        <f t="shared" si="2"/>
        <v>28717.359799999998</v>
      </c>
      <c r="D67" s="17" t="str">
        <f t="shared" si="3"/>
        <v>vis</v>
      </c>
      <c r="E67" s="50">
        <f>VLOOKUP(C67,'Active 1'!C$21:E$746,3,FALSE)</f>
        <v>-7072.9834639029914</v>
      </c>
      <c r="G67" s="17">
        <v>-12519</v>
      </c>
      <c r="H67" s="17">
        <v>2.81E-2</v>
      </c>
      <c r="I67" s="17">
        <v>28717.359799999998</v>
      </c>
      <c r="J67" s="17" t="s">
        <v>724</v>
      </c>
      <c r="K67" s="17" t="s">
        <v>700</v>
      </c>
      <c r="L67" s="17" t="s">
        <v>894</v>
      </c>
      <c r="N67" s="17" t="s">
        <v>914</v>
      </c>
    </row>
    <row r="68" spans="1:15" x14ac:dyDescent="0.2">
      <c r="A68" s="14" t="str">
        <f t="shared" si="0"/>
        <v>Gadomski J</v>
      </c>
      <c r="B68" s="20" t="str">
        <f t="shared" si="1"/>
        <v>I</v>
      </c>
      <c r="C68" s="14">
        <f t="shared" si="2"/>
        <v>28720.456999999999</v>
      </c>
      <c r="D68" s="17" t="str">
        <f t="shared" si="3"/>
        <v>vis</v>
      </c>
      <c r="E68" s="50">
        <f>VLOOKUP(C68,'Active 1'!C$21:E$746,3,FALSE)</f>
        <v>-7070.9837918874236</v>
      </c>
      <c r="G68" s="17">
        <v>-12517</v>
      </c>
      <c r="H68" s="17">
        <v>2.76E-2</v>
      </c>
      <c r="I68" s="17">
        <v>28720.456999999999</v>
      </c>
      <c r="J68" s="17" t="s">
        <v>724</v>
      </c>
      <c r="K68" s="17" t="s">
        <v>700</v>
      </c>
      <c r="L68" s="17" t="s">
        <v>894</v>
      </c>
      <c r="N68" s="17" t="s">
        <v>915</v>
      </c>
    </row>
    <row r="69" spans="1:15" x14ac:dyDescent="0.2">
      <c r="A69" s="14" t="str">
        <f t="shared" si="0"/>
        <v>Lause F</v>
      </c>
      <c r="B69" s="20" t="str">
        <f t="shared" si="1"/>
        <v>I</v>
      </c>
      <c r="C69" s="14">
        <f t="shared" si="2"/>
        <v>28751.429</v>
      </c>
      <c r="D69" s="17" t="str">
        <f t="shared" si="3"/>
        <v>vis</v>
      </c>
      <c r="E69" s="50">
        <f>VLOOKUP(C69,'Active 1'!C$21:E$746,3,FALSE)</f>
        <v>-7050.9870717317463</v>
      </c>
      <c r="G69" s="17">
        <v>-12497</v>
      </c>
      <c r="H69" s="17">
        <v>2.24E-2</v>
      </c>
      <c r="I69" s="17">
        <v>28751.429</v>
      </c>
      <c r="J69" s="17" t="s">
        <v>724</v>
      </c>
      <c r="K69" s="17" t="s">
        <v>700</v>
      </c>
      <c r="L69" s="17" t="s">
        <v>910</v>
      </c>
      <c r="O69" s="17" t="s">
        <v>913</v>
      </c>
    </row>
    <row r="70" spans="1:15" x14ac:dyDescent="0.2">
      <c r="A70" s="14" t="str">
        <f t="shared" si="0"/>
        <v>Lause F</v>
      </c>
      <c r="B70" s="20" t="str">
        <f t="shared" si="1"/>
        <v>I</v>
      </c>
      <c r="C70" s="14">
        <f t="shared" si="2"/>
        <v>28779.312000000002</v>
      </c>
      <c r="D70" s="17" t="str">
        <f t="shared" si="3"/>
        <v>vis</v>
      </c>
      <c r="E70" s="50">
        <f>VLOOKUP(C70,'Active 1'!C$21:E$746,3,FALSE)</f>
        <v>-7032.9847293547364</v>
      </c>
      <c r="G70" s="17">
        <v>-12479</v>
      </c>
      <c r="H70" s="17">
        <v>2.5999999999999999E-2</v>
      </c>
      <c r="I70" s="17">
        <v>28779.312000000002</v>
      </c>
      <c r="J70" s="17" t="s">
        <v>724</v>
      </c>
      <c r="K70" s="17" t="s">
        <v>700</v>
      </c>
      <c r="L70" s="17" t="s">
        <v>910</v>
      </c>
      <c r="O70" s="17" t="s">
        <v>913</v>
      </c>
    </row>
    <row r="71" spans="1:15" x14ac:dyDescent="0.2">
      <c r="A71" s="14" t="str">
        <f t="shared" si="0"/>
        <v>Lause F</v>
      </c>
      <c r="B71" s="20" t="str">
        <f t="shared" si="1"/>
        <v>I</v>
      </c>
      <c r="C71" s="14">
        <f t="shared" si="2"/>
        <v>28782.42</v>
      </c>
      <c r="D71" s="17" t="str">
        <f t="shared" si="3"/>
        <v>vis</v>
      </c>
      <c r="E71" s="50">
        <f>VLOOKUP(C71,'Active 1'!C$21:E$746,3,FALSE)</f>
        <v>-7030.9780844417901</v>
      </c>
      <c r="G71" s="17">
        <v>-12477</v>
      </c>
      <c r="H71" s="17">
        <v>3.6299999999999999E-2</v>
      </c>
      <c r="I71" s="17">
        <v>28782.42</v>
      </c>
      <c r="J71" s="17" t="s">
        <v>724</v>
      </c>
      <c r="K71" s="17" t="s">
        <v>700</v>
      </c>
      <c r="L71" s="17" t="s">
        <v>910</v>
      </c>
      <c r="O71" s="17" t="s">
        <v>913</v>
      </c>
    </row>
    <row r="72" spans="1:15" x14ac:dyDescent="0.2">
      <c r="A72" s="14" t="str">
        <f t="shared" si="0"/>
        <v>Lause F</v>
      </c>
      <c r="B72" s="20" t="str">
        <f t="shared" si="1"/>
        <v>I</v>
      </c>
      <c r="C72" s="14">
        <f t="shared" si="2"/>
        <v>28827.330999999998</v>
      </c>
      <c r="D72" s="17" t="str">
        <f t="shared" si="3"/>
        <v>vis</v>
      </c>
      <c r="E72" s="50">
        <f>VLOOKUP(C72,'Active 1'!C$21:E$746,3,FALSE)</f>
        <v>-7001.9818071942245</v>
      </c>
      <c r="G72" s="17">
        <v>-12448</v>
      </c>
      <c r="H72" s="17">
        <v>3.0499999999999999E-2</v>
      </c>
      <c r="I72" s="17">
        <v>28827.330999999998</v>
      </c>
      <c r="J72" s="17" t="s">
        <v>724</v>
      </c>
      <c r="K72" s="17" t="s">
        <v>700</v>
      </c>
      <c r="L72" s="17" t="s">
        <v>910</v>
      </c>
      <c r="O72" s="17" t="s">
        <v>913</v>
      </c>
    </row>
    <row r="73" spans="1:15" x14ac:dyDescent="0.2">
      <c r="A73" s="14" t="str">
        <f t="shared" si="0"/>
        <v>Lause F</v>
      </c>
      <c r="B73" s="20" t="str">
        <f t="shared" si="1"/>
        <v>I</v>
      </c>
      <c r="C73" s="14">
        <f t="shared" si="2"/>
        <v>28838.17</v>
      </c>
      <c r="D73" s="17" t="str">
        <f t="shared" si="3"/>
        <v>vis</v>
      </c>
      <c r="E73" s="50">
        <f>VLOOKUP(C73,'Active 1'!C$21:E$746,3,FALSE)</f>
        <v>-6994.9837299061137</v>
      </c>
      <c r="G73" s="17">
        <v>-12441</v>
      </c>
      <c r="H73" s="17">
        <v>2.75E-2</v>
      </c>
      <c r="I73" s="17">
        <v>28838.17</v>
      </c>
      <c r="J73" s="17" t="s">
        <v>724</v>
      </c>
      <c r="K73" s="17" t="s">
        <v>700</v>
      </c>
      <c r="L73" s="17" t="s">
        <v>910</v>
      </c>
      <c r="O73" s="17" t="s">
        <v>913</v>
      </c>
    </row>
    <row r="74" spans="1:15" x14ac:dyDescent="0.2">
      <c r="A74" s="14" t="str">
        <f t="shared" si="0"/>
        <v>Lause F</v>
      </c>
      <c r="B74" s="20" t="str">
        <f t="shared" si="1"/>
        <v>I</v>
      </c>
      <c r="C74" s="14">
        <f t="shared" si="2"/>
        <v>28858.3</v>
      </c>
      <c r="D74" s="17" t="str">
        <f t="shared" si="3"/>
        <v>vis</v>
      </c>
      <c r="E74" s="50">
        <f>VLOOKUP(C74,'Active 1'!C$21:E$746,3,FALSE)</f>
        <v>-6981.9870239544871</v>
      </c>
      <c r="G74" s="17">
        <v>-12428</v>
      </c>
      <c r="H74" s="17">
        <v>2.24E-2</v>
      </c>
      <c r="I74" s="17">
        <v>28858.3</v>
      </c>
      <c r="J74" s="17" t="s">
        <v>724</v>
      </c>
      <c r="K74" s="17" t="s">
        <v>700</v>
      </c>
      <c r="L74" s="17" t="s">
        <v>910</v>
      </c>
      <c r="O74" s="17" t="s">
        <v>913</v>
      </c>
    </row>
    <row r="75" spans="1:15" x14ac:dyDescent="0.2">
      <c r="A75" s="14" t="str">
        <f t="shared" ref="A75:A138" si="4">L75</f>
        <v>Gaposchkin S</v>
      </c>
      <c r="B75" s="20" t="str">
        <f t="shared" ref="B75:B138" si="5">IF(J75="s","II","I")</f>
        <v>I</v>
      </c>
      <c r="C75" s="14">
        <f t="shared" ref="C75:C138" si="6">I75</f>
        <v>29987.418000000001</v>
      </c>
      <c r="D75" s="17" t="str">
        <f t="shared" ref="D75:D138" si="7">K75</f>
        <v>pg</v>
      </c>
      <c r="E75" s="50">
        <f>VLOOKUP(C75,'Active 1'!C$21:E$746,3,FALSE)</f>
        <v>-6252.984806831374</v>
      </c>
      <c r="G75" s="17">
        <v>-11699</v>
      </c>
      <c r="H75" s="17">
        <v>2.4299999999999999E-2</v>
      </c>
      <c r="I75" s="17">
        <v>29987.418000000001</v>
      </c>
      <c r="J75" s="17" t="s">
        <v>724</v>
      </c>
      <c r="K75" s="17" t="s">
        <v>711</v>
      </c>
      <c r="L75" s="17" t="s">
        <v>916</v>
      </c>
      <c r="N75" s="17" t="s">
        <v>917</v>
      </c>
    </row>
    <row r="76" spans="1:15" x14ac:dyDescent="0.2">
      <c r="A76" s="14" t="str">
        <f t="shared" si="4"/>
        <v>Zessewitsch V P</v>
      </c>
      <c r="B76" s="20" t="str">
        <f t="shared" si="5"/>
        <v>I</v>
      </c>
      <c r="C76" s="14">
        <f t="shared" si="6"/>
        <v>30904.348000000002</v>
      </c>
      <c r="D76" s="17" t="str">
        <f t="shared" si="7"/>
        <v>vis</v>
      </c>
      <c r="E76" s="50">
        <f>VLOOKUP(C76,'Active 1'!C$21:E$746,3,FALSE)</f>
        <v>-5660.9793628063071</v>
      </c>
      <c r="G76" s="17">
        <v>-11107</v>
      </c>
      <c r="H76" s="17">
        <v>3.1600000000000003E-2</v>
      </c>
      <c r="I76" s="17">
        <v>30904.348000000002</v>
      </c>
      <c r="J76" s="17" t="s">
        <v>724</v>
      </c>
      <c r="K76" s="17" t="s">
        <v>700</v>
      </c>
      <c r="L76" s="17" t="s">
        <v>898</v>
      </c>
      <c r="N76" s="17" t="s">
        <v>899</v>
      </c>
    </row>
    <row r="77" spans="1:15" x14ac:dyDescent="0.2">
      <c r="A77" s="14" t="str">
        <f t="shared" si="4"/>
        <v>Zessewitsch V P</v>
      </c>
      <c r="B77" s="20" t="str">
        <f t="shared" si="5"/>
        <v>I</v>
      </c>
      <c r="C77" s="14">
        <f t="shared" si="6"/>
        <v>30932.228999999999</v>
      </c>
      <c r="D77" s="17" t="str">
        <f t="shared" si="7"/>
        <v>vis</v>
      </c>
      <c r="E77" s="50">
        <f>VLOOKUP(C77,'Active 1'!C$21:E$746,3,FALSE)</f>
        <v>-5642.9783117065926</v>
      </c>
      <c r="G77" s="17">
        <v>-11089</v>
      </c>
      <c r="H77" s="17">
        <v>3.32E-2</v>
      </c>
      <c r="I77" s="17">
        <v>30932.228999999999</v>
      </c>
      <c r="J77" s="17" t="s">
        <v>724</v>
      </c>
      <c r="K77" s="17" t="s">
        <v>700</v>
      </c>
      <c r="L77" s="17" t="s">
        <v>898</v>
      </c>
      <c r="N77" s="17" t="s">
        <v>900</v>
      </c>
    </row>
    <row r="78" spans="1:15" x14ac:dyDescent="0.2">
      <c r="A78" s="14" t="str">
        <f t="shared" si="4"/>
        <v>Kurzemnietze I A</v>
      </c>
      <c r="B78" s="20" t="str">
        <f t="shared" si="5"/>
        <v>I</v>
      </c>
      <c r="C78" s="14">
        <f t="shared" si="6"/>
        <v>32851.241000000002</v>
      </c>
      <c r="D78" s="17" t="str">
        <f t="shared" si="7"/>
        <v>pg</v>
      </c>
      <c r="E78" s="50">
        <f>VLOOKUP(C78,'Active 1'!C$21:E$746,3,FALSE)</f>
        <v>-4403.9900016399224</v>
      </c>
      <c r="G78" s="17">
        <v>-9850</v>
      </c>
      <c r="H78" s="17">
        <v>1.26E-2</v>
      </c>
      <c r="I78" s="17">
        <v>32851.241000000002</v>
      </c>
      <c r="J78" s="17" t="s">
        <v>724</v>
      </c>
      <c r="K78" s="17" t="s">
        <v>711</v>
      </c>
      <c r="L78" s="17" t="s">
        <v>918</v>
      </c>
      <c r="M78" s="17" t="s">
        <v>919</v>
      </c>
    </row>
    <row r="79" spans="1:15" x14ac:dyDescent="0.2">
      <c r="A79" s="14" t="str">
        <f t="shared" si="4"/>
        <v>Kurzemnietze I A</v>
      </c>
      <c r="B79" s="20" t="str">
        <f t="shared" si="5"/>
        <v>I</v>
      </c>
      <c r="C79" s="14">
        <f t="shared" si="6"/>
        <v>33091.315999999999</v>
      </c>
      <c r="D79" s="17" t="str">
        <f t="shared" si="7"/>
        <v>pg</v>
      </c>
      <c r="E79" s="50">
        <f>VLOOKUP(C79,'Active 1'!C$21:E$746,3,FALSE)</f>
        <v>-4248.9883036102838</v>
      </c>
      <c r="G79" s="17">
        <v>-9695</v>
      </c>
      <c r="H79" s="17">
        <v>1.49E-2</v>
      </c>
      <c r="I79" s="17">
        <v>33091.315999999999</v>
      </c>
      <c r="J79" s="17" t="s">
        <v>724</v>
      </c>
      <c r="K79" s="17" t="s">
        <v>711</v>
      </c>
      <c r="L79" s="17" t="s">
        <v>918</v>
      </c>
      <c r="M79" s="17" t="s">
        <v>919</v>
      </c>
    </row>
    <row r="80" spans="1:15" x14ac:dyDescent="0.2">
      <c r="A80" s="14" t="str">
        <f t="shared" si="4"/>
        <v>Kurzemnietze I A</v>
      </c>
      <c r="B80" s="20" t="str">
        <f t="shared" si="5"/>
        <v>I</v>
      </c>
      <c r="C80" s="14">
        <f t="shared" si="6"/>
        <v>33094.409</v>
      </c>
      <c r="D80" s="17" t="str">
        <f t="shared" si="7"/>
        <v>pg</v>
      </c>
      <c r="E80" s="50">
        <f>VLOOKUP(C80,'Active 1'!C$21:E$746,3,FALSE)</f>
        <v>-4246.9913432770309</v>
      </c>
      <c r="G80" s="17">
        <v>-9693</v>
      </c>
      <c r="H80" s="17">
        <v>1.0200000000000001E-2</v>
      </c>
      <c r="I80" s="17">
        <v>33094.409</v>
      </c>
      <c r="J80" s="17" t="s">
        <v>724</v>
      </c>
      <c r="K80" s="17" t="s">
        <v>711</v>
      </c>
      <c r="L80" s="17" t="s">
        <v>918</v>
      </c>
      <c r="M80" s="17" t="s">
        <v>919</v>
      </c>
    </row>
    <row r="81" spans="1:15" x14ac:dyDescent="0.2">
      <c r="A81" s="14" t="str">
        <f t="shared" si="4"/>
        <v>Pocher E</v>
      </c>
      <c r="B81" s="20" t="str">
        <f t="shared" si="5"/>
        <v>I</v>
      </c>
      <c r="C81" s="14">
        <f t="shared" si="6"/>
        <v>33430.502999999997</v>
      </c>
      <c r="D81" s="17" t="str">
        <f t="shared" si="7"/>
        <v>vis</v>
      </c>
      <c r="E81" s="50">
        <f>VLOOKUP(C81,'Active 1'!C$21:E$746,3,FALSE)</f>
        <v>-4029.9960680606468</v>
      </c>
      <c r="G81" s="17">
        <v>-9476</v>
      </c>
      <c r="H81" s="17">
        <v>2.5000000000000001E-3</v>
      </c>
      <c r="I81" s="17">
        <v>33430.502999999997</v>
      </c>
      <c r="J81" s="17" t="s">
        <v>724</v>
      </c>
      <c r="K81" s="17" t="s">
        <v>700</v>
      </c>
      <c r="L81" s="17" t="s">
        <v>920</v>
      </c>
      <c r="N81" s="17" t="s">
        <v>921</v>
      </c>
    </row>
    <row r="82" spans="1:15" x14ac:dyDescent="0.2">
      <c r="A82" s="14" t="str">
        <f t="shared" si="4"/>
        <v>Pocher E</v>
      </c>
      <c r="B82" s="20" t="str">
        <f t="shared" si="5"/>
        <v>I</v>
      </c>
      <c r="C82" s="14">
        <f t="shared" si="6"/>
        <v>33433.599999999999</v>
      </c>
      <c r="D82" s="17" t="str">
        <f t="shared" si="7"/>
        <v>vis</v>
      </c>
      <c r="E82" s="50">
        <f>VLOOKUP(C82,'Active 1'!C$21:E$746,3,FALSE)</f>
        <v>-4027.9965251728072</v>
      </c>
      <c r="G82" s="17">
        <v>-9474</v>
      </c>
      <c r="H82" s="17">
        <v>1.6999999999999999E-3</v>
      </c>
      <c r="I82" s="17">
        <v>33433.599999999999</v>
      </c>
      <c r="J82" s="17" t="s">
        <v>724</v>
      </c>
      <c r="K82" s="17" t="s">
        <v>700</v>
      </c>
      <c r="L82" s="17" t="s">
        <v>920</v>
      </c>
      <c r="N82" s="17" t="s">
        <v>921</v>
      </c>
    </row>
    <row r="83" spans="1:15" x14ac:dyDescent="0.2">
      <c r="A83" s="14" t="str">
        <f t="shared" si="4"/>
        <v>Kaho S</v>
      </c>
      <c r="B83" s="20" t="str">
        <f t="shared" si="5"/>
        <v>I</v>
      </c>
      <c r="C83" s="14">
        <f t="shared" si="6"/>
        <v>33483.175000000003</v>
      </c>
      <c r="D83" s="17" t="str">
        <f t="shared" si="7"/>
        <v>pg</v>
      </c>
      <c r="E83" s="50">
        <f>VLOOKUP(C83,'Active 1'!C$21:E$746,3,FALSE)</f>
        <v>-3995.9889892785241</v>
      </c>
      <c r="G83" s="17">
        <v>-9442</v>
      </c>
      <c r="H83" s="17">
        <v>1.34E-2</v>
      </c>
      <c r="I83" s="17">
        <v>33483.175000000003</v>
      </c>
      <c r="J83" s="17" t="s">
        <v>724</v>
      </c>
      <c r="K83" s="17" t="s">
        <v>711</v>
      </c>
      <c r="L83" s="17" t="s">
        <v>923</v>
      </c>
      <c r="O83" s="17" t="s">
        <v>924</v>
      </c>
    </row>
    <row r="84" spans="1:15" x14ac:dyDescent="0.2">
      <c r="A84" s="14" t="str">
        <f t="shared" si="4"/>
        <v>Kurzemnietze I A</v>
      </c>
      <c r="B84" s="20" t="str">
        <f t="shared" si="5"/>
        <v>I</v>
      </c>
      <c r="C84" s="14">
        <f t="shared" si="6"/>
        <v>33506.409</v>
      </c>
      <c r="D84" s="17" t="str">
        <f t="shared" si="7"/>
        <v>vis</v>
      </c>
      <c r="E84" s="50">
        <f>VLOOKUP(C84,'Active 1'!C$21:E$746,3,FALSE)</f>
        <v>-3980.988220968537</v>
      </c>
      <c r="G84" s="17">
        <v>-9427</v>
      </c>
      <c r="H84" s="17">
        <v>1.4500000000000001E-2</v>
      </c>
      <c r="I84" s="17">
        <v>33506.409</v>
      </c>
      <c r="J84" s="17" t="s">
        <v>724</v>
      </c>
      <c r="K84" s="17" t="s">
        <v>700</v>
      </c>
      <c r="L84" s="17" t="s">
        <v>918</v>
      </c>
      <c r="M84" s="17" t="s">
        <v>919</v>
      </c>
    </row>
    <row r="85" spans="1:15" x14ac:dyDescent="0.2">
      <c r="A85" s="14" t="str">
        <f t="shared" si="4"/>
        <v>Busch Helmut</v>
      </c>
      <c r="B85" s="20" t="str">
        <f t="shared" si="5"/>
        <v>I</v>
      </c>
      <c r="C85" s="14">
        <f t="shared" si="6"/>
        <v>33856.451000000001</v>
      </c>
      <c r="D85" s="17" t="str">
        <f t="shared" si="7"/>
        <v>vis</v>
      </c>
      <c r="E85" s="50">
        <f>VLOOKUP(C85,'Active 1'!C$21:E$746,3,FALSE)</f>
        <v>-3754.9875779124445</v>
      </c>
      <c r="G85" s="17">
        <v>-9201</v>
      </c>
      <c r="H85" s="17">
        <v>1.5100000000000001E-2</v>
      </c>
      <c r="I85" s="17">
        <v>33856.451000000001</v>
      </c>
      <c r="J85" s="17" t="s">
        <v>724</v>
      </c>
      <c r="K85" s="17" t="s">
        <v>700</v>
      </c>
      <c r="L85" s="17" t="s">
        <v>925</v>
      </c>
      <c r="N85" s="17" t="s">
        <v>926</v>
      </c>
    </row>
    <row r="86" spans="1:15" x14ac:dyDescent="0.2">
      <c r="A86" s="14" t="str">
        <f t="shared" si="4"/>
        <v>Domke K</v>
      </c>
      <c r="B86" s="20" t="str">
        <f t="shared" si="5"/>
        <v>I</v>
      </c>
      <c r="C86" s="14">
        <f t="shared" si="6"/>
        <v>33856.453000000001</v>
      </c>
      <c r="D86" s="17" t="str">
        <f t="shared" si="7"/>
        <v>vis</v>
      </c>
      <c r="E86" s="50">
        <f>VLOOKUP(C86,'Active 1'!C$21:E$746,3,FALSE)</f>
        <v>-3754.9862866351514</v>
      </c>
      <c r="G86" s="17">
        <v>-9201</v>
      </c>
      <c r="H86" s="17">
        <v>1.7100000000000001E-2</v>
      </c>
      <c r="I86" s="17">
        <v>33856.453000000001</v>
      </c>
      <c r="J86" s="17" t="s">
        <v>724</v>
      </c>
      <c r="K86" s="17" t="s">
        <v>700</v>
      </c>
      <c r="L86" s="17" t="s">
        <v>927</v>
      </c>
      <c r="O86" s="17" t="s">
        <v>928</v>
      </c>
    </row>
    <row r="87" spans="1:15" x14ac:dyDescent="0.2">
      <c r="A87" s="14" t="str">
        <f t="shared" si="4"/>
        <v>Ashbrook J</v>
      </c>
      <c r="B87" s="20" t="str">
        <f t="shared" si="5"/>
        <v>I</v>
      </c>
      <c r="C87" s="14">
        <f t="shared" si="6"/>
        <v>34209.614000000001</v>
      </c>
      <c r="D87" s="17" t="str">
        <f t="shared" si="7"/>
        <v>vis</v>
      </c>
      <c r="E87" s="50">
        <f>VLOOKUP(C87,'Active 1'!C$21:E$746,3,FALSE)</f>
        <v>-3526.9718966410005</v>
      </c>
      <c r="G87" s="17">
        <v>-8973</v>
      </c>
      <c r="H87" s="17">
        <v>3.8899999999999997E-2</v>
      </c>
      <c r="I87" s="17">
        <v>34209.614000000001</v>
      </c>
      <c r="J87" s="17" t="s">
        <v>724</v>
      </c>
      <c r="K87" s="17" t="s">
        <v>700</v>
      </c>
      <c r="L87" s="17" t="s">
        <v>929</v>
      </c>
      <c r="N87" s="17" t="s">
        <v>930</v>
      </c>
    </row>
    <row r="88" spans="1:15" x14ac:dyDescent="0.2">
      <c r="A88" s="14" t="str">
        <f t="shared" si="4"/>
        <v>Koch</v>
      </c>
      <c r="B88" s="20" t="str">
        <f t="shared" si="5"/>
        <v>I</v>
      </c>
      <c r="C88" s="14">
        <f t="shared" si="6"/>
        <v>34884.887999999999</v>
      </c>
      <c r="D88" s="17" t="str">
        <f t="shared" si="7"/>
        <v>pg</v>
      </c>
      <c r="E88" s="50">
        <f>VLOOKUP(C88,'Active 1'!C$21:E$746,3,FALSE)</f>
        <v>-3090.9889053455026</v>
      </c>
      <c r="G88" s="17">
        <v>-8537</v>
      </c>
      <c r="H88" s="17">
        <v>1.17E-2</v>
      </c>
      <c r="I88" s="17">
        <v>34884.887999999999</v>
      </c>
      <c r="J88" s="17" t="s">
        <v>724</v>
      </c>
      <c r="K88" s="17" t="s">
        <v>711</v>
      </c>
      <c r="L88" s="17" t="s">
        <v>725</v>
      </c>
      <c r="O88" s="17" t="s">
        <v>726</v>
      </c>
    </row>
    <row r="89" spans="1:15" x14ac:dyDescent="0.2">
      <c r="A89" s="14" t="str">
        <f t="shared" si="4"/>
        <v>Gordon</v>
      </c>
      <c r="B89" s="20" t="str">
        <f t="shared" si="5"/>
        <v>I</v>
      </c>
      <c r="C89" s="14">
        <f t="shared" si="6"/>
        <v>35290.684399999998</v>
      </c>
      <c r="D89" s="17" t="str">
        <f t="shared" si="7"/>
        <v>pe</v>
      </c>
      <c r="E89" s="50">
        <f>VLOOKUP(C89,'Active 1'!C$21:E$746,3,FALSE)</f>
        <v>-2828.9910669436908</v>
      </c>
      <c r="G89" s="17">
        <v>-8275</v>
      </c>
      <c r="H89" s="17">
        <v>7.7999999999999996E-3</v>
      </c>
      <c r="I89" s="17">
        <v>35290.684399999998</v>
      </c>
      <c r="J89" s="17" t="s">
        <v>724</v>
      </c>
      <c r="K89" s="17" t="s">
        <v>931</v>
      </c>
      <c r="L89" s="17" t="s">
        <v>937</v>
      </c>
      <c r="O89" s="17" t="s">
        <v>938</v>
      </c>
    </row>
    <row r="90" spans="1:15" x14ac:dyDescent="0.2">
      <c r="A90" s="14" t="str">
        <f t="shared" si="4"/>
        <v>Rudolph R</v>
      </c>
      <c r="B90" s="20" t="str">
        <f t="shared" si="5"/>
        <v>I</v>
      </c>
      <c r="C90" s="14">
        <f t="shared" si="6"/>
        <v>35332.508000000002</v>
      </c>
      <c r="D90" s="17" t="str">
        <f t="shared" si="7"/>
        <v>vis</v>
      </c>
      <c r="E90" s="50">
        <f>VLOOKUP(C90,'Active 1'!C$21:E$746,3,FALSE)</f>
        <v>-2801.9881344529572</v>
      </c>
      <c r="G90" s="17">
        <v>-8248</v>
      </c>
      <c r="H90" s="17">
        <v>1.23E-2</v>
      </c>
      <c r="I90" s="17">
        <v>35332.508000000002</v>
      </c>
      <c r="J90" s="17" t="s">
        <v>724</v>
      </c>
      <c r="K90" s="17" t="s">
        <v>700</v>
      </c>
      <c r="L90" s="17" t="s">
        <v>939</v>
      </c>
      <c r="N90" s="17" t="s">
        <v>940</v>
      </c>
    </row>
    <row r="91" spans="1:15" x14ac:dyDescent="0.2">
      <c r="A91" s="14" t="str">
        <f t="shared" si="4"/>
        <v>Jahn A</v>
      </c>
      <c r="B91" s="20" t="str">
        <f t="shared" si="5"/>
        <v>I</v>
      </c>
      <c r="C91" s="14">
        <f t="shared" si="6"/>
        <v>35332.512999999999</v>
      </c>
      <c r="D91" s="17" t="str">
        <f t="shared" si="7"/>
        <v>vis</v>
      </c>
      <c r="E91" s="50">
        <f>VLOOKUP(C91,'Active 1'!C$21:E$746,3,FALSE)</f>
        <v>-2801.9849062597268</v>
      </c>
      <c r="G91" s="17">
        <v>-8248</v>
      </c>
      <c r="H91" s="17">
        <v>1.7299999999999999E-2</v>
      </c>
      <c r="I91" s="17">
        <v>35332.512999999999</v>
      </c>
      <c r="J91" s="17" t="s">
        <v>724</v>
      </c>
      <c r="K91" s="17" t="s">
        <v>700</v>
      </c>
      <c r="L91" s="17" t="s">
        <v>941</v>
      </c>
      <c r="O91" s="17" t="s">
        <v>940</v>
      </c>
    </row>
    <row r="92" spans="1:15" x14ac:dyDescent="0.2">
      <c r="A92" s="14" t="str">
        <f t="shared" si="4"/>
        <v>Huth H</v>
      </c>
      <c r="B92" s="20" t="str">
        <f t="shared" si="5"/>
        <v>I</v>
      </c>
      <c r="C92" s="14">
        <f t="shared" si="6"/>
        <v>36074.419000000002</v>
      </c>
      <c r="D92" s="17" t="str">
        <f t="shared" si="7"/>
        <v>pg</v>
      </c>
      <c r="E92" s="50">
        <f>VLOOKUP(C92,'Active 1'!C$21:E$746,3,FALSE)</f>
        <v>-2322.9817206786438</v>
      </c>
      <c r="G92" s="17">
        <v>-7769</v>
      </c>
      <c r="H92" s="17">
        <v>2.1299999999999999E-2</v>
      </c>
      <c r="I92" s="17">
        <v>36074.419000000002</v>
      </c>
      <c r="J92" s="17" t="s">
        <v>724</v>
      </c>
      <c r="K92" s="17" t="s">
        <v>711</v>
      </c>
      <c r="L92" s="17" t="s">
        <v>942</v>
      </c>
      <c r="O92" s="17" t="s">
        <v>943</v>
      </c>
    </row>
    <row r="93" spans="1:15" x14ac:dyDescent="0.2">
      <c r="A93" s="14" t="str">
        <f t="shared" si="4"/>
        <v>Todoran I</v>
      </c>
      <c r="B93" s="20" t="str">
        <f t="shared" si="5"/>
        <v>I</v>
      </c>
      <c r="C93" s="14">
        <f t="shared" si="6"/>
        <v>37073.425000000003</v>
      </c>
      <c r="D93" s="17" t="str">
        <f t="shared" si="7"/>
        <v>vis</v>
      </c>
      <c r="E93" s="50">
        <f>VLOOKUP(C93,'Active 1'!C$21:E$746,3,FALSE)</f>
        <v>-1677.984839113305</v>
      </c>
      <c r="G93" s="17">
        <v>-7124</v>
      </c>
      <c r="H93" s="17">
        <v>1.5100000000000001E-2</v>
      </c>
      <c r="I93" s="17">
        <v>37073.425000000003</v>
      </c>
      <c r="J93" s="17" t="s">
        <v>724</v>
      </c>
      <c r="K93" s="17" t="s">
        <v>700</v>
      </c>
      <c r="L93" s="17" t="s">
        <v>944</v>
      </c>
      <c r="N93" s="17" t="s">
        <v>945</v>
      </c>
    </row>
    <row r="94" spans="1:15" x14ac:dyDescent="0.2">
      <c r="A94" s="14" t="str">
        <f t="shared" si="4"/>
        <v>Huth H</v>
      </c>
      <c r="B94" s="20" t="str">
        <f t="shared" si="5"/>
        <v>I</v>
      </c>
      <c r="C94" s="14">
        <f t="shared" si="6"/>
        <v>37076.535000000003</v>
      </c>
      <c r="D94" s="17" t="str">
        <f t="shared" si="7"/>
        <v>pg</v>
      </c>
      <c r="E94" s="50">
        <f>VLOOKUP(C94,'Active 1'!C$21:E$746,3,FALSE)</f>
        <v>-1675.9769029230633</v>
      </c>
      <c r="G94" s="17">
        <v>-7122</v>
      </c>
      <c r="H94" s="17">
        <v>2.7400000000000001E-2</v>
      </c>
      <c r="I94" s="17">
        <v>37076.535000000003</v>
      </c>
      <c r="J94" s="17" t="s">
        <v>724</v>
      </c>
      <c r="K94" s="17" t="s">
        <v>711</v>
      </c>
      <c r="L94" s="17" t="s">
        <v>942</v>
      </c>
      <c r="O94" s="17" t="s">
        <v>943</v>
      </c>
    </row>
    <row r="95" spans="1:15" x14ac:dyDescent="0.2">
      <c r="A95" s="14" t="str">
        <f t="shared" si="4"/>
        <v>Huth H</v>
      </c>
      <c r="B95" s="20" t="str">
        <f t="shared" si="5"/>
        <v>I</v>
      </c>
      <c r="C95" s="14">
        <f t="shared" si="6"/>
        <v>37107.478000000003</v>
      </c>
      <c r="D95" s="17" t="str">
        <f t="shared" si="7"/>
        <v>pg</v>
      </c>
      <c r="E95" s="50">
        <f>VLOOKUP(C95,'Active 1'!C$21:E$746,3,FALSE)</f>
        <v>-1655.9989062881325</v>
      </c>
      <c r="G95" s="17">
        <v>-7102</v>
      </c>
      <c r="H95" s="17">
        <v>-6.7000000000000002E-3</v>
      </c>
      <c r="I95" s="17">
        <v>37107.478000000003</v>
      </c>
      <c r="J95" s="17" t="s">
        <v>724</v>
      </c>
      <c r="K95" s="17" t="s">
        <v>711</v>
      </c>
      <c r="L95" s="17" t="s">
        <v>942</v>
      </c>
      <c r="O95" s="17" t="s">
        <v>943</v>
      </c>
    </row>
    <row r="96" spans="1:15" x14ac:dyDescent="0.2">
      <c r="A96" s="14" t="str">
        <f t="shared" si="4"/>
        <v>Todoran I</v>
      </c>
      <c r="B96" s="20" t="str">
        <f t="shared" si="5"/>
        <v>I</v>
      </c>
      <c r="C96" s="14">
        <f t="shared" si="6"/>
        <v>37135.379000000001</v>
      </c>
      <c r="D96" s="17" t="str">
        <f t="shared" si="7"/>
        <v>vis</v>
      </c>
      <c r="E96" s="50">
        <f>VLOOKUP(C96,'Active 1'!C$21:E$746,3,FALSE)</f>
        <v>-1637.9849424154897</v>
      </c>
      <c r="G96" s="17">
        <v>-7084</v>
      </c>
      <c r="H96" s="17">
        <v>1.49E-2</v>
      </c>
      <c r="I96" s="17">
        <v>37135.379000000001</v>
      </c>
      <c r="J96" s="17" t="s">
        <v>724</v>
      </c>
      <c r="K96" s="17" t="s">
        <v>700</v>
      </c>
      <c r="L96" s="17" t="s">
        <v>944</v>
      </c>
      <c r="N96" s="17" t="s">
        <v>945</v>
      </c>
    </row>
    <row r="97" spans="1:15" x14ac:dyDescent="0.2">
      <c r="A97" s="14" t="str">
        <f t="shared" si="4"/>
        <v>Mazur M</v>
      </c>
      <c r="B97" s="20" t="str">
        <f t="shared" si="5"/>
        <v>I</v>
      </c>
      <c r="C97" s="14">
        <f t="shared" si="6"/>
        <v>37197.324000000001</v>
      </c>
      <c r="D97" s="17" t="str">
        <f t="shared" si="7"/>
        <v>vis</v>
      </c>
      <c r="E97" s="50">
        <f>VLOOKUP(C97,'Active 1'!C$21:E$746,3,FALSE)</f>
        <v>-1597.9908564654909</v>
      </c>
      <c r="G97" s="17">
        <v>-7044</v>
      </c>
      <c r="H97" s="17">
        <v>5.7000000000000002E-3</v>
      </c>
      <c r="I97" s="17">
        <v>37197.324000000001</v>
      </c>
      <c r="J97" s="17" t="s">
        <v>724</v>
      </c>
      <c r="K97" s="17" t="s">
        <v>700</v>
      </c>
      <c r="L97" s="17" t="s">
        <v>946</v>
      </c>
      <c r="O97" s="17" t="s">
        <v>947</v>
      </c>
    </row>
    <row r="98" spans="1:15" x14ac:dyDescent="0.2">
      <c r="A98" s="14" t="str">
        <f t="shared" si="4"/>
        <v>Czerlunczakiewic</v>
      </c>
      <c r="B98" s="20" t="str">
        <f t="shared" si="5"/>
        <v>I</v>
      </c>
      <c r="C98" s="14">
        <f t="shared" si="6"/>
        <v>37197.326999999997</v>
      </c>
      <c r="D98" s="17" t="str">
        <f t="shared" si="7"/>
        <v>vis</v>
      </c>
      <c r="E98" s="50">
        <f>VLOOKUP(C98,'Active 1'!C$21:E$746,3,FALSE)</f>
        <v>-1597.9889195495537</v>
      </c>
      <c r="G98" s="17">
        <v>-7044</v>
      </c>
      <c r="H98" s="17">
        <v>8.6999999999999994E-3</v>
      </c>
      <c r="I98" s="17">
        <v>37197.326999999997</v>
      </c>
      <c r="J98" s="17" t="s">
        <v>724</v>
      </c>
      <c r="K98" s="17" t="s">
        <v>700</v>
      </c>
      <c r="L98" s="17" t="s">
        <v>948</v>
      </c>
      <c r="M98" s="17" t="s">
        <v>949</v>
      </c>
    </row>
    <row r="99" spans="1:15" x14ac:dyDescent="0.2">
      <c r="A99" s="14" t="str">
        <f t="shared" si="4"/>
        <v>Rodzinski J</v>
      </c>
      <c r="B99" s="20" t="str">
        <f t="shared" si="5"/>
        <v>I</v>
      </c>
      <c r="C99" s="14">
        <f t="shared" si="6"/>
        <v>37197.330999999998</v>
      </c>
      <c r="D99" s="17" t="str">
        <f t="shared" si="7"/>
        <v>vis</v>
      </c>
      <c r="E99" s="50">
        <f>VLOOKUP(C99,'Active 1'!C$21:E$746,3,FALSE)</f>
        <v>-1597.9863369949676</v>
      </c>
      <c r="G99" s="17">
        <v>-7044</v>
      </c>
      <c r="H99" s="17">
        <v>1.2699999999999999E-2</v>
      </c>
      <c r="I99" s="17">
        <v>37197.330999999998</v>
      </c>
      <c r="J99" s="17" t="s">
        <v>724</v>
      </c>
      <c r="K99" s="17" t="s">
        <v>700</v>
      </c>
      <c r="L99" s="17" t="s">
        <v>950</v>
      </c>
      <c r="N99" s="17" t="s">
        <v>951</v>
      </c>
    </row>
    <row r="100" spans="1:15" x14ac:dyDescent="0.2">
      <c r="A100" s="14" t="str">
        <f t="shared" si="4"/>
        <v>Todoran I</v>
      </c>
      <c r="B100" s="20" t="str">
        <f t="shared" si="5"/>
        <v>I</v>
      </c>
      <c r="C100" s="14">
        <f t="shared" si="6"/>
        <v>37197.332000000002</v>
      </c>
      <c r="D100" s="17" t="str">
        <f t="shared" si="7"/>
        <v>vis</v>
      </c>
      <c r="E100" s="50">
        <f>VLOOKUP(C100,'Active 1'!C$21:E$746,3,FALSE)</f>
        <v>-1597.9856913563187</v>
      </c>
      <c r="G100" s="17">
        <v>-7044</v>
      </c>
      <c r="H100" s="17">
        <v>1.37E-2</v>
      </c>
      <c r="I100" s="17">
        <v>37197.332000000002</v>
      </c>
      <c r="J100" s="17" t="s">
        <v>724</v>
      </c>
      <c r="K100" s="17" t="s">
        <v>700</v>
      </c>
      <c r="L100" s="17" t="s">
        <v>944</v>
      </c>
      <c r="N100" s="17" t="s">
        <v>945</v>
      </c>
    </row>
    <row r="101" spans="1:15" x14ac:dyDescent="0.2">
      <c r="A101" s="14" t="str">
        <f t="shared" si="4"/>
        <v>Todoran I</v>
      </c>
      <c r="B101" s="20" t="str">
        <f t="shared" si="5"/>
        <v>I</v>
      </c>
      <c r="C101" s="14">
        <f t="shared" si="6"/>
        <v>37211.273999999998</v>
      </c>
      <c r="D101" s="17" t="str">
        <f t="shared" si="7"/>
        <v>vis</v>
      </c>
      <c r="E101" s="50">
        <f>VLOOKUP(C101,'Active 1'!C$21:E$746,3,FALSE)</f>
        <v>-1588.984197348494</v>
      </c>
      <c r="G101" s="17">
        <v>-7035</v>
      </c>
      <c r="H101" s="17">
        <v>1.6E-2</v>
      </c>
      <c r="I101" s="17">
        <v>37211.273999999998</v>
      </c>
      <c r="J101" s="17" t="s">
        <v>724</v>
      </c>
      <c r="K101" s="17" t="s">
        <v>700</v>
      </c>
      <c r="L101" s="17" t="s">
        <v>944</v>
      </c>
      <c r="N101" s="17" t="s">
        <v>945</v>
      </c>
    </row>
    <row r="102" spans="1:15" x14ac:dyDescent="0.2">
      <c r="A102" s="14" t="str">
        <f t="shared" si="4"/>
        <v>Quester W</v>
      </c>
      <c r="B102" s="20" t="str">
        <f t="shared" si="5"/>
        <v>I</v>
      </c>
      <c r="C102" s="14">
        <f t="shared" si="6"/>
        <v>37378.544999999998</v>
      </c>
      <c r="D102" s="17" t="str">
        <f t="shared" si="7"/>
        <v>vis</v>
      </c>
      <c r="E102" s="50">
        <f>VLOOKUP(C102,'Active 1'!C$21:E$746,3,FALSE)</f>
        <v>-1480.9875753298913</v>
      </c>
      <c r="G102" s="17">
        <v>-6927</v>
      </c>
      <c r="H102" s="17">
        <v>1.0500000000000001E-2</v>
      </c>
      <c r="I102" s="17">
        <v>37378.544999999998</v>
      </c>
      <c r="J102" s="17" t="s">
        <v>724</v>
      </c>
      <c r="K102" s="17" t="s">
        <v>700</v>
      </c>
      <c r="L102" s="17" t="s">
        <v>952</v>
      </c>
      <c r="N102" s="17" t="s">
        <v>953</v>
      </c>
    </row>
    <row r="103" spans="1:15" x14ac:dyDescent="0.2">
      <c r="A103" s="14" t="str">
        <f t="shared" si="4"/>
        <v>Rudolph R</v>
      </c>
      <c r="B103" s="20" t="str">
        <f t="shared" si="5"/>
        <v>I</v>
      </c>
      <c r="C103" s="14">
        <f t="shared" si="6"/>
        <v>37378.546000000002</v>
      </c>
      <c r="D103" s="17" t="str">
        <f t="shared" si="7"/>
        <v>vis</v>
      </c>
      <c r="E103" s="50">
        <f>VLOOKUP(C103,'Active 1'!C$21:E$746,3,FALSE)</f>
        <v>-1480.9869296912425</v>
      </c>
      <c r="G103" s="17">
        <v>-6927</v>
      </c>
      <c r="H103" s="17">
        <v>1.15E-2</v>
      </c>
      <c r="I103" s="17">
        <v>37378.546000000002</v>
      </c>
      <c r="J103" s="17" t="s">
        <v>724</v>
      </c>
      <c r="K103" s="17" t="s">
        <v>700</v>
      </c>
      <c r="L103" s="17" t="s">
        <v>939</v>
      </c>
      <c r="N103" s="17" t="s">
        <v>953</v>
      </c>
    </row>
    <row r="104" spans="1:15" x14ac:dyDescent="0.2">
      <c r="A104" s="14" t="str">
        <f t="shared" si="4"/>
        <v>Kubica B</v>
      </c>
      <c r="B104" s="20" t="str">
        <f t="shared" si="5"/>
        <v>I</v>
      </c>
      <c r="C104" s="14">
        <f t="shared" si="6"/>
        <v>37547.377999999997</v>
      </c>
      <c r="D104" s="17">
        <f t="shared" si="7"/>
        <v>0</v>
      </c>
      <c r="E104" s="50">
        <f>VLOOKUP(C104,'Active 1'!C$21:E$746,3,FALSE)</f>
        <v>-1371.9824657456447</v>
      </c>
      <c r="G104" s="17">
        <v>-6818</v>
      </c>
      <c r="H104" s="17">
        <v>1.8200000000000001E-2</v>
      </c>
      <c r="I104" s="17">
        <v>37547.377999999997</v>
      </c>
      <c r="J104" s="17" t="s">
        <v>724</v>
      </c>
      <c r="L104" s="17" t="s">
        <v>954</v>
      </c>
      <c r="N104" s="17" t="s">
        <v>949</v>
      </c>
    </row>
    <row r="105" spans="1:15" x14ac:dyDescent="0.2">
      <c r="A105" s="14" t="str">
        <f t="shared" si="4"/>
        <v>Dueball</v>
      </c>
      <c r="B105" s="20" t="str">
        <f t="shared" si="5"/>
        <v>I</v>
      </c>
      <c r="C105" s="14">
        <f t="shared" si="6"/>
        <v>37818.427000000003</v>
      </c>
      <c r="D105" s="17" t="str">
        <f t="shared" si="7"/>
        <v>vis</v>
      </c>
      <c r="E105" s="50">
        <f>VLOOKUP(C105,'Active 1'!C$21:E$746,3,FALSE)</f>
        <v>-1196.9827562830314</v>
      </c>
      <c r="G105" s="17">
        <v>-6643</v>
      </c>
      <c r="H105" s="17">
        <v>1.7399999999999999E-2</v>
      </c>
      <c r="I105" s="17">
        <v>37818.427000000003</v>
      </c>
      <c r="J105" s="17" t="s">
        <v>724</v>
      </c>
      <c r="K105" s="17" t="s">
        <v>700</v>
      </c>
      <c r="L105" s="17" t="s">
        <v>955</v>
      </c>
      <c r="O105" s="17" t="s">
        <v>953</v>
      </c>
    </row>
    <row r="106" spans="1:15" x14ac:dyDescent="0.2">
      <c r="A106" s="14" t="str">
        <f t="shared" si="4"/>
        <v>Huth H</v>
      </c>
      <c r="B106" s="20" t="str">
        <f t="shared" si="5"/>
        <v>I</v>
      </c>
      <c r="C106" s="14">
        <f t="shared" si="6"/>
        <v>37869.519</v>
      </c>
      <c r="D106" s="17" t="str">
        <f t="shared" si="7"/>
        <v>pg</v>
      </c>
      <c r="E106" s="50">
        <f>VLOOKUP(C106,'Active 1'!C$21:E$746,3,FALSE)</f>
        <v>-1163.9957865621948</v>
      </c>
      <c r="G106" s="17">
        <v>-6610</v>
      </c>
      <c r="H106" s="17">
        <v>-2.8E-3</v>
      </c>
      <c r="I106" s="17">
        <v>37869.519</v>
      </c>
      <c r="J106" s="17" t="s">
        <v>724</v>
      </c>
      <c r="K106" s="17" t="s">
        <v>711</v>
      </c>
      <c r="L106" s="17" t="s">
        <v>942</v>
      </c>
      <c r="O106" s="17" t="s">
        <v>943</v>
      </c>
    </row>
    <row r="107" spans="1:15" x14ac:dyDescent="0.2">
      <c r="A107" s="14" t="str">
        <f t="shared" si="4"/>
        <v>Pohl E</v>
      </c>
      <c r="B107" s="20" t="str">
        <f t="shared" si="5"/>
        <v>I</v>
      </c>
      <c r="C107" s="14">
        <f t="shared" si="6"/>
        <v>37880.364000000001</v>
      </c>
      <c r="D107" s="17" t="str">
        <f t="shared" si="7"/>
        <v>vis</v>
      </c>
      <c r="E107" s="50">
        <f>VLOOKUP(C107,'Active 1'!C$21:E$746,3,FALSE)</f>
        <v>-1156.9938354422047</v>
      </c>
      <c r="G107" s="17">
        <v>-6603</v>
      </c>
      <c r="H107" s="17">
        <v>2.0000000000000001E-4</v>
      </c>
      <c r="I107" s="17">
        <v>37880.364000000001</v>
      </c>
      <c r="J107" s="17" t="s">
        <v>724</v>
      </c>
      <c r="K107" s="17" t="s">
        <v>700</v>
      </c>
      <c r="L107" s="17" t="s">
        <v>956</v>
      </c>
      <c r="O107" s="17" t="s">
        <v>957</v>
      </c>
    </row>
    <row r="108" spans="1:15" x14ac:dyDescent="0.2">
      <c r="A108" s="14" t="str">
        <f t="shared" si="4"/>
        <v>Huth H</v>
      </c>
      <c r="B108" s="20" t="str">
        <f t="shared" si="5"/>
        <v>I</v>
      </c>
      <c r="C108" s="14">
        <f t="shared" si="6"/>
        <v>37956.271999999997</v>
      </c>
      <c r="D108" s="17" t="str">
        <f t="shared" si="7"/>
        <v>pg</v>
      </c>
      <c r="E108" s="50">
        <f>VLOOKUP(C108,'Active 1'!C$21:E$746,3,FALSE)</f>
        <v>-1107.9846970728065</v>
      </c>
      <c r="G108" s="17">
        <v>-6554</v>
      </c>
      <c r="H108" s="17">
        <v>1.4200000000000001E-2</v>
      </c>
      <c r="I108" s="17">
        <v>37956.271999999997</v>
      </c>
      <c r="J108" s="17" t="s">
        <v>724</v>
      </c>
      <c r="K108" s="17" t="s">
        <v>711</v>
      </c>
      <c r="L108" s="17" t="s">
        <v>942</v>
      </c>
      <c r="O108" s="17" t="s">
        <v>943</v>
      </c>
    </row>
    <row r="109" spans="1:15" x14ac:dyDescent="0.2">
      <c r="A109" s="14" t="str">
        <f t="shared" si="4"/>
        <v>Kratochvil J</v>
      </c>
      <c r="B109" s="20" t="str">
        <f t="shared" si="5"/>
        <v>I</v>
      </c>
      <c r="C109" s="14">
        <f t="shared" si="6"/>
        <v>38975.404000000002</v>
      </c>
      <c r="D109" s="17" t="str">
        <f t="shared" si="7"/>
        <v>vis</v>
      </c>
      <c r="E109" s="50">
        <f>VLOOKUP(C109,'Active 1'!C$21:E$746,3,FALSE)</f>
        <v>-449.99369211042455</v>
      </c>
      <c r="G109" s="17">
        <v>-5896</v>
      </c>
      <c r="H109" s="17">
        <v>-1E-3</v>
      </c>
      <c r="I109" s="17">
        <v>38975.404000000002</v>
      </c>
      <c r="J109" s="17" t="s">
        <v>724</v>
      </c>
      <c r="K109" s="17" t="s">
        <v>700</v>
      </c>
      <c r="L109" s="17" t="s">
        <v>958</v>
      </c>
      <c r="N109" s="17" t="s">
        <v>959</v>
      </c>
    </row>
    <row r="110" spans="1:15" x14ac:dyDescent="0.2">
      <c r="A110" s="14" t="str">
        <f t="shared" si="4"/>
        <v>Bozkurt S</v>
      </c>
      <c r="B110" s="20" t="str">
        <f t="shared" si="5"/>
        <v>I</v>
      </c>
      <c r="C110" s="14">
        <f t="shared" si="6"/>
        <v>39325.457999999999</v>
      </c>
      <c r="D110" s="17" t="str">
        <f t="shared" si="7"/>
        <v>vis</v>
      </c>
      <c r="E110" s="50">
        <f>VLOOKUP(C110,'Active 1'!C$21:E$746,3,FALSE)</f>
        <v>-223.98530139057848</v>
      </c>
      <c r="G110" s="17">
        <v>-5670</v>
      </c>
      <c r="H110" s="17">
        <v>1.15E-2</v>
      </c>
      <c r="I110" s="17">
        <v>39325.457999999999</v>
      </c>
      <c r="J110" s="17" t="s">
        <v>724</v>
      </c>
      <c r="K110" s="17" t="s">
        <v>700</v>
      </c>
      <c r="L110" s="17" t="s">
        <v>960</v>
      </c>
      <c r="N110" s="17" t="s">
        <v>961</v>
      </c>
    </row>
    <row r="111" spans="1:15" x14ac:dyDescent="0.2">
      <c r="A111" s="14" t="str">
        <f t="shared" si="4"/>
        <v>Czerlunczakiewic</v>
      </c>
      <c r="B111" s="20" t="str">
        <f t="shared" si="5"/>
        <v>I</v>
      </c>
      <c r="C111" s="14">
        <f t="shared" si="6"/>
        <v>39356.419000000002</v>
      </c>
      <c r="D111" s="17" t="str">
        <f t="shared" si="7"/>
        <v>vis</v>
      </c>
      <c r="E111" s="50">
        <f>VLOOKUP(C111,'Active 1'!C$21:E$746,3,FALSE)</f>
        <v>-203.99568326001037</v>
      </c>
      <c r="G111" s="17">
        <v>-5650</v>
      </c>
      <c r="H111" s="17">
        <v>-4.5999999999999999E-3</v>
      </c>
      <c r="I111" s="17">
        <v>39356.419000000002</v>
      </c>
      <c r="J111" s="17" t="s">
        <v>724</v>
      </c>
      <c r="K111" s="17" t="s">
        <v>700</v>
      </c>
      <c r="L111" s="17" t="s">
        <v>948</v>
      </c>
      <c r="M111" s="17" t="s">
        <v>962</v>
      </c>
    </row>
    <row r="112" spans="1:15" x14ac:dyDescent="0.2">
      <c r="A112" s="14" t="str">
        <f t="shared" si="4"/>
        <v>Kurutac H</v>
      </c>
      <c r="B112" s="20" t="str">
        <f t="shared" si="5"/>
        <v>I</v>
      </c>
      <c r="C112" s="14">
        <f t="shared" si="6"/>
        <v>40022.419199999997</v>
      </c>
      <c r="D112" s="17" t="str">
        <f t="shared" si="7"/>
        <v>V</v>
      </c>
      <c r="E112" s="50">
        <f>VLOOKUP(C112,'Active 1'!C$21:E$746,3,FALSE)</f>
        <v>225.99978435668879</v>
      </c>
      <c r="G112" s="17">
        <v>-5220</v>
      </c>
      <c r="H112" s="17">
        <v>-1.2500000000000001E-2</v>
      </c>
      <c r="I112" s="17">
        <v>40022.419199999997</v>
      </c>
      <c r="J112" s="17" t="s">
        <v>724</v>
      </c>
      <c r="K112" s="17" t="s">
        <v>857</v>
      </c>
      <c r="L112" s="17" t="s">
        <v>968</v>
      </c>
      <c r="N112" s="17" t="s">
        <v>969</v>
      </c>
    </row>
    <row r="113" spans="1:15" x14ac:dyDescent="0.2">
      <c r="A113" s="14" t="str">
        <f t="shared" si="4"/>
        <v>Blasberg H J</v>
      </c>
      <c r="B113" s="20" t="str">
        <f t="shared" si="5"/>
        <v>I</v>
      </c>
      <c r="C113" s="14">
        <f t="shared" si="6"/>
        <v>40039.459000000003</v>
      </c>
      <c r="D113" s="17" t="str">
        <f t="shared" si="7"/>
        <v>vis</v>
      </c>
      <c r="E113" s="50" t="e">
        <f>VLOOKUP(C113,'Active 1'!C$21:E$746,3,FALSE)</f>
        <v>#N/A</v>
      </c>
      <c r="G113" s="17">
        <v>-5209</v>
      </c>
      <c r="H113" s="17">
        <v>-1.01E-2</v>
      </c>
      <c r="I113" s="17">
        <v>40039.459000000003</v>
      </c>
      <c r="J113" s="17" t="s">
        <v>724</v>
      </c>
      <c r="K113" s="17" t="s">
        <v>700</v>
      </c>
      <c r="L113" s="17" t="s">
        <v>974</v>
      </c>
      <c r="N113" s="17" t="s">
        <v>975</v>
      </c>
    </row>
    <row r="114" spans="1:15" x14ac:dyDescent="0.2">
      <c r="A114" s="14" t="str">
        <f t="shared" si="4"/>
        <v>Peter H</v>
      </c>
      <c r="B114" s="20" t="str">
        <f t="shared" si="5"/>
        <v>I</v>
      </c>
      <c r="C114" s="14">
        <f t="shared" si="6"/>
        <v>40039.46</v>
      </c>
      <c r="D114" s="17" t="str">
        <f t="shared" si="7"/>
        <v>vis</v>
      </c>
      <c r="E114" s="50" t="e">
        <f>VLOOKUP(C114,'Active 1'!C$21:E$746,3,FALSE)</f>
        <v>#N/A</v>
      </c>
      <c r="G114" s="17">
        <v>-5209</v>
      </c>
      <c r="H114" s="17">
        <v>-9.1000000000000004E-3</v>
      </c>
      <c r="I114" s="17">
        <v>40039.46</v>
      </c>
      <c r="J114" s="17" t="s">
        <v>724</v>
      </c>
      <c r="K114" s="17" t="s">
        <v>700</v>
      </c>
      <c r="L114" s="17" t="s">
        <v>976</v>
      </c>
      <c r="O114" s="17" t="s">
        <v>977</v>
      </c>
    </row>
    <row r="115" spans="1:15" x14ac:dyDescent="0.2">
      <c r="A115" s="14" t="str">
        <f t="shared" si="4"/>
        <v>Locher Kurt</v>
      </c>
      <c r="B115" s="20" t="str">
        <f t="shared" si="5"/>
        <v>I</v>
      </c>
      <c r="C115" s="14">
        <f t="shared" si="6"/>
        <v>40344.574999999997</v>
      </c>
      <c r="D115" s="17" t="str">
        <f t="shared" si="7"/>
        <v>vis</v>
      </c>
      <c r="E115" s="50">
        <f>VLOOKUP(C115,'Active 1'!C$21:E$746,3,FALSE)</f>
        <v>433.99601899210342</v>
      </c>
      <c r="G115" s="17">
        <v>-5012</v>
      </c>
      <c r="H115" s="17">
        <v>-1.8700000000000001E-2</v>
      </c>
      <c r="I115" s="17">
        <v>40344.574999999997</v>
      </c>
      <c r="J115" s="17" t="s">
        <v>724</v>
      </c>
      <c r="K115" s="17" t="s">
        <v>700</v>
      </c>
      <c r="L115" s="17" t="s">
        <v>978</v>
      </c>
      <c r="N115" s="17" t="s">
        <v>979</v>
      </c>
    </row>
    <row r="116" spans="1:15" x14ac:dyDescent="0.2">
      <c r="A116" s="14" t="str">
        <f t="shared" si="4"/>
        <v>Diethelm Roger</v>
      </c>
      <c r="B116" s="20" t="str">
        <f t="shared" si="5"/>
        <v>I</v>
      </c>
      <c r="C116" s="14">
        <f t="shared" si="6"/>
        <v>40344.576999999997</v>
      </c>
      <c r="D116" s="17" t="str">
        <f t="shared" si="7"/>
        <v>vis</v>
      </c>
      <c r="E116" s="50">
        <f>VLOOKUP(C116,'Active 1'!C$21:E$746,3,FALSE)</f>
        <v>433.99731026939645</v>
      </c>
      <c r="G116" s="17">
        <v>-5012</v>
      </c>
      <c r="H116" s="17">
        <v>-1.67E-2</v>
      </c>
      <c r="I116" s="17">
        <v>40344.576999999997</v>
      </c>
      <c r="J116" s="17" t="s">
        <v>724</v>
      </c>
      <c r="K116" s="17" t="s">
        <v>700</v>
      </c>
      <c r="L116" s="17" t="s">
        <v>980</v>
      </c>
      <c r="N116" s="17" t="s">
        <v>979</v>
      </c>
    </row>
    <row r="117" spans="1:15" x14ac:dyDescent="0.2">
      <c r="A117" s="14" t="str">
        <f t="shared" si="4"/>
        <v>Locher Kurt</v>
      </c>
      <c r="B117" s="20" t="str">
        <f t="shared" si="5"/>
        <v>I</v>
      </c>
      <c r="C117" s="14">
        <f t="shared" si="6"/>
        <v>40358.519</v>
      </c>
      <c r="D117" s="17" t="str">
        <f t="shared" si="7"/>
        <v>vis</v>
      </c>
      <c r="E117" s="50">
        <f>VLOOKUP(C117,'Active 1'!C$21:E$746,3,FALSE)</f>
        <v>442.99880427722593</v>
      </c>
      <c r="G117" s="17">
        <v>-5003</v>
      </c>
      <c r="H117" s="17">
        <v>-1.44E-2</v>
      </c>
      <c r="I117" s="17">
        <v>40358.519</v>
      </c>
      <c r="J117" s="17" t="s">
        <v>724</v>
      </c>
      <c r="K117" s="17" t="s">
        <v>700</v>
      </c>
      <c r="L117" s="17" t="s">
        <v>978</v>
      </c>
      <c r="N117" s="17" t="s">
        <v>979</v>
      </c>
    </row>
    <row r="118" spans="1:15" x14ac:dyDescent="0.2">
      <c r="A118" s="14" t="str">
        <f t="shared" si="4"/>
        <v>Locher Kurt</v>
      </c>
      <c r="B118" s="20" t="str">
        <f t="shared" si="5"/>
        <v>I</v>
      </c>
      <c r="C118" s="14">
        <f t="shared" si="6"/>
        <v>40403.430999999997</v>
      </c>
      <c r="D118" s="17" t="str">
        <f t="shared" si="7"/>
        <v>vis</v>
      </c>
      <c r="E118" s="50">
        <f>VLOOKUP(C118,'Active 1'!C$21:E$746,3,FALSE)</f>
        <v>471.99572716343511</v>
      </c>
      <c r="G118" s="17">
        <v>-4974</v>
      </c>
      <c r="H118" s="17">
        <v>-1.9300000000000001E-2</v>
      </c>
      <c r="I118" s="17">
        <v>40403.430999999997</v>
      </c>
      <c r="J118" s="17" t="s">
        <v>724</v>
      </c>
      <c r="K118" s="17" t="s">
        <v>700</v>
      </c>
      <c r="L118" s="17" t="s">
        <v>978</v>
      </c>
      <c r="N118" s="17" t="s">
        <v>981</v>
      </c>
    </row>
    <row r="119" spans="1:15" x14ac:dyDescent="0.2">
      <c r="A119" s="14" t="str">
        <f t="shared" si="4"/>
        <v>Locher Kurt</v>
      </c>
      <c r="B119" s="20" t="str">
        <f t="shared" si="5"/>
        <v>I</v>
      </c>
      <c r="C119" s="14">
        <f t="shared" si="6"/>
        <v>40417.377999999997</v>
      </c>
      <c r="D119" s="17" t="str">
        <f t="shared" si="7"/>
        <v>vis</v>
      </c>
      <c r="E119" s="50">
        <f>VLOOKUP(C119,'Active 1'!C$21:E$746,3,FALSE)</f>
        <v>481.00044936449478</v>
      </c>
      <c r="G119" s="17">
        <v>-4965</v>
      </c>
      <c r="H119" s="17">
        <v>-1.2E-2</v>
      </c>
      <c r="I119" s="17">
        <v>40417.377999999997</v>
      </c>
      <c r="J119" s="17" t="s">
        <v>724</v>
      </c>
      <c r="K119" s="17" t="s">
        <v>700</v>
      </c>
      <c r="L119" s="17" t="s">
        <v>978</v>
      </c>
      <c r="N119" s="17" t="s">
        <v>981</v>
      </c>
    </row>
    <row r="120" spans="1:15" x14ac:dyDescent="0.2">
      <c r="A120" s="14" t="str">
        <f t="shared" si="4"/>
        <v>Germann R</v>
      </c>
      <c r="B120" s="20" t="str">
        <f t="shared" si="5"/>
        <v>I</v>
      </c>
      <c r="C120" s="14">
        <f t="shared" si="6"/>
        <v>40465.368000000002</v>
      </c>
      <c r="D120" s="17" t="str">
        <f t="shared" si="7"/>
        <v>vis</v>
      </c>
      <c r="E120" s="50">
        <f>VLOOKUP(C120,'Active 1'!C$21:E$746,3,FALSE)</f>
        <v>511.98464800426666</v>
      </c>
      <c r="G120" s="17">
        <v>-4934</v>
      </c>
      <c r="H120" s="17">
        <v>-3.6499999999999998E-2</v>
      </c>
      <c r="I120" s="17">
        <v>40465.368000000002</v>
      </c>
      <c r="J120" s="17" t="s">
        <v>724</v>
      </c>
      <c r="K120" s="17" t="s">
        <v>700</v>
      </c>
      <c r="L120" s="17" t="s">
        <v>984</v>
      </c>
      <c r="N120" s="17" t="s">
        <v>985</v>
      </c>
    </row>
    <row r="121" spans="1:15" x14ac:dyDescent="0.2">
      <c r="A121" s="14" t="str">
        <f t="shared" si="4"/>
        <v>Locher Kurt</v>
      </c>
      <c r="B121" s="20" t="str">
        <f t="shared" si="5"/>
        <v>I</v>
      </c>
      <c r="C121" s="14">
        <f t="shared" si="6"/>
        <v>40482.42</v>
      </c>
      <c r="D121" s="17" t="str">
        <f t="shared" si="7"/>
        <v>vis</v>
      </c>
      <c r="E121" s="50">
        <f>VLOOKUP(C121,'Active 1'!C$21:E$746,3,FALSE)</f>
        <v>522.99407820233318</v>
      </c>
      <c r="G121" s="17">
        <v>-4923</v>
      </c>
      <c r="H121" s="17">
        <v>-2.1899999999999999E-2</v>
      </c>
      <c r="I121" s="17">
        <v>40482.42</v>
      </c>
      <c r="J121" s="17" t="s">
        <v>724</v>
      </c>
      <c r="K121" s="17" t="s">
        <v>700</v>
      </c>
      <c r="L121" s="17" t="s">
        <v>978</v>
      </c>
      <c r="N121" s="17" t="s">
        <v>985</v>
      </c>
    </row>
    <row r="122" spans="1:15" x14ac:dyDescent="0.2">
      <c r="A122" s="14" t="str">
        <f t="shared" si="4"/>
        <v>Locher Kurt</v>
      </c>
      <c r="B122" s="20" t="str">
        <f t="shared" si="5"/>
        <v>I</v>
      </c>
      <c r="C122" s="14">
        <f t="shared" si="6"/>
        <v>40541.277000000002</v>
      </c>
      <c r="D122" s="17" t="str">
        <f t="shared" si="7"/>
        <v>vis</v>
      </c>
      <c r="E122" s="50">
        <f>VLOOKUP(C122,'Active 1'!C$21:E$746,3,FALSE)</f>
        <v>560.99443201231372</v>
      </c>
      <c r="G122" s="17">
        <v>-4885</v>
      </c>
      <c r="H122" s="17">
        <v>-2.1399999999999999E-2</v>
      </c>
      <c r="I122" s="17">
        <v>40541.277000000002</v>
      </c>
      <c r="J122" s="17" t="s">
        <v>724</v>
      </c>
      <c r="K122" s="17" t="s">
        <v>700</v>
      </c>
      <c r="L122" s="17" t="s">
        <v>978</v>
      </c>
      <c r="N122" s="17" t="s">
        <v>986</v>
      </c>
    </row>
    <row r="123" spans="1:15" x14ac:dyDescent="0.2">
      <c r="A123" s="14" t="str">
        <f t="shared" si="4"/>
        <v>Locher Kurt</v>
      </c>
      <c r="B123" s="20" t="str">
        <f t="shared" si="5"/>
        <v>I</v>
      </c>
      <c r="C123" s="14">
        <f t="shared" si="6"/>
        <v>40725.591</v>
      </c>
      <c r="D123" s="17" t="str">
        <f t="shared" si="7"/>
        <v>vis</v>
      </c>
      <c r="E123" s="50">
        <f>VLOOKUP(C123,'Active 1'!C$21:E$746,3,FALSE)</f>
        <v>679.9946734811665</v>
      </c>
      <c r="G123" s="17">
        <v>-4766</v>
      </c>
      <c r="H123" s="17">
        <v>-2.1299999999999999E-2</v>
      </c>
      <c r="I123" s="17">
        <v>40725.591</v>
      </c>
      <c r="J123" s="17" t="s">
        <v>724</v>
      </c>
      <c r="K123" s="17" t="s">
        <v>700</v>
      </c>
      <c r="L123" s="17" t="s">
        <v>978</v>
      </c>
      <c r="N123" s="17" t="s">
        <v>987</v>
      </c>
    </row>
    <row r="124" spans="1:15" x14ac:dyDescent="0.2">
      <c r="A124" s="14" t="str">
        <f t="shared" si="4"/>
        <v>Diethelm Roger</v>
      </c>
      <c r="B124" s="20" t="str">
        <f t="shared" si="5"/>
        <v>I</v>
      </c>
      <c r="C124" s="14">
        <f t="shared" si="6"/>
        <v>40753.472000000002</v>
      </c>
      <c r="D124" s="17" t="str">
        <f t="shared" si="7"/>
        <v>vis</v>
      </c>
      <c r="E124" s="50">
        <f>VLOOKUP(C124,'Active 1'!C$21:E$746,3,FALSE)</f>
        <v>697.99572458088358</v>
      </c>
      <c r="G124" s="17">
        <v>-4748</v>
      </c>
      <c r="H124" s="17">
        <v>-1.9699999999999999E-2</v>
      </c>
      <c r="I124" s="17">
        <v>40753.472000000002</v>
      </c>
      <c r="J124" s="17" t="s">
        <v>724</v>
      </c>
      <c r="K124" s="17" t="s">
        <v>700</v>
      </c>
      <c r="L124" s="17" t="s">
        <v>980</v>
      </c>
      <c r="N124" s="17" t="s">
        <v>988</v>
      </c>
    </row>
    <row r="125" spans="1:15" x14ac:dyDescent="0.2">
      <c r="A125" s="14" t="str">
        <f t="shared" si="4"/>
        <v>Locher Kurt</v>
      </c>
      <c r="B125" s="20" t="str">
        <f t="shared" si="5"/>
        <v>I</v>
      </c>
      <c r="C125" s="14">
        <f t="shared" si="6"/>
        <v>40798.389000000003</v>
      </c>
      <c r="D125" s="17" t="str">
        <f t="shared" si="7"/>
        <v>vis</v>
      </c>
      <c r="E125" s="50">
        <f>VLOOKUP(C125,'Active 1'!C$21:E$746,3,FALSE)</f>
        <v>726.99587566032767</v>
      </c>
      <c r="G125" s="17">
        <v>-4719</v>
      </c>
      <c r="H125" s="17">
        <v>-1.95E-2</v>
      </c>
      <c r="I125" s="17">
        <v>40798.389000000003</v>
      </c>
      <c r="J125" s="17" t="s">
        <v>724</v>
      </c>
      <c r="K125" s="17" t="s">
        <v>700</v>
      </c>
      <c r="L125" s="17" t="s">
        <v>978</v>
      </c>
      <c r="N125" s="17" t="s">
        <v>988</v>
      </c>
    </row>
    <row r="126" spans="1:15" x14ac:dyDescent="0.2">
      <c r="A126" s="14" t="str">
        <f t="shared" si="4"/>
        <v>Germann R</v>
      </c>
      <c r="B126" s="20" t="str">
        <f t="shared" si="5"/>
        <v>I</v>
      </c>
      <c r="C126" s="14">
        <f t="shared" si="6"/>
        <v>40798.404000000002</v>
      </c>
      <c r="D126" s="17" t="str">
        <f t="shared" si="7"/>
        <v>vis</v>
      </c>
      <c r="E126" s="50">
        <f>VLOOKUP(C126,'Active 1'!C$21:E$746,3,FALSE)</f>
        <v>727.00556024002299</v>
      </c>
      <c r="G126" s="17">
        <v>-4719</v>
      </c>
      <c r="H126" s="17">
        <v>-4.4999999999999997E-3</v>
      </c>
      <c r="I126" s="17">
        <v>40798.404000000002</v>
      </c>
      <c r="J126" s="17" t="s">
        <v>724</v>
      </c>
      <c r="K126" s="17" t="s">
        <v>700</v>
      </c>
      <c r="L126" s="17" t="s">
        <v>984</v>
      </c>
      <c r="N126" s="17" t="s">
        <v>988</v>
      </c>
    </row>
    <row r="127" spans="1:15" x14ac:dyDescent="0.2">
      <c r="A127" s="14" t="str">
        <f t="shared" si="4"/>
        <v>Diethelm Roger</v>
      </c>
      <c r="B127" s="20" t="str">
        <f t="shared" si="5"/>
        <v>I</v>
      </c>
      <c r="C127" s="14">
        <f t="shared" si="6"/>
        <v>40801.497000000003</v>
      </c>
      <c r="D127" s="17" t="str">
        <f t="shared" si="7"/>
        <v>vis</v>
      </c>
      <c r="E127" s="50">
        <f>VLOOKUP(C127,'Active 1'!C$21:E$746,3,FALSE)</f>
        <v>729.00252057327634</v>
      </c>
      <c r="G127" s="17">
        <v>-4717</v>
      </c>
      <c r="H127" s="17">
        <v>-9.1999999999999998E-3</v>
      </c>
      <c r="I127" s="17">
        <v>40801.497000000003</v>
      </c>
      <c r="J127" s="17" t="s">
        <v>724</v>
      </c>
      <c r="K127" s="17" t="s">
        <v>700</v>
      </c>
      <c r="L127" s="17" t="s">
        <v>980</v>
      </c>
      <c r="N127" s="17" t="s">
        <v>991</v>
      </c>
    </row>
    <row r="128" spans="1:15" x14ac:dyDescent="0.2">
      <c r="A128" s="14" t="str">
        <f t="shared" si="4"/>
        <v>Mayer E</v>
      </c>
      <c r="B128" s="20" t="str">
        <f t="shared" si="5"/>
        <v>I</v>
      </c>
      <c r="C128" s="14">
        <f t="shared" si="6"/>
        <v>40835.565000000002</v>
      </c>
      <c r="D128" s="17" t="str">
        <f t="shared" si="7"/>
        <v>vis</v>
      </c>
      <c r="E128" s="50">
        <f>VLOOKUP(C128,'Active 1'!C$21:E$746,3,FALSE)</f>
        <v>750.9981379781442</v>
      </c>
      <c r="G128" s="17">
        <v>-4695</v>
      </c>
      <c r="H128" s="17">
        <v>-1.61E-2</v>
      </c>
      <c r="I128" s="17">
        <v>40835.565000000002</v>
      </c>
      <c r="J128" s="17" t="s">
        <v>724</v>
      </c>
      <c r="K128" s="17" t="s">
        <v>700</v>
      </c>
      <c r="L128" s="17" t="s">
        <v>992</v>
      </c>
      <c r="O128" s="17" t="s">
        <v>991</v>
      </c>
    </row>
    <row r="129" spans="1:15" x14ac:dyDescent="0.2">
      <c r="A129" s="14" t="str">
        <f t="shared" si="4"/>
        <v>Locher Kurt</v>
      </c>
      <c r="B129" s="20" t="str">
        <f t="shared" si="5"/>
        <v>I</v>
      </c>
      <c r="C129" s="14">
        <f t="shared" si="6"/>
        <v>41041.561999999998</v>
      </c>
      <c r="D129" s="17" t="str">
        <f t="shared" si="7"/>
        <v>vis</v>
      </c>
      <c r="E129" s="50">
        <f>VLOOKUP(C129,'Active 1'!C$21:E$746,3,FALSE)</f>
        <v>883.99776221644925</v>
      </c>
      <c r="G129" s="17">
        <v>-4562</v>
      </c>
      <c r="H129" s="17">
        <v>-1.6899999999999998E-2</v>
      </c>
      <c r="I129" s="17">
        <v>41041.561999999998</v>
      </c>
      <c r="J129" s="17" t="s">
        <v>724</v>
      </c>
      <c r="K129" s="17" t="s">
        <v>700</v>
      </c>
      <c r="L129" s="17" t="s">
        <v>978</v>
      </c>
      <c r="N129" s="17" t="s">
        <v>993</v>
      </c>
    </row>
    <row r="130" spans="1:15" x14ac:dyDescent="0.2">
      <c r="A130" s="14" t="str">
        <f t="shared" si="4"/>
        <v>Peter H</v>
      </c>
      <c r="B130" s="20" t="str">
        <f t="shared" si="5"/>
        <v>I</v>
      </c>
      <c r="C130" s="14">
        <f t="shared" si="6"/>
        <v>41055.506999999998</v>
      </c>
      <c r="D130" s="17" t="str">
        <f t="shared" si="7"/>
        <v>vis</v>
      </c>
      <c r="E130" s="50">
        <f>VLOOKUP(C130,'Active 1'!C$21:E$746,3,FALSE)</f>
        <v>893.00119314021595</v>
      </c>
      <c r="G130" s="17">
        <v>-4553</v>
      </c>
      <c r="H130" s="17">
        <v>-1.1599999999999999E-2</v>
      </c>
      <c r="I130" s="17">
        <v>41055.506999999998</v>
      </c>
      <c r="J130" s="17" t="s">
        <v>724</v>
      </c>
      <c r="K130" s="17" t="s">
        <v>700</v>
      </c>
      <c r="L130" s="17" t="s">
        <v>976</v>
      </c>
      <c r="O130" s="17" t="s">
        <v>994</v>
      </c>
    </row>
    <row r="131" spans="1:15" x14ac:dyDescent="0.2">
      <c r="A131" s="14" t="str">
        <f t="shared" si="4"/>
        <v>Karacan H</v>
      </c>
      <c r="B131" s="20" t="str">
        <f t="shared" si="5"/>
        <v>I</v>
      </c>
      <c r="C131" s="14">
        <f t="shared" si="6"/>
        <v>41097.321000000004</v>
      </c>
      <c r="D131" s="17" t="str">
        <f t="shared" si="7"/>
        <v>pe</v>
      </c>
      <c r="E131" s="50">
        <f>VLOOKUP(C131,'Active 1'!C$21:E$746,3,FALSE)</f>
        <v>919.99792749994629</v>
      </c>
      <c r="G131" s="17">
        <v>-4526</v>
      </c>
      <c r="H131" s="17">
        <v>-1.67E-2</v>
      </c>
      <c r="I131" s="17">
        <v>41097.321000000004</v>
      </c>
      <c r="J131" s="17" t="s">
        <v>724</v>
      </c>
      <c r="K131" s="17" t="s">
        <v>931</v>
      </c>
      <c r="L131" s="17" t="s">
        <v>989</v>
      </c>
      <c r="N131" s="17" t="s">
        <v>995</v>
      </c>
    </row>
    <row r="132" spans="1:15" x14ac:dyDescent="0.2">
      <c r="A132" s="14" t="str">
        <f t="shared" si="4"/>
        <v>Mayer E</v>
      </c>
      <c r="B132" s="20" t="str">
        <f t="shared" si="5"/>
        <v>I</v>
      </c>
      <c r="C132" s="14">
        <f t="shared" si="6"/>
        <v>41106.618000000002</v>
      </c>
      <c r="D132" s="17" t="str">
        <f t="shared" si="7"/>
        <v>vis</v>
      </c>
      <c r="E132" s="50">
        <f>VLOOKUP(C132,'Active 1'!C$21:E$746,3,FALSE)</f>
        <v>926.00042999533878</v>
      </c>
      <c r="G132" s="17">
        <v>-4520</v>
      </c>
      <c r="H132" s="17">
        <v>-1.29E-2</v>
      </c>
      <c r="I132" s="17">
        <v>41106.618000000002</v>
      </c>
      <c r="J132" s="17" t="s">
        <v>724</v>
      </c>
      <c r="K132" s="17" t="s">
        <v>700</v>
      </c>
      <c r="L132" s="17" t="s">
        <v>992</v>
      </c>
      <c r="O132" s="17" t="s">
        <v>994</v>
      </c>
    </row>
    <row r="133" spans="1:15" x14ac:dyDescent="0.2">
      <c r="A133" s="14" t="str">
        <f t="shared" si="4"/>
        <v>Germann R</v>
      </c>
      <c r="B133" s="20" t="str">
        <f t="shared" si="5"/>
        <v>I</v>
      </c>
      <c r="C133" s="14">
        <f t="shared" si="6"/>
        <v>41148.43</v>
      </c>
      <c r="D133" s="17" t="str">
        <f t="shared" si="7"/>
        <v>vis</v>
      </c>
      <c r="E133" s="50">
        <f>VLOOKUP(C133,'Active 1'!C$21:E$746,3,FALSE)</f>
        <v>952.99587307777142</v>
      </c>
      <c r="G133" s="17">
        <v>-4493</v>
      </c>
      <c r="H133" s="17">
        <v>-0.02</v>
      </c>
      <c r="I133" s="17">
        <v>41148.43</v>
      </c>
      <c r="J133" s="17" t="s">
        <v>724</v>
      </c>
      <c r="K133" s="17" t="s">
        <v>700</v>
      </c>
      <c r="L133" s="17" t="s">
        <v>984</v>
      </c>
      <c r="N133" s="17" t="s">
        <v>996</v>
      </c>
    </row>
    <row r="134" spans="1:15" x14ac:dyDescent="0.2">
      <c r="A134" s="14" t="str">
        <f t="shared" si="4"/>
        <v>Meyer A</v>
      </c>
      <c r="B134" s="20" t="str">
        <f t="shared" si="5"/>
        <v>I</v>
      </c>
      <c r="C134" s="14">
        <f t="shared" si="6"/>
        <v>41148.438999999998</v>
      </c>
      <c r="D134" s="17" t="str">
        <f t="shared" si="7"/>
        <v>vis</v>
      </c>
      <c r="E134" s="50">
        <f>VLOOKUP(C134,'Active 1'!C$21:E$746,3,FALSE)</f>
        <v>953.00168382558763</v>
      </c>
      <c r="G134" s="17">
        <v>-4493</v>
      </c>
      <c r="H134" s="17">
        <v>-1.0999999999999999E-2</v>
      </c>
      <c r="I134" s="17">
        <v>41148.438999999998</v>
      </c>
      <c r="J134" s="17" t="s">
        <v>724</v>
      </c>
      <c r="K134" s="17" t="s">
        <v>700</v>
      </c>
      <c r="L134" s="17" t="s">
        <v>997</v>
      </c>
      <c r="O134" s="17" t="s">
        <v>996</v>
      </c>
    </row>
    <row r="135" spans="1:15" x14ac:dyDescent="0.2">
      <c r="A135" s="14" t="str">
        <f t="shared" si="4"/>
        <v>Mayer E</v>
      </c>
      <c r="B135" s="20" t="str">
        <f t="shared" si="5"/>
        <v>I</v>
      </c>
      <c r="C135" s="14">
        <f t="shared" si="6"/>
        <v>41154.629000000001</v>
      </c>
      <c r="D135" s="17" t="str">
        <f t="shared" si="7"/>
        <v>vis</v>
      </c>
      <c r="E135" s="50">
        <f>VLOOKUP(C135,'Active 1'!C$21:E$746,3,FALSE)</f>
        <v>956.99818704668041</v>
      </c>
      <c r="G135" s="17">
        <v>-4489</v>
      </c>
      <c r="H135" s="17">
        <v>-1.6400000000000001E-2</v>
      </c>
      <c r="I135" s="17">
        <v>41154.629000000001</v>
      </c>
      <c r="J135" s="17" t="s">
        <v>724</v>
      </c>
      <c r="K135" s="17" t="s">
        <v>700</v>
      </c>
      <c r="L135" s="17" t="s">
        <v>992</v>
      </c>
      <c r="O135" s="17" t="s">
        <v>996</v>
      </c>
    </row>
    <row r="136" spans="1:15" x14ac:dyDescent="0.2">
      <c r="A136" s="14" t="str">
        <f t="shared" si="4"/>
        <v>Diethelm Roger</v>
      </c>
      <c r="B136" s="20" t="str">
        <f t="shared" si="5"/>
        <v>I</v>
      </c>
      <c r="C136" s="14">
        <f t="shared" si="6"/>
        <v>41165.46</v>
      </c>
      <c r="D136" s="17" t="str">
        <f t="shared" si="7"/>
        <v>vis</v>
      </c>
      <c r="E136" s="50">
        <f>VLOOKUP(C136,'Active 1'!C$21:E$746,3,FALSE)</f>
        <v>963.99109922561934</v>
      </c>
      <c r="G136" s="17">
        <v>-4482</v>
      </c>
      <c r="H136" s="17">
        <v>-2.7400000000000001E-2</v>
      </c>
      <c r="I136" s="17">
        <v>41165.46</v>
      </c>
      <c r="J136" s="17" t="s">
        <v>724</v>
      </c>
      <c r="K136" s="17" t="s">
        <v>700</v>
      </c>
      <c r="L136" s="17" t="s">
        <v>980</v>
      </c>
      <c r="N136" s="17" t="s">
        <v>996</v>
      </c>
    </row>
    <row r="137" spans="1:15" x14ac:dyDescent="0.2">
      <c r="A137" s="14" t="str">
        <f t="shared" si="4"/>
        <v>Peter H</v>
      </c>
      <c r="B137" s="20" t="str">
        <f t="shared" si="5"/>
        <v>I</v>
      </c>
      <c r="C137" s="14">
        <f t="shared" si="6"/>
        <v>41165.466</v>
      </c>
      <c r="D137" s="17" t="str">
        <f t="shared" si="7"/>
        <v>vis</v>
      </c>
      <c r="E137" s="50">
        <f>VLOOKUP(C137,'Active 1'!C$21:E$746,3,FALSE)</f>
        <v>963.99497305749844</v>
      </c>
      <c r="G137" s="17">
        <v>-4482</v>
      </c>
      <c r="H137" s="17">
        <v>-2.1399999999999999E-2</v>
      </c>
      <c r="I137" s="17">
        <v>41165.466</v>
      </c>
      <c r="J137" s="17" t="s">
        <v>724</v>
      </c>
      <c r="K137" s="17" t="s">
        <v>700</v>
      </c>
      <c r="L137" s="17" t="s">
        <v>976</v>
      </c>
      <c r="O137" s="17" t="s">
        <v>998</v>
      </c>
    </row>
    <row r="138" spans="1:15" x14ac:dyDescent="0.2">
      <c r="A138" s="14" t="str">
        <f t="shared" si="4"/>
        <v>Locher Kurt</v>
      </c>
      <c r="B138" s="20" t="str">
        <f t="shared" si="5"/>
        <v>I</v>
      </c>
      <c r="C138" s="14">
        <f t="shared" si="6"/>
        <v>41168.574999999997</v>
      </c>
      <c r="D138" s="17" t="str">
        <f t="shared" si="7"/>
        <v>vis</v>
      </c>
      <c r="E138" s="50">
        <f>VLOOKUP(C138,'Active 1'!C$21:E$746,3,FALSE)</f>
        <v>966.00226360909119</v>
      </c>
      <c r="G138" s="17">
        <v>-4480</v>
      </c>
      <c r="H138" s="17">
        <v>-1.01E-2</v>
      </c>
      <c r="I138" s="17">
        <v>41168.574999999997</v>
      </c>
      <c r="J138" s="17" t="s">
        <v>724</v>
      </c>
      <c r="K138" s="17" t="s">
        <v>700</v>
      </c>
      <c r="L138" s="17" t="s">
        <v>978</v>
      </c>
      <c r="N138" s="17" t="s">
        <v>996</v>
      </c>
    </row>
    <row r="139" spans="1:15" x14ac:dyDescent="0.2">
      <c r="A139" s="14" t="str">
        <f t="shared" ref="A139:A202" si="8">L139</f>
        <v>Peter H</v>
      </c>
      <c r="B139" s="20" t="str">
        <f t="shared" ref="B139:B202" si="9">IF(J139="s","II","I")</f>
        <v>I</v>
      </c>
      <c r="C139" s="14">
        <f t="shared" ref="C139:C202" si="10">I139</f>
        <v>41560.425000000003</v>
      </c>
      <c r="D139" s="17" t="str">
        <f t="shared" ref="D139:D202" si="11">K139</f>
        <v>vis</v>
      </c>
      <c r="E139" s="50">
        <f>VLOOKUP(C139,'Active 1'!C$21:E$746,3,FALSE)</f>
        <v>1218.9957671930351</v>
      </c>
      <c r="G139" s="17">
        <v>-4227</v>
      </c>
      <c r="H139" s="17">
        <v>-2.07E-2</v>
      </c>
      <c r="I139" s="17">
        <v>41560.425000000003</v>
      </c>
      <c r="J139" s="17" t="s">
        <v>724</v>
      </c>
      <c r="K139" s="17" t="s">
        <v>700</v>
      </c>
      <c r="L139" s="17" t="s">
        <v>976</v>
      </c>
      <c r="O139" s="17" t="s">
        <v>1004</v>
      </c>
    </row>
    <row r="140" spans="1:15" x14ac:dyDescent="0.2">
      <c r="A140" s="14" t="str">
        <f t="shared" si="8"/>
        <v>Peter H</v>
      </c>
      <c r="B140" s="20" t="str">
        <f t="shared" si="9"/>
        <v>I</v>
      </c>
      <c r="C140" s="14">
        <f t="shared" si="10"/>
        <v>41574.368999999999</v>
      </c>
      <c r="D140" s="17" t="str">
        <f t="shared" si="11"/>
        <v>vis</v>
      </c>
      <c r="E140" s="50">
        <f>VLOOKUP(C140,'Active 1'!C$21:E$746,3,FALSE)</f>
        <v>1227.998552478153</v>
      </c>
      <c r="G140" s="17">
        <v>-4218</v>
      </c>
      <c r="H140" s="17">
        <v>-1.6400000000000001E-2</v>
      </c>
      <c r="I140" s="17">
        <v>41574.368999999999</v>
      </c>
      <c r="J140" s="17" t="s">
        <v>724</v>
      </c>
      <c r="K140" s="17" t="s">
        <v>700</v>
      </c>
      <c r="L140" s="17" t="s">
        <v>976</v>
      </c>
      <c r="O140" s="17" t="s">
        <v>1004</v>
      </c>
    </row>
    <row r="141" spans="1:15" x14ac:dyDescent="0.2">
      <c r="A141" s="14" t="str">
        <f t="shared" si="8"/>
        <v>Locher Kurt</v>
      </c>
      <c r="B141" s="20" t="str">
        <f t="shared" si="9"/>
        <v>I</v>
      </c>
      <c r="C141" s="14">
        <f t="shared" si="10"/>
        <v>41803.593000000001</v>
      </c>
      <c r="D141" s="17" t="str">
        <f t="shared" si="11"/>
        <v>vis</v>
      </c>
      <c r="E141" s="50">
        <f>VLOOKUP(C141,'Active 1'!C$21:E$746,3,FALSE)</f>
        <v>1375.9944255559265</v>
      </c>
      <c r="G141" s="17">
        <v>-4070</v>
      </c>
      <c r="H141" s="17">
        <v>-2.3099999999999999E-2</v>
      </c>
      <c r="I141" s="17">
        <v>41803.593000000001</v>
      </c>
      <c r="J141" s="17" t="s">
        <v>724</v>
      </c>
      <c r="K141" s="17" t="s">
        <v>700</v>
      </c>
      <c r="L141" s="17" t="s">
        <v>978</v>
      </c>
      <c r="N141" s="17" t="s">
        <v>1005</v>
      </c>
    </row>
    <row r="142" spans="1:15" x14ac:dyDescent="0.2">
      <c r="A142" s="14" t="str">
        <f t="shared" si="8"/>
        <v>Peter H</v>
      </c>
      <c r="B142" s="20" t="str">
        <f t="shared" si="9"/>
        <v>I</v>
      </c>
      <c r="C142" s="14">
        <f t="shared" si="10"/>
        <v>41814.434999999998</v>
      </c>
      <c r="D142" s="17" t="str">
        <f t="shared" si="11"/>
        <v>vis</v>
      </c>
      <c r="E142" s="50">
        <f>VLOOKUP(C142,'Active 1'!C$21:E$746,3,FALSE)</f>
        <v>1382.9944397599747</v>
      </c>
      <c r="G142" s="17">
        <v>-4063</v>
      </c>
      <c r="H142" s="17">
        <v>-2.3099999999999999E-2</v>
      </c>
      <c r="I142" s="17">
        <v>41814.434999999998</v>
      </c>
      <c r="J142" s="17" t="s">
        <v>724</v>
      </c>
      <c r="K142" s="17" t="s">
        <v>700</v>
      </c>
      <c r="L142" s="17" t="s">
        <v>976</v>
      </c>
      <c r="O142" s="17" t="s">
        <v>1005</v>
      </c>
    </row>
    <row r="143" spans="1:15" x14ac:dyDescent="0.2">
      <c r="A143" s="14" t="str">
        <f t="shared" si="8"/>
        <v>Braune W</v>
      </c>
      <c r="B143" s="20" t="str">
        <f t="shared" si="9"/>
        <v>I</v>
      </c>
      <c r="C143" s="14">
        <f t="shared" si="10"/>
        <v>41814.442000000003</v>
      </c>
      <c r="D143" s="17" t="str">
        <f t="shared" si="11"/>
        <v>vis</v>
      </c>
      <c r="E143" s="50">
        <f>VLOOKUP(C143,'Active 1'!C$21:E$746,3,FALSE)</f>
        <v>1382.9989592305028</v>
      </c>
      <c r="G143" s="17">
        <v>-4063</v>
      </c>
      <c r="H143" s="17">
        <v>-1.61E-2</v>
      </c>
      <c r="I143" s="17">
        <v>41814.442000000003</v>
      </c>
      <c r="J143" s="17" t="s">
        <v>724</v>
      </c>
      <c r="K143" s="17" t="s">
        <v>700</v>
      </c>
      <c r="L143" s="17" t="s">
        <v>1006</v>
      </c>
      <c r="N143" s="17" t="s">
        <v>1007</v>
      </c>
    </row>
    <row r="144" spans="1:15" x14ac:dyDescent="0.2">
      <c r="A144" s="14" t="str">
        <f t="shared" si="8"/>
        <v>Ahnert P</v>
      </c>
      <c r="B144" s="20" t="str">
        <f t="shared" si="9"/>
        <v>I</v>
      </c>
      <c r="C144" s="14">
        <f t="shared" si="10"/>
        <v>41831.478999999999</v>
      </c>
      <c r="D144" s="17" t="str">
        <f t="shared" si="11"/>
        <v>pg</v>
      </c>
      <c r="E144" s="50">
        <f>VLOOKUP(C144,'Active 1'!C$21:E$746,3,FALSE)</f>
        <v>1393.9987048488738</v>
      </c>
      <c r="G144" s="17">
        <v>-4052</v>
      </c>
      <c r="H144" s="17">
        <v>-1.6500000000000001E-2</v>
      </c>
      <c r="I144" s="17">
        <v>41831.478999999999</v>
      </c>
      <c r="J144" s="17" t="s">
        <v>724</v>
      </c>
      <c r="K144" s="17" t="s">
        <v>711</v>
      </c>
      <c r="L144" s="17" t="s">
        <v>1008</v>
      </c>
      <c r="N144" s="17" t="s">
        <v>1009</v>
      </c>
    </row>
    <row r="145" spans="1:15" x14ac:dyDescent="0.2">
      <c r="A145" s="14" t="str">
        <f t="shared" si="8"/>
        <v>Peter H</v>
      </c>
      <c r="B145" s="20" t="str">
        <f t="shared" si="9"/>
        <v>I</v>
      </c>
      <c r="C145" s="14">
        <f t="shared" si="10"/>
        <v>41845.415999999997</v>
      </c>
      <c r="D145" s="17" t="str">
        <f t="shared" si="11"/>
        <v>vis</v>
      </c>
      <c r="E145" s="50">
        <f>VLOOKUP(C145,'Active 1'!C$21:E$746,3,FALSE)</f>
        <v>1402.9969706634683</v>
      </c>
      <c r="G145" s="17">
        <v>-4043</v>
      </c>
      <c r="H145" s="17">
        <v>-1.9199999999999998E-2</v>
      </c>
      <c r="I145" s="17">
        <v>41845.415999999997</v>
      </c>
      <c r="J145" s="17" t="s">
        <v>724</v>
      </c>
      <c r="K145" s="17" t="s">
        <v>700</v>
      </c>
      <c r="L145" s="17" t="s">
        <v>976</v>
      </c>
      <c r="O145" s="17" t="s">
        <v>1010</v>
      </c>
    </row>
    <row r="146" spans="1:15" x14ac:dyDescent="0.2">
      <c r="A146" s="14" t="str">
        <f t="shared" si="8"/>
        <v>Peter H</v>
      </c>
      <c r="B146" s="20" t="str">
        <f t="shared" si="9"/>
        <v>I</v>
      </c>
      <c r="C146" s="14">
        <f t="shared" si="10"/>
        <v>41907.366999999998</v>
      </c>
      <c r="D146" s="17" t="str">
        <f t="shared" si="11"/>
        <v>vis</v>
      </c>
      <c r="E146" s="50">
        <f>VLOOKUP(C146,'Active 1'!C$21:E$746,3,FALSE)</f>
        <v>1442.9949304453464</v>
      </c>
      <c r="G146" s="17">
        <v>-4003</v>
      </c>
      <c r="H146" s="17">
        <v>-2.24E-2</v>
      </c>
      <c r="I146" s="17">
        <v>41907.366999999998</v>
      </c>
      <c r="J146" s="17" t="s">
        <v>724</v>
      </c>
      <c r="K146" s="17" t="s">
        <v>700</v>
      </c>
      <c r="L146" s="17" t="s">
        <v>976</v>
      </c>
      <c r="O146" s="17" t="s">
        <v>1011</v>
      </c>
    </row>
    <row r="147" spans="1:15" x14ac:dyDescent="0.2">
      <c r="A147" s="14" t="str">
        <f t="shared" si="8"/>
        <v>Diethelm Roger</v>
      </c>
      <c r="B147" s="20" t="str">
        <f t="shared" si="9"/>
        <v>I</v>
      </c>
      <c r="C147" s="14">
        <f t="shared" si="10"/>
        <v>41938.343000000001</v>
      </c>
      <c r="D147" s="17" t="str">
        <f t="shared" si="11"/>
        <v>vis</v>
      </c>
      <c r="E147" s="50">
        <f>VLOOKUP(C147,'Active 1'!C$21:E$746,3,FALSE)</f>
        <v>1462.9942331556099</v>
      </c>
      <c r="G147" s="17">
        <v>-3983</v>
      </c>
      <c r="H147" s="17">
        <v>-2.3599999999999999E-2</v>
      </c>
      <c r="I147" s="17">
        <v>41938.343000000001</v>
      </c>
      <c r="J147" s="17" t="s">
        <v>724</v>
      </c>
      <c r="K147" s="17" t="s">
        <v>700</v>
      </c>
      <c r="L147" s="17" t="s">
        <v>980</v>
      </c>
      <c r="N147" s="17" t="s">
        <v>1011</v>
      </c>
    </row>
    <row r="148" spans="1:15" x14ac:dyDescent="0.2">
      <c r="A148" s="14" t="str">
        <f t="shared" si="8"/>
        <v>Locher Kurt</v>
      </c>
      <c r="B148" s="20" t="str">
        <f t="shared" si="9"/>
        <v>I</v>
      </c>
      <c r="C148" s="14">
        <f t="shared" si="10"/>
        <v>41938.347999999998</v>
      </c>
      <c r="D148" s="17" t="str">
        <f t="shared" si="11"/>
        <v>vis</v>
      </c>
      <c r="E148" s="50">
        <f>VLOOKUP(C148,'Active 1'!C$21:E$746,3,FALSE)</f>
        <v>1462.99746134884</v>
      </c>
      <c r="G148" s="17">
        <v>-3983</v>
      </c>
      <c r="H148" s="17">
        <v>-1.8599999999999998E-2</v>
      </c>
      <c r="I148" s="17">
        <v>41938.347999999998</v>
      </c>
      <c r="J148" s="17" t="s">
        <v>724</v>
      </c>
      <c r="K148" s="17" t="s">
        <v>700</v>
      </c>
      <c r="L148" s="17" t="s">
        <v>978</v>
      </c>
      <c r="N148" s="17" t="s">
        <v>1011</v>
      </c>
    </row>
    <row r="149" spans="1:15" x14ac:dyDescent="0.2">
      <c r="A149" s="14" t="str">
        <f t="shared" si="8"/>
        <v>Peter H</v>
      </c>
      <c r="B149" s="20" t="str">
        <f t="shared" si="9"/>
        <v>I</v>
      </c>
      <c r="C149" s="14">
        <f t="shared" si="10"/>
        <v>41938.35</v>
      </c>
      <c r="D149" s="17" t="str">
        <f t="shared" si="11"/>
        <v>vis</v>
      </c>
      <c r="E149" s="50">
        <f>VLOOKUP(C149,'Active 1'!C$21:E$746,3,FALSE)</f>
        <v>1462.9987526261332</v>
      </c>
      <c r="G149" s="17">
        <v>-3983</v>
      </c>
      <c r="H149" s="17">
        <v>-1.66E-2</v>
      </c>
      <c r="I149" s="17">
        <v>41938.35</v>
      </c>
      <c r="J149" s="17" t="s">
        <v>724</v>
      </c>
      <c r="K149" s="17" t="s">
        <v>700</v>
      </c>
      <c r="L149" s="17" t="s">
        <v>976</v>
      </c>
      <c r="O149" s="17" t="s">
        <v>1011</v>
      </c>
    </row>
    <row r="150" spans="1:15" x14ac:dyDescent="0.2">
      <c r="A150" s="14" t="str">
        <f t="shared" si="8"/>
        <v>Locher Kurt</v>
      </c>
      <c r="B150" s="20" t="str">
        <f t="shared" si="9"/>
        <v>I</v>
      </c>
      <c r="C150" s="14">
        <f t="shared" si="10"/>
        <v>41983.245999999999</v>
      </c>
      <c r="D150" s="17" t="str">
        <f t="shared" si="11"/>
        <v>vis</v>
      </c>
      <c r="E150" s="50">
        <f>VLOOKUP(C150,'Active 1'!C$21:E$746,3,FALSE)</f>
        <v>1491.9853452940029</v>
      </c>
      <c r="G150" s="17">
        <v>-3954</v>
      </c>
      <c r="H150" s="17">
        <v>-3.7400000000000003E-2</v>
      </c>
      <c r="I150" s="17">
        <v>41983.245999999999</v>
      </c>
      <c r="J150" s="17" t="s">
        <v>724</v>
      </c>
      <c r="K150" s="17" t="s">
        <v>700</v>
      </c>
      <c r="L150" s="17" t="s">
        <v>978</v>
      </c>
      <c r="N150" s="17" t="s">
        <v>1012</v>
      </c>
    </row>
    <row r="151" spans="1:15" x14ac:dyDescent="0.2">
      <c r="A151" s="14" t="str">
        <f t="shared" si="8"/>
        <v>Locher Kurt</v>
      </c>
      <c r="B151" s="20" t="str">
        <f t="shared" si="9"/>
        <v>I</v>
      </c>
      <c r="C151" s="14">
        <f t="shared" si="10"/>
        <v>42212.487000000001</v>
      </c>
      <c r="D151" s="17" t="str">
        <f t="shared" si="11"/>
        <v>vis</v>
      </c>
      <c r="E151" s="50">
        <f>VLOOKUP(C151,'Active 1'!C$21:E$746,3,FALSE)</f>
        <v>1639.9921942287649</v>
      </c>
      <c r="G151" s="17">
        <v>-3806</v>
      </c>
      <c r="H151" s="17">
        <v>-2.7099999999999999E-2</v>
      </c>
      <c r="I151" s="17">
        <v>42212.487000000001</v>
      </c>
      <c r="J151" s="17" t="s">
        <v>724</v>
      </c>
      <c r="K151" s="17" t="s">
        <v>700</v>
      </c>
      <c r="L151" s="17" t="s">
        <v>978</v>
      </c>
      <c r="N151" s="17" t="s">
        <v>1013</v>
      </c>
    </row>
    <row r="152" spans="1:15" x14ac:dyDescent="0.2">
      <c r="A152" s="14" t="str">
        <f t="shared" si="8"/>
        <v>Peter H</v>
      </c>
      <c r="B152" s="20" t="str">
        <f t="shared" si="9"/>
        <v>I</v>
      </c>
      <c r="C152" s="14">
        <f t="shared" si="10"/>
        <v>42257.368000000002</v>
      </c>
      <c r="D152" s="17" t="str">
        <f t="shared" si="11"/>
        <v>vis</v>
      </c>
      <c r="E152" s="50">
        <f>VLOOKUP(C152,'Active 1'!C$21:E$746,3,FALSE)</f>
        <v>1668.9691023169391</v>
      </c>
      <c r="G152" s="17">
        <v>-3777</v>
      </c>
      <c r="H152" s="17">
        <v>-6.2899999999999998E-2</v>
      </c>
      <c r="I152" s="17">
        <v>42257.368000000002</v>
      </c>
      <c r="J152" s="17" t="s">
        <v>724</v>
      </c>
      <c r="K152" s="17" t="s">
        <v>700</v>
      </c>
      <c r="L152" s="17" t="s">
        <v>976</v>
      </c>
      <c r="O152" s="17" t="s">
        <v>1013</v>
      </c>
    </row>
    <row r="153" spans="1:15" x14ac:dyDescent="0.2">
      <c r="A153" s="14" t="str">
        <f t="shared" si="8"/>
        <v>Germann R</v>
      </c>
      <c r="B153" s="20" t="str">
        <f t="shared" si="9"/>
        <v>I</v>
      </c>
      <c r="C153" s="14">
        <f t="shared" si="10"/>
        <v>42257.394</v>
      </c>
      <c r="D153" s="17" t="str">
        <f t="shared" si="11"/>
        <v>vis</v>
      </c>
      <c r="E153" s="50">
        <f>VLOOKUP(C153,'Active 1'!C$21:E$746,3,FALSE)</f>
        <v>1668.9858889217437</v>
      </c>
      <c r="G153" s="17">
        <v>-3777</v>
      </c>
      <c r="H153" s="17">
        <v>-3.6900000000000002E-2</v>
      </c>
      <c r="I153" s="17">
        <v>42257.394</v>
      </c>
      <c r="J153" s="17" t="s">
        <v>724</v>
      </c>
      <c r="K153" s="17" t="s">
        <v>700</v>
      </c>
      <c r="L153" s="17" t="s">
        <v>984</v>
      </c>
      <c r="N153" s="17" t="s">
        <v>1013</v>
      </c>
    </row>
    <row r="154" spans="1:15" x14ac:dyDescent="0.2">
      <c r="A154" s="14" t="str">
        <f t="shared" si="8"/>
        <v>Germann R</v>
      </c>
      <c r="B154" s="20" t="str">
        <f t="shared" si="9"/>
        <v>I</v>
      </c>
      <c r="C154" s="14">
        <f t="shared" si="10"/>
        <v>42288.383000000002</v>
      </c>
      <c r="D154" s="17" t="str">
        <f t="shared" si="11"/>
        <v>vis</v>
      </c>
      <c r="E154" s="50">
        <f>VLOOKUP(C154,'Active 1'!C$21:E$746,3,FALSE)</f>
        <v>1688.9935849344095</v>
      </c>
      <c r="G154" s="17">
        <v>-3757</v>
      </c>
      <c r="H154" s="17">
        <v>-2.5000000000000001E-2</v>
      </c>
      <c r="I154" s="17">
        <v>42288.383000000002</v>
      </c>
      <c r="J154" s="17" t="s">
        <v>724</v>
      </c>
      <c r="K154" s="17" t="s">
        <v>700</v>
      </c>
      <c r="L154" s="17" t="s">
        <v>984</v>
      </c>
      <c r="N154" s="17" t="s">
        <v>1014</v>
      </c>
    </row>
    <row r="155" spans="1:15" x14ac:dyDescent="0.2">
      <c r="A155" s="14" t="str">
        <f t="shared" si="8"/>
        <v>Locher Kurt</v>
      </c>
      <c r="B155" s="20" t="str">
        <f t="shared" si="9"/>
        <v>I</v>
      </c>
      <c r="C155" s="14">
        <f t="shared" si="10"/>
        <v>42291.478999999999</v>
      </c>
      <c r="D155" s="17" t="str">
        <f t="shared" si="11"/>
        <v>vis</v>
      </c>
      <c r="E155" s="50">
        <f>VLOOKUP(C155,'Active 1'!C$21:E$746,3,FALSE)</f>
        <v>1690.9924821836</v>
      </c>
      <c r="G155" s="17">
        <v>-3755</v>
      </c>
      <c r="H155" s="17">
        <v>-2.6700000000000002E-2</v>
      </c>
      <c r="I155" s="17">
        <v>42291.478999999999</v>
      </c>
      <c r="J155" s="17" t="s">
        <v>724</v>
      </c>
      <c r="K155" s="17" t="s">
        <v>700</v>
      </c>
      <c r="L155" s="17" t="s">
        <v>978</v>
      </c>
      <c r="N155" s="17" t="s">
        <v>1014</v>
      </c>
    </row>
    <row r="156" spans="1:15" x14ac:dyDescent="0.2">
      <c r="A156" s="14" t="str">
        <f t="shared" si="8"/>
        <v>Locher Kurt</v>
      </c>
      <c r="B156" s="20" t="str">
        <f t="shared" si="9"/>
        <v>I</v>
      </c>
      <c r="C156" s="14">
        <f t="shared" si="10"/>
        <v>42302.319000000003</v>
      </c>
      <c r="D156" s="17" t="str">
        <f t="shared" si="11"/>
        <v>vis</v>
      </c>
      <c r="E156" s="50">
        <f>VLOOKUP(C156,'Active 1'!C$21:E$746,3,FALSE)</f>
        <v>1697.9912051103599</v>
      </c>
      <c r="G156" s="17">
        <v>-3748</v>
      </c>
      <c r="H156" s="17">
        <v>-2.87E-2</v>
      </c>
      <c r="I156" s="17">
        <v>42302.319000000003</v>
      </c>
      <c r="J156" s="17" t="s">
        <v>724</v>
      </c>
      <c r="K156" s="17" t="s">
        <v>700</v>
      </c>
      <c r="L156" s="17" t="s">
        <v>978</v>
      </c>
      <c r="N156" s="17" t="s">
        <v>1014</v>
      </c>
    </row>
    <row r="157" spans="1:15" x14ac:dyDescent="0.2">
      <c r="A157" s="14" t="str">
        <f t="shared" si="8"/>
        <v>Germann R</v>
      </c>
      <c r="B157" s="20" t="str">
        <f t="shared" si="9"/>
        <v>I</v>
      </c>
      <c r="C157" s="14">
        <f t="shared" si="10"/>
        <v>42302.319000000003</v>
      </c>
      <c r="D157" s="17" t="str">
        <f t="shared" si="11"/>
        <v>vis</v>
      </c>
      <c r="E157" s="50">
        <f>VLOOKUP(C157,'Active 1'!C$21:E$746,3,FALSE)</f>
        <v>1697.9912051103599</v>
      </c>
      <c r="G157" s="17">
        <v>-3748</v>
      </c>
      <c r="H157" s="17">
        <v>-2.87E-2</v>
      </c>
      <c r="I157" s="17">
        <v>42302.319000000003</v>
      </c>
      <c r="J157" s="17" t="s">
        <v>724</v>
      </c>
      <c r="K157" s="17" t="s">
        <v>700</v>
      </c>
      <c r="L157" s="17" t="s">
        <v>984</v>
      </c>
      <c r="N157" s="17" t="s">
        <v>1014</v>
      </c>
    </row>
    <row r="158" spans="1:15" x14ac:dyDescent="0.2">
      <c r="A158" s="14" t="str">
        <f t="shared" si="8"/>
        <v>Locher Kurt</v>
      </c>
      <c r="B158" s="20" t="str">
        <f t="shared" si="9"/>
        <v>I</v>
      </c>
      <c r="C158" s="14">
        <f t="shared" si="10"/>
        <v>42455.661999999997</v>
      </c>
      <c r="D158" s="17" t="str">
        <f t="shared" si="11"/>
        <v>vis</v>
      </c>
      <c r="E158" s="50">
        <f>VLOOKUP(C158,'Active 1'!C$21:E$746,3,FALSE)</f>
        <v>1796.9953720621795</v>
      </c>
      <c r="G158" s="17">
        <v>-3649</v>
      </c>
      <c r="H158" s="17">
        <v>-2.2499999999999999E-2</v>
      </c>
      <c r="I158" s="17">
        <v>42455.661999999997</v>
      </c>
      <c r="J158" s="17" t="s">
        <v>724</v>
      </c>
      <c r="K158" s="17" t="s">
        <v>700</v>
      </c>
      <c r="L158" s="17" t="s">
        <v>978</v>
      </c>
      <c r="N158" s="17" t="s">
        <v>1015</v>
      </c>
    </row>
    <row r="159" spans="1:15" x14ac:dyDescent="0.2">
      <c r="A159" s="14" t="str">
        <f t="shared" si="8"/>
        <v>Diethelm Roger</v>
      </c>
      <c r="B159" s="20" t="str">
        <f t="shared" si="9"/>
        <v>I</v>
      </c>
      <c r="C159" s="14">
        <f t="shared" si="10"/>
        <v>42528.462</v>
      </c>
      <c r="D159" s="17" t="str">
        <f t="shared" si="11"/>
        <v>vis</v>
      </c>
      <c r="E159" s="50">
        <f>VLOOKUP(C159,'Active 1'!C$21:E$746,3,FALSE)</f>
        <v>1843.9978655186337</v>
      </c>
      <c r="G159" s="17">
        <v>-3602</v>
      </c>
      <c r="H159" s="17">
        <v>-1.8700000000000001E-2</v>
      </c>
      <c r="I159" s="17">
        <v>42528.462</v>
      </c>
      <c r="J159" s="17" t="s">
        <v>724</v>
      </c>
      <c r="K159" s="17" t="s">
        <v>700</v>
      </c>
      <c r="L159" s="17" t="s">
        <v>980</v>
      </c>
      <c r="N159" s="17" t="s">
        <v>1016</v>
      </c>
    </row>
    <row r="160" spans="1:15" x14ac:dyDescent="0.2">
      <c r="A160" s="14" t="str">
        <f t="shared" si="8"/>
        <v>Peter H</v>
      </c>
      <c r="B160" s="20" t="str">
        <f t="shared" si="9"/>
        <v>I</v>
      </c>
      <c r="C160" s="14">
        <f t="shared" si="10"/>
        <v>42576.464999999997</v>
      </c>
      <c r="D160" s="17" t="str">
        <f t="shared" si="11"/>
        <v>vis</v>
      </c>
      <c r="E160" s="50">
        <f>VLOOKUP(C160,'Active 1'!C$21:E$746,3,FALSE)</f>
        <v>1874.9904574608031</v>
      </c>
      <c r="G160" s="17">
        <v>-3571</v>
      </c>
      <c r="H160" s="17">
        <v>-3.0200000000000001E-2</v>
      </c>
      <c r="I160" s="17">
        <v>42576.464999999997</v>
      </c>
      <c r="J160" s="17" t="s">
        <v>724</v>
      </c>
      <c r="K160" s="17" t="s">
        <v>700</v>
      </c>
      <c r="L160" s="17" t="s">
        <v>976</v>
      </c>
      <c r="O160" s="17" t="s">
        <v>1017</v>
      </c>
    </row>
    <row r="161" spans="1:15" x14ac:dyDescent="0.2">
      <c r="A161" s="14" t="str">
        <f t="shared" si="8"/>
        <v>Germann R</v>
      </c>
      <c r="B161" s="20" t="str">
        <f t="shared" si="9"/>
        <v>I</v>
      </c>
      <c r="C161" s="14">
        <f t="shared" si="10"/>
        <v>42596.58</v>
      </c>
      <c r="D161" s="17" t="str">
        <f t="shared" si="11"/>
        <v>vis</v>
      </c>
      <c r="E161" s="50">
        <f>VLOOKUP(C161,'Active 1'!C$21:E$746,3,FALSE)</f>
        <v>1887.977478832737</v>
      </c>
      <c r="G161" s="17">
        <v>-3558</v>
      </c>
      <c r="H161" s="17">
        <v>-5.04E-2</v>
      </c>
      <c r="I161" s="17">
        <v>42596.58</v>
      </c>
      <c r="J161" s="17" t="s">
        <v>724</v>
      </c>
      <c r="K161" s="17" t="s">
        <v>700</v>
      </c>
      <c r="L161" s="17" t="s">
        <v>984</v>
      </c>
      <c r="N161" s="17" t="s">
        <v>1017</v>
      </c>
    </row>
    <row r="162" spans="1:15" x14ac:dyDescent="0.2">
      <c r="A162" s="14" t="str">
        <f t="shared" si="8"/>
        <v>Germann R</v>
      </c>
      <c r="B162" s="20" t="str">
        <f t="shared" si="9"/>
        <v>I</v>
      </c>
      <c r="C162" s="14">
        <f t="shared" si="10"/>
        <v>42607.445</v>
      </c>
      <c r="D162" s="17" t="str">
        <f t="shared" si="11"/>
        <v>vis</v>
      </c>
      <c r="E162" s="50">
        <f>VLOOKUP(C162,'Active 1'!C$21:E$746,3,FALSE)</f>
        <v>1894.9923427256526</v>
      </c>
      <c r="G162" s="17">
        <v>-3551</v>
      </c>
      <c r="H162" s="17">
        <v>-2.7300000000000001E-2</v>
      </c>
      <c r="I162" s="17">
        <v>42607.445</v>
      </c>
      <c r="J162" s="17" t="s">
        <v>724</v>
      </c>
      <c r="K162" s="17" t="s">
        <v>700</v>
      </c>
      <c r="L162" s="17" t="s">
        <v>984</v>
      </c>
      <c r="N162" s="17" t="s">
        <v>1017</v>
      </c>
    </row>
    <row r="163" spans="1:15" x14ac:dyDescent="0.2">
      <c r="A163" s="14" t="str">
        <f t="shared" si="8"/>
        <v>Diethelm Roger</v>
      </c>
      <c r="B163" s="20" t="str">
        <f t="shared" si="9"/>
        <v>I</v>
      </c>
      <c r="C163" s="14">
        <f t="shared" si="10"/>
        <v>42621.383000000002</v>
      </c>
      <c r="D163" s="17" t="str">
        <f t="shared" si="11"/>
        <v>vis</v>
      </c>
      <c r="E163" s="50">
        <f>VLOOKUP(C163,'Active 1'!C$21:E$746,3,FALSE)</f>
        <v>1903.991254178896</v>
      </c>
      <c r="G163" s="17">
        <v>-3542</v>
      </c>
      <c r="H163" s="17">
        <v>-2.9000000000000001E-2</v>
      </c>
      <c r="I163" s="17">
        <v>42621.383000000002</v>
      </c>
      <c r="J163" s="17" t="s">
        <v>724</v>
      </c>
      <c r="K163" s="17" t="s">
        <v>700</v>
      </c>
      <c r="L163" s="17" t="s">
        <v>980</v>
      </c>
      <c r="N163" s="17" t="s">
        <v>1017</v>
      </c>
    </row>
    <row r="164" spans="1:15" x14ac:dyDescent="0.2">
      <c r="A164" s="14" t="str">
        <f t="shared" si="8"/>
        <v>Locher Kurt</v>
      </c>
      <c r="B164" s="20" t="str">
        <f t="shared" si="9"/>
        <v>I</v>
      </c>
      <c r="C164" s="14">
        <f t="shared" si="10"/>
        <v>42621.391000000003</v>
      </c>
      <c r="D164" s="17" t="str">
        <f t="shared" si="11"/>
        <v>vis</v>
      </c>
      <c r="E164" s="50">
        <f>VLOOKUP(C164,'Active 1'!C$21:E$746,3,FALSE)</f>
        <v>1903.9964192880682</v>
      </c>
      <c r="G164" s="17">
        <v>-3542</v>
      </c>
      <c r="H164" s="17">
        <v>-2.1000000000000001E-2</v>
      </c>
      <c r="I164" s="17">
        <v>42621.391000000003</v>
      </c>
      <c r="J164" s="17" t="s">
        <v>724</v>
      </c>
      <c r="K164" s="17" t="s">
        <v>700</v>
      </c>
      <c r="L164" s="17" t="s">
        <v>978</v>
      </c>
      <c r="N164" s="17" t="s">
        <v>1017</v>
      </c>
    </row>
    <row r="165" spans="1:15" x14ac:dyDescent="0.2">
      <c r="A165" s="14" t="str">
        <f t="shared" si="8"/>
        <v>Peter H</v>
      </c>
      <c r="B165" s="20" t="str">
        <f t="shared" si="9"/>
        <v>I</v>
      </c>
      <c r="C165" s="14">
        <f t="shared" si="10"/>
        <v>42638.423000000003</v>
      </c>
      <c r="D165" s="17" t="str">
        <f t="shared" si="11"/>
        <v>vis</v>
      </c>
      <c r="E165" s="50">
        <f>VLOOKUP(C165,'Active 1'!C$21:E$746,3,FALSE)</f>
        <v>1914.9929367132092</v>
      </c>
      <c r="G165" s="17">
        <v>-3531</v>
      </c>
      <c r="H165" s="17">
        <v>-2.6499999999999999E-2</v>
      </c>
      <c r="I165" s="17">
        <v>42638.423000000003</v>
      </c>
      <c r="J165" s="17" t="s">
        <v>724</v>
      </c>
      <c r="K165" s="17" t="s">
        <v>700</v>
      </c>
      <c r="L165" s="17" t="s">
        <v>976</v>
      </c>
      <c r="O165" s="17" t="s">
        <v>1017</v>
      </c>
    </row>
    <row r="166" spans="1:15" x14ac:dyDescent="0.2">
      <c r="A166" s="14" t="str">
        <f t="shared" si="8"/>
        <v>Germann R</v>
      </c>
      <c r="B166" s="20" t="str">
        <f t="shared" si="9"/>
        <v>I</v>
      </c>
      <c r="C166" s="14">
        <f t="shared" si="10"/>
        <v>42669.417999999998</v>
      </c>
      <c r="D166" s="17" t="str">
        <f t="shared" si="11"/>
        <v>vis</v>
      </c>
      <c r="E166" s="50">
        <f>VLOOKUP(C166,'Active 1'!C$21:E$746,3,FALSE)</f>
        <v>1935.0045065577492</v>
      </c>
      <c r="G166" s="17">
        <v>-3511</v>
      </c>
      <c r="H166" s="17">
        <v>-8.6E-3</v>
      </c>
      <c r="I166" s="17">
        <v>42669.417999999998</v>
      </c>
      <c r="J166" s="17" t="s">
        <v>724</v>
      </c>
      <c r="K166" s="17" t="s">
        <v>700</v>
      </c>
      <c r="L166" s="17" t="s">
        <v>984</v>
      </c>
      <c r="N166" s="17" t="s">
        <v>1020</v>
      </c>
    </row>
    <row r="167" spans="1:15" x14ac:dyDescent="0.2">
      <c r="A167" s="14" t="str">
        <f t="shared" si="8"/>
        <v>Locher Kurt</v>
      </c>
      <c r="B167" s="20" t="str">
        <f t="shared" si="9"/>
        <v>I</v>
      </c>
      <c r="C167" s="14">
        <f t="shared" si="10"/>
        <v>42833.574999999997</v>
      </c>
      <c r="D167" s="17" t="str">
        <f t="shared" si="11"/>
        <v>vis</v>
      </c>
      <c r="E167" s="50">
        <f>VLOOKUP(C167,'Active 1'!C$21:E$746,3,FALSE)</f>
        <v>2040.9906098315241</v>
      </c>
      <c r="G167" s="17">
        <v>-3405</v>
      </c>
      <c r="H167" s="17">
        <v>-3.0300000000000001E-2</v>
      </c>
      <c r="I167" s="17">
        <v>42833.574999999997</v>
      </c>
      <c r="J167" s="17" t="s">
        <v>724</v>
      </c>
      <c r="K167" s="17" t="s">
        <v>700</v>
      </c>
      <c r="L167" s="17" t="s">
        <v>978</v>
      </c>
      <c r="N167" s="17" t="s">
        <v>1021</v>
      </c>
    </row>
    <row r="168" spans="1:15" x14ac:dyDescent="0.2">
      <c r="A168" s="14" t="str">
        <f t="shared" si="8"/>
        <v>Locher Kurt</v>
      </c>
      <c r="B168" s="20" t="str">
        <f t="shared" si="9"/>
        <v>I</v>
      </c>
      <c r="C168" s="14">
        <f t="shared" si="10"/>
        <v>42878.485999999997</v>
      </c>
      <c r="D168" s="17" t="str">
        <f t="shared" si="11"/>
        <v>vis</v>
      </c>
      <c r="E168" s="50">
        <f>VLOOKUP(C168,'Active 1'!C$21:E$746,3,FALSE)</f>
        <v>2069.9868870790892</v>
      </c>
      <c r="G168" s="17">
        <v>-3376</v>
      </c>
      <c r="H168" s="17">
        <v>-3.61E-2</v>
      </c>
      <c r="I168" s="17">
        <v>42878.485999999997</v>
      </c>
      <c r="J168" s="17" t="s">
        <v>724</v>
      </c>
      <c r="K168" s="17" t="s">
        <v>700</v>
      </c>
      <c r="L168" s="17" t="s">
        <v>978</v>
      </c>
      <c r="N168" s="17" t="s">
        <v>1022</v>
      </c>
    </row>
    <row r="169" spans="1:15" x14ac:dyDescent="0.2">
      <c r="A169" s="14" t="str">
        <f t="shared" si="8"/>
        <v>Germann R</v>
      </c>
      <c r="B169" s="20" t="str">
        <f t="shared" si="9"/>
        <v>I</v>
      </c>
      <c r="C169" s="14">
        <f t="shared" si="10"/>
        <v>42923.409</v>
      </c>
      <c r="D169" s="17" t="str">
        <f t="shared" si="11"/>
        <v>vis</v>
      </c>
      <c r="E169" s="50">
        <f>VLOOKUP(C169,'Active 1'!C$21:E$746,3,FALSE)</f>
        <v>2098.9909119904123</v>
      </c>
      <c r="G169" s="17">
        <v>-3347</v>
      </c>
      <c r="H169" s="17">
        <v>-0.03</v>
      </c>
      <c r="I169" s="17">
        <v>42923.409</v>
      </c>
      <c r="J169" s="17" t="s">
        <v>724</v>
      </c>
      <c r="K169" s="17" t="s">
        <v>700</v>
      </c>
      <c r="L169" s="17" t="s">
        <v>984</v>
      </c>
      <c r="N169" s="17" t="s">
        <v>1023</v>
      </c>
    </row>
    <row r="170" spans="1:15" x14ac:dyDescent="0.2">
      <c r="A170" s="14" t="str">
        <f t="shared" si="8"/>
        <v>Locher Kurt</v>
      </c>
      <c r="B170" s="20" t="str">
        <f t="shared" si="9"/>
        <v>I</v>
      </c>
      <c r="C170" s="14">
        <f t="shared" si="10"/>
        <v>42926.51</v>
      </c>
      <c r="D170" s="17" t="str">
        <f t="shared" si="11"/>
        <v>vis</v>
      </c>
      <c r="E170" s="50">
        <f>VLOOKUP(C170,'Active 1'!C$21:E$746,3,FALSE)</f>
        <v>2100.9930374328378</v>
      </c>
      <c r="G170" s="17">
        <v>-3345</v>
      </c>
      <c r="H170" s="17">
        <v>-2.6700000000000002E-2</v>
      </c>
      <c r="I170" s="17">
        <v>42926.51</v>
      </c>
      <c r="J170" s="17" t="s">
        <v>724</v>
      </c>
      <c r="K170" s="17" t="s">
        <v>700</v>
      </c>
      <c r="L170" s="17" t="s">
        <v>978</v>
      </c>
      <c r="N170" s="17" t="s">
        <v>1024</v>
      </c>
    </row>
    <row r="171" spans="1:15" x14ac:dyDescent="0.2">
      <c r="A171" s="14" t="str">
        <f t="shared" si="8"/>
        <v>Peter H</v>
      </c>
      <c r="B171" s="20" t="str">
        <f t="shared" si="9"/>
        <v>I</v>
      </c>
      <c r="C171" s="14">
        <f t="shared" si="10"/>
        <v>42971.421000000002</v>
      </c>
      <c r="D171" s="17" t="str">
        <f t="shared" si="11"/>
        <v>vis</v>
      </c>
      <c r="E171" s="50">
        <f>VLOOKUP(C171,'Active 1'!C$21:E$746,3,FALSE)</f>
        <v>2129.9893146804029</v>
      </c>
      <c r="G171" s="17">
        <v>-3316</v>
      </c>
      <c r="H171" s="17">
        <v>-3.2500000000000001E-2</v>
      </c>
      <c r="I171" s="17">
        <v>42971.421000000002</v>
      </c>
      <c r="J171" s="17" t="s">
        <v>724</v>
      </c>
      <c r="K171" s="17" t="s">
        <v>700</v>
      </c>
      <c r="L171" s="17" t="s">
        <v>976</v>
      </c>
      <c r="O171" s="17" t="s">
        <v>1023</v>
      </c>
    </row>
    <row r="172" spans="1:15" x14ac:dyDescent="0.2">
      <c r="A172" s="14" t="str">
        <f t="shared" si="8"/>
        <v>Germann R</v>
      </c>
      <c r="B172" s="20" t="str">
        <f t="shared" si="9"/>
        <v>I</v>
      </c>
      <c r="C172" s="14">
        <f t="shared" si="10"/>
        <v>42971.425000000003</v>
      </c>
      <c r="D172" s="17" t="str">
        <f t="shared" si="11"/>
        <v>vis</v>
      </c>
      <c r="E172" s="50">
        <f>VLOOKUP(C172,'Active 1'!C$21:E$746,3,FALSE)</f>
        <v>2129.9918972349888</v>
      </c>
      <c r="G172" s="17">
        <v>-3316</v>
      </c>
      <c r="H172" s="17">
        <v>-2.8500000000000001E-2</v>
      </c>
      <c r="I172" s="17">
        <v>42971.425000000003</v>
      </c>
      <c r="J172" s="17" t="s">
        <v>724</v>
      </c>
      <c r="K172" s="17" t="s">
        <v>700</v>
      </c>
      <c r="L172" s="17" t="s">
        <v>984</v>
      </c>
      <c r="N172" s="17" t="s">
        <v>1023</v>
      </c>
    </row>
    <row r="173" spans="1:15" x14ac:dyDescent="0.2">
      <c r="A173" s="14" t="str">
        <f t="shared" si="8"/>
        <v>Germann R</v>
      </c>
      <c r="B173" s="20" t="str">
        <f t="shared" si="9"/>
        <v>I</v>
      </c>
      <c r="C173" s="14">
        <f t="shared" si="10"/>
        <v>43016.345999999998</v>
      </c>
      <c r="D173" s="17" t="str">
        <f t="shared" si="11"/>
        <v>vis</v>
      </c>
      <c r="E173" s="50">
        <f>VLOOKUP(C173,'Active 1'!C$21:E$746,3,FALSE)</f>
        <v>2158.9946308690141</v>
      </c>
      <c r="G173" s="17">
        <v>-3287</v>
      </c>
      <c r="H173" s="17">
        <v>-2.4299999999999999E-2</v>
      </c>
      <c r="I173" s="17">
        <v>43016.345999999998</v>
      </c>
      <c r="J173" s="17" t="s">
        <v>724</v>
      </c>
      <c r="K173" s="17" t="s">
        <v>700</v>
      </c>
      <c r="L173" s="17" t="s">
        <v>984</v>
      </c>
      <c r="N173" s="17" t="s">
        <v>1023</v>
      </c>
    </row>
    <row r="174" spans="1:15" x14ac:dyDescent="0.2">
      <c r="A174" s="14" t="str">
        <f t="shared" si="8"/>
        <v>Germann R</v>
      </c>
      <c r="B174" s="20" t="str">
        <f t="shared" si="9"/>
        <v>I</v>
      </c>
      <c r="C174" s="14">
        <f t="shared" si="10"/>
        <v>43047.313000000002</v>
      </c>
      <c r="D174" s="17" t="str">
        <f t="shared" si="11"/>
        <v>vis</v>
      </c>
      <c r="E174" s="50">
        <f>VLOOKUP(C174,'Active 1'!C$21:E$746,3,FALSE)</f>
        <v>2178.9881228314612</v>
      </c>
      <c r="G174" s="17">
        <v>-3267</v>
      </c>
      <c r="H174" s="17">
        <v>-3.44E-2</v>
      </c>
      <c r="I174" s="17">
        <v>43047.313000000002</v>
      </c>
      <c r="J174" s="17" t="s">
        <v>724</v>
      </c>
      <c r="K174" s="17" t="s">
        <v>700</v>
      </c>
      <c r="L174" s="17" t="s">
        <v>984</v>
      </c>
      <c r="N174" s="17" t="s">
        <v>1025</v>
      </c>
    </row>
    <row r="175" spans="1:15" x14ac:dyDescent="0.2">
      <c r="A175" s="14" t="str">
        <f t="shared" si="8"/>
        <v>Germann R</v>
      </c>
      <c r="B175" s="20" t="str">
        <f t="shared" si="9"/>
        <v>I</v>
      </c>
      <c r="C175" s="14">
        <f t="shared" si="10"/>
        <v>43061.252</v>
      </c>
      <c r="D175" s="17" t="str">
        <f t="shared" si="11"/>
        <v>vis</v>
      </c>
      <c r="E175" s="50">
        <f>VLOOKUP(C175,'Active 1'!C$21:E$746,3,FALSE)</f>
        <v>2187.9876799233489</v>
      </c>
      <c r="G175" s="17">
        <v>-3258</v>
      </c>
      <c r="H175" s="17">
        <v>-3.5200000000000002E-2</v>
      </c>
      <c r="I175" s="17">
        <v>43061.252</v>
      </c>
      <c r="J175" s="17" t="s">
        <v>724</v>
      </c>
      <c r="K175" s="17" t="s">
        <v>700</v>
      </c>
      <c r="L175" s="17" t="s">
        <v>984</v>
      </c>
      <c r="N175" s="17" t="s">
        <v>1025</v>
      </c>
    </row>
    <row r="176" spans="1:15" x14ac:dyDescent="0.2">
      <c r="A176" s="14" t="str">
        <f t="shared" si="8"/>
        <v>Elias D</v>
      </c>
      <c r="B176" s="20" t="str">
        <f t="shared" si="9"/>
        <v>I</v>
      </c>
      <c r="C176" s="14">
        <f t="shared" si="10"/>
        <v>44492.389900000002</v>
      </c>
      <c r="D176" s="17" t="str">
        <f t="shared" si="11"/>
        <v>vis</v>
      </c>
      <c r="E176" s="50" t="e">
        <f>VLOOKUP(C176,'Active 1'!C$21:E$746,3,FALSE)</f>
        <v>#N/A</v>
      </c>
      <c r="G176" s="17">
        <v>-2334</v>
      </c>
      <c r="H176" s="17">
        <v>-4.02E-2</v>
      </c>
      <c r="I176" s="17">
        <v>44492.389900000002</v>
      </c>
      <c r="J176" s="17" t="s">
        <v>724</v>
      </c>
      <c r="K176" s="17" t="s">
        <v>700</v>
      </c>
      <c r="L176" s="17" t="s">
        <v>1037</v>
      </c>
      <c r="O176" s="17" t="s">
        <v>1038</v>
      </c>
    </row>
    <row r="177" spans="1:15" x14ac:dyDescent="0.2">
      <c r="A177" s="14" t="str">
        <f t="shared" si="8"/>
        <v>Peter H</v>
      </c>
      <c r="B177" s="20" t="str">
        <f t="shared" si="9"/>
        <v>I</v>
      </c>
      <c r="C177" s="14">
        <f t="shared" si="10"/>
        <v>45556.455999999998</v>
      </c>
      <c r="D177" s="17" t="str">
        <f t="shared" si="11"/>
        <v>vis</v>
      </c>
      <c r="E177" s="50" t="e">
        <f>VLOOKUP(C177,'Active 1'!C$21:E$746,3,FALSE)</f>
        <v>#N/A</v>
      </c>
      <c r="G177" s="17">
        <v>-1647</v>
      </c>
      <c r="H177" s="17">
        <v>-3.8199999999999998E-2</v>
      </c>
      <c r="I177" s="17">
        <v>45556.455999999998</v>
      </c>
      <c r="J177" s="17" t="s">
        <v>724</v>
      </c>
      <c r="K177" s="17" t="s">
        <v>700</v>
      </c>
      <c r="L177" s="17" t="s">
        <v>976</v>
      </c>
      <c r="O177" s="17" t="s">
        <v>1047</v>
      </c>
    </row>
    <row r="178" spans="1:15" x14ac:dyDescent="0.2">
      <c r="A178" s="14" t="str">
        <f t="shared" si="8"/>
        <v>Blaettler Ernst</v>
      </c>
      <c r="B178" s="20" t="str">
        <f t="shared" si="9"/>
        <v>I</v>
      </c>
      <c r="C178" s="14">
        <f t="shared" si="10"/>
        <v>49504.490100000003</v>
      </c>
      <c r="D178" s="17" t="str">
        <f t="shared" si="11"/>
        <v>vis</v>
      </c>
      <c r="E178" s="50" t="e">
        <f>VLOOKUP(C178,'Active 1'!C$21:E$746,3,FALSE)</f>
        <v>#N/A</v>
      </c>
      <c r="G178" s="17">
        <v>902</v>
      </c>
      <c r="H178" s="17">
        <v>-3.7999999999999999E-2</v>
      </c>
      <c r="I178" s="17">
        <v>49504.490100000003</v>
      </c>
      <c r="J178" s="17" t="s">
        <v>724</v>
      </c>
      <c r="K178" s="17" t="s">
        <v>700</v>
      </c>
      <c r="L178" s="17" t="s">
        <v>1071</v>
      </c>
      <c r="N178" s="17" t="s">
        <v>1072</v>
      </c>
    </row>
    <row r="179" spans="1:15" x14ac:dyDescent="0.2">
      <c r="A179" s="14" t="str">
        <f t="shared" si="8"/>
        <v>Maintz Gisela</v>
      </c>
      <c r="B179" s="20" t="str">
        <f t="shared" si="9"/>
        <v>I</v>
      </c>
      <c r="C179" s="14">
        <f t="shared" si="10"/>
        <v>50720.337699999996</v>
      </c>
      <c r="D179" s="17" t="str">
        <f t="shared" si="11"/>
        <v>ccd</v>
      </c>
      <c r="E179" s="50" t="e">
        <f>VLOOKUP(C179,'Active 1'!C$21:E$746,3,FALSE)</f>
        <v>#N/A</v>
      </c>
      <c r="G179" s="17">
        <v>1687</v>
      </c>
      <c r="H179" s="17">
        <v>-4.24E-2</v>
      </c>
      <c r="I179" s="17">
        <v>50720.337699999996</v>
      </c>
      <c r="J179" s="17" t="s">
        <v>724</v>
      </c>
      <c r="K179" s="17" t="s">
        <v>1077</v>
      </c>
      <c r="L179" s="17" t="s">
        <v>1063</v>
      </c>
      <c r="N179" s="17" t="s">
        <v>1082</v>
      </c>
    </row>
    <row r="180" spans="1:15" x14ac:dyDescent="0.2">
      <c r="A180" s="14" t="str">
        <f t="shared" si="8"/>
        <v>Meyer Ralf</v>
      </c>
      <c r="B180" s="20" t="str">
        <f t="shared" si="9"/>
        <v>I</v>
      </c>
      <c r="C180" s="14">
        <f t="shared" si="10"/>
        <v>51798.332000000002</v>
      </c>
      <c r="D180" s="17" t="str">
        <f t="shared" si="11"/>
        <v>vis</v>
      </c>
      <c r="E180" s="50">
        <f>VLOOKUP(C180,'Active 1'!C$21:E$746,3,FALSE)</f>
        <v>7828.9841844357188</v>
      </c>
      <c r="G180" s="17">
        <v>2383</v>
      </c>
      <c r="H180" s="17">
        <v>-5.1799999999999999E-2</v>
      </c>
      <c r="I180" s="17">
        <v>51798.332000000002</v>
      </c>
      <c r="J180" s="17" t="s">
        <v>724</v>
      </c>
      <c r="K180" s="17" t="s">
        <v>700</v>
      </c>
      <c r="L180" s="17" t="s">
        <v>1093</v>
      </c>
      <c r="N180" s="17" t="s">
        <v>1094</v>
      </c>
    </row>
    <row r="181" spans="1:15" x14ac:dyDescent="0.2">
      <c r="A181" s="14" t="str">
        <f t="shared" si="8"/>
        <v>Meyer Ralf</v>
      </c>
      <c r="B181" s="20" t="str">
        <f t="shared" si="9"/>
        <v>I</v>
      </c>
      <c r="C181" s="14">
        <f t="shared" si="10"/>
        <v>52055.453999999998</v>
      </c>
      <c r="D181" s="17" t="str">
        <f t="shared" si="11"/>
        <v>vis</v>
      </c>
      <c r="E181" s="50">
        <f>VLOOKUP(C181,'Active 1'!C$21:E$746,3,FALSE)</f>
        <v>7994.9920844701928</v>
      </c>
      <c r="G181" s="17">
        <v>2549</v>
      </c>
      <c r="H181" s="17">
        <v>-3.9899999999999998E-2</v>
      </c>
      <c r="I181" s="17">
        <v>52055.453999999998</v>
      </c>
      <c r="J181" s="17" t="s">
        <v>724</v>
      </c>
      <c r="K181" s="17" t="s">
        <v>700</v>
      </c>
      <c r="L181" s="17" t="s">
        <v>1093</v>
      </c>
      <c r="N181" s="17" t="s">
        <v>1094</v>
      </c>
    </row>
    <row r="182" spans="1:15" x14ac:dyDescent="0.2">
      <c r="A182" s="14" t="str">
        <f t="shared" si="8"/>
        <v>Proksch Willi</v>
      </c>
      <c r="B182" s="20" t="str">
        <f t="shared" si="9"/>
        <v>I</v>
      </c>
      <c r="C182" s="14">
        <f t="shared" si="10"/>
        <v>52402.394999999997</v>
      </c>
      <c r="D182" s="17" t="str">
        <f t="shared" si="11"/>
        <v>vis</v>
      </c>
      <c r="E182" s="50">
        <f>VLOOKUP(C182,'Active 1'!C$21:E$746,3,FALSE)</f>
        <v>8218.9906020838607</v>
      </c>
      <c r="G182" s="17">
        <v>2773</v>
      </c>
      <c r="H182" s="17">
        <v>-4.2700000000000002E-2</v>
      </c>
      <c r="I182" s="17">
        <v>52402.394999999997</v>
      </c>
      <c r="J182" s="17" t="s">
        <v>724</v>
      </c>
      <c r="K182" s="17" t="s">
        <v>700</v>
      </c>
      <c r="L182" s="17" t="s">
        <v>1095</v>
      </c>
      <c r="N182" s="17" t="s">
        <v>1096</v>
      </c>
    </row>
    <row r="183" spans="1:15" x14ac:dyDescent="0.2">
      <c r="A183" s="14" t="str">
        <f t="shared" si="8"/>
        <v>Meyer Ralf</v>
      </c>
      <c r="B183" s="20" t="str">
        <f t="shared" si="9"/>
        <v>I</v>
      </c>
      <c r="C183" s="14">
        <f t="shared" si="10"/>
        <v>52800.455999999998</v>
      </c>
      <c r="D183" s="17" t="str">
        <f t="shared" si="11"/>
        <v>vis</v>
      </c>
      <c r="E183" s="50">
        <f>VLOOKUP(C183,'Active 1'!C$21:E$746,3,FALSE)</f>
        <v>8475.9941673004669</v>
      </c>
      <c r="G183" s="17">
        <v>3030</v>
      </c>
      <c r="H183" s="17">
        <v>-3.7699999999999997E-2</v>
      </c>
      <c r="I183" s="17">
        <v>52800.455999999998</v>
      </c>
      <c r="J183" s="17" t="s">
        <v>724</v>
      </c>
      <c r="K183" s="17" t="s">
        <v>700</v>
      </c>
      <c r="L183" s="17" t="s">
        <v>1093</v>
      </c>
      <c r="N183" s="17" t="s">
        <v>1097</v>
      </c>
    </row>
    <row r="184" spans="1:15" x14ac:dyDescent="0.2">
      <c r="A184" s="14" t="str">
        <f t="shared" si="8"/>
        <v>Samolyk G</v>
      </c>
      <c r="B184" s="20" t="str">
        <f t="shared" si="9"/>
        <v>I</v>
      </c>
      <c r="C184" s="14">
        <f t="shared" si="10"/>
        <v>53932.681700000001</v>
      </c>
      <c r="D184" s="17" t="str">
        <f t="shared" si="11"/>
        <v>ccd</v>
      </c>
      <c r="E184" s="50">
        <f>VLOOKUP(C184,'Active 1'!C$21:E$746,3,FALSE)</f>
        <v>9207.0028356449347</v>
      </c>
      <c r="G184" s="17">
        <v>3761</v>
      </c>
      <c r="H184" s="17">
        <v>-2.5700000000000001E-2</v>
      </c>
      <c r="I184" s="17">
        <v>53932.681700000001</v>
      </c>
      <c r="J184" s="17" t="s">
        <v>724</v>
      </c>
      <c r="K184" s="17" t="s">
        <v>1077</v>
      </c>
      <c r="L184" s="17" t="s">
        <v>1105</v>
      </c>
      <c r="N184" s="17" t="s">
        <v>1106</v>
      </c>
    </row>
    <row r="185" spans="1:15" x14ac:dyDescent="0.2">
      <c r="A185" s="14" t="str">
        <f t="shared" si="8"/>
        <v>Bialozynski J</v>
      </c>
      <c r="B185" s="20" t="str">
        <f t="shared" si="9"/>
        <v>I</v>
      </c>
      <c r="C185" s="14">
        <f t="shared" si="10"/>
        <v>54282.725400000003</v>
      </c>
      <c r="D185" s="17" t="str">
        <f t="shared" si="11"/>
        <v>ccd</v>
      </c>
      <c r="E185" s="50">
        <f>VLOOKUP(C185,'Active 1'!C$21:E$746,3,FALSE)</f>
        <v>9433.0045762867267</v>
      </c>
      <c r="G185" s="17">
        <v>3987</v>
      </c>
      <c r="H185" s="17">
        <v>-2.35E-2</v>
      </c>
      <c r="I185" s="17">
        <v>54282.725400000003</v>
      </c>
      <c r="J185" s="17" t="s">
        <v>724</v>
      </c>
      <c r="K185" s="17" t="s">
        <v>1077</v>
      </c>
      <c r="L185" s="17" t="s">
        <v>1107</v>
      </c>
      <c r="N185" s="17" t="s">
        <v>1106</v>
      </c>
    </row>
    <row r="186" spans="1:15" x14ac:dyDescent="0.2">
      <c r="A186" s="14" t="str">
        <f t="shared" si="8"/>
        <v>Moos C</v>
      </c>
      <c r="B186" s="20" t="str">
        <f t="shared" si="9"/>
        <v>I</v>
      </c>
      <c r="C186" s="14">
        <f t="shared" si="10"/>
        <v>54671.492100000003</v>
      </c>
      <c r="D186" s="17" t="str">
        <f t="shared" si="11"/>
        <v>ccd</v>
      </c>
      <c r="E186" s="50">
        <f>VLOOKUP(C186,'Active 1'!C$21:E$746,3,FALSE)</f>
        <v>9684.0073822322847</v>
      </c>
      <c r="G186" s="17">
        <v>4238</v>
      </c>
      <c r="H186" s="17">
        <v>-1.9599999999999999E-2</v>
      </c>
      <c r="I186" s="17">
        <v>54671.492100000003</v>
      </c>
      <c r="J186" s="17" t="s">
        <v>724</v>
      </c>
      <c r="K186" s="17" t="s">
        <v>1077</v>
      </c>
      <c r="L186" s="17" t="s">
        <v>1112</v>
      </c>
      <c r="O186" s="17" t="s">
        <v>1113</v>
      </c>
    </row>
    <row r="187" spans="1:15" x14ac:dyDescent="0.2">
      <c r="A187" s="14" t="str">
        <f t="shared" si="8"/>
        <v>Liakos A</v>
      </c>
      <c r="B187" s="20" t="str">
        <f t="shared" si="9"/>
        <v>II</v>
      </c>
      <c r="C187" s="14">
        <f t="shared" si="10"/>
        <v>56089.479700000004</v>
      </c>
      <c r="D187" s="17" t="str">
        <f t="shared" si="11"/>
        <v>BVRI</v>
      </c>
      <c r="E187" s="50">
        <f>VLOOKUP(C187,'Active 1'!C$21:E$746,3,FALSE)</f>
        <v>10599.514976879682</v>
      </c>
      <c r="G187" s="17">
        <v>5153</v>
      </c>
      <c r="H187" s="17">
        <v>-9.2999999999999992E-3</v>
      </c>
      <c r="I187" s="17">
        <v>56089.479700000004</v>
      </c>
      <c r="J187" s="17" t="s">
        <v>1086</v>
      </c>
      <c r="K187" s="17" t="s">
        <v>1090</v>
      </c>
      <c r="L187" s="17" t="s">
        <v>1121</v>
      </c>
      <c r="N187" s="17" t="s">
        <v>1122</v>
      </c>
    </row>
    <row r="188" spans="1:15" x14ac:dyDescent="0.2">
      <c r="A188" s="14" t="str">
        <f t="shared" si="8"/>
        <v>Liakos A</v>
      </c>
      <c r="B188" s="20" t="str">
        <f t="shared" si="9"/>
        <v>I</v>
      </c>
      <c r="C188" s="14">
        <f t="shared" si="10"/>
        <v>56093.356800000001</v>
      </c>
      <c r="D188" s="17" t="str">
        <f t="shared" si="11"/>
        <v>BVRI</v>
      </c>
      <c r="E188" s="50">
        <f>VLOOKUP(C188,'Active 1'!C$21:E$746,3,FALSE)</f>
        <v>10602.01818247556</v>
      </c>
      <c r="G188" s="17">
        <v>5156</v>
      </c>
      <c r="H188" s="17">
        <v>-4.7000000000000002E-3</v>
      </c>
      <c r="I188" s="17">
        <v>56093.356800000001</v>
      </c>
      <c r="J188" s="17" t="s">
        <v>724</v>
      </c>
      <c r="K188" s="17" t="s">
        <v>1090</v>
      </c>
      <c r="L188" s="17" t="s">
        <v>1121</v>
      </c>
      <c r="N188" s="17" t="s">
        <v>1122</v>
      </c>
    </row>
    <row r="189" spans="1:15" x14ac:dyDescent="0.2">
      <c r="A189" s="14" t="str">
        <f t="shared" si="8"/>
        <v>Surda V</v>
      </c>
      <c r="B189" s="20" t="str">
        <f t="shared" si="9"/>
        <v>I</v>
      </c>
      <c r="C189" s="14">
        <f t="shared" si="10"/>
        <v>37169.455999999998</v>
      </c>
      <c r="D189" s="17" t="str">
        <f t="shared" si="11"/>
        <v>vis</v>
      </c>
      <c r="E189" s="50">
        <f>VLOOKUP(C189,'Active 1'!C$21:E$746,3,FALSE)</f>
        <v>-1615.9835142628056</v>
      </c>
      <c r="G189" s="17">
        <v>-7062</v>
      </c>
      <c r="H189" s="17">
        <v>1.7100000000000001E-2</v>
      </c>
      <c r="I189" s="17">
        <v>37169.455999999998</v>
      </c>
      <c r="J189" s="17" t="s">
        <v>724</v>
      </c>
      <c r="K189" s="17" t="s">
        <v>700</v>
      </c>
      <c r="L189" s="17" t="s">
        <v>1125</v>
      </c>
      <c r="O189" s="17" t="s">
        <v>1126</v>
      </c>
    </row>
    <row r="190" spans="1:15" x14ac:dyDescent="0.2">
      <c r="A190" s="14" t="str">
        <f t="shared" si="8"/>
        <v>Kordylewski K</v>
      </c>
      <c r="B190" s="20" t="str">
        <f t="shared" si="9"/>
        <v>I</v>
      </c>
      <c r="C190" s="14">
        <f t="shared" si="10"/>
        <v>37169.459000000003</v>
      </c>
      <c r="D190" s="17" t="str">
        <f t="shared" si="11"/>
        <v>vis</v>
      </c>
      <c r="E190" s="50">
        <f>VLOOKUP(C190,'Active 1'!C$21:E$746,3,FALSE)</f>
        <v>-1615.9815773468638</v>
      </c>
      <c r="G190" s="17">
        <v>-7062</v>
      </c>
      <c r="H190" s="17">
        <v>2.01E-2</v>
      </c>
      <c r="I190" s="17">
        <v>37169.459000000003</v>
      </c>
      <c r="J190" s="17" t="s">
        <v>724</v>
      </c>
      <c r="K190" s="17" t="s">
        <v>700</v>
      </c>
      <c r="L190" s="17" t="s">
        <v>1127</v>
      </c>
      <c r="N190" s="17" t="s">
        <v>1126</v>
      </c>
    </row>
    <row r="191" spans="1:15" x14ac:dyDescent="0.2">
      <c r="A191" s="14" t="str">
        <f t="shared" si="8"/>
        <v>Oburka O</v>
      </c>
      <c r="B191" s="20" t="str">
        <f t="shared" si="9"/>
        <v>I</v>
      </c>
      <c r="C191" s="14">
        <f t="shared" si="10"/>
        <v>37172.553999999996</v>
      </c>
      <c r="D191" s="17" t="str">
        <f t="shared" si="11"/>
        <v>vis</v>
      </c>
      <c r="E191" s="50">
        <f>VLOOKUP(C191,'Active 1'!C$21:E$746,3,FALSE)</f>
        <v>-1613.9833257363221</v>
      </c>
      <c r="G191" s="17">
        <v>-7060</v>
      </c>
      <c r="H191" s="17">
        <v>1.7399999999999999E-2</v>
      </c>
      <c r="I191" s="17">
        <v>37172.553999999996</v>
      </c>
      <c r="J191" s="17" t="s">
        <v>724</v>
      </c>
      <c r="K191" s="17" t="s">
        <v>700</v>
      </c>
      <c r="L191" s="17" t="s">
        <v>1128</v>
      </c>
      <c r="N191" s="17" t="s">
        <v>1126</v>
      </c>
    </row>
    <row r="192" spans="1:15" x14ac:dyDescent="0.2">
      <c r="A192" s="14" t="str">
        <f t="shared" si="8"/>
        <v>Betak E</v>
      </c>
      <c r="B192" s="20" t="str">
        <f t="shared" si="9"/>
        <v>I</v>
      </c>
      <c r="C192" s="14">
        <f t="shared" si="10"/>
        <v>37883.491000000002</v>
      </c>
      <c r="D192" s="17" t="str">
        <f t="shared" si="11"/>
        <v>vis</v>
      </c>
      <c r="E192" s="50">
        <f>VLOOKUP(C192,'Active 1'!C$21:E$746,3,FALSE)</f>
        <v>-1154.9749233949747</v>
      </c>
      <c r="G192" s="17">
        <v>-6601</v>
      </c>
      <c r="H192" s="17">
        <v>2.9499999999999998E-2</v>
      </c>
      <c r="I192" s="17">
        <v>37883.491000000002</v>
      </c>
      <c r="J192" s="17" t="s">
        <v>724</v>
      </c>
      <c r="K192" s="17" t="s">
        <v>700</v>
      </c>
      <c r="L192" s="17" t="s">
        <v>1132</v>
      </c>
      <c r="O192" s="17" t="s">
        <v>1126</v>
      </c>
    </row>
    <row r="193" spans="1:15" x14ac:dyDescent="0.2">
      <c r="A193" s="14" t="str">
        <f t="shared" si="8"/>
        <v>Cihal R</v>
      </c>
      <c r="B193" s="20" t="str">
        <f t="shared" si="9"/>
        <v>I</v>
      </c>
      <c r="C193" s="14">
        <f t="shared" si="10"/>
        <v>38230.409</v>
      </c>
      <c r="D193" s="17" t="str">
        <f t="shared" si="11"/>
        <v>vis</v>
      </c>
      <c r="E193" s="50">
        <f>VLOOKUP(C193,'Active 1'!C$21:E$746,3,FALSE)</f>
        <v>-930.99125547017479</v>
      </c>
      <c r="G193" s="17">
        <v>-6377</v>
      </c>
      <c r="H193" s="17">
        <v>3.7000000000000002E-3</v>
      </c>
      <c r="I193" s="17">
        <v>38230.409</v>
      </c>
      <c r="J193" s="17" t="s">
        <v>724</v>
      </c>
      <c r="K193" s="17" t="s">
        <v>700</v>
      </c>
      <c r="L193" s="17" t="s">
        <v>1133</v>
      </c>
      <c r="O193" s="17" t="s">
        <v>1126</v>
      </c>
    </row>
    <row r="194" spans="1:15" x14ac:dyDescent="0.2">
      <c r="A194" s="14" t="str">
        <f t="shared" si="8"/>
        <v>Brat K</v>
      </c>
      <c r="B194" s="20" t="str">
        <f t="shared" si="9"/>
        <v>I</v>
      </c>
      <c r="C194" s="14">
        <f t="shared" si="10"/>
        <v>38230.413</v>
      </c>
      <c r="D194" s="17" t="str">
        <f t="shared" si="11"/>
        <v>vis</v>
      </c>
      <c r="E194" s="50">
        <f>VLOOKUP(C194,'Active 1'!C$21:E$746,3,FALSE)</f>
        <v>-930.98867291558884</v>
      </c>
      <c r="G194" s="17">
        <v>-6377</v>
      </c>
      <c r="H194" s="17">
        <v>7.7000000000000002E-3</v>
      </c>
      <c r="I194" s="17">
        <v>38230.413</v>
      </c>
      <c r="J194" s="17" t="s">
        <v>724</v>
      </c>
      <c r="K194" s="17" t="s">
        <v>700</v>
      </c>
      <c r="L194" s="17" t="s">
        <v>1134</v>
      </c>
      <c r="O194" s="17" t="s">
        <v>1126</v>
      </c>
    </row>
    <row r="195" spans="1:15" x14ac:dyDescent="0.2">
      <c r="A195" s="14" t="str">
        <f t="shared" si="8"/>
        <v>Zdarsky F</v>
      </c>
      <c r="B195" s="20" t="str">
        <f t="shared" si="9"/>
        <v>I</v>
      </c>
      <c r="C195" s="14">
        <f t="shared" si="10"/>
        <v>38532.445</v>
      </c>
      <c r="D195" s="17" t="str">
        <f t="shared" si="11"/>
        <v>vis</v>
      </c>
      <c r="E195" s="50">
        <f>VLOOKUP(C195,'Active 1'!C$21:E$746,3,FALSE)</f>
        <v>-735.98514127219357</v>
      </c>
      <c r="G195" s="17">
        <v>-6182</v>
      </c>
      <c r="H195" s="17">
        <v>1.2800000000000001E-2</v>
      </c>
      <c r="I195" s="17">
        <v>38532.445</v>
      </c>
      <c r="J195" s="17" t="s">
        <v>724</v>
      </c>
      <c r="K195" s="17" t="s">
        <v>700</v>
      </c>
      <c r="L195" s="17" t="s">
        <v>1135</v>
      </c>
      <c r="N195" s="17" t="s">
        <v>1126</v>
      </c>
    </row>
    <row r="196" spans="1:15" x14ac:dyDescent="0.2">
      <c r="A196" s="14" t="str">
        <f t="shared" si="8"/>
        <v>Zidu J</v>
      </c>
      <c r="B196" s="20" t="str">
        <f t="shared" si="9"/>
        <v>I</v>
      </c>
      <c r="C196" s="14">
        <f t="shared" si="10"/>
        <v>38535.517</v>
      </c>
      <c r="D196" s="17" t="str">
        <f t="shared" si="11"/>
        <v>vis</v>
      </c>
      <c r="E196" s="50">
        <f>VLOOKUP(C196,'Active 1'!C$21:E$746,3,FALSE)</f>
        <v>-734.00173935051464</v>
      </c>
      <c r="G196" s="17">
        <v>-6180</v>
      </c>
      <c r="H196" s="17">
        <v>-1.29E-2</v>
      </c>
      <c r="I196" s="17">
        <v>38535.517</v>
      </c>
      <c r="J196" s="17" t="s">
        <v>724</v>
      </c>
      <c r="K196" s="17" t="s">
        <v>700</v>
      </c>
      <c r="L196" s="17" t="s">
        <v>1136</v>
      </c>
      <c r="O196" s="17" t="s">
        <v>1126</v>
      </c>
    </row>
    <row r="197" spans="1:15" x14ac:dyDescent="0.2">
      <c r="A197" s="14" t="str">
        <f t="shared" si="8"/>
        <v>Znojil V</v>
      </c>
      <c r="B197" s="20" t="str">
        <f t="shared" si="9"/>
        <v>I</v>
      </c>
      <c r="C197" s="14">
        <f t="shared" si="10"/>
        <v>38535.517999999996</v>
      </c>
      <c r="D197" s="17" t="str">
        <f t="shared" si="11"/>
        <v>vis</v>
      </c>
      <c r="E197" s="50">
        <f>VLOOKUP(C197,'Active 1'!C$21:E$746,3,FALSE)</f>
        <v>-734.00109371187045</v>
      </c>
      <c r="G197" s="17">
        <v>-6180</v>
      </c>
      <c r="H197" s="17">
        <v>-1.1900000000000001E-2</v>
      </c>
      <c r="I197" s="17">
        <v>38535.517999999996</v>
      </c>
      <c r="J197" s="17" t="s">
        <v>724</v>
      </c>
      <c r="K197" s="17" t="s">
        <v>700</v>
      </c>
      <c r="L197" s="17" t="s">
        <v>1137</v>
      </c>
      <c r="N197" s="17" t="s">
        <v>1126</v>
      </c>
    </row>
    <row r="198" spans="1:15" x14ac:dyDescent="0.2">
      <c r="A198" s="14" t="str">
        <f t="shared" si="8"/>
        <v>Hromada F</v>
      </c>
      <c r="B198" s="20" t="str">
        <f t="shared" si="9"/>
        <v>I</v>
      </c>
      <c r="C198" s="14">
        <f t="shared" si="10"/>
        <v>38642.396000000001</v>
      </c>
      <c r="D198" s="17" t="str">
        <f t="shared" si="11"/>
        <v>vis</v>
      </c>
      <c r="E198" s="50">
        <f>VLOOKUP(C198,'Active 1'!C$21:E$746,3,FALSE)</f>
        <v>-664.99652646408322</v>
      </c>
      <c r="G198" s="17">
        <v>-6111</v>
      </c>
      <c r="H198" s="17">
        <v>-5.0000000000000001E-3</v>
      </c>
      <c r="I198" s="17">
        <v>38642.396000000001</v>
      </c>
      <c r="J198" s="17" t="s">
        <v>724</v>
      </c>
      <c r="K198" s="17" t="s">
        <v>700</v>
      </c>
      <c r="L198" s="17" t="s">
        <v>1139</v>
      </c>
      <c r="N198" s="17" t="s">
        <v>1126</v>
      </c>
    </row>
    <row r="199" spans="1:15" x14ac:dyDescent="0.2">
      <c r="A199" s="14" t="str">
        <f t="shared" si="8"/>
        <v>Paschke Stefan</v>
      </c>
      <c r="B199" s="20" t="str">
        <f t="shared" si="9"/>
        <v>I</v>
      </c>
      <c r="C199" s="14">
        <f t="shared" si="10"/>
        <v>38975.404000000002</v>
      </c>
      <c r="D199" s="17" t="str">
        <f t="shared" si="11"/>
        <v>vis</v>
      </c>
      <c r="E199" s="50">
        <f>VLOOKUP(C199,'Active 1'!C$21:E$746,3,FALSE)</f>
        <v>-449.99369211042455</v>
      </c>
      <c r="G199" s="17">
        <v>-5896</v>
      </c>
      <c r="H199" s="17">
        <v>-1E-3</v>
      </c>
      <c r="I199" s="17">
        <v>38975.404000000002</v>
      </c>
      <c r="J199" s="17" t="s">
        <v>724</v>
      </c>
      <c r="K199" s="17" t="s">
        <v>700</v>
      </c>
      <c r="L199" s="17" t="s">
        <v>1140</v>
      </c>
      <c r="N199" s="17" t="s">
        <v>1141</v>
      </c>
    </row>
    <row r="200" spans="1:15" x14ac:dyDescent="0.2">
      <c r="A200" s="14" t="str">
        <f t="shared" si="8"/>
        <v>Paschke Anton</v>
      </c>
      <c r="B200" s="20" t="str">
        <f t="shared" si="9"/>
        <v>I</v>
      </c>
      <c r="C200" s="14">
        <f t="shared" si="10"/>
        <v>38975.404000000002</v>
      </c>
      <c r="D200" s="17" t="str">
        <f t="shared" si="11"/>
        <v>vis</v>
      </c>
      <c r="E200" s="50">
        <f>VLOOKUP(C200,'Active 1'!C$21:E$746,3,FALSE)</f>
        <v>-449.99369211042455</v>
      </c>
      <c r="G200" s="17">
        <v>-5896</v>
      </c>
      <c r="H200" s="17">
        <v>-1E-3</v>
      </c>
      <c r="I200" s="17">
        <v>38975.404000000002</v>
      </c>
      <c r="J200" s="17" t="s">
        <v>724</v>
      </c>
      <c r="K200" s="17" t="s">
        <v>700</v>
      </c>
      <c r="L200" s="17" t="s">
        <v>1057</v>
      </c>
      <c r="N200" s="17" t="s">
        <v>1141</v>
      </c>
    </row>
    <row r="201" spans="1:15" x14ac:dyDescent="0.2">
      <c r="A201" s="14" t="str">
        <f t="shared" si="8"/>
        <v>Hromada F</v>
      </c>
      <c r="B201" s="20" t="str">
        <f t="shared" si="9"/>
        <v>I</v>
      </c>
      <c r="C201" s="14">
        <f t="shared" si="10"/>
        <v>38978.508999999998</v>
      </c>
      <c r="D201" s="17" t="str">
        <f t="shared" si="11"/>
        <v>vis</v>
      </c>
      <c r="E201" s="50">
        <f>VLOOKUP(C201,'Active 1'!C$21:E$746,3,FALSE)</f>
        <v>-447.98898411341781</v>
      </c>
      <c r="G201" s="17">
        <v>-5894</v>
      </c>
      <c r="H201" s="17">
        <v>6.3E-3</v>
      </c>
      <c r="I201" s="17">
        <v>38978.508999999998</v>
      </c>
      <c r="J201" s="17" t="s">
        <v>724</v>
      </c>
      <c r="K201" s="17" t="s">
        <v>700</v>
      </c>
      <c r="L201" s="17" t="s">
        <v>1139</v>
      </c>
      <c r="N201" s="17" t="s">
        <v>1141</v>
      </c>
    </row>
    <row r="202" spans="1:15" x14ac:dyDescent="0.2">
      <c r="A202" s="14" t="str">
        <f t="shared" si="8"/>
        <v>Hromada F</v>
      </c>
      <c r="B202" s="20" t="str">
        <f t="shared" si="9"/>
        <v>I</v>
      </c>
      <c r="C202" s="14">
        <f t="shared" si="10"/>
        <v>38989.349000000002</v>
      </c>
      <c r="D202" s="17" t="str">
        <f t="shared" si="11"/>
        <v>vis</v>
      </c>
      <c r="E202" s="50">
        <f>VLOOKUP(C202,'Active 1'!C$21:E$746,3,FALSE)</f>
        <v>-440.9902611866579</v>
      </c>
      <c r="G202" s="17">
        <v>-5887</v>
      </c>
      <c r="H202" s="17">
        <v>4.3E-3</v>
      </c>
      <c r="I202" s="17">
        <v>38989.349000000002</v>
      </c>
      <c r="J202" s="17" t="s">
        <v>724</v>
      </c>
      <c r="K202" s="17" t="s">
        <v>700</v>
      </c>
      <c r="L202" s="17" t="s">
        <v>1139</v>
      </c>
      <c r="N202" s="17" t="s">
        <v>1141</v>
      </c>
    </row>
    <row r="203" spans="1:15" x14ac:dyDescent="0.2">
      <c r="A203" s="14" t="str">
        <f t="shared" ref="A203:A266" si="12">L203</f>
        <v>Troubil Petr</v>
      </c>
      <c r="B203" s="20" t="str">
        <f t="shared" ref="B203:B266" si="13">IF(J203="s","II","I")</f>
        <v>I</v>
      </c>
      <c r="C203" s="14">
        <f t="shared" ref="C203:C266" si="14">I203</f>
        <v>46679.375</v>
      </c>
      <c r="D203" s="17" t="str">
        <f t="shared" ref="D203:D266" si="15">K203</f>
        <v>vis</v>
      </c>
      <c r="E203" s="50">
        <f>VLOOKUP(C203,'Active 1'!C$21:E$746,3,FALSE)</f>
        <v>4523.9877160791129</v>
      </c>
      <c r="G203" s="17">
        <v>-922</v>
      </c>
      <c r="H203" s="17">
        <v>-3.9800000000000002E-2</v>
      </c>
      <c r="I203" s="17">
        <v>46679.375</v>
      </c>
      <c r="J203" s="17" t="s">
        <v>724</v>
      </c>
      <c r="K203" s="17" t="s">
        <v>700</v>
      </c>
      <c r="L203" s="17" t="s">
        <v>1149</v>
      </c>
      <c r="N203" s="17" t="s">
        <v>1167</v>
      </c>
    </row>
    <row r="204" spans="1:15" x14ac:dyDescent="0.2">
      <c r="A204" s="14" t="str">
        <f t="shared" si="12"/>
        <v>Tomcala J</v>
      </c>
      <c r="B204" s="20" t="str">
        <f t="shared" si="13"/>
        <v>I</v>
      </c>
      <c r="C204" s="14">
        <f t="shared" si="14"/>
        <v>46679.375</v>
      </c>
      <c r="D204" s="17" t="str">
        <f t="shared" si="15"/>
        <v>vis</v>
      </c>
      <c r="E204" s="50">
        <f>VLOOKUP(C204,'Active 1'!C$21:E$746,3,FALSE)</f>
        <v>4523.9877160791129</v>
      </c>
      <c r="G204" s="17">
        <v>-922</v>
      </c>
      <c r="H204" s="17">
        <v>-3.9800000000000002E-2</v>
      </c>
      <c r="I204" s="17">
        <v>46679.375</v>
      </c>
      <c r="J204" s="17" t="s">
        <v>724</v>
      </c>
      <c r="K204" s="17" t="s">
        <v>700</v>
      </c>
      <c r="L204" s="17" t="s">
        <v>1168</v>
      </c>
      <c r="N204" s="17" t="s">
        <v>1167</v>
      </c>
    </row>
    <row r="205" spans="1:15" x14ac:dyDescent="0.2">
      <c r="A205" s="14" t="str">
        <f t="shared" si="12"/>
        <v>Polloczek R</v>
      </c>
      <c r="B205" s="20" t="str">
        <f t="shared" si="13"/>
        <v>I</v>
      </c>
      <c r="C205" s="14">
        <f t="shared" si="14"/>
        <v>46679.396000000001</v>
      </c>
      <c r="D205" s="17" t="str">
        <f t="shared" si="15"/>
        <v>vis</v>
      </c>
      <c r="E205" s="50">
        <f>VLOOKUP(C205,'Active 1'!C$21:E$746,3,FALSE)</f>
        <v>4524.0012744906871</v>
      </c>
      <c r="G205" s="17">
        <v>-922</v>
      </c>
      <c r="H205" s="17">
        <v>-1.8800000000000001E-2</v>
      </c>
      <c r="I205" s="17">
        <v>46679.396000000001</v>
      </c>
      <c r="J205" s="17" t="s">
        <v>724</v>
      </c>
      <c r="K205" s="17" t="s">
        <v>700</v>
      </c>
      <c r="L205" s="17" t="s">
        <v>1169</v>
      </c>
      <c r="N205" s="17" t="s">
        <v>1167</v>
      </c>
    </row>
    <row r="206" spans="1:15" x14ac:dyDescent="0.2">
      <c r="A206" s="14" t="str">
        <f t="shared" si="12"/>
        <v>Ambroz M</v>
      </c>
      <c r="B206" s="20" t="str">
        <f t="shared" si="13"/>
        <v>I</v>
      </c>
      <c r="C206" s="14">
        <f t="shared" si="14"/>
        <v>49899.443899999998</v>
      </c>
      <c r="D206" s="17" t="str">
        <f t="shared" si="15"/>
        <v>vis</v>
      </c>
      <c r="E206" s="50" t="e">
        <f>VLOOKUP(C206,'Active 1'!C$21:E$746,3,FALSE)</f>
        <v>#N/A</v>
      </c>
      <c r="G206" s="17">
        <v>1157</v>
      </c>
      <c r="H206" s="17">
        <v>-4.2500000000000003E-2</v>
      </c>
      <c r="I206" s="17">
        <v>49899.443899999998</v>
      </c>
      <c r="J206" s="17" t="s">
        <v>724</v>
      </c>
      <c r="K206" s="17" t="s">
        <v>700</v>
      </c>
      <c r="L206" s="17" t="s">
        <v>1214</v>
      </c>
      <c r="N206" s="17" t="s">
        <v>1215</v>
      </c>
    </row>
    <row r="207" spans="1:15" x14ac:dyDescent="0.2">
      <c r="A207" s="14" t="str">
        <f t="shared" si="12"/>
        <v>Rottenborn M</v>
      </c>
      <c r="B207" s="20" t="str">
        <f t="shared" si="13"/>
        <v>I</v>
      </c>
      <c r="C207" s="14">
        <f t="shared" si="14"/>
        <v>49899.447399999997</v>
      </c>
      <c r="D207" s="17" t="str">
        <f t="shared" si="15"/>
        <v>vis</v>
      </c>
      <c r="E207" s="50" t="e">
        <f>VLOOKUP(C207,'Active 1'!C$21:E$746,3,FALSE)</f>
        <v>#N/A</v>
      </c>
      <c r="G207" s="17">
        <v>1157</v>
      </c>
      <c r="H207" s="17">
        <v>-3.9E-2</v>
      </c>
      <c r="I207" s="17">
        <v>49899.447399999997</v>
      </c>
      <c r="J207" s="17" t="s">
        <v>724</v>
      </c>
      <c r="K207" s="17" t="s">
        <v>700</v>
      </c>
      <c r="L207" s="17" t="s">
        <v>1201</v>
      </c>
      <c r="N207" s="17" t="s">
        <v>1216</v>
      </c>
    </row>
    <row r="208" spans="1:15" x14ac:dyDescent="0.2">
      <c r="A208" s="14" t="str">
        <f t="shared" si="12"/>
        <v>Cerny T</v>
      </c>
      <c r="B208" s="20" t="str">
        <f t="shared" si="13"/>
        <v>I</v>
      </c>
      <c r="C208" s="14">
        <f t="shared" si="14"/>
        <v>49899.447399999997</v>
      </c>
      <c r="D208" s="17" t="str">
        <f t="shared" si="15"/>
        <v>vis</v>
      </c>
      <c r="E208" s="50" t="e">
        <f>VLOOKUP(C208,'Active 1'!C$21:E$746,3,FALSE)</f>
        <v>#N/A</v>
      </c>
      <c r="G208" s="17">
        <v>1157</v>
      </c>
      <c r="H208" s="17">
        <v>-3.9E-2</v>
      </c>
      <c r="I208" s="17">
        <v>49899.447399999997</v>
      </c>
      <c r="J208" s="17" t="s">
        <v>724</v>
      </c>
      <c r="K208" s="17" t="s">
        <v>700</v>
      </c>
      <c r="L208" s="17" t="s">
        <v>1217</v>
      </c>
      <c r="O208" s="17" t="s">
        <v>1215</v>
      </c>
    </row>
    <row r="209" spans="1:15" x14ac:dyDescent="0.2">
      <c r="A209" s="14" t="str">
        <f t="shared" si="12"/>
        <v>Kratochvil A</v>
      </c>
      <c r="B209" s="20" t="str">
        <f t="shared" si="13"/>
        <v>I</v>
      </c>
      <c r="C209" s="14">
        <f t="shared" si="14"/>
        <v>49899.448100000001</v>
      </c>
      <c r="D209" s="17" t="str">
        <f t="shared" si="15"/>
        <v>vis</v>
      </c>
      <c r="E209" s="50">
        <f>VLOOKUP(C209,'Active 1'!C$21:E$746,3,FALSE)</f>
        <v>6602.9913536072472</v>
      </c>
      <c r="G209" s="17">
        <v>1157</v>
      </c>
      <c r="H209" s="17">
        <v>-3.8300000000000001E-2</v>
      </c>
      <c r="I209" s="17">
        <v>49899.448100000001</v>
      </c>
      <c r="J209" s="17" t="s">
        <v>724</v>
      </c>
      <c r="K209" s="17" t="s">
        <v>700</v>
      </c>
      <c r="L209" s="17" t="s">
        <v>1212</v>
      </c>
      <c r="N209" s="17" t="s">
        <v>1216</v>
      </c>
    </row>
    <row r="210" spans="1:15" x14ac:dyDescent="0.2">
      <c r="A210" s="14" t="str">
        <f t="shared" si="12"/>
        <v>Vetrovcova M</v>
      </c>
      <c r="B210" s="20" t="str">
        <f t="shared" si="13"/>
        <v>I</v>
      </c>
      <c r="C210" s="14">
        <f t="shared" si="14"/>
        <v>49899.450900000003</v>
      </c>
      <c r="D210" s="17" t="str">
        <f t="shared" si="15"/>
        <v>vis</v>
      </c>
      <c r="E210" s="50">
        <f>VLOOKUP(C210,'Active 1'!C$21:E$746,3,FALSE)</f>
        <v>6602.9931613954586</v>
      </c>
      <c r="G210" s="17">
        <v>1157</v>
      </c>
      <c r="H210" s="17">
        <v>-3.5499999999999997E-2</v>
      </c>
      <c r="I210" s="17">
        <v>49899.450900000003</v>
      </c>
      <c r="J210" s="17" t="s">
        <v>724</v>
      </c>
      <c r="K210" s="17" t="s">
        <v>700</v>
      </c>
      <c r="L210" s="17" t="s">
        <v>1218</v>
      </c>
      <c r="N210" s="17" t="s">
        <v>1216</v>
      </c>
    </row>
    <row r="211" spans="1:15" x14ac:dyDescent="0.2">
      <c r="A211" s="14" t="str">
        <f t="shared" si="12"/>
        <v>Cechal J</v>
      </c>
      <c r="B211" s="20" t="str">
        <f t="shared" si="13"/>
        <v>I</v>
      </c>
      <c r="C211" s="14">
        <f t="shared" si="14"/>
        <v>49930.422100000003</v>
      </c>
      <c r="D211" s="17" t="str">
        <f t="shared" si="15"/>
        <v>vis</v>
      </c>
      <c r="E211" s="50">
        <f>VLOOKUP(C211,'Active 1'!C$21:E$746,3,FALSE)</f>
        <v>6622.9893650402182</v>
      </c>
      <c r="G211" s="17">
        <v>1177</v>
      </c>
      <c r="H211" s="17">
        <v>-4.1399999999999999E-2</v>
      </c>
      <c r="I211" s="17">
        <v>49930.422100000003</v>
      </c>
      <c r="J211" s="17" t="s">
        <v>724</v>
      </c>
      <c r="K211" s="17" t="s">
        <v>700</v>
      </c>
      <c r="L211" s="17" t="s">
        <v>1219</v>
      </c>
      <c r="N211" s="17" t="s">
        <v>1220</v>
      </c>
    </row>
    <row r="212" spans="1:15" x14ac:dyDescent="0.2">
      <c r="A212" s="14" t="str">
        <f t="shared" si="12"/>
        <v>Kovarik J</v>
      </c>
      <c r="B212" s="20" t="str">
        <f t="shared" si="13"/>
        <v>I</v>
      </c>
      <c r="C212" s="14">
        <f t="shared" si="14"/>
        <v>49930.4228</v>
      </c>
      <c r="D212" s="17" t="str">
        <f t="shared" si="15"/>
        <v>vis</v>
      </c>
      <c r="E212" s="50">
        <f>VLOOKUP(C212,'Active 1'!C$21:E$746,3,FALSE)</f>
        <v>6622.9898169872686</v>
      </c>
      <c r="G212" s="17">
        <v>1177</v>
      </c>
      <c r="H212" s="17">
        <v>-4.07E-2</v>
      </c>
      <c r="I212" s="17">
        <v>49930.4228</v>
      </c>
      <c r="J212" s="17" t="s">
        <v>724</v>
      </c>
      <c r="K212" s="17" t="s">
        <v>700</v>
      </c>
      <c r="L212" s="17" t="s">
        <v>1221</v>
      </c>
      <c r="N212" s="17" t="s">
        <v>1215</v>
      </c>
    </row>
    <row r="213" spans="1:15" x14ac:dyDescent="0.2">
      <c r="A213" s="14" t="str">
        <f t="shared" si="12"/>
        <v>Stepan P</v>
      </c>
      <c r="B213" s="20" t="str">
        <f t="shared" si="13"/>
        <v>I</v>
      </c>
      <c r="C213" s="14">
        <f t="shared" si="14"/>
        <v>49930.4228</v>
      </c>
      <c r="D213" s="17" t="str">
        <f t="shared" si="15"/>
        <v>vis</v>
      </c>
      <c r="E213" s="50">
        <f>VLOOKUP(C213,'Active 1'!C$21:E$746,3,FALSE)</f>
        <v>6622.9898169872686</v>
      </c>
      <c r="G213" s="17">
        <v>1177</v>
      </c>
      <c r="H213" s="17">
        <v>-4.07E-2</v>
      </c>
      <c r="I213" s="17">
        <v>49930.4228</v>
      </c>
      <c r="J213" s="17" t="s">
        <v>724</v>
      </c>
      <c r="K213" s="17" t="s">
        <v>700</v>
      </c>
      <c r="L213" s="17" t="s">
        <v>1222</v>
      </c>
      <c r="N213" s="17" t="s">
        <v>1215</v>
      </c>
    </row>
    <row r="214" spans="1:15" x14ac:dyDescent="0.2">
      <c r="A214" s="14" t="str">
        <f t="shared" si="12"/>
        <v>Lutcha P</v>
      </c>
      <c r="B214" s="20" t="str">
        <f t="shared" si="13"/>
        <v>I</v>
      </c>
      <c r="C214" s="14">
        <f t="shared" si="14"/>
        <v>49930.423499999997</v>
      </c>
      <c r="D214" s="17" t="str">
        <f t="shared" si="15"/>
        <v>vis</v>
      </c>
      <c r="E214" s="50">
        <f>VLOOKUP(C214,'Active 1'!C$21:E$746,3,FALSE)</f>
        <v>6622.9902689343189</v>
      </c>
      <c r="G214" s="17">
        <v>1177</v>
      </c>
      <c r="H214" s="17">
        <v>-0.04</v>
      </c>
      <c r="I214" s="17">
        <v>49930.423499999997</v>
      </c>
      <c r="J214" s="17" t="s">
        <v>724</v>
      </c>
      <c r="K214" s="17" t="s">
        <v>700</v>
      </c>
      <c r="L214" s="17" t="s">
        <v>1158</v>
      </c>
      <c r="N214" s="17" t="s">
        <v>1215</v>
      </c>
    </row>
    <row r="215" spans="1:15" x14ac:dyDescent="0.2">
      <c r="A215" s="14" t="str">
        <f t="shared" si="12"/>
        <v>Sobotka P</v>
      </c>
      <c r="B215" s="20" t="str">
        <f t="shared" si="13"/>
        <v>I</v>
      </c>
      <c r="C215" s="14">
        <f t="shared" si="14"/>
        <v>49930.427000000003</v>
      </c>
      <c r="D215" s="17" t="str">
        <f t="shared" si="15"/>
        <v>vis</v>
      </c>
      <c r="E215" s="50">
        <f>VLOOKUP(C215,'Active 1'!C$21:E$746,3,FALSE)</f>
        <v>6622.9925286695852</v>
      </c>
      <c r="G215" s="17">
        <v>1177</v>
      </c>
      <c r="H215" s="17">
        <v>-3.6499999999999998E-2</v>
      </c>
      <c r="I215" s="17">
        <v>49930.427000000003</v>
      </c>
      <c r="J215" s="17" t="s">
        <v>724</v>
      </c>
      <c r="K215" s="17" t="s">
        <v>700</v>
      </c>
      <c r="L215" s="17" t="s">
        <v>1198</v>
      </c>
      <c r="N215" s="17" t="s">
        <v>1215</v>
      </c>
    </row>
    <row r="216" spans="1:15" x14ac:dyDescent="0.2">
      <c r="A216" s="14" t="str">
        <f t="shared" si="12"/>
        <v>Brat Lubos</v>
      </c>
      <c r="B216" s="20" t="str">
        <f t="shared" si="13"/>
        <v>I</v>
      </c>
      <c r="C216" s="14">
        <f t="shared" si="14"/>
        <v>49930.428399999997</v>
      </c>
      <c r="D216" s="17" t="str">
        <f t="shared" si="15"/>
        <v>vis</v>
      </c>
      <c r="E216" s="50">
        <f>VLOOKUP(C216,'Active 1'!C$21:E$746,3,FALSE)</f>
        <v>6622.9934325636859</v>
      </c>
      <c r="G216" s="17">
        <v>1177</v>
      </c>
      <c r="H216" s="17">
        <v>-3.5099999999999999E-2</v>
      </c>
      <c r="I216" s="17">
        <v>49930.428399999997</v>
      </c>
      <c r="J216" s="17" t="s">
        <v>724</v>
      </c>
      <c r="K216" s="17" t="s">
        <v>700</v>
      </c>
      <c r="L216" s="17" t="s">
        <v>1210</v>
      </c>
      <c r="N216" s="17" t="s">
        <v>1215</v>
      </c>
    </row>
    <row r="217" spans="1:15" x14ac:dyDescent="0.2">
      <c r="A217" s="14" t="str">
        <f t="shared" si="12"/>
        <v>Hajek P</v>
      </c>
      <c r="B217" s="20" t="str">
        <f t="shared" si="13"/>
        <v>I</v>
      </c>
      <c r="C217" s="14">
        <f t="shared" si="14"/>
        <v>49930.428399999997</v>
      </c>
      <c r="D217" s="17" t="str">
        <f t="shared" si="15"/>
        <v>vis</v>
      </c>
      <c r="E217" s="50">
        <f>VLOOKUP(C217,'Active 1'!C$21:E$746,3,FALSE)</f>
        <v>6622.9934325636859</v>
      </c>
      <c r="G217" s="17">
        <v>1177</v>
      </c>
      <c r="H217" s="17">
        <v>-3.5099999999999999E-2</v>
      </c>
      <c r="I217" s="17">
        <v>49930.428399999997</v>
      </c>
      <c r="J217" s="17" t="s">
        <v>724</v>
      </c>
      <c r="K217" s="17" t="s">
        <v>700</v>
      </c>
      <c r="L217" s="17" t="s">
        <v>1208</v>
      </c>
      <c r="O217" s="17" t="s">
        <v>1215</v>
      </c>
    </row>
    <row r="218" spans="1:15" x14ac:dyDescent="0.2">
      <c r="A218" s="14" t="str">
        <f t="shared" si="12"/>
        <v>Matus R</v>
      </c>
      <c r="B218" s="20" t="str">
        <f t="shared" si="13"/>
        <v>I</v>
      </c>
      <c r="C218" s="14">
        <f t="shared" si="14"/>
        <v>49930.428399999997</v>
      </c>
      <c r="D218" s="17" t="str">
        <f t="shared" si="15"/>
        <v>vis</v>
      </c>
      <c r="E218" s="50">
        <f>VLOOKUP(C218,'Active 1'!C$21:E$746,3,FALSE)</f>
        <v>6622.9934325636859</v>
      </c>
      <c r="G218" s="17">
        <v>1177</v>
      </c>
      <c r="H218" s="17">
        <v>-3.5099999999999999E-2</v>
      </c>
      <c r="I218" s="17">
        <v>49930.428399999997</v>
      </c>
      <c r="J218" s="17" t="s">
        <v>724</v>
      </c>
      <c r="K218" s="17" t="s">
        <v>700</v>
      </c>
      <c r="L218" s="17" t="s">
        <v>1223</v>
      </c>
      <c r="O218" s="17" t="s">
        <v>1215</v>
      </c>
    </row>
    <row r="219" spans="1:15" x14ac:dyDescent="0.2">
      <c r="A219" s="14" t="str">
        <f t="shared" si="12"/>
        <v>Tuma D</v>
      </c>
      <c r="B219" s="20" t="str">
        <f t="shared" si="13"/>
        <v>I</v>
      </c>
      <c r="C219" s="14">
        <f t="shared" si="14"/>
        <v>49930.429799999998</v>
      </c>
      <c r="D219" s="17" t="str">
        <f t="shared" si="15"/>
        <v>vis</v>
      </c>
      <c r="E219" s="50">
        <f>VLOOKUP(C219,'Active 1'!C$21:E$746,3,FALSE)</f>
        <v>6622.9943364577921</v>
      </c>
      <c r="G219" s="17">
        <v>1177</v>
      </c>
      <c r="H219" s="17">
        <v>-3.3700000000000001E-2</v>
      </c>
      <c r="I219" s="17">
        <v>49930.429799999998</v>
      </c>
      <c r="J219" s="17" t="s">
        <v>724</v>
      </c>
      <c r="K219" s="17" t="s">
        <v>700</v>
      </c>
      <c r="L219" s="17" t="s">
        <v>1224</v>
      </c>
      <c r="O219" s="17" t="s">
        <v>1215</v>
      </c>
    </row>
    <row r="220" spans="1:15" x14ac:dyDescent="0.2">
      <c r="A220" s="14" t="str">
        <f t="shared" si="12"/>
        <v>Zejda Miloslav</v>
      </c>
      <c r="B220" s="20" t="str">
        <f t="shared" si="13"/>
        <v>I</v>
      </c>
      <c r="C220" s="14">
        <f t="shared" si="14"/>
        <v>49930.431199999999</v>
      </c>
      <c r="D220" s="17" t="str">
        <f t="shared" si="15"/>
        <v>vis</v>
      </c>
      <c r="E220" s="50">
        <f>VLOOKUP(C220,'Active 1'!C$21:E$746,3,FALSE)</f>
        <v>6622.9952403518973</v>
      </c>
      <c r="G220" s="17">
        <v>1177</v>
      </c>
      <c r="H220" s="17">
        <v>-3.2300000000000002E-2</v>
      </c>
      <c r="I220" s="17">
        <v>49930.431199999999</v>
      </c>
      <c r="J220" s="17" t="s">
        <v>724</v>
      </c>
      <c r="K220" s="17" t="s">
        <v>700</v>
      </c>
      <c r="L220" s="17" t="s">
        <v>1146</v>
      </c>
      <c r="N220" s="17" t="s">
        <v>1215</v>
      </c>
    </row>
    <row r="221" spans="1:15" x14ac:dyDescent="0.2">
      <c r="A221" s="14" t="str">
        <f t="shared" si="12"/>
        <v>Strobl J</v>
      </c>
      <c r="B221" s="20" t="str">
        <f t="shared" si="13"/>
        <v>I</v>
      </c>
      <c r="C221" s="14">
        <f t="shared" si="14"/>
        <v>49930.433199999999</v>
      </c>
      <c r="D221" s="17" t="str">
        <f t="shared" si="15"/>
        <v>vis</v>
      </c>
      <c r="E221" s="50">
        <f>VLOOKUP(C221,'Active 1'!C$21:E$746,3,FALSE)</f>
        <v>6622.99653162919</v>
      </c>
      <c r="G221" s="17">
        <v>1177</v>
      </c>
      <c r="H221" s="17">
        <v>-3.0300000000000001E-2</v>
      </c>
      <c r="I221" s="17">
        <v>49930.433199999999</v>
      </c>
      <c r="J221" s="17" t="s">
        <v>724</v>
      </c>
      <c r="K221" s="17" t="s">
        <v>700</v>
      </c>
      <c r="L221" s="17" t="s">
        <v>1225</v>
      </c>
      <c r="N221" s="17" t="s">
        <v>1215</v>
      </c>
    </row>
    <row r="222" spans="1:15" x14ac:dyDescent="0.2">
      <c r="A222" s="14" t="str">
        <f t="shared" si="12"/>
        <v>Tichy T</v>
      </c>
      <c r="B222" s="20" t="str">
        <f t="shared" si="13"/>
        <v>I</v>
      </c>
      <c r="C222" s="14">
        <f t="shared" si="14"/>
        <v>49930.4395</v>
      </c>
      <c r="D222" s="17" t="str">
        <f t="shared" si="15"/>
        <v>vis</v>
      </c>
      <c r="E222" s="50">
        <f>VLOOKUP(C222,'Active 1'!C$21:E$746,3,FALSE)</f>
        <v>6623.0005991526632</v>
      </c>
      <c r="G222" s="17">
        <v>1177</v>
      </c>
      <c r="H222" s="17">
        <v>-2.4E-2</v>
      </c>
      <c r="I222" s="17">
        <v>49930.4395</v>
      </c>
      <c r="J222" s="17" t="s">
        <v>724</v>
      </c>
      <c r="K222" s="17" t="s">
        <v>700</v>
      </c>
      <c r="L222" s="17" t="s">
        <v>1226</v>
      </c>
      <c r="O222" s="17" t="s">
        <v>1215</v>
      </c>
    </row>
    <row r="223" spans="1:15" x14ac:dyDescent="0.2">
      <c r="A223" s="14" t="str">
        <f t="shared" si="12"/>
        <v>Vetrovcova M</v>
      </c>
      <c r="B223" s="20" t="str">
        <f t="shared" si="13"/>
        <v>I</v>
      </c>
      <c r="C223" s="14">
        <f t="shared" si="14"/>
        <v>50311.442900000002</v>
      </c>
      <c r="D223" s="17" t="str">
        <f t="shared" si="15"/>
        <v>vis</v>
      </c>
      <c r="E223" s="50">
        <f>VLOOKUP(C223,'Active 1'!C$21:E$746,3,FALSE)</f>
        <v>6868.9911185947803</v>
      </c>
      <c r="G223" s="17">
        <v>1423</v>
      </c>
      <c r="H223" s="17">
        <v>-3.9199999999999999E-2</v>
      </c>
      <c r="I223" s="17">
        <v>50311.442900000002</v>
      </c>
      <c r="J223" s="17" t="s">
        <v>724</v>
      </c>
      <c r="K223" s="17" t="s">
        <v>700</v>
      </c>
      <c r="L223" s="17" t="s">
        <v>1218</v>
      </c>
      <c r="N223" s="17" t="s">
        <v>1227</v>
      </c>
    </row>
    <row r="224" spans="1:15" x14ac:dyDescent="0.2">
      <c r="A224" s="14" t="str">
        <f t="shared" si="12"/>
        <v>Polloczek R</v>
      </c>
      <c r="B224" s="20" t="str">
        <f t="shared" si="13"/>
        <v>I</v>
      </c>
      <c r="C224" s="14">
        <f t="shared" si="14"/>
        <v>50579.380499999999</v>
      </c>
      <c r="D224" s="17" t="str">
        <f t="shared" si="15"/>
        <v>vis</v>
      </c>
      <c r="E224" s="50">
        <f>VLOOKUP(C224,'Active 1'!C$21:E$746,3,FALSE)</f>
        <v>7041.9819879730421</v>
      </c>
      <c r="G224" s="17">
        <v>1596</v>
      </c>
      <c r="H224" s="17">
        <v>-5.3699999999999998E-2</v>
      </c>
      <c r="I224" s="17">
        <v>50579.380499999999</v>
      </c>
      <c r="J224" s="17" t="s">
        <v>724</v>
      </c>
      <c r="K224" s="17" t="s">
        <v>700</v>
      </c>
      <c r="L224" s="17" t="s">
        <v>1169</v>
      </c>
      <c r="N224" s="17" t="s">
        <v>1215</v>
      </c>
    </row>
    <row r="225" spans="1:15" x14ac:dyDescent="0.2">
      <c r="A225" s="14" t="str">
        <f t="shared" si="12"/>
        <v>Netolicky M</v>
      </c>
      <c r="B225" s="20" t="str">
        <f t="shared" si="13"/>
        <v>I</v>
      </c>
      <c r="C225" s="14">
        <f t="shared" si="14"/>
        <v>50644.447099999998</v>
      </c>
      <c r="D225" s="17" t="str">
        <f t="shared" si="15"/>
        <v>vis</v>
      </c>
      <c r="E225" s="50">
        <f>VLOOKUP(C225,'Active 1'!C$21:E$746,3,FALSE)</f>
        <v>7083.9914995215795</v>
      </c>
      <c r="G225" s="17">
        <v>1638</v>
      </c>
      <c r="H225" s="17">
        <v>-3.9E-2</v>
      </c>
      <c r="I225" s="17">
        <v>50644.447099999998</v>
      </c>
      <c r="J225" s="17" t="s">
        <v>724</v>
      </c>
      <c r="K225" s="17" t="s">
        <v>700</v>
      </c>
      <c r="L225" s="17" t="s">
        <v>1228</v>
      </c>
      <c r="N225" s="17" t="s">
        <v>1229</v>
      </c>
    </row>
    <row r="226" spans="1:15" x14ac:dyDescent="0.2">
      <c r="A226" s="14" t="str">
        <f t="shared" si="12"/>
        <v>Lutcha P</v>
      </c>
      <c r="B226" s="20" t="str">
        <f t="shared" si="13"/>
        <v>I</v>
      </c>
      <c r="C226" s="14">
        <f t="shared" si="14"/>
        <v>51375.488700000002</v>
      </c>
      <c r="D226" s="17" t="str">
        <f t="shared" si="15"/>
        <v>vis</v>
      </c>
      <c r="E226" s="50">
        <f>VLOOKUP(C226,'Active 1'!C$21:E$746,3,FALSE)</f>
        <v>7555.9802085929341</v>
      </c>
      <c r="G226" s="17">
        <v>2110</v>
      </c>
      <c r="H226" s="17">
        <v>-5.7500000000000002E-2</v>
      </c>
      <c r="I226" s="17">
        <v>51375.488700000002</v>
      </c>
      <c r="J226" s="17" t="s">
        <v>724</v>
      </c>
      <c r="K226" s="17" t="s">
        <v>700</v>
      </c>
      <c r="L226" s="17" t="s">
        <v>1158</v>
      </c>
      <c r="N226" s="17" t="s">
        <v>1215</v>
      </c>
    </row>
    <row r="227" spans="1:15" x14ac:dyDescent="0.2">
      <c r="A227" s="14" t="str">
        <f t="shared" si="12"/>
        <v>Motl D</v>
      </c>
      <c r="B227" s="20" t="str">
        <f t="shared" si="13"/>
        <v>I</v>
      </c>
      <c r="C227" s="14">
        <f t="shared" si="14"/>
        <v>51375.508800000003</v>
      </c>
      <c r="D227" s="17" t="str">
        <f t="shared" si="15"/>
        <v>vis</v>
      </c>
      <c r="E227" s="50">
        <f>VLOOKUP(C227,'Active 1'!C$21:E$746,3,FALSE)</f>
        <v>7555.9931859297276</v>
      </c>
      <c r="G227" s="17">
        <v>2110</v>
      </c>
      <c r="H227" s="17">
        <v>-3.7400000000000003E-2</v>
      </c>
      <c r="I227" s="17">
        <v>51375.508800000003</v>
      </c>
      <c r="J227" s="17" t="s">
        <v>724</v>
      </c>
      <c r="K227" s="17" t="s">
        <v>700</v>
      </c>
      <c r="L227" s="17" t="s">
        <v>1230</v>
      </c>
      <c r="O227" s="17" t="s">
        <v>1215</v>
      </c>
    </row>
    <row r="228" spans="1:15" x14ac:dyDescent="0.2">
      <c r="A228" s="14" t="str">
        <f t="shared" si="12"/>
        <v>Gueduer N</v>
      </c>
      <c r="B228" s="20" t="str">
        <f t="shared" si="13"/>
        <v>I</v>
      </c>
      <c r="C228" s="14">
        <f t="shared" si="14"/>
        <v>40022.420100000003</v>
      </c>
      <c r="D228" s="17" t="str">
        <f t="shared" si="15"/>
        <v>V</v>
      </c>
      <c r="E228" s="50">
        <f>VLOOKUP(C228,'Active 1'!C$21:E$746,3,FALSE)</f>
        <v>226.00036543147465</v>
      </c>
      <c r="G228" s="17">
        <v>-5220</v>
      </c>
      <c r="H228" s="17">
        <v>-1.1599999999999999E-2</v>
      </c>
      <c r="I228" s="17">
        <v>40022.420100000003</v>
      </c>
      <c r="J228" s="17" t="s">
        <v>724</v>
      </c>
      <c r="K228" s="17" t="s">
        <v>857</v>
      </c>
      <c r="L228" s="17" t="s">
        <v>970</v>
      </c>
      <c r="N228" s="17" t="s">
        <v>971</v>
      </c>
    </row>
    <row r="229" spans="1:15" x14ac:dyDescent="0.2">
      <c r="A229" s="14" t="str">
        <f t="shared" si="12"/>
        <v>Baumbach H</v>
      </c>
      <c r="B229" s="20" t="str">
        <f t="shared" si="13"/>
        <v>I</v>
      </c>
      <c r="C229" s="14">
        <f t="shared" si="14"/>
        <v>40039.456400000003</v>
      </c>
      <c r="D229" s="17" t="str">
        <f t="shared" si="15"/>
        <v>V</v>
      </c>
      <c r="E229" s="50">
        <f>VLOOKUP(C229,'Active 1'!C$21:E$746,3,FALSE)</f>
        <v>236.99965910279536</v>
      </c>
      <c r="G229" s="17">
        <v>-5209</v>
      </c>
      <c r="H229" s="17">
        <v>-1.2699999999999999E-2</v>
      </c>
      <c r="I229" s="17">
        <v>40039.456400000003</v>
      </c>
      <c r="J229" s="17" t="s">
        <v>724</v>
      </c>
      <c r="K229" s="17" t="s">
        <v>857</v>
      </c>
      <c r="L229" s="17" t="s">
        <v>972</v>
      </c>
      <c r="N229" s="17" t="s">
        <v>973</v>
      </c>
    </row>
    <row r="230" spans="1:15" x14ac:dyDescent="0.2">
      <c r="A230" s="14" t="str">
        <f t="shared" si="12"/>
        <v>Kurutac H</v>
      </c>
      <c r="B230" s="20" t="str">
        <f t="shared" si="13"/>
        <v>I</v>
      </c>
      <c r="C230" s="14">
        <f t="shared" si="14"/>
        <v>40053.396999999997</v>
      </c>
      <c r="D230" s="17" t="str">
        <f t="shared" si="15"/>
        <v>V</v>
      </c>
      <c r="E230" s="50">
        <f>VLOOKUP(C230,'Active 1'!C$21:E$746,3,FALSE)</f>
        <v>246.00024921651456</v>
      </c>
      <c r="G230" s="17">
        <v>-5200</v>
      </c>
      <c r="H230" s="17">
        <v>-1.18E-2</v>
      </c>
      <c r="I230" s="17">
        <v>40053.396999999997</v>
      </c>
      <c r="J230" s="17" t="s">
        <v>724</v>
      </c>
      <c r="K230" s="17" t="s">
        <v>857</v>
      </c>
      <c r="L230" s="17" t="s">
        <v>968</v>
      </c>
      <c r="N230" s="17" t="s">
        <v>969</v>
      </c>
    </row>
    <row r="231" spans="1:15" x14ac:dyDescent="0.2">
      <c r="A231" s="14" t="str">
        <f t="shared" si="12"/>
        <v>Gueduer N</v>
      </c>
      <c r="B231" s="20" t="str">
        <f t="shared" si="13"/>
        <v>I</v>
      </c>
      <c r="C231" s="14">
        <f t="shared" si="14"/>
        <v>40053.396999999997</v>
      </c>
      <c r="D231" s="17" t="str">
        <f t="shared" si="15"/>
        <v>V</v>
      </c>
      <c r="E231" s="50">
        <f>VLOOKUP(C231,'Active 1'!C$21:E$746,3,FALSE)</f>
        <v>246.00024921651456</v>
      </c>
      <c r="G231" s="17">
        <v>-5200</v>
      </c>
      <c r="H231" s="17">
        <v>-1.18E-2</v>
      </c>
      <c r="I231" s="17">
        <v>40053.396999999997</v>
      </c>
      <c r="J231" s="17" t="s">
        <v>724</v>
      </c>
      <c r="K231" s="17" t="s">
        <v>857</v>
      </c>
      <c r="L231" s="17" t="s">
        <v>970</v>
      </c>
      <c r="N231" s="17" t="s">
        <v>971</v>
      </c>
    </row>
    <row r="232" spans="1:15" x14ac:dyDescent="0.2">
      <c r="A232" s="14" t="str">
        <f t="shared" si="12"/>
        <v>Caliskan A</v>
      </c>
      <c r="B232" s="20" t="str">
        <f t="shared" si="13"/>
        <v>I</v>
      </c>
      <c r="C232" s="14">
        <f t="shared" si="14"/>
        <v>40403.4372</v>
      </c>
      <c r="D232" s="17" t="str">
        <f t="shared" si="15"/>
        <v>V</v>
      </c>
      <c r="E232" s="50">
        <f>VLOOKUP(C232,'Active 1'!C$21:E$746,3,FALSE)</f>
        <v>471.99973012304486</v>
      </c>
      <c r="G232" s="17">
        <v>-4974</v>
      </c>
      <c r="H232" s="17">
        <v>-1.3100000000000001E-2</v>
      </c>
      <c r="I232" s="17">
        <v>40403.4372</v>
      </c>
      <c r="J232" s="17" t="s">
        <v>724</v>
      </c>
      <c r="K232" s="17" t="s">
        <v>857</v>
      </c>
      <c r="L232" s="17" t="s">
        <v>982</v>
      </c>
      <c r="N232" s="17" t="s">
        <v>973</v>
      </c>
    </row>
    <row r="233" spans="1:15" x14ac:dyDescent="0.2">
      <c r="A233" s="14" t="str">
        <f t="shared" si="12"/>
        <v>Ibanoglu C</v>
      </c>
      <c r="B233" s="20" t="str">
        <f t="shared" si="13"/>
        <v>I</v>
      </c>
      <c r="C233" s="14">
        <f t="shared" si="14"/>
        <v>40431.316099999996</v>
      </c>
      <c r="D233" s="17" t="str">
        <f t="shared" si="15"/>
        <v>V</v>
      </c>
      <c r="E233" s="50">
        <f>VLOOKUP(C233,'Active 1'!C$21:E$746,3,FALSE)</f>
        <v>489.99942538160127</v>
      </c>
      <c r="G233" s="17">
        <v>-4956</v>
      </c>
      <c r="H233" s="17">
        <v>-1.3599999999999999E-2</v>
      </c>
      <c r="I233" s="17">
        <v>40431.316099999996</v>
      </c>
      <c r="J233" s="17" t="s">
        <v>724</v>
      </c>
      <c r="K233" s="17" t="s">
        <v>857</v>
      </c>
      <c r="L233" s="17" t="s">
        <v>983</v>
      </c>
      <c r="N233" s="17" t="s">
        <v>973</v>
      </c>
    </row>
    <row r="234" spans="1:15" x14ac:dyDescent="0.2">
      <c r="A234" s="14" t="str">
        <f t="shared" si="12"/>
        <v>Karacan H</v>
      </c>
      <c r="B234" s="20" t="str">
        <f t="shared" si="13"/>
        <v>I</v>
      </c>
      <c r="C234" s="14">
        <f t="shared" si="14"/>
        <v>40781.357600000003</v>
      </c>
      <c r="D234" s="17" t="str">
        <f t="shared" si="15"/>
        <v>pe</v>
      </c>
      <c r="E234" s="50">
        <f>VLOOKUP(C234,'Active 1'!C$21:E$746,3,FALSE)</f>
        <v>715.99974561837416</v>
      </c>
      <c r="G234" s="17">
        <v>-4730</v>
      </c>
      <c r="H234" s="17">
        <v>-1.35E-2</v>
      </c>
      <c r="I234" s="17">
        <v>40781.357600000003</v>
      </c>
      <c r="J234" s="17" t="s">
        <v>724</v>
      </c>
      <c r="K234" s="17" t="s">
        <v>931</v>
      </c>
      <c r="L234" s="17" t="s">
        <v>989</v>
      </c>
      <c r="N234" s="17" t="s">
        <v>990</v>
      </c>
    </row>
    <row r="235" spans="1:15" x14ac:dyDescent="0.2">
      <c r="A235" s="14" t="str">
        <f t="shared" si="12"/>
        <v>Baldinelli Luigi</v>
      </c>
      <c r="B235" s="20" t="str">
        <f t="shared" si="13"/>
        <v>I</v>
      </c>
      <c r="C235" s="14">
        <f t="shared" si="14"/>
        <v>41543.388400000003</v>
      </c>
      <c r="D235" s="17" t="str">
        <f t="shared" si="15"/>
        <v>pe</v>
      </c>
      <c r="E235" s="50">
        <f>VLOOKUP(C235,'Active 1'!C$21:E$746,3,FALSE)</f>
        <v>1207.9962798301208</v>
      </c>
      <c r="G235" s="17">
        <v>-4238</v>
      </c>
      <c r="H235" s="17">
        <v>-1.9900000000000001E-2</v>
      </c>
      <c r="I235" s="17">
        <v>41543.388400000003</v>
      </c>
      <c r="J235" s="17" t="s">
        <v>724</v>
      </c>
      <c r="K235" s="17" t="s">
        <v>931</v>
      </c>
      <c r="L235" s="17" t="s">
        <v>999</v>
      </c>
      <c r="M235" s="17" t="s">
        <v>1000</v>
      </c>
    </row>
    <row r="236" spans="1:15" x14ac:dyDescent="0.2">
      <c r="A236" s="14" t="str">
        <f t="shared" si="12"/>
        <v>Frasincki L</v>
      </c>
      <c r="B236" s="20" t="str">
        <f t="shared" si="13"/>
        <v>I</v>
      </c>
      <c r="C236" s="14">
        <f t="shared" si="14"/>
        <v>41543.396000000001</v>
      </c>
      <c r="D236" s="17" t="str">
        <f t="shared" si="15"/>
        <v>vis</v>
      </c>
      <c r="E236" s="50">
        <f>VLOOKUP(C236,'Active 1'!C$21:E$746,3,FALSE)</f>
        <v>1208.0011866838313</v>
      </c>
      <c r="G236" s="17">
        <v>-4238</v>
      </c>
      <c r="H236" s="17">
        <v>-1.23E-2</v>
      </c>
      <c r="I236" s="17">
        <v>41543.396000000001</v>
      </c>
      <c r="J236" s="17" t="s">
        <v>724</v>
      </c>
      <c r="K236" s="17" t="s">
        <v>700</v>
      </c>
      <c r="L236" s="17" t="s">
        <v>1001</v>
      </c>
      <c r="N236" s="17" t="s">
        <v>1002</v>
      </c>
    </row>
    <row r="237" spans="1:15" x14ac:dyDescent="0.2">
      <c r="A237" s="14" t="str">
        <f t="shared" si="12"/>
        <v>Zaluski W</v>
      </c>
      <c r="B237" s="20" t="str">
        <f t="shared" si="13"/>
        <v>I</v>
      </c>
      <c r="C237" s="14">
        <f t="shared" si="14"/>
        <v>41543.398000000001</v>
      </c>
      <c r="D237" s="17" t="str">
        <f t="shared" si="15"/>
        <v>vis</v>
      </c>
      <c r="E237" s="50">
        <f>VLOOKUP(C237,'Active 1'!C$21:E$746,3,FALSE)</f>
        <v>1208.0024779611244</v>
      </c>
      <c r="G237" s="17">
        <v>-4238</v>
      </c>
      <c r="H237" s="17">
        <v>-1.03E-2</v>
      </c>
      <c r="I237" s="17">
        <v>41543.398000000001</v>
      </c>
      <c r="J237" s="17" t="s">
        <v>724</v>
      </c>
      <c r="K237" s="17" t="s">
        <v>700</v>
      </c>
      <c r="L237" s="17" t="s">
        <v>1003</v>
      </c>
      <c r="N237" s="17" t="s">
        <v>1002</v>
      </c>
    </row>
    <row r="238" spans="1:15" x14ac:dyDescent="0.2">
      <c r="A238" s="14" t="str">
        <f t="shared" si="12"/>
        <v>Kreiner J</v>
      </c>
      <c r="B238" s="20" t="str">
        <f t="shared" si="13"/>
        <v>I</v>
      </c>
      <c r="C238" s="14">
        <f t="shared" si="14"/>
        <v>42652.363599999997</v>
      </c>
      <c r="D238" s="17" t="str">
        <f t="shared" si="15"/>
        <v>V</v>
      </c>
      <c r="E238" s="50">
        <f>VLOOKUP(C238,'Active 1'!C$21:E$746,3,FALSE)</f>
        <v>1923.9935268269282</v>
      </c>
      <c r="G238" s="17">
        <v>-3522</v>
      </c>
      <c r="H238" s="17">
        <v>-2.5600000000000001E-2</v>
      </c>
      <c r="I238" s="17">
        <v>42652.363599999997</v>
      </c>
      <c r="J238" s="17" t="s">
        <v>724</v>
      </c>
      <c r="K238" s="17" t="s">
        <v>857</v>
      </c>
      <c r="L238" s="17" t="s">
        <v>1018</v>
      </c>
      <c r="N238" s="17" t="s">
        <v>1019</v>
      </c>
    </row>
    <row r="239" spans="1:15" x14ac:dyDescent="0.2">
      <c r="A239" s="14" t="str">
        <f t="shared" si="12"/>
        <v>Locher Kurt</v>
      </c>
      <c r="B239" s="20" t="str">
        <f t="shared" si="13"/>
        <v>I</v>
      </c>
      <c r="C239" s="14">
        <f t="shared" si="14"/>
        <v>43109.271999999997</v>
      </c>
      <c r="D239" s="17" t="str">
        <f t="shared" si="15"/>
        <v>vis</v>
      </c>
      <c r="E239" s="50">
        <f>VLOOKUP(C239,'Active 1'!C$21:E$746,3,FALSE)</f>
        <v>2218.9912477225066</v>
      </c>
      <c r="G239" s="17">
        <v>-3227</v>
      </c>
      <c r="H239" s="17">
        <v>-2.9700000000000001E-2</v>
      </c>
      <c r="I239" s="17">
        <v>43109.271999999997</v>
      </c>
      <c r="J239" s="17" t="s">
        <v>724</v>
      </c>
      <c r="K239" s="17" t="s">
        <v>700</v>
      </c>
      <c r="L239" s="17" t="s">
        <v>978</v>
      </c>
      <c r="N239" s="17" t="s">
        <v>1026</v>
      </c>
    </row>
    <row r="240" spans="1:15" x14ac:dyDescent="0.2">
      <c r="A240" s="14" t="str">
        <f t="shared" si="12"/>
        <v>Germann R</v>
      </c>
      <c r="B240" s="20" t="str">
        <f t="shared" si="13"/>
        <v>I</v>
      </c>
      <c r="C240" s="14">
        <f t="shared" si="14"/>
        <v>43397.362000000001</v>
      </c>
      <c r="D240" s="17" t="str">
        <f t="shared" si="15"/>
        <v>vis</v>
      </c>
      <c r="E240" s="50">
        <f>VLOOKUP(C240,'Active 1'!C$21:E$746,3,FALSE)</f>
        <v>2404.9932853580772</v>
      </c>
      <c r="G240" s="17">
        <v>-3041</v>
      </c>
      <c r="H240" s="17">
        <v>-2.69E-2</v>
      </c>
      <c r="I240" s="17">
        <v>43397.362000000001</v>
      </c>
      <c r="J240" s="17" t="s">
        <v>724</v>
      </c>
      <c r="K240" s="17" t="s">
        <v>700</v>
      </c>
      <c r="L240" s="17" t="s">
        <v>984</v>
      </c>
      <c r="N240" s="17" t="s">
        <v>1027</v>
      </c>
    </row>
    <row r="241" spans="1:15" x14ac:dyDescent="0.2">
      <c r="A241" s="14" t="str">
        <f t="shared" si="12"/>
        <v>Peter H</v>
      </c>
      <c r="B241" s="20" t="str">
        <f t="shared" si="13"/>
        <v>I</v>
      </c>
      <c r="C241" s="14">
        <f t="shared" si="14"/>
        <v>43702.493999999999</v>
      </c>
      <c r="D241" s="17" t="str">
        <f t="shared" si="15"/>
        <v>vis</v>
      </c>
      <c r="E241" s="50">
        <f>VLOOKUP(C241,'Active 1'!C$21:E$746,3,FALSE)</f>
        <v>2601.9982968052491</v>
      </c>
      <c r="G241" s="17">
        <v>-2844</v>
      </c>
      <c r="H241" s="17">
        <v>-1.95E-2</v>
      </c>
      <c r="I241" s="17">
        <v>43702.493999999999</v>
      </c>
      <c r="J241" s="17" t="s">
        <v>724</v>
      </c>
      <c r="K241" s="17" t="s">
        <v>700</v>
      </c>
      <c r="L241" s="17" t="s">
        <v>976</v>
      </c>
      <c r="O241" s="17" t="s">
        <v>1028</v>
      </c>
    </row>
    <row r="242" spans="1:15" x14ac:dyDescent="0.2">
      <c r="A242" s="14" t="str">
        <f t="shared" si="12"/>
        <v>Lichtenknecker</v>
      </c>
      <c r="B242" s="20" t="str">
        <f t="shared" si="13"/>
        <v>I</v>
      </c>
      <c r="C242" s="14">
        <f t="shared" si="14"/>
        <v>43747.400999999998</v>
      </c>
      <c r="D242" s="17" t="str">
        <f t="shared" si="15"/>
        <v>vis</v>
      </c>
      <c r="E242" s="50">
        <f>VLOOKUP(C242,'Active 1'!C$21:E$746,3,FALSE)</f>
        <v>2630.9919914982279</v>
      </c>
      <c r="G242" s="17">
        <v>-2815</v>
      </c>
      <c r="H242" s="17">
        <v>-2.9399999999999999E-2</v>
      </c>
      <c r="I242" s="17">
        <v>43747.400999999998</v>
      </c>
      <c r="J242" s="17" t="s">
        <v>724</v>
      </c>
      <c r="K242" s="17" t="s">
        <v>700</v>
      </c>
      <c r="L242" s="17" t="s">
        <v>1029</v>
      </c>
      <c r="N242" s="17" t="s">
        <v>1030</v>
      </c>
    </row>
    <row r="243" spans="1:15" x14ac:dyDescent="0.2">
      <c r="A243" s="14" t="str">
        <f t="shared" si="12"/>
        <v>Peter H</v>
      </c>
      <c r="B243" s="20" t="str">
        <f t="shared" si="13"/>
        <v>I</v>
      </c>
      <c r="C243" s="14">
        <f t="shared" si="14"/>
        <v>43764.44</v>
      </c>
      <c r="D243" s="17" t="str">
        <f t="shared" si="15"/>
        <v>vis</v>
      </c>
      <c r="E243" s="50">
        <f>VLOOKUP(C243,'Active 1'!C$21:E$746,3,FALSE)</f>
        <v>2641.993028393897</v>
      </c>
      <c r="G243" s="17">
        <v>-2804</v>
      </c>
      <c r="H243" s="17">
        <v>-2.7799999999999998E-2</v>
      </c>
      <c r="I243" s="17">
        <v>43764.44</v>
      </c>
      <c r="J243" s="17" t="s">
        <v>724</v>
      </c>
      <c r="K243" s="17" t="s">
        <v>700</v>
      </c>
      <c r="L243" s="17" t="s">
        <v>976</v>
      </c>
      <c r="O243" s="17" t="s">
        <v>1031</v>
      </c>
    </row>
    <row r="244" spans="1:15" x14ac:dyDescent="0.2">
      <c r="A244" s="14" t="str">
        <f t="shared" si="12"/>
        <v>Germann R</v>
      </c>
      <c r="B244" s="20" t="str">
        <f t="shared" si="13"/>
        <v>I</v>
      </c>
      <c r="C244" s="14">
        <f t="shared" si="14"/>
        <v>43792.324999999997</v>
      </c>
      <c r="D244" s="17" t="str">
        <f t="shared" si="15"/>
        <v>vis</v>
      </c>
      <c r="E244" s="50">
        <f>VLOOKUP(C244,'Active 1'!C$21:E$746,3,FALSE)</f>
        <v>2659.996662048195</v>
      </c>
      <c r="G244" s="17">
        <v>-2786</v>
      </c>
      <c r="H244" s="17">
        <v>-2.2200000000000001E-2</v>
      </c>
      <c r="I244" s="17">
        <v>43792.324999999997</v>
      </c>
      <c r="J244" s="17" t="s">
        <v>724</v>
      </c>
      <c r="K244" s="17" t="s">
        <v>700</v>
      </c>
      <c r="L244" s="17" t="s">
        <v>984</v>
      </c>
      <c r="N244" s="17" t="s">
        <v>1032</v>
      </c>
    </row>
    <row r="245" spans="1:15" x14ac:dyDescent="0.2">
      <c r="A245" s="14" t="str">
        <f t="shared" si="12"/>
        <v>Germann R</v>
      </c>
      <c r="B245" s="20" t="str">
        <f t="shared" si="13"/>
        <v>I</v>
      </c>
      <c r="C245" s="14">
        <f t="shared" si="14"/>
        <v>43806.258999999998</v>
      </c>
      <c r="D245" s="17" t="str">
        <f t="shared" si="15"/>
        <v>vis</v>
      </c>
      <c r="E245" s="50">
        <f>VLOOKUP(C245,'Active 1'!C$21:E$746,3,FALSE)</f>
        <v>2668.9929909468528</v>
      </c>
      <c r="G245" s="17">
        <v>-2777</v>
      </c>
      <c r="H245" s="17">
        <v>-2.7900000000000001E-2</v>
      </c>
      <c r="I245" s="17">
        <v>43806.258999999998</v>
      </c>
      <c r="J245" s="17" t="s">
        <v>724</v>
      </c>
      <c r="K245" s="17" t="s">
        <v>700</v>
      </c>
      <c r="L245" s="17" t="s">
        <v>984</v>
      </c>
      <c r="N245" s="17" t="s">
        <v>1031</v>
      </c>
    </row>
    <row r="246" spans="1:15" x14ac:dyDescent="0.2">
      <c r="A246" s="14" t="str">
        <f t="shared" si="12"/>
        <v>Germann R</v>
      </c>
      <c r="B246" s="20" t="str">
        <f t="shared" si="13"/>
        <v>I</v>
      </c>
      <c r="C246" s="14">
        <f t="shared" si="14"/>
        <v>44001.398000000001</v>
      </c>
      <c r="D246" s="17" t="str">
        <f t="shared" si="15"/>
        <v>vis</v>
      </c>
      <c r="E246" s="50">
        <f>VLOOKUP(C246,'Active 1'!C$21:E$746,3,FALSE)</f>
        <v>2794.98227076277</v>
      </c>
      <c r="G246" s="17">
        <v>-2651</v>
      </c>
      <c r="H246" s="17">
        <v>-4.4699999999999997E-2</v>
      </c>
      <c r="I246" s="17">
        <v>44001.398000000001</v>
      </c>
      <c r="J246" s="17" t="s">
        <v>724</v>
      </c>
      <c r="K246" s="17" t="s">
        <v>700</v>
      </c>
      <c r="L246" s="17" t="s">
        <v>984</v>
      </c>
      <c r="N246" s="17" t="s">
        <v>1033</v>
      </c>
    </row>
    <row r="247" spans="1:15" x14ac:dyDescent="0.2">
      <c r="A247" s="14" t="str">
        <f t="shared" si="12"/>
        <v>Wagner V</v>
      </c>
      <c r="B247" s="20" t="str">
        <f t="shared" si="13"/>
        <v>I</v>
      </c>
      <c r="C247" s="14">
        <f t="shared" si="14"/>
        <v>44083.519</v>
      </c>
      <c r="D247" s="17" t="str">
        <f t="shared" si="15"/>
        <v>vis</v>
      </c>
      <c r="E247" s="50">
        <f>VLOOKUP(C247,'Active 1'!C$21:E$746,3,FALSE)</f>
        <v>2848.0027620421283</v>
      </c>
      <c r="G247" s="17">
        <v>-2598</v>
      </c>
      <c r="H247" s="17">
        <v>-1.3100000000000001E-2</v>
      </c>
      <c r="I247" s="17">
        <v>44083.519</v>
      </c>
      <c r="J247" s="17" t="s">
        <v>724</v>
      </c>
      <c r="K247" s="17" t="s">
        <v>700</v>
      </c>
      <c r="L247" s="17" t="s">
        <v>1142</v>
      </c>
      <c r="N247" s="17" t="s">
        <v>1143</v>
      </c>
    </row>
    <row r="248" spans="1:15" x14ac:dyDescent="0.2">
      <c r="A248" s="14" t="str">
        <f t="shared" si="12"/>
        <v>Peter H</v>
      </c>
      <c r="B248" s="20" t="str">
        <f t="shared" si="13"/>
        <v>I</v>
      </c>
      <c r="C248" s="14">
        <f t="shared" si="14"/>
        <v>44125.321000000004</v>
      </c>
      <c r="D248" s="17" t="str">
        <f t="shared" si="15"/>
        <v>vis</v>
      </c>
      <c r="E248" s="50">
        <f>VLOOKUP(C248,'Active 1'!C$21:E$746,3,FALSE)</f>
        <v>2874.9917487381003</v>
      </c>
      <c r="G248" s="17">
        <v>-2571</v>
      </c>
      <c r="H248" s="17">
        <v>-3.0200000000000001E-2</v>
      </c>
      <c r="I248" s="17">
        <v>44125.321000000004</v>
      </c>
      <c r="J248" s="17" t="s">
        <v>724</v>
      </c>
      <c r="K248" s="17" t="s">
        <v>700</v>
      </c>
      <c r="L248" s="17" t="s">
        <v>976</v>
      </c>
      <c r="O248" s="17" t="s">
        <v>1034</v>
      </c>
    </row>
    <row r="249" spans="1:15" x14ac:dyDescent="0.2">
      <c r="A249" s="14" t="str">
        <f t="shared" si="12"/>
        <v>Germann R</v>
      </c>
      <c r="B249" s="20" t="str">
        <f t="shared" si="13"/>
        <v>I</v>
      </c>
      <c r="C249" s="14">
        <f t="shared" si="14"/>
        <v>44156.292000000001</v>
      </c>
      <c r="D249" s="17" t="str">
        <f t="shared" si="15"/>
        <v>vis</v>
      </c>
      <c r="E249" s="50">
        <f>VLOOKUP(C249,'Active 1'!C$21:E$746,3,FALSE)</f>
        <v>2894.9878232551291</v>
      </c>
      <c r="G249" s="17">
        <v>-2551</v>
      </c>
      <c r="H249" s="17">
        <v>-3.6299999999999999E-2</v>
      </c>
      <c r="I249" s="17">
        <v>44156.292000000001</v>
      </c>
      <c r="J249" s="17" t="s">
        <v>724</v>
      </c>
      <c r="K249" s="17" t="s">
        <v>700</v>
      </c>
      <c r="L249" s="17" t="s">
        <v>984</v>
      </c>
      <c r="N249" s="17" t="s">
        <v>1034</v>
      </c>
    </row>
    <row r="250" spans="1:15" x14ac:dyDescent="0.2">
      <c r="A250" s="14" t="str">
        <f t="shared" si="12"/>
        <v>Germann R</v>
      </c>
      <c r="B250" s="20" t="str">
        <f t="shared" si="13"/>
        <v>I</v>
      </c>
      <c r="C250" s="14">
        <f t="shared" si="14"/>
        <v>44295.686000000002</v>
      </c>
      <c r="D250" s="17" t="str">
        <f t="shared" si="15"/>
        <v>vis</v>
      </c>
      <c r="E250" s="50">
        <f>VLOOKUP(C250,'Active 1'!C$21:E$746,3,FALSE)</f>
        <v>2984.9859767286007</v>
      </c>
      <c r="G250" s="17">
        <v>-2461</v>
      </c>
      <c r="H250" s="17">
        <v>-3.9399999999999998E-2</v>
      </c>
      <c r="I250" s="17">
        <v>44295.686000000002</v>
      </c>
      <c r="J250" s="17" t="s">
        <v>724</v>
      </c>
      <c r="K250" s="17" t="s">
        <v>700</v>
      </c>
      <c r="L250" s="17" t="s">
        <v>984</v>
      </c>
      <c r="N250" s="17" t="s">
        <v>1035</v>
      </c>
    </row>
    <row r="251" spans="1:15" x14ac:dyDescent="0.2">
      <c r="A251" s="14" t="str">
        <f t="shared" si="12"/>
        <v>Diethelm Roger</v>
      </c>
      <c r="B251" s="20" t="str">
        <f t="shared" si="13"/>
        <v>I</v>
      </c>
      <c r="C251" s="14">
        <f t="shared" si="14"/>
        <v>44461.404000000002</v>
      </c>
      <c r="D251" s="17" t="str">
        <f t="shared" si="15"/>
        <v>vis</v>
      </c>
      <c r="E251" s="50">
        <f>VLOOKUP(C251,'Active 1'!C$21:E$746,3,FALSE)</f>
        <v>3091.9799219293755</v>
      </c>
      <c r="G251" s="17">
        <v>-2354</v>
      </c>
      <c r="H251" s="17">
        <v>-4.9000000000000002E-2</v>
      </c>
      <c r="I251" s="17">
        <v>44461.404000000002</v>
      </c>
      <c r="J251" s="17" t="s">
        <v>724</v>
      </c>
      <c r="K251" s="17" t="s">
        <v>700</v>
      </c>
      <c r="L251" s="17" t="s">
        <v>980</v>
      </c>
      <c r="N251" s="17" t="s">
        <v>1036</v>
      </c>
    </row>
    <row r="252" spans="1:15" x14ac:dyDescent="0.2">
      <c r="A252" s="14" t="str">
        <f t="shared" si="12"/>
        <v>Carbol K</v>
      </c>
      <c r="B252" s="20" t="str">
        <f t="shared" si="13"/>
        <v>I</v>
      </c>
      <c r="C252" s="14">
        <f t="shared" si="14"/>
        <v>44732.46</v>
      </c>
      <c r="D252" s="17" t="str">
        <f t="shared" si="15"/>
        <v>vis</v>
      </c>
      <c r="E252" s="50">
        <f>VLOOKUP(C252,'Active 1'!C$21:E$746,3,FALSE)</f>
        <v>3266.9841508625072</v>
      </c>
      <c r="G252" s="17">
        <v>-2179</v>
      </c>
      <c r="H252" s="17">
        <v>-4.2799999999999998E-2</v>
      </c>
      <c r="I252" s="17">
        <v>44732.46</v>
      </c>
      <c r="J252" s="17" t="s">
        <v>724</v>
      </c>
      <c r="K252" s="17" t="s">
        <v>700</v>
      </c>
      <c r="L252" s="17" t="s">
        <v>1144</v>
      </c>
      <c r="N252" s="17" t="s">
        <v>1145</v>
      </c>
    </row>
    <row r="253" spans="1:15" x14ac:dyDescent="0.2">
      <c r="A253" s="14" t="str">
        <f t="shared" si="12"/>
        <v>Elias D</v>
      </c>
      <c r="B253" s="20" t="str">
        <f t="shared" si="13"/>
        <v>I</v>
      </c>
      <c r="C253" s="14">
        <f t="shared" si="14"/>
        <v>44746.400999999998</v>
      </c>
      <c r="D253" s="17" t="str">
        <f t="shared" si="15"/>
        <v>vis</v>
      </c>
      <c r="E253" s="50">
        <f>VLOOKUP(C253,'Active 1'!C$21:E$746,3,FALSE)</f>
        <v>3275.9849992316877</v>
      </c>
      <c r="G253" s="17">
        <v>-2170</v>
      </c>
      <c r="H253" s="17">
        <v>-4.1500000000000002E-2</v>
      </c>
      <c r="I253" s="17">
        <v>44746.400999999998</v>
      </c>
      <c r="J253" s="17" t="s">
        <v>724</v>
      </c>
      <c r="K253" s="17" t="s">
        <v>700</v>
      </c>
      <c r="L253" s="17" t="s">
        <v>1037</v>
      </c>
      <c r="O253" s="17" t="s">
        <v>1039</v>
      </c>
    </row>
    <row r="254" spans="1:15" x14ac:dyDescent="0.2">
      <c r="A254" s="14" t="str">
        <f t="shared" si="12"/>
        <v>Locher Kurt</v>
      </c>
      <c r="B254" s="20" t="str">
        <f t="shared" si="13"/>
        <v>I</v>
      </c>
      <c r="C254" s="14">
        <f t="shared" si="14"/>
        <v>45085.603999999999</v>
      </c>
      <c r="D254" s="17" t="str">
        <f t="shared" si="15"/>
        <v>vis</v>
      </c>
      <c r="E254" s="50">
        <f>VLOOKUP(C254,'Active 1'!C$21:E$746,3,FALSE)</f>
        <v>3494.9875649996693</v>
      </c>
      <c r="G254" s="17">
        <v>-1951</v>
      </c>
      <c r="H254" s="17">
        <v>-3.7900000000000003E-2</v>
      </c>
      <c r="I254" s="17">
        <v>45085.603999999999</v>
      </c>
      <c r="J254" s="17" t="s">
        <v>724</v>
      </c>
      <c r="K254" s="17" t="s">
        <v>700</v>
      </c>
      <c r="L254" s="17" t="s">
        <v>978</v>
      </c>
      <c r="N254" s="17" t="s">
        <v>1040</v>
      </c>
    </row>
    <row r="255" spans="1:15" x14ac:dyDescent="0.2">
      <c r="A255" s="14" t="str">
        <f t="shared" si="12"/>
        <v>Stefanopoulos G</v>
      </c>
      <c r="B255" s="20" t="str">
        <f t="shared" si="13"/>
        <v>I</v>
      </c>
      <c r="C255" s="14">
        <f t="shared" si="14"/>
        <v>45141.358</v>
      </c>
      <c r="D255" s="17" t="str">
        <f t="shared" si="15"/>
        <v>vis</v>
      </c>
      <c r="E255" s="50">
        <f>VLOOKUP(C255,'Active 1'!C$21:E$746,3,FALSE)</f>
        <v>3530.9845020899315</v>
      </c>
      <c r="G255" s="17">
        <v>-1915</v>
      </c>
      <c r="H255" s="17">
        <v>-4.2799999999999998E-2</v>
      </c>
      <c r="I255" s="17">
        <v>45141.358</v>
      </c>
      <c r="J255" s="17" t="s">
        <v>724</v>
      </c>
      <c r="K255" s="17" t="s">
        <v>700</v>
      </c>
      <c r="L255" s="17" t="s">
        <v>1041</v>
      </c>
      <c r="N255" s="17" t="s">
        <v>1042</v>
      </c>
    </row>
    <row r="256" spans="1:15" x14ac:dyDescent="0.2">
      <c r="A256" s="14" t="str">
        <f t="shared" si="12"/>
        <v>Mavrofridis G</v>
      </c>
      <c r="B256" s="20" t="str">
        <f t="shared" si="13"/>
        <v>I</v>
      </c>
      <c r="C256" s="14">
        <f t="shared" si="14"/>
        <v>45141.358999999997</v>
      </c>
      <c r="D256" s="17" t="str">
        <f t="shared" si="15"/>
        <v>vis</v>
      </c>
      <c r="E256" s="50">
        <f>VLOOKUP(C256,'Active 1'!C$21:E$746,3,FALSE)</f>
        <v>3530.9851477285756</v>
      </c>
      <c r="G256" s="17">
        <v>-1915</v>
      </c>
      <c r="H256" s="17">
        <v>-4.1799999999999997E-2</v>
      </c>
      <c r="I256" s="17">
        <v>45141.358999999997</v>
      </c>
      <c r="J256" s="17" t="s">
        <v>724</v>
      </c>
      <c r="K256" s="17" t="s">
        <v>700</v>
      </c>
      <c r="L256" s="17" t="s">
        <v>1043</v>
      </c>
      <c r="N256" s="17" t="s">
        <v>1042</v>
      </c>
    </row>
    <row r="257" spans="1:15" x14ac:dyDescent="0.2">
      <c r="A257" s="14" t="str">
        <f t="shared" si="12"/>
        <v>Peter H</v>
      </c>
      <c r="B257" s="20" t="str">
        <f t="shared" si="13"/>
        <v>I</v>
      </c>
      <c r="C257" s="14">
        <f t="shared" si="14"/>
        <v>45158.396999999997</v>
      </c>
      <c r="D257" s="17" t="str">
        <f t="shared" si="15"/>
        <v>vis</v>
      </c>
      <c r="E257" s="50">
        <f>VLOOKUP(C257,'Active 1'!C$21:E$746,3,FALSE)</f>
        <v>3541.9855389855957</v>
      </c>
      <c r="G257" s="17">
        <v>-1904</v>
      </c>
      <c r="H257" s="17">
        <v>-4.1200000000000001E-2</v>
      </c>
      <c r="I257" s="17">
        <v>45158.396999999997</v>
      </c>
      <c r="J257" s="17" t="s">
        <v>724</v>
      </c>
      <c r="K257" s="17" t="s">
        <v>700</v>
      </c>
      <c r="L257" s="17" t="s">
        <v>976</v>
      </c>
      <c r="O257" s="17" t="s">
        <v>1042</v>
      </c>
    </row>
    <row r="258" spans="1:15" x14ac:dyDescent="0.2">
      <c r="A258" s="14" t="str">
        <f t="shared" si="12"/>
        <v>Locher Kurt</v>
      </c>
      <c r="B258" s="20" t="str">
        <f t="shared" si="13"/>
        <v>I</v>
      </c>
      <c r="C258" s="14">
        <f t="shared" si="14"/>
        <v>45449.582000000002</v>
      </c>
      <c r="D258" s="17" t="str">
        <f t="shared" si="15"/>
        <v>vis</v>
      </c>
      <c r="E258" s="50">
        <f>VLOOKUP(C258,'Active 1'!C$21:E$746,3,FALSE)</f>
        <v>3729.9858282317123</v>
      </c>
      <c r="G258" s="17">
        <v>-1716</v>
      </c>
      <c r="H258" s="17">
        <v>-4.1099999999999998E-2</v>
      </c>
      <c r="I258" s="17">
        <v>45449.582000000002</v>
      </c>
      <c r="J258" s="17" t="s">
        <v>724</v>
      </c>
      <c r="K258" s="17" t="s">
        <v>700</v>
      </c>
      <c r="L258" s="17" t="s">
        <v>978</v>
      </c>
      <c r="N258" s="17" t="s">
        <v>1044</v>
      </c>
    </row>
    <row r="259" spans="1:15" x14ac:dyDescent="0.2">
      <c r="A259" s="14" t="str">
        <f t="shared" si="12"/>
        <v>Braune Werner</v>
      </c>
      <c r="B259" s="20" t="str">
        <f t="shared" si="13"/>
        <v>I</v>
      </c>
      <c r="C259" s="14">
        <f t="shared" si="14"/>
        <v>45539.413</v>
      </c>
      <c r="D259" s="17" t="str">
        <f t="shared" si="15"/>
        <v>vis</v>
      </c>
      <c r="E259" s="50">
        <f>VLOOKUP(C259,'Active 1'!C$21:E$746,3,FALSE)</f>
        <v>3787.9841934746587</v>
      </c>
      <c r="G259" s="17">
        <v>-1658</v>
      </c>
      <c r="H259" s="17">
        <v>-4.3799999999999999E-2</v>
      </c>
      <c r="I259" s="17">
        <v>45539.413</v>
      </c>
      <c r="J259" s="17" t="s">
        <v>724</v>
      </c>
      <c r="K259" s="17" t="s">
        <v>700</v>
      </c>
      <c r="L259" s="17" t="s">
        <v>1045</v>
      </c>
      <c r="N259" s="17" t="s">
        <v>1046</v>
      </c>
    </row>
    <row r="260" spans="1:15" x14ac:dyDescent="0.2">
      <c r="A260" s="14" t="str">
        <f t="shared" si="12"/>
        <v>Zejda Miloslav</v>
      </c>
      <c r="B260" s="20" t="str">
        <f t="shared" si="13"/>
        <v>I</v>
      </c>
      <c r="C260" s="14">
        <f t="shared" si="14"/>
        <v>45556.445</v>
      </c>
      <c r="D260" s="17" t="str">
        <f t="shared" si="15"/>
        <v>vis</v>
      </c>
      <c r="E260" s="50">
        <f>VLOOKUP(C260,'Active 1'!C$21:E$746,3,FALSE)</f>
        <v>3798.9807108997998</v>
      </c>
      <c r="G260" s="17">
        <v>-1647</v>
      </c>
      <c r="H260" s="17">
        <v>-4.9200000000000001E-2</v>
      </c>
      <c r="I260" s="17">
        <v>45556.445</v>
      </c>
      <c r="J260" s="17" t="s">
        <v>724</v>
      </c>
      <c r="K260" s="17" t="s">
        <v>700</v>
      </c>
      <c r="L260" s="17" t="s">
        <v>1146</v>
      </c>
      <c r="N260" s="17" t="s">
        <v>1145</v>
      </c>
    </row>
    <row r="261" spans="1:15" x14ac:dyDescent="0.2">
      <c r="A261" s="14" t="str">
        <f t="shared" si="12"/>
        <v>Wagner V</v>
      </c>
      <c r="B261" s="20" t="str">
        <f t="shared" si="13"/>
        <v>I</v>
      </c>
      <c r="C261" s="14">
        <f t="shared" si="14"/>
        <v>45556.447</v>
      </c>
      <c r="D261" s="17" t="str">
        <f t="shared" si="15"/>
        <v>vis</v>
      </c>
      <c r="E261" s="50">
        <f>VLOOKUP(C261,'Active 1'!C$21:E$746,3,FALSE)</f>
        <v>3798.9820021770925</v>
      </c>
      <c r="G261" s="17">
        <v>-1647</v>
      </c>
      <c r="H261" s="17">
        <v>-4.7199999999999999E-2</v>
      </c>
      <c r="I261" s="17">
        <v>45556.447</v>
      </c>
      <c r="J261" s="17" t="s">
        <v>724</v>
      </c>
      <c r="K261" s="17" t="s">
        <v>700</v>
      </c>
      <c r="L261" s="17" t="s">
        <v>1142</v>
      </c>
      <c r="N261" s="17" t="s">
        <v>1145</v>
      </c>
    </row>
    <row r="262" spans="1:15" x14ac:dyDescent="0.2">
      <c r="A262" s="14" t="str">
        <f t="shared" si="12"/>
        <v>Pliska R</v>
      </c>
      <c r="B262" s="20" t="str">
        <f t="shared" si="13"/>
        <v>I</v>
      </c>
      <c r="C262" s="14">
        <f t="shared" si="14"/>
        <v>45556.45</v>
      </c>
      <c r="D262" s="17" t="str">
        <f t="shared" si="15"/>
        <v>vis</v>
      </c>
      <c r="E262" s="50">
        <f>VLOOKUP(C262,'Active 1'!C$21:E$746,3,FALSE)</f>
        <v>3798.9839390930297</v>
      </c>
      <c r="G262" s="17">
        <v>-1647</v>
      </c>
      <c r="H262" s="17">
        <v>-4.4200000000000003E-2</v>
      </c>
      <c r="I262" s="17">
        <v>45556.45</v>
      </c>
      <c r="J262" s="17" t="s">
        <v>724</v>
      </c>
      <c r="K262" s="17" t="s">
        <v>700</v>
      </c>
      <c r="L262" s="17" t="s">
        <v>1147</v>
      </c>
      <c r="N262" s="17" t="s">
        <v>1145</v>
      </c>
    </row>
    <row r="263" spans="1:15" x14ac:dyDescent="0.2">
      <c r="A263" s="14" t="str">
        <f t="shared" si="12"/>
        <v>Neugebauer P</v>
      </c>
      <c r="B263" s="20" t="str">
        <f t="shared" si="13"/>
        <v>I</v>
      </c>
      <c r="C263" s="14">
        <f t="shared" si="14"/>
        <v>45556.451000000001</v>
      </c>
      <c r="D263" s="17" t="str">
        <f t="shared" si="15"/>
        <v>vis</v>
      </c>
      <c r="E263" s="50">
        <f>VLOOKUP(C263,'Active 1'!C$21:E$746,3,FALSE)</f>
        <v>3798.9845847316788</v>
      </c>
      <c r="G263" s="17">
        <v>-1647</v>
      </c>
      <c r="H263" s="17">
        <v>-4.3200000000000002E-2</v>
      </c>
      <c r="I263" s="17">
        <v>45556.451000000001</v>
      </c>
      <c r="J263" s="17" t="s">
        <v>724</v>
      </c>
      <c r="K263" s="17" t="s">
        <v>700</v>
      </c>
      <c r="L263" s="17" t="s">
        <v>1148</v>
      </c>
      <c r="N263" s="17" t="s">
        <v>1145</v>
      </c>
    </row>
    <row r="264" spans="1:15" x14ac:dyDescent="0.2">
      <c r="A264" s="14" t="str">
        <f t="shared" si="12"/>
        <v>Troubil Petr</v>
      </c>
      <c r="B264" s="20" t="str">
        <f t="shared" si="13"/>
        <v>I</v>
      </c>
      <c r="C264" s="14">
        <f t="shared" si="14"/>
        <v>45556.451999999997</v>
      </c>
      <c r="D264" s="17" t="str">
        <f t="shared" si="15"/>
        <v>vis</v>
      </c>
      <c r="E264" s="50">
        <f>VLOOKUP(C264,'Active 1'!C$21:E$746,3,FALSE)</f>
        <v>3798.9852303703228</v>
      </c>
      <c r="G264" s="17">
        <v>-1647</v>
      </c>
      <c r="H264" s="17">
        <v>-4.2200000000000001E-2</v>
      </c>
      <c r="I264" s="17">
        <v>45556.451999999997</v>
      </c>
      <c r="J264" s="17" t="s">
        <v>724</v>
      </c>
      <c r="K264" s="17" t="s">
        <v>700</v>
      </c>
      <c r="L264" s="17" t="s">
        <v>1149</v>
      </c>
      <c r="N264" s="17" t="s">
        <v>1145</v>
      </c>
    </row>
    <row r="265" spans="1:15" x14ac:dyDescent="0.2">
      <c r="A265" s="14" t="str">
        <f t="shared" si="12"/>
        <v>Silhan Jindrich</v>
      </c>
      <c r="B265" s="20" t="str">
        <f t="shared" si="13"/>
        <v>I</v>
      </c>
      <c r="C265" s="14">
        <f t="shared" si="14"/>
        <v>45556.453999999998</v>
      </c>
      <c r="D265" s="17" t="str">
        <f t="shared" si="15"/>
        <v>vis</v>
      </c>
      <c r="E265" s="50">
        <f>VLOOKUP(C265,'Active 1'!C$21:E$746,3,FALSE)</f>
        <v>3798.986521647616</v>
      </c>
      <c r="G265" s="17">
        <v>-1647</v>
      </c>
      <c r="H265" s="17">
        <v>-4.02E-2</v>
      </c>
      <c r="I265" s="17">
        <v>45556.453999999998</v>
      </c>
      <c r="J265" s="17" t="s">
        <v>724</v>
      </c>
      <c r="K265" s="17" t="s">
        <v>700</v>
      </c>
      <c r="L265" s="17" t="s">
        <v>1150</v>
      </c>
      <c r="N265" s="17" t="s">
        <v>1145</v>
      </c>
    </row>
    <row r="266" spans="1:15" x14ac:dyDescent="0.2">
      <c r="A266" s="14" t="str">
        <f t="shared" si="12"/>
        <v>Mrazek J</v>
      </c>
      <c r="B266" s="20" t="str">
        <f t="shared" si="13"/>
        <v>I</v>
      </c>
      <c r="C266" s="14">
        <f t="shared" si="14"/>
        <v>45556.457000000002</v>
      </c>
      <c r="D266" s="17" t="str">
        <f t="shared" si="15"/>
        <v>vis</v>
      </c>
      <c r="E266" s="50">
        <f>VLOOKUP(C266,'Active 1'!C$21:E$746,3,FALSE)</f>
        <v>3798.9884585635577</v>
      </c>
      <c r="G266" s="17">
        <v>-1647</v>
      </c>
      <c r="H266" s="17">
        <v>-3.7199999999999997E-2</v>
      </c>
      <c r="I266" s="17">
        <v>45556.457000000002</v>
      </c>
      <c r="J266" s="17" t="s">
        <v>724</v>
      </c>
      <c r="K266" s="17" t="s">
        <v>700</v>
      </c>
      <c r="L266" s="17" t="s">
        <v>1151</v>
      </c>
      <c r="N266" s="17" t="s">
        <v>1145</v>
      </c>
    </row>
    <row r="267" spans="1:15" x14ac:dyDescent="0.2">
      <c r="A267" s="14" t="str">
        <f t="shared" ref="A267:A330" si="16">L267</f>
        <v>Svoboda V</v>
      </c>
      <c r="B267" s="20" t="str">
        <f t="shared" ref="B267:B330" si="17">IF(J267="s","II","I")</f>
        <v>I</v>
      </c>
      <c r="C267" s="14">
        <f t="shared" ref="C267:C330" si="18">I267</f>
        <v>45556.457999999999</v>
      </c>
      <c r="D267" s="17" t="str">
        <f t="shared" ref="D267:D330" si="19">K267</f>
        <v>vis</v>
      </c>
      <c r="E267" s="50">
        <f>VLOOKUP(C267,'Active 1'!C$21:E$746,3,FALSE)</f>
        <v>3798.9891042022018</v>
      </c>
      <c r="G267" s="17">
        <v>-1647</v>
      </c>
      <c r="H267" s="17">
        <v>-3.6200000000000003E-2</v>
      </c>
      <c r="I267" s="17">
        <v>45556.457999999999</v>
      </c>
      <c r="J267" s="17" t="s">
        <v>724</v>
      </c>
      <c r="K267" s="17" t="s">
        <v>700</v>
      </c>
      <c r="L267" s="17" t="s">
        <v>1152</v>
      </c>
      <c r="N267" s="17" t="s">
        <v>1145</v>
      </c>
    </row>
    <row r="268" spans="1:15" x14ac:dyDescent="0.2">
      <c r="A268" s="14" t="str">
        <f t="shared" si="16"/>
        <v>Svoboda P Pr</v>
      </c>
      <c r="B268" s="20" t="str">
        <f t="shared" si="17"/>
        <v>I</v>
      </c>
      <c r="C268" s="14">
        <f t="shared" si="18"/>
        <v>45556.457999999999</v>
      </c>
      <c r="D268" s="17" t="str">
        <f t="shared" si="19"/>
        <v>vis</v>
      </c>
      <c r="E268" s="50">
        <f>VLOOKUP(C268,'Active 1'!C$21:E$746,3,FALSE)</f>
        <v>3798.9891042022018</v>
      </c>
      <c r="G268" s="17">
        <v>-1647</v>
      </c>
      <c r="H268" s="17">
        <v>-3.6200000000000003E-2</v>
      </c>
      <c r="I268" s="17">
        <v>45556.457999999999</v>
      </c>
      <c r="J268" s="17" t="s">
        <v>724</v>
      </c>
      <c r="K268" s="17" t="s">
        <v>700</v>
      </c>
      <c r="L268" s="17" t="s">
        <v>1153</v>
      </c>
      <c r="N268" s="17" t="s">
        <v>1145</v>
      </c>
    </row>
    <row r="269" spans="1:15" x14ac:dyDescent="0.2">
      <c r="A269" s="14" t="str">
        <f t="shared" si="16"/>
        <v>Sula R</v>
      </c>
      <c r="B269" s="20" t="str">
        <f t="shared" si="17"/>
        <v>I</v>
      </c>
      <c r="C269" s="14">
        <f t="shared" si="18"/>
        <v>45556.459000000003</v>
      </c>
      <c r="D269" s="17" t="str">
        <f t="shared" si="19"/>
        <v>vis</v>
      </c>
      <c r="E269" s="50">
        <f>VLOOKUP(C269,'Active 1'!C$21:E$746,3,FALSE)</f>
        <v>3798.9897498408509</v>
      </c>
      <c r="G269" s="17">
        <v>-1647</v>
      </c>
      <c r="H269" s="17">
        <v>-3.5200000000000002E-2</v>
      </c>
      <c r="I269" s="17">
        <v>45556.459000000003</v>
      </c>
      <c r="J269" s="17" t="s">
        <v>724</v>
      </c>
      <c r="K269" s="17" t="s">
        <v>700</v>
      </c>
      <c r="L269" s="17" t="s">
        <v>1154</v>
      </c>
      <c r="O269" s="17" t="s">
        <v>1145</v>
      </c>
    </row>
    <row r="270" spans="1:15" x14ac:dyDescent="0.2">
      <c r="A270" s="14" t="str">
        <f t="shared" si="16"/>
        <v>Fiser P</v>
      </c>
      <c r="B270" s="20" t="str">
        <f t="shared" si="17"/>
        <v>I</v>
      </c>
      <c r="C270" s="14">
        <f t="shared" si="18"/>
        <v>45556.46</v>
      </c>
      <c r="D270" s="17" t="str">
        <f t="shared" si="19"/>
        <v>vis</v>
      </c>
      <c r="E270" s="50">
        <f>VLOOKUP(C270,'Active 1'!C$21:E$746,3,FALSE)</f>
        <v>3798.990395479495</v>
      </c>
      <c r="G270" s="17">
        <v>-1647</v>
      </c>
      <c r="H270" s="17">
        <v>-3.4200000000000001E-2</v>
      </c>
      <c r="I270" s="17">
        <v>45556.46</v>
      </c>
      <c r="J270" s="17" t="s">
        <v>724</v>
      </c>
      <c r="K270" s="17" t="s">
        <v>700</v>
      </c>
      <c r="L270" s="17" t="s">
        <v>1155</v>
      </c>
      <c r="O270" s="17" t="s">
        <v>1145</v>
      </c>
    </row>
    <row r="271" spans="1:15" x14ac:dyDescent="0.2">
      <c r="A271" s="14" t="str">
        <f t="shared" si="16"/>
        <v>Graf T</v>
      </c>
      <c r="B271" s="20" t="str">
        <f t="shared" si="17"/>
        <v>I</v>
      </c>
      <c r="C271" s="14">
        <f t="shared" si="18"/>
        <v>45556.462</v>
      </c>
      <c r="D271" s="17" t="str">
        <f t="shared" si="19"/>
        <v>vis</v>
      </c>
      <c r="E271" s="50">
        <f>VLOOKUP(C271,'Active 1'!C$21:E$746,3,FALSE)</f>
        <v>3798.9916867567877</v>
      </c>
      <c r="G271" s="17">
        <v>-1647</v>
      </c>
      <c r="H271" s="17">
        <v>-3.2199999999999999E-2</v>
      </c>
      <c r="I271" s="17">
        <v>45556.462</v>
      </c>
      <c r="J271" s="17" t="s">
        <v>724</v>
      </c>
      <c r="K271" s="17" t="s">
        <v>700</v>
      </c>
      <c r="L271" s="17" t="s">
        <v>1156</v>
      </c>
      <c r="O271" s="17" t="s">
        <v>1145</v>
      </c>
    </row>
    <row r="272" spans="1:15" x14ac:dyDescent="0.2">
      <c r="A272" s="14" t="str">
        <f t="shared" si="16"/>
        <v>Kobzova E</v>
      </c>
      <c r="B272" s="20" t="str">
        <f t="shared" si="17"/>
        <v>I</v>
      </c>
      <c r="C272" s="14">
        <f t="shared" si="18"/>
        <v>45556.463000000003</v>
      </c>
      <c r="D272" s="17" t="str">
        <f t="shared" si="19"/>
        <v>vis</v>
      </c>
      <c r="E272" s="50">
        <f>VLOOKUP(C272,'Active 1'!C$21:E$746,3,FALSE)</f>
        <v>3798.9923323954367</v>
      </c>
      <c r="G272" s="17">
        <v>-1647</v>
      </c>
      <c r="H272" s="17">
        <v>-3.1199999999999999E-2</v>
      </c>
      <c r="I272" s="17">
        <v>45556.463000000003</v>
      </c>
      <c r="J272" s="17" t="s">
        <v>724</v>
      </c>
      <c r="K272" s="17" t="s">
        <v>700</v>
      </c>
      <c r="L272" s="17" t="s">
        <v>1157</v>
      </c>
      <c r="N272" s="17" t="s">
        <v>1145</v>
      </c>
    </row>
    <row r="273" spans="1:15" x14ac:dyDescent="0.2">
      <c r="A273" s="14" t="str">
        <f t="shared" si="16"/>
        <v>Lutcha P</v>
      </c>
      <c r="B273" s="20" t="str">
        <f t="shared" si="17"/>
        <v>I</v>
      </c>
      <c r="C273" s="14">
        <f t="shared" si="18"/>
        <v>45556.466</v>
      </c>
      <c r="D273" s="17" t="str">
        <f t="shared" si="19"/>
        <v>vis</v>
      </c>
      <c r="E273" s="50">
        <f>VLOOKUP(C273,'Active 1'!C$21:E$746,3,FALSE)</f>
        <v>3798.994269311374</v>
      </c>
      <c r="G273" s="17">
        <v>-1647</v>
      </c>
      <c r="H273" s="17">
        <v>-2.8199999999999999E-2</v>
      </c>
      <c r="I273" s="17">
        <v>45556.466</v>
      </c>
      <c r="J273" s="17" t="s">
        <v>724</v>
      </c>
      <c r="K273" s="17" t="s">
        <v>700</v>
      </c>
      <c r="L273" s="17" t="s">
        <v>1158</v>
      </c>
      <c r="N273" s="17" t="s">
        <v>1145</v>
      </c>
    </row>
    <row r="274" spans="1:15" x14ac:dyDescent="0.2">
      <c r="A274" s="14" t="str">
        <f t="shared" si="16"/>
        <v>Peter H</v>
      </c>
      <c r="B274" s="20" t="str">
        <f t="shared" si="17"/>
        <v>I</v>
      </c>
      <c r="C274" s="14">
        <f t="shared" si="18"/>
        <v>45889.455999999998</v>
      </c>
      <c r="D274" s="17" t="str">
        <f t="shared" si="19"/>
        <v>vis</v>
      </c>
      <c r="E274" s="50">
        <f>VLOOKUP(C274,'Active 1'!C$21:E$746,3,FALSE)</f>
        <v>4013.9854821693953</v>
      </c>
      <c r="G274" s="17">
        <v>-1432</v>
      </c>
      <c r="H274" s="17">
        <v>-4.2200000000000001E-2</v>
      </c>
      <c r="I274" s="17">
        <v>45889.455999999998</v>
      </c>
      <c r="J274" s="17" t="s">
        <v>724</v>
      </c>
      <c r="K274" s="17" t="s">
        <v>700</v>
      </c>
      <c r="L274" s="17" t="s">
        <v>976</v>
      </c>
      <c r="O274" s="17" t="s">
        <v>1048</v>
      </c>
    </row>
    <row r="275" spans="1:15" x14ac:dyDescent="0.2">
      <c r="A275" s="14" t="str">
        <f t="shared" si="16"/>
        <v>Schmidt J</v>
      </c>
      <c r="B275" s="20" t="str">
        <f t="shared" si="17"/>
        <v>I</v>
      </c>
      <c r="C275" s="14">
        <f t="shared" si="18"/>
        <v>45889.46</v>
      </c>
      <c r="D275" s="17" t="str">
        <f t="shared" si="19"/>
        <v>vis</v>
      </c>
      <c r="E275" s="50">
        <f>VLOOKUP(C275,'Active 1'!C$21:E$746,3,FALSE)</f>
        <v>4013.9880647239816</v>
      </c>
      <c r="G275" s="17">
        <v>-1432</v>
      </c>
      <c r="H275" s="17">
        <v>-3.8199999999999998E-2</v>
      </c>
      <c r="I275" s="17">
        <v>45889.46</v>
      </c>
      <c r="J275" s="17" t="s">
        <v>724</v>
      </c>
      <c r="K275" s="17" t="s">
        <v>700</v>
      </c>
      <c r="L275" s="17" t="s">
        <v>1049</v>
      </c>
      <c r="N275" s="17" t="s">
        <v>1050</v>
      </c>
    </row>
    <row r="276" spans="1:15" x14ac:dyDescent="0.2">
      <c r="A276" s="14" t="str">
        <f t="shared" si="16"/>
        <v>Primke R</v>
      </c>
      <c r="B276" s="20" t="str">
        <f t="shared" si="17"/>
        <v>I</v>
      </c>
      <c r="C276" s="14">
        <f t="shared" si="18"/>
        <v>45906.502</v>
      </c>
      <c r="D276" s="17" t="str">
        <f t="shared" si="19"/>
        <v>vis</v>
      </c>
      <c r="E276" s="50">
        <f>VLOOKUP(C276,'Active 1'!C$21:E$746,3,FALSE)</f>
        <v>4024.9910385355874</v>
      </c>
      <c r="G276" s="17">
        <v>-1421</v>
      </c>
      <c r="H276" s="17">
        <v>-3.3599999999999998E-2</v>
      </c>
      <c r="I276" s="17">
        <v>45906.502</v>
      </c>
      <c r="J276" s="17" t="s">
        <v>724</v>
      </c>
      <c r="K276" s="17" t="s">
        <v>700</v>
      </c>
      <c r="L276" s="17" t="s">
        <v>1051</v>
      </c>
      <c r="N276" s="17" t="s">
        <v>1052</v>
      </c>
    </row>
    <row r="277" spans="1:15" x14ac:dyDescent="0.2">
      <c r="A277" s="14" t="str">
        <f t="shared" si="16"/>
        <v>Peter H</v>
      </c>
      <c r="B277" s="20" t="str">
        <f t="shared" si="17"/>
        <v>I</v>
      </c>
      <c r="C277" s="14">
        <f t="shared" si="18"/>
        <v>45934.368999999999</v>
      </c>
      <c r="D277" s="17" t="str">
        <f t="shared" si="19"/>
        <v>vis</v>
      </c>
      <c r="E277" s="50">
        <f>VLOOKUP(C277,'Active 1'!C$21:E$746,3,FALSE)</f>
        <v>4042.9830506942535</v>
      </c>
      <c r="G277" s="17">
        <v>-1403</v>
      </c>
      <c r="H277" s="17">
        <v>-4.5999999999999999E-2</v>
      </c>
      <c r="I277" s="17">
        <v>45934.368999999999</v>
      </c>
      <c r="J277" s="17" t="s">
        <v>724</v>
      </c>
      <c r="K277" s="17" t="s">
        <v>700</v>
      </c>
      <c r="L277" s="17" t="s">
        <v>976</v>
      </c>
      <c r="O277" s="17" t="s">
        <v>1048</v>
      </c>
    </row>
    <row r="278" spans="1:15" x14ac:dyDescent="0.2">
      <c r="A278" s="14" t="str">
        <f t="shared" si="16"/>
        <v>Lenz M</v>
      </c>
      <c r="B278" s="20" t="str">
        <f t="shared" si="17"/>
        <v>I</v>
      </c>
      <c r="C278" s="14">
        <f t="shared" si="18"/>
        <v>45934.375999999997</v>
      </c>
      <c r="D278" s="17" t="str">
        <f t="shared" si="19"/>
        <v>vis</v>
      </c>
      <c r="E278" s="50">
        <f>VLOOKUP(C278,'Active 1'!C$21:E$746,3,FALSE)</f>
        <v>4042.9875701647766</v>
      </c>
      <c r="G278" s="17">
        <v>-1403</v>
      </c>
      <c r="H278" s="17">
        <v>-3.9E-2</v>
      </c>
      <c r="I278" s="17">
        <v>45934.375999999997</v>
      </c>
      <c r="J278" s="17" t="s">
        <v>724</v>
      </c>
      <c r="K278" s="17" t="s">
        <v>700</v>
      </c>
      <c r="L278" s="17" t="s">
        <v>1160</v>
      </c>
      <c r="O278" s="17" t="s">
        <v>1161</v>
      </c>
    </row>
    <row r="279" spans="1:15" x14ac:dyDescent="0.2">
      <c r="A279" s="14" t="str">
        <f t="shared" si="16"/>
        <v>Pleskac R</v>
      </c>
      <c r="B279" s="20" t="str">
        <f t="shared" si="17"/>
        <v>I</v>
      </c>
      <c r="C279" s="14">
        <f t="shared" si="18"/>
        <v>45934.379000000001</v>
      </c>
      <c r="D279" s="17" t="str">
        <f t="shared" si="19"/>
        <v>vis</v>
      </c>
      <c r="E279" s="50">
        <f>VLOOKUP(C279,'Active 1'!C$21:E$746,3,FALSE)</f>
        <v>4042.9895070807183</v>
      </c>
      <c r="G279" s="17">
        <v>-1403</v>
      </c>
      <c r="H279" s="17">
        <v>-3.5999999999999997E-2</v>
      </c>
      <c r="I279" s="17">
        <v>45934.379000000001</v>
      </c>
      <c r="J279" s="17" t="s">
        <v>724</v>
      </c>
      <c r="K279" s="17" t="s">
        <v>700</v>
      </c>
      <c r="L279" s="17" t="s">
        <v>1162</v>
      </c>
      <c r="N279" s="17" t="s">
        <v>1161</v>
      </c>
    </row>
    <row r="280" spans="1:15" x14ac:dyDescent="0.2">
      <c r="A280" s="14" t="str">
        <f t="shared" si="16"/>
        <v>Berka M</v>
      </c>
      <c r="B280" s="20" t="str">
        <f t="shared" si="17"/>
        <v>I</v>
      </c>
      <c r="C280" s="14">
        <f t="shared" si="18"/>
        <v>46253.434999999998</v>
      </c>
      <c r="D280" s="17" t="str">
        <f t="shared" si="19"/>
        <v>vis</v>
      </c>
      <c r="E280" s="50">
        <f>VLOOKUP(C280,'Active 1'!C$21:E$746,3,FALSE)</f>
        <v>4248.9843910400823</v>
      </c>
      <c r="G280" s="17">
        <v>-1197</v>
      </c>
      <c r="H280" s="17">
        <v>-4.4400000000000002E-2</v>
      </c>
      <c r="I280" s="17">
        <v>46253.434999999998</v>
      </c>
      <c r="J280" s="17" t="s">
        <v>724</v>
      </c>
      <c r="K280" s="17" t="s">
        <v>700</v>
      </c>
      <c r="L280" s="17" t="s">
        <v>1163</v>
      </c>
      <c r="O280" s="17" t="s">
        <v>1161</v>
      </c>
    </row>
    <row r="281" spans="1:15" x14ac:dyDescent="0.2">
      <c r="A281" s="14" t="str">
        <f t="shared" si="16"/>
        <v>Cervinka T</v>
      </c>
      <c r="B281" s="20" t="str">
        <f t="shared" si="17"/>
        <v>I</v>
      </c>
      <c r="C281" s="14">
        <f t="shared" si="18"/>
        <v>46253.436000000002</v>
      </c>
      <c r="D281" s="17" t="str">
        <f t="shared" si="19"/>
        <v>vis</v>
      </c>
      <c r="E281" s="50">
        <f>VLOOKUP(C281,'Active 1'!C$21:E$746,3,FALSE)</f>
        <v>4248.9850366787314</v>
      </c>
      <c r="G281" s="17">
        <v>-1197</v>
      </c>
      <c r="H281" s="17">
        <v>-4.3400000000000001E-2</v>
      </c>
      <c r="I281" s="17">
        <v>46253.436000000002</v>
      </c>
      <c r="J281" s="17" t="s">
        <v>724</v>
      </c>
      <c r="K281" s="17" t="s">
        <v>700</v>
      </c>
      <c r="L281" s="17" t="s">
        <v>1164</v>
      </c>
      <c r="N281" s="17" t="s">
        <v>1161</v>
      </c>
    </row>
    <row r="282" spans="1:15" x14ac:dyDescent="0.2">
      <c r="A282" s="14" t="str">
        <f t="shared" si="16"/>
        <v>Kucera Petr ZD</v>
      </c>
      <c r="B282" s="20" t="str">
        <f t="shared" si="17"/>
        <v>I</v>
      </c>
      <c r="C282" s="14">
        <f t="shared" si="18"/>
        <v>46270.466</v>
      </c>
      <c r="D282" s="17" t="str">
        <f t="shared" si="19"/>
        <v>vis</v>
      </c>
      <c r="E282" s="50">
        <f>VLOOKUP(C282,'Active 1'!C$21:E$746,3,FALSE)</f>
        <v>4259.9802628265797</v>
      </c>
      <c r="G282" s="17">
        <v>-1186</v>
      </c>
      <c r="H282" s="17">
        <v>-5.0799999999999998E-2</v>
      </c>
      <c r="I282" s="17">
        <v>46270.466</v>
      </c>
      <c r="J282" s="17" t="s">
        <v>724</v>
      </c>
      <c r="K282" s="17" t="s">
        <v>700</v>
      </c>
      <c r="L282" s="17" t="s">
        <v>1165</v>
      </c>
      <c r="N282" s="17" t="s">
        <v>1161</v>
      </c>
    </row>
    <row r="283" spans="1:15" x14ac:dyDescent="0.2">
      <c r="A283" s="14" t="str">
        <f t="shared" si="16"/>
        <v>Zejda Miloslav</v>
      </c>
      <c r="B283" s="20" t="str">
        <f t="shared" si="17"/>
        <v>I</v>
      </c>
      <c r="C283" s="14">
        <f t="shared" si="18"/>
        <v>46270.472000000002</v>
      </c>
      <c r="D283" s="17" t="str">
        <f t="shared" si="19"/>
        <v>vis</v>
      </c>
      <c r="E283" s="50">
        <f>VLOOKUP(C283,'Active 1'!C$21:E$746,3,FALSE)</f>
        <v>4259.9841366584587</v>
      </c>
      <c r="G283" s="17">
        <v>-1186</v>
      </c>
      <c r="H283" s="17">
        <v>-4.48E-2</v>
      </c>
      <c r="I283" s="17">
        <v>46270.472000000002</v>
      </c>
      <c r="J283" s="17" t="s">
        <v>724</v>
      </c>
      <c r="K283" s="17" t="s">
        <v>700</v>
      </c>
      <c r="L283" s="17" t="s">
        <v>1146</v>
      </c>
      <c r="N283" s="17" t="s">
        <v>1161</v>
      </c>
    </row>
    <row r="284" spans="1:15" x14ac:dyDescent="0.2">
      <c r="A284" s="14" t="str">
        <f t="shared" si="16"/>
        <v>Krivanek P</v>
      </c>
      <c r="B284" s="20" t="str">
        <f t="shared" si="17"/>
        <v>I</v>
      </c>
      <c r="C284" s="14">
        <f t="shared" si="18"/>
        <v>46270.474000000002</v>
      </c>
      <c r="D284" s="17" t="str">
        <f t="shared" si="19"/>
        <v>vis</v>
      </c>
      <c r="E284" s="50">
        <f>VLOOKUP(C284,'Active 1'!C$21:E$746,3,FALSE)</f>
        <v>4259.9854279357514</v>
      </c>
      <c r="G284" s="17">
        <v>-1186</v>
      </c>
      <c r="H284" s="17">
        <v>-4.2799999999999998E-2</v>
      </c>
      <c r="I284" s="17">
        <v>46270.474000000002</v>
      </c>
      <c r="J284" s="17" t="s">
        <v>724</v>
      </c>
      <c r="K284" s="17" t="s">
        <v>700</v>
      </c>
      <c r="L284" s="17" t="s">
        <v>1166</v>
      </c>
      <c r="N284" s="17" t="s">
        <v>1161</v>
      </c>
    </row>
    <row r="285" spans="1:15" x14ac:dyDescent="0.2">
      <c r="A285" s="14" t="str">
        <f t="shared" si="16"/>
        <v>Groegel O</v>
      </c>
      <c r="B285" s="20" t="str">
        <f t="shared" si="17"/>
        <v>I</v>
      </c>
      <c r="C285" s="14">
        <f t="shared" si="18"/>
        <v>46360.296000000002</v>
      </c>
      <c r="D285" s="17" t="str">
        <f t="shared" si="19"/>
        <v>vis</v>
      </c>
      <c r="E285" s="50">
        <f>VLOOKUP(C285,'Active 1'!C$21:E$746,3,FALSE)</f>
        <v>4317.9779824308816</v>
      </c>
      <c r="G285" s="17">
        <v>-1128</v>
      </c>
      <c r="H285" s="17">
        <v>-5.4399999999999997E-2</v>
      </c>
      <c r="I285" s="17">
        <v>46360.296000000002</v>
      </c>
      <c r="J285" s="17" t="s">
        <v>724</v>
      </c>
      <c r="K285" s="17" t="s">
        <v>700</v>
      </c>
      <c r="L285" s="17" t="s">
        <v>1053</v>
      </c>
      <c r="N285" s="17" t="s">
        <v>1052</v>
      </c>
    </row>
    <row r="286" spans="1:15" x14ac:dyDescent="0.2">
      <c r="A286" s="14" t="str">
        <f t="shared" si="16"/>
        <v>Isles J E</v>
      </c>
      <c r="B286" s="20" t="str">
        <f t="shared" si="17"/>
        <v>I</v>
      </c>
      <c r="C286" s="14">
        <f t="shared" si="18"/>
        <v>46964.364999999998</v>
      </c>
      <c r="D286" s="17" t="str">
        <f t="shared" si="19"/>
        <v>vis</v>
      </c>
      <c r="E286" s="50">
        <f>VLOOKUP(C286,'Active 1'!C$21:E$746,3,FALSE)</f>
        <v>4707.9882739109025</v>
      </c>
      <c r="G286" s="17">
        <v>-738</v>
      </c>
      <c r="H286" s="17">
        <v>-3.9300000000000002E-2</v>
      </c>
      <c r="I286" s="17">
        <v>46964.364999999998</v>
      </c>
      <c r="J286" s="17" t="s">
        <v>724</v>
      </c>
      <c r="K286" s="17" t="s">
        <v>700</v>
      </c>
      <c r="L286" s="17" t="s">
        <v>1054</v>
      </c>
      <c r="N286" s="17" t="s">
        <v>1055</v>
      </c>
    </row>
    <row r="287" spans="1:15" x14ac:dyDescent="0.2">
      <c r="A287" s="14" t="str">
        <f t="shared" si="16"/>
        <v>Mavrofridis G</v>
      </c>
      <c r="B287" s="20" t="str">
        <f t="shared" si="17"/>
        <v>I</v>
      </c>
      <c r="C287" s="14">
        <f t="shared" si="18"/>
        <v>46981.402999999998</v>
      </c>
      <c r="D287" s="17" t="str">
        <f t="shared" si="19"/>
        <v>vis</v>
      </c>
      <c r="E287" s="50">
        <f>VLOOKUP(C287,'Active 1'!C$21:E$746,3,FALSE)</f>
        <v>4718.9886651679226</v>
      </c>
      <c r="G287" s="17">
        <v>-727</v>
      </c>
      <c r="H287" s="17">
        <v>-3.8699999999999998E-2</v>
      </c>
      <c r="I287" s="17">
        <v>46981.402999999998</v>
      </c>
      <c r="J287" s="17" t="s">
        <v>724</v>
      </c>
      <c r="K287" s="17" t="s">
        <v>700</v>
      </c>
      <c r="L287" s="17" t="s">
        <v>1043</v>
      </c>
      <c r="N287" s="17" t="s">
        <v>1056</v>
      </c>
    </row>
    <row r="288" spans="1:15" x14ac:dyDescent="0.2">
      <c r="A288" s="14" t="str">
        <f t="shared" si="16"/>
        <v>Cobirka V</v>
      </c>
      <c r="B288" s="20" t="str">
        <f t="shared" si="17"/>
        <v>I</v>
      </c>
      <c r="C288" s="14">
        <f t="shared" si="18"/>
        <v>46998.428999999996</v>
      </c>
      <c r="D288" s="17" t="str">
        <f t="shared" si="19"/>
        <v>vis</v>
      </c>
      <c r="E288" s="50">
        <f>VLOOKUP(C288,'Active 1'!C$21:E$746,3,FALSE)</f>
        <v>4729.9813087611838</v>
      </c>
      <c r="G288" s="17">
        <v>-716</v>
      </c>
      <c r="H288" s="17">
        <v>-5.0099999999999999E-2</v>
      </c>
      <c r="I288" s="17">
        <v>46998.428999999996</v>
      </c>
      <c r="J288" s="17" t="s">
        <v>724</v>
      </c>
      <c r="K288" s="17" t="s">
        <v>700</v>
      </c>
      <c r="L288" s="17" t="s">
        <v>1170</v>
      </c>
      <c r="N288" s="17" t="s">
        <v>1171</v>
      </c>
    </row>
    <row r="289" spans="1:15" x14ac:dyDescent="0.2">
      <c r="A289" s="14" t="str">
        <f t="shared" si="16"/>
        <v>Babic V</v>
      </c>
      <c r="B289" s="20" t="str">
        <f t="shared" si="17"/>
        <v>I</v>
      </c>
      <c r="C289" s="14">
        <f t="shared" si="18"/>
        <v>46998.438999999998</v>
      </c>
      <c r="D289" s="17" t="str">
        <f t="shared" si="19"/>
        <v>vis</v>
      </c>
      <c r="E289" s="50">
        <f>VLOOKUP(C289,'Active 1'!C$21:E$746,3,FALSE)</f>
        <v>4729.987765147649</v>
      </c>
      <c r="G289" s="17">
        <v>-716</v>
      </c>
      <c r="H289" s="17">
        <v>-4.0099999999999997E-2</v>
      </c>
      <c r="I289" s="17">
        <v>46998.438999999998</v>
      </c>
      <c r="J289" s="17" t="s">
        <v>724</v>
      </c>
      <c r="K289" s="17" t="s">
        <v>700</v>
      </c>
      <c r="L289" s="17" t="s">
        <v>1172</v>
      </c>
      <c r="O289" s="17" t="s">
        <v>1171</v>
      </c>
    </row>
    <row r="290" spans="1:15" x14ac:dyDescent="0.2">
      <c r="A290" s="14" t="str">
        <f t="shared" si="16"/>
        <v>Isles J E</v>
      </c>
      <c r="B290" s="20" t="str">
        <f t="shared" si="17"/>
        <v>I</v>
      </c>
      <c r="C290" s="14">
        <f t="shared" si="18"/>
        <v>46998.442999999999</v>
      </c>
      <c r="D290" s="17" t="str">
        <f t="shared" si="19"/>
        <v>vis</v>
      </c>
      <c r="E290" s="50">
        <f>VLOOKUP(C290,'Active 1'!C$21:E$746,3,FALSE)</f>
        <v>4729.9903477022353</v>
      </c>
      <c r="G290" s="17">
        <v>-716</v>
      </c>
      <c r="H290" s="17">
        <v>-3.61E-2</v>
      </c>
      <c r="I290" s="17">
        <v>46998.442999999999</v>
      </c>
      <c r="J290" s="17" t="s">
        <v>724</v>
      </c>
      <c r="K290" s="17" t="s">
        <v>700</v>
      </c>
      <c r="L290" s="17" t="s">
        <v>1054</v>
      </c>
      <c r="N290" s="17" t="s">
        <v>1055</v>
      </c>
    </row>
    <row r="291" spans="1:15" x14ac:dyDescent="0.2">
      <c r="A291" s="14" t="str">
        <f t="shared" si="16"/>
        <v>Cervenak S</v>
      </c>
      <c r="B291" s="20" t="str">
        <f t="shared" si="17"/>
        <v>I</v>
      </c>
      <c r="C291" s="14">
        <f t="shared" si="18"/>
        <v>46998.45</v>
      </c>
      <c r="D291" s="17" t="str">
        <f t="shared" si="19"/>
        <v>vis</v>
      </c>
      <c r="E291" s="50">
        <f>VLOOKUP(C291,'Active 1'!C$21:E$746,3,FALSE)</f>
        <v>4729.9948671727579</v>
      </c>
      <c r="G291" s="17">
        <v>-716</v>
      </c>
      <c r="H291" s="17">
        <v>-2.9100000000000001E-2</v>
      </c>
      <c r="I291" s="17">
        <v>46998.45</v>
      </c>
      <c r="J291" s="17" t="s">
        <v>724</v>
      </c>
      <c r="K291" s="17" t="s">
        <v>700</v>
      </c>
      <c r="L291" s="17" t="s">
        <v>1173</v>
      </c>
      <c r="N291" s="17" t="s">
        <v>1171</v>
      </c>
    </row>
    <row r="292" spans="1:15" x14ac:dyDescent="0.2">
      <c r="A292" s="14" t="str">
        <f t="shared" si="16"/>
        <v>Ptacek P</v>
      </c>
      <c r="B292" s="20" t="str">
        <f t="shared" si="17"/>
        <v>I</v>
      </c>
      <c r="C292" s="14">
        <f t="shared" si="18"/>
        <v>47029.415999999997</v>
      </c>
      <c r="D292" s="17" t="str">
        <f t="shared" si="19"/>
        <v>vis</v>
      </c>
      <c r="E292" s="50">
        <f>VLOOKUP(C292,'Active 1'!C$21:E$746,3,FALSE)</f>
        <v>4749.9877134965564</v>
      </c>
      <c r="G292" s="17">
        <v>-696</v>
      </c>
      <c r="H292" s="17">
        <v>-4.02E-2</v>
      </c>
      <c r="I292" s="17">
        <v>47029.415999999997</v>
      </c>
      <c r="J292" s="17" t="s">
        <v>724</v>
      </c>
      <c r="K292" s="17" t="s">
        <v>700</v>
      </c>
      <c r="L292" s="17" t="s">
        <v>1176</v>
      </c>
      <c r="N292" s="17" t="s">
        <v>1171</v>
      </c>
    </row>
    <row r="293" spans="1:15" x14ac:dyDescent="0.2">
      <c r="A293" s="14" t="str">
        <f t="shared" si="16"/>
        <v>Musil D</v>
      </c>
      <c r="B293" s="20" t="str">
        <f t="shared" si="17"/>
        <v>I</v>
      </c>
      <c r="C293" s="14">
        <f t="shared" si="18"/>
        <v>47029.42</v>
      </c>
      <c r="D293" s="17" t="str">
        <f t="shared" si="19"/>
        <v>vis</v>
      </c>
      <c r="E293" s="50">
        <f>VLOOKUP(C293,'Active 1'!C$21:E$746,3,FALSE)</f>
        <v>4749.9902960511426</v>
      </c>
      <c r="G293" s="17">
        <v>-696</v>
      </c>
      <c r="H293" s="17">
        <v>-3.6200000000000003E-2</v>
      </c>
      <c r="I293" s="17">
        <v>47029.42</v>
      </c>
      <c r="J293" s="17" t="s">
        <v>724</v>
      </c>
      <c r="K293" s="17" t="s">
        <v>700</v>
      </c>
      <c r="L293" s="17" t="s">
        <v>1177</v>
      </c>
      <c r="O293" s="17" t="s">
        <v>1171</v>
      </c>
    </row>
    <row r="294" spans="1:15" x14ac:dyDescent="0.2">
      <c r="A294" s="14" t="str">
        <f t="shared" si="16"/>
        <v>Paschke Anton</v>
      </c>
      <c r="B294" s="20" t="str">
        <f t="shared" si="17"/>
        <v>I</v>
      </c>
      <c r="C294" s="14">
        <f t="shared" si="18"/>
        <v>47365.519</v>
      </c>
      <c r="D294" s="17" t="str">
        <f t="shared" si="19"/>
        <v>vis</v>
      </c>
      <c r="E294" s="50">
        <f>VLOOKUP(C294,'Active 1'!C$21:E$746,3,FALSE)</f>
        <v>4966.9887994607616</v>
      </c>
      <c r="G294" s="17">
        <v>-479</v>
      </c>
      <c r="H294" s="17">
        <v>-3.9E-2</v>
      </c>
      <c r="I294" s="17">
        <v>47365.519</v>
      </c>
      <c r="J294" s="17" t="s">
        <v>724</v>
      </c>
      <c r="K294" s="17" t="s">
        <v>700</v>
      </c>
      <c r="L294" s="17" t="s">
        <v>1057</v>
      </c>
      <c r="N294" s="17" t="s">
        <v>1058</v>
      </c>
    </row>
    <row r="295" spans="1:15" x14ac:dyDescent="0.2">
      <c r="A295" s="14" t="str">
        <f t="shared" si="16"/>
        <v>Fedorisin J</v>
      </c>
      <c r="B295" s="20" t="str">
        <f t="shared" si="17"/>
        <v>I</v>
      </c>
      <c r="C295" s="14">
        <f t="shared" si="18"/>
        <v>47712.445</v>
      </c>
      <c r="D295" s="17" t="str">
        <f t="shared" si="19"/>
        <v>vis</v>
      </c>
      <c r="E295" s="50">
        <f>VLOOKUP(C295,'Active 1'!C$21:E$746,3,FALSE)</f>
        <v>5190.9776324947334</v>
      </c>
      <c r="G295" s="17">
        <v>-255</v>
      </c>
      <c r="H295" s="17">
        <v>-5.67E-2</v>
      </c>
      <c r="I295" s="17">
        <v>47712.445</v>
      </c>
      <c r="J295" s="17" t="s">
        <v>724</v>
      </c>
      <c r="K295" s="17" t="s">
        <v>700</v>
      </c>
      <c r="L295" s="17" t="s">
        <v>1178</v>
      </c>
      <c r="N295" s="17" t="s">
        <v>1171</v>
      </c>
    </row>
    <row r="296" spans="1:15" x14ac:dyDescent="0.2">
      <c r="A296" s="14" t="str">
        <f t="shared" si="16"/>
        <v>Babic V</v>
      </c>
      <c r="B296" s="20" t="str">
        <f t="shared" si="17"/>
        <v>I</v>
      </c>
      <c r="C296" s="14">
        <f t="shared" si="18"/>
        <v>47712.446000000004</v>
      </c>
      <c r="D296" s="17" t="str">
        <f t="shared" si="19"/>
        <v>vis</v>
      </c>
      <c r="E296" s="50">
        <f>VLOOKUP(C296,'Active 1'!C$21:E$746,3,FALSE)</f>
        <v>5190.9782781333824</v>
      </c>
      <c r="G296" s="17">
        <v>-255</v>
      </c>
      <c r="H296" s="17">
        <v>-5.57E-2</v>
      </c>
      <c r="I296" s="17">
        <v>47712.446000000004</v>
      </c>
      <c r="J296" s="17" t="s">
        <v>724</v>
      </c>
      <c r="K296" s="17" t="s">
        <v>700</v>
      </c>
      <c r="L296" s="17" t="s">
        <v>1172</v>
      </c>
      <c r="O296" s="17" t="s">
        <v>1171</v>
      </c>
    </row>
    <row r="297" spans="1:15" x14ac:dyDescent="0.2">
      <c r="A297" s="14" t="str">
        <f t="shared" si="16"/>
        <v>Curhova M</v>
      </c>
      <c r="B297" s="20" t="str">
        <f t="shared" si="17"/>
        <v>I</v>
      </c>
      <c r="C297" s="14">
        <f t="shared" si="18"/>
        <v>47712.449000000001</v>
      </c>
      <c r="D297" s="17" t="str">
        <f t="shared" si="19"/>
        <v>vis</v>
      </c>
      <c r="E297" s="50">
        <f>VLOOKUP(C297,'Active 1'!C$21:E$746,3,FALSE)</f>
        <v>5190.9802150493197</v>
      </c>
      <c r="G297" s="17">
        <v>-255</v>
      </c>
      <c r="H297" s="17">
        <v>-5.2699999999999997E-2</v>
      </c>
      <c r="I297" s="17">
        <v>47712.449000000001</v>
      </c>
      <c r="J297" s="17" t="s">
        <v>724</v>
      </c>
      <c r="K297" s="17" t="s">
        <v>700</v>
      </c>
      <c r="L297" s="17" t="s">
        <v>1179</v>
      </c>
      <c r="N297" s="17" t="s">
        <v>1171</v>
      </c>
    </row>
    <row r="298" spans="1:15" x14ac:dyDescent="0.2">
      <c r="A298" s="14" t="str">
        <f t="shared" si="16"/>
        <v>Senkova N</v>
      </c>
      <c r="B298" s="20" t="str">
        <f t="shared" si="17"/>
        <v>I</v>
      </c>
      <c r="C298" s="14">
        <f t="shared" si="18"/>
        <v>47712.45</v>
      </c>
      <c r="D298" s="17" t="str">
        <f t="shared" si="19"/>
        <v>vis</v>
      </c>
      <c r="E298" s="50">
        <f>VLOOKUP(C298,'Active 1'!C$21:E$746,3,FALSE)</f>
        <v>5190.9808606879642</v>
      </c>
      <c r="G298" s="17">
        <v>-255</v>
      </c>
      <c r="H298" s="17">
        <v>-5.1700000000000003E-2</v>
      </c>
      <c r="I298" s="17">
        <v>47712.45</v>
      </c>
      <c r="J298" s="17" t="s">
        <v>724</v>
      </c>
      <c r="K298" s="17" t="s">
        <v>700</v>
      </c>
      <c r="L298" s="17" t="s">
        <v>1180</v>
      </c>
      <c r="N298" s="17" t="s">
        <v>1171</v>
      </c>
    </row>
    <row r="299" spans="1:15" x14ac:dyDescent="0.2">
      <c r="A299" s="14" t="str">
        <f t="shared" si="16"/>
        <v>Parada P</v>
      </c>
      <c r="B299" s="20" t="str">
        <f t="shared" si="17"/>
        <v>I</v>
      </c>
      <c r="C299" s="14">
        <f t="shared" si="18"/>
        <v>47712.45</v>
      </c>
      <c r="D299" s="17" t="str">
        <f t="shared" si="19"/>
        <v>vis</v>
      </c>
      <c r="E299" s="50">
        <f>VLOOKUP(C299,'Active 1'!C$21:E$746,3,FALSE)</f>
        <v>5190.9808606879642</v>
      </c>
      <c r="G299" s="17">
        <v>-255</v>
      </c>
      <c r="H299" s="17">
        <v>-5.1700000000000003E-2</v>
      </c>
      <c r="I299" s="17">
        <v>47712.45</v>
      </c>
      <c r="J299" s="17" t="s">
        <v>724</v>
      </c>
      <c r="K299" s="17" t="s">
        <v>700</v>
      </c>
      <c r="L299" s="17" t="s">
        <v>1181</v>
      </c>
      <c r="N299" s="17" t="s">
        <v>1171</v>
      </c>
    </row>
    <row r="300" spans="1:15" x14ac:dyDescent="0.2">
      <c r="A300" s="14" t="str">
        <f t="shared" si="16"/>
        <v>Jevin P</v>
      </c>
      <c r="B300" s="20" t="str">
        <f t="shared" si="17"/>
        <v>I</v>
      </c>
      <c r="C300" s="14">
        <f t="shared" si="18"/>
        <v>47712.455999999998</v>
      </c>
      <c r="D300" s="17" t="str">
        <f t="shared" si="19"/>
        <v>vis</v>
      </c>
      <c r="E300" s="50">
        <f>VLOOKUP(C300,'Active 1'!C$21:E$746,3,FALSE)</f>
        <v>5190.9847345198432</v>
      </c>
      <c r="G300" s="17">
        <v>-255</v>
      </c>
      <c r="H300" s="17">
        <v>-4.5699999999999998E-2</v>
      </c>
      <c r="I300" s="17">
        <v>47712.455999999998</v>
      </c>
      <c r="J300" s="17" t="s">
        <v>724</v>
      </c>
      <c r="K300" s="17" t="s">
        <v>700</v>
      </c>
      <c r="L300" s="17" t="s">
        <v>1182</v>
      </c>
      <c r="O300" s="17" t="s">
        <v>1171</v>
      </c>
    </row>
    <row r="301" spans="1:15" x14ac:dyDescent="0.2">
      <c r="A301" s="14" t="str">
        <f t="shared" si="16"/>
        <v>Vaskanin I</v>
      </c>
      <c r="B301" s="20" t="str">
        <f t="shared" si="17"/>
        <v>I</v>
      </c>
      <c r="C301" s="14">
        <f t="shared" si="18"/>
        <v>47712.459000000003</v>
      </c>
      <c r="D301" s="17" t="str">
        <f t="shared" si="19"/>
        <v>vis</v>
      </c>
      <c r="E301" s="50">
        <f>VLOOKUP(C301,'Active 1'!C$21:E$746,3,FALSE)</f>
        <v>5190.986671435785</v>
      </c>
      <c r="G301" s="17">
        <v>-255</v>
      </c>
      <c r="H301" s="17">
        <v>-4.2700000000000002E-2</v>
      </c>
      <c r="I301" s="17">
        <v>47712.459000000003</v>
      </c>
      <c r="J301" s="17" t="s">
        <v>724</v>
      </c>
      <c r="K301" s="17" t="s">
        <v>700</v>
      </c>
      <c r="L301" s="17" t="s">
        <v>1183</v>
      </c>
      <c r="N301" s="17" t="s">
        <v>1171</v>
      </c>
    </row>
    <row r="302" spans="1:15" x14ac:dyDescent="0.2">
      <c r="A302" s="14" t="str">
        <f t="shared" si="16"/>
        <v>Surina M</v>
      </c>
      <c r="B302" s="20" t="str">
        <f t="shared" si="17"/>
        <v>I</v>
      </c>
      <c r="C302" s="14">
        <f t="shared" si="18"/>
        <v>47712.459000000003</v>
      </c>
      <c r="D302" s="17" t="str">
        <f t="shared" si="19"/>
        <v>vis</v>
      </c>
      <c r="E302" s="50">
        <f>VLOOKUP(C302,'Active 1'!C$21:E$746,3,FALSE)</f>
        <v>5190.986671435785</v>
      </c>
      <c r="G302" s="17">
        <v>-255</v>
      </c>
      <c r="H302" s="17">
        <v>-4.2700000000000002E-2</v>
      </c>
      <c r="I302" s="17">
        <v>47712.459000000003</v>
      </c>
      <c r="J302" s="17" t="s">
        <v>724</v>
      </c>
      <c r="K302" s="17" t="s">
        <v>700</v>
      </c>
      <c r="L302" s="17" t="s">
        <v>1184</v>
      </c>
      <c r="N302" s="17" t="s">
        <v>1171</v>
      </c>
    </row>
    <row r="303" spans="1:15" x14ac:dyDescent="0.2">
      <c r="A303" s="14" t="str">
        <f t="shared" si="16"/>
        <v>Zsolnai I</v>
      </c>
      <c r="B303" s="20" t="str">
        <f t="shared" si="17"/>
        <v>I</v>
      </c>
      <c r="C303" s="14">
        <f t="shared" si="18"/>
        <v>47712.46</v>
      </c>
      <c r="D303" s="17" t="str">
        <f t="shared" si="19"/>
        <v>vis</v>
      </c>
      <c r="E303" s="50">
        <f>VLOOKUP(C303,'Active 1'!C$21:E$746,3,FALSE)</f>
        <v>5190.9873170744286</v>
      </c>
      <c r="G303" s="17">
        <v>-255</v>
      </c>
      <c r="H303" s="17">
        <v>-4.1700000000000001E-2</v>
      </c>
      <c r="I303" s="17">
        <v>47712.46</v>
      </c>
      <c r="J303" s="17" t="s">
        <v>724</v>
      </c>
      <c r="K303" s="17" t="s">
        <v>700</v>
      </c>
      <c r="L303" s="17" t="s">
        <v>1185</v>
      </c>
      <c r="N303" s="17" t="s">
        <v>1171</v>
      </c>
    </row>
    <row r="304" spans="1:15" x14ac:dyDescent="0.2">
      <c r="A304" s="14" t="str">
        <f t="shared" si="16"/>
        <v>Kriebel W</v>
      </c>
      <c r="B304" s="20" t="str">
        <f t="shared" si="17"/>
        <v>I</v>
      </c>
      <c r="C304" s="14">
        <f t="shared" si="18"/>
        <v>47729.495999999999</v>
      </c>
      <c r="D304" s="17" t="str">
        <f t="shared" si="19"/>
        <v>vis</v>
      </c>
      <c r="E304" s="50">
        <f>VLOOKUP(C304,'Active 1'!C$21:E$746,3,FALSE)</f>
        <v>5201.9864170541559</v>
      </c>
      <c r="G304" s="17">
        <v>-244</v>
      </c>
      <c r="H304" s="17">
        <v>-4.3099999999999999E-2</v>
      </c>
      <c r="I304" s="17">
        <v>47729.495999999999</v>
      </c>
      <c r="J304" s="17" t="s">
        <v>724</v>
      </c>
      <c r="K304" s="17" t="s">
        <v>700</v>
      </c>
      <c r="L304" s="17" t="s">
        <v>1059</v>
      </c>
      <c r="N304" s="17" t="s">
        <v>1060</v>
      </c>
    </row>
    <row r="305" spans="1:15" x14ac:dyDescent="0.2">
      <c r="A305" s="14" t="str">
        <f t="shared" si="16"/>
        <v>Peter H</v>
      </c>
      <c r="B305" s="20" t="str">
        <f t="shared" si="17"/>
        <v>I</v>
      </c>
      <c r="C305" s="14">
        <f t="shared" si="18"/>
        <v>47757.383999999998</v>
      </c>
      <c r="D305" s="17" t="str">
        <f t="shared" si="19"/>
        <v>vis</v>
      </c>
      <c r="E305" s="50">
        <f>VLOOKUP(C305,'Active 1'!C$21:E$746,3,FALSE)</f>
        <v>5219.9919876243966</v>
      </c>
      <c r="G305" s="17">
        <v>-226</v>
      </c>
      <c r="H305" s="17">
        <v>-3.4500000000000003E-2</v>
      </c>
      <c r="I305" s="17">
        <v>47757.383999999998</v>
      </c>
      <c r="J305" s="17" t="s">
        <v>724</v>
      </c>
      <c r="K305" s="17" t="s">
        <v>700</v>
      </c>
      <c r="L305" s="17" t="s">
        <v>976</v>
      </c>
      <c r="O305" s="17" t="s">
        <v>1061</v>
      </c>
    </row>
    <row r="306" spans="1:15" x14ac:dyDescent="0.2">
      <c r="A306" s="14" t="str">
        <f t="shared" si="16"/>
        <v>Simon Vojta</v>
      </c>
      <c r="B306" s="20" t="str">
        <f t="shared" si="17"/>
        <v>I</v>
      </c>
      <c r="C306" s="14">
        <f t="shared" si="18"/>
        <v>48093.478999999999</v>
      </c>
      <c r="D306" s="17" t="str">
        <f t="shared" si="19"/>
        <v>vis</v>
      </c>
      <c r="E306" s="50">
        <f>VLOOKUP(C306,'Active 1'!C$21:E$746,3,FALSE)</f>
        <v>5436.9879084794293</v>
      </c>
      <c r="G306" s="17">
        <v>-9</v>
      </c>
      <c r="H306" s="17">
        <v>-4.1300000000000003E-2</v>
      </c>
      <c r="I306" s="17">
        <v>48093.478999999999</v>
      </c>
      <c r="J306" s="17" t="s">
        <v>724</v>
      </c>
      <c r="K306" s="17" t="s">
        <v>700</v>
      </c>
      <c r="L306" s="17" t="s">
        <v>1186</v>
      </c>
      <c r="N306" s="17" t="s">
        <v>1187</v>
      </c>
    </row>
    <row r="307" spans="1:15" x14ac:dyDescent="0.2">
      <c r="A307" s="14" t="str">
        <f t="shared" si="16"/>
        <v>Diethelm Roger</v>
      </c>
      <c r="B307" s="20" t="str">
        <f t="shared" si="17"/>
        <v>I</v>
      </c>
      <c r="C307" s="14">
        <f t="shared" si="18"/>
        <v>48107.421000000002</v>
      </c>
      <c r="D307" s="17" t="str">
        <f t="shared" si="19"/>
        <v>B</v>
      </c>
      <c r="E307" s="50">
        <f>VLOOKUP(C307,'Active 1'!C$21:E$746,3,FALSE)</f>
        <v>5445.9894024872583</v>
      </c>
      <c r="G307" s="17">
        <v>0</v>
      </c>
      <c r="H307" s="17">
        <v>-3.9E-2</v>
      </c>
      <c r="I307" s="17">
        <v>48107.421000000002</v>
      </c>
      <c r="J307" s="17" t="s">
        <v>724</v>
      </c>
      <c r="K307" s="17" t="s">
        <v>834</v>
      </c>
      <c r="L307" s="17" t="s">
        <v>980</v>
      </c>
      <c r="N307" s="17" t="s">
        <v>1062</v>
      </c>
    </row>
    <row r="308" spans="1:15" x14ac:dyDescent="0.2">
      <c r="A308" s="14" t="str">
        <f t="shared" si="16"/>
        <v>Maintz Gisela</v>
      </c>
      <c r="B308" s="20" t="str">
        <f t="shared" si="17"/>
        <v>I</v>
      </c>
      <c r="C308" s="14">
        <f t="shared" si="18"/>
        <v>48107.423999999999</v>
      </c>
      <c r="D308" s="17" t="str">
        <f t="shared" si="19"/>
        <v>vis</v>
      </c>
      <c r="E308" s="50">
        <f>VLOOKUP(C308,'Active 1'!C$21:E$746,3,FALSE)</f>
        <v>5445.9913394031955</v>
      </c>
      <c r="G308" s="17">
        <v>0</v>
      </c>
      <c r="H308" s="17">
        <v>-3.5999999999999997E-2</v>
      </c>
      <c r="I308" s="17">
        <v>48107.423999999999</v>
      </c>
      <c r="J308" s="17" t="s">
        <v>724</v>
      </c>
      <c r="K308" s="17" t="s">
        <v>700</v>
      </c>
      <c r="L308" s="17" t="s">
        <v>1063</v>
      </c>
      <c r="N308" s="17" t="s">
        <v>1064</v>
      </c>
    </row>
    <row r="309" spans="1:15" x14ac:dyDescent="0.2">
      <c r="A309" s="14" t="str">
        <f t="shared" si="16"/>
        <v>Pietz J</v>
      </c>
      <c r="B309" s="20" t="str">
        <f t="shared" si="17"/>
        <v>I</v>
      </c>
      <c r="C309" s="14">
        <f t="shared" si="18"/>
        <v>48409.453999999998</v>
      </c>
      <c r="D309" s="17" t="str">
        <f t="shared" si="19"/>
        <v>vis</v>
      </c>
      <c r="E309" s="50">
        <f>VLOOKUP(C309,'Active 1'!C$21:E$746,3,FALSE)</f>
        <v>5640.9935797692979</v>
      </c>
      <c r="G309" s="17">
        <v>195</v>
      </c>
      <c r="H309" s="17">
        <v>-3.2899999999999999E-2</v>
      </c>
      <c r="I309" s="17">
        <v>48409.453999999998</v>
      </c>
      <c r="J309" s="17" t="s">
        <v>724</v>
      </c>
      <c r="K309" s="17" t="s">
        <v>700</v>
      </c>
      <c r="L309" s="17" t="s">
        <v>1065</v>
      </c>
      <c r="O309" s="17" t="s">
        <v>1066</v>
      </c>
    </row>
    <row r="310" spans="1:15" x14ac:dyDescent="0.2">
      <c r="A310" s="14" t="str">
        <f t="shared" si="16"/>
        <v>Egyhazi Z</v>
      </c>
      <c r="B310" s="20" t="str">
        <f t="shared" si="17"/>
        <v>I</v>
      </c>
      <c r="C310" s="14">
        <f t="shared" si="18"/>
        <v>48426.474999999999</v>
      </c>
      <c r="D310" s="17" t="str">
        <f t="shared" si="19"/>
        <v>vis</v>
      </c>
      <c r="E310" s="50">
        <f>VLOOKUP(C310,'Active 1'!C$21:E$746,3,FALSE)</f>
        <v>5651.98299516933</v>
      </c>
      <c r="G310" s="17">
        <v>206</v>
      </c>
      <c r="H310" s="17">
        <v>-4.9299999999999997E-2</v>
      </c>
      <c r="I310" s="17">
        <v>48426.474999999999</v>
      </c>
      <c r="J310" s="17" t="s">
        <v>724</v>
      </c>
      <c r="K310" s="17" t="s">
        <v>700</v>
      </c>
      <c r="L310" s="17" t="s">
        <v>1188</v>
      </c>
      <c r="N310" s="17" t="s">
        <v>1187</v>
      </c>
    </row>
    <row r="311" spans="1:15" x14ac:dyDescent="0.2">
      <c r="A311" s="14" t="str">
        <f t="shared" si="16"/>
        <v>Csipes J</v>
      </c>
      <c r="B311" s="20" t="str">
        <f t="shared" si="17"/>
        <v>I</v>
      </c>
      <c r="C311" s="14">
        <f t="shared" si="18"/>
        <v>48426.483999999997</v>
      </c>
      <c r="D311" s="17" t="str">
        <f t="shared" si="19"/>
        <v>vis</v>
      </c>
      <c r="E311" s="50">
        <f>VLOOKUP(C311,'Active 1'!C$21:E$746,3,FALSE)</f>
        <v>5651.9888059171462</v>
      </c>
      <c r="G311" s="17">
        <v>206</v>
      </c>
      <c r="H311" s="17">
        <v>-4.0300000000000002E-2</v>
      </c>
      <c r="I311" s="17">
        <v>48426.483999999997</v>
      </c>
      <c r="J311" s="17" t="s">
        <v>724</v>
      </c>
      <c r="K311" s="17" t="s">
        <v>700</v>
      </c>
      <c r="L311" s="17" t="s">
        <v>1189</v>
      </c>
      <c r="N311" s="17" t="s">
        <v>1187</v>
      </c>
    </row>
    <row r="312" spans="1:15" x14ac:dyDescent="0.2">
      <c r="A312" s="14" t="str">
        <f t="shared" si="16"/>
        <v>Lukasova M</v>
      </c>
      <c r="B312" s="20" t="str">
        <f t="shared" si="17"/>
        <v>I</v>
      </c>
      <c r="C312" s="14">
        <f t="shared" si="18"/>
        <v>48443.517999999996</v>
      </c>
      <c r="D312" s="17" t="str">
        <f t="shared" si="19"/>
        <v>vis</v>
      </c>
      <c r="E312" s="50">
        <f>VLOOKUP(C312,'Active 1'!C$21:E$746,3,FALSE)</f>
        <v>5662.98661461958</v>
      </c>
      <c r="G312" s="17">
        <v>217</v>
      </c>
      <c r="H312" s="17">
        <v>-4.3799999999999999E-2</v>
      </c>
      <c r="I312" s="17">
        <v>48443.517999999996</v>
      </c>
      <c r="J312" s="17" t="s">
        <v>724</v>
      </c>
      <c r="K312" s="17" t="s">
        <v>700</v>
      </c>
      <c r="L312" s="17" t="s">
        <v>1190</v>
      </c>
      <c r="N312" s="17" t="s">
        <v>1187</v>
      </c>
    </row>
    <row r="313" spans="1:15" x14ac:dyDescent="0.2">
      <c r="A313" s="14" t="str">
        <f t="shared" si="16"/>
        <v>Peter H</v>
      </c>
      <c r="B313" s="20" t="str">
        <f t="shared" si="17"/>
        <v>I</v>
      </c>
      <c r="C313" s="14">
        <f t="shared" si="18"/>
        <v>48852.419000000002</v>
      </c>
      <c r="D313" s="17" t="str">
        <f t="shared" si="19"/>
        <v>vis</v>
      </c>
      <c r="E313" s="50">
        <f>VLOOKUP(C313,'Active 1'!C$21:E$746,3,FALSE)</f>
        <v>5926.9889027629461</v>
      </c>
      <c r="G313" s="17">
        <v>481</v>
      </c>
      <c r="H313" s="17">
        <v>-4.07E-2</v>
      </c>
      <c r="I313" s="17">
        <v>48852.419000000002</v>
      </c>
      <c r="J313" s="17" t="s">
        <v>724</v>
      </c>
      <c r="K313" s="17" t="s">
        <v>700</v>
      </c>
      <c r="L313" s="17" t="s">
        <v>976</v>
      </c>
      <c r="O313" s="17" t="s">
        <v>1069</v>
      </c>
    </row>
    <row r="314" spans="1:15" x14ac:dyDescent="0.2">
      <c r="A314" s="14" t="str">
        <f t="shared" si="16"/>
        <v>Paschke Anton</v>
      </c>
      <c r="B314" s="20" t="str">
        <f t="shared" si="17"/>
        <v>I</v>
      </c>
      <c r="C314" s="14">
        <f t="shared" si="18"/>
        <v>49202.457999999999</v>
      </c>
      <c r="D314" s="17" t="str">
        <f t="shared" si="19"/>
        <v>vis</v>
      </c>
      <c r="E314" s="50">
        <f>VLOOKUP(C314,'Active 1'!C$21:E$746,3,FALSE)</f>
        <v>6152.9876089030968</v>
      </c>
      <c r="G314" s="17">
        <v>707</v>
      </c>
      <c r="H314" s="17">
        <v>-4.3200000000000002E-2</v>
      </c>
      <c r="I314" s="17">
        <v>49202.457999999999</v>
      </c>
      <c r="J314" s="17" t="s">
        <v>724</v>
      </c>
      <c r="K314" s="17" t="s">
        <v>700</v>
      </c>
      <c r="L314" s="17" t="s">
        <v>1057</v>
      </c>
      <c r="N314" s="17" t="s">
        <v>1070</v>
      </c>
    </row>
    <row r="315" spans="1:15" x14ac:dyDescent="0.2">
      <c r="A315" s="14" t="str">
        <f t="shared" si="16"/>
        <v>Chlachula J</v>
      </c>
      <c r="B315" s="20" t="str">
        <f t="shared" si="17"/>
        <v>I</v>
      </c>
      <c r="C315" s="14">
        <f t="shared" si="18"/>
        <v>49216.394</v>
      </c>
      <c r="D315" s="17" t="str">
        <f t="shared" si="19"/>
        <v>vis</v>
      </c>
      <c r="E315" s="50">
        <f>VLOOKUP(C315,'Active 1'!C$21:E$746,3,FALSE)</f>
        <v>6161.9852290790477</v>
      </c>
      <c r="G315" s="17">
        <v>716</v>
      </c>
      <c r="H315" s="17">
        <v>-4.6899999999999997E-2</v>
      </c>
      <c r="I315" s="17">
        <v>49216.394</v>
      </c>
      <c r="J315" s="17" t="s">
        <v>724</v>
      </c>
      <c r="K315" s="17" t="s">
        <v>700</v>
      </c>
      <c r="L315" s="17" t="s">
        <v>1191</v>
      </c>
      <c r="N315" s="17" t="s">
        <v>1187</v>
      </c>
    </row>
    <row r="316" spans="1:15" x14ac:dyDescent="0.2">
      <c r="A316" s="14" t="str">
        <f t="shared" si="16"/>
        <v>Kolarik Mi.</v>
      </c>
      <c r="B316" s="20" t="str">
        <f t="shared" si="17"/>
        <v>I</v>
      </c>
      <c r="C316" s="14">
        <f t="shared" si="18"/>
        <v>49216.396000000001</v>
      </c>
      <c r="D316" s="17" t="str">
        <f t="shared" si="19"/>
        <v>vis</v>
      </c>
      <c r="E316" s="50">
        <f>VLOOKUP(C316,'Active 1'!C$21:E$746,3,FALSE)</f>
        <v>6161.9865203563404</v>
      </c>
      <c r="G316" s="17">
        <v>716</v>
      </c>
      <c r="H316" s="17">
        <v>-4.4900000000000002E-2</v>
      </c>
      <c r="I316" s="17">
        <v>49216.396000000001</v>
      </c>
      <c r="J316" s="17" t="s">
        <v>724</v>
      </c>
      <c r="K316" s="17" t="s">
        <v>700</v>
      </c>
      <c r="L316" s="17" t="s">
        <v>1192</v>
      </c>
      <c r="N316" s="17" t="s">
        <v>1187</v>
      </c>
    </row>
    <row r="317" spans="1:15" x14ac:dyDescent="0.2">
      <c r="A317" s="14" t="str">
        <f t="shared" si="16"/>
        <v>Trnka J</v>
      </c>
      <c r="B317" s="20" t="str">
        <f t="shared" si="17"/>
        <v>I</v>
      </c>
      <c r="C317" s="14">
        <f t="shared" si="18"/>
        <v>49216.398000000001</v>
      </c>
      <c r="D317" s="17" t="str">
        <f t="shared" si="19"/>
        <v>vis</v>
      </c>
      <c r="E317" s="50">
        <f>VLOOKUP(C317,'Active 1'!C$21:E$746,3,FALSE)</f>
        <v>6161.9878116336331</v>
      </c>
      <c r="G317" s="17">
        <v>716</v>
      </c>
      <c r="H317" s="17">
        <v>-4.2900000000000001E-2</v>
      </c>
      <c r="I317" s="17">
        <v>49216.398000000001</v>
      </c>
      <c r="J317" s="17" t="s">
        <v>724</v>
      </c>
      <c r="K317" s="17" t="s">
        <v>700</v>
      </c>
      <c r="L317" s="17" t="s">
        <v>1193</v>
      </c>
      <c r="O317" s="17" t="s">
        <v>1187</v>
      </c>
    </row>
    <row r="318" spans="1:15" x14ac:dyDescent="0.2">
      <c r="A318" s="14" t="str">
        <f t="shared" si="16"/>
        <v>Kolarik Ma</v>
      </c>
      <c r="B318" s="20" t="str">
        <f t="shared" si="17"/>
        <v>I</v>
      </c>
      <c r="C318" s="14">
        <f t="shared" si="18"/>
        <v>49216.398000000001</v>
      </c>
      <c r="D318" s="17" t="str">
        <f t="shared" si="19"/>
        <v>vis</v>
      </c>
      <c r="E318" s="50">
        <f>VLOOKUP(C318,'Active 1'!C$21:E$746,3,FALSE)</f>
        <v>6161.9878116336331</v>
      </c>
      <c r="G318" s="17">
        <v>716</v>
      </c>
      <c r="H318" s="17">
        <v>-4.2900000000000001E-2</v>
      </c>
      <c r="I318" s="17">
        <v>49216.398000000001</v>
      </c>
      <c r="J318" s="17" t="s">
        <v>724</v>
      </c>
      <c r="K318" s="17" t="s">
        <v>700</v>
      </c>
      <c r="L318" s="17" t="s">
        <v>1194</v>
      </c>
      <c r="N318" s="17" t="s">
        <v>1187</v>
      </c>
    </row>
    <row r="319" spans="1:15" x14ac:dyDescent="0.2">
      <c r="A319" s="14" t="str">
        <f t="shared" si="16"/>
        <v>Koss Karel</v>
      </c>
      <c r="B319" s="20" t="str">
        <f t="shared" si="17"/>
        <v>I</v>
      </c>
      <c r="C319" s="14">
        <f t="shared" si="18"/>
        <v>49216.398999999998</v>
      </c>
      <c r="D319" s="17" t="str">
        <f t="shared" si="19"/>
        <v>vis</v>
      </c>
      <c r="E319" s="50">
        <f>VLOOKUP(C319,'Active 1'!C$21:E$746,3,FALSE)</f>
        <v>6161.9884572722776</v>
      </c>
      <c r="G319" s="17">
        <v>716</v>
      </c>
      <c r="H319" s="17">
        <v>-4.19E-2</v>
      </c>
      <c r="I319" s="17">
        <v>49216.398999999998</v>
      </c>
      <c r="J319" s="17" t="s">
        <v>724</v>
      </c>
      <c r="K319" s="17" t="s">
        <v>700</v>
      </c>
      <c r="L319" s="17" t="s">
        <v>1195</v>
      </c>
      <c r="N319" s="17" t="s">
        <v>1187</v>
      </c>
    </row>
    <row r="320" spans="1:15" x14ac:dyDescent="0.2">
      <c r="A320" s="14" t="str">
        <f t="shared" si="16"/>
        <v>Kozubik D</v>
      </c>
      <c r="B320" s="20" t="str">
        <f t="shared" si="17"/>
        <v>I</v>
      </c>
      <c r="C320" s="14">
        <f t="shared" si="18"/>
        <v>49216.400999999998</v>
      </c>
      <c r="D320" s="17" t="str">
        <f t="shared" si="19"/>
        <v>vis</v>
      </c>
      <c r="E320" s="50">
        <f>VLOOKUP(C320,'Active 1'!C$21:E$746,3,FALSE)</f>
        <v>6161.9897485495703</v>
      </c>
      <c r="G320" s="17">
        <v>716</v>
      </c>
      <c r="H320" s="17">
        <v>-3.9899999999999998E-2</v>
      </c>
      <c r="I320" s="17">
        <v>49216.400999999998</v>
      </c>
      <c r="J320" s="17" t="s">
        <v>724</v>
      </c>
      <c r="K320" s="17" t="s">
        <v>700</v>
      </c>
      <c r="L320" s="17" t="s">
        <v>1196</v>
      </c>
      <c r="N320" s="17" t="s">
        <v>1187</v>
      </c>
    </row>
    <row r="321" spans="1:15" x14ac:dyDescent="0.2">
      <c r="A321" s="14" t="str">
        <f t="shared" si="16"/>
        <v>Mizera M</v>
      </c>
      <c r="B321" s="20" t="str">
        <f t="shared" si="17"/>
        <v>I</v>
      </c>
      <c r="C321" s="14">
        <f t="shared" si="18"/>
        <v>49216.402000000002</v>
      </c>
      <c r="D321" s="17" t="str">
        <f t="shared" si="19"/>
        <v>vis</v>
      </c>
      <c r="E321" s="50">
        <f>VLOOKUP(C321,'Active 1'!C$21:E$746,3,FALSE)</f>
        <v>6161.9903941882194</v>
      </c>
      <c r="G321" s="17">
        <v>716</v>
      </c>
      <c r="H321" s="17">
        <v>-3.8899999999999997E-2</v>
      </c>
      <c r="I321" s="17">
        <v>49216.402000000002</v>
      </c>
      <c r="J321" s="17" t="s">
        <v>724</v>
      </c>
      <c r="K321" s="17" t="s">
        <v>700</v>
      </c>
      <c r="L321" s="17" t="s">
        <v>1197</v>
      </c>
      <c r="N321" s="17" t="s">
        <v>1187</v>
      </c>
    </row>
    <row r="322" spans="1:15" x14ac:dyDescent="0.2">
      <c r="A322" s="14" t="str">
        <f t="shared" si="16"/>
        <v>Sobotka P</v>
      </c>
      <c r="B322" s="20" t="str">
        <f t="shared" si="17"/>
        <v>I</v>
      </c>
      <c r="C322" s="14">
        <f t="shared" si="18"/>
        <v>49487.430999999997</v>
      </c>
      <c r="D322" s="17" t="str">
        <f t="shared" si="19"/>
        <v>vis</v>
      </c>
      <c r="E322" s="50">
        <f>VLOOKUP(C322,'Active 1'!C$21:E$746,3,FALSE)</f>
        <v>6336.9771908778976</v>
      </c>
      <c r="G322" s="17">
        <v>891</v>
      </c>
      <c r="H322" s="17">
        <v>-5.9700000000000003E-2</v>
      </c>
      <c r="I322" s="17">
        <v>49487.430999999997</v>
      </c>
      <c r="J322" s="17" t="s">
        <v>724</v>
      </c>
      <c r="K322" s="17" t="s">
        <v>700</v>
      </c>
      <c r="L322" s="17" t="s">
        <v>1198</v>
      </c>
      <c r="N322" s="17" t="s">
        <v>1187</v>
      </c>
    </row>
    <row r="323" spans="1:15" x14ac:dyDescent="0.2">
      <c r="A323" s="14" t="str">
        <f t="shared" si="16"/>
        <v>Rusnak M</v>
      </c>
      <c r="B323" s="20" t="str">
        <f t="shared" si="17"/>
        <v>I</v>
      </c>
      <c r="C323" s="14">
        <f t="shared" si="18"/>
        <v>49535.436999999998</v>
      </c>
      <c r="D323" s="17" t="str">
        <f t="shared" si="19"/>
        <v>vis</v>
      </c>
      <c r="E323" s="50">
        <f>VLOOKUP(C323,'Active 1'!C$21:E$746,3,FALSE)</f>
        <v>6367.9717197360087</v>
      </c>
      <c r="G323" s="17">
        <v>922</v>
      </c>
      <c r="H323" s="17">
        <v>-6.8199999999999997E-2</v>
      </c>
      <c r="I323" s="17">
        <v>49535.436999999998</v>
      </c>
      <c r="J323" s="17" t="s">
        <v>724</v>
      </c>
      <c r="K323" s="17" t="s">
        <v>700</v>
      </c>
      <c r="L323" s="17" t="s">
        <v>1199</v>
      </c>
      <c r="N323" s="17" t="s">
        <v>1187</v>
      </c>
    </row>
    <row r="324" spans="1:15" x14ac:dyDescent="0.2">
      <c r="A324" s="14" t="str">
        <f t="shared" si="16"/>
        <v>Parada M</v>
      </c>
      <c r="B324" s="20" t="str">
        <f t="shared" si="17"/>
        <v>I</v>
      </c>
      <c r="C324" s="14">
        <f t="shared" si="18"/>
        <v>49535.445</v>
      </c>
      <c r="D324" s="17" t="str">
        <f t="shared" si="19"/>
        <v>vis</v>
      </c>
      <c r="E324" s="50">
        <f>VLOOKUP(C324,'Active 1'!C$21:E$746,3,FALSE)</f>
        <v>6367.9768848451813</v>
      </c>
      <c r="G324" s="17">
        <v>922</v>
      </c>
      <c r="H324" s="17">
        <v>-6.0199999999999997E-2</v>
      </c>
      <c r="I324" s="17">
        <v>49535.445</v>
      </c>
      <c r="J324" s="17" t="s">
        <v>724</v>
      </c>
      <c r="K324" s="17" t="s">
        <v>700</v>
      </c>
      <c r="L324" s="17" t="s">
        <v>1200</v>
      </c>
      <c r="N324" s="17" t="s">
        <v>1187</v>
      </c>
    </row>
    <row r="325" spans="1:15" x14ac:dyDescent="0.2">
      <c r="A325" s="14" t="str">
        <f t="shared" si="16"/>
        <v>Rottenborn M</v>
      </c>
      <c r="B325" s="20" t="str">
        <f t="shared" si="17"/>
        <v>I</v>
      </c>
      <c r="C325" s="14">
        <f t="shared" si="18"/>
        <v>49535.446000000004</v>
      </c>
      <c r="D325" s="17" t="str">
        <f t="shared" si="19"/>
        <v>vis</v>
      </c>
      <c r="E325" s="50">
        <f>VLOOKUP(C325,'Active 1'!C$21:E$746,3,FALSE)</f>
        <v>6367.9775304838304</v>
      </c>
      <c r="G325" s="17">
        <v>922</v>
      </c>
      <c r="H325" s="17">
        <v>-5.9200000000000003E-2</v>
      </c>
      <c r="I325" s="17">
        <v>49535.446000000004</v>
      </c>
      <c r="J325" s="17" t="s">
        <v>724</v>
      </c>
      <c r="K325" s="17" t="s">
        <v>700</v>
      </c>
      <c r="L325" s="17" t="s">
        <v>1201</v>
      </c>
      <c r="N325" s="17" t="s">
        <v>1187</v>
      </c>
    </row>
    <row r="326" spans="1:15" x14ac:dyDescent="0.2">
      <c r="A326" s="14" t="str">
        <f t="shared" si="16"/>
        <v>Stefanco M</v>
      </c>
      <c r="B326" s="20" t="str">
        <f t="shared" si="17"/>
        <v>I</v>
      </c>
      <c r="C326" s="14">
        <f t="shared" si="18"/>
        <v>49535.447</v>
      </c>
      <c r="D326" s="17" t="str">
        <f t="shared" si="19"/>
        <v>vis</v>
      </c>
      <c r="E326" s="50">
        <f>VLOOKUP(C326,'Active 1'!C$21:E$746,3,FALSE)</f>
        <v>6367.978176122474</v>
      </c>
      <c r="G326" s="17">
        <v>922</v>
      </c>
      <c r="H326" s="17">
        <v>-5.8200000000000002E-2</v>
      </c>
      <c r="I326" s="17">
        <v>49535.447</v>
      </c>
      <c r="J326" s="17" t="s">
        <v>724</v>
      </c>
      <c r="K326" s="17" t="s">
        <v>700</v>
      </c>
      <c r="L326" s="17" t="s">
        <v>1202</v>
      </c>
      <c r="N326" s="17" t="s">
        <v>1187</v>
      </c>
    </row>
    <row r="327" spans="1:15" x14ac:dyDescent="0.2">
      <c r="A327" s="14" t="str">
        <f t="shared" si="16"/>
        <v>Rusinko J</v>
      </c>
      <c r="B327" s="20" t="str">
        <f t="shared" si="17"/>
        <v>I</v>
      </c>
      <c r="C327" s="14">
        <f t="shared" si="18"/>
        <v>49535.453000000001</v>
      </c>
      <c r="D327" s="17" t="str">
        <f t="shared" si="19"/>
        <v>vis</v>
      </c>
      <c r="E327" s="50">
        <f>VLOOKUP(C327,'Active 1'!C$21:E$746,3,FALSE)</f>
        <v>6367.982049954353</v>
      </c>
      <c r="G327" s="17">
        <v>922</v>
      </c>
      <c r="H327" s="17">
        <v>-5.2200000000000003E-2</v>
      </c>
      <c r="I327" s="17">
        <v>49535.453000000001</v>
      </c>
      <c r="J327" s="17" t="s">
        <v>724</v>
      </c>
      <c r="K327" s="17" t="s">
        <v>700</v>
      </c>
      <c r="L327" s="17" t="s">
        <v>1203</v>
      </c>
      <c r="N327" s="17" t="s">
        <v>1187</v>
      </c>
    </row>
    <row r="328" spans="1:15" x14ac:dyDescent="0.2">
      <c r="A328" s="14" t="str">
        <f t="shared" si="16"/>
        <v>Vanko M</v>
      </c>
      <c r="B328" s="20" t="str">
        <f t="shared" si="17"/>
        <v>I</v>
      </c>
      <c r="C328" s="14">
        <f t="shared" si="18"/>
        <v>49535.455000000002</v>
      </c>
      <c r="D328" s="17" t="str">
        <f t="shared" si="19"/>
        <v>vis</v>
      </c>
      <c r="E328" s="50">
        <f>VLOOKUP(C328,'Active 1'!C$21:E$746,3,FALSE)</f>
        <v>6367.9833412316466</v>
      </c>
      <c r="G328" s="17">
        <v>922</v>
      </c>
      <c r="H328" s="17">
        <v>-5.0200000000000002E-2</v>
      </c>
      <c r="I328" s="17">
        <v>49535.455000000002</v>
      </c>
      <c r="J328" s="17" t="s">
        <v>724</v>
      </c>
      <c r="K328" s="17" t="s">
        <v>700</v>
      </c>
      <c r="L328" s="17" t="s">
        <v>1204</v>
      </c>
      <c r="O328" s="17" t="s">
        <v>1187</v>
      </c>
    </row>
    <row r="329" spans="1:15" x14ac:dyDescent="0.2">
      <c r="A329" s="14" t="str">
        <f t="shared" si="16"/>
        <v>Fedorisin J</v>
      </c>
      <c r="B329" s="20" t="str">
        <f t="shared" si="17"/>
        <v>I</v>
      </c>
      <c r="C329" s="14">
        <f t="shared" si="18"/>
        <v>49535.455999999998</v>
      </c>
      <c r="D329" s="17" t="str">
        <f t="shared" si="19"/>
        <v>vis</v>
      </c>
      <c r="E329" s="50">
        <f>VLOOKUP(C329,'Active 1'!C$21:E$746,3,FALSE)</f>
        <v>6367.9839868702902</v>
      </c>
      <c r="G329" s="17">
        <v>922</v>
      </c>
      <c r="H329" s="17">
        <v>-4.9200000000000001E-2</v>
      </c>
      <c r="I329" s="17">
        <v>49535.455999999998</v>
      </c>
      <c r="J329" s="17" t="s">
        <v>724</v>
      </c>
      <c r="K329" s="17" t="s">
        <v>700</v>
      </c>
      <c r="L329" s="17" t="s">
        <v>1178</v>
      </c>
      <c r="N329" s="17" t="s">
        <v>1187</v>
      </c>
    </row>
    <row r="330" spans="1:15" x14ac:dyDescent="0.2">
      <c r="A330" s="14" t="str">
        <f t="shared" si="16"/>
        <v>Jirout J</v>
      </c>
      <c r="B330" s="20" t="str">
        <f t="shared" si="17"/>
        <v>I</v>
      </c>
      <c r="C330" s="14">
        <f t="shared" si="18"/>
        <v>49535.46</v>
      </c>
      <c r="D330" s="17" t="str">
        <f t="shared" si="19"/>
        <v>vis</v>
      </c>
      <c r="E330" s="50">
        <f>VLOOKUP(C330,'Active 1'!C$21:E$746,3,FALSE)</f>
        <v>6367.9865694248765</v>
      </c>
      <c r="G330" s="17">
        <v>922</v>
      </c>
      <c r="H330" s="17">
        <v>-4.5199999999999997E-2</v>
      </c>
      <c r="I330" s="17">
        <v>49535.46</v>
      </c>
      <c r="J330" s="17" t="s">
        <v>724</v>
      </c>
      <c r="K330" s="17" t="s">
        <v>700</v>
      </c>
      <c r="L330" s="17" t="s">
        <v>1205</v>
      </c>
      <c r="N330" s="17" t="s">
        <v>1187</v>
      </c>
    </row>
    <row r="331" spans="1:15" x14ac:dyDescent="0.2">
      <c r="A331" s="14" t="str">
        <f t="shared" ref="A331:A384" si="20">L331</f>
        <v>Polak J</v>
      </c>
      <c r="B331" s="20" t="str">
        <f t="shared" ref="B331:B384" si="21">IF(J331="s","II","I")</f>
        <v>I</v>
      </c>
      <c r="C331" s="14">
        <f t="shared" ref="C331:C384" si="22">I331</f>
        <v>49535.468999999997</v>
      </c>
      <c r="D331" s="17" t="str">
        <f t="shared" ref="D331:D384" si="23">K331</f>
        <v>vis</v>
      </c>
      <c r="E331" s="50">
        <f>VLOOKUP(C331,'Active 1'!C$21:E$746,3,FALSE)</f>
        <v>6367.9923801726927</v>
      </c>
      <c r="G331" s="17">
        <v>922</v>
      </c>
      <c r="H331" s="17">
        <v>-3.6200000000000003E-2</v>
      </c>
      <c r="I331" s="17">
        <v>49535.468999999997</v>
      </c>
      <c r="J331" s="17" t="s">
        <v>724</v>
      </c>
      <c r="K331" s="17" t="s">
        <v>700</v>
      </c>
      <c r="L331" s="17" t="s">
        <v>1206</v>
      </c>
      <c r="O331" s="17" t="s">
        <v>1187</v>
      </c>
    </row>
    <row r="332" spans="1:15" x14ac:dyDescent="0.2">
      <c r="A332" s="14" t="str">
        <f t="shared" si="20"/>
        <v>Skalak P</v>
      </c>
      <c r="B332" s="20" t="str">
        <f t="shared" si="21"/>
        <v>I</v>
      </c>
      <c r="C332" s="14">
        <f t="shared" si="22"/>
        <v>49535.470999999998</v>
      </c>
      <c r="D332" s="17" t="str">
        <f t="shared" si="23"/>
        <v>vis</v>
      </c>
      <c r="E332" s="50">
        <f>VLOOKUP(C332,'Active 1'!C$21:E$746,3,FALSE)</f>
        <v>6367.9936714499854</v>
      </c>
      <c r="G332" s="17">
        <v>922</v>
      </c>
      <c r="H332" s="17">
        <v>-3.4200000000000001E-2</v>
      </c>
      <c r="I332" s="17">
        <v>49535.470999999998</v>
      </c>
      <c r="J332" s="17" t="s">
        <v>724</v>
      </c>
      <c r="K332" s="17" t="s">
        <v>700</v>
      </c>
      <c r="L332" s="17" t="s">
        <v>1207</v>
      </c>
      <c r="N332" s="17" t="s">
        <v>1187</v>
      </c>
    </row>
    <row r="333" spans="1:15" x14ac:dyDescent="0.2">
      <c r="A333" s="14" t="str">
        <f t="shared" si="20"/>
        <v>Dahm Michael</v>
      </c>
      <c r="B333" s="20" t="str">
        <f t="shared" si="21"/>
        <v>I</v>
      </c>
      <c r="C333" s="14">
        <f t="shared" si="22"/>
        <v>49535.472000000002</v>
      </c>
      <c r="D333" s="17" t="str">
        <f t="shared" si="23"/>
        <v>vis</v>
      </c>
      <c r="E333" s="50">
        <f>VLOOKUP(C333,'Active 1'!C$21:E$746,3,FALSE)</f>
        <v>6367.9943170886345</v>
      </c>
      <c r="G333" s="17">
        <v>922</v>
      </c>
      <c r="H333" s="17">
        <v>-3.32E-2</v>
      </c>
      <c r="I333" s="17">
        <v>49535.472000000002</v>
      </c>
      <c r="J333" s="17" t="s">
        <v>724</v>
      </c>
      <c r="K333" s="17" t="s">
        <v>700</v>
      </c>
      <c r="L333" s="17" t="s">
        <v>1073</v>
      </c>
      <c r="N333" s="17" t="s">
        <v>1074</v>
      </c>
    </row>
    <row r="334" spans="1:15" x14ac:dyDescent="0.2">
      <c r="A334" s="14" t="str">
        <f t="shared" si="20"/>
        <v>Lutcha P</v>
      </c>
      <c r="B334" s="20" t="str">
        <f t="shared" si="21"/>
        <v>I</v>
      </c>
      <c r="C334" s="14">
        <f t="shared" si="22"/>
        <v>49566.417999999998</v>
      </c>
      <c r="D334" s="17" t="str">
        <f t="shared" si="23"/>
        <v>vis</v>
      </c>
      <c r="E334" s="50">
        <f>VLOOKUP(C334,'Active 1'!C$21:E$746,3,FALSE)</f>
        <v>6387.9742506395023</v>
      </c>
      <c r="G334" s="17">
        <v>942</v>
      </c>
      <c r="H334" s="17">
        <v>-6.4399999999999999E-2</v>
      </c>
      <c r="I334" s="17">
        <v>49566.417999999998</v>
      </c>
      <c r="J334" s="17" t="s">
        <v>724</v>
      </c>
      <c r="K334" s="17" t="s">
        <v>700</v>
      </c>
      <c r="L334" s="17" t="s">
        <v>1158</v>
      </c>
      <c r="N334" s="17" t="s">
        <v>1187</v>
      </c>
    </row>
    <row r="335" spans="1:15" x14ac:dyDescent="0.2">
      <c r="A335" s="14" t="str">
        <f t="shared" si="20"/>
        <v>Hajek P</v>
      </c>
      <c r="B335" s="20" t="str">
        <f t="shared" si="21"/>
        <v>I</v>
      </c>
      <c r="C335" s="14">
        <f t="shared" si="22"/>
        <v>49566.425000000003</v>
      </c>
      <c r="D335" s="17" t="str">
        <f t="shared" si="23"/>
        <v>vis</v>
      </c>
      <c r="E335" s="50">
        <f>VLOOKUP(C335,'Active 1'!C$21:E$746,3,FALSE)</f>
        <v>6387.9787701100304</v>
      </c>
      <c r="G335" s="17">
        <v>942</v>
      </c>
      <c r="H335" s="17">
        <v>-5.74E-2</v>
      </c>
      <c r="I335" s="17">
        <v>49566.425000000003</v>
      </c>
      <c r="J335" s="17" t="s">
        <v>724</v>
      </c>
      <c r="K335" s="17" t="s">
        <v>700</v>
      </c>
      <c r="L335" s="17" t="s">
        <v>1208</v>
      </c>
      <c r="O335" s="17" t="s">
        <v>1187</v>
      </c>
    </row>
    <row r="336" spans="1:15" x14ac:dyDescent="0.2">
      <c r="A336" s="14" t="str">
        <f t="shared" si="20"/>
        <v>Mokry K</v>
      </c>
      <c r="B336" s="20" t="str">
        <f t="shared" si="21"/>
        <v>I</v>
      </c>
      <c r="C336" s="14">
        <f t="shared" si="22"/>
        <v>49566.425999999999</v>
      </c>
      <c r="D336" s="17" t="str">
        <f t="shared" si="23"/>
        <v>vis</v>
      </c>
      <c r="E336" s="50">
        <f>VLOOKUP(C336,'Active 1'!C$21:E$746,3,FALSE)</f>
        <v>6387.9794157486749</v>
      </c>
      <c r="G336" s="17">
        <v>942</v>
      </c>
      <c r="H336" s="17">
        <v>-5.6399999999999999E-2</v>
      </c>
      <c r="I336" s="17">
        <v>49566.425999999999</v>
      </c>
      <c r="J336" s="17" t="s">
        <v>724</v>
      </c>
      <c r="K336" s="17" t="s">
        <v>700</v>
      </c>
      <c r="L336" s="17" t="s">
        <v>1209</v>
      </c>
      <c r="O336" s="17" t="s">
        <v>1187</v>
      </c>
    </row>
    <row r="337" spans="1:15" x14ac:dyDescent="0.2">
      <c r="A337" s="14" t="str">
        <f t="shared" si="20"/>
        <v>Honzik L</v>
      </c>
      <c r="B337" s="20" t="str">
        <f t="shared" si="21"/>
        <v>I</v>
      </c>
      <c r="C337" s="14">
        <f t="shared" si="22"/>
        <v>49569.514999999999</v>
      </c>
      <c r="D337" s="17" t="str">
        <f t="shared" si="23"/>
        <v>vis</v>
      </c>
      <c r="E337" s="50">
        <f>VLOOKUP(C337,'Active 1'!C$21:E$746,3,FALSE)</f>
        <v>6389.9737935273424</v>
      </c>
      <c r="G337" s="17">
        <v>944</v>
      </c>
      <c r="H337" s="17">
        <v>-6.5100000000000005E-2</v>
      </c>
      <c r="I337" s="17">
        <v>49569.514999999999</v>
      </c>
      <c r="J337" s="17" t="s">
        <v>724</v>
      </c>
      <c r="K337" s="17" t="s">
        <v>700</v>
      </c>
      <c r="L337" s="17" t="s">
        <v>1211</v>
      </c>
      <c r="N337" s="17" t="s">
        <v>1187</v>
      </c>
    </row>
    <row r="338" spans="1:15" x14ac:dyDescent="0.2">
      <c r="A338" s="14" t="str">
        <f t="shared" si="20"/>
        <v>Rottenborn M</v>
      </c>
      <c r="B338" s="20" t="str">
        <f t="shared" si="21"/>
        <v>I</v>
      </c>
      <c r="C338" s="14">
        <f t="shared" si="22"/>
        <v>49569.519</v>
      </c>
      <c r="D338" s="17" t="str">
        <f t="shared" si="23"/>
        <v>vis</v>
      </c>
      <c r="E338" s="50">
        <f>VLOOKUP(C338,'Active 1'!C$21:E$746,3,FALSE)</f>
        <v>6389.9763760819278</v>
      </c>
      <c r="G338" s="17">
        <v>944</v>
      </c>
      <c r="H338" s="17">
        <v>-6.1100000000000002E-2</v>
      </c>
      <c r="I338" s="17">
        <v>49569.519</v>
      </c>
      <c r="J338" s="17" t="s">
        <v>724</v>
      </c>
      <c r="K338" s="17" t="s">
        <v>700</v>
      </c>
      <c r="L338" s="17" t="s">
        <v>1201</v>
      </c>
      <c r="N338" s="17" t="s">
        <v>1187</v>
      </c>
    </row>
    <row r="339" spans="1:15" x14ac:dyDescent="0.2">
      <c r="A339" s="14" t="str">
        <f t="shared" si="20"/>
        <v>Kratochvil A</v>
      </c>
      <c r="B339" s="20" t="str">
        <f t="shared" si="21"/>
        <v>I</v>
      </c>
      <c r="C339" s="14">
        <f t="shared" si="22"/>
        <v>49569.538</v>
      </c>
      <c r="D339" s="17" t="str">
        <f t="shared" si="23"/>
        <v>vis</v>
      </c>
      <c r="E339" s="50">
        <f>VLOOKUP(C339,'Active 1'!C$21:E$746,3,FALSE)</f>
        <v>6389.9886432162093</v>
      </c>
      <c r="G339" s="17">
        <v>944</v>
      </c>
      <c r="H339" s="17">
        <v>-4.2099999999999999E-2</v>
      </c>
      <c r="I339" s="17">
        <v>49569.538</v>
      </c>
      <c r="J339" s="17" t="s">
        <v>724</v>
      </c>
      <c r="K339" s="17" t="s">
        <v>700</v>
      </c>
      <c r="L339" s="17" t="s">
        <v>1212</v>
      </c>
      <c r="N339" s="17" t="s">
        <v>1187</v>
      </c>
    </row>
    <row r="340" spans="1:15" x14ac:dyDescent="0.2">
      <c r="A340" s="14" t="str">
        <f t="shared" si="20"/>
        <v>Mocek J</v>
      </c>
      <c r="B340" s="20" t="str">
        <f t="shared" si="21"/>
        <v>I</v>
      </c>
      <c r="C340" s="14">
        <f t="shared" si="22"/>
        <v>49569.538</v>
      </c>
      <c r="D340" s="17" t="str">
        <f t="shared" si="23"/>
        <v>vis</v>
      </c>
      <c r="E340" s="50">
        <f>VLOOKUP(C340,'Active 1'!C$21:E$746,3,FALSE)</f>
        <v>6389.9886432162093</v>
      </c>
      <c r="G340" s="17">
        <v>944</v>
      </c>
      <c r="H340" s="17">
        <v>-4.2099999999999999E-2</v>
      </c>
      <c r="I340" s="17">
        <v>49569.538</v>
      </c>
      <c r="J340" s="17" t="s">
        <v>724</v>
      </c>
      <c r="K340" s="17" t="s">
        <v>700</v>
      </c>
      <c r="L340" s="17" t="s">
        <v>1213</v>
      </c>
      <c r="O340" s="17" t="s">
        <v>1187</v>
      </c>
    </row>
    <row r="341" spans="1:15" x14ac:dyDescent="0.2">
      <c r="A341" s="14" t="str">
        <f t="shared" si="20"/>
        <v>Molik Petr</v>
      </c>
      <c r="B341" s="20" t="str">
        <f t="shared" si="21"/>
        <v>I</v>
      </c>
      <c r="C341" s="14">
        <f t="shared" si="22"/>
        <v>49580.387000000002</v>
      </c>
      <c r="D341" s="17" t="str">
        <f t="shared" si="23"/>
        <v>vis</v>
      </c>
      <c r="E341" s="50">
        <f>VLOOKUP(C341,'Active 1'!C$21:E$746,3,FALSE)</f>
        <v>6396.9931768907854</v>
      </c>
      <c r="G341" s="17">
        <v>951</v>
      </c>
      <c r="H341" s="17">
        <v>-3.5099999999999999E-2</v>
      </c>
      <c r="I341" s="17">
        <v>49580.387000000002</v>
      </c>
      <c r="J341" s="17" t="s">
        <v>724</v>
      </c>
      <c r="K341" s="17" t="s">
        <v>700</v>
      </c>
      <c r="L341" s="17" t="s">
        <v>1075</v>
      </c>
      <c r="N341" s="17" t="s">
        <v>1076</v>
      </c>
    </row>
    <row r="342" spans="1:15" x14ac:dyDescent="0.2">
      <c r="A342" s="14" t="str">
        <f t="shared" si="20"/>
        <v>Kleikamp Wilhelm</v>
      </c>
      <c r="B342" s="20" t="str">
        <f t="shared" si="21"/>
        <v>I</v>
      </c>
      <c r="C342" s="14">
        <f t="shared" si="22"/>
        <v>49899.447500000002</v>
      </c>
      <c r="D342" s="17" t="str">
        <f t="shared" si="23"/>
        <v>ccd</v>
      </c>
      <c r="E342" s="50">
        <f>VLOOKUP(C342,'Active 1'!C$21:E$746,3,FALSE)</f>
        <v>6602.9909662240598</v>
      </c>
      <c r="G342" s="17">
        <v>1157</v>
      </c>
      <c r="H342" s="17">
        <v>-3.8899999999999997E-2</v>
      </c>
      <c r="I342" s="17">
        <v>49899.447500000002</v>
      </c>
      <c r="J342" s="17" t="s">
        <v>724</v>
      </c>
      <c r="K342" s="17" t="s">
        <v>1077</v>
      </c>
      <c r="L342" s="17" t="s">
        <v>1078</v>
      </c>
      <c r="M342" s="17" t="s">
        <v>1079</v>
      </c>
    </row>
    <row r="343" spans="1:15" x14ac:dyDescent="0.2">
      <c r="A343" s="14" t="str">
        <f t="shared" si="20"/>
        <v>Ogloza Waldemar</v>
      </c>
      <c r="B343" s="20" t="str">
        <f t="shared" si="21"/>
        <v>I</v>
      </c>
      <c r="C343" s="14">
        <f t="shared" si="22"/>
        <v>50627.4058</v>
      </c>
      <c r="D343" s="17" t="str">
        <f t="shared" si="23"/>
        <v>B</v>
      </c>
      <c r="E343" s="50">
        <f>VLOOKUP(C343,'Active 1'!C$21:E$746,3,FALSE)</f>
        <v>7072.988977657028</v>
      </c>
      <c r="G343" s="17">
        <v>1627</v>
      </c>
      <c r="H343" s="17">
        <v>-4.2900000000000001E-2</v>
      </c>
      <c r="I343" s="17">
        <v>50627.4058</v>
      </c>
      <c r="J343" s="17" t="s">
        <v>724</v>
      </c>
      <c r="K343" s="17" t="s">
        <v>834</v>
      </c>
      <c r="L343" s="17" t="s">
        <v>1080</v>
      </c>
      <c r="N343" s="17" t="s">
        <v>1081</v>
      </c>
    </row>
    <row r="344" spans="1:15" x14ac:dyDescent="0.2">
      <c r="A344" s="14" t="str">
        <f t="shared" si="20"/>
        <v>Ogloza Waldemar</v>
      </c>
      <c r="B344" s="20" t="str">
        <f t="shared" si="21"/>
        <v>I</v>
      </c>
      <c r="C344" s="14">
        <f t="shared" si="22"/>
        <v>50675.420599999998</v>
      </c>
      <c r="D344" s="17" t="str">
        <f t="shared" si="23"/>
        <v>BV</v>
      </c>
      <c r="E344" s="50">
        <f>VLOOKUP(C344,'Active 1'!C$21:E$746,3,FALSE)</f>
        <v>7103.989188135225</v>
      </c>
      <c r="G344" s="17">
        <v>1658</v>
      </c>
      <c r="H344" s="17">
        <v>-4.2599999999999999E-2</v>
      </c>
      <c r="I344" s="17">
        <v>50675.420599999998</v>
      </c>
      <c r="J344" s="17" t="s">
        <v>724</v>
      </c>
      <c r="K344" s="17" t="s">
        <v>877</v>
      </c>
      <c r="L344" s="17" t="s">
        <v>1080</v>
      </c>
      <c r="N344" s="17" t="s">
        <v>1081</v>
      </c>
    </row>
    <row r="345" spans="1:15" x14ac:dyDescent="0.2">
      <c r="A345" s="14" t="str">
        <f t="shared" si="20"/>
        <v>Zola Stanislaw</v>
      </c>
      <c r="B345" s="20" t="str">
        <f t="shared" si="21"/>
        <v>I</v>
      </c>
      <c r="C345" s="14">
        <f t="shared" si="22"/>
        <v>50943.3753</v>
      </c>
      <c r="D345" s="17" t="str">
        <f t="shared" si="23"/>
        <v>VR</v>
      </c>
      <c r="E345" s="50">
        <f>VLOOKUP(C345,'Active 1'!C$21:E$746,3,FALSE)</f>
        <v>7276.9910979343422</v>
      </c>
      <c r="G345" s="17">
        <v>1831</v>
      </c>
      <c r="H345" s="17">
        <v>-0.04</v>
      </c>
      <c r="I345" s="17">
        <v>50943.3753</v>
      </c>
      <c r="J345" s="17" t="s">
        <v>724</v>
      </c>
      <c r="K345" s="17" t="s">
        <v>1083</v>
      </c>
      <c r="L345" s="17" t="s">
        <v>1084</v>
      </c>
      <c r="N345" s="17" t="s">
        <v>1085</v>
      </c>
    </row>
    <row r="346" spans="1:15" x14ac:dyDescent="0.2">
      <c r="A346" s="14" t="str">
        <f t="shared" si="20"/>
        <v>Zola Stanislaw</v>
      </c>
      <c r="B346" s="20" t="str">
        <f t="shared" si="21"/>
        <v>II</v>
      </c>
      <c r="C346" s="14">
        <f t="shared" si="22"/>
        <v>50970.487300000001</v>
      </c>
      <c r="D346" s="17" t="str">
        <f t="shared" si="23"/>
        <v>VR</v>
      </c>
      <c r="E346" s="50">
        <f>VLOOKUP(C346,'Active 1'!C$21:E$746,3,FALSE)</f>
        <v>7294.4956529149931</v>
      </c>
      <c r="G346" s="17">
        <v>1848</v>
      </c>
      <c r="H346" s="17">
        <v>-3.2599999999999997E-2</v>
      </c>
      <c r="I346" s="17">
        <v>50970.487300000001</v>
      </c>
      <c r="J346" s="17" t="s">
        <v>1086</v>
      </c>
      <c r="K346" s="17" t="s">
        <v>1083</v>
      </c>
      <c r="L346" s="17" t="s">
        <v>1084</v>
      </c>
      <c r="N346" s="17" t="s">
        <v>1085</v>
      </c>
    </row>
    <row r="347" spans="1:15" x14ac:dyDescent="0.2">
      <c r="A347" s="14" t="str">
        <f t="shared" si="20"/>
        <v>Gozdal J</v>
      </c>
      <c r="B347" s="20" t="str">
        <f t="shared" si="21"/>
        <v>I</v>
      </c>
      <c r="C347" s="14">
        <f t="shared" si="22"/>
        <v>51691.472099999999</v>
      </c>
      <c r="D347" s="17" t="str">
        <f t="shared" si="23"/>
        <v>vis</v>
      </c>
      <c r="E347" s="50">
        <f>VLOOKUP(C347,'Active 1'!C$21:E$746,3,FALSE)</f>
        <v>7759.9913032474315</v>
      </c>
      <c r="G347" s="17">
        <v>2314</v>
      </c>
      <c r="H347" s="17">
        <v>-4.07E-2</v>
      </c>
      <c r="I347" s="17">
        <v>51691.472099999999</v>
      </c>
      <c r="J347" s="17" t="s">
        <v>724</v>
      </c>
      <c r="K347" s="17" t="s">
        <v>700</v>
      </c>
      <c r="L347" s="17" t="s">
        <v>1231</v>
      </c>
      <c r="N347" s="17" t="s">
        <v>1232</v>
      </c>
    </row>
    <row r="348" spans="1:15" x14ac:dyDescent="0.2">
      <c r="A348" s="14" t="str">
        <f t="shared" si="20"/>
        <v>Drozdz Marek</v>
      </c>
      <c r="B348" s="20" t="str">
        <f t="shared" si="21"/>
        <v>I</v>
      </c>
      <c r="C348" s="14">
        <f t="shared" si="22"/>
        <v>51784.402900000001</v>
      </c>
      <c r="D348" s="17" t="str">
        <f t="shared" si="23"/>
        <v>BVRI</v>
      </c>
      <c r="E348" s="50">
        <f>VLOOKUP(C348,'Active 1'!C$21:E$746,3,FALSE)</f>
        <v>7819.9910191664285</v>
      </c>
      <c r="G348" s="17">
        <v>2374</v>
      </c>
      <c r="H348" s="17">
        <v>-4.1200000000000001E-2</v>
      </c>
      <c r="I348" s="17">
        <v>51784.402900000001</v>
      </c>
      <c r="J348" s="17" t="s">
        <v>724</v>
      </c>
      <c r="K348" s="17" t="s">
        <v>1090</v>
      </c>
      <c r="L348" s="17" t="s">
        <v>1091</v>
      </c>
      <c r="N348" s="17" t="s">
        <v>1092</v>
      </c>
    </row>
    <row r="349" spans="1:15" x14ac:dyDescent="0.2">
      <c r="A349" s="14" t="str">
        <f t="shared" si="20"/>
        <v>Zajic T</v>
      </c>
      <c r="B349" s="20" t="str">
        <f t="shared" si="21"/>
        <v>II</v>
      </c>
      <c r="C349" s="14">
        <f t="shared" si="22"/>
        <v>52141.412799999998</v>
      </c>
      <c r="D349" s="17" t="str">
        <f t="shared" si="23"/>
        <v>vis</v>
      </c>
      <c r="E349" s="50">
        <f>VLOOKUP(C349,'Active 1'!C$21:E$746,3,FALSE)</f>
        <v>8050.490407746629</v>
      </c>
      <c r="G349" s="17">
        <v>2604</v>
      </c>
      <c r="H349" s="17">
        <v>-4.2200000000000001E-2</v>
      </c>
      <c r="I349" s="17">
        <v>52141.412799999998</v>
      </c>
      <c r="J349" s="17" t="s">
        <v>1086</v>
      </c>
      <c r="K349" s="17" t="s">
        <v>700</v>
      </c>
      <c r="L349" s="17" t="s">
        <v>1233</v>
      </c>
      <c r="O349" s="17" t="s">
        <v>1234</v>
      </c>
    </row>
    <row r="350" spans="1:15" x14ac:dyDescent="0.2">
      <c r="A350" s="14" t="str">
        <f t="shared" si="20"/>
        <v>Altuntas B</v>
      </c>
      <c r="B350" s="20" t="str">
        <f t="shared" si="21"/>
        <v>I</v>
      </c>
      <c r="C350" s="14">
        <f t="shared" si="22"/>
        <v>53164.442000000003</v>
      </c>
      <c r="D350" s="17" t="str">
        <f t="shared" si="23"/>
        <v>UBV</v>
      </c>
      <c r="E350" s="50">
        <f>VLOOKUP(C350,'Active 1'!C$21:E$746,3,FALSE)</f>
        <v>8710.997595641682</v>
      </c>
      <c r="G350" s="17">
        <v>3265</v>
      </c>
      <c r="H350" s="17">
        <v>-3.2800000000000003E-2</v>
      </c>
      <c r="I350" s="17">
        <v>53164.442000000003</v>
      </c>
      <c r="J350" s="17" t="s">
        <v>724</v>
      </c>
      <c r="K350" s="17" t="s">
        <v>1098</v>
      </c>
      <c r="L350" s="17" t="s">
        <v>1099</v>
      </c>
      <c r="N350" s="17" t="s">
        <v>1100</v>
      </c>
    </row>
    <row r="351" spans="1:15" x14ac:dyDescent="0.2">
      <c r="A351" s="14" t="str">
        <f t="shared" si="20"/>
        <v>Quester Wolfgang</v>
      </c>
      <c r="B351" s="20" t="str">
        <f t="shared" si="21"/>
        <v>I</v>
      </c>
      <c r="C351" s="14">
        <f t="shared" si="22"/>
        <v>53164.442000000003</v>
      </c>
      <c r="D351" s="17" t="str">
        <f t="shared" si="23"/>
        <v>ccd</v>
      </c>
      <c r="E351" s="50">
        <f>VLOOKUP(C351,'Active 1'!C$21:E$746,3,FALSE)</f>
        <v>8710.997595641682</v>
      </c>
      <c r="G351" s="17">
        <v>3265</v>
      </c>
      <c r="H351" s="17">
        <v>-3.2800000000000003E-2</v>
      </c>
      <c r="I351" s="17">
        <v>53164.442000000003</v>
      </c>
      <c r="J351" s="17" t="s">
        <v>724</v>
      </c>
      <c r="K351" s="17" t="s">
        <v>1077</v>
      </c>
      <c r="L351" s="17" t="s">
        <v>1101</v>
      </c>
      <c r="M351" s="17" t="s">
        <v>1102</v>
      </c>
    </row>
    <row r="352" spans="1:15" x14ac:dyDescent="0.2">
      <c r="A352" s="14" t="str">
        <f t="shared" si="20"/>
        <v>Dietrich M</v>
      </c>
      <c r="B352" s="20" t="str">
        <f t="shared" si="21"/>
        <v>I</v>
      </c>
      <c r="C352" s="14">
        <f t="shared" si="22"/>
        <v>53621.358200000002</v>
      </c>
      <c r="D352" s="17" t="str">
        <f t="shared" si="23"/>
        <v>ccd</v>
      </c>
      <c r="E352" s="50">
        <f>VLOOKUP(C352,'Active 1'!C$21:E$746,3,FALSE)</f>
        <v>9006.0003525187021</v>
      </c>
      <c r="G352" s="17">
        <v>3560</v>
      </c>
      <c r="H352" s="17">
        <v>-2.92E-2</v>
      </c>
      <c r="I352" s="17">
        <v>53621.358200000002</v>
      </c>
      <c r="J352" s="17" t="s">
        <v>724</v>
      </c>
      <c r="K352" s="17" t="s">
        <v>1077</v>
      </c>
      <c r="L352" s="17" t="s">
        <v>1103</v>
      </c>
      <c r="N352" s="17" t="s">
        <v>1104</v>
      </c>
    </row>
    <row r="353" spans="1:15" x14ac:dyDescent="0.2">
      <c r="A353" s="14" t="str">
        <f t="shared" si="20"/>
        <v>Bialozynski J</v>
      </c>
      <c r="B353" s="20" t="str">
        <f t="shared" si="21"/>
        <v>I</v>
      </c>
      <c r="C353" s="14">
        <f t="shared" si="22"/>
        <v>54615.732499999998</v>
      </c>
      <c r="D353" s="17" t="str">
        <f t="shared" si="23"/>
        <v>ccd</v>
      </c>
      <c r="E353" s="50">
        <f>VLOOKUP(C353,'Active 1'!C$21:E$746,3,FALSE)</f>
        <v>9648.0068295656001</v>
      </c>
      <c r="G353" s="17">
        <v>4202</v>
      </c>
      <c r="H353" s="17">
        <v>-2.0400000000000001E-2</v>
      </c>
      <c r="I353" s="17">
        <v>54615.732499999998</v>
      </c>
      <c r="J353" s="17" t="s">
        <v>724</v>
      </c>
      <c r="K353" s="17" t="s">
        <v>1077</v>
      </c>
      <c r="L353" s="17" t="s">
        <v>1107</v>
      </c>
      <c r="N353" s="17" t="s">
        <v>1108</v>
      </c>
    </row>
    <row r="354" spans="1:15" x14ac:dyDescent="0.2">
      <c r="A354" s="14" t="str">
        <f t="shared" si="20"/>
        <v>Menzies K</v>
      </c>
      <c r="B354" s="20" t="str">
        <f t="shared" si="21"/>
        <v>I</v>
      </c>
      <c r="C354" s="14">
        <f t="shared" si="22"/>
        <v>54629.671900000001</v>
      </c>
      <c r="D354" s="17" t="str">
        <f t="shared" si="23"/>
        <v>ccd</v>
      </c>
      <c r="E354" s="50">
        <f>VLOOKUP(C354,'Active 1'!C$21:E$746,3,FALSE)</f>
        <v>9657.0066449129481</v>
      </c>
      <c r="G354" s="17">
        <v>4211</v>
      </c>
      <c r="H354" s="17">
        <v>-2.07E-2</v>
      </c>
      <c r="I354" s="17">
        <v>54629.671900000001</v>
      </c>
      <c r="J354" s="17" t="s">
        <v>724</v>
      </c>
      <c r="K354" s="17" t="s">
        <v>1077</v>
      </c>
      <c r="L354" s="17" t="s">
        <v>1109</v>
      </c>
      <c r="N354" s="17" t="s">
        <v>1108</v>
      </c>
    </row>
    <row r="355" spans="1:15" x14ac:dyDescent="0.2">
      <c r="A355" s="14" t="str">
        <f t="shared" si="20"/>
        <v>Samolyk G</v>
      </c>
      <c r="B355" s="20" t="str">
        <f t="shared" si="21"/>
        <v>I</v>
      </c>
      <c r="C355" s="14">
        <f t="shared" si="22"/>
        <v>54663.747499999998</v>
      </c>
      <c r="D355" s="17" t="str">
        <f t="shared" si="23"/>
        <v>ccd</v>
      </c>
      <c r="E355" s="50">
        <f>VLOOKUP(C355,'Active 1'!C$21:E$746,3,FALSE)</f>
        <v>9679.0071691715275</v>
      </c>
      <c r="G355" s="17">
        <v>4233</v>
      </c>
      <c r="H355" s="17">
        <v>-1.9900000000000001E-2</v>
      </c>
      <c r="I355" s="17">
        <v>54663.747499999998</v>
      </c>
      <c r="J355" s="17" t="s">
        <v>724</v>
      </c>
      <c r="K355" s="17" t="s">
        <v>1077</v>
      </c>
      <c r="L355" s="17" t="s">
        <v>1105</v>
      </c>
      <c r="N355" s="17" t="s">
        <v>1108</v>
      </c>
    </row>
    <row r="356" spans="1:15" x14ac:dyDescent="0.2">
      <c r="A356" s="14" t="str">
        <f t="shared" si="20"/>
        <v>Dworak Shawn</v>
      </c>
      <c r="B356" s="20" t="str">
        <f t="shared" si="21"/>
        <v>I</v>
      </c>
      <c r="C356" s="14">
        <f t="shared" si="22"/>
        <v>54937.897799999999</v>
      </c>
      <c r="D356" s="17" t="str">
        <f t="shared" si="23"/>
        <v>V</v>
      </c>
      <c r="E356" s="50">
        <f>VLOOKUP(C356,'Active 1'!C$21:E$746,3,FALSE)</f>
        <v>9856.009197768155</v>
      </c>
      <c r="G356" s="17">
        <v>4410</v>
      </c>
      <c r="H356" s="17">
        <v>-1.72E-2</v>
      </c>
      <c r="I356" s="17">
        <v>54937.897799999999</v>
      </c>
      <c r="J356" s="17" t="s">
        <v>724</v>
      </c>
      <c r="K356" s="17" t="s">
        <v>857</v>
      </c>
      <c r="L356" s="17" t="s">
        <v>1114</v>
      </c>
      <c r="N356" s="17" t="s">
        <v>1115</v>
      </c>
    </row>
    <row r="357" spans="1:15" x14ac:dyDescent="0.2">
      <c r="A357" s="14" t="str">
        <f t="shared" si="20"/>
        <v>Schirmer J</v>
      </c>
      <c r="B357" s="20" t="str">
        <f t="shared" si="21"/>
        <v>I</v>
      </c>
      <c r="C357" s="14">
        <f t="shared" si="22"/>
        <v>54987.461600000002</v>
      </c>
      <c r="D357" s="17" t="e">
        <f t="shared" si="23"/>
        <v>#NAME?</v>
      </c>
      <c r="E357" s="50">
        <f>VLOOKUP(C357,'Active 1'!C$21:E$746,3,FALSE)</f>
        <v>9888.009502509598</v>
      </c>
      <c r="G357" s="17">
        <v>4442</v>
      </c>
      <c r="H357" s="17">
        <v>-1.6799999999999999E-2</v>
      </c>
      <c r="I357" s="17">
        <v>54987.461600000002</v>
      </c>
      <c r="J357" s="17" t="s">
        <v>724</v>
      </c>
      <c r="K357" s="17" t="e">
        <f>-Ir</f>
        <v>#NAME?</v>
      </c>
      <c r="L357" s="17" t="s">
        <v>1116</v>
      </c>
      <c r="N357" s="17" t="s">
        <v>1117</v>
      </c>
    </row>
    <row r="358" spans="1:15" x14ac:dyDescent="0.2">
      <c r="A358" s="14" t="str">
        <f t="shared" si="20"/>
        <v>Samolyk G</v>
      </c>
      <c r="B358" s="20" t="str">
        <f t="shared" si="21"/>
        <v>I</v>
      </c>
      <c r="C358" s="14">
        <f t="shared" si="22"/>
        <v>54996.758399999999</v>
      </c>
      <c r="D358" s="17" t="str">
        <f t="shared" si="23"/>
        <v>ccd</v>
      </c>
      <c r="E358" s="50">
        <f>VLOOKUP(C358,'Active 1'!C$21:E$746,3,FALSE)</f>
        <v>9894.0118758772605</v>
      </c>
      <c r="G358" s="17">
        <v>4448</v>
      </c>
      <c r="H358" s="17">
        <v>-1.3100000000000001E-2</v>
      </c>
      <c r="I358" s="17">
        <v>54996.758399999999</v>
      </c>
      <c r="J358" s="17" t="s">
        <v>724</v>
      </c>
      <c r="K358" s="17" t="s">
        <v>1077</v>
      </c>
      <c r="L358" s="17" t="s">
        <v>1105</v>
      </c>
      <c r="N358" s="17" t="s">
        <v>1118</v>
      </c>
    </row>
    <row r="359" spans="1:15" x14ac:dyDescent="0.2">
      <c r="A359" s="14" t="str">
        <f t="shared" si="20"/>
        <v>Samolyk G</v>
      </c>
      <c r="B359" s="20" t="str">
        <f t="shared" si="21"/>
        <v>I</v>
      </c>
      <c r="C359" s="14">
        <f t="shared" si="22"/>
        <v>55346.801200000002</v>
      </c>
      <c r="D359" s="17" t="str">
        <f t="shared" si="23"/>
        <v>ccd</v>
      </c>
      <c r="E359" s="50">
        <f>VLOOKUP(C359,'Active 1'!C$21:E$746,3,FALSE)</f>
        <v>10120.01303544427</v>
      </c>
      <c r="G359" s="17">
        <v>4674</v>
      </c>
      <c r="H359" s="17">
        <v>-1.17E-2</v>
      </c>
      <c r="I359" s="17">
        <v>55346.801200000002</v>
      </c>
      <c r="J359" s="17" t="s">
        <v>724</v>
      </c>
      <c r="K359" s="17" t="s">
        <v>1077</v>
      </c>
      <c r="L359" s="17" t="s">
        <v>1105</v>
      </c>
      <c r="N359" s="17" t="s">
        <v>1119</v>
      </c>
    </row>
    <row r="360" spans="1:15" x14ac:dyDescent="0.2">
      <c r="A360" s="14" t="str">
        <f t="shared" si="20"/>
        <v>Lehky M.</v>
      </c>
      <c r="B360" s="20" t="str">
        <f t="shared" si="21"/>
        <v>I</v>
      </c>
      <c r="C360" s="14">
        <f t="shared" si="22"/>
        <v>55642.6345</v>
      </c>
      <c r="D360" s="17" t="str">
        <f t="shared" si="23"/>
        <v>I</v>
      </c>
      <c r="E360" s="50">
        <f>VLOOKUP(C360,'Active 1'!C$21:E$746,3,FALSE)</f>
        <v>10311.01444681035</v>
      </c>
      <c r="G360" s="17">
        <v>4865</v>
      </c>
      <c r="H360" s="17">
        <v>-9.9000000000000008E-3</v>
      </c>
      <c r="I360" s="17">
        <v>55642.6345</v>
      </c>
      <c r="J360" s="17" t="s">
        <v>724</v>
      </c>
      <c r="K360" s="17" t="s">
        <v>676</v>
      </c>
      <c r="L360" s="17" t="s">
        <v>1237</v>
      </c>
      <c r="N360" s="17" t="s">
        <v>1238</v>
      </c>
    </row>
    <row r="361" spans="1:15" x14ac:dyDescent="0.2">
      <c r="A361" s="14" t="str">
        <f t="shared" si="20"/>
        <v>Menzies K</v>
      </c>
      <c r="B361" s="20" t="str">
        <f t="shared" si="21"/>
        <v>I</v>
      </c>
      <c r="C361" s="14">
        <f t="shared" si="22"/>
        <v>55648.830300000001</v>
      </c>
      <c r="D361" s="17" t="str">
        <f t="shared" si="23"/>
        <v>V</v>
      </c>
      <c r="E361" s="50">
        <f>VLOOKUP(C361,'Active 1'!C$21:E$746,3,FALSE)</f>
        <v>10315.014694735592</v>
      </c>
      <c r="G361" s="17">
        <v>4869</v>
      </c>
      <c r="H361" s="17">
        <v>-9.5999999999999992E-3</v>
      </c>
      <c r="I361" s="17">
        <v>55648.830300000001</v>
      </c>
      <c r="J361" s="17" t="s">
        <v>724</v>
      </c>
      <c r="K361" s="17" t="s">
        <v>857</v>
      </c>
      <c r="L361" s="17" t="s">
        <v>1109</v>
      </c>
      <c r="N361" s="17" t="s">
        <v>1120</v>
      </c>
    </row>
    <row r="362" spans="1:15" x14ac:dyDescent="0.2">
      <c r="A362" s="14" t="str">
        <f t="shared" si="20"/>
        <v>Quester W</v>
      </c>
      <c r="B362" s="20" t="str">
        <f t="shared" si="21"/>
        <v>I</v>
      </c>
      <c r="C362" s="14">
        <f t="shared" si="22"/>
        <v>56460.440699999999</v>
      </c>
      <c r="D362" s="17" t="str">
        <f t="shared" si="23"/>
        <v>V</v>
      </c>
      <c r="E362" s="50">
        <f>VLOOKUP(C362,'Active 1'!C$21:E$746,3,FALSE)</f>
        <v>10839.02173477939</v>
      </c>
      <c r="G362" s="17">
        <v>5393</v>
      </c>
      <c r="H362" s="17">
        <v>2.9999999999999997E-4</v>
      </c>
      <c r="I362" s="17">
        <v>56460.440699999999</v>
      </c>
      <c r="J362" s="17" t="s">
        <v>724</v>
      </c>
      <c r="K362" s="17" t="s">
        <v>857</v>
      </c>
      <c r="L362" s="17" t="s">
        <v>952</v>
      </c>
      <c r="N362" s="17" t="s">
        <v>1123</v>
      </c>
    </row>
    <row r="363" spans="1:15" x14ac:dyDescent="0.2">
      <c r="A363" s="14" t="str">
        <f t="shared" si="20"/>
        <v>Pocher E</v>
      </c>
      <c r="B363" s="20" t="str">
        <f t="shared" si="21"/>
        <v>I</v>
      </c>
      <c r="C363" s="14">
        <f t="shared" si="22"/>
        <v>33430.506999999998</v>
      </c>
      <c r="D363" s="17" t="str">
        <f t="shared" si="23"/>
        <v>vis</v>
      </c>
      <c r="E363" s="50">
        <f>VLOOKUP(C363,'Active 1'!C$21:E$746,3,FALSE)</f>
        <v>-4029.9934855060606</v>
      </c>
      <c r="G363" s="17">
        <v>-9476</v>
      </c>
      <c r="H363" s="17">
        <v>6.4999999999999997E-3</v>
      </c>
      <c r="I363" s="17">
        <v>33430.506999999998</v>
      </c>
      <c r="J363" s="17" t="s">
        <v>724</v>
      </c>
      <c r="K363" s="17" t="s">
        <v>700</v>
      </c>
      <c r="L363" s="17" t="s">
        <v>920</v>
      </c>
      <c r="N363" s="17" t="s">
        <v>922</v>
      </c>
    </row>
    <row r="364" spans="1:15" x14ac:dyDescent="0.2">
      <c r="A364" s="14" t="str">
        <f t="shared" si="20"/>
        <v>Pocher E</v>
      </c>
      <c r="B364" s="20" t="str">
        <f t="shared" si="21"/>
        <v>I</v>
      </c>
      <c r="C364" s="14">
        <f t="shared" si="22"/>
        <v>33433.605000000003</v>
      </c>
      <c r="D364" s="17" t="str">
        <f t="shared" si="23"/>
        <v>vis</v>
      </c>
      <c r="E364" s="50">
        <f>VLOOKUP(C364,'Active 1'!C$21:E$746,3,FALSE)</f>
        <v>-4027.9932969795723</v>
      </c>
      <c r="G364" s="17">
        <v>-9474</v>
      </c>
      <c r="H364" s="17">
        <v>6.7000000000000002E-3</v>
      </c>
      <c r="I364" s="17">
        <v>33433.605000000003</v>
      </c>
      <c r="J364" s="17" t="s">
        <v>724</v>
      </c>
      <c r="K364" s="17" t="s">
        <v>700</v>
      </c>
      <c r="L364" s="17" t="s">
        <v>920</v>
      </c>
      <c r="N364" s="17" t="s">
        <v>922</v>
      </c>
    </row>
    <row r="365" spans="1:15" x14ac:dyDescent="0.2">
      <c r="A365" s="14" t="str">
        <f t="shared" si="20"/>
        <v>Alania I F</v>
      </c>
      <c r="B365" s="20" t="str">
        <f t="shared" si="21"/>
        <v>I</v>
      </c>
      <c r="C365" s="14">
        <f t="shared" si="22"/>
        <v>34593.330999999998</v>
      </c>
      <c r="D365" s="17">
        <f t="shared" si="23"/>
        <v>0</v>
      </c>
      <c r="E365" s="50">
        <f>VLOOKUP(C365,'Active 1'!C$21:E$746,3,FALSE)</f>
        <v>-3279.2293721680699</v>
      </c>
      <c r="G365" s="17">
        <v>-8726</v>
      </c>
      <c r="H365" s="17">
        <v>2.6499999999999999E-2</v>
      </c>
      <c r="I365" s="17">
        <v>34593.330999999998</v>
      </c>
      <c r="J365" s="17" t="s">
        <v>934</v>
      </c>
      <c r="L365" s="17" t="s">
        <v>935</v>
      </c>
      <c r="N365" s="17" t="s">
        <v>936</v>
      </c>
    </row>
    <row r="366" spans="1:15" x14ac:dyDescent="0.2">
      <c r="A366" s="14" t="str">
        <f t="shared" si="20"/>
        <v>GCVS</v>
      </c>
      <c r="B366" s="20" t="str">
        <f t="shared" si="21"/>
        <v>I</v>
      </c>
      <c r="C366" s="14">
        <f t="shared" si="22"/>
        <v>39672.378499999999</v>
      </c>
      <c r="D366" s="17" t="str">
        <f t="shared" si="23"/>
        <v>pg</v>
      </c>
      <c r="E366" s="50" t="e">
        <f>VLOOKUP(C366,'Active 1'!C$21:E$746,3,FALSE)</f>
        <v>#N/A</v>
      </c>
      <c r="G366" s="17">
        <v>-5446</v>
      </c>
      <c r="H366" s="17">
        <v>-1.17E-2</v>
      </c>
      <c r="I366" s="17">
        <v>39672.378499999999</v>
      </c>
      <c r="J366" s="17" t="s">
        <v>724</v>
      </c>
      <c r="K366" s="17" t="s">
        <v>711</v>
      </c>
      <c r="L366" s="17" t="s">
        <v>966</v>
      </c>
      <c r="O366" s="17" t="s">
        <v>967</v>
      </c>
    </row>
    <row r="367" spans="1:15" x14ac:dyDescent="0.2">
      <c r="A367" s="14" t="str">
        <f t="shared" si="20"/>
        <v>Hipparcos</v>
      </c>
      <c r="B367" s="20" t="str">
        <f t="shared" si="21"/>
        <v>I</v>
      </c>
      <c r="C367" s="14">
        <f t="shared" si="22"/>
        <v>48500.835200000001</v>
      </c>
      <c r="D367" s="17" t="str">
        <f t="shared" si="23"/>
        <v>V</v>
      </c>
      <c r="E367" s="50">
        <f>VLOOKUP(C367,'Active 1'!C$21:E$746,3,FALSE)</f>
        <v>5699.992814041866</v>
      </c>
      <c r="G367" s="17">
        <v>254</v>
      </c>
      <c r="H367" s="17">
        <v>-3.4200000000000001E-2</v>
      </c>
      <c r="I367" s="17">
        <v>48500.835200000001</v>
      </c>
      <c r="J367" s="17" t="s">
        <v>724</v>
      </c>
      <c r="K367" s="17" t="s">
        <v>857</v>
      </c>
      <c r="L367" s="17" t="s">
        <v>1067</v>
      </c>
      <c r="N367" s="17" t="s">
        <v>1068</v>
      </c>
    </row>
    <row r="368" spans="1:15" x14ac:dyDescent="0.2">
      <c r="A368" s="14" t="str">
        <f t="shared" si="20"/>
        <v>Meyer R</v>
      </c>
      <c r="B368" s="20" t="str">
        <f t="shared" si="21"/>
        <v>I</v>
      </c>
      <c r="C368" s="14">
        <f t="shared" si="22"/>
        <v>51053.343999999997</v>
      </c>
      <c r="D368" s="17" t="str">
        <f t="shared" si="23"/>
        <v>vis</v>
      </c>
      <c r="E368" s="50" t="e">
        <f>VLOOKUP(C368,'Active 1'!C$21:E$746,3,FALSE)</f>
        <v>#N/A</v>
      </c>
      <c r="G368" s="17">
        <v>1902</v>
      </c>
      <c r="H368" s="17">
        <v>-4.0099999999999997E-2</v>
      </c>
      <c r="I368" s="17">
        <v>51053.343999999997</v>
      </c>
      <c r="J368" s="17" t="s">
        <v>724</v>
      </c>
      <c r="K368" s="17" t="s">
        <v>700</v>
      </c>
      <c r="L368" s="17" t="s">
        <v>1087</v>
      </c>
      <c r="O368" s="17" t="s">
        <v>1088</v>
      </c>
    </row>
    <row r="369" spans="1:15" x14ac:dyDescent="0.2">
      <c r="A369" s="14" t="str">
        <f t="shared" si="20"/>
        <v>Paschke Anton</v>
      </c>
      <c r="B369" s="20" t="str">
        <f t="shared" si="21"/>
        <v>I</v>
      </c>
      <c r="C369" s="14">
        <f t="shared" si="22"/>
        <v>51277.909</v>
      </c>
      <c r="D369" s="17" t="str">
        <f t="shared" si="23"/>
        <v>ccd</v>
      </c>
      <c r="E369" s="50">
        <f>VLOOKUP(C369,'Active 1'!C$21:E$746,3,FALSE)</f>
        <v>7492.9789831707822</v>
      </c>
      <c r="G369" s="17">
        <v>2047</v>
      </c>
      <c r="H369" s="17">
        <v>-5.9200000000000003E-2</v>
      </c>
      <c r="I369" s="17">
        <v>51277.909</v>
      </c>
      <c r="J369" s="17" t="s">
        <v>724</v>
      </c>
      <c r="K369" s="17" t="s">
        <v>1077</v>
      </c>
      <c r="L369" s="17" t="s">
        <v>1057</v>
      </c>
      <c r="N369" s="17" t="s">
        <v>1089</v>
      </c>
    </row>
    <row r="370" spans="1:15" x14ac:dyDescent="0.2">
      <c r="A370" s="14" t="str">
        <f t="shared" si="20"/>
        <v>Moos Carsten</v>
      </c>
      <c r="B370" s="20" t="str">
        <f t="shared" si="21"/>
        <v>I</v>
      </c>
      <c r="C370" s="14">
        <f t="shared" si="22"/>
        <v>54671.491199999997</v>
      </c>
      <c r="D370" s="17" t="str">
        <f t="shared" si="23"/>
        <v>V</v>
      </c>
      <c r="E370" s="50">
        <f>VLOOKUP(C370,'Active 1'!C$21:E$746,3,FALSE)</f>
        <v>9684.0068011574986</v>
      </c>
      <c r="G370" s="17">
        <v>4238</v>
      </c>
      <c r="H370" s="17">
        <v>-2.0500000000000001E-2</v>
      </c>
      <c r="I370" s="17">
        <v>54671.491199999997</v>
      </c>
      <c r="J370" s="17" t="s">
        <v>724</v>
      </c>
      <c r="K370" s="17" t="s">
        <v>857</v>
      </c>
      <c r="L370" s="17" t="s">
        <v>1110</v>
      </c>
      <c r="N370" s="17" t="s">
        <v>1111</v>
      </c>
    </row>
    <row r="371" spans="1:15" x14ac:dyDescent="0.2">
      <c r="A371" s="14" t="str">
        <f t="shared" si="20"/>
        <v>Paschke Anton</v>
      </c>
      <c r="B371" s="20" t="str">
        <f t="shared" si="21"/>
        <v>I</v>
      </c>
      <c r="C371" s="14">
        <f t="shared" si="22"/>
        <v>56793.447999999997</v>
      </c>
      <c r="D371" s="17" t="str">
        <f t="shared" si="23"/>
        <v>ccd</v>
      </c>
      <c r="E371" s="50">
        <f>VLOOKUP(C371,'Active 1'!C$21:E$746,3,FALSE)</f>
        <v>0.01</v>
      </c>
      <c r="G371" s="17">
        <v>5608</v>
      </c>
      <c r="H371" s="17">
        <v>3.5999999999999999E-3</v>
      </c>
      <c r="I371" s="17">
        <v>56793.447999999997</v>
      </c>
      <c r="J371" s="17" t="s">
        <v>724</v>
      </c>
      <c r="K371" s="17" t="s">
        <v>1077</v>
      </c>
      <c r="L371" s="17" t="s">
        <v>1057</v>
      </c>
      <c r="N371" s="17" t="s">
        <v>1124</v>
      </c>
    </row>
    <row r="372" spans="1:15" x14ac:dyDescent="0.2">
      <c r="A372" s="14" t="str">
        <f t="shared" si="20"/>
        <v>Soucek E</v>
      </c>
      <c r="B372" s="20" t="str">
        <f t="shared" si="21"/>
        <v>I</v>
      </c>
      <c r="C372" s="14">
        <f t="shared" si="22"/>
        <v>37488.514000000003</v>
      </c>
      <c r="D372" s="17" t="str">
        <f t="shared" si="23"/>
        <v>vis</v>
      </c>
      <c r="E372" s="50" t="e">
        <f>VLOOKUP(C372,'Active 1'!C$21:E$746,3,FALSE)</f>
        <v>#N/A</v>
      </c>
      <c r="G372" s="17">
        <v>-6856</v>
      </c>
      <c r="H372" s="17">
        <v>1.0699999999999999E-2</v>
      </c>
      <c r="I372" s="17">
        <v>37488.514000000003</v>
      </c>
      <c r="J372" s="17" t="s">
        <v>724</v>
      </c>
      <c r="K372" s="17" t="s">
        <v>700</v>
      </c>
      <c r="L372" s="17" t="s">
        <v>1129</v>
      </c>
      <c r="N372" s="17" t="s">
        <v>1126</v>
      </c>
    </row>
    <row r="373" spans="1:15" x14ac:dyDescent="0.2">
      <c r="A373" s="14" t="str">
        <f t="shared" si="20"/>
        <v>Kopecna M</v>
      </c>
      <c r="B373" s="20" t="str">
        <f t="shared" si="21"/>
        <v>I</v>
      </c>
      <c r="C373" s="14">
        <f t="shared" si="22"/>
        <v>37883.489200000004</v>
      </c>
      <c r="D373" s="17" t="str">
        <f t="shared" si="23"/>
        <v>vis</v>
      </c>
      <c r="E373" s="50">
        <f>VLOOKUP(C373,'Active 1'!C$21:E$746,3,FALSE)</f>
        <v>-1154.976085544537</v>
      </c>
      <c r="G373" s="17">
        <v>-6601</v>
      </c>
      <c r="H373" s="17">
        <v>2.7699999999999999E-2</v>
      </c>
      <c r="I373" s="17">
        <v>37883.489200000004</v>
      </c>
      <c r="J373" s="17" t="s">
        <v>724</v>
      </c>
      <c r="K373" s="17" t="s">
        <v>700</v>
      </c>
      <c r="L373" s="17" t="s">
        <v>1130</v>
      </c>
      <c r="N373" s="17" t="s">
        <v>1131</v>
      </c>
    </row>
    <row r="374" spans="1:15" x14ac:dyDescent="0.2">
      <c r="A374" s="14" t="str">
        <f t="shared" si="20"/>
        <v>Rohac J</v>
      </c>
      <c r="B374" s="20" t="str">
        <f t="shared" si="21"/>
        <v>I</v>
      </c>
      <c r="C374" s="14">
        <f t="shared" si="22"/>
        <v>38642.392899999999</v>
      </c>
      <c r="D374" s="17" t="str">
        <f t="shared" si="23"/>
        <v>vis</v>
      </c>
      <c r="E374" s="50" t="e">
        <f>VLOOKUP(C374,'Active 1'!C$21:E$746,3,FALSE)</f>
        <v>#N/A</v>
      </c>
      <c r="G374" s="17">
        <v>-6111</v>
      </c>
      <c r="H374" s="17">
        <v>-8.0999999999999996E-3</v>
      </c>
      <c r="I374" s="17">
        <v>38642.392899999999</v>
      </c>
      <c r="J374" s="17" t="s">
        <v>724</v>
      </c>
      <c r="K374" s="17" t="s">
        <v>700</v>
      </c>
      <c r="L374" s="17" t="s">
        <v>1138</v>
      </c>
      <c r="O374" s="17" t="s">
        <v>1126</v>
      </c>
    </row>
    <row r="375" spans="1:15" x14ac:dyDescent="0.2">
      <c r="A375" s="14" t="str">
        <f t="shared" si="20"/>
        <v>Tesar J</v>
      </c>
      <c r="B375" s="20" t="str">
        <f t="shared" si="21"/>
        <v>I</v>
      </c>
      <c r="C375" s="14">
        <f t="shared" si="22"/>
        <v>45556.474000000002</v>
      </c>
      <c r="D375" s="17" t="str">
        <f t="shared" si="23"/>
        <v>vis</v>
      </c>
      <c r="E375" s="50">
        <f>VLOOKUP(C375,'Active 1'!C$21:E$746,3,FALSE)</f>
        <v>3798.9994344205461</v>
      </c>
      <c r="G375" s="17">
        <v>-1647</v>
      </c>
      <c r="H375" s="17">
        <v>-2.0199999999999999E-2</v>
      </c>
      <c r="I375" s="17">
        <v>45556.474000000002</v>
      </c>
      <c r="J375" s="17" t="s">
        <v>724</v>
      </c>
      <c r="K375" s="17" t="s">
        <v>700</v>
      </c>
      <c r="L375" s="17" t="s">
        <v>1159</v>
      </c>
      <c r="O375" s="17" t="s">
        <v>1131</v>
      </c>
    </row>
    <row r="376" spans="1:15" x14ac:dyDescent="0.2">
      <c r="A376" s="14" t="str">
        <f t="shared" si="20"/>
        <v>Mihok L</v>
      </c>
      <c r="B376" s="20" t="str">
        <f t="shared" si="21"/>
        <v>I</v>
      </c>
      <c r="C376" s="14">
        <f t="shared" si="22"/>
        <v>46998.455999999998</v>
      </c>
      <c r="D376" s="17" t="str">
        <f t="shared" si="23"/>
        <v>vis</v>
      </c>
      <c r="E376" s="50" t="e">
        <f>VLOOKUP(C376,'Active 1'!C$21:E$746,3,FALSE)</f>
        <v>#N/A</v>
      </c>
      <c r="G376" s="17">
        <v>-716</v>
      </c>
      <c r="H376" s="17">
        <v>-2.3099999999999999E-2</v>
      </c>
      <c r="I376" s="17">
        <v>46998.455999999998</v>
      </c>
      <c r="J376" s="17" t="s">
        <v>724</v>
      </c>
      <c r="K376" s="17" t="s">
        <v>700</v>
      </c>
      <c r="L376" s="17" t="s">
        <v>1174</v>
      </c>
      <c r="O376" s="17" t="s">
        <v>1131</v>
      </c>
    </row>
    <row r="377" spans="1:15" x14ac:dyDescent="0.2">
      <c r="A377" s="14" t="str">
        <f t="shared" si="20"/>
        <v>Kundrat M</v>
      </c>
      <c r="B377" s="20" t="str">
        <f t="shared" si="21"/>
        <v>I</v>
      </c>
      <c r="C377" s="14">
        <f t="shared" si="22"/>
        <v>46998.457999999999</v>
      </c>
      <c r="D377" s="17" t="str">
        <f t="shared" si="23"/>
        <v>vis</v>
      </c>
      <c r="E377" s="50" t="e">
        <f>VLOOKUP(C377,'Active 1'!C$21:E$746,3,FALSE)</f>
        <v>#N/A</v>
      </c>
      <c r="G377" s="17">
        <v>-716</v>
      </c>
      <c r="H377" s="17">
        <v>-2.1100000000000001E-2</v>
      </c>
      <c r="I377" s="17">
        <v>46998.457999999999</v>
      </c>
      <c r="J377" s="17" t="s">
        <v>724</v>
      </c>
      <c r="K377" s="17" t="s">
        <v>700</v>
      </c>
      <c r="L377" s="17" t="s">
        <v>1175</v>
      </c>
      <c r="N377" s="17" t="s">
        <v>1131</v>
      </c>
    </row>
    <row r="378" spans="1:15" x14ac:dyDescent="0.2">
      <c r="A378" s="14" t="str">
        <f t="shared" si="20"/>
        <v>Brat Lubos</v>
      </c>
      <c r="B378" s="20" t="str">
        <f t="shared" si="21"/>
        <v>I</v>
      </c>
      <c r="C378" s="14">
        <f t="shared" si="22"/>
        <v>49566.442199999998</v>
      </c>
      <c r="D378" s="17" t="str">
        <f t="shared" si="23"/>
        <v>vis</v>
      </c>
      <c r="E378" s="50" t="e">
        <f>VLOOKUP(C378,'Active 1'!C$21:E$746,3,FALSE)</f>
        <v>#N/A</v>
      </c>
      <c r="G378" s="17">
        <v>942</v>
      </c>
      <c r="H378" s="17">
        <v>-4.02E-2</v>
      </c>
      <c r="I378" s="17">
        <v>49566.442199999998</v>
      </c>
      <c r="J378" s="17" t="s">
        <v>724</v>
      </c>
      <c r="K378" s="17" t="s">
        <v>700</v>
      </c>
      <c r="L378" s="17" t="s">
        <v>1210</v>
      </c>
      <c r="N378" s="17" t="s">
        <v>1187</v>
      </c>
    </row>
    <row r="379" spans="1:15" x14ac:dyDescent="0.2">
      <c r="A379" s="14" t="str">
        <f t="shared" si="20"/>
        <v>Smelcer L</v>
      </c>
      <c r="B379" s="20" t="str">
        <f t="shared" si="21"/>
        <v>II</v>
      </c>
      <c r="C379" s="14">
        <f t="shared" si="22"/>
        <v>55025.405400000003</v>
      </c>
      <c r="D379" s="17" t="str">
        <f t="shared" si="23"/>
        <v>V</v>
      </c>
      <c r="E379" s="50" t="e">
        <f>VLOOKUP(C379,'Active 1'!C$21:E$746,3,FALSE)</f>
        <v>#N/A</v>
      </c>
      <c r="G379" s="17">
        <v>4466</v>
      </c>
      <c r="H379" s="17">
        <v>-1.95E-2</v>
      </c>
      <c r="I379" s="17">
        <v>55025.405400000003</v>
      </c>
      <c r="J379" s="17" t="s">
        <v>1086</v>
      </c>
      <c r="K379" s="17" t="s">
        <v>857</v>
      </c>
      <c r="L379" s="17" t="s">
        <v>1235</v>
      </c>
      <c r="N379" s="17" t="s">
        <v>1236</v>
      </c>
    </row>
    <row r="380" spans="1:15" x14ac:dyDescent="0.2">
      <c r="A380" s="14" t="str">
        <f t="shared" si="20"/>
        <v>Smelcer L</v>
      </c>
      <c r="B380" s="20" t="str">
        <f t="shared" si="21"/>
        <v>II</v>
      </c>
      <c r="C380" s="14">
        <f t="shared" si="22"/>
        <v>55025.409099999997</v>
      </c>
      <c r="D380" s="17" t="str">
        <f t="shared" si="23"/>
        <v>R</v>
      </c>
      <c r="E380" s="50" t="e">
        <f>VLOOKUP(C380,'Active 1'!C$21:E$746,3,FALSE)</f>
        <v>#N/A</v>
      </c>
      <c r="G380" s="17">
        <v>4466</v>
      </c>
      <c r="H380" s="17">
        <v>-1.5800000000000002E-2</v>
      </c>
      <c r="I380" s="17">
        <v>55025.409099999997</v>
      </c>
      <c r="J380" s="17" t="s">
        <v>1086</v>
      </c>
      <c r="K380" s="17" t="s">
        <v>869</v>
      </c>
      <c r="L380" s="17" t="s">
        <v>1235</v>
      </c>
      <c r="N380" s="17" t="s">
        <v>1236</v>
      </c>
    </row>
    <row r="381" spans="1:15" x14ac:dyDescent="0.2">
      <c r="A381" s="14" t="str">
        <f t="shared" si="20"/>
        <v>Smelcer L</v>
      </c>
      <c r="B381" s="20" t="str">
        <f t="shared" si="21"/>
        <v>II</v>
      </c>
      <c r="C381" s="14">
        <f t="shared" si="22"/>
        <v>55025.412600000003</v>
      </c>
      <c r="D381" s="17" t="str">
        <f t="shared" si="23"/>
        <v>I</v>
      </c>
      <c r="E381" s="50" t="e">
        <f>VLOOKUP(C381,'Active 1'!C$21:E$746,3,FALSE)</f>
        <v>#N/A</v>
      </c>
      <c r="G381" s="17">
        <v>4466</v>
      </c>
      <c r="H381" s="17">
        <v>-1.23E-2</v>
      </c>
      <c r="I381" s="17">
        <v>55025.412600000003</v>
      </c>
      <c r="J381" s="17" t="s">
        <v>1086</v>
      </c>
      <c r="K381" s="17" t="s">
        <v>676</v>
      </c>
      <c r="L381" s="17" t="s">
        <v>1235</v>
      </c>
      <c r="N381" s="17" t="s">
        <v>1236</v>
      </c>
    </row>
    <row r="382" spans="1:15" x14ac:dyDescent="0.2">
      <c r="A382" s="14" t="str">
        <f t="shared" si="20"/>
        <v>Lehky M.</v>
      </c>
      <c r="B382" s="20" t="str">
        <f t="shared" si="21"/>
        <v>I</v>
      </c>
      <c r="C382" s="14">
        <f t="shared" si="22"/>
        <v>55642.634700000002</v>
      </c>
      <c r="D382" s="17" t="str">
        <f t="shared" si="23"/>
        <v>R</v>
      </c>
      <c r="E382" s="50" t="e">
        <f>VLOOKUP(C382,'Active 1'!C$21:E$746,3,FALSE)</f>
        <v>#N/A</v>
      </c>
      <c r="G382" s="17">
        <v>4865</v>
      </c>
      <c r="H382" s="17">
        <v>-9.7000000000000003E-3</v>
      </c>
      <c r="I382" s="17">
        <v>55642.634700000002</v>
      </c>
      <c r="J382" s="17" t="s">
        <v>724</v>
      </c>
      <c r="K382" s="17" t="s">
        <v>869</v>
      </c>
      <c r="L382" s="17" t="s">
        <v>1237</v>
      </c>
      <c r="N382" s="17" t="s">
        <v>1239</v>
      </c>
    </row>
    <row r="383" spans="1:15" x14ac:dyDescent="0.2">
      <c r="A383" s="14" t="str">
        <f t="shared" si="20"/>
        <v>Lehky M.</v>
      </c>
      <c r="B383" s="20" t="str">
        <f t="shared" si="21"/>
        <v>I</v>
      </c>
      <c r="C383" s="14">
        <f t="shared" si="22"/>
        <v>55642.6348</v>
      </c>
      <c r="D383" s="17" t="str">
        <f t="shared" si="23"/>
        <v>V</v>
      </c>
      <c r="E383" s="50" t="e">
        <f>VLOOKUP(C383,'Active 1'!C$21:E$746,3,FALSE)</f>
        <v>#N/A</v>
      </c>
      <c r="G383" s="17">
        <v>4865</v>
      </c>
      <c r="H383" s="17">
        <v>-9.5999999999999992E-3</v>
      </c>
      <c r="I383" s="17">
        <v>55642.6348</v>
      </c>
      <c r="J383" s="17" t="s">
        <v>724</v>
      </c>
      <c r="K383" s="17" t="s">
        <v>857</v>
      </c>
      <c r="L383" s="17" t="s">
        <v>1237</v>
      </c>
      <c r="N383" s="17" t="s">
        <v>1239</v>
      </c>
    </row>
    <row r="384" spans="1:15" x14ac:dyDescent="0.2">
      <c r="A384" s="14" t="str">
        <f t="shared" si="20"/>
        <v>Lehky M.</v>
      </c>
      <c r="B384" s="20" t="str">
        <f t="shared" si="21"/>
        <v>I</v>
      </c>
      <c r="C384" s="14">
        <f t="shared" si="22"/>
        <v>55642.634899999997</v>
      </c>
      <c r="D384" s="17" t="str">
        <f t="shared" si="23"/>
        <v>B</v>
      </c>
      <c r="E384" s="50" t="e">
        <f>VLOOKUP(C384,'Active 1'!C$21:E$746,3,FALSE)</f>
        <v>#N/A</v>
      </c>
      <c r="G384" s="17">
        <v>4865</v>
      </c>
      <c r="H384" s="17">
        <v>-9.4999999999999998E-3</v>
      </c>
      <c r="I384" s="17">
        <v>55642.634899999997</v>
      </c>
      <c r="J384" s="17" t="s">
        <v>724</v>
      </c>
      <c r="K384" s="17" t="s">
        <v>834</v>
      </c>
      <c r="L384" s="17" t="s">
        <v>1237</v>
      </c>
      <c r="N384" s="17" t="s">
        <v>1239</v>
      </c>
    </row>
    <row r="385" spans="2:3" x14ac:dyDescent="0.2">
      <c r="B385" s="20"/>
      <c r="C385" s="14"/>
    </row>
    <row r="386" spans="2:3" x14ac:dyDescent="0.2">
      <c r="B386" s="20"/>
      <c r="C386" s="14"/>
    </row>
    <row r="387" spans="2:3" x14ac:dyDescent="0.2">
      <c r="B387" s="20"/>
      <c r="C387" s="14"/>
    </row>
    <row r="388" spans="2:3" x14ac:dyDescent="0.2">
      <c r="B388" s="20"/>
      <c r="C388" s="14"/>
    </row>
    <row r="389" spans="2:3" x14ac:dyDescent="0.2">
      <c r="B389" s="20"/>
      <c r="C389" s="14"/>
    </row>
    <row r="390" spans="2:3" x14ac:dyDescent="0.2">
      <c r="B390" s="20"/>
      <c r="C390" s="14"/>
    </row>
    <row r="391" spans="2:3" x14ac:dyDescent="0.2">
      <c r="B391" s="20"/>
      <c r="C391" s="14"/>
    </row>
    <row r="392" spans="2:3" x14ac:dyDescent="0.2">
      <c r="B392" s="20"/>
      <c r="C392" s="14"/>
    </row>
    <row r="393" spans="2:3" x14ac:dyDescent="0.2">
      <c r="B393" s="20"/>
      <c r="C393" s="14"/>
    </row>
    <row r="394" spans="2:3" x14ac:dyDescent="0.2">
      <c r="B394" s="20"/>
      <c r="C394" s="14"/>
    </row>
    <row r="395" spans="2:3" x14ac:dyDescent="0.2">
      <c r="B395" s="20"/>
      <c r="C395" s="14"/>
    </row>
    <row r="396" spans="2:3" x14ac:dyDescent="0.2">
      <c r="B396" s="20"/>
      <c r="C396" s="14"/>
    </row>
    <row r="397" spans="2:3" x14ac:dyDescent="0.2">
      <c r="B397" s="20"/>
      <c r="C397" s="14"/>
    </row>
    <row r="398" spans="2:3" x14ac:dyDescent="0.2">
      <c r="B398" s="20"/>
      <c r="C398" s="14"/>
    </row>
    <row r="399" spans="2:3" x14ac:dyDescent="0.2">
      <c r="B399" s="20"/>
      <c r="C399" s="14"/>
    </row>
    <row r="400" spans="2:3" x14ac:dyDescent="0.2">
      <c r="B400" s="20"/>
      <c r="C400" s="14"/>
    </row>
    <row r="401" spans="2:3" x14ac:dyDescent="0.2">
      <c r="B401" s="20"/>
      <c r="C401" s="14"/>
    </row>
    <row r="402" spans="2:3" x14ac:dyDescent="0.2">
      <c r="B402" s="20"/>
      <c r="C402" s="14"/>
    </row>
    <row r="403" spans="2:3" x14ac:dyDescent="0.2">
      <c r="B403" s="20"/>
      <c r="C403" s="14"/>
    </row>
    <row r="404" spans="2:3" x14ac:dyDescent="0.2">
      <c r="B404" s="20"/>
      <c r="C404" s="14"/>
    </row>
    <row r="405" spans="2:3" x14ac:dyDescent="0.2">
      <c r="B405" s="20"/>
      <c r="C405" s="14"/>
    </row>
    <row r="406" spans="2:3" x14ac:dyDescent="0.2">
      <c r="B406" s="20"/>
      <c r="C406" s="14"/>
    </row>
    <row r="407" spans="2:3" x14ac:dyDescent="0.2">
      <c r="B407" s="20"/>
      <c r="C407" s="14"/>
    </row>
    <row r="408" spans="2:3" x14ac:dyDescent="0.2">
      <c r="B408" s="20"/>
      <c r="C408" s="14"/>
    </row>
    <row r="409" spans="2:3" x14ac:dyDescent="0.2">
      <c r="B409" s="20"/>
      <c r="C409" s="14"/>
    </row>
    <row r="410" spans="2:3" x14ac:dyDescent="0.2">
      <c r="B410" s="20"/>
      <c r="C410" s="14"/>
    </row>
    <row r="411" spans="2:3" x14ac:dyDescent="0.2">
      <c r="B411" s="20"/>
      <c r="C411" s="14"/>
    </row>
    <row r="412" spans="2:3" x14ac:dyDescent="0.2">
      <c r="B412" s="20"/>
      <c r="C412" s="14"/>
    </row>
    <row r="413" spans="2:3" x14ac:dyDescent="0.2">
      <c r="B413" s="20"/>
      <c r="C413" s="14"/>
    </row>
    <row r="414" spans="2:3" x14ac:dyDescent="0.2">
      <c r="B414" s="20"/>
      <c r="C414" s="14"/>
    </row>
    <row r="415" spans="2:3" x14ac:dyDescent="0.2">
      <c r="B415" s="20"/>
      <c r="C415" s="14"/>
    </row>
    <row r="416" spans="2:3" x14ac:dyDescent="0.2">
      <c r="B416" s="20"/>
      <c r="C416" s="14"/>
    </row>
    <row r="417" spans="2:3" x14ac:dyDescent="0.2">
      <c r="B417" s="20"/>
      <c r="C417" s="14"/>
    </row>
    <row r="418" spans="2:3" x14ac:dyDescent="0.2">
      <c r="B418" s="20"/>
      <c r="C418" s="14"/>
    </row>
    <row r="419" spans="2:3" x14ac:dyDescent="0.2">
      <c r="B419" s="20"/>
      <c r="C419" s="14"/>
    </row>
    <row r="420" spans="2:3" x14ac:dyDescent="0.2">
      <c r="B420" s="20"/>
      <c r="C420" s="14"/>
    </row>
    <row r="421" spans="2:3" x14ac:dyDescent="0.2">
      <c r="B421" s="20"/>
      <c r="C421" s="14"/>
    </row>
    <row r="422" spans="2:3" x14ac:dyDescent="0.2">
      <c r="B422" s="20"/>
      <c r="C422" s="14"/>
    </row>
    <row r="423" spans="2:3" x14ac:dyDescent="0.2">
      <c r="B423" s="20"/>
      <c r="C423" s="14"/>
    </row>
    <row r="424" spans="2:3" x14ac:dyDescent="0.2">
      <c r="B424" s="20"/>
      <c r="C424" s="14"/>
    </row>
    <row r="425" spans="2:3" x14ac:dyDescent="0.2">
      <c r="B425" s="20"/>
      <c r="C425" s="14"/>
    </row>
    <row r="426" spans="2:3" x14ac:dyDescent="0.2">
      <c r="B426" s="20"/>
      <c r="C426" s="14"/>
    </row>
    <row r="427" spans="2:3" x14ac:dyDescent="0.2">
      <c r="B427" s="20"/>
      <c r="C427" s="14"/>
    </row>
    <row r="428" spans="2:3" x14ac:dyDescent="0.2">
      <c r="B428" s="20"/>
      <c r="C428" s="14"/>
    </row>
    <row r="429" spans="2:3" x14ac:dyDescent="0.2">
      <c r="B429" s="20"/>
      <c r="C429" s="14"/>
    </row>
    <row r="430" spans="2:3" x14ac:dyDescent="0.2">
      <c r="B430" s="20"/>
      <c r="C430" s="14"/>
    </row>
    <row r="431" spans="2:3" x14ac:dyDescent="0.2">
      <c r="B431" s="20"/>
      <c r="C431" s="14"/>
    </row>
    <row r="432" spans="2:3" x14ac:dyDescent="0.2">
      <c r="B432" s="20"/>
      <c r="C432" s="14"/>
    </row>
    <row r="433" spans="2:3" x14ac:dyDescent="0.2">
      <c r="B433" s="20"/>
      <c r="C433" s="14"/>
    </row>
    <row r="434" spans="2:3" x14ac:dyDescent="0.2">
      <c r="B434" s="20"/>
      <c r="C434" s="14"/>
    </row>
    <row r="435" spans="2:3" x14ac:dyDescent="0.2">
      <c r="B435" s="20"/>
      <c r="C435" s="14"/>
    </row>
    <row r="436" spans="2:3" x14ac:dyDescent="0.2">
      <c r="B436" s="20"/>
      <c r="C436" s="14"/>
    </row>
    <row r="437" spans="2:3" x14ac:dyDescent="0.2">
      <c r="B437" s="20"/>
      <c r="C437" s="14"/>
    </row>
    <row r="438" spans="2:3" x14ac:dyDescent="0.2">
      <c r="B438" s="20"/>
      <c r="C438" s="14"/>
    </row>
    <row r="439" spans="2:3" x14ac:dyDescent="0.2">
      <c r="B439" s="20"/>
      <c r="C439" s="14"/>
    </row>
    <row r="440" spans="2:3" x14ac:dyDescent="0.2">
      <c r="B440" s="20"/>
      <c r="C440" s="14"/>
    </row>
    <row r="441" spans="2:3" x14ac:dyDescent="0.2">
      <c r="B441" s="20"/>
      <c r="C441" s="14"/>
    </row>
    <row r="442" spans="2:3" x14ac:dyDescent="0.2">
      <c r="B442" s="20"/>
      <c r="C442" s="14"/>
    </row>
    <row r="443" spans="2:3" x14ac:dyDescent="0.2">
      <c r="B443" s="20"/>
      <c r="C443" s="14"/>
    </row>
    <row r="444" spans="2:3" x14ac:dyDescent="0.2">
      <c r="B444" s="20"/>
      <c r="C444" s="14"/>
    </row>
    <row r="445" spans="2:3" x14ac:dyDescent="0.2">
      <c r="B445" s="20"/>
      <c r="C445" s="14"/>
    </row>
    <row r="446" spans="2:3" x14ac:dyDescent="0.2">
      <c r="B446" s="20"/>
      <c r="C446" s="14"/>
    </row>
    <row r="447" spans="2:3" x14ac:dyDescent="0.2">
      <c r="B447" s="20"/>
      <c r="C447" s="14"/>
    </row>
    <row r="448" spans="2:3" x14ac:dyDescent="0.2">
      <c r="B448" s="20"/>
      <c r="C448" s="14"/>
    </row>
    <row r="449" spans="2:3" x14ac:dyDescent="0.2">
      <c r="B449" s="20"/>
      <c r="C449" s="14"/>
    </row>
    <row r="450" spans="2:3" x14ac:dyDescent="0.2">
      <c r="B450" s="20"/>
      <c r="C450" s="14"/>
    </row>
    <row r="451" spans="2:3" x14ac:dyDescent="0.2">
      <c r="B451" s="20"/>
      <c r="C451" s="14"/>
    </row>
    <row r="452" spans="2:3" x14ac:dyDescent="0.2">
      <c r="B452" s="20"/>
      <c r="C452" s="14"/>
    </row>
    <row r="453" spans="2:3" x14ac:dyDescent="0.2">
      <c r="B453" s="20"/>
      <c r="C453" s="14"/>
    </row>
    <row r="454" spans="2:3" x14ac:dyDescent="0.2">
      <c r="B454" s="20"/>
      <c r="C454" s="14"/>
    </row>
    <row r="455" spans="2:3" x14ac:dyDescent="0.2">
      <c r="B455" s="20"/>
      <c r="C455" s="14"/>
    </row>
    <row r="456" spans="2:3" x14ac:dyDescent="0.2">
      <c r="B456" s="20"/>
      <c r="C456" s="14"/>
    </row>
    <row r="457" spans="2:3" x14ac:dyDescent="0.2">
      <c r="B457" s="20"/>
      <c r="C457" s="14"/>
    </row>
    <row r="458" spans="2:3" x14ac:dyDescent="0.2">
      <c r="B458" s="20"/>
      <c r="C458" s="14"/>
    </row>
    <row r="459" spans="2:3" x14ac:dyDescent="0.2">
      <c r="B459" s="20"/>
      <c r="C459" s="14"/>
    </row>
    <row r="460" spans="2:3" x14ac:dyDescent="0.2">
      <c r="B460" s="20"/>
      <c r="C460" s="14"/>
    </row>
    <row r="461" spans="2:3" x14ac:dyDescent="0.2">
      <c r="B461" s="20"/>
      <c r="C461" s="14"/>
    </row>
    <row r="462" spans="2:3" x14ac:dyDescent="0.2">
      <c r="B462" s="20"/>
      <c r="C462" s="14"/>
    </row>
    <row r="463" spans="2:3" x14ac:dyDescent="0.2">
      <c r="B463" s="20"/>
      <c r="C463" s="14"/>
    </row>
    <row r="464" spans="2:3" x14ac:dyDescent="0.2">
      <c r="B464" s="20"/>
      <c r="C464" s="14"/>
    </row>
    <row r="465" spans="2:3" x14ac:dyDescent="0.2">
      <c r="B465" s="20"/>
      <c r="C465" s="14"/>
    </row>
    <row r="466" spans="2:3" x14ac:dyDescent="0.2">
      <c r="B466" s="20"/>
      <c r="C466" s="14"/>
    </row>
    <row r="467" spans="2:3" x14ac:dyDescent="0.2">
      <c r="B467" s="20"/>
      <c r="C467" s="14"/>
    </row>
    <row r="468" spans="2:3" x14ac:dyDescent="0.2">
      <c r="B468" s="20"/>
      <c r="C468" s="14"/>
    </row>
    <row r="469" spans="2:3" x14ac:dyDescent="0.2">
      <c r="B469" s="20"/>
      <c r="C469" s="14"/>
    </row>
    <row r="470" spans="2:3" x14ac:dyDescent="0.2">
      <c r="B470" s="20"/>
      <c r="C470" s="14"/>
    </row>
    <row r="471" spans="2:3" x14ac:dyDescent="0.2">
      <c r="B471" s="20"/>
      <c r="C471" s="14"/>
    </row>
    <row r="472" spans="2:3" x14ac:dyDescent="0.2">
      <c r="B472" s="20"/>
      <c r="C472" s="14"/>
    </row>
    <row r="473" spans="2:3" x14ac:dyDescent="0.2">
      <c r="B473" s="20"/>
      <c r="C473" s="14"/>
    </row>
    <row r="474" spans="2:3" x14ac:dyDescent="0.2">
      <c r="B474" s="20"/>
      <c r="C474" s="14"/>
    </row>
    <row r="475" spans="2:3" x14ac:dyDescent="0.2">
      <c r="B475" s="20"/>
      <c r="C475" s="14"/>
    </row>
    <row r="476" spans="2:3" x14ac:dyDescent="0.2">
      <c r="B476" s="20"/>
      <c r="C476" s="14"/>
    </row>
    <row r="477" spans="2:3" x14ac:dyDescent="0.2">
      <c r="B477" s="20"/>
      <c r="C477" s="14"/>
    </row>
    <row r="478" spans="2:3" x14ac:dyDescent="0.2">
      <c r="B478" s="20"/>
      <c r="C478" s="14"/>
    </row>
    <row r="479" spans="2:3" x14ac:dyDescent="0.2">
      <c r="B479" s="20"/>
      <c r="C479" s="14"/>
    </row>
    <row r="480" spans="2:3" x14ac:dyDescent="0.2">
      <c r="B480" s="20"/>
      <c r="C480" s="14"/>
    </row>
    <row r="481" spans="2:3" x14ac:dyDescent="0.2">
      <c r="B481" s="20"/>
      <c r="C481" s="14"/>
    </row>
    <row r="482" spans="2:3" x14ac:dyDescent="0.2">
      <c r="B482" s="20"/>
      <c r="C482" s="14"/>
    </row>
    <row r="483" spans="2:3" x14ac:dyDescent="0.2">
      <c r="B483" s="20"/>
      <c r="C483" s="14"/>
    </row>
    <row r="484" spans="2:3" x14ac:dyDescent="0.2">
      <c r="B484" s="20"/>
      <c r="C484" s="14"/>
    </row>
    <row r="485" spans="2:3" x14ac:dyDescent="0.2">
      <c r="B485" s="20"/>
      <c r="C485" s="14"/>
    </row>
    <row r="486" spans="2:3" x14ac:dyDescent="0.2">
      <c r="B486" s="20"/>
      <c r="C486" s="14"/>
    </row>
    <row r="487" spans="2:3" x14ac:dyDescent="0.2">
      <c r="B487" s="20"/>
      <c r="C487" s="14"/>
    </row>
    <row r="488" spans="2:3" x14ac:dyDescent="0.2">
      <c r="B488" s="20"/>
      <c r="C488" s="14"/>
    </row>
    <row r="489" spans="2:3" x14ac:dyDescent="0.2">
      <c r="B489" s="20"/>
      <c r="C489" s="14"/>
    </row>
    <row r="490" spans="2:3" x14ac:dyDescent="0.2">
      <c r="B490" s="20"/>
      <c r="C490" s="14"/>
    </row>
    <row r="491" spans="2:3" x14ac:dyDescent="0.2">
      <c r="B491" s="20"/>
      <c r="C491" s="14"/>
    </row>
    <row r="492" spans="2:3" x14ac:dyDescent="0.2">
      <c r="B492" s="20"/>
      <c r="C492" s="14"/>
    </row>
    <row r="493" spans="2:3" x14ac:dyDescent="0.2">
      <c r="B493" s="20"/>
      <c r="C493" s="14"/>
    </row>
    <row r="494" spans="2:3" x14ac:dyDescent="0.2">
      <c r="B494" s="20"/>
      <c r="C494" s="14"/>
    </row>
    <row r="495" spans="2:3" x14ac:dyDescent="0.2">
      <c r="B495" s="20"/>
      <c r="C495" s="14"/>
    </row>
    <row r="496" spans="2:3" x14ac:dyDescent="0.2">
      <c r="B496" s="20"/>
      <c r="C496" s="14"/>
    </row>
    <row r="497" spans="2:3" x14ac:dyDescent="0.2">
      <c r="B497" s="20"/>
      <c r="C497" s="14"/>
    </row>
    <row r="498" spans="2:3" x14ac:dyDescent="0.2">
      <c r="B498" s="20"/>
      <c r="C498" s="14"/>
    </row>
    <row r="499" spans="2:3" x14ac:dyDescent="0.2">
      <c r="B499" s="20"/>
      <c r="C499" s="14"/>
    </row>
    <row r="500" spans="2:3" x14ac:dyDescent="0.2">
      <c r="B500" s="20"/>
      <c r="C500" s="14"/>
    </row>
    <row r="501" spans="2:3" x14ac:dyDescent="0.2">
      <c r="B501" s="20"/>
      <c r="C501" s="14"/>
    </row>
    <row r="502" spans="2:3" x14ac:dyDescent="0.2">
      <c r="B502" s="20"/>
      <c r="C502" s="14"/>
    </row>
    <row r="503" spans="2:3" x14ac:dyDescent="0.2">
      <c r="B503" s="20"/>
      <c r="C503" s="14"/>
    </row>
    <row r="504" spans="2:3" x14ac:dyDescent="0.2">
      <c r="B504" s="20"/>
      <c r="C504" s="14"/>
    </row>
    <row r="505" spans="2:3" x14ac:dyDescent="0.2">
      <c r="B505" s="20"/>
      <c r="C505" s="14"/>
    </row>
    <row r="506" spans="2:3" x14ac:dyDescent="0.2">
      <c r="B506" s="20"/>
      <c r="C506" s="14"/>
    </row>
    <row r="507" spans="2:3" x14ac:dyDescent="0.2">
      <c r="B507" s="20"/>
      <c r="C507" s="14"/>
    </row>
    <row r="508" spans="2:3" x14ac:dyDescent="0.2">
      <c r="B508" s="20"/>
      <c r="C508" s="14"/>
    </row>
    <row r="509" spans="2:3" x14ac:dyDescent="0.2">
      <c r="B509" s="20"/>
      <c r="C509" s="14"/>
    </row>
    <row r="510" spans="2:3" x14ac:dyDescent="0.2">
      <c r="B510" s="20"/>
      <c r="C510" s="14"/>
    </row>
    <row r="511" spans="2:3" x14ac:dyDescent="0.2">
      <c r="B511" s="20"/>
      <c r="C511" s="14"/>
    </row>
    <row r="512" spans="2:3" x14ac:dyDescent="0.2">
      <c r="B512" s="20"/>
      <c r="C512" s="14"/>
    </row>
    <row r="513" spans="2:3" x14ac:dyDescent="0.2">
      <c r="B513" s="20"/>
      <c r="C513" s="14"/>
    </row>
    <row r="514" spans="2:3" x14ac:dyDescent="0.2">
      <c r="B514" s="20"/>
      <c r="C514" s="14"/>
    </row>
    <row r="515" spans="2:3" x14ac:dyDescent="0.2">
      <c r="B515" s="20"/>
      <c r="C515" s="14"/>
    </row>
    <row r="516" spans="2:3" x14ac:dyDescent="0.2">
      <c r="B516" s="20"/>
      <c r="C516" s="14"/>
    </row>
    <row r="517" spans="2:3" x14ac:dyDescent="0.2">
      <c r="B517" s="20"/>
      <c r="C517" s="14"/>
    </row>
    <row r="518" spans="2:3" x14ac:dyDescent="0.2">
      <c r="B518" s="20"/>
      <c r="C518" s="14"/>
    </row>
    <row r="519" spans="2:3" x14ac:dyDescent="0.2">
      <c r="B519" s="20"/>
      <c r="C519" s="14"/>
    </row>
    <row r="520" spans="2:3" x14ac:dyDescent="0.2">
      <c r="B520" s="20"/>
      <c r="C520" s="14"/>
    </row>
    <row r="521" spans="2:3" x14ac:dyDescent="0.2">
      <c r="B521" s="20"/>
      <c r="C521" s="14"/>
    </row>
    <row r="522" spans="2:3" x14ac:dyDescent="0.2">
      <c r="B522" s="20"/>
      <c r="C522" s="14"/>
    </row>
    <row r="523" spans="2:3" x14ac:dyDescent="0.2">
      <c r="B523" s="20"/>
      <c r="C523" s="14"/>
    </row>
    <row r="524" spans="2:3" x14ac:dyDescent="0.2">
      <c r="B524" s="20"/>
      <c r="C524" s="14"/>
    </row>
    <row r="525" spans="2:3" x14ac:dyDescent="0.2">
      <c r="B525" s="20"/>
      <c r="C525" s="14"/>
    </row>
    <row r="526" spans="2:3" x14ac:dyDescent="0.2">
      <c r="B526" s="20"/>
      <c r="C526" s="14"/>
    </row>
    <row r="527" spans="2:3" x14ac:dyDescent="0.2">
      <c r="B527" s="20"/>
      <c r="C527" s="14"/>
    </row>
    <row r="528" spans="2:3" x14ac:dyDescent="0.2">
      <c r="B528" s="20"/>
      <c r="C528" s="14"/>
    </row>
    <row r="529" spans="2:3" x14ac:dyDescent="0.2">
      <c r="B529" s="20"/>
      <c r="C529" s="14"/>
    </row>
    <row r="530" spans="2:3" x14ac:dyDescent="0.2">
      <c r="B530" s="20"/>
      <c r="C530" s="14"/>
    </row>
    <row r="531" spans="2:3" x14ac:dyDescent="0.2">
      <c r="B531" s="20"/>
      <c r="C531" s="14"/>
    </row>
    <row r="532" spans="2:3" x14ac:dyDescent="0.2">
      <c r="B532" s="20"/>
      <c r="C532" s="14"/>
    </row>
    <row r="533" spans="2:3" x14ac:dyDescent="0.2">
      <c r="B533" s="20"/>
      <c r="C533" s="14"/>
    </row>
    <row r="534" spans="2:3" x14ac:dyDescent="0.2">
      <c r="B534" s="20"/>
      <c r="C534" s="14"/>
    </row>
    <row r="535" spans="2:3" x14ac:dyDescent="0.2">
      <c r="B535" s="20"/>
      <c r="C535" s="14"/>
    </row>
    <row r="536" spans="2:3" x14ac:dyDescent="0.2">
      <c r="B536" s="20"/>
      <c r="C536" s="14"/>
    </row>
    <row r="537" spans="2:3" x14ac:dyDescent="0.2">
      <c r="B537" s="20"/>
      <c r="C537" s="14"/>
    </row>
    <row r="538" spans="2:3" x14ac:dyDescent="0.2">
      <c r="B538" s="20"/>
      <c r="C538" s="14"/>
    </row>
    <row r="539" spans="2:3" x14ac:dyDescent="0.2">
      <c r="B539" s="20"/>
      <c r="C539" s="14"/>
    </row>
    <row r="540" spans="2:3" x14ac:dyDescent="0.2">
      <c r="B540" s="20"/>
      <c r="C540" s="14"/>
    </row>
    <row r="541" spans="2:3" x14ac:dyDescent="0.2">
      <c r="B541" s="20"/>
      <c r="C541" s="14"/>
    </row>
    <row r="542" spans="2:3" x14ac:dyDescent="0.2">
      <c r="B542" s="20"/>
      <c r="C542" s="14"/>
    </row>
    <row r="543" spans="2:3" x14ac:dyDescent="0.2">
      <c r="B543" s="20"/>
      <c r="C543" s="14"/>
    </row>
    <row r="544" spans="2:3" x14ac:dyDescent="0.2">
      <c r="B544" s="20"/>
      <c r="C544" s="14"/>
    </row>
    <row r="545" spans="2:3" x14ac:dyDescent="0.2">
      <c r="B545" s="20"/>
      <c r="C545" s="14"/>
    </row>
    <row r="546" spans="2:3" x14ac:dyDescent="0.2">
      <c r="B546" s="20"/>
      <c r="C546" s="14"/>
    </row>
    <row r="547" spans="2:3" x14ac:dyDescent="0.2">
      <c r="B547" s="20"/>
      <c r="C547" s="14"/>
    </row>
    <row r="548" spans="2:3" x14ac:dyDescent="0.2">
      <c r="B548" s="20"/>
      <c r="C548" s="14"/>
    </row>
    <row r="549" spans="2:3" x14ac:dyDescent="0.2">
      <c r="B549" s="20"/>
      <c r="C549" s="14"/>
    </row>
    <row r="550" spans="2:3" x14ac:dyDescent="0.2">
      <c r="B550" s="20"/>
      <c r="C550" s="14"/>
    </row>
    <row r="551" spans="2:3" x14ac:dyDescent="0.2">
      <c r="B551" s="20"/>
      <c r="C551" s="14"/>
    </row>
    <row r="552" spans="2:3" x14ac:dyDescent="0.2">
      <c r="B552" s="20"/>
      <c r="C552" s="14"/>
    </row>
    <row r="553" spans="2:3" x14ac:dyDescent="0.2">
      <c r="B553" s="20"/>
      <c r="C553" s="14"/>
    </row>
    <row r="554" spans="2:3" x14ac:dyDescent="0.2">
      <c r="B554" s="20"/>
      <c r="C554" s="14"/>
    </row>
    <row r="555" spans="2:3" x14ac:dyDescent="0.2">
      <c r="B555" s="20"/>
      <c r="C555" s="14"/>
    </row>
    <row r="556" spans="2:3" x14ac:dyDescent="0.2">
      <c r="B556" s="20"/>
      <c r="C556" s="14"/>
    </row>
    <row r="557" spans="2:3" x14ac:dyDescent="0.2">
      <c r="B557" s="20"/>
      <c r="C557" s="14"/>
    </row>
    <row r="558" spans="2:3" x14ac:dyDescent="0.2">
      <c r="B558" s="20"/>
      <c r="C558" s="14"/>
    </row>
    <row r="559" spans="2:3" x14ac:dyDescent="0.2">
      <c r="B559" s="20"/>
      <c r="C559" s="14"/>
    </row>
    <row r="560" spans="2:3" x14ac:dyDescent="0.2">
      <c r="B560" s="20"/>
      <c r="C560" s="14"/>
    </row>
    <row r="561" spans="2:3" x14ac:dyDescent="0.2">
      <c r="B561" s="20"/>
      <c r="C561" s="14"/>
    </row>
    <row r="562" spans="2:3" x14ac:dyDescent="0.2">
      <c r="B562" s="20"/>
      <c r="C562" s="14"/>
    </row>
    <row r="563" spans="2:3" x14ac:dyDescent="0.2">
      <c r="B563" s="20"/>
      <c r="C563" s="14"/>
    </row>
    <row r="564" spans="2:3" x14ac:dyDescent="0.2">
      <c r="B564" s="20"/>
      <c r="C564" s="14"/>
    </row>
    <row r="565" spans="2:3" x14ac:dyDescent="0.2">
      <c r="B565" s="20"/>
      <c r="C565" s="14"/>
    </row>
    <row r="566" spans="2:3" x14ac:dyDescent="0.2">
      <c r="B566" s="20"/>
      <c r="C566" s="14"/>
    </row>
    <row r="567" spans="2:3" x14ac:dyDescent="0.2">
      <c r="B567" s="20"/>
      <c r="C567" s="14"/>
    </row>
    <row r="568" spans="2:3" x14ac:dyDescent="0.2">
      <c r="B568" s="20"/>
      <c r="C568" s="14"/>
    </row>
    <row r="569" spans="2:3" x14ac:dyDescent="0.2">
      <c r="B569" s="20"/>
      <c r="C569" s="14"/>
    </row>
    <row r="570" spans="2:3" x14ac:dyDescent="0.2">
      <c r="B570" s="20"/>
      <c r="C570" s="14"/>
    </row>
    <row r="571" spans="2:3" x14ac:dyDescent="0.2">
      <c r="B571" s="20"/>
      <c r="C571" s="14"/>
    </row>
    <row r="572" spans="2:3" x14ac:dyDescent="0.2">
      <c r="B572" s="20"/>
      <c r="C572" s="14"/>
    </row>
    <row r="573" spans="2:3" x14ac:dyDescent="0.2">
      <c r="B573" s="20"/>
      <c r="C573" s="14"/>
    </row>
    <row r="574" spans="2:3" x14ac:dyDescent="0.2">
      <c r="B574" s="20"/>
      <c r="C574" s="14"/>
    </row>
    <row r="575" spans="2:3" x14ac:dyDescent="0.2">
      <c r="B575" s="20"/>
      <c r="C575" s="14"/>
    </row>
    <row r="576" spans="2:3" x14ac:dyDescent="0.2">
      <c r="B576" s="20"/>
      <c r="C576" s="14"/>
    </row>
    <row r="577" spans="2:3" x14ac:dyDescent="0.2">
      <c r="B577" s="20"/>
      <c r="C577" s="14"/>
    </row>
    <row r="578" spans="2:3" x14ac:dyDescent="0.2">
      <c r="B578" s="20"/>
      <c r="C578" s="14"/>
    </row>
    <row r="579" spans="2:3" x14ac:dyDescent="0.2">
      <c r="B579" s="20"/>
      <c r="C579" s="14"/>
    </row>
    <row r="580" spans="2:3" x14ac:dyDescent="0.2">
      <c r="B580" s="20"/>
      <c r="C580" s="14"/>
    </row>
    <row r="581" spans="2:3" x14ac:dyDescent="0.2">
      <c r="B581" s="20"/>
      <c r="C581" s="14"/>
    </row>
    <row r="582" spans="2:3" x14ac:dyDescent="0.2">
      <c r="B582" s="20"/>
      <c r="C582" s="14"/>
    </row>
    <row r="583" spans="2:3" x14ac:dyDescent="0.2">
      <c r="B583" s="20"/>
      <c r="C583" s="14"/>
    </row>
    <row r="584" spans="2:3" x14ac:dyDescent="0.2">
      <c r="B584" s="20"/>
      <c r="C584" s="14"/>
    </row>
    <row r="585" spans="2:3" x14ac:dyDescent="0.2">
      <c r="B585" s="20"/>
      <c r="C585" s="14"/>
    </row>
    <row r="586" spans="2:3" x14ac:dyDescent="0.2">
      <c r="B586" s="20"/>
      <c r="C586" s="14"/>
    </row>
    <row r="587" spans="2:3" x14ac:dyDescent="0.2">
      <c r="B587" s="20"/>
      <c r="C587" s="14"/>
    </row>
    <row r="588" spans="2:3" x14ac:dyDescent="0.2">
      <c r="B588" s="20"/>
      <c r="C588" s="14"/>
    </row>
    <row r="589" spans="2:3" x14ac:dyDescent="0.2">
      <c r="B589" s="20"/>
      <c r="C589" s="14"/>
    </row>
    <row r="590" spans="2:3" x14ac:dyDescent="0.2">
      <c r="B590" s="20"/>
      <c r="C590" s="14"/>
    </row>
    <row r="591" spans="2:3" x14ac:dyDescent="0.2">
      <c r="B591" s="20"/>
      <c r="C591" s="14"/>
    </row>
    <row r="592" spans="2:3" x14ac:dyDescent="0.2">
      <c r="B592" s="20"/>
      <c r="C592" s="14"/>
    </row>
    <row r="593" spans="2:3" x14ac:dyDescent="0.2">
      <c r="B593" s="20"/>
      <c r="C593" s="14"/>
    </row>
    <row r="594" spans="2:3" x14ac:dyDescent="0.2">
      <c r="B594" s="20"/>
      <c r="C594" s="14"/>
    </row>
    <row r="595" spans="2:3" x14ac:dyDescent="0.2">
      <c r="B595" s="20"/>
      <c r="C595" s="14"/>
    </row>
    <row r="596" spans="2:3" x14ac:dyDescent="0.2">
      <c r="B596" s="20"/>
      <c r="C596" s="14"/>
    </row>
    <row r="597" spans="2:3" x14ac:dyDescent="0.2">
      <c r="B597" s="20"/>
      <c r="C597" s="14"/>
    </row>
    <row r="598" spans="2:3" x14ac:dyDescent="0.2">
      <c r="B598" s="20"/>
      <c r="C598" s="14"/>
    </row>
    <row r="599" spans="2:3" x14ac:dyDescent="0.2">
      <c r="B599" s="20"/>
      <c r="C599" s="14"/>
    </row>
    <row r="600" spans="2:3" x14ac:dyDescent="0.2">
      <c r="B600" s="20"/>
      <c r="C600" s="14"/>
    </row>
    <row r="601" spans="2:3" x14ac:dyDescent="0.2">
      <c r="B601" s="20"/>
      <c r="C601" s="14"/>
    </row>
    <row r="602" spans="2:3" x14ac:dyDescent="0.2">
      <c r="B602" s="20"/>
      <c r="C602" s="14"/>
    </row>
    <row r="603" spans="2:3" x14ac:dyDescent="0.2">
      <c r="B603" s="20"/>
      <c r="C603" s="14"/>
    </row>
    <row r="604" spans="2:3" x14ac:dyDescent="0.2">
      <c r="B604" s="20"/>
      <c r="C604" s="14"/>
    </row>
    <row r="605" spans="2:3" x14ac:dyDescent="0.2">
      <c r="B605" s="20"/>
      <c r="C605" s="14"/>
    </row>
    <row r="606" spans="2:3" x14ac:dyDescent="0.2">
      <c r="B606" s="20"/>
      <c r="C606" s="14"/>
    </row>
    <row r="607" spans="2:3" x14ac:dyDescent="0.2">
      <c r="B607" s="20"/>
      <c r="C607" s="14"/>
    </row>
    <row r="608" spans="2:3" x14ac:dyDescent="0.2">
      <c r="B608" s="20"/>
      <c r="C608" s="14"/>
    </row>
    <row r="609" spans="2:3" x14ac:dyDescent="0.2">
      <c r="B609" s="20"/>
      <c r="C609" s="14"/>
    </row>
    <row r="610" spans="2:3" x14ac:dyDescent="0.2">
      <c r="B610" s="20"/>
      <c r="C610" s="14"/>
    </row>
    <row r="611" spans="2:3" x14ac:dyDescent="0.2">
      <c r="B611" s="20"/>
      <c r="C611" s="14"/>
    </row>
    <row r="612" spans="2:3" x14ac:dyDescent="0.2">
      <c r="B612" s="20"/>
      <c r="C612" s="14"/>
    </row>
    <row r="613" spans="2:3" x14ac:dyDescent="0.2">
      <c r="B613" s="20"/>
      <c r="C613" s="14"/>
    </row>
    <row r="614" spans="2:3" x14ac:dyDescent="0.2">
      <c r="B614" s="20"/>
      <c r="C614" s="14"/>
    </row>
    <row r="615" spans="2:3" x14ac:dyDescent="0.2">
      <c r="B615" s="20"/>
      <c r="C615" s="14"/>
    </row>
    <row r="616" spans="2:3" x14ac:dyDescent="0.2">
      <c r="B616" s="20"/>
      <c r="C616" s="14"/>
    </row>
    <row r="617" spans="2:3" x14ac:dyDescent="0.2">
      <c r="B617" s="20"/>
      <c r="C617" s="14"/>
    </row>
    <row r="618" spans="2:3" x14ac:dyDescent="0.2">
      <c r="B618" s="20"/>
      <c r="C618" s="14"/>
    </row>
    <row r="619" spans="2:3" x14ac:dyDescent="0.2">
      <c r="B619" s="20"/>
      <c r="C619" s="14"/>
    </row>
    <row r="620" spans="2:3" x14ac:dyDescent="0.2">
      <c r="B620" s="20"/>
      <c r="C620" s="14"/>
    </row>
    <row r="621" spans="2:3" x14ac:dyDescent="0.2">
      <c r="B621" s="20"/>
      <c r="C621" s="14"/>
    </row>
    <row r="622" spans="2:3" x14ac:dyDescent="0.2">
      <c r="B622" s="20"/>
      <c r="C622" s="14"/>
    </row>
    <row r="623" spans="2:3" x14ac:dyDescent="0.2">
      <c r="B623" s="20"/>
      <c r="C623" s="14"/>
    </row>
    <row r="624" spans="2:3" x14ac:dyDescent="0.2">
      <c r="B624" s="20"/>
      <c r="C624" s="14"/>
    </row>
    <row r="625" spans="2:3" x14ac:dyDescent="0.2">
      <c r="B625" s="20"/>
      <c r="C625" s="14"/>
    </row>
    <row r="626" spans="2:3" x14ac:dyDescent="0.2">
      <c r="B626" s="20"/>
      <c r="C626" s="14"/>
    </row>
    <row r="627" spans="2:3" x14ac:dyDescent="0.2">
      <c r="B627" s="20"/>
      <c r="C627" s="14"/>
    </row>
    <row r="628" spans="2:3" x14ac:dyDescent="0.2">
      <c r="B628" s="20"/>
      <c r="C628" s="14"/>
    </row>
    <row r="629" spans="2:3" x14ac:dyDescent="0.2">
      <c r="B629" s="20"/>
      <c r="C629" s="14"/>
    </row>
    <row r="630" spans="2:3" x14ac:dyDescent="0.2">
      <c r="B630" s="20"/>
      <c r="C630" s="14"/>
    </row>
    <row r="631" spans="2:3" x14ac:dyDescent="0.2">
      <c r="B631" s="20"/>
      <c r="C631" s="14"/>
    </row>
    <row r="632" spans="2:3" x14ac:dyDescent="0.2">
      <c r="B632" s="20"/>
      <c r="C632" s="14"/>
    </row>
    <row r="633" spans="2:3" x14ac:dyDescent="0.2">
      <c r="B633" s="20"/>
      <c r="C633" s="14"/>
    </row>
    <row r="634" spans="2:3" x14ac:dyDescent="0.2">
      <c r="B634" s="20"/>
      <c r="C634" s="14"/>
    </row>
    <row r="635" spans="2:3" x14ac:dyDescent="0.2">
      <c r="B635" s="20"/>
      <c r="C635" s="14"/>
    </row>
    <row r="636" spans="2:3" x14ac:dyDescent="0.2">
      <c r="B636" s="20"/>
      <c r="C636" s="14"/>
    </row>
    <row r="637" spans="2:3" x14ac:dyDescent="0.2">
      <c r="B637" s="20"/>
      <c r="C637" s="14"/>
    </row>
    <row r="638" spans="2:3" x14ac:dyDescent="0.2">
      <c r="B638" s="20"/>
      <c r="C638" s="14"/>
    </row>
    <row r="639" spans="2:3" x14ac:dyDescent="0.2">
      <c r="B639" s="20"/>
      <c r="C639" s="14"/>
    </row>
    <row r="640" spans="2:3" x14ac:dyDescent="0.2">
      <c r="B640" s="20"/>
      <c r="C640" s="14"/>
    </row>
    <row r="641" spans="2:3" x14ac:dyDescent="0.2">
      <c r="B641" s="20"/>
      <c r="C641" s="14"/>
    </row>
    <row r="642" spans="2:3" x14ac:dyDescent="0.2">
      <c r="B642" s="20"/>
      <c r="C642" s="14"/>
    </row>
    <row r="643" spans="2:3" x14ac:dyDescent="0.2">
      <c r="B643" s="20"/>
      <c r="C643" s="14"/>
    </row>
    <row r="644" spans="2:3" x14ac:dyDescent="0.2">
      <c r="B644" s="20"/>
      <c r="C644" s="14"/>
    </row>
    <row r="645" spans="2:3" x14ac:dyDescent="0.2">
      <c r="B645" s="20"/>
      <c r="C645" s="14"/>
    </row>
    <row r="646" spans="2:3" x14ac:dyDescent="0.2">
      <c r="B646" s="20"/>
      <c r="C646" s="14"/>
    </row>
    <row r="647" spans="2:3" x14ac:dyDescent="0.2">
      <c r="B647" s="20"/>
      <c r="C647" s="14"/>
    </row>
    <row r="648" spans="2:3" x14ac:dyDescent="0.2">
      <c r="B648" s="20"/>
      <c r="C648" s="14"/>
    </row>
    <row r="649" spans="2:3" x14ac:dyDescent="0.2">
      <c r="B649" s="20"/>
      <c r="C649" s="14"/>
    </row>
    <row r="650" spans="2:3" x14ac:dyDescent="0.2">
      <c r="B650" s="20"/>
      <c r="C650" s="14"/>
    </row>
    <row r="651" spans="2:3" x14ac:dyDescent="0.2">
      <c r="B651" s="20"/>
      <c r="C651" s="14"/>
    </row>
    <row r="652" spans="2:3" x14ac:dyDescent="0.2">
      <c r="B652" s="20"/>
      <c r="C652" s="14"/>
    </row>
    <row r="653" spans="2:3" x14ac:dyDescent="0.2">
      <c r="B653" s="20"/>
      <c r="C653" s="14"/>
    </row>
    <row r="654" spans="2:3" x14ac:dyDescent="0.2">
      <c r="B654" s="20"/>
      <c r="C654" s="14"/>
    </row>
    <row r="655" spans="2:3" x14ac:dyDescent="0.2">
      <c r="B655" s="20"/>
      <c r="C655" s="14"/>
    </row>
    <row r="656" spans="2:3" x14ac:dyDescent="0.2">
      <c r="B656" s="20"/>
      <c r="C656" s="14"/>
    </row>
    <row r="657" spans="2:3" x14ac:dyDescent="0.2">
      <c r="B657" s="20"/>
      <c r="C657" s="14"/>
    </row>
    <row r="658" spans="2:3" x14ac:dyDescent="0.2">
      <c r="B658" s="20"/>
      <c r="C658" s="14"/>
    </row>
    <row r="659" spans="2:3" x14ac:dyDescent="0.2">
      <c r="B659" s="20"/>
      <c r="C659" s="14"/>
    </row>
    <row r="660" spans="2:3" x14ac:dyDescent="0.2">
      <c r="B660" s="20"/>
      <c r="C660" s="14"/>
    </row>
    <row r="661" spans="2:3" x14ac:dyDescent="0.2">
      <c r="B661" s="20"/>
      <c r="C661" s="14"/>
    </row>
    <row r="662" spans="2:3" x14ac:dyDescent="0.2">
      <c r="B662" s="20"/>
      <c r="C662" s="14"/>
    </row>
    <row r="663" spans="2:3" x14ac:dyDescent="0.2">
      <c r="B663" s="20"/>
      <c r="C663" s="14"/>
    </row>
    <row r="664" spans="2:3" x14ac:dyDescent="0.2">
      <c r="B664" s="20"/>
      <c r="C664" s="14"/>
    </row>
    <row r="665" spans="2:3" x14ac:dyDescent="0.2">
      <c r="B665" s="20"/>
      <c r="C665" s="14"/>
    </row>
    <row r="666" spans="2:3" x14ac:dyDescent="0.2">
      <c r="B666" s="20"/>
      <c r="C666" s="14"/>
    </row>
    <row r="667" spans="2:3" x14ac:dyDescent="0.2">
      <c r="B667" s="20"/>
      <c r="C667" s="14"/>
    </row>
    <row r="668" spans="2:3" x14ac:dyDescent="0.2">
      <c r="B668" s="20"/>
      <c r="C668" s="14"/>
    </row>
    <row r="669" spans="2:3" x14ac:dyDescent="0.2">
      <c r="B669" s="20"/>
      <c r="C669" s="14"/>
    </row>
    <row r="670" spans="2:3" x14ac:dyDescent="0.2">
      <c r="B670" s="20"/>
      <c r="C670" s="14"/>
    </row>
    <row r="671" spans="2:3" x14ac:dyDescent="0.2">
      <c r="B671" s="20"/>
      <c r="C671" s="14"/>
    </row>
    <row r="672" spans="2:3" x14ac:dyDescent="0.2">
      <c r="B672" s="20"/>
      <c r="C672" s="14"/>
    </row>
    <row r="673" spans="2:3" x14ac:dyDescent="0.2">
      <c r="B673" s="20"/>
      <c r="C673" s="14"/>
    </row>
    <row r="674" spans="2:3" x14ac:dyDescent="0.2">
      <c r="B674" s="20"/>
      <c r="C674" s="14"/>
    </row>
    <row r="675" spans="2:3" x14ac:dyDescent="0.2">
      <c r="B675" s="20"/>
      <c r="C675" s="14"/>
    </row>
    <row r="676" spans="2:3" x14ac:dyDescent="0.2">
      <c r="B676" s="20"/>
      <c r="C676" s="14"/>
    </row>
    <row r="677" spans="2:3" x14ac:dyDescent="0.2">
      <c r="B677" s="20"/>
      <c r="C677" s="14"/>
    </row>
    <row r="678" spans="2:3" x14ac:dyDescent="0.2">
      <c r="B678" s="20"/>
      <c r="C678" s="14"/>
    </row>
    <row r="679" spans="2:3" x14ac:dyDescent="0.2">
      <c r="B679" s="20"/>
      <c r="C679" s="14"/>
    </row>
    <row r="680" spans="2:3" x14ac:dyDescent="0.2">
      <c r="B680" s="20"/>
      <c r="C680" s="14"/>
    </row>
    <row r="681" spans="2:3" x14ac:dyDescent="0.2">
      <c r="B681" s="20"/>
      <c r="C681" s="14"/>
    </row>
    <row r="682" spans="2:3" x14ac:dyDescent="0.2">
      <c r="B682" s="20"/>
      <c r="C682" s="14"/>
    </row>
    <row r="683" spans="2:3" x14ac:dyDescent="0.2">
      <c r="B683" s="20"/>
      <c r="C683" s="14"/>
    </row>
    <row r="684" spans="2:3" x14ac:dyDescent="0.2">
      <c r="B684" s="20"/>
      <c r="C684" s="14"/>
    </row>
    <row r="685" spans="2:3" x14ac:dyDescent="0.2">
      <c r="B685" s="20"/>
      <c r="C685" s="14"/>
    </row>
    <row r="686" spans="2:3" x14ac:dyDescent="0.2">
      <c r="B686" s="20"/>
      <c r="C686" s="14"/>
    </row>
    <row r="687" spans="2:3" x14ac:dyDescent="0.2">
      <c r="B687" s="20"/>
      <c r="C687" s="14"/>
    </row>
    <row r="688" spans="2:3" x14ac:dyDescent="0.2">
      <c r="B688" s="20"/>
      <c r="C688" s="14"/>
    </row>
    <row r="689" spans="2:3" x14ac:dyDescent="0.2">
      <c r="B689" s="20"/>
      <c r="C689" s="14"/>
    </row>
    <row r="690" spans="2:3" x14ac:dyDescent="0.2">
      <c r="B690" s="20"/>
      <c r="C690" s="14"/>
    </row>
    <row r="691" spans="2:3" x14ac:dyDescent="0.2">
      <c r="B691" s="20"/>
      <c r="C691" s="14"/>
    </row>
    <row r="692" spans="2:3" x14ac:dyDescent="0.2">
      <c r="B692" s="20"/>
      <c r="C692" s="14"/>
    </row>
    <row r="693" spans="2:3" x14ac:dyDescent="0.2">
      <c r="B693" s="20"/>
      <c r="C693" s="14"/>
    </row>
    <row r="694" spans="2:3" x14ac:dyDescent="0.2">
      <c r="B694" s="20"/>
      <c r="C694" s="14"/>
    </row>
    <row r="695" spans="2:3" x14ac:dyDescent="0.2">
      <c r="B695" s="20"/>
      <c r="C695" s="14"/>
    </row>
    <row r="696" spans="2:3" x14ac:dyDescent="0.2">
      <c r="B696" s="20"/>
      <c r="C696" s="14"/>
    </row>
    <row r="697" spans="2:3" x14ac:dyDescent="0.2">
      <c r="B697" s="20"/>
      <c r="C697" s="14"/>
    </row>
    <row r="698" spans="2:3" x14ac:dyDescent="0.2">
      <c r="B698" s="20"/>
      <c r="C698" s="14"/>
    </row>
    <row r="699" spans="2:3" x14ac:dyDescent="0.2">
      <c r="B699" s="20"/>
      <c r="C699" s="14"/>
    </row>
    <row r="700" spans="2:3" x14ac:dyDescent="0.2">
      <c r="B700" s="20"/>
      <c r="C700" s="14"/>
    </row>
    <row r="701" spans="2:3" x14ac:dyDescent="0.2">
      <c r="B701" s="20"/>
      <c r="C701" s="14"/>
    </row>
    <row r="702" spans="2:3" x14ac:dyDescent="0.2">
      <c r="B702" s="20"/>
      <c r="C702" s="14"/>
    </row>
    <row r="703" spans="2:3" x14ac:dyDescent="0.2">
      <c r="B703" s="20"/>
      <c r="C703" s="14"/>
    </row>
    <row r="704" spans="2:3" x14ac:dyDescent="0.2">
      <c r="B704" s="20"/>
      <c r="C704" s="14"/>
    </row>
    <row r="705" spans="2:3" x14ac:dyDescent="0.2">
      <c r="B705" s="20"/>
      <c r="C705" s="14"/>
    </row>
    <row r="706" spans="2:3" x14ac:dyDescent="0.2">
      <c r="B706" s="20"/>
      <c r="C706" s="14"/>
    </row>
    <row r="707" spans="2:3" x14ac:dyDescent="0.2">
      <c r="B707" s="20"/>
      <c r="C707" s="14"/>
    </row>
    <row r="708" spans="2:3" x14ac:dyDescent="0.2">
      <c r="B708" s="20"/>
      <c r="C708" s="14"/>
    </row>
    <row r="709" spans="2:3" x14ac:dyDescent="0.2">
      <c r="B709" s="20"/>
      <c r="C709" s="14"/>
    </row>
    <row r="710" spans="2:3" x14ac:dyDescent="0.2">
      <c r="B710" s="20"/>
      <c r="C710" s="14"/>
    </row>
    <row r="711" spans="2:3" x14ac:dyDescent="0.2">
      <c r="B711" s="20"/>
      <c r="C711" s="14"/>
    </row>
    <row r="712" spans="2:3" x14ac:dyDescent="0.2">
      <c r="B712" s="20"/>
      <c r="C712" s="14"/>
    </row>
    <row r="713" spans="2:3" x14ac:dyDescent="0.2">
      <c r="B713" s="20"/>
      <c r="C713" s="14"/>
    </row>
    <row r="714" spans="2:3" x14ac:dyDescent="0.2">
      <c r="B714" s="20"/>
      <c r="C714" s="14"/>
    </row>
    <row r="715" spans="2:3" x14ac:dyDescent="0.2">
      <c r="B715" s="20"/>
      <c r="C715" s="14"/>
    </row>
    <row r="716" spans="2:3" x14ac:dyDescent="0.2">
      <c r="B716" s="20"/>
      <c r="C716" s="14"/>
    </row>
    <row r="717" spans="2:3" x14ac:dyDescent="0.2">
      <c r="B717" s="20"/>
      <c r="C717" s="14"/>
    </row>
    <row r="718" spans="2:3" x14ac:dyDescent="0.2">
      <c r="B718" s="20"/>
      <c r="C718" s="14"/>
    </row>
    <row r="719" spans="2:3" x14ac:dyDescent="0.2">
      <c r="B719" s="20"/>
      <c r="C719" s="14"/>
    </row>
    <row r="720" spans="2:3" x14ac:dyDescent="0.2">
      <c r="B720" s="20"/>
      <c r="C720" s="14"/>
    </row>
    <row r="721" spans="2:3" x14ac:dyDescent="0.2">
      <c r="B721" s="20"/>
      <c r="C721" s="14"/>
    </row>
    <row r="722" spans="2:3" x14ac:dyDescent="0.2">
      <c r="B722" s="20"/>
      <c r="C722" s="14"/>
    </row>
    <row r="723" spans="2:3" x14ac:dyDescent="0.2">
      <c r="B723" s="20"/>
      <c r="C723" s="14"/>
    </row>
    <row r="724" spans="2:3" x14ac:dyDescent="0.2">
      <c r="B724" s="20"/>
      <c r="C724" s="14"/>
    </row>
    <row r="725" spans="2:3" x14ac:dyDescent="0.2">
      <c r="B725" s="20"/>
      <c r="C725" s="14"/>
    </row>
    <row r="726" spans="2:3" x14ac:dyDescent="0.2">
      <c r="B726" s="20"/>
      <c r="C726" s="14"/>
    </row>
    <row r="727" spans="2:3" x14ac:dyDescent="0.2">
      <c r="B727" s="20"/>
      <c r="C727" s="14"/>
    </row>
    <row r="728" spans="2:3" x14ac:dyDescent="0.2">
      <c r="B728" s="20"/>
      <c r="C728" s="14"/>
    </row>
    <row r="729" spans="2:3" x14ac:dyDescent="0.2">
      <c r="B729" s="20"/>
      <c r="C729" s="14"/>
    </row>
    <row r="730" spans="2:3" x14ac:dyDescent="0.2">
      <c r="B730" s="20"/>
      <c r="C730" s="14"/>
    </row>
    <row r="731" spans="2:3" x14ac:dyDescent="0.2">
      <c r="B731" s="20"/>
      <c r="C731" s="14"/>
    </row>
    <row r="732" spans="2:3" x14ac:dyDescent="0.2">
      <c r="B732" s="20"/>
      <c r="C732" s="14"/>
    </row>
    <row r="733" spans="2:3" x14ac:dyDescent="0.2">
      <c r="B733" s="20"/>
      <c r="C733" s="14"/>
    </row>
    <row r="734" spans="2:3" x14ac:dyDescent="0.2">
      <c r="B734" s="20"/>
      <c r="C734" s="14"/>
    </row>
    <row r="735" spans="2:3" x14ac:dyDescent="0.2">
      <c r="B735" s="20"/>
      <c r="C735" s="14"/>
    </row>
    <row r="736" spans="2:3" x14ac:dyDescent="0.2">
      <c r="B736" s="20"/>
      <c r="C736" s="14"/>
    </row>
    <row r="737" spans="2:3" x14ac:dyDescent="0.2">
      <c r="B737" s="20"/>
      <c r="C737" s="14"/>
    </row>
    <row r="738" spans="2:3" x14ac:dyDescent="0.2">
      <c r="B738" s="20"/>
      <c r="C738" s="14"/>
    </row>
    <row r="739" spans="2:3" x14ac:dyDescent="0.2">
      <c r="B739" s="20"/>
      <c r="C739" s="14"/>
    </row>
    <row r="740" spans="2:3" x14ac:dyDescent="0.2">
      <c r="B740" s="20"/>
      <c r="C740" s="14"/>
    </row>
    <row r="741" spans="2:3" x14ac:dyDescent="0.2">
      <c r="B741" s="20"/>
      <c r="C741" s="14"/>
    </row>
    <row r="742" spans="2:3" x14ac:dyDescent="0.2">
      <c r="B742" s="20"/>
      <c r="C742" s="14"/>
    </row>
    <row r="743" spans="2:3" x14ac:dyDescent="0.2">
      <c r="B743" s="20"/>
      <c r="C743" s="14"/>
    </row>
    <row r="744" spans="2:3" x14ac:dyDescent="0.2">
      <c r="B744" s="20"/>
      <c r="C744" s="14"/>
    </row>
    <row r="745" spans="2:3" x14ac:dyDescent="0.2">
      <c r="B745" s="20"/>
      <c r="C745" s="14"/>
    </row>
    <row r="746" spans="2:3" x14ac:dyDescent="0.2">
      <c r="B746" s="20"/>
      <c r="C746" s="14"/>
    </row>
    <row r="747" spans="2:3" x14ac:dyDescent="0.2">
      <c r="B747" s="20"/>
      <c r="C747" s="14"/>
    </row>
    <row r="748" spans="2:3" x14ac:dyDescent="0.2">
      <c r="B748" s="20"/>
      <c r="C748" s="14"/>
    </row>
    <row r="749" spans="2:3" x14ac:dyDescent="0.2">
      <c r="B749" s="20"/>
      <c r="C749" s="14"/>
    </row>
    <row r="750" spans="2:3" x14ac:dyDescent="0.2">
      <c r="B750" s="20"/>
      <c r="C750" s="14"/>
    </row>
    <row r="751" spans="2:3" x14ac:dyDescent="0.2">
      <c r="B751" s="20"/>
      <c r="C751" s="14"/>
    </row>
    <row r="752" spans="2:3" x14ac:dyDescent="0.2">
      <c r="B752" s="20"/>
      <c r="C752" s="14"/>
    </row>
    <row r="753" spans="2:3" x14ac:dyDescent="0.2">
      <c r="B753" s="20"/>
      <c r="C753" s="14"/>
    </row>
    <row r="754" spans="2:3" x14ac:dyDescent="0.2">
      <c r="B754" s="20"/>
      <c r="C754" s="14"/>
    </row>
    <row r="755" spans="2:3" x14ac:dyDescent="0.2">
      <c r="B755" s="20"/>
      <c r="C755" s="14"/>
    </row>
    <row r="756" spans="2:3" x14ac:dyDescent="0.2">
      <c r="B756" s="20"/>
      <c r="C756" s="14"/>
    </row>
    <row r="757" spans="2:3" x14ac:dyDescent="0.2">
      <c r="B757" s="20"/>
      <c r="C757" s="14"/>
    </row>
    <row r="758" spans="2:3" x14ac:dyDescent="0.2">
      <c r="B758" s="20"/>
      <c r="C758" s="14"/>
    </row>
    <row r="759" spans="2:3" x14ac:dyDescent="0.2">
      <c r="B759" s="20"/>
      <c r="C759" s="14"/>
    </row>
    <row r="760" spans="2:3" x14ac:dyDescent="0.2">
      <c r="B760" s="20"/>
      <c r="C760" s="14"/>
    </row>
    <row r="761" spans="2:3" x14ac:dyDescent="0.2">
      <c r="B761" s="20"/>
      <c r="C761" s="14"/>
    </row>
    <row r="762" spans="2:3" x14ac:dyDescent="0.2">
      <c r="B762" s="20"/>
      <c r="C762" s="14"/>
    </row>
    <row r="763" spans="2:3" x14ac:dyDescent="0.2">
      <c r="B763" s="20"/>
      <c r="C763" s="14"/>
    </row>
    <row r="764" spans="2:3" x14ac:dyDescent="0.2">
      <c r="B764" s="20"/>
      <c r="C764" s="14"/>
    </row>
    <row r="765" spans="2:3" x14ac:dyDescent="0.2">
      <c r="B765" s="20"/>
      <c r="C765" s="14"/>
    </row>
    <row r="766" spans="2:3" x14ac:dyDescent="0.2">
      <c r="B766" s="20"/>
      <c r="C766" s="14"/>
    </row>
    <row r="767" spans="2:3" x14ac:dyDescent="0.2">
      <c r="B767" s="20"/>
      <c r="C767" s="14"/>
    </row>
    <row r="768" spans="2:3" x14ac:dyDescent="0.2">
      <c r="B768" s="20"/>
      <c r="C768" s="14"/>
    </row>
    <row r="769" spans="2:3" x14ac:dyDescent="0.2">
      <c r="B769" s="20"/>
      <c r="C769" s="14"/>
    </row>
    <row r="770" spans="2:3" x14ac:dyDescent="0.2">
      <c r="B770" s="20"/>
      <c r="C770" s="14"/>
    </row>
    <row r="771" spans="2:3" x14ac:dyDescent="0.2">
      <c r="B771" s="20"/>
      <c r="C771" s="14"/>
    </row>
    <row r="772" spans="2:3" x14ac:dyDescent="0.2">
      <c r="B772" s="20"/>
      <c r="C772" s="14"/>
    </row>
    <row r="773" spans="2:3" x14ac:dyDescent="0.2">
      <c r="B773" s="20"/>
      <c r="C773" s="14"/>
    </row>
    <row r="774" spans="2:3" x14ac:dyDescent="0.2">
      <c r="B774" s="20"/>
      <c r="C774" s="14"/>
    </row>
    <row r="775" spans="2:3" x14ac:dyDescent="0.2">
      <c r="B775" s="20"/>
      <c r="C775" s="14"/>
    </row>
    <row r="776" spans="2:3" x14ac:dyDescent="0.2">
      <c r="B776" s="20"/>
      <c r="C776" s="14"/>
    </row>
    <row r="777" spans="2:3" x14ac:dyDescent="0.2">
      <c r="B777" s="20"/>
      <c r="C777" s="14"/>
    </row>
    <row r="778" spans="2:3" x14ac:dyDescent="0.2">
      <c r="B778" s="20"/>
      <c r="C778" s="14"/>
    </row>
    <row r="779" spans="2:3" x14ac:dyDescent="0.2">
      <c r="B779" s="20"/>
      <c r="C779" s="14"/>
    </row>
    <row r="780" spans="2:3" x14ac:dyDescent="0.2">
      <c r="B780" s="20"/>
      <c r="C780" s="14"/>
    </row>
    <row r="781" spans="2:3" x14ac:dyDescent="0.2">
      <c r="B781" s="20"/>
      <c r="C781" s="14"/>
    </row>
    <row r="782" spans="2:3" x14ac:dyDescent="0.2">
      <c r="B782" s="20"/>
      <c r="C782" s="14"/>
    </row>
    <row r="783" spans="2:3" x14ac:dyDescent="0.2">
      <c r="B783" s="20"/>
      <c r="C783" s="14"/>
    </row>
    <row r="784" spans="2:3" x14ac:dyDescent="0.2">
      <c r="B784" s="20"/>
      <c r="C784" s="14"/>
    </row>
    <row r="785" spans="2:3" x14ac:dyDescent="0.2">
      <c r="B785" s="20"/>
      <c r="C785" s="14"/>
    </row>
    <row r="786" spans="2:3" x14ac:dyDescent="0.2">
      <c r="B786" s="20"/>
      <c r="C786" s="14"/>
    </row>
    <row r="787" spans="2:3" x14ac:dyDescent="0.2">
      <c r="B787" s="20"/>
      <c r="C787" s="14"/>
    </row>
    <row r="788" spans="2:3" x14ac:dyDescent="0.2">
      <c r="B788" s="20"/>
      <c r="C788" s="14"/>
    </row>
    <row r="789" spans="2:3" x14ac:dyDescent="0.2">
      <c r="B789" s="20"/>
      <c r="C789" s="14"/>
    </row>
    <row r="790" spans="2:3" x14ac:dyDescent="0.2">
      <c r="B790" s="20"/>
      <c r="C790" s="14"/>
    </row>
    <row r="791" spans="2:3" x14ac:dyDescent="0.2">
      <c r="B791" s="20"/>
      <c r="C791" s="14"/>
    </row>
    <row r="792" spans="2:3" x14ac:dyDescent="0.2">
      <c r="B792" s="20"/>
      <c r="C792" s="14"/>
    </row>
    <row r="793" spans="2:3" x14ac:dyDescent="0.2">
      <c r="B793" s="20"/>
      <c r="C793" s="14"/>
    </row>
    <row r="794" spans="2:3" x14ac:dyDescent="0.2">
      <c r="B794" s="20"/>
      <c r="C794" s="14"/>
    </row>
    <row r="795" spans="2:3" x14ac:dyDescent="0.2">
      <c r="B795" s="20"/>
      <c r="C795" s="14"/>
    </row>
    <row r="796" spans="2:3" x14ac:dyDescent="0.2">
      <c r="B796" s="20"/>
      <c r="C796" s="14"/>
    </row>
    <row r="797" spans="2:3" x14ac:dyDescent="0.2">
      <c r="B797" s="20"/>
      <c r="C797" s="14"/>
    </row>
    <row r="798" spans="2:3" x14ac:dyDescent="0.2">
      <c r="B798" s="20"/>
      <c r="C798" s="14"/>
    </row>
    <row r="799" spans="2:3" x14ac:dyDescent="0.2">
      <c r="B799" s="20"/>
      <c r="C799" s="14"/>
    </row>
    <row r="800" spans="2:3" x14ac:dyDescent="0.2">
      <c r="B800" s="20"/>
      <c r="C800" s="14"/>
    </row>
    <row r="801" spans="2:3" x14ac:dyDescent="0.2">
      <c r="B801" s="20"/>
      <c r="C801" s="14"/>
    </row>
    <row r="802" spans="2:3" x14ac:dyDescent="0.2">
      <c r="B802" s="20"/>
      <c r="C802" s="14"/>
    </row>
    <row r="803" spans="2:3" x14ac:dyDescent="0.2">
      <c r="B803" s="20"/>
      <c r="C803" s="14"/>
    </row>
    <row r="804" spans="2:3" x14ac:dyDescent="0.2">
      <c r="B804" s="20"/>
      <c r="C804" s="14"/>
    </row>
    <row r="805" spans="2:3" x14ac:dyDescent="0.2">
      <c r="B805" s="20"/>
      <c r="C805" s="14"/>
    </row>
    <row r="806" spans="2:3" x14ac:dyDescent="0.2">
      <c r="B806" s="20"/>
      <c r="C806" s="14"/>
    </row>
    <row r="807" spans="2:3" x14ac:dyDescent="0.2">
      <c r="B807" s="20"/>
      <c r="C807" s="14"/>
    </row>
    <row r="808" spans="2:3" x14ac:dyDescent="0.2">
      <c r="B808" s="20"/>
      <c r="C808" s="14"/>
    </row>
    <row r="809" spans="2:3" x14ac:dyDescent="0.2">
      <c r="B809" s="20"/>
      <c r="C809" s="14"/>
    </row>
    <row r="810" spans="2:3" x14ac:dyDescent="0.2">
      <c r="B810" s="20"/>
      <c r="C810" s="14"/>
    </row>
    <row r="811" spans="2:3" x14ac:dyDescent="0.2">
      <c r="B811" s="20"/>
      <c r="C811" s="14"/>
    </row>
    <row r="812" spans="2:3" x14ac:dyDescent="0.2">
      <c r="B812" s="20"/>
      <c r="C812" s="14"/>
    </row>
    <row r="813" spans="2:3" x14ac:dyDescent="0.2">
      <c r="B813" s="20"/>
      <c r="C813" s="14"/>
    </row>
    <row r="814" spans="2:3" x14ac:dyDescent="0.2">
      <c r="B814" s="20"/>
      <c r="C814" s="14"/>
    </row>
    <row r="815" spans="2:3" x14ac:dyDescent="0.2">
      <c r="B815" s="20"/>
      <c r="C815" s="14"/>
    </row>
    <row r="816" spans="2:3" x14ac:dyDescent="0.2">
      <c r="B816" s="20"/>
      <c r="C816" s="14"/>
    </row>
    <row r="817" spans="2:3" x14ac:dyDescent="0.2">
      <c r="B817" s="20"/>
      <c r="C817" s="14"/>
    </row>
    <row r="818" spans="2:3" x14ac:dyDescent="0.2">
      <c r="B818" s="20"/>
      <c r="C818" s="14"/>
    </row>
    <row r="819" spans="2:3" x14ac:dyDescent="0.2">
      <c r="B819" s="20"/>
      <c r="C819" s="14"/>
    </row>
    <row r="820" spans="2:3" x14ac:dyDescent="0.2">
      <c r="B820" s="20"/>
      <c r="C820" s="14"/>
    </row>
    <row r="821" spans="2:3" x14ac:dyDescent="0.2">
      <c r="B821" s="20"/>
      <c r="C821" s="14"/>
    </row>
    <row r="822" spans="2:3" x14ac:dyDescent="0.2">
      <c r="B822" s="20"/>
      <c r="C822" s="14"/>
    </row>
    <row r="823" spans="2:3" x14ac:dyDescent="0.2">
      <c r="B823" s="20"/>
      <c r="C823" s="14"/>
    </row>
    <row r="824" spans="2:3" x14ac:dyDescent="0.2">
      <c r="B824" s="20"/>
      <c r="C824" s="14"/>
    </row>
    <row r="825" spans="2:3" x14ac:dyDescent="0.2">
      <c r="B825" s="20"/>
      <c r="C825" s="14"/>
    </row>
    <row r="826" spans="2:3" x14ac:dyDescent="0.2">
      <c r="B826" s="20"/>
      <c r="C826" s="14"/>
    </row>
    <row r="827" spans="2:3" x14ac:dyDescent="0.2">
      <c r="B827" s="20"/>
      <c r="C827" s="14"/>
    </row>
    <row r="828" spans="2:3" x14ac:dyDescent="0.2">
      <c r="B828" s="20"/>
      <c r="C828" s="14"/>
    </row>
    <row r="829" spans="2:3" x14ac:dyDescent="0.2">
      <c r="B829" s="20"/>
      <c r="C829" s="14"/>
    </row>
    <row r="830" spans="2:3" x14ac:dyDescent="0.2">
      <c r="B830" s="20"/>
      <c r="C830" s="14"/>
    </row>
    <row r="831" spans="2:3" x14ac:dyDescent="0.2">
      <c r="B831" s="20"/>
      <c r="C831" s="14"/>
    </row>
    <row r="832" spans="2:3" x14ac:dyDescent="0.2">
      <c r="B832" s="20"/>
      <c r="C832" s="14"/>
    </row>
    <row r="833" spans="2:3" x14ac:dyDescent="0.2">
      <c r="B833" s="20"/>
      <c r="C833" s="14"/>
    </row>
    <row r="834" spans="2:3" x14ac:dyDescent="0.2">
      <c r="B834" s="20"/>
      <c r="C834" s="14"/>
    </row>
    <row r="835" spans="2:3" x14ac:dyDescent="0.2">
      <c r="B835" s="20"/>
      <c r="C835" s="14"/>
    </row>
    <row r="836" spans="2:3" x14ac:dyDescent="0.2">
      <c r="B836" s="20"/>
      <c r="C836" s="14"/>
    </row>
    <row r="837" spans="2:3" x14ac:dyDescent="0.2">
      <c r="B837" s="20"/>
      <c r="C837" s="14"/>
    </row>
    <row r="838" spans="2:3" x14ac:dyDescent="0.2">
      <c r="B838" s="20"/>
      <c r="C838" s="14"/>
    </row>
    <row r="839" spans="2:3" x14ac:dyDescent="0.2">
      <c r="B839" s="20"/>
      <c r="C839" s="14"/>
    </row>
    <row r="840" spans="2:3" x14ac:dyDescent="0.2">
      <c r="B840" s="20"/>
      <c r="C840" s="14"/>
    </row>
    <row r="841" spans="2:3" x14ac:dyDescent="0.2">
      <c r="B841" s="20"/>
      <c r="C841" s="14"/>
    </row>
    <row r="842" spans="2:3" x14ac:dyDescent="0.2">
      <c r="B842" s="20"/>
      <c r="C842" s="14"/>
    </row>
    <row r="843" spans="2:3" x14ac:dyDescent="0.2">
      <c r="B843" s="20"/>
      <c r="C843" s="14"/>
    </row>
    <row r="844" spans="2:3" x14ac:dyDescent="0.2">
      <c r="B844" s="20"/>
      <c r="C844" s="14"/>
    </row>
    <row r="845" spans="2:3" x14ac:dyDescent="0.2">
      <c r="B845" s="20"/>
      <c r="C845" s="14"/>
    </row>
    <row r="846" spans="2:3" x14ac:dyDescent="0.2">
      <c r="B846" s="20"/>
      <c r="C846" s="14"/>
    </row>
    <row r="847" spans="2:3" x14ac:dyDescent="0.2">
      <c r="B847" s="20"/>
      <c r="C847" s="14"/>
    </row>
    <row r="848" spans="2:3" x14ac:dyDescent="0.2">
      <c r="B848" s="20"/>
      <c r="C848" s="14"/>
    </row>
    <row r="849" spans="2:3" x14ac:dyDescent="0.2">
      <c r="B849" s="20"/>
      <c r="C849" s="14"/>
    </row>
    <row r="850" spans="2:3" x14ac:dyDescent="0.2">
      <c r="B850" s="20"/>
      <c r="C850" s="14"/>
    </row>
    <row r="851" spans="2:3" x14ac:dyDescent="0.2">
      <c r="B851" s="20"/>
      <c r="C851" s="14"/>
    </row>
    <row r="852" spans="2:3" x14ac:dyDescent="0.2">
      <c r="B852" s="20"/>
      <c r="C852" s="14"/>
    </row>
    <row r="853" spans="2:3" x14ac:dyDescent="0.2">
      <c r="B853" s="20"/>
      <c r="C853" s="14"/>
    </row>
    <row r="854" spans="2:3" x14ac:dyDescent="0.2">
      <c r="B854" s="20"/>
      <c r="C854" s="14"/>
    </row>
    <row r="855" spans="2:3" x14ac:dyDescent="0.2">
      <c r="B855" s="20"/>
      <c r="C855" s="14"/>
    </row>
    <row r="856" spans="2:3" x14ac:dyDescent="0.2">
      <c r="B856" s="20"/>
      <c r="C856" s="14"/>
    </row>
    <row r="857" spans="2:3" x14ac:dyDescent="0.2">
      <c r="B857" s="20"/>
      <c r="C857" s="14"/>
    </row>
    <row r="858" spans="2:3" x14ac:dyDescent="0.2">
      <c r="B858" s="20"/>
      <c r="C858" s="14"/>
    </row>
    <row r="859" spans="2:3" x14ac:dyDescent="0.2">
      <c r="B859" s="20"/>
      <c r="C859" s="14"/>
    </row>
    <row r="860" spans="2:3" x14ac:dyDescent="0.2">
      <c r="B860" s="20"/>
      <c r="C860" s="14"/>
    </row>
    <row r="861" spans="2:3" x14ac:dyDescent="0.2">
      <c r="B861" s="20"/>
      <c r="C861" s="14"/>
    </row>
    <row r="862" spans="2:3" x14ac:dyDescent="0.2">
      <c r="B862" s="20"/>
      <c r="C862" s="14"/>
    </row>
    <row r="863" spans="2:3" x14ac:dyDescent="0.2">
      <c r="B863" s="20"/>
      <c r="C863" s="14"/>
    </row>
    <row r="864" spans="2:3" x14ac:dyDescent="0.2">
      <c r="B864" s="20"/>
      <c r="C864" s="14"/>
    </row>
    <row r="865" spans="2:3" x14ac:dyDescent="0.2">
      <c r="B865" s="20"/>
      <c r="C865" s="14"/>
    </row>
    <row r="866" spans="2:3" x14ac:dyDescent="0.2">
      <c r="B866" s="20"/>
      <c r="C866" s="14"/>
    </row>
    <row r="867" spans="2:3" x14ac:dyDescent="0.2">
      <c r="B867" s="20"/>
      <c r="C867" s="14"/>
    </row>
    <row r="868" spans="2:3" x14ac:dyDescent="0.2">
      <c r="B868" s="20"/>
      <c r="C868" s="14"/>
    </row>
    <row r="869" spans="2:3" x14ac:dyDescent="0.2">
      <c r="B869" s="20"/>
      <c r="C869" s="14"/>
    </row>
    <row r="870" spans="2:3" x14ac:dyDescent="0.2">
      <c r="B870" s="20"/>
      <c r="C870" s="14"/>
    </row>
    <row r="871" spans="2:3" x14ac:dyDescent="0.2">
      <c r="B871" s="20"/>
      <c r="C871" s="14"/>
    </row>
    <row r="872" spans="2:3" x14ac:dyDescent="0.2">
      <c r="B872" s="20"/>
      <c r="C872" s="14"/>
    </row>
    <row r="873" spans="2:3" x14ac:dyDescent="0.2">
      <c r="B873" s="20"/>
      <c r="C873" s="14"/>
    </row>
    <row r="874" spans="2:3" x14ac:dyDescent="0.2">
      <c r="B874" s="20"/>
      <c r="C874" s="14"/>
    </row>
    <row r="875" spans="2:3" x14ac:dyDescent="0.2">
      <c r="B875" s="20"/>
      <c r="C875" s="14"/>
    </row>
    <row r="876" spans="2:3" x14ac:dyDescent="0.2">
      <c r="B876" s="20"/>
      <c r="C876" s="14"/>
    </row>
    <row r="877" spans="2:3" x14ac:dyDescent="0.2">
      <c r="B877" s="20"/>
      <c r="C877" s="14"/>
    </row>
    <row r="878" spans="2:3" x14ac:dyDescent="0.2">
      <c r="B878" s="20"/>
      <c r="C878" s="14"/>
    </row>
    <row r="879" spans="2:3" x14ac:dyDescent="0.2">
      <c r="B879" s="20"/>
      <c r="C879" s="14"/>
    </row>
    <row r="880" spans="2:3" x14ac:dyDescent="0.2">
      <c r="B880" s="20"/>
      <c r="C880" s="14"/>
    </row>
    <row r="881" spans="2:3" x14ac:dyDescent="0.2">
      <c r="B881" s="20"/>
      <c r="C881" s="14"/>
    </row>
    <row r="882" spans="2:3" x14ac:dyDescent="0.2">
      <c r="B882" s="20"/>
      <c r="C882" s="14"/>
    </row>
    <row r="883" spans="2:3" x14ac:dyDescent="0.2">
      <c r="B883" s="20"/>
      <c r="C883" s="14"/>
    </row>
    <row r="884" spans="2:3" x14ac:dyDescent="0.2">
      <c r="B884" s="20"/>
      <c r="C884" s="14"/>
    </row>
    <row r="885" spans="2:3" x14ac:dyDescent="0.2">
      <c r="B885" s="20"/>
      <c r="C885" s="14"/>
    </row>
    <row r="886" spans="2:3" x14ac:dyDescent="0.2">
      <c r="B886" s="20"/>
      <c r="C886" s="14"/>
    </row>
    <row r="887" spans="2:3" x14ac:dyDescent="0.2">
      <c r="B887" s="20"/>
      <c r="C887" s="14"/>
    </row>
    <row r="888" spans="2:3" x14ac:dyDescent="0.2">
      <c r="B888" s="20"/>
      <c r="C888" s="14"/>
    </row>
    <row r="889" spans="2:3" x14ac:dyDescent="0.2">
      <c r="B889" s="20"/>
      <c r="C889" s="14"/>
    </row>
    <row r="890" spans="2:3" x14ac:dyDescent="0.2">
      <c r="B890" s="20"/>
      <c r="C890" s="14"/>
    </row>
    <row r="891" spans="2:3" x14ac:dyDescent="0.2">
      <c r="B891" s="20"/>
      <c r="C891" s="14"/>
    </row>
    <row r="892" spans="2:3" x14ac:dyDescent="0.2">
      <c r="B892" s="20"/>
      <c r="C892" s="14"/>
    </row>
    <row r="893" spans="2:3" x14ac:dyDescent="0.2">
      <c r="B893" s="20"/>
      <c r="C893" s="14"/>
    </row>
    <row r="894" spans="2:3" x14ac:dyDescent="0.2">
      <c r="B894" s="20"/>
      <c r="C894" s="14"/>
    </row>
    <row r="895" spans="2:3" x14ac:dyDescent="0.2">
      <c r="B895" s="20"/>
      <c r="C895" s="14"/>
    </row>
    <row r="896" spans="2:3" x14ac:dyDescent="0.2">
      <c r="B896" s="20"/>
      <c r="C896" s="14"/>
    </row>
    <row r="897" spans="2:3" x14ac:dyDescent="0.2">
      <c r="B897" s="20"/>
      <c r="C897" s="14"/>
    </row>
    <row r="898" spans="2:3" x14ac:dyDescent="0.2">
      <c r="B898" s="20"/>
      <c r="C898" s="14"/>
    </row>
    <row r="899" spans="2:3" x14ac:dyDescent="0.2">
      <c r="B899" s="20"/>
      <c r="C899" s="14"/>
    </row>
    <row r="900" spans="2:3" x14ac:dyDescent="0.2">
      <c r="B900" s="20"/>
      <c r="C900" s="14"/>
    </row>
    <row r="901" spans="2:3" x14ac:dyDescent="0.2">
      <c r="B901" s="20"/>
      <c r="C901" s="14"/>
    </row>
    <row r="902" spans="2:3" x14ac:dyDescent="0.2">
      <c r="B902" s="20"/>
      <c r="C902" s="14"/>
    </row>
    <row r="903" spans="2:3" x14ac:dyDescent="0.2">
      <c r="B903" s="20"/>
      <c r="C903" s="14"/>
    </row>
    <row r="904" spans="2:3" x14ac:dyDescent="0.2">
      <c r="B904" s="20"/>
      <c r="C904" s="14"/>
    </row>
    <row r="905" spans="2:3" x14ac:dyDescent="0.2">
      <c r="B905" s="20"/>
      <c r="C905" s="14"/>
    </row>
    <row r="906" spans="2:3" x14ac:dyDescent="0.2">
      <c r="B906" s="20"/>
      <c r="C906" s="14"/>
    </row>
    <row r="907" spans="2:3" x14ac:dyDescent="0.2">
      <c r="B907" s="20"/>
      <c r="C907" s="14"/>
    </row>
    <row r="908" spans="2:3" x14ac:dyDescent="0.2">
      <c r="B908" s="20"/>
      <c r="C908" s="14"/>
    </row>
    <row r="909" spans="2:3" x14ac:dyDescent="0.2">
      <c r="B909" s="20"/>
      <c r="C909" s="14"/>
    </row>
    <row r="910" spans="2:3" x14ac:dyDescent="0.2">
      <c r="B910" s="20"/>
      <c r="C910" s="14"/>
    </row>
    <row r="911" spans="2:3" x14ac:dyDescent="0.2">
      <c r="B911" s="20"/>
      <c r="C911" s="14"/>
    </row>
    <row r="912" spans="2:3" x14ac:dyDescent="0.2">
      <c r="B912" s="20"/>
      <c r="C912" s="14"/>
    </row>
    <row r="913" spans="2:3" x14ac:dyDescent="0.2">
      <c r="B913" s="20"/>
      <c r="C913" s="14"/>
    </row>
    <row r="914" spans="2:3" x14ac:dyDescent="0.2">
      <c r="B914" s="20"/>
      <c r="C914" s="14"/>
    </row>
    <row r="915" spans="2:3" x14ac:dyDescent="0.2">
      <c r="B915" s="20"/>
      <c r="C915" s="14"/>
    </row>
    <row r="916" spans="2:3" x14ac:dyDescent="0.2">
      <c r="B916" s="20"/>
      <c r="C916" s="14"/>
    </row>
    <row r="917" spans="2:3" x14ac:dyDescent="0.2">
      <c r="B917" s="20"/>
      <c r="C917" s="14"/>
    </row>
    <row r="918" spans="2:3" x14ac:dyDescent="0.2">
      <c r="B918" s="20"/>
      <c r="C918" s="14"/>
    </row>
    <row r="919" spans="2:3" x14ac:dyDescent="0.2">
      <c r="B919" s="20"/>
      <c r="C919" s="14"/>
    </row>
    <row r="920" spans="2:3" x14ac:dyDescent="0.2">
      <c r="B920" s="20"/>
      <c r="C920" s="14"/>
    </row>
    <row r="921" spans="2:3" x14ac:dyDescent="0.2">
      <c r="B921" s="20"/>
      <c r="C921" s="14"/>
    </row>
    <row r="922" spans="2:3" x14ac:dyDescent="0.2">
      <c r="B922" s="20"/>
      <c r="C922" s="14"/>
    </row>
    <row r="923" spans="2:3" x14ac:dyDescent="0.2">
      <c r="B923" s="20"/>
      <c r="C923" s="14"/>
    </row>
    <row r="924" spans="2:3" x14ac:dyDescent="0.2">
      <c r="B924" s="20"/>
      <c r="C924" s="14"/>
    </row>
    <row r="925" spans="2:3" x14ac:dyDescent="0.2">
      <c r="B925" s="20"/>
      <c r="C925" s="14"/>
    </row>
    <row r="926" spans="2:3" x14ac:dyDescent="0.2">
      <c r="B926" s="20"/>
      <c r="C926" s="14"/>
    </row>
    <row r="927" spans="2:3" x14ac:dyDescent="0.2">
      <c r="B927" s="20"/>
      <c r="C927" s="14"/>
    </row>
    <row r="928" spans="2:3" x14ac:dyDescent="0.2">
      <c r="B928" s="20"/>
      <c r="C928" s="14"/>
    </row>
    <row r="929" spans="2:3" x14ac:dyDescent="0.2">
      <c r="B929" s="20"/>
      <c r="C929" s="14"/>
    </row>
    <row r="930" spans="2:3" x14ac:dyDescent="0.2">
      <c r="B930" s="20"/>
      <c r="C930" s="14"/>
    </row>
    <row r="931" spans="2:3" x14ac:dyDescent="0.2">
      <c r="B931" s="20"/>
      <c r="C931" s="14"/>
    </row>
    <row r="932" spans="2:3" x14ac:dyDescent="0.2">
      <c r="B932" s="20"/>
      <c r="C932" s="14"/>
    </row>
    <row r="933" spans="2:3" x14ac:dyDescent="0.2">
      <c r="B933" s="20"/>
      <c r="C933" s="14"/>
    </row>
    <row r="934" spans="2:3" x14ac:dyDescent="0.2">
      <c r="B934" s="20"/>
      <c r="C934" s="14"/>
    </row>
    <row r="935" spans="2:3" x14ac:dyDescent="0.2">
      <c r="B935" s="20"/>
      <c r="C935" s="14"/>
    </row>
    <row r="936" spans="2:3" x14ac:dyDescent="0.2">
      <c r="B936" s="20"/>
      <c r="C936" s="14"/>
    </row>
    <row r="937" spans="2:3" x14ac:dyDescent="0.2">
      <c r="B937" s="20"/>
      <c r="C937" s="14"/>
    </row>
    <row r="938" spans="2:3" x14ac:dyDescent="0.2">
      <c r="B938" s="20"/>
      <c r="C938" s="14"/>
    </row>
    <row r="939" spans="2:3" x14ac:dyDescent="0.2">
      <c r="B939" s="20"/>
      <c r="C939" s="14"/>
    </row>
    <row r="940" spans="2:3" x14ac:dyDescent="0.2">
      <c r="B940" s="20"/>
      <c r="C940" s="14"/>
    </row>
    <row r="941" spans="2:3" x14ac:dyDescent="0.2">
      <c r="B941" s="20"/>
      <c r="C941" s="14"/>
    </row>
    <row r="942" spans="2:3" x14ac:dyDescent="0.2">
      <c r="B942" s="20"/>
      <c r="C942" s="14"/>
    </row>
    <row r="943" spans="2:3" x14ac:dyDescent="0.2">
      <c r="B943" s="20"/>
      <c r="C943" s="14"/>
    </row>
    <row r="944" spans="2:3" x14ac:dyDescent="0.2">
      <c r="B944" s="20"/>
      <c r="C944" s="14"/>
    </row>
    <row r="945" spans="2:3" x14ac:dyDescent="0.2">
      <c r="B945" s="20"/>
      <c r="C945" s="14"/>
    </row>
    <row r="946" spans="2:3" x14ac:dyDescent="0.2">
      <c r="B946" s="20"/>
      <c r="C946" s="14"/>
    </row>
    <row r="947" spans="2:3" x14ac:dyDescent="0.2">
      <c r="B947" s="20"/>
      <c r="C947" s="14"/>
    </row>
    <row r="948" spans="2:3" x14ac:dyDescent="0.2">
      <c r="B948" s="20"/>
      <c r="C948" s="14"/>
    </row>
    <row r="949" spans="2:3" x14ac:dyDescent="0.2">
      <c r="B949" s="20"/>
      <c r="C949" s="14"/>
    </row>
    <row r="950" spans="2:3" x14ac:dyDescent="0.2">
      <c r="B950" s="20"/>
      <c r="C950" s="14"/>
    </row>
    <row r="951" spans="2:3" x14ac:dyDescent="0.2">
      <c r="B951" s="20"/>
      <c r="C951" s="14"/>
    </row>
    <row r="952" spans="2:3" x14ac:dyDescent="0.2">
      <c r="B952" s="20"/>
      <c r="C952" s="14"/>
    </row>
    <row r="953" spans="2:3" x14ac:dyDescent="0.2">
      <c r="B953" s="20"/>
      <c r="C953" s="14"/>
    </row>
    <row r="954" spans="2:3" x14ac:dyDescent="0.2">
      <c r="B954" s="20"/>
      <c r="C954" s="14"/>
    </row>
    <row r="955" spans="2:3" x14ac:dyDescent="0.2">
      <c r="B955" s="20"/>
      <c r="C955" s="14"/>
    </row>
    <row r="956" spans="2:3" x14ac:dyDescent="0.2">
      <c r="B956" s="20"/>
      <c r="C956" s="14"/>
    </row>
    <row r="957" spans="2:3" x14ac:dyDescent="0.2">
      <c r="B957" s="20"/>
      <c r="C957" s="14"/>
    </row>
    <row r="958" spans="2:3" x14ac:dyDescent="0.2">
      <c r="B958" s="20"/>
      <c r="C958" s="14"/>
    </row>
    <row r="959" spans="2:3" x14ac:dyDescent="0.2">
      <c r="B959" s="20"/>
      <c r="C959" s="14"/>
    </row>
    <row r="960" spans="2:3" x14ac:dyDescent="0.2">
      <c r="B960" s="20"/>
      <c r="C960" s="14"/>
    </row>
    <row r="961" spans="2:3" x14ac:dyDescent="0.2">
      <c r="B961" s="20"/>
      <c r="C961" s="14"/>
    </row>
    <row r="962" spans="2:3" x14ac:dyDescent="0.2">
      <c r="B962" s="20"/>
      <c r="C962" s="14"/>
    </row>
    <row r="963" spans="2:3" x14ac:dyDescent="0.2">
      <c r="B963" s="20"/>
      <c r="C963" s="14"/>
    </row>
    <row r="964" spans="2:3" x14ac:dyDescent="0.2">
      <c r="B964" s="20"/>
      <c r="C964" s="14"/>
    </row>
    <row r="965" spans="2:3" x14ac:dyDescent="0.2">
      <c r="B965" s="20"/>
      <c r="C965" s="14"/>
    </row>
    <row r="966" spans="2:3" x14ac:dyDescent="0.2">
      <c r="B966" s="20"/>
      <c r="C966" s="14"/>
    </row>
    <row r="967" spans="2:3" x14ac:dyDescent="0.2">
      <c r="B967" s="20"/>
      <c r="C967" s="14"/>
    </row>
    <row r="968" spans="2:3" x14ac:dyDescent="0.2">
      <c r="B968" s="20"/>
      <c r="C968" s="14"/>
    </row>
    <row r="969" spans="2:3" x14ac:dyDescent="0.2">
      <c r="B969" s="20"/>
      <c r="C969" s="14"/>
    </row>
    <row r="970" spans="2:3" x14ac:dyDescent="0.2">
      <c r="B970" s="20"/>
      <c r="C970" s="14"/>
    </row>
    <row r="971" spans="2:3" x14ac:dyDescent="0.2">
      <c r="B971" s="20"/>
      <c r="C971" s="14"/>
    </row>
    <row r="972" spans="2:3" x14ac:dyDescent="0.2">
      <c r="B972" s="20"/>
      <c r="C972" s="14"/>
    </row>
    <row r="973" spans="2:3" x14ac:dyDescent="0.2">
      <c r="B973" s="20"/>
      <c r="C973" s="14"/>
    </row>
    <row r="974" spans="2:3" x14ac:dyDescent="0.2">
      <c r="B974" s="20"/>
      <c r="C974" s="14"/>
    </row>
    <row r="975" spans="2:3" x14ac:dyDescent="0.2">
      <c r="B975" s="20"/>
      <c r="C975" s="14"/>
    </row>
    <row r="976" spans="2:3" x14ac:dyDescent="0.2">
      <c r="B976" s="20"/>
      <c r="C976" s="14"/>
    </row>
    <row r="977" spans="2:3" x14ac:dyDescent="0.2">
      <c r="B977" s="20"/>
      <c r="C977" s="14"/>
    </row>
    <row r="978" spans="2:3" x14ac:dyDescent="0.2">
      <c r="B978" s="20"/>
      <c r="C978" s="14"/>
    </row>
    <row r="979" spans="2:3" x14ac:dyDescent="0.2">
      <c r="B979" s="20"/>
      <c r="C979" s="14"/>
    </row>
    <row r="980" spans="2:3" x14ac:dyDescent="0.2">
      <c r="B980" s="20"/>
      <c r="C980" s="14"/>
    </row>
    <row r="981" spans="2:3" x14ac:dyDescent="0.2">
      <c r="B981" s="20"/>
      <c r="C981" s="14"/>
    </row>
    <row r="982" spans="2:3" x14ac:dyDescent="0.2">
      <c r="B982" s="20"/>
      <c r="C982" s="14"/>
    </row>
    <row r="983" spans="2:3" x14ac:dyDescent="0.2">
      <c r="B983" s="20"/>
      <c r="C983" s="14"/>
    </row>
    <row r="984" spans="2:3" x14ac:dyDescent="0.2">
      <c r="B984" s="20"/>
      <c r="C984" s="14"/>
    </row>
    <row r="985" spans="2:3" x14ac:dyDescent="0.2">
      <c r="B985" s="20"/>
      <c r="C985" s="14"/>
    </row>
    <row r="986" spans="2:3" x14ac:dyDescent="0.2">
      <c r="B986" s="20"/>
      <c r="C986" s="14"/>
    </row>
    <row r="987" spans="2:3" x14ac:dyDescent="0.2">
      <c r="B987" s="20"/>
      <c r="C987" s="14"/>
    </row>
    <row r="988" spans="2:3" x14ac:dyDescent="0.2">
      <c r="B988" s="20"/>
      <c r="C988" s="14"/>
    </row>
    <row r="989" spans="2:3" x14ac:dyDescent="0.2">
      <c r="B989" s="20"/>
      <c r="C989" s="14"/>
    </row>
    <row r="990" spans="2:3" x14ac:dyDescent="0.2">
      <c r="B990" s="20"/>
      <c r="C990" s="14"/>
    </row>
    <row r="991" spans="2:3" x14ac:dyDescent="0.2">
      <c r="B991" s="20"/>
      <c r="C991" s="14"/>
    </row>
    <row r="992" spans="2:3" x14ac:dyDescent="0.2">
      <c r="B992" s="20"/>
      <c r="C992" s="14"/>
    </row>
    <row r="993" spans="2:3" x14ac:dyDescent="0.2">
      <c r="B993" s="20"/>
      <c r="C993" s="14"/>
    </row>
    <row r="994" spans="2:3" x14ac:dyDescent="0.2">
      <c r="B994" s="20"/>
      <c r="C994" s="14"/>
    </row>
    <row r="995" spans="2:3" x14ac:dyDescent="0.2">
      <c r="B995" s="20"/>
      <c r="C995" s="14"/>
    </row>
    <row r="996" spans="2:3" x14ac:dyDescent="0.2">
      <c r="B996" s="20"/>
      <c r="C996" s="14"/>
    </row>
    <row r="997" spans="2:3" x14ac:dyDescent="0.2">
      <c r="B997" s="20"/>
      <c r="C997" s="14"/>
    </row>
    <row r="998" spans="2:3" x14ac:dyDescent="0.2">
      <c r="B998" s="20"/>
      <c r="C998" s="14"/>
    </row>
    <row r="999" spans="2:3" x14ac:dyDescent="0.2">
      <c r="B999" s="20"/>
      <c r="C999" s="14"/>
    </row>
    <row r="1000" spans="2:3" x14ac:dyDescent="0.2">
      <c r="B1000" s="20"/>
      <c r="C1000" s="14"/>
    </row>
    <row r="1001" spans="2:3" x14ac:dyDescent="0.2">
      <c r="B1001" s="20"/>
      <c r="C1001" s="14"/>
    </row>
    <row r="1002" spans="2:3" x14ac:dyDescent="0.2">
      <c r="B1002" s="20"/>
      <c r="C1002" s="14"/>
    </row>
    <row r="1003" spans="2:3" x14ac:dyDescent="0.2">
      <c r="B1003" s="20"/>
      <c r="C1003" s="14"/>
    </row>
    <row r="1004" spans="2:3" x14ac:dyDescent="0.2">
      <c r="B1004" s="20"/>
      <c r="C1004" s="14"/>
    </row>
    <row r="1005" spans="2:3" x14ac:dyDescent="0.2">
      <c r="B1005" s="20"/>
      <c r="C1005" s="14"/>
    </row>
    <row r="1006" spans="2:3" x14ac:dyDescent="0.2">
      <c r="B1006" s="20"/>
      <c r="C1006" s="14"/>
    </row>
    <row r="1007" spans="2:3" x14ac:dyDescent="0.2">
      <c r="B1007" s="20"/>
      <c r="C1007" s="14"/>
    </row>
    <row r="1008" spans="2:3" x14ac:dyDescent="0.2">
      <c r="B1008" s="20"/>
      <c r="C1008" s="14"/>
    </row>
    <row r="1009" spans="2:3" x14ac:dyDescent="0.2">
      <c r="B1009" s="20"/>
      <c r="C1009" s="14"/>
    </row>
    <row r="1010" spans="2:3" x14ac:dyDescent="0.2">
      <c r="B1010" s="20"/>
      <c r="C1010" s="14"/>
    </row>
    <row r="1011" spans="2:3" x14ac:dyDescent="0.2">
      <c r="B1011" s="20"/>
      <c r="C1011" s="14"/>
    </row>
    <row r="1012" spans="2:3" x14ac:dyDescent="0.2">
      <c r="B1012" s="20"/>
      <c r="C1012" s="14"/>
    </row>
    <row r="1013" spans="2:3" x14ac:dyDescent="0.2">
      <c r="B1013" s="20"/>
      <c r="C1013" s="14"/>
    </row>
    <row r="1014" spans="2:3" x14ac:dyDescent="0.2">
      <c r="B1014" s="20"/>
      <c r="C1014" s="14"/>
    </row>
    <row r="1015" spans="2:3" x14ac:dyDescent="0.2">
      <c r="B1015" s="20"/>
      <c r="C1015" s="14"/>
    </row>
    <row r="1016" spans="2:3" x14ac:dyDescent="0.2">
      <c r="B1016" s="20"/>
      <c r="C1016" s="14"/>
    </row>
    <row r="1017" spans="2:3" x14ac:dyDescent="0.2">
      <c r="B1017" s="20"/>
      <c r="C1017" s="14"/>
    </row>
    <row r="1018" spans="2:3" x14ac:dyDescent="0.2">
      <c r="B1018" s="20"/>
      <c r="C1018" s="14"/>
    </row>
    <row r="1019" spans="2:3" x14ac:dyDescent="0.2">
      <c r="B1019" s="20"/>
      <c r="C1019" s="14"/>
    </row>
    <row r="1020" spans="2:3" x14ac:dyDescent="0.2">
      <c r="B1020" s="20"/>
      <c r="C1020" s="14"/>
    </row>
    <row r="1021" spans="2:3" x14ac:dyDescent="0.2">
      <c r="B1021" s="20"/>
      <c r="C1021" s="14"/>
    </row>
    <row r="1022" spans="2:3" x14ac:dyDescent="0.2">
      <c r="B1022" s="20"/>
      <c r="C1022" s="14"/>
    </row>
    <row r="1023" spans="2:3" x14ac:dyDescent="0.2">
      <c r="B1023" s="20"/>
      <c r="C1023" s="14"/>
    </row>
    <row r="1024" spans="2:3" x14ac:dyDescent="0.2">
      <c r="B1024" s="20"/>
      <c r="C1024" s="14"/>
    </row>
    <row r="1025" spans="2:3" x14ac:dyDescent="0.2">
      <c r="B1025" s="20"/>
      <c r="C1025" s="14"/>
    </row>
    <row r="1026" spans="2:3" x14ac:dyDescent="0.2">
      <c r="B1026" s="20"/>
      <c r="C1026" s="14"/>
    </row>
    <row r="1027" spans="2:3" x14ac:dyDescent="0.2">
      <c r="B1027" s="20"/>
      <c r="C1027" s="14"/>
    </row>
    <row r="1028" spans="2:3" x14ac:dyDescent="0.2">
      <c r="B1028" s="20"/>
      <c r="C1028" s="14"/>
    </row>
    <row r="1029" spans="2:3" x14ac:dyDescent="0.2">
      <c r="B1029" s="20"/>
      <c r="C1029" s="14"/>
    </row>
    <row r="1030" spans="2:3" x14ac:dyDescent="0.2">
      <c r="B1030" s="20"/>
      <c r="C1030" s="14"/>
    </row>
    <row r="1031" spans="2:3" x14ac:dyDescent="0.2">
      <c r="B1031" s="20"/>
      <c r="C1031" s="14"/>
    </row>
    <row r="1032" spans="2:3" x14ac:dyDescent="0.2">
      <c r="B1032" s="20"/>
      <c r="C1032" s="14"/>
    </row>
    <row r="1033" spans="2:3" x14ac:dyDescent="0.2">
      <c r="B1033" s="20"/>
      <c r="C1033" s="14"/>
    </row>
    <row r="1034" spans="2:3" x14ac:dyDescent="0.2">
      <c r="B1034" s="20"/>
      <c r="C1034" s="14"/>
    </row>
    <row r="1035" spans="2:3" x14ac:dyDescent="0.2">
      <c r="B1035" s="20"/>
      <c r="C1035" s="14"/>
    </row>
    <row r="1036" spans="2:3" x14ac:dyDescent="0.2">
      <c r="B1036" s="20"/>
      <c r="C1036" s="14"/>
    </row>
    <row r="1037" spans="2:3" x14ac:dyDescent="0.2">
      <c r="B1037" s="20"/>
      <c r="C1037" s="14"/>
    </row>
    <row r="1038" spans="2:3" x14ac:dyDescent="0.2">
      <c r="B1038" s="20"/>
      <c r="C1038" s="14"/>
    </row>
    <row r="1039" spans="2:3" x14ac:dyDescent="0.2">
      <c r="B1039" s="20"/>
      <c r="C1039" s="14"/>
    </row>
    <row r="1040" spans="2:3" x14ac:dyDescent="0.2">
      <c r="B1040" s="20"/>
      <c r="C1040" s="14"/>
    </row>
    <row r="1041" spans="2:3" x14ac:dyDescent="0.2">
      <c r="B1041" s="20"/>
      <c r="C1041" s="14"/>
    </row>
    <row r="1042" spans="2:3" x14ac:dyDescent="0.2">
      <c r="B1042" s="20"/>
      <c r="C1042" s="14"/>
    </row>
    <row r="1043" spans="2:3" x14ac:dyDescent="0.2">
      <c r="B1043" s="20"/>
      <c r="C1043" s="14"/>
    </row>
    <row r="1044" spans="2:3" x14ac:dyDescent="0.2">
      <c r="B1044" s="20"/>
      <c r="C1044" s="14"/>
    </row>
    <row r="1045" spans="2:3" x14ac:dyDescent="0.2">
      <c r="B1045" s="20"/>
      <c r="C1045" s="14"/>
    </row>
    <row r="1046" spans="2:3" x14ac:dyDescent="0.2">
      <c r="B1046" s="20"/>
      <c r="C1046" s="14"/>
    </row>
    <row r="1047" spans="2:3" x14ac:dyDescent="0.2">
      <c r="B1047" s="20"/>
      <c r="C1047" s="14"/>
    </row>
    <row r="1048" spans="2:3" x14ac:dyDescent="0.2">
      <c r="B1048" s="20"/>
      <c r="C1048" s="14"/>
    </row>
    <row r="1049" spans="2:3" x14ac:dyDescent="0.2">
      <c r="B1049" s="20"/>
      <c r="C1049" s="14"/>
    </row>
    <row r="1050" spans="2:3" x14ac:dyDescent="0.2">
      <c r="B1050" s="20"/>
      <c r="C1050" s="14"/>
    </row>
    <row r="1051" spans="2:3" x14ac:dyDescent="0.2">
      <c r="B1051" s="20"/>
      <c r="C1051" s="14"/>
    </row>
    <row r="1052" spans="2:3" x14ac:dyDescent="0.2">
      <c r="B1052" s="20"/>
      <c r="C1052" s="14"/>
    </row>
    <row r="1053" spans="2:3" x14ac:dyDescent="0.2">
      <c r="B1053" s="20"/>
      <c r="C1053" s="14"/>
    </row>
    <row r="1054" spans="2:3" x14ac:dyDescent="0.2">
      <c r="B1054" s="20"/>
      <c r="C1054" s="14"/>
    </row>
    <row r="1055" spans="2:3" x14ac:dyDescent="0.2">
      <c r="B1055" s="20"/>
      <c r="C1055" s="14"/>
    </row>
    <row r="1056" spans="2:3" x14ac:dyDescent="0.2">
      <c r="B1056" s="20"/>
      <c r="C1056" s="14"/>
    </row>
    <row r="1057" spans="2:3" x14ac:dyDescent="0.2">
      <c r="B1057" s="20"/>
      <c r="C1057" s="14"/>
    </row>
    <row r="1058" spans="2:3" x14ac:dyDescent="0.2">
      <c r="B1058" s="20"/>
      <c r="C1058" s="14"/>
    </row>
    <row r="1059" spans="2:3" x14ac:dyDescent="0.2">
      <c r="B1059" s="20"/>
      <c r="C1059" s="14"/>
    </row>
    <row r="1060" spans="2:3" x14ac:dyDescent="0.2">
      <c r="B1060" s="20"/>
      <c r="C1060" s="14"/>
    </row>
    <row r="1061" spans="2:3" x14ac:dyDescent="0.2">
      <c r="B1061" s="20"/>
      <c r="C1061" s="14"/>
    </row>
    <row r="1062" spans="2:3" x14ac:dyDescent="0.2">
      <c r="B1062" s="20"/>
      <c r="C1062" s="14"/>
    </row>
    <row r="1063" spans="2:3" x14ac:dyDescent="0.2">
      <c r="B1063" s="20"/>
      <c r="C1063" s="14"/>
    </row>
    <row r="1064" spans="2:3" x14ac:dyDescent="0.2">
      <c r="B1064" s="20"/>
      <c r="C1064" s="14"/>
    </row>
    <row r="1065" spans="2:3" x14ac:dyDescent="0.2">
      <c r="B1065" s="20"/>
      <c r="C1065" s="14"/>
    </row>
    <row r="1066" spans="2:3" x14ac:dyDescent="0.2">
      <c r="B1066" s="20"/>
      <c r="C1066" s="14"/>
    </row>
    <row r="1067" spans="2:3" x14ac:dyDescent="0.2">
      <c r="B1067" s="20"/>
      <c r="C1067" s="14"/>
    </row>
    <row r="1068" spans="2:3" x14ac:dyDescent="0.2">
      <c r="B1068" s="20"/>
      <c r="C1068" s="14"/>
    </row>
    <row r="1069" spans="2:3" x14ac:dyDescent="0.2">
      <c r="B1069" s="20"/>
      <c r="C1069" s="14"/>
    </row>
    <row r="1070" spans="2:3" x14ac:dyDescent="0.2">
      <c r="B1070" s="20"/>
      <c r="C1070" s="14"/>
    </row>
    <row r="1071" spans="2:3" x14ac:dyDescent="0.2">
      <c r="B1071" s="20"/>
      <c r="C1071" s="14"/>
    </row>
    <row r="1072" spans="2:3" x14ac:dyDescent="0.2">
      <c r="B1072" s="20"/>
      <c r="C1072" s="14"/>
    </row>
    <row r="1073" spans="2:3" x14ac:dyDescent="0.2">
      <c r="B1073" s="20"/>
      <c r="C1073" s="14"/>
    </row>
    <row r="1074" spans="2:3" x14ac:dyDescent="0.2">
      <c r="B1074" s="20"/>
      <c r="C1074" s="14"/>
    </row>
    <row r="1075" spans="2:3" x14ac:dyDescent="0.2">
      <c r="B1075" s="20"/>
      <c r="C1075" s="14"/>
    </row>
    <row r="1076" spans="2:3" x14ac:dyDescent="0.2">
      <c r="B1076" s="20"/>
      <c r="C1076" s="14"/>
    </row>
    <row r="1077" spans="2:3" x14ac:dyDescent="0.2">
      <c r="B1077" s="20"/>
      <c r="C1077" s="14"/>
    </row>
    <row r="1078" spans="2:3" x14ac:dyDescent="0.2">
      <c r="B1078" s="20"/>
      <c r="C1078" s="14"/>
    </row>
    <row r="1079" spans="2:3" x14ac:dyDescent="0.2">
      <c r="B1079" s="20"/>
      <c r="C1079" s="14"/>
    </row>
    <row r="1080" spans="2:3" x14ac:dyDescent="0.2">
      <c r="B1080" s="20"/>
      <c r="C1080" s="14"/>
    </row>
    <row r="1081" spans="2:3" x14ac:dyDescent="0.2">
      <c r="B1081" s="20"/>
      <c r="C1081" s="14"/>
    </row>
    <row r="1082" spans="2:3" x14ac:dyDescent="0.2">
      <c r="B1082" s="20"/>
      <c r="C1082" s="14"/>
    </row>
    <row r="1083" spans="2:3" x14ac:dyDescent="0.2">
      <c r="B1083" s="20"/>
      <c r="C1083" s="14"/>
    </row>
    <row r="1084" spans="2:3" x14ac:dyDescent="0.2">
      <c r="B1084" s="20"/>
      <c r="C1084" s="14"/>
    </row>
    <row r="1085" spans="2:3" x14ac:dyDescent="0.2">
      <c r="B1085" s="20"/>
      <c r="C1085" s="14"/>
    </row>
    <row r="1086" spans="2:3" x14ac:dyDescent="0.2">
      <c r="B1086" s="20"/>
      <c r="C1086" s="14"/>
    </row>
    <row r="1087" spans="2:3" x14ac:dyDescent="0.2">
      <c r="B1087" s="20"/>
      <c r="C1087" s="14"/>
    </row>
    <row r="1088" spans="2:3" x14ac:dyDescent="0.2">
      <c r="B1088" s="20"/>
      <c r="C1088" s="14"/>
    </row>
    <row r="1089" spans="2:3" x14ac:dyDescent="0.2">
      <c r="B1089" s="20"/>
      <c r="C1089" s="14"/>
    </row>
    <row r="1090" spans="2:3" x14ac:dyDescent="0.2">
      <c r="B1090" s="20"/>
      <c r="C1090" s="14"/>
    </row>
    <row r="1091" spans="2:3" x14ac:dyDescent="0.2">
      <c r="B1091" s="20"/>
      <c r="C1091" s="14"/>
    </row>
    <row r="1092" spans="2:3" x14ac:dyDescent="0.2">
      <c r="B1092" s="20"/>
      <c r="C1092" s="14"/>
    </row>
    <row r="1093" spans="2:3" x14ac:dyDescent="0.2">
      <c r="B1093" s="20"/>
      <c r="C1093" s="14"/>
    </row>
    <row r="1094" spans="2:3" x14ac:dyDescent="0.2">
      <c r="B1094" s="20"/>
      <c r="C1094" s="14"/>
    </row>
    <row r="1095" spans="2:3" x14ac:dyDescent="0.2">
      <c r="B1095" s="20"/>
      <c r="C1095" s="14"/>
    </row>
    <row r="1096" spans="2:3" x14ac:dyDescent="0.2">
      <c r="B1096" s="20"/>
      <c r="C1096" s="14"/>
    </row>
    <row r="1097" spans="2:3" x14ac:dyDescent="0.2">
      <c r="B1097" s="20"/>
      <c r="C1097" s="14"/>
    </row>
    <row r="1098" spans="2:3" x14ac:dyDescent="0.2">
      <c r="B1098" s="20"/>
      <c r="C1098" s="14"/>
    </row>
    <row r="1099" spans="2:3" x14ac:dyDescent="0.2">
      <c r="B1099" s="20"/>
      <c r="C1099" s="14"/>
    </row>
    <row r="1100" spans="2:3" x14ac:dyDescent="0.2">
      <c r="B1100" s="20"/>
      <c r="C1100" s="14"/>
    </row>
    <row r="1101" spans="2:3" x14ac:dyDescent="0.2">
      <c r="B1101" s="20"/>
      <c r="C1101" s="14"/>
    </row>
    <row r="1102" spans="2:3" x14ac:dyDescent="0.2">
      <c r="B1102" s="20"/>
      <c r="C1102" s="14"/>
    </row>
    <row r="1103" spans="2:3" x14ac:dyDescent="0.2">
      <c r="B1103" s="20"/>
      <c r="C1103" s="14"/>
    </row>
    <row r="1104" spans="2:3" x14ac:dyDescent="0.2">
      <c r="B1104" s="20"/>
      <c r="C1104" s="14"/>
    </row>
    <row r="1105" spans="2:3" x14ac:dyDescent="0.2">
      <c r="B1105" s="20"/>
      <c r="C1105" s="14"/>
    </row>
    <row r="1106" spans="2:3" x14ac:dyDescent="0.2">
      <c r="B1106" s="20"/>
      <c r="C1106" s="14"/>
    </row>
    <row r="1107" spans="2:3" x14ac:dyDescent="0.2">
      <c r="B1107" s="20"/>
      <c r="C1107" s="14"/>
    </row>
    <row r="1108" spans="2:3" x14ac:dyDescent="0.2">
      <c r="B1108" s="20"/>
      <c r="C1108" s="14"/>
    </row>
    <row r="1109" spans="2:3" x14ac:dyDescent="0.2">
      <c r="B1109" s="20"/>
      <c r="C1109" s="14"/>
    </row>
    <row r="1110" spans="2:3" x14ac:dyDescent="0.2">
      <c r="B1110" s="20"/>
      <c r="C1110" s="14"/>
    </row>
    <row r="1111" spans="2:3" x14ac:dyDescent="0.2">
      <c r="B1111" s="20"/>
      <c r="C1111" s="14"/>
    </row>
    <row r="1112" spans="2:3" x14ac:dyDescent="0.2">
      <c r="B1112" s="20"/>
      <c r="C1112" s="14"/>
    </row>
    <row r="1113" spans="2:3" x14ac:dyDescent="0.2">
      <c r="B1113" s="20"/>
      <c r="C1113" s="14"/>
    </row>
    <row r="1114" spans="2:3" x14ac:dyDescent="0.2">
      <c r="B1114" s="20"/>
      <c r="C1114" s="14"/>
    </row>
    <row r="1115" spans="2:3" x14ac:dyDescent="0.2">
      <c r="B1115" s="20"/>
      <c r="C1115" s="14"/>
    </row>
    <row r="1116" spans="2:3" x14ac:dyDescent="0.2">
      <c r="B1116" s="20"/>
      <c r="C1116" s="14"/>
    </row>
    <row r="1117" spans="2:3" x14ac:dyDescent="0.2">
      <c r="B1117" s="20"/>
      <c r="C1117" s="14"/>
    </row>
    <row r="1118" spans="2:3" x14ac:dyDescent="0.2">
      <c r="B1118" s="20"/>
      <c r="C1118" s="14"/>
    </row>
    <row r="1119" spans="2:3" x14ac:dyDescent="0.2">
      <c r="B1119" s="20"/>
      <c r="C1119" s="14"/>
    </row>
    <row r="1120" spans="2:3" x14ac:dyDescent="0.2">
      <c r="B1120" s="20"/>
      <c r="C1120" s="14"/>
    </row>
    <row r="1121" spans="2:3" x14ac:dyDescent="0.2">
      <c r="B1121" s="20"/>
      <c r="C1121" s="14"/>
    </row>
    <row r="1122" spans="2:3" x14ac:dyDescent="0.2">
      <c r="B1122" s="20"/>
      <c r="C1122" s="14"/>
    </row>
    <row r="1123" spans="2:3" x14ac:dyDescent="0.2">
      <c r="B1123" s="20"/>
      <c r="C1123" s="14"/>
    </row>
    <row r="1124" spans="2:3" x14ac:dyDescent="0.2">
      <c r="B1124" s="20"/>
      <c r="C1124" s="14"/>
    </row>
    <row r="1125" spans="2:3" x14ac:dyDescent="0.2">
      <c r="B1125" s="20"/>
      <c r="C1125" s="14"/>
    </row>
    <row r="1126" spans="2:3" x14ac:dyDescent="0.2">
      <c r="B1126" s="20"/>
      <c r="C1126" s="14"/>
    </row>
    <row r="1127" spans="2:3" x14ac:dyDescent="0.2">
      <c r="B1127" s="20"/>
      <c r="C1127" s="14"/>
    </row>
    <row r="1128" spans="2:3" x14ac:dyDescent="0.2">
      <c r="B1128" s="20"/>
      <c r="C1128" s="14"/>
    </row>
    <row r="1129" spans="2:3" x14ac:dyDescent="0.2">
      <c r="B1129" s="20"/>
      <c r="C1129" s="14"/>
    </row>
    <row r="1130" spans="2:3" x14ac:dyDescent="0.2">
      <c r="B1130" s="20"/>
      <c r="C1130" s="14"/>
    </row>
    <row r="1131" spans="2:3" x14ac:dyDescent="0.2">
      <c r="B1131" s="20"/>
      <c r="C1131" s="14"/>
    </row>
    <row r="1132" spans="2:3" x14ac:dyDescent="0.2">
      <c r="B1132" s="20"/>
      <c r="C1132" s="14"/>
    </row>
    <row r="1133" spans="2:3" x14ac:dyDescent="0.2">
      <c r="B1133" s="20"/>
      <c r="C1133" s="14"/>
    </row>
    <row r="1134" spans="2:3" x14ac:dyDescent="0.2">
      <c r="B1134" s="20"/>
      <c r="C1134" s="14"/>
    </row>
    <row r="1135" spans="2:3" x14ac:dyDescent="0.2">
      <c r="B1135" s="20"/>
      <c r="C1135" s="14"/>
    </row>
    <row r="1136" spans="2:3" x14ac:dyDescent="0.2">
      <c r="B1136" s="20"/>
      <c r="C1136" s="14"/>
    </row>
    <row r="1137" spans="2:3" x14ac:dyDescent="0.2">
      <c r="B1137" s="20"/>
      <c r="C1137" s="14"/>
    </row>
    <row r="1138" spans="2:3" x14ac:dyDescent="0.2">
      <c r="B1138" s="20"/>
      <c r="C1138" s="14"/>
    </row>
    <row r="1139" spans="2:3" x14ac:dyDescent="0.2">
      <c r="B1139" s="20"/>
      <c r="C1139" s="14"/>
    </row>
    <row r="1140" spans="2:3" x14ac:dyDescent="0.2">
      <c r="B1140" s="20"/>
      <c r="C1140" s="14"/>
    </row>
    <row r="1141" spans="2:3" x14ac:dyDescent="0.2">
      <c r="B1141" s="20"/>
      <c r="C1141" s="14"/>
    </row>
    <row r="1142" spans="2:3" x14ac:dyDescent="0.2">
      <c r="B1142" s="20"/>
      <c r="C1142" s="14"/>
    </row>
    <row r="1143" spans="2:3" x14ac:dyDescent="0.2">
      <c r="B1143" s="20"/>
      <c r="C1143" s="14"/>
    </row>
    <row r="1144" spans="2:3" x14ac:dyDescent="0.2">
      <c r="B1144" s="20"/>
      <c r="C1144" s="14"/>
    </row>
    <row r="1145" spans="2:3" x14ac:dyDescent="0.2">
      <c r="B1145" s="20"/>
      <c r="C1145" s="14"/>
    </row>
    <row r="1146" spans="2:3" x14ac:dyDescent="0.2">
      <c r="B1146" s="20"/>
      <c r="C1146" s="14"/>
    </row>
    <row r="1147" spans="2:3" x14ac:dyDescent="0.2">
      <c r="B1147" s="20"/>
      <c r="C1147" s="14"/>
    </row>
    <row r="1148" spans="2:3" x14ac:dyDescent="0.2">
      <c r="B1148" s="20"/>
      <c r="C1148" s="14"/>
    </row>
    <row r="1149" spans="2:3" x14ac:dyDescent="0.2">
      <c r="B1149" s="20"/>
      <c r="C1149" s="14"/>
    </row>
    <row r="1150" spans="2:3" x14ac:dyDescent="0.2">
      <c r="B1150" s="20"/>
      <c r="C1150" s="14"/>
    </row>
    <row r="1151" spans="2:3" x14ac:dyDescent="0.2">
      <c r="B1151" s="20"/>
      <c r="C1151" s="14"/>
    </row>
    <row r="1152" spans="2:3" x14ac:dyDescent="0.2">
      <c r="B1152" s="20"/>
      <c r="C1152" s="14"/>
    </row>
    <row r="1153" spans="2:3" x14ac:dyDescent="0.2">
      <c r="B1153" s="20"/>
      <c r="C1153" s="14"/>
    </row>
    <row r="1154" spans="2:3" x14ac:dyDescent="0.2">
      <c r="B1154" s="20"/>
      <c r="C1154" s="14"/>
    </row>
    <row r="1155" spans="2:3" x14ac:dyDescent="0.2">
      <c r="B1155" s="20"/>
      <c r="C1155" s="14"/>
    </row>
    <row r="1156" spans="2:3" x14ac:dyDescent="0.2">
      <c r="B1156" s="20"/>
      <c r="C1156" s="14"/>
    </row>
    <row r="1157" spans="2:3" x14ac:dyDescent="0.2">
      <c r="B1157" s="20"/>
      <c r="C1157" s="14"/>
    </row>
    <row r="1158" spans="2:3" x14ac:dyDescent="0.2">
      <c r="B1158" s="20"/>
      <c r="C1158" s="14"/>
    </row>
    <row r="1159" spans="2:3" x14ac:dyDescent="0.2">
      <c r="B1159" s="20"/>
      <c r="C1159" s="14"/>
    </row>
    <row r="1160" spans="2:3" x14ac:dyDescent="0.2">
      <c r="B1160" s="20"/>
      <c r="C1160" s="14"/>
    </row>
    <row r="1161" spans="2:3" x14ac:dyDescent="0.2">
      <c r="B1161" s="20"/>
      <c r="C1161" s="14"/>
    </row>
    <row r="1162" spans="2:3" x14ac:dyDescent="0.2">
      <c r="B1162" s="20"/>
      <c r="C1162" s="14"/>
    </row>
    <row r="1163" spans="2:3" x14ac:dyDescent="0.2">
      <c r="B1163" s="20"/>
      <c r="C1163" s="14"/>
    </row>
    <row r="1164" spans="2:3" x14ac:dyDescent="0.2">
      <c r="B1164" s="20"/>
      <c r="C1164" s="14"/>
    </row>
    <row r="1165" spans="2:3" x14ac:dyDescent="0.2">
      <c r="B1165" s="20"/>
      <c r="C1165" s="14"/>
    </row>
    <row r="1166" spans="2:3" x14ac:dyDescent="0.2">
      <c r="B1166" s="20"/>
      <c r="C1166" s="14"/>
    </row>
    <row r="1167" spans="2:3" x14ac:dyDescent="0.2">
      <c r="B1167" s="20"/>
      <c r="C1167" s="14"/>
    </row>
    <row r="1168" spans="2:3" x14ac:dyDescent="0.2">
      <c r="B1168" s="20"/>
      <c r="C1168" s="14"/>
    </row>
    <row r="1169" spans="2:3" x14ac:dyDescent="0.2">
      <c r="B1169" s="20"/>
      <c r="C1169" s="14"/>
    </row>
    <row r="1170" spans="2:3" x14ac:dyDescent="0.2">
      <c r="B1170" s="20"/>
      <c r="C1170" s="14"/>
    </row>
    <row r="1171" spans="2:3" x14ac:dyDescent="0.2">
      <c r="B1171" s="20"/>
      <c r="C1171" s="14"/>
    </row>
    <row r="1172" spans="2:3" x14ac:dyDescent="0.2">
      <c r="B1172" s="20"/>
      <c r="C1172" s="14"/>
    </row>
    <row r="1173" spans="2:3" x14ac:dyDescent="0.2">
      <c r="B1173" s="20"/>
      <c r="C1173" s="14"/>
    </row>
    <row r="1174" spans="2:3" x14ac:dyDescent="0.2">
      <c r="B1174" s="20"/>
      <c r="C1174" s="14"/>
    </row>
    <row r="1175" spans="2:3" x14ac:dyDescent="0.2">
      <c r="B1175" s="20"/>
      <c r="C1175" s="14"/>
    </row>
    <row r="1176" spans="2:3" x14ac:dyDescent="0.2">
      <c r="B1176" s="20"/>
      <c r="C1176" s="14"/>
    </row>
    <row r="1177" spans="2:3" x14ac:dyDescent="0.2">
      <c r="B1177" s="20"/>
      <c r="C1177" s="14"/>
    </row>
    <row r="1178" spans="2:3" x14ac:dyDescent="0.2">
      <c r="B1178" s="20"/>
      <c r="C1178" s="14"/>
    </row>
    <row r="1179" spans="2:3" x14ac:dyDescent="0.2">
      <c r="B1179" s="20"/>
      <c r="C1179" s="14"/>
    </row>
    <row r="1180" spans="2:3" x14ac:dyDescent="0.2">
      <c r="B1180" s="20"/>
      <c r="C1180" s="14"/>
    </row>
    <row r="1181" spans="2:3" x14ac:dyDescent="0.2">
      <c r="B1181" s="20"/>
      <c r="C1181" s="14"/>
    </row>
    <row r="1182" spans="2:3" x14ac:dyDescent="0.2">
      <c r="B1182" s="20"/>
      <c r="C1182" s="14"/>
    </row>
    <row r="1183" spans="2:3" x14ac:dyDescent="0.2">
      <c r="B1183" s="20"/>
      <c r="C1183" s="14"/>
    </row>
    <row r="1184" spans="2:3" x14ac:dyDescent="0.2">
      <c r="B1184" s="20"/>
      <c r="C1184" s="14"/>
    </row>
    <row r="1185" spans="2:3" x14ac:dyDescent="0.2">
      <c r="B1185" s="20"/>
      <c r="C1185" s="14"/>
    </row>
    <row r="1186" spans="2:3" x14ac:dyDescent="0.2">
      <c r="B1186" s="20"/>
      <c r="C1186" s="14"/>
    </row>
    <row r="1187" spans="2:3" x14ac:dyDescent="0.2">
      <c r="B1187" s="20"/>
      <c r="C1187" s="14"/>
    </row>
    <row r="1188" spans="2:3" x14ac:dyDescent="0.2">
      <c r="B1188" s="20"/>
      <c r="C1188" s="14"/>
    </row>
    <row r="1189" spans="2:3" x14ac:dyDescent="0.2">
      <c r="B1189" s="20"/>
      <c r="C1189" s="14"/>
    </row>
    <row r="1190" spans="2:3" x14ac:dyDescent="0.2">
      <c r="B1190" s="20"/>
      <c r="C1190" s="14"/>
    </row>
    <row r="1191" spans="2:3" x14ac:dyDescent="0.2">
      <c r="B1191" s="20"/>
      <c r="C1191" s="14"/>
    </row>
    <row r="1192" spans="2:3" x14ac:dyDescent="0.2">
      <c r="B1192" s="20"/>
      <c r="C1192" s="14"/>
    </row>
    <row r="1193" spans="2:3" x14ac:dyDescent="0.2">
      <c r="B1193" s="20"/>
      <c r="C1193" s="14"/>
    </row>
    <row r="1194" spans="2:3" x14ac:dyDescent="0.2">
      <c r="B1194" s="20"/>
      <c r="C1194" s="14"/>
    </row>
    <row r="1195" spans="2:3" x14ac:dyDescent="0.2">
      <c r="B1195" s="20"/>
      <c r="C1195" s="14"/>
    </row>
    <row r="1196" spans="2:3" x14ac:dyDescent="0.2">
      <c r="B1196" s="20"/>
      <c r="C1196" s="14"/>
    </row>
    <row r="1197" spans="2:3" x14ac:dyDescent="0.2">
      <c r="B1197" s="20"/>
      <c r="C1197" s="14"/>
    </row>
    <row r="1198" spans="2:3" x14ac:dyDescent="0.2">
      <c r="B1198" s="20"/>
      <c r="C1198" s="14"/>
    </row>
    <row r="1199" spans="2:3" x14ac:dyDescent="0.2">
      <c r="B1199" s="20"/>
      <c r="C1199" s="14"/>
    </row>
    <row r="1200" spans="2:3" x14ac:dyDescent="0.2">
      <c r="B1200" s="20"/>
      <c r="C1200" s="14"/>
    </row>
    <row r="1201" spans="2:3" x14ac:dyDescent="0.2">
      <c r="B1201" s="20"/>
      <c r="C1201" s="14"/>
    </row>
    <row r="1202" spans="2:3" x14ac:dyDescent="0.2">
      <c r="B1202" s="20"/>
      <c r="C1202" s="14"/>
    </row>
    <row r="1203" spans="2:3" x14ac:dyDescent="0.2">
      <c r="B1203" s="20"/>
      <c r="C1203" s="14"/>
    </row>
    <row r="1204" spans="2:3" x14ac:dyDescent="0.2">
      <c r="B1204" s="20"/>
      <c r="C1204" s="14"/>
    </row>
    <row r="1205" spans="2:3" x14ac:dyDescent="0.2">
      <c r="B1205" s="20"/>
      <c r="C1205" s="14"/>
    </row>
    <row r="1206" spans="2:3" x14ac:dyDescent="0.2">
      <c r="B1206" s="20"/>
      <c r="C1206" s="14"/>
    </row>
    <row r="1207" spans="2:3" x14ac:dyDescent="0.2">
      <c r="B1207" s="20"/>
      <c r="C1207" s="14"/>
    </row>
    <row r="1208" spans="2:3" x14ac:dyDescent="0.2">
      <c r="B1208" s="20"/>
      <c r="C1208" s="14"/>
    </row>
    <row r="1209" spans="2:3" x14ac:dyDescent="0.2">
      <c r="B1209" s="20"/>
      <c r="C1209" s="14"/>
    </row>
    <row r="1210" spans="2:3" x14ac:dyDescent="0.2">
      <c r="B1210" s="20"/>
      <c r="C1210" s="14"/>
    </row>
    <row r="1211" spans="2:3" x14ac:dyDescent="0.2">
      <c r="B1211" s="20"/>
      <c r="C1211" s="14"/>
    </row>
    <row r="1212" spans="2:3" x14ac:dyDescent="0.2">
      <c r="B1212" s="20"/>
      <c r="C1212" s="14"/>
    </row>
    <row r="1213" spans="2:3" x14ac:dyDescent="0.2">
      <c r="B1213" s="20"/>
      <c r="C1213" s="14"/>
    </row>
    <row r="1214" spans="2:3" x14ac:dyDescent="0.2">
      <c r="B1214" s="20"/>
      <c r="C1214" s="14"/>
    </row>
    <row r="1215" spans="2:3" x14ac:dyDescent="0.2">
      <c r="B1215" s="20"/>
      <c r="C1215" s="14"/>
    </row>
    <row r="1216" spans="2:3" x14ac:dyDescent="0.2">
      <c r="B1216" s="20"/>
      <c r="C1216" s="14"/>
    </row>
    <row r="1217" spans="2:3" x14ac:dyDescent="0.2">
      <c r="B1217" s="20"/>
      <c r="C1217" s="14"/>
    </row>
    <row r="1218" spans="2:3" x14ac:dyDescent="0.2">
      <c r="B1218" s="20"/>
      <c r="C1218" s="14"/>
    </row>
    <row r="1219" spans="2:3" x14ac:dyDescent="0.2">
      <c r="B1219" s="20"/>
      <c r="C1219" s="14"/>
    </row>
    <row r="1220" spans="2:3" x14ac:dyDescent="0.2">
      <c r="B1220" s="20"/>
      <c r="C1220" s="14"/>
    </row>
    <row r="1221" spans="2:3" x14ac:dyDescent="0.2">
      <c r="B1221" s="20"/>
      <c r="C1221" s="14"/>
    </row>
    <row r="1222" spans="2:3" x14ac:dyDescent="0.2">
      <c r="B1222" s="20"/>
      <c r="C1222" s="14"/>
    </row>
    <row r="1223" spans="2:3" x14ac:dyDescent="0.2">
      <c r="B1223" s="20"/>
      <c r="C1223" s="14"/>
    </row>
    <row r="1224" spans="2:3" x14ac:dyDescent="0.2">
      <c r="B1224" s="20"/>
      <c r="C1224" s="14"/>
    </row>
    <row r="1225" spans="2:3" x14ac:dyDescent="0.2">
      <c r="B1225" s="20"/>
      <c r="C1225" s="14"/>
    </row>
    <row r="1226" spans="2:3" x14ac:dyDescent="0.2">
      <c r="B1226" s="20"/>
      <c r="C1226" s="14"/>
    </row>
    <row r="1227" spans="2:3" x14ac:dyDescent="0.2">
      <c r="B1227" s="20"/>
      <c r="C1227" s="14"/>
    </row>
    <row r="1228" spans="2:3" x14ac:dyDescent="0.2">
      <c r="B1228" s="20"/>
      <c r="C1228" s="14"/>
    </row>
    <row r="1229" spans="2:3" x14ac:dyDescent="0.2">
      <c r="B1229" s="20"/>
      <c r="C1229" s="14"/>
    </row>
    <row r="1230" spans="2:3" x14ac:dyDescent="0.2">
      <c r="B1230" s="20"/>
      <c r="C1230" s="14"/>
    </row>
    <row r="1231" spans="2:3" x14ac:dyDescent="0.2">
      <c r="B1231" s="20"/>
      <c r="C1231" s="14"/>
    </row>
    <row r="1232" spans="2:3" x14ac:dyDescent="0.2">
      <c r="B1232" s="20"/>
      <c r="C1232" s="14"/>
    </row>
    <row r="1233" spans="2:3" x14ac:dyDescent="0.2">
      <c r="B1233" s="20"/>
      <c r="C1233" s="14"/>
    </row>
    <row r="1234" spans="2:3" x14ac:dyDescent="0.2">
      <c r="B1234" s="20"/>
      <c r="C1234" s="14"/>
    </row>
    <row r="1235" spans="2:3" x14ac:dyDescent="0.2">
      <c r="B1235" s="20"/>
      <c r="C1235" s="14"/>
    </row>
    <row r="1236" spans="2:3" x14ac:dyDescent="0.2">
      <c r="B1236" s="20"/>
      <c r="C1236" s="14"/>
    </row>
    <row r="1237" spans="2:3" x14ac:dyDescent="0.2">
      <c r="B1237" s="20"/>
      <c r="C1237" s="14"/>
    </row>
    <row r="1238" spans="2:3" x14ac:dyDescent="0.2">
      <c r="B1238" s="20"/>
      <c r="C1238" s="14"/>
    </row>
    <row r="1239" spans="2:3" x14ac:dyDescent="0.2">
      <c r="B1239" s="20"/>
      <c r="C1239" s="14"/>
    </row>
    <row r="1240" spans="2:3" x14ac:dyDescent="0.2">
      <c r="B1240" s="20"/>
      <c r="C1240" s="14"/>
    </row>
    <row r="1241" spans="2:3" x14ac:dyDescent="0.2">
      <c r="B1241" s="20"/>
      <c r="C1241" s="14"/>
    </row>
    <row r="1242" spans="2:3" x14ac:dyDescent="0.2">
      <c r="B1242" s="20"/>
      <c r="C1242" s="14"/>
    </row>
    <row r="1243" spans="2:3" x14ac:dyDescent="0.2">
      <c r="B1243" s="20"/>
      <c r="C1243" s="14"/>
    </row>
    <row r="1244" spans="2:3" x14ac:dyDescent="0.2">
      <c r="B1244" s="20"/>
      <c r="C1244" s="14"/>
    </row>
    <row r="1245" spans="2:3" x14ac:dyDescent="0.2">
      <c r="B1245" s="20"/>
      <c r="C1245" s="14"/>
    </row>
    <row r="1246" spans="2:3" x14ac:dyDescent="0.2">
      <c r="B1246" s="20"/>
      <c r="C1246" s="14"/>
    </row>
    <row r="1247" spans="2:3" x14ac:dyDescent="0.2">
      <c r="B1247" s="20"/>
      <c r="C1247" s="14"/>
    </row>
    <row r="1248" spans="2:3" x14ac:dyDescent="0.2">
      <c r="B1248" s="20"/>
      <c r="C1248" s="14"/>
    </row>
    <row r="1249" spans="2:3" x14ac:dyDescent="0.2">
      <c r="B1249" s="20"/>
      <c r="C1249" s="14"/>
    </row>
    <row r="1250" spans="2:3" x14ac:dyDescent="0.2">
      <c r="B1250" s="20"/>
      <c r="C1250" s="14"/>
    </row>
    <row r="1251" spans="2:3" x14ac:dyDescent="0.2">
      <c r="B1251" s="20"/>
      <c r="C1251" s="14"/>
    </row>
    <row r="1252" spans="2:3" x14ac:dyDescent="0.2">
      <c r="B1252" s="20"/>
      <c r="C1252" s="14"/>
    </row>
    <row r="1253" spans="2:3" x14ac:dyDescent="0.2">
      <c r="B1253" s="20"/>
      <c r="C1253" s="14"/>
    </row>
    <row r="1254" spans="2:3" x14ac:dyDescent="0.2">
      <c r="B1254" s="20"/>
      <c r="C1254" s="14"/>
    </row>
    <row r="1255" spans="2:3" x14ac:dyDescent="0.2">
      <c r="B1255" s="20"/>
      <c r="C1255" s="14"/>
    </row>
    <row r="1256" spans="2:3" x14ac:dyDescent="0.2">
      <c r="B1256" s="20"/>
      <c r="C1256" s="14"/>
    </row>
    <row r="1257" spans="2:3" x14ac:dyDescent="0.2">
      <c r="B1257" s="20"/>
      <c r="C1257" s="14"/>
    </row>
    <row r="1258" spans="2:3" x14ac:dyDescent="0.2">
      <c r="B1258" s="20"/>
      <c r="C1258" s="14"/>
    </row>
    <row r="1259" spans="2:3" x14ac:dyDescent="0.2">
      <c r="B1259" s="20"/>
      <c r="C1259" s="14"/>
    </row>
    <row r="1260" spans="2:3" x14ac:dyDescent="0.2">
      <c r="B1260" s="20"/>
      <c r="C1260" s="14"/>
    </row>
    <row r="1261" spans="2:3" x14ac:dyDescent="0.2">
      <c r="B1261" s="20"/>
      <c r="C1261" s="14"/>
    </row>
    <row r="1262" spans="2:3" x14ac:dyDescent="0.2">
      <c r="B1262" s="20"/>
      <c r="C1262" s="14"/>
    </row>
    <row r="1263" spans="2:3" x14ac:dyDescent="0.2">
      <c r="B1263" s="20"/>
      <c r="C1263" s="14"/>
    </row>
    <row r="1264" spans="2:3" x14ac:dyDescent="0.2">
      <c r="B1264" s="20"/>
      <c r="C1264" s="14"/>
    </row>
    <row r="1265" spans="2:3" x14ac:dyDescent="0.2">
      <c r="B1265" s="20"/>
      <c r="C1265" s="14"/>
    </row>
    <row r="1266" spans="2:3" x14ac:dyDescent="0.2">
      <c r="B1266" s="20"/>
      <c r="C1266" s="14"/>
    </row>
  </sheetData>
  <phoneticPr fontId="8" type="noConversion"/>
  <hyperlinks>
    <hyperlink ref="A3" r:id="rId1" xr:uid="{00000000-0004-0000-0600-000000000000}"/>
  </hyperlink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28"/>
  <sheetViews>
    <sheetView workbookViewId="0">
      <selection activeCell="F4" sqref="F4"/>
    </sheetView>
  </sheetViews>
  <sheetFormatPr defaultRowHeight="12.75" x14ac:dyDescent="0.2"/>
  <sheetData>
    <row r="1" spans="1:7" ht="20.25" x14ac:dyDescent="0.3">
      <c r="A1" s="1" t="s">
        <v>688</v>
      </c>
    </row>
    <row r="2" spans="1:7" x14ac:dyDescent="0.2">
      <c r="A2" t="s">
        <v>628</v>
      </c>
      <c r="B2" s="13" t="s">
        <v>687</v>
      </c>
    </row>
    <row r="3" spans="1:7" ht="13.5" thickBot="1" x14ac:dyDescent="0.25"/>
    <row r="4" spans="1:7" ht="14.25" thickTop="1" thickBot="1" x14ac:dyDescent="0.25">
      <c r="A4" s="5" t="s">
        <v>604</v>
      </c>
      <c r="C4" s="2">
        <v>39672.378530000002</v>
      </c>
      <c r="D4" s="3">
        <v>1.5488478999999999</v>
      </c>
    </row>
    <row r="5" spans="1:7" ht="13.5" thickTop="1" x14ac:dyDescent="0.2"/>
    <row r="6" spans="1:7" x14ac:dyDescent="0.2">
      <c r="A6" s="5" t="s">
        <v>605</v>
      </c>
    </row>
    <row r="7" spans="1:7" x14ac:dyDescent="0.2">
      <c r="A7" t="s">
        <v>606</v>
      </c>
      <c r="C7">
        <f>+C4</f>
        <v>39672.378530000002</v>
      </c>
    </row>
    <row r="8" spans="1:7" x14ac:dyDescent="0.2">
      <c r="A8" t="s">
        <v>607</v>
      </c>
      <c r="C8">
        <f>+D4</f>
        <v>1.5488478999999999</v>
      </c>
    </row>
    <row r="9" spans="1:7" x14ac:dyDescent="0.2">
      <c r="A9" s="16" t="s">
        <v>692</v>
      </c>
      <c r="B9" s="17"/>
      <c r="C9" s="18">
        <v>8</v>
      </c>
      <c r="D9" s="17" t="s">
        <v>693</v>
      </c>
      <c r="E9" s="17"/>
    </row>
    <row r="10" spans="1:7" ht="13.5" thickBot="1" x14ac:dyDescent="0.25">
      <c r="A10" s="17"/>
      <c r="B10" s="17"/>
      <c r="C10" s="4" t="s">
        <v>624</v>
      </c>
      <c r="D10" s="4" t="s">
        <v>625</v>
      </c>
      <c r="E10" s="17"/>
    </row>
    <row r="11" spans="1:7" x14ac:dyDescent="0.2">
      <c r="A11" s="17" t="s">
        <v>620</v>
      </c>
      <c r="B11" s="17"/>
      <c r="C11" s="19">
        <f ca="1">INTERCEPT(INDIRECT($G$11):G808,INDIRECT($F$11):F808)</f>
        <v>-2.1677218032060963E-2</v>
      </c>
      <c r="D11" s="20"/>
      <c r="E11" s="17"/>
      <c r="F11" s="21" t="str">
        <f>"F"&amp;E19</f>
        <v>F166</v>
      </c>
      <c r="G11" s="22" t="str">
        <f>"G"&amp;E19</f>
        <v>G166</v>
      </c>
    </row>
    <row r="12" spans="1:7" x14ac:dyDescent="0.2">
      <c r="A12" s="17" t="s">
        <v>621</v>
      </c>
      <c r="B12" s="17"/>
      <c r="C12" s="19">
        <f ca="1">SLOPE(INDIRECT($G$11):G808,INDIRECT($F$11):F808)</f>
        <v>6.8590969919550837E-6</v>
      </c>
      <c r="D12" s="20"/>
      <c r="E12" s="17"/>
    </row>
    <row r="13" spans="1:7" x14ac:dyDescent="0.2">
      <c r="A13" s="17" t="s">
        <v>623</v>
      </c>
      <c r="B13" s="17"/>
      <c r="C13" s="20" t="s">
        <v>618</v>
      </c>
      <c r="D13" s="25" t="s">
        <v>706</v>
      </c>
      <c r="E13" s="18">
        <v>1</v>
      </c>
    </row>
    <row r="14" spans="1:7" x14ac:dyDescent="0.2">
      <c r="A14" s="17"/>
      <c r="B14" s="17"/>
      <c r="C14" s="17"/>
      <c r="D14" s="25" t="s">
        <v>694</v>
      </c>
      <c r="E14" s="26">
        <f ca="1">NOW()+15018.5+$C$9/24</f>
        <v>59971.614893865742</v>
      </c>
    </row>
    <row r="15" spans="1:7" x14ac:dyDescent="0.2">
      <c r="A15" s="23" t="s">
        <v>622</v>
      </c>
      <c r="B15" s="17"/>
      <c r="C15" s="24">
        <f ca="1">(C7+C11)+(C8+C12)*INT(MAX(F21:F3349))</f>
        <v>56793.397359840113</v>
      </c>
      <c r="D15" s="25" t="s">
        <v>707</v>
      </c>
      <c r="E15" s="26">
        <f ca="1">ROUND(2*(E14-$C$7)/$C$8,0)/2+E13</f>
        <v>13107</v>
      </c>
    </row>
    <row r="16" spans="1:7" x14ac:dyDescent="0.2">
      <c r="A16" s="27" t="s">
        <v>608</v>
      </c>
      <c r="B16" s="17"/>
      <c r="C16" s="28">
        <f ca="1">+C8+C12</f>
        <v>1.5488547590969919</v>
      </c>
      <c r="D16" s="25" t="s">
        <v>695</v>
      </c>
      <c r="E16" s="22">
        <f ca="1">ROUND(2*(E14-$C$15)/$C$16,0)/2+E13</f>
        <v>2053</v>
      </c>
    </row>
    <row r="17" spans="1:18" ht="13.5" thickBot="1" x14ac:dyDescent="0.25">
      <c r="A17" s="25" t="s">
        <v>690</v>
      </c>
      <c r="B17" s="17"/>
      <c r="C17" s="17">
        <f>COUNT(C21:C2007)</f>
        <v>408</v>
      </c>
      <c r="D17" s="25" t="s">
        <v>696</v>
      </c>
      <c r="E17" s="29">
        <f ca="1">+$C$15+$C$16*E16-15018.5-$C$9/24</f>
        <v>44954.362846932905</v>
      </c>
    </row>
    <row r="18" spans="1:18" ht="14.25" thickTop="1" thickBot="1" x14ac:dyDescent="0.25">
      <c r="A18" s="27" t="s">
        <v>609</v>
      </c>
      <c r="B18" s="17"/>
      <c r="C18" s="30">
        <f ca="1">+C15</f>
        <v>56793.397359840113</v>
      </c>
      <c r="D18" s="31">
        <f ca="1">+C16</f>
        <v>1.5488547590969919</v>
      </c>
      <c r="E18" s="32" t="s">
        <v>697</v>
      </c>
    </row>
    <row r="19" spans="1:18" ht="13.5" thickTop="1" x14ac:dyDescent="0.2">
      <c r="A19" s="33" t="s">
        <v>698</v>
      </c>
      <c r="E19" s="34">
        <v>166</v>
      </c>
    </row>
    <row r="20" spans="1:18" ht="13.5" thickBot="1" x14ac:dyDescent="0.25">
      <c r="A20" s="4" t="s">
        <v>610</v>
      </c>
      <c r="B20" s="4" t="s">
        <v>611</v>
      </c>
      <c r="C20" s="4" t="s">
        <v>612</v>
      </c>
      <c r="D20" s="4" t="s">
        <v>617</v>
      </c>
      <c r="E20" s="4" t="s">
        <v>613</v>
      </c>
      <c r="F20" s="4" t="s">
        <v>614</v>
      </c>
      <c r="G20" s="4" t="s">
        <v>615</v>
      </c>
      <c r="H20" s="7" t="s">
        <v>616</v>
      </c>
      <c r="I20" s="7" t="s">
        <v>672</v>
      </c>
      <c r="J20" s="7" t="s">
        <v>631</v>
      </c>
      <c r="K20" s="7" t="s">
        <v>673</v>
      </c>
      <c r="L20" s="7" t="s">
        <v>674</v>
      </c>
      <c r="M20" s="7" t="s">
        <v>629</v>
      </c>
      <c r="N20" s="7" t="s">
        <v>630</v>
      </c>
      <c r="O20" s="7" t="s">
        <v>627</v>
      </c>
      <c r="P20" s="6" t="s">
        <v>626</v>
      </c>
      <c r="Q20" s="4" t="s">
        <v>619</v>
      </c>
      <c r="R20" s="42" t="s">
        <v>714</v>
      </c>
    </row>
    <row r="21" spans="1:18" x14ac:dyDescent="0.2">
      <c r="A21" s="63" t="s">
        <v>1244</v>
      </c>
      <c r="B21" s="28" t="s">
        <v>676</v>
      </c>
      <c r="C21" s="64">
        <v>19876.465</v>
      </c>
      <c r="D21" s="64" t="s">
        <v>700</v>
      </c>
      <c r="E21" s="9">
        <f t="shared" ref="E21:E84" si="0">+(C21-C$7)/C$8</f>
        <v>-12781.057152222631</v>
      </c>
      <c r="F21" s="9">
        <f t="shared" ref="F21:F84" si="1">ROUND(2*E21,0)/2</f>
        <v>-12781</v>
      </c>
      <c r="G21" s="15"/>
      <c r="H21" s="9"/>
      <c r="I21" s="9"/>
      <c r="J21" s="9"/>
      <c r="K21" s="9"/>
      <c r="L21" s="9">
        <f t="shared" ref="L21:L52" si="2">+C21-(C$7+F21*C$8)</f>
        <v>-8.8520100001915125E-2</v>
      </c>
      <c r="M21" s="15"/>
      <c r="N21" s="9">
        <f t="shared" ref="N21:N52" si="3">+L21</f>
        <v>-8.8520100001915125E-2</v>
      </c>
      <c r="O21" s="9">
        <f t="shared" ref="O21:O52" ca="1" si="4">+C$11+C$12*F21</f>
        <v>-0.10934333668623888</v>
      </c>
      <c r="P21" s="9"/>
      <c r="Q21" s="40">
        <f t="shared" ref="Q21:Q84" si="5">+C21-15018.5</f>
        <v>4857.9650000000001</v>
      </c>
      <c r="R21" s="9"/>
    </row>
    <row r="22" spans="1:18" x14ac:dyDescent="0.2">
      <c r="A22" s="63" t="s">
        <v>1249</v>
      </c>
      <c r="B22" s="28" t="s">
        <v>676</v>
      </c>
      <c r="C22" s="64">
        <v>22882.799999999999</v>
      </c>
      <c r="D22" s="64" t="s">
        <v>700</v>
      </c>
      <c r="E22" s="9">
        <f t="shared" si="0"/>
        <v>-10840.043447778186</v>
      </c>
      <c r="F22" s="9">
        <f t="shared" si="1"/>
        <v>-10840</v>
      </c>
      <c r="G22" s="15"/>
      <c r="H22" s="9"/>
      <c r="I22" s="9"/>
      <c r="J22" s="9"/>
      <c r="K22" s="9"/>
      <c r="L22" s="9">
        <f t="shared" si="2"/>
        <v>-6.7294000004039844E-2</v>
      </c>
      <c r="M22" s="15"/>
      <c r="N22" s="9">
        <f t="shared" si="3"/>
        <v>-6.7294000004039844E-2</v>
      </c>
      <c r="O22" s="9">
        <f t="shared" ca="1" si="4"/>
        <v>-9.6029829424854066E-2</v>
      </c>
      <c r="P22" s="9"/>
      <c r="Q22" s="40">
        <f t="shared" si="5"/>
        <v>7864.2999999999993</v>
      </c>
      <c r="R22" s="9"/>
    </row>
    <row r="23" spans="1:18" x14ac:dyDescent="0.2">
      <c r="A23" s="63" t="s">
        <v>1254</v>
      </c>
      <c r="B23" s="28" t="s">
        <v>676</v>
      </c>
      <c r="C23" s="64">
        <v>23553.469000000001</v>
      </c>
      <c r="D23" s="64" t="s">
        <v>700</v>
      </c>
      <c r="E23" s="9">
        <f t="shared" si="0"/>
        <v>-10407.031917078495</v>
      </c>
      <c r="F23" s="9">
        <f t="shared" si="1"/>
        <v>-10407</v>
      </c>
      <c r="G23" s="15"/>
      <c r="H23" s="9"/>
      <c r="I23" s="9"/>
      <c r="J23" s="9"/>
      <c r="K23" s="9"/>
      <c r="L23" s="9">
        <f t="shared" si="2"/>
        <v>-4.943470000216621E-2</v>
      </c>
      <c r="M23" s="15"/>
      <c r="N23" s="9">
        <f t="shared" si="3"/>
        <v>-4.943470000216621E-2</v>
      </c>
      <c r="O23" s="9">
        <f t="shared" ca="1" si="4"/>
        <v>-9.3059840427337517E-2</v>
      </c>
      <c r="P23" s="9"/>
      <c r="Q23" s="40">
        <f t="shared" si="5"/>
        <v>8534.969000000001</v>
      </c>
      <c r="R23" s="9"/>
    </row>
    <row r="24" spans="1:18" x14ac:dyDescent="0.2">
      <c r="A24" s="63" t="s">
        <v>1254</v>
      </c>
      <c r="B24" s="28" t="s">
        <v>676</v>
      </c>
      <c r="C24" s="64">
        <v>23635.550999999999</v>
      </c>
      <c r="D24" s="64" t="s">
        <v>700</v>
      </c>
      <c r="E24" s="9">
        <f t="shared" si="0"/>
        <v>-10354.036396989015</v>
      </c>
      <c r="F24" s="9">
        <f t="shared" si="1"/>
        <v>-10354</v>
      </c>
      <c r="G24" s="15"/>
      <c r="H24" s="9"/>
      <c r="I24" s="9"/>
      <c r="J24" s="9"/>
      <c r="K24" s="9"/>
      <c r="L24" s="9">
        <f t="shared" si="2"/>
        <v>-5.6373400002485141E-2</v>
      </c>
      <c r="M24" s="15"/>
      <c r="N24" s="9">
        <f t="shared" si="3"/>
        <v>-5.6373400002485141E-2</v>
      </c>
      <c r="O24" s="9">
        <f t="shared" ca="1" si="4"/>
        <v>-9.2696308286763895E-2</v>
      </c>
      <c r="P24" s="9"/>
      <c r="Q24" s="40">
        <f t="shared" si="5"/>
        <v>8617.0509999999995</v>
      </c>
      <c r="R24" s="9"/>
    </row>
    <row r="25" spans="1:18" x14ac:dyDescent="0.2">
      <c r="A25" s="63" t="s">
        <v>1254</v>
      </c>
      <c r="B25" s="28" t="s">
        <v>676</v>
      </c>
      <c r="C25" s="64">
        <v>23666.522000000001</v>
      </c>
      <c r="D25" s="64" t="s">
        <v>700</v>
      </c>
      <c r="E25" s="9">
        <f t="shared" si="0"/>
        <v>-10334.040243719219</v>
      </c>
      <c r="F25" s="9">
        <f t="shared" si="1"/>
        <v>-10334</v>
      </c>
      <c r="G25" s="15"/>
      <c r="H25" s="9"/>
      <c r="I25" s="9"/>
      <c r="J25" s="9"/>
      <c r="K25" s="9"/>
      <c r="L25" s="9">
        <f t="shared" si="2"/>
        <v>-6.2331400000402937E-2</v>
      </c>
      <c r="M25" s="15"/>
      <c r="N25" s="9">
        <f t="shared" si="3"/>
        <v>-6.2331400000402937E-2</v>
      </c>
      <c r="O25" s="9">
        <f t="shared" ca="1" si="4"/>
        <v>-9.25591263469248E-2</v>
      </c>
      <c r="P25" s="9"/>
      <c r="Q25" s="40">
        <f t="shared" si="5"/>
        <v>8648.0220000000008</v>
      </c>
      <c r="R25" s="9"/>
    </row>
    <row r="26" spans="1:18" x14ac:dyDescent="0.2">
      <c r="A26" s="63" t="s">
        <v>1254</v>
      </c>
      <c r="B26" s="28" t="s">
        <v>676</v>
      </c>
      <c r="C26" s="64">
        <v>23934.460999999999</v>
      </c>
      <c r="D26" s="64" t="s">
        <v>700</v>
      </c>
      <c r="E26" s="9">
        <f t="shared" si="0"/>
        <v>-10161.047789134105</v>
      </c>
      <c r="F26" s="9">
        <f t="shared" si="1"/>
        <v>-10161</v>
      </c>
      <c r="G26" s="15"/>
      <c r="H26" s="9"/>
      <c r="I26" s="9"/>
      <c r="J26" s="9"/>
      <c r="K26" s="9"/>
      <c r="L26" s="9">
        <f t="shared" si="2"/>
        <v>-7.4018100003740983E-2</v>
      </c>
      <c r="M26" s="15"/>
      <c r="N26" s="9">
        <f t="shared" si="3"/>
        <v>-7.4018100003740983E-2</v>
      </c>
      <c r="O26" s="9">
        <f t="shared" ca="1" si="4"/>
        <v>-9.1372502567316563E-2</v>
      </c>
      <c r="P26" s="9"/>
      <c r="Q26" s="40">
        <f t="shared" si="5"/>
        <v>8915.9609999999993</v>
      </c>
      <c r="R26" s="9"/>
    </row>
    <row r="27" spans="1:18" x14ac:dyDescent="0.2">
      <c r="A27" s="63" t="s">
        <v>1266</v>
      </c>
      <c r="B27" s="28" t="s">
        <v>676</v>
      </c>
      <c r="C27" s="64">
        <v>24072.32</v>
      </c>
      <c r="D27" s="64" t="s">
        <v>700</v>
      </c>
      <c r="E27" s="9">
        <f t="shared" si="0"/>
        <v>-10072.04034043627</v>
      </c>
      <c r="F27" s="9">
        <f t="shared" si="1"/>
        <v>-10072</v>
      </c>
      <c r="G27" s="15"/>
      <c r="H27" s="9"/>
      <c r="I27" s="9"/>
      <c r="J27" s="9"/>
      <c r="K27" s="9"/>
      <c r="L27" s="9">
        <f t="shared" si="2"/>
        <v>-6.2481200002366677E-2</v>
      </c>
      <c r="M27" s="15"/>
      <c r="N27" s="9">
        <f t="shared" si="3"/>
        <v>-6.2481200002366677E-2</v>
      </c>
      <c r="O27" s="9">
        <f t="shared" ca="1" si="4"/>
        <v>-9.0762042935032566E-2</v>
      </c>
      <c r="P27" s="9"/>
      <c r="Q27" s="40">
        <f t="shared" si="5"/>
        <v>9053.82</v>
      </c>
      <c r="R27" s="9"/>
    </row>
    <row r="28" spans="1:18" x14ac:dyDescent="0.2">
      <c r="A28" s="63" t="s">
        <v>1254</v>
      </c>
      <c r="B28" s="28" t="s">
        <v>676</v>
      </c>
      <c r="C28" s="64">
        <v>24117.237000000001</v>
      </c>
      <c r="D28" s="64" t="s">
        <v>700</v>
      </c>
      <c r="E28" s="9">
        <f t="shared" si="0"/>
        <v>-10043.040075142306</v>
      </c>
      <c r="F28" s="9">
        <f t="shared" si="1"/>
        <v>-10043</v>
      </c>
      <c r="G28" s="15"/>
      <c r="H28" s="9"/>
      <c r="I28" s="9"/>
      <c r="J28" s="9"/>
      <c r="K28" s="9"/>
      <c r="L28" s="9">
        <f t="shared" si="2"/>
        <v>-6.2070300002233125E-2</v>
      </c>
      <c r="M28" s="15"/>
      <c r="N28" s="9">
        <f t="shared" si="3"/>
        <v>-6.2070300002233125E-2</v>
      </c>
      <c r="O28" s="9">
        <f t="shared" ca="1" si="4"/>
        <v>-9.056312912226587E-2</v>
      </c>
      <c r="P28" s="9"/>
      <c r="Q28" s="40">
        <f t="shared" si="5"/>
        <v>9098.737000000001</v>
      </c>
      <c r="R28" s="9"/>
    </row>
    <row r="29" spans="1:18" x14ac:dyDescent="0.2">
      <c r="A29" s="63" t="s">
        <v>1272</v>
      </c>
      <c r="B29" s="28" t="s">
        <v>676</v>
      </c>
      <c r="C29" s="64">
        <v>24151.313999999998</v>
      </c>
      <c r="D29" s="64" t="s">
        <v>700</v>
      </c>
      <c r="E29" s="9">
        <f t="shared" si="0"/>
        <v>-10021.038560338948</v>
      </c>
      <c r="F29" s="9">
        <f t="shared" si="1"/>
        <v>-10021</v>
      </c>
      <c r="G29" s="15"/>
      <c r="H29" s="9"/>
      <c r="I29" s="9"/>
      <c r="J29" s="9"/>
      <c r="K29" s="9"/>
      <c r="L29" s="9">
        <f t="shared" si="2"/>
        <v>-5.9724100003222702E-2</v>
      </c>
      <c r="M29" s="15"/>
      <c r="N29" s="9">
        <f t="shared" si="3"/>
        <v>-5.9724100003222702E-2</v>
      </c>
      <c r="O29" s="9">
        <f t="shared" ca="1" si="4"/>
        <v>-9.0412228988442853E-2</v>
      </c>
      <c r="P29" s="9"/>
      <c r="Q29" s="40">
        <f t="shared" si="5"/>
        <v>9132.8139999999985</v>
      </c>
      <c r="R29" s="9"/>
    </row>
    <row r="30" spans="1:18" x14ac:dyDescent="0.2">
      <c r="A30" s="63" t="s">
        <v>1276</v>
      </c>
      <c r="B30" s="28" t="s">
        <v>676</v>
      </c>
      <c r="C30" s="64">
        <v>24357.32</v>
      </c>
      <c r="D30" s="64" t="s">
        <v>700</v>
      </c>
      <c r="E30" s="9">
        <f t="shared" si="0"/>
        <v>-9888.0326015227201</v>
      </c>
      <c r="F30" s="9">
        <f t="shared" si="1"/>
        <v>-9888</v>
      </c>
      <c r="G30" s="15"/>
      <c r="H30" s="9"/>
      <c r="I30" s="9"/>
      <c r="J30" s="9"/>
      <c r="K30" s="9"/>
      <c r="L30" s="9">
        <f t="shared" si="2"/>
        <v>-5.0494800001615658E-2</v>
      </c>
      <c r="M30" s="15"/>
      <c r="N30" s="9">
        <f t="shared" si="3"/>
        <v>-5.0494800001615658E-2</v>
      </c>
      <c r="O30" s="9">
        <f t="shared" ca="1" si="4"/>
        <v>-8.9499969088512835E-2</v>
      </c>
      <c r="P30" s="9"/>
      <c r="Q30" s="40">
        <f t="shared" si="5"/>
        <v>9338.82</v>
      </c>
      <c r="R30" s="9"/>
    </row>
    <row r="31" spans="1:18" x14ac:dyDescent="0.2">
      <c r="A31" s="63" t="s">
        <v>1279</v>
      </c>
      <c r="B31" s="28" t="s">
        <v>676</v>
      </c>
      <c r="C31" s="64">
        <v>24363.508999999998</v>
      </c>
      <c r="D31" s="64" t="s">
        <v>700</v>
      </c>
      <c r="E31" s="9">
        <f t="shared" si="0"/>
        <v>-9884.0367282029456</v>
      </c>
      <c r="F31" s="9">
        <f t="shared" si="1"/>
        <v>-9884</v>
      </c>
      <c r="G31" s="15"/>
      <c r="H31" s="9"/>
      <c r="I31" s="9"/>
      <c r="J31" s="9"/>
      <c r="K31" s="9"/>
      <c r="L31" s="9">
        <f t="shared" si="2"/>
        <v>-5.6886400001531001E-2</v>
      </c>
      <c r="M31" s="15"/>
      <c r="N31" s="9">
        <f t="shared" si="3"/>
        <v>-5.6886400001531001E-2</v>
      </c>
      <c r="O31" s="9">
        <f t="shared" ca="1" si="4"/>
        <v>-8.9472532700545004E-2</v>
      </c>
      <c r="P31" s="9"/>
      <c r="Q31" s="40">
        <f t="shared" si="5"/>
        <v>9345.0089999999982</v>
      </c>
      <c r="R31" s="9"/>
    </row>
    <row r="32" spans="1:18" x14ac:dyDescent="0.2">
      <c r="A32" s="63" t="s">
        <v>1254</v>
      </c>
      <c r="B32" s="28" t="s">
        <v>676</v>
      </c>
      <c r="C32" s="64">
        <v>24481.212</v>
      </c>
      <c r="D32" s="64" t="s">
        <v>700</v>
      </c>
      <c r="E32" s="9">
        <f t="shared" si="0"/>
        <v>-9808.0428233140283</v>
      </c>
      <c r="F32" s="9">
        <f t="shared" si="1"/>
        <v>-9808</v>
      </c>
      <c r="G32" s="15"/>
      <c r="H32" s="9"/>
      <c r="I32" s="9"/>
      <c r="J32" s="9"/>
      <c r="K32" s="9"/>
      <c r="L32" s="9">
        <f t="shared" si="2"/>
        <v>-6.6326800002570963E-2</v>
      </c>
      <c r="M32" s="15"/>
      <c r="N32" s="9">
        <f t="shared" si="3"/>
        <v>-6.6326800002570963E-2</v>
      </c>
      <c r="O32" s="9">
        <f t="shared" ca="1" si="4"/>
        <v>-8.8951241329156425E-2</v>
      </c>
      <c r="P32" s="9"/>
      <c r="Q32" s="40">
        <f t="shared" si="5"/>
        <v>9462.7119999999995</v>
      </c>
      <c r="R32" s="9"/>
    </row>
    <row r="33" spans="1:18" x14ac:dyDescent="0.2">
      <c r="A33" s="63" t="s">
        <v>1284</v>
      </c>
      <c r="B33" s="28" t="s">
        <v>676</v>
      </c>
      <c r="C33" s="64">
        <v>24600.487000000001</v>
      </c>
      <c r="D33" s="64" t="s">
        <v>700</v>
      </c>
      <c r="E33" s="9">
        <f t="shared" si="0"/>
        <v>-9731.0339704757334</v>
      </c>
      <c r="F33" s="9">
        <f t="shared" si="1"/>
        <v>-9731</v>
      </c>
      <c r="G33" s="15"/>
      <c r="H33" s="9"/>
      <c r="I33" s="9"/>
      <c r="J33" s="9"/>
      <c r="K33" s="9"/>
      <c r="L33" s="9">
        <f t="shared" si="2"/>
        <v>-5.2615100001276005E-2</v>
      </c>
      <c r="M33" s="15"/>
      <c r="N33" s="9">
        <f t="shared" si="3"/>
        <v>-5.2615100001276005E-2</v>
      </c>
      <c r="O33" s="9">
        <f t="shared" ca="1" si="4"/>
        <v>-8.8423090860775877E-2</v>
      </c>
      <c r="P33" s="9"/>
      <c r="Q33" s="40">
        <f t="shared" si="5"/>
        <v>9581.987000000001</v>
      </c>
      <c r="R33" s="9"/>
    </row>
    <row r="34" spans="1:18" x14ac:dyDescent="0.2">
      <c r="A34" s="63" t="s">
        <v>1254</v>
      </c>
      <c r="B34" s="28" t="s">
        <v>676</v>
      </c>
      <c r="C34" s="64">
        <v>24617.536</v>
      </c>
      <c r="D34" s="64" t="s">
        <v>700</v>
      </c>
      <c r="E34" s="9">
        <f t="shared" si="0"/>
        <v>-9720.0264338415691</v>
      </c>
      <c r="F34" s="9">
        <f t="shared" si="1"/>
        <v>-9720</v>
      </c>
      <c r="G34" s="15"/>
      <c r="H34" s="9"/>
      <c r="I34" s="9"/>
      <c r="J34" s="9"/>
      <c r="K34" s="9"/>
      <c r="L34" s="9">
        <f t="shared" si="2"/>
        <v>-4.0941999999631662E-2</v>
      </c>
      <c r="M34" s="15"/>
      <c r="N34" s="9">
        <f t="shared" si="3"/>
        <v>-4.0941999999631662E-2</v>
      </c>
      <c r="O34" s="9">
        <f t="shared" ca="1" si="4"/>
        <v>-8.8347640793864382E-2</v>
      </c>
      <c r="P34" s="9"/>
      <c r="Q34" s="40">
        <f t="shared" si="5"/>
        <v>9599.0360000000001</v>
      </c>
      <c r="R34" s="9">
        <f>+C34-(C$7+F34*C$8)</f>
        <v>-4.0941999999631662E-2</v>
      </c>
    </row>
    <row r="35" spans="1:18" x14ac:dyDescent="0.2">
      <c r="A35" s="63" t="s">
        <v>1254</v>
      </c>
      <c r="B35" s="28" t="s">
        <v>676</v>
      </c>
      <c r="C35" s="64">
        <v>24724.397000000001</v>
      </c>
      <c r="D35" s="64" t="s">
        <v>700</v>
      </c>
      <c r="E35" s="9">
        <f t="shared" si="0"/>
        <v>-9651.0325707256343</v>
      </c>
      <c r="F35" s="9">
        <f t="shared" si="1"/>
        <v>-9651</v>
      </c>
      <c r="G35" s="15"/>
      <c r="H35" s="9"/>
      <c r="I35" s="9"/>
      <c r="J35" s="9"/>
      <c r="K35" s="9"/>
      <c r="L35" s="9">
        <f t="shared" si="2"/>
        <v>-5.0447100002202205E-2</v>
      </c>
      <c r="M35" s="15"/>
      <c r="N35" s="9">
        <f t="shared" si="3"/>
        <v>-5.0447100002202205E-2</v>
      </c>
      <c r="O35" s="9">
        <f t="shared" ca="1" si="4"/>
        <v>-8.7874363101419481E-2</v>
      </c>
      <c r="P35" s="9"/>
      <c r="Q35" s="40">
        <f t="shared" si="5"/>
        <v>9705.8970000000008</v>
      </c>
      <c r="R35" s="9">
        <f>+C35-(C$7+F35*C$8)</f>
        <v>-5.0447100002202205E-2</v>
      </c>
    </row>
    <row r="36" spans="1:18" x14ac:dyDescent="0.2">
      <c r="A36" s="63" t="s">
        <v>1254</v>
      </c>
      <c r="B36" s="28" t="s">
        <v>676</v>
      </c>
      <c r="C36" s="64">
        <v>25362.534</v>
      </c>
      <c r="D36" s="64" t="s">
        <v>700</v>
      </c>
      <c r="E36" s="9">
        <f t="shared" si="0"/>
        <v>-9239.0250391920363</v>
      </c>
      <c r="F36" s="9">
        <f t="shared" si="1"/>
        <v>-9239</v>
      </c>
      <c r="G36" s="15"/>
      <c r="H36" s="9"/>
      <c r="I36" s="9"/>
      <c r="J36" s="9"/>
      <c r="K36" s="9"/>
      <c r="L36" s="9">
        <f t="shared" si="2"/>
        <v>-3.8781900002504699E-2</v>
      </c>
      <c r="M36" s="15"/>
      <c r="N36" s="9">
        <f t="shared" si="3"/>
        <v>-3.8781900002504699E-2</v>
      </c>
      <c r="O36" s="9">
        <f t="shared" ca="1" si="4"/>
        <v>-8.5048415140733982E-2</v>
      </c>
      <c r="P36" s="9"/>
      <c r="Q36" s="40">
        <f t="shared" si="5"/>
        <v>10344.034</v>
      </c>
      <c r="R36" s="9">
        <f>+C36-(C$7+F36*C$8)</f>
        <v>-3.8781900002504699E-2</v>
      </c>
    </row>
    <row r="37" spans="1:18" x14ac:dyDescent="0.2">
      <c r="A37" s="63" t="s">
        <v>1254</v>
      </c>
      <c r="B37" s="28" t="s">
        <v>676</v>
      </c>
      <c r="C37" s="64">
        <v>25373.365000000002</v>
      </c>
      <c r="D37" s="64" t="s">
        <v>700</v>
      </c>
      <c r="E37" s="9">
        <f t="shared" si="0"/>
        <v>-9232.0320994721314</v>
      </c>
      <c r="F37" s="9">
        <f t="shared" si="1"/>
        <v>-9232</v>
      </c>
      <c r="G37" s="15"/>
      <c r="H37" s="9"/>
      <c r="I37" s="9"/>
      <c r="J37" s="9"/>
      <c r="K37" s="9"/>
      <c r="L37" s="9">
        <f t="shared" si="2"/>
        <v>-4.9717199999577133E-2</v>
      </c>
      <c r="M37" s="15"/>
      <c r="N37" s="9">
        <f t="shared" si="3"/>
        <v>-4.9717199999577133E-2</v>
      </c>
      <c r="O37" s="9">
        <f t="shared" ca="1" si="4"/>
        <v>-8.500040146179029E-2</v>
      </c>
      <c r="P37" s="9"/>
      <c r="Q37" s="40">
        <f t="shared" si="5"/>
        <v>10354.865000000002</v>
      </c>
      <c r="R37" s="9"/>
    </row>
    <row r="38" spans="1:18" x14ac:dyDescent="0.2">
      <c r="A38" s="63" t="s">
        <v>1254</v>
      </c>
      <c r="B38" s="28" t="s">
        <v>676</v>
      </c>
      <c r="C38" s="64">
        <v>25376.457999999999</v>
      </c>
      <c r="D38" s="64" t="s">
        <v>700</v>
      </c>
      <c r="E38" s="9">
        <f t="shared" si="0"/>
        <v>-9230.0351312740295</v>
      </c>
      <c r="F38" s="9">
        <f t="shared" si="1"/>
        <v>-9230</v>
      </c>
      <c r="G38" s="15"/>
      <c r="H38" s="9"/>
      <c r="I38" s="9"/>
      <c r="J38" s="9"/>
      <c r="K38" s="9"/>
      <c r="L38" s="9">
        <f t="shared" si="2"/>
        <v>-5.4413000005297363E-2</v>
      </c>
      <c r="M38" s="15"/>
      <c r="N38" s="9">
        <f t="shared" si="3"/>
        <v>-5.4413000005297363E-2</v>
      </c>
      <c r="O38" s="9">
        <f t="shared" ca="1" si="4"/>
        <v>-8.4986683267806382E-2</v>
      </c>
      <c r="P38" s="9"/>
      <c r="Q38" s="40">
        <f t="shared" si="5"/>
        <v>10357.957999999999</v>
      </c>
      <c r="R38" s="15"/>
    </row>
    <row r="39" spans="1:18" x14ac:dyDescent="0.2">
      <c r="A39" s="63" t="s">
        <v>1254</v>
      </c>
      <c r="B39" s="28" t="s">
        <v>676</v>
      </c>
      <c r="C39" s="64">
        <v>25497.280999999999</v>
      </c>
      <c r="D39" s="64" t="s">
        <v>700</v>
      </c>
      <c r="E39" s="9">
        <f t="shared" si="0"/>
        <v>-9152.0268258748983</v>
      </c>
      <c r="F39" s="9">
        <f t="shared" si="1"/>
        <v>-9152</v>
      </c>
      <c r="G39" s="15"/>
      <c r="H39" s="9"/>
      <c r="I39" s="9"/>
      <c r="J39" s="9"/>
      <c r="K39" s="9"/>
      <c r="L39" s="9">
        <f t="shared" si="2"/>
        <v>-4.1549200002918951E-2</v>
      </c>
      <c r="M39" s="15"/>
      <c r="N39" s="9">
        <f t="shared" si="3"/>
        <v>-4.1549200002918951E-2</v>
      </c>
      <c r="O39" s="9">
        <f t="shared" ca="1" si="4"/>
        <v>-8.4451673702433894E-2</v>
      </c>
      <c r="P39" s="9"/>
      <c r="Q39" s="40">
        <f t="shared" si="5"/>
        <v>10478.780999999999</v>
      </c>
      <c r="R39" s="9"/>
    </row>
    <row r="40" spans="1:18" x14ac:dyDescent="0.2">
      <c r="A40" s="63" t="s">
        <v>1254</v>
      </c>
      <c r="B40" s="28" t="s">
        <v>676</v>
      </c>
      <c r="C40" s="64">
        <v>25500.378000000001</v>
      </c>
      <c r="D40" s="64" t="s">
        <v>700</v>
      </c>
      <c r="E40" s="9">
        <f t="shared" si="0"/>
        <v>-9150.0272751120374</v>
      </c>
      <c r="F40" s="9">
        <f t="shared" si="1"/>
        <v>-9150</v>
      </c>
      <c r="G40" s="15"/>
      <c r="H40" s="9"/>
      <c r="I40" s="9"/>
      <c r="J40" s="9"/>
      <c r="K40" s="9"/>
      <c r="L40" s="9">
        <f t="shared" si="2"/>
        <v>-4.2245000000548316E-2</v>
      </c>
      <c r="M40" s="15"/>
      <c r="N40" s="9">
        <f t="shared" si="3"/>
        <v>-4.2245000000548316E-2</v>
      </c>
      <c r="O40" s="9">
        <f t="shared" ca="1" si="4"/>
        <v>-8.4437955508449986E-2</v>
      </c>
      <c r="P40" s="9"/>
      <c r="Q40" s="40">
        <f t="shared" si="5"/>
        <v>10481.878000000001</v>
      </c>
      <c r="R40" s="9"/>
    </row>
    <row r="41" spans="1:18" x14ac:dyDescent="0.2">
      <c r="A41" s="63" t="s">
        <v>1304</v>
      </c>
      <c r="B41" s="28" t="s">
        <v>676</v>
      </c>
      <c r="C41" s="64">
        <v>25774.53</v>
      </c>
      <c r="D41" s="64" t="s">
        <v>700</v>
      </c>
      <c r="E41" s="9">
        <f t="shared" si="0"/>
        <v>-8973.023451818608</v>
      </c>
      <c r="F41" s="9">
        <f t="shared" si="1"/>
        <v>-8973</v>
      </c>
      <c r="G41" s="15"/>
      <c r="H41" s="9"/>
      <c r="I41" s="9"/>
      <c r="J41" s="9"/>
      <c r="K41" s="9"/>
      <c r="L41" s="9">
        <f t="shared" si="2"/>
        <v>-3.6323300002550241E-2</v>
      </c>
      <c r="M41" s="15"/>
      <c r="N41" s="9">
        <f t="shared" si="3"/>
        <v>-3.6323300002550241E-2</v>
      </c>
      <c r="O41" s="9">
        <f t="shared" ca="1" si="4"/>
        <v>-8.3223895340873932E-2</v>
      </c>
      <c r="P41" s="9"/>
      <c r="Q41" s="40">
        <f t="shared" si="5"/>
        <v>10756.029999999999</v>
      </c>
      <c r="R41" s="9"/>
    </row>
    <row r="42" spans="1:18" x14ac:dyDescent="0.2">
      <c r="A42" s="63" t="s">
        <v>1254</v>
      </c>
      <c r="B42" s="28" t="s">
        <v>676</v>
      </c>
      <c r="C42" s="64">
        <v>25808.582999999999</v>
      </c>
      <c r="D42" s="64" t="s">
        <v>700</v>
      </c>
      <c r="E42" s="9">
        <f t="shared" si="0"/>
        <v>-8951.0374324037912</v>
      </c>
      <c r="F42" s="9">
        <f t="shared" si="1"/>
        <v>-8951</v>
      </c>
      <c r="G42" s="15"/>
      <c r="H42" s="9"/>
      <c r="I42" s="9"/>
      <c r="J42" s="9"/>
      <c r="K42" s="9"/>
      <c r="L42" s="9">
        <f t="shared" si="2"/>
        <v>-5.7977100004791282E-2</v>
      </c>
      <c r="M42" s="15"/>
      <c r="N42" s="9">
        <f t="shared" si="3"/>
        <v>-5.7977100004791282E-2</v>
      </c>
      <c r="O42" s="9">
        <f t="shared" ca="1" si="4"/>
        <v>-8.3072995207050915E-2</v>
      </c>
      <c r="P42" s="9"/>
      <c r="Q42" s="40">
        <f t="shared" si="5"/>
        <v>10790.082999999999</v>
      </c>
      <c r="R42" s="9"/>
    </row>
    <row r="43" spans="1:18" x14ac:dyDescent="0.2">
      <c r="A43" s="63" t="s">
        <v>1310</v>
      </c>
      <c r="B43" s="28" t="s">
        <v>676</v>
      </c>
      <c r="C43" s="64">
        <v>25833.381000000001</v>
      </c>
      <c r="D43" s="64" t="s">
        <v>700</v>
      </c>
      <c r="E43" s="9">
        <f t="shared" si="0"/>
        <v>-8935.0268221947426</v>
      </c>
      <c r="F43" s="9">
        <f t="shared" si="1"/>
        <v>-8935</v>
      </c>
      <c r="G43" s="15"/>
      <c r="H43" s="9"/>
      <c r="I43" s="9"/>
      <c r="J43" s="9"/>
      <c r="K43" s="9"/>
      <c r="L43" s="9">
        <f t="shared" si="2"/>
        <v>-4.1543500003172085E-2</v>
      </c>
      <c r="M43" s="15"/>
      <c r="N43" s="9">
        <f t="shared" si="3"/>
        <v>-4.1543500003172085E-2</v>
      </c>
      <c r="O43" s="9">
        <f t="shared" ca="1" si="4"/>
        <v>-8.2963249655179636E-2</v>
      </c>
      <c r="P43" s="9"/>
      <c r="Q43" s="40">
        <f t="shared" si="5"/>
        <v>10814.881000000001</v>
      </c>
      <c r="R43" s="9"/>
    </row>
    <row r="44" spans="1:18" x14ac:dyDescent="0.2">
      <c r="A44" s="63" t="s">
        <v>1254</v>
      </c>
      <c r="B44" s="28" t="s">
        <v>676</v>
      </c>
      <c r="C44" s="64">
        <v>25878.305</v>
      </c>
      <c r="D44" s="64" t="s">
        <v>700</v>
      </c>
      <c r="E44" s="9">
        <f t="shared" si="0"/>
        <v>-8906.0220374124547</v>
      </c>
      <c r="F44" s="9">
        <f t="shared" si="1"/>
        <v>-8906</v>
      </c>
      <c r="G44" s="15"/>
      <c r="H44" s="9"/>
      <c r="I44" s="9"/>
      <c r="J44" s="9"/>
      <c r="K44" s="9"/>
      <c r="L44" s="9">
        <f t="shared" si="2"/>
        <v>-3.4132600001612445E-2</v>
      </c>
      <c r="M44" s="15"/>
      <c r="N44" s="9">
        <f t="shared" si="3"/>
        <v>-3.4132600001612445E-2</v>
      </c>
      <c r="O44" s="9">
        <f t="shared" ca="1" si="4"/>
        <v>-8.2764335842412939E-2</v>
      </c>
      <c r="P44" s="9"/>
      <c r="Q44" s="40">
        <f t="shared" si="5"/>
        <v>10859.805</v>
      </c>
      <c r="R44" s="9"/>
    </row>
    <row r="45" spans="1:18" x14ac:dyDescent="0.2">
      <c r="A45" s="63" t="s">
        <v>1254</v>
      </c>
      <c r="B45" s="28" t="s">
        <v>676</v>
      </c>
      <c r="C45" s="64">
        <v>25881.382000000001</v>
      </c>
      <c r="D45" s="64" t="s">
        <v>700</v>
      </c>
      <c r="E45" s="9">
        <f t="shared" si="0"/>
        <v>-8904.0353994733759</v>
      </c>
      <c r="F45" s="9">
        <f t="shared" si="1"/>
        <v>-8904</v>
      </c>
      <c r="G45" s="15"/>
      <c r="H45" s="9"/>
      <c r="I45" s="9"/>
      <c r="J45" s="9"/>
      <c r="K45" s="9"/>
      <c r="L45" s="9">
        <f t="shared" si="2"/>
        <v>-5.4828399999678368E-2</v>
      </c>
      <c r="M45" s="15"/>
      <c r="N45" s="9">
        <f t="shared" si="3"/>
        <v>-5.4828399999678368E-2</v>
      </c>
      <c r="O45" s="9">
        <f t="shared" ca="1" si="4"/>
        <v>-8.2750617648429031E-2</v>
      </c>
      <c r="P45" s="9"/>
      <c r="Q45" s="40">
        <f t="shared" si="5"/>
        <v>10862.882000000001</v>
      </c>
      <c r="R45" s="9"/>
    </row>
    <row r="46" spans="1:18" x14ac:dyDescent="0.2">
      <c r="A46" s="63" t="s">
        <v>1320</v>
      </c>
      <c r="B46" s="28" t="s">
        <v>676</v>
      </c>
      <c r="C46" s="64">
        <v>26945.462</v>
      </c>
      <c r="D46" s="64" t="s">
        <v>700</v>
      </c>
      <c r="E46" s="9">
        <f t="shared" si="0"/>
        <v>-8217.0215229009918</v>
      </c>
      <c r="F46" s="9">
        <f t="shared" si="1"/>
        <v>-8217</v>
      </c>
      <c r="G46" s="15"/>
      <c r="H46" s="9"/>
      <c r="I46" s="9"/>
      <c r="J46" s="9"/>
      <c r="K46" s="9"/>
      <c r="L46" s="9">
        <f t="shared" si="2"/>
        <v>-3.3335700005409308E-2</v>
      </c>
      <c r="M46" s="15"/>
      <c r="N46" s="9">
        <f t="shared" si="3"/>
        <v>-3.3335700005409308E-2</v>
      </c>
      <c r="O46" s="9">
        <f t="shared" ca="1" si="4"/>
        <v>-7.8038418014955896E-2</v>
      </c>
      <c r="P46" s="9"/>
      <c r="Q46" s="40">
        <f t="shared" si="5"/>
        <v>11926.962</v>
      </c>
      <c r="R46" s="9"/>
    </row>
    <row r="47" spans="1:18" x14ac:dyDescent="0.2">
      <c r="A47" s="63" t="s">
        <v>1324</v>
      </c>
      <c r="B47" s="28" t="s">
        <v>676</v>
      </c>
      <c r="C47" s="64">
        <v>27261.431</v>
      </c>
      <c r="D47" s="64" t="s">
        <v>700</v>
      </c>
      <c r="E47" s="9">
        <f t="shared" si="0"/>
        <v>-8013.0189220000248</v>
      </c>
      <c r="F47" s="9">
        <f t="shared" si="1"/>
        <v>-8013</v>
      </c>
      <c r="G47" s="15"/>
      <c r="H47" s="9"/>
      <c r="I47" s="9"/>
      <c r="J47" s="9"/>
      <c r="K47" s="9"/>
      <c r="L47" s="9">
        <f t="shared" si="2"/>
        <v>-2.9307300002983538E-2</v>
      </c>
      <c r="M47" s="15"/>
      <c r="N47" s="9">
        <f t="shared" si="3"/>
        <v>-2.9307300002983538E-2</v>
      </c>
      <c r="O47" s="9">
        <f t="shared" ca="1" si="4"/>
        <v>-7.6639162228597041E-2</v>
      </c>
      <c r="P47" s="9"/>
      <c r="Q47" s="40">
        <f t="shared" si="5"/>
        <v>12242.931</v>
      </c>
      <c r="R47" s="9"/>
    </row>
    <row r="48" spans="1:18" x14ac:dyDescent="0.2">
      <c r="A48" s="63" t="s">
        <v>1327</v>
      </c>
      <c r="B48" s="28" t="s">
        <v>676</v>
      </c>
      <c r="C48" s="64">
        <v>27580.495999999999</v>
      </c>
      <c r="D48" s="64" t="s">
        <v>700</v>
      </c>
      <c r="E48" s="9">
        <f t="shared" si="0"/>
        <v>-7807.0174159773878</v>
      </c>
      <c r="F48" s="9">
        <f t="shared" si="1"/>
        <v>-7807</v>
      </c>
      <c r="G48" s="15"/>
      <c r="H48" s="9"/>
      <c r="I48" s="9"/>
      <c r="J48" s="9"/>
      <c r="K48" s="9"/>
      <c r="L48" s="9">
        <f t="shared" si="2"/>
        <v>-2.6974700005666818E-2</v>
      </c>
      <c r="M48" s="15"/>
      <c r="N48" s="9">
        <f t="shared" si="3"/>
        <v>-2.6974700005666818E-2</v>
      </c>
      <c r="O48" s="9">
        <f t="shared" ca="1" si="4"/>
        <v>-7.5226188248254305E-2</v>
      </c>
      <c r="P48" s="9"/>
      <c r="Q48" s="40">
        <f t="shared" si="5"/>
        <v>12561.995999999999</v>
      </c>
      <c r="R48" s="9"/>
    </row>
    <row r="49" spans="1:18" x14ac:dyDescent="0.2">
      <c r="A49" s="63" t="s">
        <v>1327</v>
      </c>
      <c r="B49" s="28" t="s">
        <v>676</v>
      </c>
      <c r="C49" s="64">
        <v>27608.368999999999</v>
      </c>
      <c r="D49" s="64" t="s">
        <v>700</v>
      </c>
      <c r="E49" s="9">
        <f t="shared" si="0"/>
        <v>-7789.0214591116428</v>
      </c>
      <c r="F49" s="9">
        <f t="shared" si="1"/>
        <v>-7789</v>
      </c>
      <c r="G49" s="15"/>
      <c r="H49" s="9"/>
      <c r="I49" s="9"/>
      <c r="J49" s="9"/>
      <c r="K49" s="9"/>
      <c r="L49" s="9">
        <f t="shared" si="2"/>
        <v>-3.3236900002520997E-2</v>
      </c>
      <c r="M49" s="15"/>
      <c r="N49" s="9">
        <f t="shared" si="3"/>
        <v>-3.3236900002520997E-2</v>
      </c>
      <c r="O49" s="9">
        <f t="shared" ca="1" si="4"/>
        <v>-7.5102724502399104E-2</v>
      </c>
      <c r="P49" s="9"/>
      <c r="Q49" s="40">
        <f t="shared" si="5"/>
        <v>12589.868999999999</v>
      </c>
      <c r="R49" s="9"/>
    </row>
    <row r="50" spans="1:18" x14ac:dyDescent="0.2">
      <c r="A50" s="63" t="s">
        <v>1327</v>
      </c>
      <c r="B50" s="28" t="s">
        <v>676</v>
      </c>
      <c r="C50" s="64">
        <v>27611.469000000001</v>
      </c>
      <c r="D50" s="64" t="s">
        <v>700</v>
      </c>
      <c r="E50" s="9">
        <f t="shared" si="0"/>
        <v>-7787.019971425213</v>
      </c>
      <c r="F50" s="9">
        <f t="shared" si="1"/>
        <v>-7787</v>
      </c>
      <c r="G50" s="15"/>
      <c r="H50" s="9"/>
      <c r="I50" s="9"/>
      <c r="J50" s="9"/>
      <c r="K50" s="9"/>
      <c r="L50" s="9">
        <f t="shared" si="2"/>
        <v>-3.093270000317716E-2</v>
      </c>
      <c r="M50" s="15"/>
      <c r="N50" s="9">
        <f t="shared" si="3"/>
        <v>-3.093270000317716E-2</v>
      </c>
      <c r="O50" s="9">
        <f t="shared" ca="1" si="4"/>
        <v>-7.5089006308415196E-2</v>
      </c>
      <c r="P50" s="9"/>
      <c r="Q50" s="40">
        <f t="shared" si="5"/>
        <v>12592.969000000001</v>
      </c>
      <c r="R50" s="9"/>
    </row>
    <row r="51" spans="1:18" x14ac:dyDescent="0.2">
      <c r="A51" s="63" t="s">
        <v>1327</v>
      </c>
      <c r="B51" s="28" t="s">
        <v>676</v>
      </c>
      <c r="C51" s="64">
        <v>27625.403999999999</v>
      </c>
      <c r="D51" s="64" t="s">
        <v>700</v>
      </c>
      <c r="E51" s="9">
        <f t="shared" si="0"/>
        <v>-7778.0229614541258</v>
      </c>
      <c r="F51" s="9">
        <f t="shared" si="1"/>
        <v>-7778</v>
      </c>
      <c r="G51" s="15"/>
      <c r="H51" s="9"/>
      <c r="I51" s="9"/>
      <c r="J51" s="9"/>
      <c r="K51" s="9"/>
      <c r="L51" s="9">
        <f t="shared" si="2"/>
        <v>-3.5563800003728829E-2</v>
      </c>
      <c r="M51" s="15"/>
      <c r="N51" s="9">
        <f t="shared" si="3"/>
        <v>-3.5563800003728829E-2</v>
      </c>
      <c r="O51" s="9">
        <f t="shared" ca="1" si="4"/>
        <v>-7.5027274435487595E-2</v>
      </c>
      <c r="P51" s="9"/>
      <c r="Q51" s="40">
        <f t="shared" si="5"/>
        <v>12606.903999999999</v>
      </c>
      <c r="R51" s="9"/>
    </row>
    <row r="52" spans="1:18" x14ac:dyDescent="0.2">
      <c r="A52" s="63" t="s">
        <v>1327</v>
      </c>
      <c r="B52" s="28" t="s">
        <v>676</v>
      </c>
      <c r="C52" s="64">
        <v>27628.508000000002</v>
      </c>
      <c r="D52" s="64" t="s">
        <v>700</v>
      </c>
      <c r="E52" s="9">
        <f t="shared" si="0"/>
        <v>-7776.0188912029389</v>
      </c>
      <c r="F52" s="9">
        <f t="shared" si="1"/>
        <v>-7776</v>
      </c>
      <c r="G52" s="15"/>
      <c r="H52" s="9"/>
      <c r="I52" s="9"/>
      <c r="J52" s="9"/>
      <c r="K52" s="9"/>
      <c r="L52" s="9">
        <f t="shared" si="2"/>
        <v>-2.9259599999932107E-2</v>
      </c>
      <c r="M52" s="15"/>
      <c r="N52" s="9">
        <f t="shared" si="3"/>
        <v>-2.9259599999932107E-2</v>
      </c>
      <c r="O52" s="9">
        <f t="shared" ca="1" si="4"/>
        <v>-7.5013556241503687E-2</v>
      </c>
      <c r="P52" s="9"/>
      <c r="Q52" s="40">
        <f t="shared" si="5"/>
        <v>12610.008000000002</v>
      </c>
      <c r="R52" s="9"/>
    </row>
    <row r="53" spans="1:18" x14ac:dyDescent="0.2">
      <c r="A53" s="63" t="s">
        <v>1327</v>
      </c>
      <c r="B53" s="28" t="s">
        <v>676</v>
      </c>
      <c r="C53" s="64">
        <v>27639.363000000001</v>
      </c>
      <c r="D53" s="64" t="s">
        <v>700</v>
      </c>
      <c r="E53" s="9">
        <f t="shared" si="0"/>
        <v>-7769.0104560944956</v>
      </c>
      <c r="F53" s="9">
        <f t="shared" si="1"/>
        <v>-7769</v>
      </c>
      <c r="G53" s="15"/>
      <c r="H53" s="9"/>
      <c r="I53" s="9"/>
      <c r="J53" s="9"/>
      <c r="K53" s="9"/>
      <c r="L53" s="9">
        <f t="shared" ref="L53:L84" si="6">+C53-(C$7+F53*C$8)</f>
        <v>-1.6194899999391055E-2</v>
      </c>
      <c r="M53" s="15"/>
      <c r="N53" s="9">
        <f t="shared" ref="N53:N84" si="7">+L53</f>
        <v>-1.6194899999391055E-2</v>
      </c>
      <c r="O53" s="9">
        <f t="shared" ref="O53:O84" ca="1" si="8">+C$11+C$12*F53</f>
        <v>-7.4965542562560009E-2</v>
      </c>
      <c r="P53" s="9"/>
      <c r="Q53" s="40">
        <f t="shared" si="5"/>
        <v>12620.863000000001</v>
      </c>
      <c r="R53" s="9"/>
    </row>
    <row r="54" spans="1:18" x14ac:dyDescent="0.2">
      <c r="A54" s="63" t="s">
        <v>1327</v>
      </c>
      <c r="B54" s="28" t="s">
        <v>676</v>
      </c>
      <c r="C54" s="64">
        <v>27642.437999999998</v>
      </c>
      <c r="D54" s="64" t="s">
        <v>700</v>
      </c>
      <c r="E54" s="9">
        <f t="shared" si="0"/>
        <v>-7767.0251094377982</v>
      </c>
      <c r="F54" s="9">
        <f t="shared" si="1"/>
        <v>-7767</v>
      </c>
      <c r="G54" s="15"/>
      <c r="H54" s="9"/>
      <c r="I54" s="9"/>
      <c r="J54" s="9"/>
      <c r="K54" s="9"/>
      <c r="L54" s="9">
        <f t="shared" si="6"/>
        <v>-3.8890700005140388E-2</v>
      </c>
      <c r="M54" s="15"/>
      <c r="N54" s="9">
        <f t="shared" si="7"/>
        <v>-3.8890700005140388E-2</v>
      </c>
      <c r="O54" s="9">
        <f t="shared" ca="1" si="8"/>
        <v>-7.49518243685761E-2</v>
      </c>
      <c r="P54" s="9"/>
      <c r="Q54" s="40">
        <f t="shared" si="5"/>
        <v>12623.937999999998</v>
      </c>
      <c r="R54" s="9"/>
    </row>
    <row r="55" spans="1:18" x14ac:dyDescent="0.2">
      <c r="A55" s="63" t="s">
        <v>1327</v>
      </c>
      <c r="B55" s="28" t="s">
        <v>676</v>
      </c>
      <c r="C55" s="64">
        <v>27656.388999999999</v>
      </c>
      <c r="D55" s="64" t="s">
        <v>700</v>
      </c>
      <c r="E55" s="9">
        <f t="shared" si="0"/>
        <v>-7758.0177692076822</v>
      </c>
      <c r="F55" s="9">
        <f t="shared" si="1"/>
        <v>-7758</v>
      </c>
      <c r="G55" s="15"/>
      <c r="H55" s="9"/>
      <c r="I55" s="9"/>
      <c r="J55" s="9"/>
      <c r="K55" s="9"/>
      <c r="L55" s="9">
        <f t="shared" si="6"/>
        <v>-2.7521800002432428E-2</v>
      </c>
      <c r="M55" s="15"/>
      <c r="N55" s="9">
        <f t="shared" si="7"/>
        <v>-2.7521800002432428E-2</v>
      </c>
      <c r="O55" s="9">
        <f t="shared" ca="1" si="8"/>
        <v>-7.48900924956485E-2</v>
      </c>
      <c r="P55" s="9"/>
      <c r="Q55" s="40">
        <f t="shared" si="5"/>
        <v>12637.888999999999</v>
      </c>
      <c r="R55" s="9"/>
    </row>
    <row r="56" spans="1:18" x14ac:dyDescent="0.2">
      <c r="A56" s="63" t="s">
        <v>1327</v>
      </c>
      <c r="B56" s="28" t="s">
        <v>676</v>
      </c>
      <c r="C56" s="64">
        <v>27659.483</v>
      </c>
      <c r="D56" s="64" t="s">
        <v>700</v>
      </c>
      <c r="E56" s="9">
        <f t="shared" si="0"/>
        <v>-7756.0201553683883</v>
      </c>
      <c r="F56" s="9">
        <f t="shared" si="1"/>
        <v>-7756</v>
      </c>
      <c r="G56" s="15"/>
      <c r="H56" s="9"/>
      <c r="I56" s="9"/>
      <c r="J56" s="9"/>
      <c r="K56" s="9"/>
      <c r="L56" s="9">
        <f t="shared" si="6"/>
        <v>-3.1217600000672974E-2</v>
      </c>
      <c r="M56" s="15"/>
      <c r="N56" s="9">
        <f t="shared" si="7"/>
        <v>-3.1217600000672974E-2</v>
      </c>
      <c r="O56" s="9">
        <f t="shared" ca="1" si="8"/>
        <v>-7.4876374301664592E-2</v>
      </c>
      <c r="P56" s="9"/>
      <c r="Q56" s="40">
        <f t="shared" si="5"/>
        <v>12640.983</v>
      </c>
      <c r="R56" s="9"/>
    </row>
    <row r="57" spans="1:18" x14ac:dyDescent="0.2">
      <c r="A57" s="63" t="s">
        <v>1348</v>
      </c>
      <c r="B57" s="28" t="s">
        <v>676</v>
      </c>
      <c r="C57" s="64">
        <v>27933.634999999998</v>
      </c>
      <c r="D57" s="64" t="s">
        <v>700</v>
      </c>
      <c r="E57" s="9">
        <f t="shared" si="0"/>
        <v>-7579.0163320749598</v>
      </c>
      <c r="F57" s="9">
        <f t="shared" si="1"/>
        <v>-7579</v>
      </c>
      <c r="G57" s="15"/>
      <c r="H57" s="9"/>
      <c r="I57" s="9"/>
      <c r="J57" s="9"/>
      <c r="K57" s="9"/>
      <c r="L57" s="9">
        <f t="shared" si="6"/>
        <v>-2.5295900002674898E-2</v>
      </c>
      <c r="M57" s="15"/>
      <c r="N57" s="9">
        <f t="shared" si="7"/>
        <v>-2.5295900002674898E-2</v>
      </c>
      <c r="O57" s="9">
        <f t="shared" ca="1" si="8"/>
        <v>-7.3662314134088552E-2</v>
      </c>
      <c r="P57" s="9"/>
      <c r="Q57" s="40">
        <f t="shared" si="5"/>
        <v>12915.134999999998</v>
      </c>
      <c r="R57" s="9"/>
    </row>
    <row r="58" spans="1:18" x14ac:dyDescent="0.2">
      <c r="A58" s="63" t="s">
        <v>1348</v>
      </c>
      <c r="B58" s="28" t="s">
        <v>676</v>
      </c>
      <c r="C58" s="64">
        <v>27944.482</v>
      </c>
      <c r="D58" s="64" t="s">
        <v>700</v>
      </c>
      <c r="E58" s="9">
        <f t="shared" si="0"/>
        <v>-7572.0130620960281</v>
      </c>
      <c r="F58" s="9">
        <f t="shared" si="1"/>
        <v>-7572</v>
      </c>
      <c r="G58" s="15"/>
      <c r="H58" s="9"/>
      <c r="I58" s="9"/>
      <c r="J58" s="9"/>
      <c r="K58" s="9"/>
      <c r="L58" s="9">
        <f t="shared" si="6"/>
        <v>-2.0231200000125682E-2</v>
      </c>
      <c r="M58" s="15"/>
      <c r="N58" s="9">
        <f t="shared" si="7"/>
        <v>-2.0231200000125682E-2</v>
      </c>
      <c r="O58" s="9">
        <f t="shared" ca="1" si="8"/>
        <v>-7.361430045514486E-2</v>
      </c>
      <c r="P58" s="9"/>
      <c r="Q58" s="40">
        <f t="shared" si="5"/>
        <v>12925.982</v>
      </c>
      <c r="R58" s="9"/>
    </row>
    <row r="59" spans="1:18" x14ac:dyDescent="0.2">
      <c r="A59" s="63" t="s">
        <v>1348</v>
      </c>
      <c r="B59" s="28" t="s">
        <v>676</v>
      </c>
      <c r="C59" s="64">
        <v>27961.508000000002</v>
      </c>
      <c r="D59" s="64" t="s">
        <v>700</v>
      </c>
      <c r="E59" s="9">
        <f t="shared" si="0"/>
        <v>-7561.020375209212</v>
      </c>
      <c r="F59" s="9">
        <f t="shared" si="1"/>
        <v>-7561</v>
      </c>
      <c r="G59" s="15"/>
      <c r="H59" s="9"/>
      <c r="I59" s="9"/>
      <c r="J59" s="9"/>
      <c r="K59" s="9"/>
      <c r="L59" s="9">
        <f t="shared" si="6"/>
        <v>-3.1558100003167056E-2</v>
      </c>
      <c r="M59" s="15"/>
      <c r="N59" s="9">
        <f t="shared" si="7"/>
        <v>-3.1558100003167056E-2</v>
      </c>
      <c r="O59" s="9">
        <f t="shared" ca="1" si="8"/>
        <v>-7.3538850388233351E-2</v>
      </c>
      <c r="P59" s="9"/>
      <c r="Q59" s="40">
        <f t="shared" si="5"/>
        <v>12943.008000000002</v>
      </c>
      <c r="R59" s="9"/>
    </row>
    <row r="60" spans="1:18" x14ac:dyDescent="0.2">
      <c r="A60" s="63" t="s">
        <v>1348</v>
      </c>
      <c r="B60" s="28" t="s">
        <v>676</v>
      </c>
      <c r="C60" s="64">
        <v>27989.398000000001</v>
      </c>
      <c r="D60" s="64" t="s">
        <v>700</v>
      </c>
      <c r="E60" s="9">
        <f t="shared" si="0"/>
        <v>-7543.0134424432517</v>
      </c>
      <c r="F60" s="9">
        <f t="shared" si="1"/>
        <v>-7543</v>
      </c>
      <c r="G60" s="15"/>
      <c r="H60" s="9"/>
      <c r="I60" s="9"/>
      <c r="J60" s="9"/>
      <c r="K60" s="9"/>
      <c r="L60" s="9">
        <f t="shared" si="6"/>
        <v>-2.0820300000195857E-2</v>
      </c>
      <c r="M60" s="15"/>
      <c r="N60" s="9">
        <f t="shared" si="7"/>
        <v>-2.0820300000195857E-2</v>
      </c>
      <c r="O60" s="9">
        <f t="shared" ca="1" si="8"/>
        <v>-7.341538664237815E-2</v>
      </c>
      <c r="P60" s="9"/>
      <c r="Q60" s="40">
        <f t="shared" si="5"/>
        <v>12970.898000000001</v>
      </c>
      <c r="R60" s="9"/>
    </row>
    <row r="61" spans="1:18" x14ac:dyDescent="0.2">
      <c r="A61" s="63" t="s">
        <v>1348</v>
      </c>
      <c r="B61" s="28" t="s">
        <v>676</v>
      </c>
      <c r="C61" s="64">
        <v>28003.325000000001</v>
      </c>
      <c r="D61" s="64" t="s">
        <v>700</v>
      </c>
      <c r="E61" s="9">
        <f t="shared" si="0"/>
        <v>-7534.0215976016761</v>
      </c>
      <c r="F61" s="9">
        <f t="shared" si="1"/>
        <v>-7534</v>
      </c>
      <c r="G61" s="15"/>
      <c r="H61" s="9"/>
      <c r="I61" s="9"/>
      <c r="J61" s="9"/>
      <c r="K61" s="9"/>
      <c r="L61" s="9">
        <f t="shared" si="6"/>
        <v>-3.3451400002377341E-2</v>
      </c>
      <c r="M61" s="15"/>
      <c r="N61" s="9">
        <f t="shared" si="7"/>
        <v>-3.3451400002377341E-2</v>
      </c>
      <c r="O61" s="9">
        <f t="shared" ca="1" si="8"/>
        <v>-7.3353654769450563E-2</v>
      </c>
      <c r="P61" s="9"/>
      <c r="Q61" s="40">
        <f t="shared" si="5"/>
        <v>12984.825000000001</v>
      </c>
      <c r="R61" s="9"/>
    </row>
    <row r="62" spans="1:18" x14ac:dyDescent="0.2">
      <c r="A62" s="63" t="s">
        <v>1348</v>
      </c>
      <c r="B62" s="28" t="s">
        <v>676</v>
      </c>
      <c r="C62" s="64">
        <v>28023.464</v>
      </c>
      <c r="D62" s="64" t="s">
        <v>700</v>
      </c>
      <c r="E62" s="9">
        <f t="shared" si="0"/>
        <v>-7521.019029692975</v>
      </c>
      <c r="F62" s="9">
        <f t="shared" si="1"/>
        <v>-7521</v>
      </c>
      <c r="G62" s="15"/>
      <c r="H62" s="9"/>
      <c r="I62" s="9"/>
      <c r="J62" s="9"/>
      <c r="K62" s="9"/>
      <c r="L62" s="9">
        <f t="shared" si="6"/>
        <v>-2.9474100003426429E-2</v>
      </c>
      <c r="M62" s="15"/>
      <c r="N62" s="9">
        <f t="shared" si="7"/>
        <v>-2.9474100003426429E-2</v>
      </c>
      <c r="O62" s="9">
        <f t="shared" ca="1" si="8"/>
        <v>-7.3264486508555146E-2</v>
      </c>
      <c r="P62" s="9"/>
      <c r="Q62" s="40">
        <f t="shared" si="5"/>
        <v>13004.964</v>
      </c>
      <c r="R62" s="9"/>
    </row>
    <row r="63" spans="1:18" x14ac:dyDescent="0.2">
      <c r="A63" s="63" t="s">
        <v>1348</v>
      </c>
      <c r="B63" s="28" t="s">
        <v>676</v>
      </c>
      <c r="C63" s="64">
        <v>28026.556</v>
      </c>
      <c r="D63" s="64" t="s">
        <v>700</v>
      </c>
      <c r="E63" s="9">
        <f t="shared" si="0"/>
        <v>-7519.0227071360605</v>
      </c>
      <c r="F63" s="9">
        <f t="shared" si="1"/>
        <v>-7519</v>
      </c>
      <c r="G63" s="15"/>
      <c r="H63" s="9"/>
      <c r="I63" s="9"/>
      <c r="J63" s="9"/>
      <c r="K63" s="9"/>
      <c r="L63" s="9">
        <f t="shared" si="6"/>
        <v>-3.5169900002074428E-2</v>
      </c>
      <c r="M63" s="15"/>
      <c r="N63" s="9">
        <f t="shared" si="7"/>
        <v>-3.5169900002074428E-2</v>
      </c>
      <c r="O63" s="9">
        <f t="shared" ca="1" si="8"/>
        <v>-7.3250768314571238E-2</v>
      </c>
      <c r="P63" s="9"/>
      <c r="Q63" s="40">
        <f t="shared" si="5"/>
        <v>13008.056</v>
      </c>
      <c r="R63" s="9"/>
    </row>
    <row r="64" spans="1:18" x14ac:dyDescent="0.2">
      <c r="A64" s="63" t="s">
        <v>1348</v>
      </c>
      <c r="B64" s="28" t="s">
        <v>676</v>
      </c>
      <c r="C64" s="64">
        <v>28037.412</v>
      </c>
      <c r="D64" s="64" t="s">
        <v>700</v>
      </c>
      <c r="E64" s="9">
        <f t="shared" si="0"/>
        <v>-7512.0136263864269</v>
      </c>
      <c r="F64" s="9">
        <f t="shared" si="1"/>
        <v>-7512</v>
      </c>
      <c r="G64" s="15"/>
      <c r="H64" s="9"/>
      <c r="I64" s="9"/>
      <c r="J64" s="9"/>
      <c r="K64" s="9"/>
      <c r="L64" s="9">
        <f t="shared" si="6"/>
        <v>-2.1105200001329649E-2</v>
      </c>
      <c r="M64" s="15"/>
      <c r="N64" s="9">
        <f t="shared" si="7"/>
        <v>-2.1105200001329649E-2</v>
      </c>
      <c r="O64" s="9">
        <f t="shared" ca="1" si="8"/>
        <v>-7.3202754635627559E-2</v>
      </c>
      <c r="P64" s="9"/>
      <c r="Q64" s="40">
        <f t="shared" si="5"/>
        <v>13018.912</v>
      </c>
      <c r="R64" s="9"/>
    </row>
    <row r="65" spans="1:18" x14ac:dyDescent="0.2">
      <c r="A65" s="63" t="s">
        <v>1348</v>
      </c>
      <c r="B65" s="28" t="s">
        <v>676</v>
      </c>
      <c r="C65" s="64">
        <v>28054.446</v>
      </c>
      <c r="D65" s="64" t="s">
        <v>700</v>
      </c>
      <c r="E65" s="9">
        <f t="shared" si="0"/>
        <v>-7501.0157743700993</v>
      </c>
      <c r="F65" s="9">
        <f t="shared" si="1"/>
        <v>-7501</v>
      </c>
      <c r="G65" s="15"/>
      <c r="H65" s="9"/>
      <c r="I65" s="9"/>
      <c r="J65" s="9"/>
      <c r="K65" s="9"/>
      <c r="L65" s="9">
        <f t="shared" si="6"/>
        <v>-2.4432100002741208E-2</v>
      </c>
      <c r="M65" s="15"/>
      <c r="N65" s="9">
        <f t="shared" si="7"/>
        <v>-2.4432100002741208E-2</v>
      </c>
      <c r="O65" s="9">
        <f t="shared" ca="1" si="8"/>
        <v>-7.3127304568716051E-2</v>
      </c>
      <c r="P65" s="9"/>
      <c r="Q65" s="40">
        <f t="shared" si="5"/>
        <v>13035.946</v>
      </c>
      <c r="R65" s="9"/>
    </row>
    <row r="66" spans="1:18" x14ac:dyDescent="0.2">
      <c r="A66" s="63" t="s">
        <v>1348</v>
      </c>
      <c r="B66" s="28" t="s">
        <v>676</v>
      </c>
      <c r="C66" s="64">
        <v>28068.383000000002</v>
      </c>
      <c r="D66" s="64" t="s">
        <v>700</v>
      </c>
      <c r="E66" s="9">
        <f t="shared" si="0"/>
        <v>-7492.0174731166308</v>
      </c>
      <c r="F66" s="9">
        <f t="shared" si="1"/>
        <v>-7492</v>
      </c>
      <c r="G66" s="15"/>
      <c r="H66" s="9"/>
      <c r="I66" s="9"/>
      <c r="J66" s="9"/>
      <c r="K66" s="9"/>
      <c r="L66" s="9">
        <f t="shared" si="6"/>
        <v>-2.7063200002885424E-2</v>
      </c>
      <c r="M66" s="15"/>
      <c r="N66" s="9">
        <f t="shared" si="7"/>
        <v>-2.7063200002885424E-2</v>
      </c>
      <c r="O66" s="9">
        <f t="shared" ca="1" si="8"/>
        <v>-7.306557269578845E-2</v>
      </c>
      <c r="P66" s="9"/>
      <c r="Q66" s="40">
        <f t="shared" si="5"/>
        <v>13049.883000000002</v>
      </c>
      <c r="R66" s="9"/>
    </row>
    <row r="67" spans="1:18" x14ac:dyDescent="0.2">
      <c r="A67" s="63" t="s">
        <v>735</v>
      </c>
      <c r="B67" s="28" t="s">
        <v>676</v>
      </c>
      <c r="C67" s="64">
        <v>28373.516</v>
      </c>
      <c r="D67" s="64" t="s">
        <v>700</v>
      </c>
      <c r="E67" s="9">
        <f t="shared" si="0"/>
        <v>-7295.0110401415159</v>
      </c>
      <c r="F67" s="9">
        <f t="shared" si="1"/>
        <v>-7295</v>
      </c>
      <c r="G67" s="15"/>
      <c r="H67" s="9"/>
      <c r="I67" s="9"/>
      <c r="J67" s="9"/>
      <c r="K67" s="9"/>
      <c r="L67" s="9">
        <f t="shared" si="6"/>
        <v>-1.7099500004405854E-2</v>
      </c>
      <c r="M67" s="15"/>
      <c r="N67" s="9">
        <f t="shared" si="7"/>
        <v>-1.7099500004405854E-2</v>
      </c>
      <c r="O67" s="9">
        <f t="shared" ca="1" si="8"/>
        <v>-7.1714330588373301E-2</v>
      </c>
      <c r="P67" s="9"/>
      <c r="Q67" s="40">
        <f t="shared" si="5"/>
        <v>13355.016</v>
      </c>
      <c r="R67" s="9"/>
    </row>
    <row r="68" spans="1:18" x14ac:dyDescent="0.2">
      <c r="A68" s="63" t="s">
        <v>735</v>
      </c>
      <c r="B68" s="28" t="s">
        <v>676</v>
      </c>
      <c r="C68" s="64">
        <v>28376.608</v>
      </c>
      <c r="D68" s="64" t="s">
        <v>700</v>
      </c>
      <c r="E68" s="9">
        <f t="shared" si="0"/>
        <v>-7293.0147175846005</v>
      </c>
      <c r="F68" s="9">
        <f t="shared" si="1"/>
        <v>-7293</v>
      </c>
      <c r="G68" s="15"/>
      <c r="H68" s="9"/>
      <c r="I68" s="9"/>
      <c r="J68" s="9"/>
      <c r="K68" s="9"/>
      <c r="L68" s="9">
        <f t="shared" si="6"/>
        <v>-2.2795299999415874E-2</v>
      </c>
      <c r="M68" s="15"/>
      <c r="N68" s="9">
        <f t="shared" si="7"/>
        <v>-2.2795299999415874E-2</v>
      </c>
      <c r="O68" s="9">
        <f t="shared" ca="1" si="8"/>
        <v>-7.1700612394389379E-2</v>
      </c>
      <c r="P68" s="9"/>
      <c r="Q68" s="40">
        <f t="shared" si="5"/>
        <v>13358.108</v>
      </c>
      <c r="R68" s="9"/>
    </row>
    <row r="69" spans="1:18" x14ac:dyDescent="0.2">
      <c r="A69" s="63" t="s">
        <v>735</v>
      </c>
      <c r="B69" s="28" t="s">
        <v>676</v>
      </c>
      <c r="C69" s="64">
        <v>28387.460999999999</v>
      </c>
      <c r="D69" s="64" t="s">
        <v>700</v>
      </c>
      <c r="E69" s="9">
        <f t="shared" si="0"/>
        <v>-7286.0075737585357</v>
      </c>
      <c r="F69" s="9">
        <f t="shared" si="1"/>
        <v>-7286</v>
      </c>
      <c r="G69" s="15"/>
      <c r="H69" s="9"/>
      <c r="I69" s="9"/>
      <c r="J69" s="9"/>
      <c r="K69" s="9"/>
      <c r="L69" s="9">
        <f t="shared" si="6"/>
        <v>-1.1730600002920255E-2</v>
      </c>
      <c r="M69" s="15"/>
      <c r="N69" s="9">
        <f t="shared" si="7"/>
        <v>-1.1730600002920255E-2</v>
      </c>
      <c r="O69" s="9">
        <f t="shared" ca="1" si="8"/>
        <v>-7.1652598715445701E-2</v>
      </c>
      <c r="P69" s="9"/>
      <c r="Q69" s="40">
        <f t="shared" si="5"/>
        <v>13368.960999999999</v>
      </c>
      <c r="R69" s="9"/>
    </row>
    <row r="70" spans="1:18" x14ac:dyDescent="0.2">
      <c r="A70" s="63" t="s">
        <v>735</v>
      </c>
      <c r="B70" s="28" t="s">
        <v>676</v>
      </c>
      <c r="C70" s="64">
        <v>28446.312999999998</v>
      </c>
      <c r="D70" s="64" t="s">
        <v>700</v>
      </c>
      <c r="E70" s="9">
        <f t="shared" si="0"/>
        <v>-7248.0102984934829</v>
      </c>
      <c r="F70" s="9">
        <f t="shared" si="1"/>
        <v>-7248</v>
      </c>
      <c r="G70" s="15"/>
      <c r="H70" s="9"/>
      <c r="I70" s="9"/>
      <c r="J70" s="9"/>
      <c r="K70" s="9"/>
      <c r="L70" s="9">
        <f t="shared" si="6"/>
        <v>-1.5950800003338372E-2</v>
      </c>
      <c r="M70" s="15"/>
      <c r="N70" s="9">
        <f t="shared" si="7"/>
        <v>-1.5950800003338372E-2</v>
      </c>
      <c r="O70" s="9">
        <f t="shared" ca="1" si="8"/>
        <v>-7.1391953029751404E-2</v>
      </c>
      <c r="P70" s="9"/>
      <c r="Q70" s="40">
        <f t="shared" si="5"/>
        <v>13427.812999999998</v>
      </c>
      <c r="R70" s="9"/>
    </row>
    <row r="71" spans="1:18" x14ac:dyDescent="0.2">
      <c r="A71" s="63" t="s">
        <v>735</v>
      </c>
      <c r="B71" s="28" t="s">
        <v>676</v>
      </c>
      <c r="C71" s="64">
        <v>28477.289000000001</v>
      </c>
      <c r="D71" s="64" t="s">
        <v>700</v>
      </c>
      <c r="E71" s="9">
        <f t="shared" si="0"/>
        <v>-7228.0109170177402</v>
      </c>
      <c r="F71" s="9">
        <f t="shared" si="1"/>
        <v>-7228</v>
      </c>
      <c r="G71" s="15"/>
      <c r="H71" s="9"/>
      <c r="I71" s="9"/>
      <c r="J71" s="9"/>
      <c r="K71" s="9"/>
      <c r="L71" s="9">
        <f t="shared" si="6"/>
        <v>-1.6908800000237534E-2</v>
      </c>
      <c r="M71" s="15"/>
      <c r="N71" s="9">
        <f t="shared" si="7"/>
        <v>-1.6908800000237534E-2</v>
      </c>
      <c r="O71" s="9">
        <f t="shared" ca="1" si="8"/>
        <v>-7.1254771089912308E-2</v>
      </c>
      <c r="P71" s="9"/>
      <c r="Q71" s="40">
        <f t="shared" si="5"/>
        <v>13458.789000000001</v>
      </c>
      <c r="R71" s="9"/>
    </row>
    <row r="72" spans="1:18" x14ac:dyDescent="0.2">
      <c r="A72" s="63" t="s">
        <v>735</v>
      </c>
      <c r="B72" s="28" t="s">
        <v>676</v>
      </c>
      <c r="C72" s="64">
        <v>28689.485000000001</v>
      </c>
      <c r="D72" s="64" t="s">
        <v>700</v>
      </c>
      <c r="E72" s="9">
        <f t="shared" si="0"/>
        <v>-7091.0084392405488</v>
      </c>
      <c r="F72" s="9">
        <f t="shared" si="1"/>
        <v>-7091</v>
      </c>
      <c r="G72" s="15"/>
      <c r="H72" s="9"/>
      <c r="I72" s="9"/>
      <c r="J72" s="9"/>
      <c r="K72" s="9"/>
      <c r="L72" s="9">
        <f t="shared" si="6"/>
        <v>-1.3071100001980085E-2</v>
      </c>
      <c r="M72" s="15"/>
      <c r="N72" s="9">
        <f t="shared" si="7"/>
        <v>-1.3071100001980085E-2</v>
      </c>
      <c r="O72" s="9">
        <f t="shared" ca="1" si="8"/>
        <v>-7.031507480201446E-2</v>
      </c>
      <c r="P72" s="9"/>
      <c r="Q72" s="40">
        <f t="shared" si="5"/>
        <v>13670.985000000001</v>
      </c>
      <c r="R72" s="9"/>
    </row>
    <row r="73" spans="1:18" x14ac:dyDescent="0.2">
      <c r="A73" s="63" t="s">
        <v>1383</v>
      </c>
      <c r="B73" s="28" t="s">
        <v>676</v>
      </c>
      <c r="C73" s="64">
        <v>28717.359799999998</v>
      </c>
      <c r="D73" s="64" t="s">
        <v>700</v>
      </c>
      <c r="E73" s="9">
        <f t="shared" si="0"/>
        <v>-7073.0113202206649</v>
      </c>
      <c r="F73" s="9">
        <f t="shared" si="1"/>
        <v>-7073</v>
      </c>
      <c r="G73" s="15"/>
      <c r="H73" s="9"/>
      <c r="I73" s="9"/>
      <c r="J73" s="9"/>
      <c r="K73" s="9"/>
      <c r="L73" s="9">
        <f t="shared" si="6"/>
        <v>-1.7533300004288321E-2</v>
      </c>
      <c r="M73" s="15"/>
      <c r="N73" s="9">
        <f t="shared" si="7"/>
        <v>-1.7533300004288321E-2</v>
      </c>
      <c r="O73" s="9">
        <f t="shared" ca="1" si="8"/>
        <v>-7.0191611056159273E-2</v>
      </c>
      <c r="P73" s="9"/>
      <c r="Q73" s="40">
        <f t="shared" si="5"/>
        <v>13698.859799999998</v>
      </c>
      <c r="R73" s="9"/>
    </row>
    <row r="74" spans="1:18" x14ac:dyDescent="0.2">
      <c r="A74" s="63" t="s">
        <v>1387</v>
      </c>
      <c r="B74" s="28" t="s">
        <v>676</v>
      </c>
      <c r="C74" s="64">
        <v>28720.456999999999</v>
      </c>
      <c r="D74" s="64" t="s">
        <v>700</v>
      </c>
      <c r="E74" s="9">
        <f t="shared" si="0"/>
        <v>-7071.011640329566</v>
      </c>
      <c r="F74" s="9">
        <f t="shared" si="1"/>
        <v>-7071</v>
      </c>
      <c r="G74" s="15"/>
      <c r="H74" s="9"/>
      <c r="I74" s="9"/>
      <c r="J74" s="9"/>
      <c r="K74" s="9"/>
      <c r="L74" s="9">
        <f t="shared" si="6"/>
        <v>-1.8029100003332132E-2</v>
      </c>
      <c r="M74" s="15"/>
      <c r="N74" s="9">
        <f t="shared" si="7"/>
        <v>-1.8029100003332132E-2</v>
      </c>
      <c r="O74" s="9">
        <f t="shared" ca="1" si="8"/>
        <v>-7.0177892862175351E-2</v>
      </c>
      <c r="P74" s="9"/>
      <c r="Q74" s="40">
        <f t="shared" si="5"/>
        <v>13701.956999999999</v>
      </c>
      <c r="R74" s="9"/>
    </row>
    <row r="75" spans="1:18" x14ac:dyDescent="0.2">
      <c r="A75" s="63" t="s">
        <v>735</v>
      </c>
      <c r="B75" s="28" t="s">
        <v>676</v>
      </c>
      <c r="C75" s="64">
        <v>28751.429</v>
      </c>
      <c r="D75" s="64" t="s">
        <v>700</v>
      </c>
      <c r="E75" s="9">
        <f t="shared" si="0"/>
        <v>-7051.0148414185805</v>
      </c>
      <c r="F75" s="9">
        <f t="shared" si="1"/>
        <v>-7051</v>
      </c>
      <c r="G75" s="15"/>
      <c r="H75" s="9"/>
      <c r="I75" s="9"/>
      <c r="J75" s="9"/>
      <c r="K75" s="9"/>
      <c r="L75" s="9">
        <f t="shared" si="6"/>
        <v>-2.2987100001046201E-2</v>
      </c>
      <c r="M75" s="15"/>
      <c r="N75" s="9">
        <f t="shared" si="7"/>
        <v>-2.2987100001046201E-2</v>
      </c>
      <c r="O75" s="9">
        <f t="shared" ca="1" si="8"/>
        <v>-7.0040710922336269E-2</v>
      </c>
      <c r="P75" s="9"/>
      <c r="Q75" s="40">
        <f t="shared" si="5"/>
        <v>13732.929</v>
      </c>
      <c r="R75" s="9"/>
    </row>
    <row r="76" spans="1:18" x14ac:dyDescent="0.2">
      <c r="A76" s="63" t="s">
        <v>735</v>
      </c>
      <c r="B76" s="28" t="s">
        <v>676</v>
      </c>
      <c r="C76" s="64">
        <v>28779.312000000002</v>
      </c>
      <c r="D76" s="64" t="s">
        <v>700</v>
      </c>
      <c r="E76" s="9">
        <f t="shared" si="0"/>
        <v>-7033.0124281409426</v>
      </c>
      <c r="F76" s="9">
        <f t="shared" si="1"/>
        <v>-7033</v>
      </c>
      <c r="G76" s="15"/>
      <c r="H76" s="9"/>
      <c r="I76" s="9"/>
      <c r="J76" s="9"/>
      <c r="K76" s="9"/>
      <c r="L76" s="9">
        <f t="shared" si="6"/>
        <v>-1.9249300003139069E-2</v>
      </c>
      <c r="M76" s="15"/>
      <c r="N76" s="9">
        <f t="shared" si="7"/>
        <v>-1.9249300003139069E-2</v>
      </c>
      <c r="O76" s="9">
        <f t="shared" ca="1" si="8"/>
        <v>-6.9917247176481068E-2</v>
      </c>
      <c r="P76" s="9"/>
      <c r="Q76" s="40">
        <f t="shared" si="5"/>
        <v>13760.812000000002</v>
      </c>
      <c r="R76" s="9"/>
    </row>
    <row r="77" spans="1:18" x14ac:dyDescent="0.2">
      <c r="A77" s="63" t="s">
        <v>735</v>
      </c>
      <c r="B77" s="28" t="s">
        <v>676</v>
      </c>
      <c r="C77" s="64">
        <v>28782.42</v>
      </c>
      <c r="D77" s="64" t="s">
        <v>700</v>
      </c>
      <c r="E77" s="9">
        <f t="shared" si="0"/>
        <v>-7031.0057753250039</v>
      </c>
      <c r="F77" s="9">
        <f t="shared" si="1"/>
        <v>-7031</v>
      </c>
      <c r="G77" s="15"/>
      <c r="H77" s="9"/>
      <c r="I77" s="9"/>
      <c r="J77" s="9"/>
      <c r="K77" s="9"/>
      <c r="L77" s="9">
        <f t="shared" si="6"/>
        <v>-8.9451000021654181E-3</v>
      </c>
      <c r="M77" s="15"/>
      <c r="N77" s="9">
        <f t="shared" si="7"/>
        <v>-8.9451000021654181E-3</v>
      </c>
      <c r="O77" s="9">
        <f t="shared" ca="1" si="8"/>
        <v>-6.990352898249716E-2</v>
      </c>
      <c r="P77" s="9"/>
      <c r="Q77" s="40">
        <f t="shared" si="5"/>
        <v>13763.919999999998</v>
      </c>
      <c r="R77" s="9"/>
    </row>
    <row r="78" spans="1:18" x14ac:dyDescent="0.2">
      <c r="A78" s="63" t="s">
        <v>735</v>
      </c>
      <c r="B78" s="28" t="s">
        <v>676</v>
      </c>
      <c r="C78" s="64">
        <v>28827.330999999998</v>
      </c>
      <c r="D78" s="64" t="s">
        <v>700</v>
      </c>
      <c r="E78" s="9">
        <f t="shared" si="0"/>
        <v>-7002.009383878174</v>
      </c>
      <c r="F78" s="9">
        <f t="shared" si="1"/>
        <v>-7002</v>
      </c>
      <c r="G78" s="15"/>
      <c r="H78" s="9"/>
      <c r="I78" s="9"/>
      <c r="J78" s="9"/>
      <c r="K78" s="9"/>
      <c r="L78" s="9">
        <f t="shared" si="6"/>
        <v>-1.4534200003254227E-2</v>
      </c>
      <c r="M78" s="15"/>
      <c r="N78" s="9">
        <f t="shared" si="7"/>
        <v>-1.4534200003254227E-2</v>
      </c>
      <c r="O78" s="9">
        <f t="shared" ca="1" si="8"/>
        <v>-6.9704615169730449E-2</v>
      </c>
      <c r="P78" s="9"/>
      <c r="Q78" s="40">
        <f t="shared" si="5"/>
        <v>13808.830999999998</v>
      </c>
      <c r="R78" s="9"/>
    </row>
    <row r="79" spans="1:18" x14ac:dyDescent="0.2">
      <c r="A79" s="63" t="s">
        <v>735</v>
      </c>
      <c r="B79" s="28" t="s">
        <v>676</v>
      </c>
      <c r="C79" s="64">
        <v>28838.17</v>
      </c>
      <c r="D79" s="64" t="s">
        <v>700</v>
      </c>
      <c r="E79" s="9">
        <f t="shared" si="0"/>
        <v>-6995.0112790287567</v>
      </c>
      <c r="F79" s="9">
        <f t="shared" si="1"/>
        <v>-6995</v>
      </c>
      <c r="G79" s="15"/>
      <c r="H79" s="9"/>
      <c r="I79" s="9"/>
      <c r="J79" s="9"/>
      <c r="K79" s="9"/>
      <c r="L79" s="9">
        <f t="shared" si="6"/>
        <v>-1.7469500002334826E-2</v>
      </c>
      <c r="M79" s="15"/>
      <c r="N79" s="9">
        <f t="shared" si="7"/>
        <v>-1.7469500002334826E-2</v>
      </c>
      <c r="O79" s="9">
        <f t="shared" ca="1" si="8"/>
        <v>-6.9656601490786771E-2</v>
      </c>
      <c r="P79" s="9"/>
      <c r="Q79" s="40">
        <f t="shared" si="5"/>
        <v>13819.669999999998</v>
      </c>
      <c r="R79" s="9"/>
    </row>
    <row r="80" spans="1:18" x14ac:dyDescent="0.2">
      <c r="A80" s="63" t="s">
        <v>735</v>
      </c>
      <c r="B80" s="28" t="s">
        <v>676</v>
      </c>
      <c r="C80" s="64">
        <v>28858.3</v>
      </c>
      <c r="D80" s="64" t="s">
        <v>700</v>
      </c>
      <c r="E80" s="9">
        <f t="shared" si="0"/>
        <v>-6982.0145218907574</v>
      </c>
      <c r="F80" s="9">
        <f t="shared" si="1"/>
        <v>-6982</v>
      </c>
      <c r="G80" s="15"/>
      <c r="H80" s="9"/>
      <c r="I80" s="9"/>
      <c r="J80" s="9"/>
      <c r="K80" s="9"/>
      <c r="L80" s="9">
        <f t="shared" si="6"/>
        <v>-2.2492200001579477E-2</v>
      </c>
      <c r="M80" s="15"/>
      <c r="N80" s="9">
        <f t="shared" si="7"/>
        <v>-2.2492200001579477E-2</v>
      </c>
      <c r="O80" s="9">
        <f t="shared" ca="1" si="8"/>
        <v>-6.9567433229891368E-2</v>
      </c>
      <c r="P80" s="9"/>
      <c r="Q80" s="40">
        <f t="shared" si="5"/>
        <v>13839.8</v>
      </c>
      <c r="R80" s="9"/>
    </row>
    <row r="81" spans="1:18" x14ac:dyDescent="0.2">
      <c r="A81" s="63" t="s">
        <v>745</v>
      </c>
      <c r="B81" s="28" t="s">
        <v>676</v>
      </c>
      <c r="C81" s="64">
        <v>29987.418000000001</v>
      </c>
      <c r="D81" s="64" t="s">
        <v>700</v>
      </c>
      <c r="E81" s="9">
        <f t="shared" si="0"/>
        <v>-6253.0094336571074</v>
      </c>
      <c r="F81" s="9">
        <f t="shared" si="1"/>
        <v>-6253</v>
      </c>
      <c r="G81" s="15"/>
      <c r="H81" s="9"/>
      <c r="I81" s="9"/>
      <c r="J81" s="9"/>
      <c r="K81" s="9"/>
      <c r="L81" s="9">
        <f t="shared" si="6"/>
        <v>-1.4611300000979099E-2</v>
      </c>
      <c r="M81" s="15"/>
      <c r="N81" s="9">
        <f t="shared" si="7"/>
        <v>-1.4611300000979099E-2</v>
      </c>
      <c r="O81" s="9">
        <f t="shared" ca="1" si="8"/>
        <v>-6.4567151522756105E-2</v>
      </c>
      <c r="P81" s="9"/>
      <c r="Q81" s="40">
        <f t="shared" si="5"/>
        <v>14968.918000000001</v>
      </c>
      <c r="R81" s="9"/>
    </row>
    <row r="82" spans="1:18" x14ac:dyDescent="0.2">
      <c r="A82" s="63" t="s">
        <v>1276</v>
      </c>
      <c r="B82" s="28" t="s">
        <v>676</v>
      </c>
      <c r="C82" s="64">
        <v>30904.348000000002</v>
      </c>
      <c r="D82" s="64" t="s">
        <v>700</v>
      </c>
      <c r="E82" s="9">
        <f t="shared" si="0"/>
        <v>-5661.0016580711381</v>
      </c>
      <c r="F82" s="9">
        <f t="shared" si="1"/>
        <v>-5661</v>
      </c>
      <c r="G82" s="15"/>
      <c r="H82" s="9"/>
      <c r="I82" s="9"/>
      <c r="J82" s="9"/>
      <c r="K82" s="9"/>
      <c r="L82" s="9">
        <f t="shared" si="6"/>
        <v>-2.5681000006443355E-3</v>
      </c>
      <c r="M82" s="15"/>
      <c r="N82" s="9">
        <f t="shared" si="7"/>
        <v>-2.5681000006443355E-3</v>
      </c>
      <c r="O82" s="9">
        <f t="shared" ca="1" si="8"/>
        <v>-6.0506566103518691E-2</v>
      </c>
      <c r="P82" s="9"/>
      <c r="Q82" s="40">
        <f t="shared" si="5"/>
        <v>15885.848000000002</v>
      </c>
      <c r="R82" s="9"/>
    </row>
    <row r="83" spans="1:18" x14ac:dyDescent="0.2">
      <c r="A83" s="63" t="s">
        <v>1279</v>
      </c>
      <c r="B83" s="28" t="s">
        <v>676</v>
      </c>
      <c r="C83" s="64">
        <v>30932.228999999999</v>
      </c>
      <c r="D83" s="64" t="s">
        <v>700</v>
      </c>
      <c r="E83" s="9">
        <f t="shared" si="0"/>
        <v>-5643.0005360758814</v>
      </c>
      <c r="F83" s="9">
        <f t="shared" si="1"/>
        <v>-5643</v>
      </c>
      <c r="G83" s="15"/>
      <c r="H83" s="9"/>
      <c r="I83" s="9"/>
      <c r="J83" s="9"/>
      <c r="K83" s="9"/>
      <c r="L83" s="9">
        <f t="shared" si="6"/>
        <v>-8.3030000314465724E-4</v>
      </c>
      <c r="M83" s="15"/>
      <c r="N83" s="9">
        <f t="shared" si="7"/>
        <v>-8.3030000314465724E-4</v>
      </c>
      <c r="O83" s="9">
        <f t="shared" ca="1" si="8"/>
        <v>-6.0383102357663504E-2</v>
      </c>
      <c r="P83" s="9"/>
      <c r="Q83" s="40">
        <f t="shared" si="5"/>
        <v>15913.728999999999</v>
      </c>
      <c r="R83" s="9"/>
    </row>
    <row r="84" spans="1:18" x14ac:dyDescent="0.2">
      <c r="A84" s="63" t="s">
        <v>1413</v>
      </c>
      <c r="B84" s="28" t="s">
        <v>676</v>
      </c>
      <c r="C84" s="64">
        <v>32851.241000000002</v>
      </c>
      <c r="D84" s="64" t="s">
        <v>700</v>
      </c>
      <c r="E84" s="9">
        <f t="shared" si="0"/>
        <v>-4404.0073463637073</v>
      </c>
      <c r="F84" s="9">
        <f t="shared" si="1"/>
        <v>-4404</v>
      </c>
      <c r="G84" s="15"/>
      <c r="H84" s="9"/>
      <c r="I84" s="9"/>
      <c r="J84" s="9"/>
      <c r="K84" s="9"/>
      <c r="L84" s="9">
        <f t="shared" si="6"/>
        <v>-1.1378399998648092E-2</v>
      </c>
      <c r="M84" s="15"/>
      <c r="N84" s="9">
        <f t="shared" si="7"/>
        <v>-1.1378399998648092E-2</v>
      </c>
      <c r="O84" s="9">
        <f t="shared" ca="1" si="8"/>
        <v>-5.1884681184631153E-2</v>
      </c>
      <c r="P84" s="9"/>
      <c r="Q84" s="40">
        <f t="shared" si="5"/>
        <v>17832.741000000002</v>
      </c>
      <c r="R84" s="9"/>
    </row>
    <row r="85" spans="1:18" x14ac:dyDescent="0.2">
      <c r="A85" s="63" t="s">
        <v>1413</v>
      </c>
      <c r="B85" s="28" t="s">
        <v>676</v>
      </c>
      <c r="C85" s="64">
        <v>33091.315999999999</v>
      </c>
      <c r="D85" s="64" t="s">
        <v>700</v>
      </c>
      <c r="E85" s="9">
        <f t="shared" ref="E85:E148" si="9">+(C85-C$7)/C$8</f>
        <v>-4249.0050378736369</v>
      </c>
      <c r="F85" s="9">
        <f t="shared" ref="F85:F148" si="10">ROUND(2*E85,0)/2</f>
        <v>-4249</v>
      </c>
      <c r="G85" s="15"/>
      <c r="H85" s="9"/>
      <c r="I85" s="9"/>
      <c r="J85" s="9"/>
      <c r="K85" s="9"/>
      <c r="L85" s="9">
        <f t="shared" ref="L85:L95" si="11">+C85-(C$7+F85*C$8)</f>
        <v>-7.8029000069363974E-3</v>
      </c>
      <c r="M85" s="15"/>
      <c r="N85" s="9">
        <f t="shared" ref="N85:N95" si="12">+L85</f>
        <v>-7.8029000069363974E-3</v>
      </c>
      <c r="O85" s="9">
        <f t="shared" ref="O85:O116" ca="1" si="13">+C$11+C$12*F85</f>
        <v>-5.082152115087811E-2</v>
      </c>
      <c r="P85" s="9"/>
      <c r="Q85" s="40">
        <f t="shared" ref="Q85:Q148" si="14">+C85-15018.5</f>
        <v>18072.815999999999</v>
      </c>
      <c r="R85" s="9"/>
    </row>
    <row r="86" spans="1:18" x14ac:dyDescent="0.2">
      <c r="A86" s="63" t="s">
        <v>1413</v>
      </c>
      <c r="B86" s="28" t="s">
        <v>676</v>
      </c>
      <c r="C86" s="64">
        <v>33094.409</v>
      </c>
      <c r="D86" s="64" t="s">
        <v>700</v>
      </c>
      <c r="E86" s="9">
        <f t="shared" si="9"/>
        <v>-4247.0080696755322</v>
      </c>
      <c r="F86" s="9">
        <f t="shared" si="10"/>
        <v>-4247</v>
      </c>
      <c r="G86" s="15"/>
      <c r="H86" s="9"/>
      <c r="I86" s="9"/>
      <c r="J86" s="9"/>
      <c r="K86" s="9"/>
      <c r="L86" s="9">
        <f t="shared" si="11"/>
        <v>-1.2498700001742691E-2</v>
      </c>
      <c r="M86" s="15"/>
      <c r="N86" s="9">
        <f t="shared" si="12"/>
        <v>-1.2498700001742691E-2</v>
      </c>
      <c r="O86" s="9">
        <f t="shared" ca="1" si="13"/>
        <v>-5.0807802956894202E-2</v>
      </c>
      <c r="P86" s="9"/>
      <c r="Q86" s="40">
        <f t="shared" si="14"/>
        <v>18075.909</v>
      </c>
      <c r="R86" s="9"/>
    </row>
    <row r="87" spans="1:18" x14ac:dyDescent="0.2">
      <c r="A87" s="63" t="s">
        <v>1421</v>
      </c>
      <c r="B87" s="28" t="s">
        <v>676</v>
      </c>
      <c r="C87" s="64">
        <v>33430.502999999997</v>
      </c>
      <c r="D87" s="64" t="s">
        <v>700</v>
      </c>
      <c r="E87" s="9">
        <f t="shared" si="9"/>
        <v>-4030.0119398425145</v>
      </c>
      <c r="F87" s="9">
        <f t="shared" si="10"/>
        <v>-4030</v>
      </c>
      <c r="G87" s="15"/>
      <c r="H87" s="9"/>
      <c r="I87" s="9"/>
      <c r="J87" s="9"/>
      <c r="K87" s="9"/>
      <c r="L87" s="9">
        <f t="shared" si="11"/>
        <v>-1.8493000003218185E-2</v>
      </c>
      <c r="M87" s="15"/>
      <c r="N87" s="9">
        <f t="shared" si="12"/>
        <v>-1.8493000003218185E-2</v>
      </c>
      <c r="O87" s="9">
        <f t="shared" ca="1" si="13"/>
        <v>-4.9319378909639951E-2</v>
      </c>
      <c r="P87" s="9"/>
      <c r="Q87" s="40">
        <f t="shared" si="14"/>
        <v>18412.002999999997</v>
      </c>
      <c r="R87" s="9"/>
    </row>
    <row r="88" spans="1:18" x14ac:dyDescent="0.2">
      <c r="A88" s="65" t="s">
        <v>920</v>
      </c>
      <c r="B88" s="66" t="s">
        <v>676</v>
      </c>
      <c r="C88" s="67">
        <v>33430.506999999998</v>
      </c>
      <c r="D88" s="67" t="s">
        <v>700</v>
      </c>
      <c r="E88" s="9">
        <f t="shared" si="9"/>
        <v>-4030.0093572777573</v>
      </c>
      <c r="F88" s="9">
        <f t="shared" si="10"/>
        <v>-4030</v>
      </c>
      <c r="G88" s="15"/>
      <c r="H88" s="9"/>
      <c r="I88" s="9"/>
      <c r="J88" s="9"/>
      <c r="K88" s="9"/>
      <c r="L88" s="9">
        <f t="shared" si="11"/>
        <v>-1.4493000002403278E-2</v>
      </c>
      <c r="M88" s="15"/>
      <c r="N88" s="9">
        <f t="shared" si="12"/>
        <v>-1.4493000002403278E-2</v>
      </c>
      <c r="O88" s="9">
        <f t="shared" ca="1" si="13"/>
        <v>-4.9319378909639951E-2</v>
      </c>
      <c r="P88" s="9"/>
      <c r="Q88" s="40">
        <f t="shared" si="14"/>
        <v>18412.006999999998</v>
      </c>
      <c r="R88" s="9"/>
    </row>
    <row r="89" spans="1:18" x14ac:dyDescent="0.2">
      <c r="A89" s="63" t="s">
        <v>1421</v>
      </c>
      <c r="B89" s="28" t="s">
        <v>676</v>
      </c>
      <c r="C89" s="64">
        <v>33433.599999999999</v>
      </c>
      <c r="D89" s="64" t="s">
        <v>700</v>
      </c>
      <c r="E89" s="9">
        <f t="shared" si="9"/>
        <v>-4028.0123890796531</v>
      </c>
      <c r="F89" s="9">
        <f t="shared" si="10"/>
        <v>-4028</v>
      </c>
      <c r="G89" s="15"/>
      <c r="H89" s="9"/>
      <c r="I89" s="9"/>
      <c r="J89" s="9"/>
      <c r="K89" s="9"/>
      <c r="L89" s="9">
        <f t="shared" si="11"/>
        <v>-1.9188800004485529E-2</v>
      </c>
      <c r="M89" s="15"/>
      <c r="N89" s="9">
        <f t="shared" si="12"/>
        <v>-1.9188800004485529E-2</v>
      </c>
      <c r="O89" s="9">
        <f t="shared" ca="1" si="13"/>
        <v>-4.9305660715656036E-2</v>
      </c>
      <c r="P89" s="9"/>
      <c r="Q89" s="40">
        <f t="shared" si="14"/>
        <v>18415.099999999999</v>
      </c>
      <c r="R89" s="9"/>
    </row>
    <row r="90" spans="1:18" x14ac:dyDescent="0.2">
      <c r="A90" s="65" t="s">
        <v>920</v>
      </c>
      <c r="B90" s="66" t="s">
        <v>676</v>
      </c>
      <c r="C90" s="67">
        <v>33433.605000000003</v>
      </c>
      <c r="D90" s="67" t="s">
        <v>700</v>
      </c>
      <c r="E90" s="9">
        <f t="shared" si="9"/>
        <v>-4028.0091608737043</v>
      </c>
      <c r="F90" s="9">
        <f t="shared" si="10"/>
        <v>-4028</v>
      </c>
      <c r="G90" s="15"/>
      <c r="H90" s="9"/>
      <c r="I90" s="9"/>
      <c r="J90" s="9"/>
      <c r="K90" s="9"/>
      <c r="L90" s="9">
        <f t="shared" si="11"/>
        <v>-1.4188799999828916E-2</v>
      </c>
      <c r="M90" s="15"/>
      <c r="N90" s="9">
        <f t="shared" si="12"/>
        <v>-1.4188799999828916E-2</v>
      </c>
      <c r="O90" s="9">
        <f t="shared" ca="1" si="13"/>
        <v>-4.9305660715656036E-2</v>
      </c>
      <c r="P90" s="9"/>
      <c r="Q90" s="40">
        <f t="shared" si="14"/>
        <v>18415.105000000003</v>
      </c>
      <c r="R90" s="9"/>
    </row>
    <row r="91" spans="1:18" x14ac:dyDescent="0.2">
      <c r="A91" s="63" t="s">
        <v>749</v>
      </c>
      <c r="B91" s="28" t="s">
        <v>676</v>
      </c>
      <c r="C91" s="64">
        <v>33483.175000000003</v>
      </c>
      <c r="D91" s="64" t="s">
        <v>711</v>
      </c>
      <c r="E91" s="9">
        <f t="shared" si="9"/>
        <v>-3996.0047271265298</v>
      </c>
      <c r="F91" s="9">
        <f t="shared" si="10"/>
        <v>-3996</v>
      </c>
      <c r="G91" s="15"/>
      <c r="H91" s="9"/>
      <c r="I91" s="9"/>
      <c r="J91" s="9"/>
      <c r="K91" s="9"/>
      <c r="L91" s="9">
        <f t="shared" si="11"/>
        <v>-7.3216000018874183E-3</v>
      </c>
      <c r="M91" s="15"/>
      <c r="N91" s="9">
        <f t="shared" si="12"/>
        <v>-7.3216000018874183E-3</v>
      </c>
      <c r="O91" s="9">
        <f t="shared" ca="1" si="13"/>
        <v>-4.9086169611913477E-2</v>
      </c>
      <c r="P91" s="9"/>
      <c r="Q91" s="40">
        <f t="shared" si="14"/>
        <v>18464.675000000003</v>
      </c>
      <c r="R91" s="9"/>
    </row>
    <row r="92" spans="1:18" x14ac:dyDescent="0.2">
      <c r="A92" s="63" t="s">
        <v>1413</v>
      </c>
      <c r="B92" s="28" t="s">
        <v>676</v>
      </c>
      <c r="C92" s="64">
        <v>33506.409</v>
      </c>
      <c r="D92" s="64" t="s">
        <v>700</v>
      </c>
      <c r="E92" s="9">
        <f t="shared" si="9"/>
        <v>-3981.0038997373481</v>
      </c>
      <c r="F92" s="9">
        <f t="shared" si="10"/>
        <v>-3981</v>
      </c>
      <c r="G92" s="15"/>
      <c r="H92" s="9"/>
      <c r="I92" s="9"/>
      <c r="J92" s="9"/>
      <c r="K92" s="9"/>
      <c r="L92" s="9">
        <f t="shared" si="11"/>
        <v>-6.0401000009733252E-3</v>
      </c>
      <c r="M92" s="15"/>
      <c r="N92" s="9">
        <f t="shared" si="12"/>
        <v>-6.0401000009733252E-3</v>
      </c>
      <c r="O92" s="9">
        <f t="shared" ca="1" si="13"/>
        <v>-4.8983283157034152E-2</v>
      </c>
      <c r="P92" s="9"/>
      <c r="Q92" s="40">
        <f t="shared" si="14"/>
        <v>18487.909</v>
      </c>
      <c r="R92" s="9"/>
    </row>
    <row r="93" spans="1:18" x14ac:dyDescent="0.2">
      <c r="A93" s="63" t="s">
        <v>1431</v>
      </c>
      <c r="B93" s="28" t="s">
        <v>676</v>
      </c>
      <c r="C93" s="64">
        <v>33856.451000000001</v>
      </c>
      <c r="D93" s="64" t="s">
        <v>700</v>
      </c>
      <c r="E93" s="9">
        <f t="shared" si="9"/>
        <v>-3755.0023665977797</v>
      </c>
      <c r="F93" s="9">
        <f t="shared" si="10"/>
        <v>-3755</v>
      </c>
      <c r="G93" s="15"/>
      <c r="H93" s="9"/>
      <c r="I93" s="9"/>
      <c r="J93" s="9"/>
      <c r="K93" s="9"/>
      <c r="L93" s="9">
        <f t="shared" si="11"/>
        <v>-3.6655000003520399E-3</v>
      </c>
      <c r="M93" s="15"/>
      <c r="N93" s="9">
        <f t="shared" si="12"/>
        <v>-3.6655000003520399E-3</v>
      </c>
      <c r="O93" s="9">
        <f t="shared" ca="1" si="13"/>
        <v>-4.7433127236852307E-2</v>
      </c>
      <c r="P93" s="9"/>
      <c r="Q93" s="40">
        <f t="shared" si="14"/>
        <v>18837.951000000001</v>
      </c>
      <c r="R93" s="9"/>
    </row>
    <row r="94" spans="1:18" x14ac:dyDescent="0.2">
      <c r="A94" s="63" t="s">
        <v>1436</v>
      </c>
      <c r="B94" s="28" t="s">
        <v>676</v>
      </c>
      <c r="C94" s="64">
        <v>33856.453000000001</v>
      </c>
      <c r="D94" s="64" t="s">
        <v>700</v>
      </c>
      <c r="E94" s="9">
        <f t="shared" si="9"/>
        <v>-3755.0010753154011</v>
      </c>
      <c r="F94" s="9">
        <f t="shared" si="10"/>
        <v>-3755</v>
      </c>
      <c r="G94" s="15"/>
      <c r="H94" s="9"/>
      <c r="I94" s="9"/>
      <c r="J94" s="9"/>
      <c r="K94" s="9"/>
      <c r="L94" s="9">
        <f t="shared" si="11"/>
        <v>-1.6654999999445863E-3</v>
      </c>
      <c r="M94" s="15"/>
      <c r="N94" s="9">
        <f t="shared" si="12"/>
        <v>-1.6654999999445863E-3</v>
      </c>
      <c r="O94" s="9">
        <f t="shared" ca="1" si="13"/>
        <v>-4.7433127236852307E-2</v>
      </c>
      <c r="P94" s="9"/>
      <c r="Q94" s="40">
        <f t="shared" si="14"/>
        <v>18837.953000000001</v>
      </c>
      <c r="R94" s="9"/>
    </row>
    <row r="95" spans="1:18" x14ac:dyDescent="0.2">
      <c r="A95" s="63" t="s">
        <v>1440</v>
      </c>
      <c r="B95" s="28" t="s">
        <v>676</v>
      </c>
      <c r="C95" s="64">
        <v>34209.614000000001</v>
      </c>
      <c r="D95" s="64" t="s">
        <v>700</v>
      </c>
      <c r="E95" s="9">
        <f t="shared" si="9"/>
        <v>-3526.9857873068108</v>
      </c>
      <c r="F95" s="9">
        <f t="shared" si="10"/>
        <v>-3527</v>
      </c>
      <c r="G95" s="15"/>
      <c r="H95" s="9"/>
      <c r="I95" s="9"/>
      <c r="J95" s="9"/>
      <c r="K95" s="9"/>
      <c r="L95" s="9">
        <f t="shared" si="11"/>
        <v>2.2013299996615387E-2</v>
      </c>
      <c r="M95" s="15"/>
      <c r="N95" s="9">
        <f t="shared" si="12"/>
        <v>2.2013299996615387E-2</v>
      </c>
      <c r="O95" s="9">
        <f t="shared" ca="1" si="13"/>
        <v>-4.586925312268654E-2</v>
      </c>
      <c r="P95" s="9"/>
      <c r="Q95" s="40">
        <f t="shared" si="14"/>
        <v>19191.114000000001</v>
      </c>
      <c r="R95" s="9"/>
    </row>
    <row r="96" spans="1:18" x14ac:dyDescent="0.2">
      <c r="A96" s="10" t="s">
        <v>703</v>
      </c>
      <c r="B96" s="37" t="s">
        <v>704</v>
      </c>
      <c r="C96" s="10">
        <v>34531.747000000003</v>
      </c>
      <c r="D96" s="10">
        <v>1E-3</v>
      </c>
      <c r="E96" s="9">
        <f t="shared" si="9"/>
        <v>-3319.0034541157975</v>
      </c>
      <c r="F96" s="9">
        <f t="shared" si="10"/>
        <v>-3319</v>
      </c>
      <c r="G96" s="9">
        <f>+C96-(C$7+F96*C$8)</f>
        <v>-5.3498999986913987E-3</v>
      </c>
      <c r="H96" s="9"/>
      <c r="I96" s="9"/>
      <c r="J96" s="9"/>
      <c r="K96" s="9"/>
      <c r="L96" s="9"/>
      <c r="M96" s="9"/>
      <c r="N96" s="9">
        <f>+G96</f>
        <v>-5.3498999986913987E-3</v>
      </c>
      <c r="O96" s="9">
        <f t="shared" ca="1" si="13"/>
        <v>-4.4442560948359883E-2</v>
      </c>
      <c r="P96" s="9"/>
      <c r="Q96" s="40">
        <f t="shared" si="14"/>
        <v>19513.247000000003</v>
      </c>
      <c r="R96" s="9"/>
    </row>
    <row r="97" spans="1:18" x14ac:dyDescent="0.2">
      <c r="A97" s="65" t="s">
        <v>935</v>
      </c>
      <c r="B97" s="66" t="s">
        <v>676</v>
      </c>
      <c r="C97" s="67">
        <v>34593.330999999998</v>
      </c>
      <c r="D97" s="67">
        <v>0</v>
      </c>
      <c r="E97" s="9">
        <f t="shared" si="9"/>
        <v>-3279.2422871219333</v>
      </c>
      <c r="F97" s="9">
        <f t="shared" si="10"/>
        <v>-3279</v>
      </c>
      <c r="G97" s="15"/>
      <c r="H97" s="9"/>
      <c r="I97" s="9"/>
      <c r="J97" s="9"/>
      <c r="K97" s="9"/>
      <c r="L97" s="9">
        <f t="shared" ref="L97:L137" si="15">+C97-(C$7+F97*C$8)</f>
        <v>-0.37526590000197757</v>
      </c>
      <c r="M97" s="15"/>
      <c r="N97" s="9">
        <f t="shared" ref="N97:N137" si="16">+L97</f>
        <v>-0.37526590000197757</v>
      </c>
      <c r="O97" s="9">
        <f t="shared" ca="1" si="13"/>
        <v>-4.4168197068681678E-2</v>
      </c>
      <c r="P97" s="9"/>
      <c r="Q97" s="40">
        <f t="shared" si="14"/>
        <v>19574.830999999998</v>
      </c>
      <c r="R97" s="9"/>
    </row>
    <row r="98" spans="1:18" x14ac:dyDescent="0.2">
      <c r="A98" s="63" t="s">
        <v>887</v>
      </c>
      <c r="B98" s="28" t="s">
        <v>676</v>
      </c>
      <c r="C98" s="64">
        <v>34884.887999999999</v>
      </c>
      <c r="D98" s="64" t="s">
        <v>700</v>
      </c>
      <c r="E98" s="9">
        <f t="shared" si="9"/>
        <v>-3091.0010789309931</v>
      </c>
      <c r="F98" s="9">
        <f t="shared" si="10"/>
        <v>-3091</v>
      </c>
      <c r="G98" s="15"/>
      <c r="H98" s="9"/>
      <c r="I98" s="9"/>
      <c r="J98" s="9"/>
      <c r="K98" s="9"/>
      <c r="L98" s="9">
        <f t="shared" si="15"/>
        <v>-1.6710999989300035E-3</v>
      </c>
      <c r="M98" s="15"/>
      <c r="N98" s="9">
        <f t="shared" si="16"/>
        <v>-1.6710999989300035E-3</v>
      </c>
      <c r="O98" s="9">
        <f t="shared" ca="1" si="13"/>
        <v>-4.287868683419413E-2</v>
      </c>
      <c r="P98" s="9"/>
      <c r="Q98" s="40">
        <f t="shared" si="14"/>
        <v>19866.387999999999</v>
      </c>
      <c r="R98" s="9"/>
    </row>
    <row r="99" spans="1:18" x14ac:dyDescent="0.2">
      <c r="A99" s="63" t="s">
        <v>1451</v>
      </c>
      <c r="B99" s="28" t="s">
        <v>676</v>
      </c>
      <c r="C99" s="64">
        <v>35290.684399999998</v>
      </c>
      <c r="D99" s="64" t="s">
        <v>700</v>
      </c>
      <c r="E99" s="9">
        <f t="shared" si="9"/>
        <v>-2829.0022086739464</v>
      </c>
      <c r="F99" s="9">
        <f t="shared" si="10"/>
        <v>-2829</v>
      </c>
      <c r="G99" s="15"/>
      <c r="H99" s="9"/>
      <c r="I99" s="9"/>
      <c r="J99" s="9"/>
      <c r="K99" s="9"/>
      <c r="L99" s="9">
        <f t="shared" si="15"/>
        <v>-3.4209000004921108E-3</v>
      </c>
      <c r="M99" s="15"/>
      <c r="N99" s="9">
        <f t="shared" si="16"/>
        <v>-3.4209000004921108E-3</v>
      </c>
      <c r="O99" s="9">
        <f t="shared" ca="1" si="13"/>
        <v>-4.1081603422301896E-2</v>
      </c>
      <c r="P99" s="9"/>
      <c r="Q99" s="40">
        <f t="shared" si="14"/>
        <v>20272.184399999998</v>
      </c>
      <c r="R99" s="9"/>
    </row>
    <row r="100" spans="1:18" x14ac:dyDescent="0.2">
      <c r="A100" s="63" t="s">
        <v>1455</v>
      </c>
      <c r="B100" s="28" t="s">
        <v>676</v>
      </c>
      <c r="C100" s="64">
        <v>35332.508000000002</v>
      </c>
      <c r="D100" s="64" t="s">
        <v>700</v>
      </c>
      <c r="E100" s="9">
        <f t="shared" si="9"/>
        <v>-2801.9991698345593</v>
      </c>
      <c r="F100" s="9">
        <f t="shared" si="10"/>
        <v>-2802</v>
      </c>
      <c r="G100" s="15"/>
      <c r="H100" s="9"/>
      <c r="I100" s="9"/>
      <c r="J100" s="9"/>
      <c r="K100" s="9"/>
      <c r="L100" s="9">
        <f t="shared" si="15"/>
        <v>1.2857999972766265E-3</v>
      </c>
      <c r="M100" s="15"/>
      <c r="N100" s="9">
        <f t="shared" si="16"/>
        <v>1.2857999972766265E-3</v>
      </c>
      <c r="O100" s="9">
        <f t="shared" ca="1" si="13"/>
        <v>-4.0896407803519108E-2</v>
      </c>
      <c r="P100" s="9"/>
      <c r="Q100" s="40">
        <f t="shared" si="14"/>
        <v>20314.008000000002</v>
      </c>
      <c r="R100" s="9"/>
    </row>
    <row r="101" spans="1:18" x14ac:dyDescent="0.2">
      <c r="A101" s="63" t="s">
        <v>1455</v>
      </c>
      <c r="B101" s="28" t="s">
        <v>676</v>
      </c>
      <c r="C101" s="64">
        <v>35332.512999999999</v>
      </c>
      <c r="D101" s="64" t="s">
        <v>700</v>
      </c>
      <c r="E101" s="9">
        <f t="shared" si="9"/>
        <v>-2801.9959416286151</v>
      </c>
      <c r="F101" s="9">
        <f t="shared" si="10"/>
        <v>-2802</v>
      </c>
      <c r="G101" s="15"/>
      <c r="H101" s="9"/>
      <c r="I101" s="9"/>
      <c r="J101" s="9"/>
      <c r="K101" s="9"/>
      <c r="L101" s="9">
        <f t="shared" si="15"/>
        <v>6.2857999946572818E-3</v>
      </c>
      <c r="M101" s="15"/>
      <c r="N101" s="9">
        <f t="shared" si="16"/>
        <v>6.2857999946572818E-3</v>
      </c>
      <c r="O101" s="9">
        <f t="shared" ca="1" si="13"/>
        <v>-4.0896407803519108E-2</v>
      </c>
      <c r="P101" s="9"/>
      <c r="Q101" s="40">
        <f t="shared" si="14"/>
        <v>20314.012999999999</v>
      </c>
      <c r="R101" s="9"/>
    </row>
    <row r="102" spans="1:18" x14ac:dyDescent="0.2">
      <c r="A102" s="63" t="s">
        <v>753</v>
      </c>
      <c r="B102" s="28" t="s">
        <v>676</v>
      </c>
      <c r="C102" s="64">
        <v>36074.419000000002</v>
      </c>
      <c r="D102" s="64" t="s">
        <v>700</v>
      </c>
      <c r="E102" s="9">
        <f t="shared" si="9"/>
        <v>-2322.9908695359954</v>
      </c>
      <c r="F102" s="9">
        <f t="shared" si="10"/>
        <v>-2323</v>
      </c>
      <c r="G102" s="15"/>
      <c r="H102" s="9"/>
      <c r="I102" s="9"/>
      <c r="J102" s="9"/>
      <c r="K102" s="9"/>
      <c r="L102" s="9">
        <f t="shared" si="15"/>
        <v>1.4141699997708201E-2</v>
      </c>
      <c r="M102" s="15"/>
      <c r="N102" s="9">
        <f t="shared" si="16"/>
        <v>1.4141699997708201E-2</v>
      </c>
      <c r="O102" s="9">
        <f t="shared" ca="1" si="13"/>
        <v>-3.7610900344372623E-2</v>
      </c>
      <c r="P102" s="9"/>
      <c r="Q102" s="40">
        <f t="shared" si="14"/>
        <v>21055.919000000002</v>
      </c>
      <c r="R102" s="9"/>
    </row>
    <row r="103" spans="1:18" x14ac:dyDescent="0.2">
      <c r="A103" s="63" t="s">
        <v>1465</v>
      </c>
      <c r="B103" s="28" t="s">
        <v>676</v>
      </c>
      <c r="C103" s="64">
        <v>37073.425000000003</v>
      </c>
      <c r="D103" s="64" t="s">
        <v>700</v>
      </c>
      <c r="E103" s="9">
        <f t="shared" si="9"/>
        <v>-1677.9914477076793</v>
      </c>
      <c r="F103" s="9">
        <f t="shared" si="10"/>
        <v>-1678</v>
      </c>
      <c r="G103" s="15"/>
      <c r="H103" s="9"/>
      <c r="I103" s="9"/>
      <c r="J103" s="9"/>
      <c r="K103" s="9"/>
      <c r="L103" s="9">
        <f t="shared" si="15"/>
        <v>1.3246200003777631E-2</v>
      </c>
      <c r="M103" s="15"/>
      <c r="N103" s="9">
        <f t="shared" si="16"/>
        <v>1.3246200003777631E-2</v>
      </c>
      <c r="O103" s="9">
        <f t="shared" ca="1" si="13"/>
        <v>-3.3186782784561594E-2</v>
      </c>
      <c r="P103" s="9"/>
      <c r="Q103" s="40">
        <f t="shared" si="14"/>
        <v>22054.925000000003</v>
      </c>
      <c r="R103" s="9"/>
    </row>
    <row r="104" spans="1:18" x14ac:dyDescent="0.2">
      <c r="A104" s="63" t="s">
        <v>753</v>
      </c>
      <c r="B104" s="28" t="s">
        <v>676</v>
      </c>
      <c r="C104" s="64">
        <v>37076.535000000003</v>
      </c>
      <c r="D104" s="64" t="s">
        <v>700</v>
      </c>
      <c r="E104" s="9">
        <f t="shared" si="9"/>
        <v>-1675.9835036093591</v>
      </c>
      <c r="F104" s="9">
        <f t="shared" si="10"/>
        <v>-1676</v>
      </c>
      <c r="G104" s="15"/>
      <c r="H104" s="9"/>
      <c r="I104" s="9"/>
      <c r="J104" s="9"/>
      <c r="K104" s="9"/>
      <c r="L104" s="9">
        <f t="shared" si="15"/>
        <v>2.5550400001520757E-2</v>
      </c>
      <c r="M104" s="15"/>
      <c r="N104" s="9">
        <f t="shared" si="16"/>
        <v>2.5550400001520757E-2</v>
      </c>
      <c r="O104" s="9">
        <f t="shared" ca="1" si="13"/>
        <v>-3.3173064590577686E-2</v>
      </c>
      <c r="P104" s="9"/>
      <c r="Q104" s="40">
        <f t="shared" si="14"/>
        <v>22058.035000000003</v>
      </c>
      <c r="R104" s="9"/>
    </row>
    <row r="105" spans="1:18" x14ac:dyDescent="0.2">
      <c r="A105" s="63" t="s">
        <v>753</v>
      </c>
      <c r="B105" s="28" t="s">
        <v>676</v>
      </c>
      <c r="C105" s="64">
        <v>37107.478000000003</v>
      </c>
      <c r="D105" s="64" t="s">
        <v>700</v>
      </c>
      <c r="E105" s="9">
        <f t="shared" si="9"/>
        <v>-1656.0054282928616</v>
      </c>
      <c r="F105" s="9">
        <f t="shared" si="10"/>
        <v>-1656</v>
      </c>
      <c r="G105" s="15"/>
      <c r="H105" s="9"/>
      <c r="I105" s="9"/>
      <c r="J105" s="9"/>
      <c r="K105" s="9"/>
      <c r="L105" s="9">
        <f t="shared" si="15"/>
        <v>-8.4075999984634109E-3</v>
      </c>
      <c r="M105" s="15"/>
      <c r="N105" s="9">
        <f t="shared" si="16"/>
        <v>-8.4075999984634109E-3</v>
      </c>
      <c r="O105" s="9">
        <f t="shared" ca="1" si="13"/>
        <v>-3.3035882650738584E-2</v>
      </c>
      <c r="P105" s="9"/>
      <c r="Q105" s="40">
        <f t="shared" si="14"/>
        <v>22088.978000000003</v>
      </c>
      <c r="R105" s="9"/>
    </row>
    <row r="106" spans="1:18" x14ac:dyDescent="0.2">
      <c r="A106" s="63" t="s">
        <v>1465</v>
      </c>
      <c r="B106" s="28" t="s">
        <v>676</v>
      </c>
      <c r="C106" s="64">
        <v>37135.379000000001</v>
      </c>
      <c r="D106" s="64" t="s">
        <v>700</v>
      </c>
      <c r="E106" s="9">
        <f t="shared" si="9"/>
        <v>-1637.9913934738208</v>
      </c>
      <c r="F106" s="9">
        <f t="shared" si="10"/>
        <v>-1638</v>
      </c>
      <c r="G106" s="15"/>
      <c r="H106" s="9"/>
      <c r="I106" s="9"/>
      <c r="J106" s="9"/>
      <c r="K106" s="9"/>
      <c r="L106" s="9">
        <f t="shared" si="15"/>
        <v>1.3330199995834846E-2</v>
      </c>
      <c r="M106" s="15"/>
      <c r="N106" s="9">
        <f t="shared" si="16"/>
        <v>1.3330199995834846E-2</v>
      </c>
      <c r="O106" s="9">
        <f t="shared" ca="1" si="13"/>
        <v>-3.2912418904883389E-2</v>
      </c>
      <c r="P106" s="9"/>
      <c r="Q106" s="40">
        <f t="shared" si="14"/>
        <v>22116.879000000001</v>
      </c>
      <c r="R106" s="9"/>
    </row>
    <row r="107" spans="1:18" x14ac:dyDescent="0.2">
      <c r="A107" s="63" t="s">
        <v>1475</v>
      </c>
      <c r="B107" s="28" t="s">
        <v>676</v>
      </c>
      <c r="C107" s="64">
        <v>37169.455999999998</v>
      </c>
      <c r="D107" s="64" t="s">
        <v>700</v>
      </c>
      <c r="E107" s="9">
        <f t="shared" si="9"/>
        <v>-1615.9898786704643</v>
      </c>
      <c r="F107" s="9">
        <f t="shared" si="10"/>
        <v>-1616</v>
      </c>
      <c r="G107" s="15"/>
      <c r="H107" s="9"/>
      <c r="I107" s="9"/>
      <c r="J107" s="9"/>
      <c r="K107" s="9"/>
      <c r="L107" s="9">
        <f t="shared" si="15"/>
        <v>1.5676399998483248E-2</v>
      </c>
      <c r="M107" s="15"/>
      <c r="N107" s="9">
        <f t="shared" si="16"/>
        <v>1.5676399998483248E-2</v>
      </c>
      <c r="O107" s="9">
        <f t="shared" ca="1" si="13"/>
        <v>-3.2761518771060379E-2</v>
      </c>
      <c r="P107" s="9"/>
      <c r="Q107" s="40">
        <f t="shared" si="14"/>
        <v>22150.955999999998</v>
      </c>
      <c r="R107" s="9"/>
    </row>
    <row r="108" spans="1:18" x14ac:dyDescent="0.2">
      <c r="A108" s="63" t="s">
        <v>1475</v>
      </c>
      <c r="B108" s="28" t="s">
        <v>676</v>
      </c>
      <c r="C108" s="64">
        <v>37169.459000000003</v>
      </c>
      <c r="D108" s="64" t="s">
        <v>700</v>
      </c>
      <c r="E108" s="9">
        <f t="shared" si="9"/>
        <v>-1615.9879417468942</v>
      </c>
      <c r="F108" s="9">
        <f t="shared" si="10"/>
        <v>-1616</v>
      </c>
      <c r="G108" s="15"/>
      <c r="H108" s="9"/>
      <c r="I108" s="9"/>
      <c r="J108" s="9"/>
      <c r="K108" s="9"/>
      <c r="L108" s="9">
        <f t="shared" si="15"/>
        <v>1.8676400002732407E-2</v>
      </c>
      <c r="M108" s="15"/>
      <c r="N108" s="9">
        <f t="shared" si="16"/>
        <v>1.8676400002732407E-2</v>
      </c>
      <c r="O108" s="9">
        <f t="shared" ca="1" si="13"/>
        <v>-3.2761518771060379E-2</v>
      </c>
      <c r="P108" s="9"/>
      <c r="Q108" s="40">
        <f t="shared" si="14"/>
        <v>22150.959000000003</v>
      </c>
      <c r="R108" s="9"/>
    </row>
    <row r="109" spans="1:18" x14ac:dyDescent="0.2">
      <c r="A109" s="63" t="s">
        <v>1475</v>
      </c>
      <c r="B109" s="28" t="s">
        <v>676</v>
      </c>
      <c r="C109" s="64">
        <v>37172.553999999996</v>
      </c>
      <c r="D109" s="64" t="s">
        <v>700</v>
      </c>
      <c r="E109" s="9">
        <f t="shared" si="9"/>
        <v>-1613.9896822664159</v>
      </c>
      <c r="F109" s="9">
        <f t="shared" si="10"/>
        <v>-1614</v>
      </c>
      <c r="G109" s="15"/>
      <c r="H109" s="9"/>
      <c r="I109" s="9"/>
      <c r="J109" s="9"/>
      <c r="K109" s="9"/>
      <c r="L109" s="9">
        <f t="shared" si="15"/>
        <v>1.5980599993781652E-2</v>
      </c>
      <c r="M109" s="15"/>
      <c r="N109" s="9">
        <f t="shared" si="16"/>
        <v>1.5980599993781652E-2</v>
      </c>
      <c r="O109" s="9">
        <f t="shared" ca="1" si="13"/>
        <v>-3.274780057707647E-2</v>
      </c>
      <c r="P109" s="9"/>
      <c r="Q109" s="40">
        <f t="shared" si="14"/>
        <v>22154.053999999996</v>
      </c>
      <c r="R109" s="9"/>
    </row>
    <row r="110" spans="1:18" x14ac:dyDescent="0.2">
      <c r="A110" s="63" t="s">
        <v>1484</v>
      </c>
      <c r="B110" s="28" t="s">
        <v>676</v>
      </c>
      <c r="C110" s="64">
        <v>37197.324000000001</v>
      </c>
      <c r="D110" s="64" t="s">
        <v>700</v>
      </c>
      <c r="E110" s="9">
        <f t="shared" si="9"/>
        <v>-1597.9971500106635</v>
      </c>
      <c r="F110" s="9">
        <f t="shared" si="10"/>
        <v>-1598</v>
      </c>
      <c r="G110" s="15"/>
      <c r="H110" s="9"/>
      <c r="I110" s="9"/>
      <c r="J110" s="9"/>
      <c r="K110" s="9"/>
      <c r="L110" s="9">
        <f t="shared" si="15"/>
        <v>4.4141999969724566E-3</v>
      </c>
      <c r="M110" s="15"/>
      <c r="N110" s="9">
        <f t="shared" si="16"/>
        <v>4.4141999969724566E-3</v>
      </c>
      <c r="O110" s="9">
        <f t="shared" ca="1" si="13"/>
        <v>-3.2638055025205184E-2</v>
      </c>
      <c r="P110" s="9"/>
      <c r="Q110" s="40">
        <f t="shared" si="14"/>
        <v>22178.824000000001</v>
      </c>
      <c r="R110" s="9"/>
    </row>
    <row r="111" spans="1:18" x14ac:dyDescent="0.2">
      <c r="A111" s="63" t="s">
        <v>1488</v>
      </c>
      <c r="B111" s="28" t="s">
        <v>676</v>
      </c>
      <c r="C111" s="64">
        <v>37197.326999999997</v>
      </c>
      <c r="D111" s="64" t="s">
        <v>700</v>
      </c>
      <c r="E111" s="9">
        <f t="shared" si="9"/>
        <v>-1597.9952130870981</v>
      </c>
      <c r="F111" s="9">
        <f t="shared" si="10"/>
        <v>-1598</v>
      </c>
      <c r="G111" s="15"/>
      <c r="H111" s="9"/>
      <c r="I111" s="9"/>
      <c r="J111" s="9"/>
      <c r="K111" s="9"/>
      <c r="L111" s="9">
        <f t="shared" si="15"/>
        <v>7.4141999939456582E-3</v>
      </c>
      <c r="M111" s="15"/>
      <c r="N111" s="9">
        <f t="shared" si="16"/>
        <v>7.4141999939456582E-3</v>
      </c>
      <c r="O111" s="9">
        <f t="shared" ca="1" si="13"/>
        <v>-3.2638055025205184E-2</v>
      </c>
      <c r="P111" s="9"/>
      <c r="Q111" s="40">
        <f t="shared" si="14"/>
        <v>22178.826999999997</v>
      </c>
      <c r="R111" s="9"/>
    </row>
    <row r="112" spans="1:18" x14ac:dyDescent="0.2">
      <c r="A112" s="63" t="s">
        <v>1488</v>
      </c>
      <c r="B112" s="28" t="s">
        <v>676</v>
      </c>
      <c r="C112" s="64">
        <v>37197.330999999998</v>
      </c>
      <c r="D112" s="64" t="s">
        <v>700</v>
      </c>
      <c r="E112" s="9">
        <f t="shared" si="9"/>
        <v>-1597.992630522341</v>
      </c>
      <c r="F112" s="9">
        <f t="shared" si="10"/>
        <v>-1598</v>
      </c>
      <c r="G112" s="15"/>
      <c r="H112" s="9"/>
      <c r="I112" s="9"/>
      <c r="J112" s="9"/>
      <c r="K112" s="9"/>
      <c r="L112" s="9">
        <f t="shared" si="15"/>
        <v>1.1414199994760565E-2</v>
      </c>
      <c r="M112" s="15"/>
      <c r="N112" s="9">
        <f t="shared" si="16"/>
        <v>1.1414199994760565E-2</v>
      </c>
      <c r="O112" s="9">
        <f t="shared" ca="1" si="13"/>
        <v>-3.2638055025205184E-2</v>
      </c>
      <c r="P112" s="9"/>
      <c r="Q112" s="40">
        <f t="shared" si="14"/>
        <v>22178.830999999998</v>
      </c>
      <c r="R112" s="9"/>
    </row>
    <row r="113" spans="1:18" x14ac:dyDescent="0.2">
      <c r="A113" s="63" t="s">
        <v>1465</v>
      </c>
      <c r="B113" s="28" t="s">
        <v>676</v>
      </c>
      <c r="C113" s="64">
        <v>37197.332000000002</v>
      </c>
      <c r="D113" s="64" t="s">
        <v>700</v>
      </c>
      <c r="E113" s="9">
        <f t="shared" si="9"/>
        <v>-1597.9919848811492</v>
      </c>
      <c r="F113" s="9">
        <f t="shared" si="10"/>
        <v>-1598</v>
      </c>
      <c r="G113" s="15"/>
      <c r="H113" s="9"/>
      <c r="I113" s="9"/>
      <c r="J113" s="9"/>
      <c r="K113" s="9"/>
      <c r="L113" s="9">
        <f t="shared" si="15"/>
        <v>1.2414199998602271E-2</v>
      </c>
      <c r="M113" s="15"/>
      <c r="N113" s="9">
        <f t="shared" si="16"/>
        <v>1.2414199998602271E-2</v>
      </c>
      <c r="O113" s="9">
        <f t="shared" ca="1" si="13"/>
        <v>-3.2638055025205184E-2</v>
      </c>
      <c r="P113" s="9"/>
      <c r="Q113" s="40">
        <f t="shared" si="14"/>
        <v>22178.832000000002</v>
      </c>
      <c r="R113" s="9"/>
    </row>
    <row r="114" spans="1:18" x14ac:dyDescent="0.2">
      <c r="A114" s="63" t="s">
        <v>1465</v>
      </c>
      <c r="B114" s="28" t="s">
        <v>676</v>
      </c>
      <c r="C114" s="64">
        <v>37211.273999999998</v>
      </c>
      <c r="D114" s="64" t="s">
        <v>700</v>
      </c>
      <c r="E114" s="9">
        <f t="shared" si="9"/>
        <v>-1588.9904554217392</v>
      </c>
      <c r="F114" s="9">
        <f t="shared" si="10"/>
        <v>-1589</v>
      </c>
      <c r="G114" s="15"/>
      <c r="H114" s="9"/>
      <c r="I114" s="9"/>
      <c r="J114" s="9"/>
      <c r="K114" s="9"/>
      <c r="L114" s="9">
        <f t="shared" si="15"/>
        <v>1.478309999947669E-2</v>
      </c>
      <c r="M114" s="15"/>
      <c r="N114" s="9">
        <f t="shared" si="16"/>
        <v>1.478309999947669E-2</v>
      </c>
      <c r="O114" s="9">
        <f t="shared" ca="1" si="13"/>
        <v>-3.2576323152277591E-2</v>
      </c>
      <c r="P114" s="9"/>
      <c r="Q114" s="40">
        <f t="shared" si="14"/>
        <v>22192.773999999998</v>
      </c>
      <c r="R114" s="9"/>
    </row>
    <row r="115" spans="1:18" x14ac:dyDescent="0.2">
      <c r="A115" s="63" t="s">
        <v>1499</v>
      </c>
      <c r="B115" s="28" t="s">
        <v>676</v>
      </c>
      <c r="C115" s="64">
        <v>37378.544999999998</v>
      </c>
      <c r="D115" s="64" t="s">
        <v>700</v>
      </c>
      <c r="E115" s="9">
        <f t="shared" si="9"/>
        <v>-1480.993408068025</v>
      </c>
      <c r="F115" s="9">
        <f t="shared" si="10"/>
        <v>-1481</v>
      </c>
      <c r="G115" s="15"/>
      <c r="H115" s="9"/>
      <c r="I115" s="9"/>
      <c r="J115" s="9"/>
      <c r="K115" s="9"/>
      <c r="L115" s="9">
        <f t="shared" si="15"/>
        <v>1.0209899999608751E-2</v>
      </c>
      <c r="M115" s="15"/>
      <c r="N115" s="9">
        <f t="shared" si="16"/>
        <v>1.0209899999608751E-2</v>
      </c>
      <c r="O115" s="9">
        <f t="shared" ca="1" si="13"/>
        <v>-3.1835540677146446E-2</v>
      </c>
      <c r="P115" s="9"/>
      <c r="Q115" s="40">
        <f t="shared" si="14"/>
        <v>22360.044999999998</v>
      </c>
      <c r="R115" s="9"/>
    </row>
    <row r="116" spans="1:18" x14ac:dyDescent="0.2">
      <c r="A116" s="63" t="s">
        <v>1499</v>
      </c>
      <c r="B116" s="28" t="s">
        <v>676</v>
      </c>
      <c r="C116" s="64">
        <v>37378.546000000002</v>
      </c>
      <c r="D116" s="64" t="s">
        <v>700</v>
      </c>
      <c r="E116" s="9">
        <f t="shared" si="9"/>
        <v>-1480.9927624268335</v>
      </c>
      <c r="F116" s="9">
        <f t="shared" si="10"/>
        <v>-1481</v>
      </c>
      <c r="G116" s="15"/>
      <c r="H116" s="9"/>
      <c r="I116" s="9"/>
      <c r="J116" s="9"/>
      <c r="K116" s="9"/>
      <c r="L116" s="9">
        <f t="shared" si="15"/>
        <v>1.1209900003450457E-2</v>
      </c>
      <c r="M116" s="15"/>
      <c r="N116" s="9">
        <f t="shared" si="16"/>
        <v>1.1209900003450457E-2</v>
      </c>
      <c r="O116" s="9">
        <f t="shared" ca="1" si="13"/>
        <v>-3.1835540677146446E-2</v>
      </c>
      <c r="P116" s="9"/>
      <c r="Q116" s="40">
        <f t="shared" si="14"/>
        <v>22360.046000000002</v>
      </c>
      <c r="R116" s="9"/>
    </row>
    <row r="117" spans="1:18" x14ac:dyDescent="0.2">
      <c r="A117" s="63" t="s">
        <v>1475</v>
      </c>
      <c r="B117" s="28" t="s">
        <v>676</v>
      </c>
      <c r="C117" s="64">
        <v>37488.51</v>
      </c>
      <c r="D117" s="64" t="s">
        <v>700</v>
      </c>
      <c r="E117" s="9">
        <f t="shared" si="9"/>
        <v>-1409.9954747009049</v>
      </c>
      <c r="F117" s="9">
        <f t="shared" si="10"/>
        <v>-1410</v>
      </c>
      <c r="G117" s="15"/>
      <c r="H117" s="9"/>
      <c r="I117" s="9"/>
      <c r="J117" s="9"/>
      <c r="K117" s="9"/>
      <c r="L117" s="9">
        <f t="shared" si="15"/>
        <v>7.0090000008349307E-3</v>
      </c>
      <c r="M117" s="15"/>
      <c r="N117" s="9">
        <f t="shared" si="16"/>
        <v>7.0090000008349307E-3</v>
      </c>
      <c r="O117" s="9">
        <f t="shared" ref="O117:O137" ca="1" si="17">+C$11+C$12*F117</f>
        <v>-3.1348544790717629E-2</v>
      </c>
      <c r="P117" s="9"/>
      <c r="Q117" s="40">
        <f t="shared" si="14"/>
        <v>22470.010000000002</v>
      </c>
      <c r="R117" s="9"/>
    </row>
    <row r="118" spans="1:18" x14ac:dyDescent="0.2">
      <c r="A118" s="63" t="s">
        <v>1488</v>
      </c>
      <c r="B118" s="28" t="s">
        <v>676</v>
      </c>
      <c r="C118" s="64">
        <v>37547.377999999997</v>
      </c>
      <c r="D118" s="64" t="s">
        <v>700</v>
      </c>
      <c r="E118" s="9">
        <f t="shared" si="9"/>
        <v>-1371.9878691768281</v>
      </c>
      <c r="F118" s="9">
        <f t="shared" si="10"/>
        <v>-1372</v>
      </c>
      <c r="G118" s="15"/>
      <c r="H118" s="9"/>
      <c r="I118" s="9"/>
      <c r="J118" s="9"/>
      <c r="K118" s="9"/>
      <c r="L118" s="9">
        <f t="shared" si="15"/>
        <v>1.8788799992762506E-2</v>
      </c>
      <c r="M118" s="15"/>
      <c r="N118" s="9">
        <f t="shared" si="16"/>
        <v>1.8788799992762506E-2</v>
      </c>
      <c r="O118" s="9">
        <f t="shared" ca="1" si="17"/>
        <v>-3.1087899105023339E-2</v>
      </c>
      <c r="P118" s="9"/>
      <c r="Q118" s="40">
        <f t="shared" si="14"/>
        <v>22528.877999999997</v>
      </c>
      <c r="R118" s="9"/>
    </row>
    <row r="119" spans="1:18" x14ac:dyDescent="0.2">
      <c r="A119" s="63" t="s">
        <v>1499</v>
      </c>
      <c r="B119" s="28" t="s">
        <v>676</v>
      </c>
      <c r="C119" s="64">
        <v>37818.427000000003</v>
      </c>
      <c r="D119" s="64" t="s">
        <v>700</v>
      </c>
      <c r="E119" s="9">
        <f t="shared" si="9"/>
        <v>-1196.9874704933895</v>
      </c>
      <c r="F119" s="9">
        <f t="shared" si="10"/>
        <v>-1197</v>
      </c>
      <c r="G119" s="15"/>
      <c r="H119" s="9"/>
      <c r="I119" s="9"/>
      <c r="J119" s="9"/>
      <c r="K119" s="9"/>
      <c r="L119" s="9">
        <f t="shared" si="15"/>
        <v>1.9406300001719501E-2</v>
      </c>
      <c r="M119" s="15"/>
      <c r="N119" s="9">
        <f t="shared" si="16"/>
        <v>1.9406300001719501E-2</v>
      </c>
      <c r="O119" s="9">
        <f t="shared" ca="1" si="17"/>
        <v>-2.9887557131431198E-2</v>
      </c>
      <c r="P119" s="9"/>
      <c r="Q119" s="40">
        <f t="shared" si="14"/>
        <v>22799.927000000003</v>
      </c>
      <c r="R119" s="9"/>
    </row>
    <row r="120" spans="1:18" x14ac:dyDescent="0.2">
      <c r="A120" s="63" t="s">
        <v>753</v>
      </c>
      <c r="B120" s="28" t="s">
        <v>676</v>
      </c>
      <c r="C120" s="64">
        <v>37869.519</v>
      </c>
      <c r="D120" s="64" t="s">
        <v>700</v>
      </c>
      <c r="E120" s="9">
        <f t="shared" si="9"/>
        <v>-1164.0003708563002</v>
      </c>
      <c r="F120" s="9">
        <f t="shared" si="10"/>
        <v>-1164</v>
      </c>
      <c r="G120" s="15"/>
      <c r="H120" s="9"/>
      <c r="I120" s="9"/>
      <c r="J120" s="9"/>
      <c r="K120" s="9"/>
      <c r="L120" s="9">
        <f t="shared" si="15"/>
        <v>-5.7440000091446564E-4</v>
      </c>
      <c r="M120" s="15"/>
      <c r="N120" s="9">
        <f t="shared" si="16"/>
        <v>-5.7440000091446564E-4</v>
      </c>
      <c r="O120" s="9">
        <f t="shared" ca="1" si="17"/>
        <v>-2.9661206930696682E-2</v>
      </c>
      <c r="P120" s="9"/>
      <c r="Q120" s="40">
        <f t="shared" si="14"/>
        <v>22851.019</v>
      </c>
      <c r="R120" s="9"/>
    </row>
    <row r="121" spans="1:18" x14ac:dyDescent="0.2">
      <c r="A121" s="63" t="s">
        <v>1516</v>
      </c>
      <c r="B121" s="28" t="s">
        <v>676</v>
      </c>
      <c r="C121" s="64">
        <v>37880.364000000001</v>
      </c>
      <c r="D121" s="64" t="s">
        <v>700</v>
      </c>
      <c r="E121" s="9">
        <f t="shared" si="9"/>
        <v>-1156.9983921597468</v>
      </c>
      <c r="F121" s="9">
        <f t="shared" si="10"/>
        <v>-1157</v>
      </c>
      <c r="G121" s="15"/>
      <c r="H121" s="9"/>
      <c r="I121" s="9"/>
      <c r="J121" s="9"/>
      <c r="K121" s="9"/>
      <c r="L121" s="9">
        <f t="shared" si="15"/>
        <v>2.4903000012272969E-3</v>
      </c>
      <c r="M121" s="15"/>
      <c r="N121" s="9">
        <f t="shared" si="16"/>
        <v>2.4903000012272969E-3</v>
      </c>
      <c r="O121" s="9">
        <f t="shared" ca="1" si="17"/>
        <v>-2.9613193251752996E-2</v>
      </c>
      <c r="P121" s="9"/>
      <c r="Q121" s="40">
        <f t="shared" si="14"/>
        <v>22861.864000000001</v>
      </c>
      <c r="R121" s="9"/>
    </row>
    <row r="122" spans="1:18" x14ac:dyDescent="0.2">
      <c r="A122" s="65" t="s">
        <v>1130</v>
      </c>
      <c r="B122" s="66" t="s">
        <v>676</v>
      </c>
      <c r="C122" s="67">
        <v>37883.489200000004</v>
      </c>
      <c r="D122" s="67" t="s">
        <v>700</v>
      </c>
      <c r="E122" s="9">
        <f t="shared" si="9"/>
        <v>-1154.9806343153502</v>
      </c>
      <c r="F122" s="9">
        <f t="shared" si="10"/>
        <v>-1155</v>
      </c>
      <c r="G122" s="15"/>
      <c r="H122" s="9"/>
      <c r="I122" s="9"/>
      <c r="J122" s="9"/>
      <c r="K122" s="9"/>
      <c r="L122" s="9">
        <f t="shared" si="15"/>
        <v>2.9994500000611879E-2</v>
      </c>
      <c r="M122" s="15"/>
      <c r="N122" s="9">
        <f t="shared" si="16"/>
        <v>2.9994500000611879E-2</v>
      </c>
      <c r="O122" s="9">
        <f t="shared" ca="1" si="17"/>
        <v>-2.9599475057769085E-2</v>
      </c>
      <c r="P122" s="9"/>
      <c r="Q122" s="40">
        <f t="shared" si="14"/>
        <v>22864.989200000004</v>
      </c>
      <c r="R122" s="9"/>
    </row>
    <row r="123" spans="1:18" x14ac:dyDescent="0.2">
      <c r="A123" s="63" t="s">
        <v>1475</v>
      </c>
      <c r="B123" s="28" t="s">
        <v>676</v>
      </c>
      <c r="C123" s="64">
        <v>37883.491000000002</v>
      </c>
      <c r="D123" s="64" t="s">
        <v>700</v>
      </c>
      <c r="E123" s="9">
        <f t="shared" si="9"/>
        <v>-1154.9794721612109</v>
      </c>
      <c r="F123" s="9">
        <f t="shared" si="10"/>
        <v>-1155</v>
      </c>
      <c r="G123" s="15"/>
      <c r="H123" s="9"/>
      <c r="I123" s="9"/>
      <c r="J123" s="9"/>
      <c r="K123" s="9"/>
      <c r="L123" s="9">
        <f t="shared" si="15"/>
        <v>3.17944999987958E-2</v>
      </c>
      <c r="M123" s="15"/>
      <c r="N123" s="9">
        <f t="shared" si="16"/>
        <v>3.17944999987958E-2</v>
      </c>
      <c r="O123" s="9">
        <f t="shared" ca="1" si="17"/>
        <v>-2.9599475057769085E-2</v>
      </c>
      <c r="P123" s="9"/>
      <c r="Q123" s="40">
        <f t="shared" si="14"/>
        <v>22864.991000000002</v>
      </c>
      <c r="R123" s="9"/>
    </row>
    <row r="124" spans="1:18" x14ac:dyDescent="0.2">
      <c r="A124" s="63" t="s">
        <v>753</v>
      </c>
      <c r="B124" s="28" t="s">
        <v>676</v>
      </c>
      <c r="C124" s="64">
        <v>37956.271999999997</v>
      </c>
      <c r="D124" s="64" t="s">
        <v>700</v>
      </c>
      <c r="E124" s="9">
        <f t="shared" si="9"/>
        <v>-1107.9890607722066</v>
      </c>
      <c r="F124" s="9">
        <f t="shared" si="10"/>
        <v>-1108</v>
      </c>
      <c r="G124" s="15"/>
      <c r="H124" s="9"/>
      <c r="I124" s="9"/>
      <c r="J124" s="9"/>
      <c r="K124" s="9"/>
      <c r="L124" s="9">
        <f t="shared" si="15"/>
        <v>1.6943199996603653E-2</v>
      </c>
      <c r="M124" s="15"/>
      <c r="N124" s="9">
        <f t="shared" si="16"/>
        <v>1.6943199996603653E-2</v>
      </c>
      <c r="O124" s="9">
        <f t="shared" ca="1" si="17"/>
        <v>-2.9277097499147198E-2</v>
      </c>
      <c r="P124" s="9"/>
      <c r="Q124" s="40">
        <f t="shared" si="14"/>
        <v>22937.771999999997</v>
      </c>
      <c r="R124" s="9"/>
    </row>
    <row r="125" spans="1:18" x14ac:dyDescent="0.2">
      <c r="A125" s="63" t="s">
        <v>1475</v>
      </c>
      <c r="B125" s="28" t="s">
        <v>676</v>
      </c>
      <c r="C125" s="64">
        <v>38230.409</v>
      </c>
      <c r="D125" s="64" t="s">
        <v>700</v>
      </c>
      <c r="E125" s="9">
        <f t="shared" si="9"/>
        <v>-930.99492209661275</v>
      </c>
      <c r="F125" s="9">
        <f t="shared" si="10"/>
        <v>-931</v>
      </c>
      <c r="G125" s="15"/>
      <c r="H125" s="9"/>
      <c r="I125" s="9"/>
      <c r="J125" s="9"/>
      <c r="K125" s="9"/>
      <c r="L125" s="9">
        <f t="shared" si="15"/>
        <v>7.8648999988217838E-3</v>
      </c>
      <c r="M125" s="15"/>
      <c r="N125" s="9">
        <f t="shared" si="16"/>
        <v>7.8648999988217838E-3</v>
      </c>
      <c r="O125" s="9">
        <f t="shared" ca="1" si="17"/>
        <v>-2.8063037331571145E-2</v>
      </c>
      <c r="P125" s="9"/>
      <c r="Q125" s="40">
        <f t="shared" si="14"/>
        <v>23211.909</v>
      </c>
      <c r="R125" s="9"/>
    </row>
    <row r="126" spans="1:18" x14ac:dyDescent="0.2">
      <c r="A126" s="63" t="s">
        <v>1475</v>
      </c>
      <c r="B126" s="28" t="s">
        <v>676</v>
      </c>
      <c r="C126" s="64">
        <v>38230.413</v>
      </c>
      <c r="D126" s="64" t="s">
        <v>700</v>
      </c>
      <c r="E126" s="9">
        <f t="shared" si="9"/>
        <v>-930.99233953185546</v>
      </c>
      <c r="F126" s="9">
        <f t="shared" si="10"/>
        <v>-931</v>
      </c>
      <c r="G126" s="15"/>
      <c r="H126" s="9"/>
      <c r="I126" s="9"/>
      <c r="J126" s="9"/>
      <c r="K126" s="9"/>
      <c r="L126" s="9">
        <f t="shared" si="15"/>
        <v>1.1864899999636691E-2</v>
      </c>
      <c r="M126" s="15"/>
      <c r="N126" s="9">
        <f t="shared" si="16"/>
        <v>1.1864899999636691E-2</v>
      </c>
      <c r="O126" s="9">
        <f t="shared" ca="1" si="17"/>
        <v>-2.8063037331571145E-2</v>
      </c>
      <c r="P126" s="9"/>
      <c r="Q126" s="40">
        <f t="shared" si="14"/>
        <v>23211.913</v>
      </c>
      <c r="R126" s="9"/>
    </row>
    <row r="127" spans="1:18" x14ac:dyDescent="0.2">
      <c r="A127" s="63" t="s">
        <v>1475</v>
      </c>
      <c r="B127" s="28" t="s">
        <v>676</v>
      </c>
      <c r="C127" s="64">
        <v>38532.445</v>
      </c>
      <c r="D127" s="64" t="s">
        <v>700</v>
      </c>
      <c r="E127" s="9">
        <f t="shared" si="9"/>
        <v>-735.98803988435668</v>
      </c>
      <c r="F127" s="9">
        <f t="shared" si="10"/>
        <v>-736</v>
      </c>
      <c r="G127" s="15"/>
      <c r="H127" s="9"/>
      <c r="I127" s="9"/>
      <c r="J127" s="9"/>
      <c r="K127" s="9"/>
      <c r="L127" s="9">
        <f t="shared" si="15"/>
        <v>1.8524399994930718E-2</v>
      </c>
      <c r="M127" s="15"/>
      <c r="N127" s="9">
        <f t="shared" si="16"/>
        <v>1.8524399994930718E-2</v>
      </c>
      <c r="O127" s="9">
        <f t="shared" ca="1" si="17"/>
        <v>-2.6725513418139904E-2</v>
      </c>
      <c r="P127" s="9"/>
      <c r="Q127" s="40">
        <f t="shared" si="14"/>
        <v>23513.945</v>
      </c>
      <c r="R127" s="9"/>
    </row>
    <row r="128" spans="1:18" x14ac:dyDescent="0.2">
      <c r="A128" s="63" t="s">
        <v>1475</v>
      </c>
      <c r="B128" s="28" t="s">
        <v>676</v>
      </c>
      <c r="C128" s="64">
        <v>38535.517</v>
      </c>
      <c r="D128" s="64" t="s">
        <v>700</v>
      </c>
      <c r="E128" s="9">
        <f t="shared" si="9"/>
        <v>-734.00463015122534</v>
      </c>
      <c r="F128" s="9">
        <f t="shared" si="10"/>
        <v>-734</v>
      </c>
      <c r="G128" s="15"/>
      <c r="H128" s="9"/>
      <c r="I128" s="9"/>
      <c r="J128" s="9"/>
      <c r="K128" s="9"/>
      <c r="L128" s="9">
        <f t="shared" si="15"/>
        <v>-7.1714000005158596E-3</v>
      </c>
      <c r="M128" s="15"/>
      <c r="N128" s="9">
        <f t="shared" si="16"/>
        <v>-7.1714000005158596E-3</v>
      </c>
      <c r="O128" s="9">
        <f t="shared" ca="1" si="17"/>
        <v>-2.6711795224155996E-2</v>
      </c>
      <c r="P128" s="9"/>
      <c r="Q128" s="40">
        <f t="shared" si="14"/>
        <v>23517.017</v>
      </c>
      <c r="R128" s="9"/>
    </row>
    <row r="129" spans="1:18" x14ac:dyDescent="0.2">
      <c r="A129" s="63" t="s">
        <v>1475</v>
      </c>
      <c r="B129" s="28" t="s">
        <v>676</v>
      </c>
      <c r="C129" s="64">
        <v>38535.517999999996</v>
      </c>
      <c r="D129" s="64" t="s">
        <v>700</v>
      </c>
      <c r="E129" s="9">
        <f t="shared" si="9"/>
        <v>-734.00398451003832</v>
      </c>
      <c r="F129" s="9">
        <f t="shared" si="10"/>
        <v>-734</v>
      </c>
      <c r="G129" s="15"/>
      <c r="H129" s="9"/>
      <c r="I129" s="9"/>
      <c r="J129" s="9"/>
      <c r="K129" s="9"/>
      <c r="L129" s="9">
        <f t="shared" si="15"/>
        <v>-6.1714000039501116E-3</v>
      </c>
      <c r="M129" s="15"/>
      <c r="N129" s="9">
        <f t="shared" si="16"/>
        <v>-6.1714000039501116E-3</v>
      </c>
      <c r="O129" s="9">
        <f t="shared" ca="1" si="17"/>
        <v>-2.6711795224155996E-2</v>
      </c>
      <c r="P129" s="9"/>
      <c r="Q129" s="40">
        <f t="shared" si="14"/>
        <v>23517.017999999996</v>
      </c>
      <c r="R129" s="9"/>
    </row>
    <row r="130" spans="1:18" x14ac:dyDescent="0.2">
      <c r="A130" s="63" t="s">
        <v>1475</v>
      </c>
      <c r="B130" s="28" t="s">
        <v>676</v>
      </c>
      <c r="C130" s="64">
        <v>38642.392</v>
      </c>
      <c r="D130" s="64" t="s">
        <v>700</v>
      </c>
      <c r="E130" s="9">
        <f t="shared" si="9"/>
        <v>-665.00172805864406</v>
      </c>
      <c r="F130" s="9">
        <f t="shared" si="10"/>
        <v>-665</v>
      </c>
      <c r="G130" s="15"/>
      <c r="H130" s="9"/>
      <c r="I130" s="9"/>
      <c r="J130" s="9"/>
      <c r="K130" s="9"/>
      <c r="L130" s="9">
        <f t="shared" si="15"/>
        <v>-2.6765000002342276E-3</v>
      </c>
      <c r="M130" s="15"/>
      <c r="N130" s="9">
        <f t="shared" si="16"/>
        <v>-2.6765000002342276E-3</v>
      </c>
      <c r="O130" s="9">
        <f t="shared" ca="1" si="17"/>
        <v>-2.6238517531711095E-2</v>
      </c>
      <c r="P130" s="9"/>
      <c r="Q130" s="40">
        <f t="shared" si="14"/>
        <v>23623.892</v>
      </c>
      <c r="R130" s="9"/>
    </row>
    <row r="131" spans="1:18" x14ac:dyDescent="0.2">
      <c r="A131" s="63" t="s">
        <v>1475</v>
      </c>
      <c r="B131" s="28" t="s">
        <v>676</v>
      </c>
      <c r="C131" s="64">
        <v>38642.396000000001</v>
      </c>
      <c r="D131" s="64" t="s">
        <v>700</v>
      </c>
      <c r="E131" s="9">
        <f t="shared" si="9"/>
        <v>-664.99914549388689</v>
      </c>
      <c r="F131" s="9">
        <f t="shared" si="10"/>
        <v>-665</v>
      </c>
      <c r="G131" s="15"/>
      <c r="H131" s="9"/>
      <c r="I131" s="9"/>
      <c r="J131" s="9"/>
      <c r="K131" s="9"/>
      <c r="L131" s="9">
        <f t="shared" si="15"/>
        <v>1.3235000005806796E-3</v>
      </c>
      <c r="M131" s="15"/>
      <c r="N131" s="9">
        <f t="shared" si="16"/>
        <v>1.3235000005806796E-3</v>
      </c>
      <c r="O131" s="9">
        <f t="shared" ca="1" si="17"/>
        <v>-2.6238517531711095E-2</v>
      </c>
      <c r="P131" s="9"/>
      <c r="Q131" s="40">
        <f t="shared" si="14"/>
        <v>23623.896000000001</v>
      </c>
      <c r="R131" s="9"/>
    </row>
    <row r="132" spans="1:18" x14ac:dyDescent="0.2">
      <c r="A132" s="63" t="s">
        <v>1546</v>
      </c>
      <c r="B132" s="28" t="s">
        <v>676</v>
      </c>
      <c r="C132" s="64">
        <v>38975.404000000002</v>
      </c>
      <c r="D132" s="64" t="s">
        <v>700</v>
      </c>
      <c r="E132" s="9">
        <f t="shared" si="9"/>
        <v>-449.99546437064578</v>
      </c>
      <c r="F132" s="9">
        <f t="shared" si="10"/>
        <v>-450</v>
      </c>
      <c r="G132" s="15"/>
      <c r="H132" s="9"/>
      <c r="I132" s="9"/>
      <c r="J132" s="9"/>
      <c r="K132" s="9"/>
      <c r="L132" s="9">
        <f t="shared" si="15"/>
        <v>7.0249999989755452E-3</v>
      </c>
      <c r="M132" s="15"/>
      <c r="N132" s="9">
        <f t="shared" si="16"/>
        <v>7.0249999989755452E-3</v>
      </c>
      <c r="O132" s="9">
        <f t="shared" ca="1" si="17"/>
        <v>-2.4763811678440752E-2</v>
      </c>
      <c r="P132" s="9"/>
      <c r="Q132" s="40">
        <f t="shared" si="14"/>
        <v>23956.904000000002</v>
      </c>
      <c r="R132" s="9"/>
    </row>
    <row r="133" spans="1:18" x14ac:dyDescent="0.2">
      <c r="A133" s="63" t="s">
        <v>1546</v>
      </c>
      <c r="B133" s="28" t="s">
        <v>676</v>
      </c>
      <c r="C133" s="64">
        <v>38975.404000000002</v>
      </c>
      <c r="D133" s="64" t="s">
        <v>700</v>
      </c>
      <c r="E133" s="9">
        <f t="shared" si="9"/>
        <v>-449.99546437064578</v>
      </c>
      <c r="F133" s="9">
        <f t="shared" si="10"/>
        <v>-450</v>
      </c>
      <c r="G133" s="15"/>
      <c r="H133" s="9"/>
      <c r="I133" s="9"/>
      <c r="J133" s="9"/>
      <c r="K133" s="9"/>
      <c r="L133" s="9">
        <f t="shared" si="15"/>
        <v>7.0249999989755452E-3</v>
      </c>
      <c r="M133" s="15"/>
      <c r="N133" s="9">
        <f t="shared" si="16"/>
        <v>7.0249999989755452E-3</v>
      </c>
      <c r="O133" s="9">
        <f t="shared" ca="1" si="17"/>
        <v>-2.4763811678440752E-2</v>
      </c>
      <c r="P133" s="9"/>
      <c r="Q133" s="40">
        <f t="shared" si="14"/>
        <v>23956.904000000002</v>
      </c>
      <c r="R133" s="9"/>
    </row>
    <row r="134" spans="1:18" x14ac:dyDescent="0.2">
      <c r="A134" s="63" t="s">
        <v>1546</v>
      </c>
      <c r="B134" s="28" t="s">
        <v>676</v>
      </c>
      <c r="C134" s="64">
        <v>38978.508999999998</v>
      </c>
      <c r="D134" s="64" t="s">
        <v>700</v>
      </c>
      <c r="E134" s="9">
        <f t="shared" si="9"/>
        <v>-447.99074847827444</v>
      </c>
      <c r="F134" s="9">
        <f t="shared" si="10"/>
        <v>-448</v>
      </c>
      <c r="G134" s="15"/>
      <c r="H134" s="9"/>
      <c r="I134" s="9"/>
      <c r="J134" s="9"/>
      <c r="K134" s="9"/>
      <c r="L134" s="9">
        <f t="shared" si="15"/>
        <v>1.4329199999338016E-2</v>
      </c>
      <c r="M134" s="15"/>
      <c r="N134" s="9">
        <f t="shared" si="16"/>
        <v>1.4329199999338016E-2</v>
      </c>
      <c r="O134" s="9">
        <f t="shared" ca="1" si="17"/>
        <v>-2.475009348445684E-2</v>
      </c>
      <c r="P134" s="9"/>
      <c r="Q134" s="40">
        <f t="shared" si="14"/>
        <v>23960.008999999998</v>
      </c>
      <c r="R134" s="9"/>
    </row>
    <row r="135" spans="1:18" x14ac:dyDescent="0.2">
      <c r="A135" s="63" t="s">
        <v>1546</v>
      </c>
      <c r="B135" s="28" t="s">
        <v>676</v>
      </c>
      <c r="C135" s="64">
        <v>38989.349000000002</v>
      </c>
      <c r="D135" s="64" t="s">
        <v>700</v>
      </c>
      <c r="E135" s="9">
        <f t="shared" si="9"/>
        <v>-440.9919979876654</v>
      </c>
      <c r="F135" s="9">
        <f t="shared" si="10"/>
        <v>-441</v>
      </c>
      <c r="G135" s="15"/>
      <c r="H135" s="9"/>
      <c r="I135" s="9"/>
      <c r="J135" s="9"/>
      <c r="K135" s="9"/>
      <c r="L135" s="9">
        <f t="shared" si="15"/>
        <v>1.2393899996823166E-2</v>
      </c>
      <c r="M135" s="15"/>
      <c r="N135" s="9">
        <f t="shared" si="16"/>
        <v>1.2393899996823166E-2</v>
      </c>
      <c r="O135" s="9">
        <f t="shared" ca="1" si="17"/>
        <v>-2.4702079805513154E-2</v>
      </c>
      <c r="P135" s="9"/>
      <c r="Q135" s="40">
        <f t="shared" si="14"/>
        <v>23970.849000000002</v>
      </c>
      <c r="R135" s="9"/>
    </row>
    <row r="136" spans="1:18" x14ac:dyDescent="0.2">
      <c r="A136" s="63" t="s">
        <v>1555</v>
      </c>
      <c r="B136" s="28" t="s">
        <v>676</v>
      </c>
      <c r="C136" s="64">
        <v>39325.457999999999</v>
      </c>
      <c r="D136" s="64" t="s">
        <v>700</v>
      </c>
      <c r="E136" s="9">
        <f t="shared" si="9"/>
        <v>-223.98618353681022</v>
      </c>
      <c r="F136" s="9">
        <f t="shared" si="10"/>
        <v>-224</v>
      </c>
      <c r="G136" s="15"/>
      <c r="H136" s="9"/>
      <c r="I136" s="9"/>
      <c r="J136" s="9"/>
      <c r="K136" s="9"/>
      <c r="L136" s="9">
        <f t="shared" si="15"/>
        <v>2.1399599994765595E-2</v>
      </c>
      <c r="M136" s="15"/>
      <c r="N136" s="9">
        <f t="shared" si="16"/>
        <v>2.1399599994765595E-2</v>
      </c>
      <c r="O136" s="9">
        <f t="shared" ca="1" si="17"/>
        <v>-2.3213655758258903E-2</v>
      </c>
      <c r="P136" s="9"/>
      <c r="Q136" s="40">
        <f t="shared" si="14"/>
        <v>24306.957999999999</v>
      </c>
      <c r="R136" s="9"/>
    </row>
    <row r="137" spans="1:18" x14ac:dyDescent="0.2">
      <c r="A137" s="63" t="s">
        <v>1558</v>
      </c>
      <c r="B137" s="28" t="s">
        <v>676</v>
      </c>
      <c r="C137" s="64">
        <v>39356.419000000002</v>
      </c>
      <c r="D137" s="64" t="s">
        <v>700</v>
      </c>
      <c r="E137" s="9">
        <f t="shared" si="9"/>
        <v>-203.99648667890509</v>
      </c>
      <c r="F137" s="9">
        <f t="shared" si="10"/>
        <v>-204</v>
      </c>
      <c r="G137" s="15"/>
      <c r="H137" s="9"/>
      <c r="I137" s="9"/>
      <c r="J137" s="9"/>
      <c r="K137" s="9"/>
      <c r="L137" s="9">
        <f t="shared" si="15"/>
        <v>5.4415999984485097E-3</v>
      </c>
      <c r="M137" s="15"/>
      <c r="N137" s="9">
        <f t="shared" si="16"/>
        <v>5.4415999984485097E-3</v>
      </c>
      <c r="O137" s="9">
        <f t="shared" ca="1" si="17"/>
        <v>-2.3076473818419801E-2</v>
      </c>
      <c r="P137" s="9"/>
      <c r="Q137" s="40">
        <f t="shared" si="14"/>
        <v>24337.919000000002</v>
      </c>
      <c r="R137" s="9"/>
    </row>
    <row r="138" spans="1:18" x14ac:dyDescent="0.2">
      <c r="A138" s="8" t="s">
        <v>677</v>
      </c>
      <c r="B138" s="37"/>
      <c r="C138" s="12">
        <v>39591.843999999997</v>
      </c>
      <c r="D138" s="12"/>
      <c r="E138" s="9">
        <f t="shared" si="9"/>
        <v>-51.996409718478141</v>
      </c>
      <c r="F138" s="9">
        <f t="shared" si="10"/>
        <v>-52</v>
      </c>
      <c r="G138" s="9">
        <f t="shared" ref="G138:G143" si="18">+C138-(C$7+F138*C$8)</f>
        <v>5.5607999966014177E-3</v>
      </c>
      <c r="H138" s="9"/>
      <c r="I138" s="9"/>
      <c r="J138" s="9"/>
      <c r="K138" s="9"/>
      <c r="L138" s="9">
        <f>+G138</f>
        <v>5.5607999966014177E-3</v>
      </c>
      <c r="M138" s="9"/>
      <c r="N138" s="9"/>
      <c r="O138" s="9"/>
      <c r="P138" s="9"/>
      <c r="Q138" s="40">
        <f t="shared" si="14"/>
        <v>24573.343999999997</v>
      </c>
      <c r="R138" s="9"/>
    </row>
    <row r="139" spans="1:18" x14ac:dyDescent="0.2">
      <c r="A139" s="8" t="s">
        <v>678</v>
      </c>
      <c r="B139" s="37"/>
      <c r="C139" s="12">
        <v>39650.673000000003</v>
      </c>
      <c r="D139" s="12"/>
      <c r="E139" s="9">
        <f t="shared" si="9"/>
        <v>-14.013984200772246</v>
      </c>
      <c r="F139" s="9">
        <f t="shared" si="10"/>
        <v>-14</v>
      </c>
      <c r="G139" s="9">
        <f t="shared" si="18"/>
        <v>-2.1659400001226459E-2</v>
      </c>
      <c r="H139" s="9"/>
      <c r="I139" s="9"/>
      <c r="J139" s="9"/>
      <c r="K139" s="9"/>
      <c r="L139" s="9">
        <f>+G139</f>
        <v>-2.1659400001226459E-2</v>
      </c>
      <c r="M139" s="9"/>
      <c r="N139" s="9"/>
      <c r="O139" s="9"/>
      <c r="P139" s="9"/>
      <c r="Q139" s="40">
        <f t="shared" si="14"/>
        <v>24632.173000000003</v>
      </c>
      <c r="R139" s="9"/>
    </row>
    <row r="140" spans="1:18" x14ac:dyDescent="0.2">
      <c r="A140" s="8" t="s">
        <v>678</v>
      </c>
      <c r="B140" s="37"/>
      <c r="C140" s="12">
        <v>39667.716</v>
      </c>
      <c r="D140" s="12"/>
      <c r="E140" s="9">
        <f t="shared" si="9"/>
        <v>-3.010321413743354</v>
      </c>
      <c r="F140" s="9">
        <f t="shared" si="10"/>
        <v>-3</v>
      </c>
      <c r="G140" s="9">
        <f t="shared" si="18"/>
        <v>-1.5986300000804476E-2</v>
      </c>
      <c r="H140" s="9"/>
      <c r="I140" s="9"/>
      <c r="J140" s="9"/>
      <c r="K140" s="9"/>
      <c r="L140" s="9">
        <f>+G140</f>
        <v>-1.5986300000804476E-2</v>
      </c>
      <c r="M140" s="9"/>
      <c r="N140" s="9"/>
      <c r="O140" s="9"/>
      <c r="P140" s="9"/>
      <c r="Q140" s="40">
        <f t="shared" si="14"/>
        <v>24649.216</v>
      </c>
      <c r="R140" s="9"/>
    </row>
    <row r="141" spans="1:18" x14ac:dyDescent="0.2">
      <c r="A141" s="9" t="s">
        <v>616</v>
      </c>
      <c r="B141" s="35"/>
      <c r="C141" s="12">
        <v>39672.378530000002</v>
      </c>
      <c r="D141" s="12" t="s">
        <v>618</v>
      </c>
      <c r="E141" s="9">
        <f t="shared" si="9"/>
        <v>0</v>
      </c>
      <c r="F141" s="9">
        <f t="shared" si="10"/>
        <v>0</v>
      </c>
      <c r="G141" s="9">
        <f t="shared" si="18"/>
        <v>0</v>
      </c>
      <c r="H141" s="9">
        <f>+G141</f>
        <v>0</v>
      </c>
      <c r="I141" s="9"/>
      <c r="J141" s="9"/>
      <c r="K141" s="9"/>
      <c r="L141" s="9"/>
      <c r="M141" s="9"/>
      <c r="N141" s="9"/>
      <c r="O141" s="9"/>
      <c r="P141" s="9"/>
      <c r="Q141" s="40">
        <f t="shared" si="14"/>
        <v>24653.878530000002</v>
      </c>
      <c r="R141" s="9"/>
    </row>
    <row r="142" spans="1:18" x14ac:dyDescent="0.2">
      <c r="A142" s="41" t="s">
        <v>713</v>
      </c>
      <c r="B142" s="35"/>
      <c r="C142" s="12">
        <v>39701.807000000001</v>
      </c>
      <c r="D142" s="12"/>
      <c r="E142" s="9">
        <f t="shared" si="9"/>
        <v>19.000232366263287</v>
      </c>
      <c r="F142" s="9">
        <f t="shared" si="10"/>
        <v>19</v>
      </c>
      <c r="G142" s="9">
        <f t="shared" si="18"/>
        <v>3.5989999742014334E-4</v>
      </c>
      <c r="H142" s="9"/>
      <c r="I142" s="9">
        <f>G142</f>
        <v>3.5989999742014334E-4</v>
      </c>
      <c r="J142" s="9"/>
      <c r="K142" s="9"/>
      <c r="L142" s="9"/>
      <c r="M142" s="9"/>
      <c r="N142" s="9"/>
      <c r="O142" s="9"/>
      <c r="P142" s="9"/>
      <c r="Q142" s="40">
        <f t="shared" si="14"/>
        <v>24683.307000000001</v>
      </c>
      <c r="R142" s="9"/>
    </row>
    <row r="143" spans="1:18" x14ac:dyDescent="0.2">
      <c r="A143" s="41" t="s">
        <v>713</v>
      </c>
      <c r="B143" s="35"/>
      <c r="C143" s="12">
        <v>39983.707000000002</v>
      </c>
      <c r="D143" s="12"/>
      <c r="E143" s="9">
        <f t="shared" si="9"/>
        <v>201.00648359338601</v>
      </c>
      <c r="F143" s="9">
        <f t="shared" si="10"/>
        <v>201</v>
      </c>
      <c r="G143" s="9">
        <f t="shared" si="18"/>
        <v>1.0042100002465304E-2</v>
      </c>
      <c r="H143" s="9"/>
      <c r="I143" s="9">
        <f>G143</f>
        <v>1.0042100002465304E-2</v>
      </c>
      <c r="J143" s="9"/>
      <c r="K143" s="9"/>
      <c r="L143" s="9"/>
      <c r="M143" s="9"/>
      <c r="N143" s="9"/>
      <c r="O143" s="9"/>
      <c r="P143" s="9"/>
      <c r="Q143" s="40">
        <f t="shared" si="14"/>
        <v>24965.207000000002</v>
      </c>
      <c r="R143" s="9"/>
    </row>
    <row r="144" spans="1:18" x14ac:dyDescent="0.2">
      <c r="A144" s="63" t="s">
        <v>1578</v>
      </c>
      <c r="B144" s="28" t="s">
        <v>676</v>
      </c>
      <c r="C144" s="64">
        <v>40022.419199999997</v>
      </c>
      <c r="D144" s="64" t="s">
        <v>700</v>
      </c>
      <c r="E144" s="9">
        <f t="shared" si="9"/>
        <v>226.0006744367829</v>
      </c>
      <c r="F144" s="9">
        <f t="shared" si="10"/>
        <v>226</v>
      </c>
      <c r="G144" s="15"/>
      <c r="H144" s="9"/>
      <c r="I144" s="9"/>
      <c r="J144" s="9"/>
      <c r="K144" s="9"/>
      <c r="L144" s="9">
        <f>+C144-(C$7+F144*C$8)</f>
        <v>1.0445999942021444E-3</v>
      </c>
      <c r="M144" s="15"/>
      <c r="N144" s="9">
        <f>+L144</f>
        <v>1.0445999942021444E-3</v>
      </c>
      <c r="O144" s="9">
        <f ca="1">+C$11+C$12*F144</f>
        <v>-2.0127062111879115E-2</v>
      </c>
      <c r="P144" s="9"/>
      <c r="Q144" s="40">
        <f t="shared" si="14"/>
        <v>25003.919199999997</v>
      </c>
      <c r="R144" s="9"/>
    </row>
    <row r="145" spans="1:18" x14ac:dyDescent="0.2">
      <c r="A145" s="8" t="s">
        <v>679</v>
      </c>
      <c r="B145" s="37"/>
      <c r="C145" s="12">
        <v>40022.420100000003</v>
      </c>
      <c r="D145" s="12"/>
      <c r="E145" s="9">
        <f t="shared" si="9"/>
        <v>226.00125551385727</v>
      </c>
      <c r="F145" s="9">
        <f t="shared" si="10"/>
        <v>226</v>
      </c>
      <c r="G145" s="9">
        <f>+C145-(C$7+F145*C$8)</f>
        <v>1.9446000005700625E-3</v>
      </c>
      <c r="H145" s="9"/>
      <c r="I145" s="9"/>
      <c r="J145" s="9"/>
      <c r="K145" s="9"/>
      <c r="L145" s="9">
        <f>+G145</f>
        <v>1.9446000005700625E-3</v>
      </c>
      <c r="M145" s="9"/>
      <c r="N145" s="9"/>
      <c r="O145" s="9"/>
      <c r="P145" s="9"/>
      <c r="Q145" s="40">
        <f t="shared" si="14"/>
        <v>25003.920100000003</v>
      </c>
      <c r="R145" s="9"/>
    </row>
    <row r="146" spans="1:18" x14ac:dyDescent="0.2">
      <c r="A146" s="8" t="s">
        <v>679</v>
      </c>
      <c r="B146" s="37"/>
      <c r="C146" s="12">
        <v>40039.456400000003</v>
      </c>
      <c r="D146" s="12"/>
      <c r="E146" s="9">
        <f t="shared" si="9"/>
        <v>237.00059250491995</v>
      </c>
      <c r="F146" s="9">
        <f t="shared" si="10"/>
        <v>237</v>
      </c>
      <c r="G146" s="9">
        <f>+C146-(C$7+F146*C$8)</f>
        <v>9.1770000290125608E-4</v>
      </c>
      <c r="H146" s="9"/>
      <c r="I146" s="9"/>
      <c r="J146" s="9"/>
      <c r="K146" s="9"/>
      <c r="L146" s="9">
        <f>+G146</f>
        <v>9.1770000290125608E-4</v>
      </c>
      <c r="M146" s="9"/>
      <c r="N146" s="9"/>
      <c r="O146" s="9"/>
      <c r="P146" s="9"/>
      <c r="Q146" s="40">
        <f t="shared" si="14"/>
        <v>25020.956400000003</v>
      </c>
      <c r="R146" s="9"/>
    </row>
    <row r="147" spans="1:18" x14ac:dyDescent="0.2">
      <c r="A147" s="8" t="s">
        <v>679</v>
      </c>
      <c r="B147" s="37"/>
      <c r="C147" s="12">
        <v>40053.396999999997</v>
      </c>
      <c r="D147" s="12"/>
      <c r="E147" s="9">
        <f t="shared" si="9"/>
        <v>246.00121806666453</v>
      </c>
      <c r="F147" s="9">
        <f t="shared" si="10"/>
        <v>246</v>
      </c>
      <c r="G147" s="9">
        <f>+C147-(C$7+F147*C$8)</f>
        <v>1.8865999954869039E-3</v>
      </c>
      <c r="H147" s="9"/>
      <c r="I147" s="9"/>
      <c r="J147" s="9"/>
      <c r="K147" s="9"/>
      <c r="L147" s="9">
        <f>+G147</f>
        <v>1.8865999954869039E-3</v>
      </c>
      <c r="M147" s="9"/>
      <c r="N147" s="9"/>
      <c r="O147" s="9"/>
      <c r="P147" s="9"/>
      <c r="Q147" s="40">
        <f t="shared" si="14"/>
        <v>25034.896999999997</v>
      </c>
      <c r="R147" s="9"/>
    </row>
    <row r="148" spans="1:18" x14ac:dyDescent="0.2">
      <c r="A148" s="41" t="s">
        <v>713</v>
      </c>
      <c r="B148" s="35"/>
      <c r="C148" s="12">
        <v>40107.606</v>
      </c>
      <c r="D148" s="12"/>
      <c r="E148" s="9">
        <f t="shared" si="9"/>
        <v>281.00078129040173</v>
      </c>
      <c r="F148" s="9">
        <f t="shared" si="10"/>
        <v>281</v>
      </c>
      <c r="G148" s="9">
        <f>+C148-(C$7+F148*C$8)</f>
        <v>1.2100999956601299E-3</v>
      </c>
      <c r="H148" s="9"/>
      <c r="I148" s="9">
        <f>G148</f>
        <v>1.2100999956601299E-3</v>
      </c>
      <c r="J148" s="9"/>
      <c r="K148" s="9"/>
      <c r="L148" s="9"/>
      <c r="M148" s="9"/>
      <c r="N148" s="9"/>
      <c r="O148" s="9"/>
      <c r="P148" s="9"/>
      <c r="Q148" s="40">
        <f t="shared" si="14"/>
        <v>25089.106</v>
      </c>
      <c r="R148" s="9"/>
    </row>
    <row r="149" spans="1:18" x14ac:dyDescent="0.2">
      <c r="A149" s="63" t="s">
        <v>763</v>
      </c>
      <c r="B149" s="28" t="s">
        <v>676</v>
      </c>
      <c r="C149" s="64">
        <v>40344.574999999997</v>
      </c>
      <c r="D149" s="64" t="s">
        <v>700</v>
      </c>
      <c r="E149" s="9">
        <f t="shared" ref="E149:E212" si="19">+(C149-C$7)/C$8</f>
        <v>433.99772824690876</v>
      </c>
      <c r="F149" s="9">
        <f t="shared" ref="F149:F212" si="20">ROUND(2*E149,0)/2</f>
        <v>434</v>
      </c>
      <c r="G149" s="15"/>
      <c r="H149" s="9"/>
      <c r="I149" s="9"/>
      <c r="J149" s="9"/>
      <c r="K149" s="9"/>
      <c r="L149" s="9">
        <f>+C149-(C$7+F149*C$8)</f>
        <v>-3.5186000022804365E-3</v>
      </c>
      <c r="M149" s="15"/>
      <c r="N149" s="9">
        <f>+L149</f>
        <v>-3.5186000022804365E-3</v>
      </c>
      <c r="O149" s="9">
        <f ca="1">+C$11+C$12*F149</f>
        <v>-1.8700369937552457E-2</v>
      </c>
      <c r="P149" s="9"/>
      <c r="Q149" s="40">
        <f t="shared" ref="Q149:Q212" si="21">+C149-15018.5</f>
        <v>25326.074999999997</v>
      </c>
      <c r="R149" s="9"/>
    </row>
    <row r="150" spans="1:18" x14ac:dyDescent="0.2">
      <c r="A150" s="63" t="s">
        <v>763</v>
      </c>
      <c r="B150" s="28" t="s">
        <v>676</v>
      </c>
      <c r="C150" s="64">
        <v>40344.576999999997</v>
      </c>
      <c r="D150" s="64" t="s">
        <v>700</v>
      </c>
      <c r="E150" s="9">
        <f t="shared" si="19"/>
        <v>433.99901952928735</v>
      </c>
      <c r="F150" s="9">
        <f t="shared" si="20"/>
        <v>434</v>
      </c>
      <c r="G150" s="15"/>
      <c r="H150" s="9"/>
      <c r="I150" s="9"/>
      <c r="J150" s="9"/>
      <c r="K150" s="9"/>
      <c r="L150" s="9">
        <f>+C150-(C$7+F150*C$8)</f>
        <v>-1.5186000018729828E-3</v>
      </c>
      <c r="M150" s="15"/>
      <c r="N150" s="9">
        <f>+L150</f>
        <v>-1.5186000018729828E-3</v>
      </c>
      <c r="O150" s="9">
        <f ca="1">+C$11+C$12*F150</f>
        <v>-1.8700369937552457E-2</v>
      </c>
      <c r="P150" s="9"/>
      <c r="Q150" s="40">
        <f t="shared" si="21"/>
        <v>25326.076999999997</v>
      </c>
      <c r="R150" s="9"/>
    </row>
    <row r="151" spans="1:18" x14ac:dyDescent="0.2">
      <c r="A151" s="63" t="s">
        <v>763</v>
      </c>
      <c r="B151" s="28" t="s">
        <v>676</v>
      </c>
      <c r="C151" s="64">
        <v>40358.519</v>
      </c>
      <c r="D151" s="64" t="s">
        <v>700</v>
      </c>
      <c r="E151" s="9">
        <f t="shared" si="19"/>
        <v>443.00054898870218</v>
      </c>
      <c r="F151" s="9">
        <f t="shared" si="20"/>
        <v>443</v>
      </c>
      <c r="G151" s="15"/>
      <c r="H151" s="9"/>
      <c r="I151" s="9"/>
      <c r="J151" s="9"/>
      <c r="K151" s="9"/>
      <c r="L151" s="9">
        <f>+C151-(C$7+F151*C$8)</f>
        <v>8.5029999900143594E-4</v>
      </c>
      <c r="M151" s="15"/>
      <c r="N151" s="9">
        <f>+L151</f>
        <v>8.5029999900143594E-4</v>
      </c>
      <c r="O151" s="9">
        <f ca="1">+C$11+C$12*F151</f>
        <v>-1.863863806462486E-2</v>
      </c>
      <c r="P151" s="9"/>
      <c r="Q151" s="40">
        <f t="shared" si="21"/>
        <v>25340.019</v>
      </c>
      <c r="R151" s="9"/>
    </row>
    <row r="152" spans="1:18" x14ac:dyDescent="0.2">
      <c r="A152" s="63" t="s">
        <v>1603</v>
      </c>
      <c r="B152" s="28" t="s">
        <v>676</v>
      </c>
      <c r="C152" s="64">
        <v>40403.430999999997</v>
      </c>
      <c r="D152" s="64" t="s">
        <v>700</v>
      </c>
      <c r="E152" s="9">
        <f t="shared" si="19"/>
        <v>471.99758607671879</v>
      </c>
      <c r="F152" s="9">
        <f t="shared" si="20"/>
        <v>472</v>
      </c>
      <c r="G152" s="15"/>
      <c r="H152" s="9"/>
      <c r="I152" s="9"/>
      <c r="J152" s="9"/>
      <c r="K152" s="9"/>
      <c r="L152" s="9">
        <f>+C152-(C$7+F152*C$8)</f>
        <v>-3.7388000055216253E-3</v>
      </c>
      <c r="M152" s="15"/>
      <c r="N152" s="9">
        <f>+L152</f>
        <v>-3.7388000055216253E-3</v>
      </c>
      <c r="O152" s="9">
        <f ca="1">+C$11+C$12*F152</f>
        <v>-1.8439724251858164E-2</v>
      </c>
      <c r="P152" s="9"/>
      <c r="Q152" s="40">
        <f t="shared" si="21"/>
        <v>25384.930999999997</v>
      </c>
      <c r="R152" s="9"/>
    </row>
    <row r="153" spans="1:18" x14ac:dyDescent="0.2">
      <c r="A153" s="8" t="s">
        <v>679</v>
      </c>
      <c r="B153" s="37"/>
      <c r="C153" s="12">
        <v>40403.4372</v>
      </c>
      <c r="D153" s="12"/>
      <c r="E153" s="9">
        <f t="shared" si="19"/>
        <v>472.00158905209383</v>
      </c>
      <c r="F153" s="9">
        <f t="shared" si="20"/>
        <v>472</v>
      </c>
      <c r="G153" s="9">
        <f>+C153-(C$7+F153*C$8)</f>
        <v>2.4611999979242682E-3</v>
      </c>
      <c r="H153" s="9"/>
      <c r="I153" s="9"/>
      <c r="J153" s="9"/>
      <c r="K153" s="9"/>
      <c r="L153" s="9">
        <f>+G153</f>
        <v>2.4611999979242682E-3</v>
      </c>
      <c r="M153" s="9"/>
      <c r="N153" s="9"/>
      <c r="O153" s="9"/>
      <c r="P153" s="9"/>
      <c r="Q153" s="40">
        <f t="shared" si="21"/>
        <v>25384.9372</v>
      </c>
      <c r="R153" s="9"/>
    </row>
    <row r="154" spans="1:18" x14ac:dyDescent="0.2">
      <c r="A154" s="63" t="s">
        <v>1603</v>
      </c>
      <c r="B154" s="28" t="s">
        <v>676</v>
      </c>
      <c r="C154" s="64">
        <v>40417.377999999997</v>
      </c>
      <c r="D154" s="64" t="s">
        <v>700</v>
      </c>
      <c r="E154" s="9">
        <f t="shared" si="19"/>
        <v>481.0023437420777</v>
      </c>
      <c r="F154" s="9">
        <f t="shared" si="20"/>
        <v>481</v>
      </c>
      <c r="G154" s="15"/>
      <c r="H154" s="9"/>
      <c r="I154" s="9"/>
      <c r="J154" s="9"/>
      <c r="K154" s="9"/>
      <c r="L154" s="9">
        <f>+C154-(C$7+F154*C$8)</f>
        <v>3.6300999927334487E-3</v>
      </c>
      <c r="M154" s="15"/>
      <c r="N154" s="9">
        <f>+L154</f>
        <v>3.6300999927334487E-3</v>
      </c>
      <c r="O154" s="9">
        <f ca="1">+C$11+C$12*F154</f>
        <v>-1.8377992378930567E-2</v>
      </c>
      <c r="P154" s="9"/>
      <c r="Q154" s="40">
        <f t="shared" si="21"/>
        <v>25398.877999999997</v>
      </c>
      <c r="R154" s="9"/>
    </row>
    <row r="155" spans="1:18" x14ac:dyDescent="0.2">
      <c r="A155" s="8" t="s">
        <v>679</v>
      </c>
      <c r="B155" s="37"/>
      <c r="C155" s="12">
        <v>40431.316099999996</v>
      </c>
      <c r="D155" s="12"/>
      <c r="E155" s="9">
        <f t="shared" si="19"/>
        <v>490.00135520085257</v>
      </c>
      <c r="F155" s="9">
        <f t="shared" si="20"/>
        <v>490</v>
      </c>
      <c r="G155" s="9">
        <f>+C155-(C$7+F155*C$8)</f>
        <v>2.0989999975427054E-3</v>
      </c>
      <c r="H155" s="9"/>
      <c r="I155" s="9"/>
      <c r="J155" s="9"/>
      <c r="K155" s="9"/>
      <c r="L155" s="9">
        <f>+G155</f>
        <v>2.0989999975427054E-3</v>
      </c>
      <c r="M155" s="9"/>
      <c r="N155" s="9"/>
      <c r="O155" s="9"/>
      <c r="P155" s="9"/>
      <c r="Q155" s="40">
        <f t="shared" si="21"/>
        <v>25412.816099999996</v>
      </c>
      <c r="R155" s="9"/>
    </row>
    <row r="156" spans="1:18" x14ac:dyDescent="0.2">
      <c r="A156" s="63" t="s">
        <v>1614</v>
      </c>
      <c r="B156" s="28" t="s">
        <v>676</v>
      </c>
      <c r="C156" s="64">
        <v>40465.368000000002</v>
      </c>
      <c r="D156" s="64" t="s">
        <v>700</v>
      </c>
      <c r="E156" s="9">
        <f t="shared" si="19"/>
        <v>511.98666441036625</v>
      </c>
      <c r="F156" s="9">
        <f t="shared" si="20"/>
        <v>512</v>
      </c>
      <c r="G156" s="15"/>
      <c r="H156" s="9"/>
      <c r="I156" s="9"/>
      <c r="J156" s="9"/>
      <c r="K156" s="9"/>
      <c r="L156" s="9">
        <f>+C156-(C$7+F156*C$8)</f>
        <v>-2.0654799998737872E-2</v>
      </c>
      <c r="M156" s="15"/>
      <c r="N156" s="9">
        <f>+L156</f>
        <v>-2.0654799998737872E-2</v>
      </c>
      <c r="O156" s="9">
        <f t="shared" ref="O156:O163" ca="1" si="22">+C$11+C$12*F156</f>
        <v>-1.8165360372179959E-2</v>
      </c>
      <c r="P156" s="9"/>
      <c r="Q156" s="40">
        <f t="shared" si="21"/>
        <v>25446.868000000002</v>
      </c>
      <c r="R156" s="9"/>
    </row>
    <row r="157" spans="1:18" x14ac:dyDescent="0.2">
      <c r="A157" s="63" t="s">
        <v>1614</v>
      </c>
      <c r="B157" s="28" t="s">
        <v>676</v>
      </c>
      <c r="C157" s="64">
        <v>40482.42</v>
      </c>
      <c r="D157" s="64" t="s">
        <v>700</v>
      </c>
      <c r="E157" s="9">
        <f t="shared" si="19"/>
        <v>522.99613796809649</v>
      </c>
      <c r="F157" s="9">
        <f t="shared" si="20"/>
        <v>523</v>
      </c>
      <c r="G157" s="15"/>
      <c r="H157" s="9"/>
      <c r="I157" s="9"/>
      <c r="J157" s="9"/>
      <c r="K157" s="9"/>
      <c r="L157" s="9">
        <f>+C157-(C$7+F157*C$8)</f>
        <v>-5.9817000001203269E-3</v>
      </c>
      <c r="M157" s="15"/>
      <c r="N157" s="9">
        <f>+L157</f>
        <v>-5.9817000001203269E-3</v>
      </c>
      <c r="O157" s="9">
        <f t="shared" ca="1" si="22"/>
        <v>-1.8089910305268454E-2</v>
      </c>
      <c r="P157" s="9"/>
      <c r="Q157" s="40">
        <f t="shared" si="21"/>
        <v>25463.919999999998</v>
      </c>
      <c r="R157" s="9"/>
    </row>
    <row r="158" spans="1:18" x14ac:dyDescent="0.2">
      <c r="A158" s="63" t="s">
        <v>1619</v>
      </c>
      <c r="B158" s="28" t="s">
        <v>676</v>
      </c>
      <c r="C158" s="64">
        <v>40541.277000000002</v>
      </c>
      <c r="D158" s="64" t="s">
        <v>700</v>
      </c>
      <c r="E158" s="9">
        <f t="shared" si="19"/>
        <v>560.99664143909808</v>
      </c>
      <c r="F158" s="9">
        <f t="shared" si="20"/>
        <v>561</v>
      </c>
      <c r="G158" s="15"/>
      <c r="H158" s="9"/>
      <c r="I158" s="9"/>
      <c r="J158" s="9"/>
      <c r="K158" s="9"/>
      <c r="L158" s="9">
        <f>+C158-(C$7+F158*C$8)</f>
        <v>-5.2018999995198101E-3</v>
      </c>
      <c r="M158" s="15"/>
      <c r="N158" s="9">
        <f>+L158</f>
        <v>-5.2018999995198101E-3</v>
      </c>
      <c r="O158" s="9">
        <f t="shared" ca="1" si="22"/>
        <v>-1.782926461957416E-2</v>
      </c>
      <c r="P158" s="9"/>
      <c r="Q158" s="40">
        <f t="shared" si="21"/>
        <v>25522.777000000002</v>
      </c>
      <c r="R158" s="9"/>
    </row>
    <row r="159" spans="1:18" x14ac:dyDescent="0.2">
      <c r="A159" s="10" t="s">
        <v>710</v>
      </c>
      <c r="B159" s="37" t="s">
        <v>676</v>
      </c>
      <c r="C159" s="10">
        <v>40600.605000000003</v>
      </c>
      <c r="D159" s="10" t="s">
        <v>711</v>
      </c>
      <c r="E159" s="9">
        <f t="shared" si="19"/>
        <v>599.30124191019752</v>
      </c>
      <c r="F159" s="9">
        <f t="shared" si="20"/>
        <v>599.5</v>
      </c>
      <c r="G159" s="15"/>
      <c r="H159" s="9"/>
      <c r="I159" s="9"/>
      <c r="J159" s="9"/>
      <c r="K159" s="9"/>
      <c r="L159" s="9"/>
      <c r="M159" s="9"/>
      <c r="N159" s="9"/>
      <c r="O159" s="9">
        <f t="shared" ca="1" si="22"/>
        <v>-1.756518938538389E-2</v>
      </c>
      <c r="P159" s="9"/>
      <c r="Q159" s="40">
        <f t="shared" si="21"/>
        <v>25582.105000000003</v>
      </c>
      <c r="R159" s="9"/>
    </row>
    <row r="160" spans="1:18" x14ac:dyDescent="0.2">
      <c r="A160" s="10" t="s">
        <v>710</v>
      </c>
      <c r="B160" s="37" t="s">
        <v>676</v>
      </c>
      <c r="C160" s="10">
        <v>40653.506000000001</v>
      </c>
      <c r="D160" s="10" t="s">
        <v>711</v>
      </c>
      <c r="E160" s="9">
        <f t="shared" si="19"/>
        <v>633.45630645849701</v>
      </c>
      <c r="F160" s="9">
        <f t="shared" si="20"/>
        <v>633.5</v>
      </c>
      <c r="G160" s="15"/>
      <c r="H160" s="9"/>
      <c r="I160" s="9"/>
      <c r="J160" s="9"/>
      <c r="K160" s="9"/>
      <c r="L160" s="9"/>
      <c r="M160" s="9"/>
      <c r="N160" s="9"/>
      <c r="O160" s="9">
        <f t="shared" ca="1" si="22"/>
        <v>-1.7331980087657416E-2</v>
      </c>
      <c r="P160" s="9"/>
      <c r="Q160" s="40">
        <f t="shared" si="21"/>
        <v>25635.006000000001</v>
      </c>
      <c r="R160" s="9"/>
    </row>
    <row r="161" spans="1:18" x14ac:dyDescent="0.2">
      <c r="A161" s="10" t="s">
        <v>710</v>
      </c>
      <c r="B161" s="37" t="s">
        <v>676</v>
      </c>
      <c r="C161" s="10">
        <v>40656.455000000002</v>
      </c>
      <c r="D161" s="10" t="s">
        <v>711</v>
      </c>
      <c r="E161" s="9">
        <f t="shared" si="19"/>
        <v>635.36030232536064</v>
      </c>
      <c r="F161" s="9">
        <f t="shared" si="20"/>
        <v>635.5</v>
      </c>
      <c r="G161" s="15"/>
      <c r="H161" s="9"/>
      <c r="I161" s="9"/>
      <c r="J161" s="9"/>
      <c r="K161" s="9"/>
      <c r="L161" s="9"/>
      <c r="M161" s="9"/>
      <c r="N161" s="9"/>
      <c r="O161" s="9">
        <f t="shared" ca="1" si="22"/>
        <v>-1.7318261893673508E-2</v>
      </c>
      <c r="P161" s="9"/>
      <c r="Q161" s="40">
        <f t="shared" si="21"/>
        <v>25637.955000000002</v>
      </c>
      <c r="R161" s="9"/>
    </row>
    <row r="162" spans="1:18" x14ac:dyDescent="0.2">
      <c r="A162" s="63" t="s">
        <v>765</v>
      </c>
      <c r="B162" s="28" t="s">
        <v>676</v>
      </c>
      <c r="C162" s="64">
        <v>40725.591</v>
      </c>
      <c r="D162" s="64" t="s">
        <v>700</v>
      </c>
      <c r="E162" s="9">
        <f t="shared" si="19"/>
        <v>679.99735157984117</v>
      </c>
      <c r="F162" s="9">
        <f t="shared" si="20"/>
        <v>680</v>
      </c>
      <c r="G162" s="15"/>
      <c r="H162" s="9"/>
      <c r="I162" s="9"/>
      <c r="J162" s="9"/>
      <c r="K162" s="9"/>
      <c r="L162" s="9">
        <f>+C162-(C$7+F162*C$8)</f>
        <v>-4.1019999989657663E-3</v>
      </c>
      <c r="M162" s="15"/>
      <c r="N162" s="9">
        <f>+L162</f>
        <v>-4.1019999989657663E-3</v>
      </c>
      <c r="O162" s="9">
        <f t="shared" ca="1" si="22"/>
        <v>-1.7013032077531506E-2</v>
      </c>
      <c r="P162" s="9"/>
      <c r="Q162" s="40">
        <f t="shared" si="21"/>
        <v>25707.091</v>
      </c>
      <c r="R162" s="9"/>
    </row>
    <row r="163" spans="1:18" x14ac:dyDescent="0.2">
      <c r="A163" s="63" t="s">
        <v>767</v>
      </c>
      <c r="B163" s="28" t="s">
        <v>676</v>
      </c>
      <c r="C163" s="64">
        <v>40753.472000000002</v>
      </c>
      <c r="D163" s="64" t="s">
        <v>700</v>
      </c>
      <c r="E163" s="9">
        <f t="shared" si="19"/>
        <v>697.99847357510043</v>
      </c>
      <c r="F163" s="9">
        <f t="shared" si="20"/>
        <v>698</v>
      </c>
      <c r="G163" s="15"/>
      <c r="H163" s="9"/>
      <c r="I163" s="9"/>
      <c r="J163" s="9"/>
      <c r="K163" s="9"/>
      <c r="L163" s="9">
        <f>+C163-(C$7+F163*C$8)</f>
        <v>-2.364200001466088E-3</v>
      </c>
      <c r="M163" s="15"/>
      <c r="N163" s="9">
        <f>+L163</f>
        <v>-2.364200001466088E-3</v>
      </c>
      <c r="O163" s="9">
        <f t="shared" ca="1" si="22"/>
        <v>-1.6889568331676316E-2</v>
      </c>
      <c r="P163" s="9"/>
      <c r="Q163" s="40">
        <f t="shared" si="21"/>
        <v>25734.972000000002</v>
      </c>
      <c r="R163" s="9"/>
    </row>
    <row r="164" spans="1:18" x14ac:dyDescent="0.2">
      <c r="A164" s="10" t="s">
        <v>680</v>
      </c>
      <c r="B164" s="37"/>
      <c r="C164" s="12">
        <v>40781.357600000003</v>
      </c>
      <c r="D164" s="12"/>
      <c r="E164" s="9">
        <f t="shared" si="19"/>
        <v>716.00256551983011</v>
      </c>
      <c r="F164" s="9">
        <f t="shared" si="20"/>
        <v>716</v>
      </c>
      <c r="G164" s="9">
        <f>+C164-(C$7+F164*C$8)</f>
        <v>3.9736000035190955E-3</v>
      </c>
      <c r="H164" s="9"/>
      <c r="I164" s="9"/>
      <c r="J164" s="9"/>
      <c r="K164" s="9"/>
      <c r="L164" s="9">
        <f>+G164</f>
        <v>3.9736000035190955E-3</v>
      </c>
      <c r="M164" s="9"/>
      <c r="N164" s="9"/>
      <c r="O164" s="9"/>
      <c r="P164" s="9"/>
      <c r="Q164" s="40">
        <f t="shared" si="21"/>
        <v>25762.857600000003</v>
      </c>
      <c r="R164" s="9"/>
    </row>
    <row r="165" spans="1:18" x14ac:dyDescent="0.2">
      <c r="A165" s="63" t="s">
        <v>767</v>
      </c>
      <c r="B165" s="28" t="s">
        <v>676</v>
      </c>
      <c r="C165" s="64">
        <v>40798.389000000003</v>
      </c>
      <c r="D165" s="64" t="s">
        <v>700</v>
      </c>
      <c r="E165" s="9">
        <f t="shared" si="19"/>
        <v>726.99873886906596</v>
      </c>
      <c r="F165" s="9">
        <f t="shared" si="20"/>
        <v>727</v>
      </c>
      <c r="G165" s="15"/>
      <c r="H165" s="9"/>
      <c r="I165" s="9"/>
      <c r="J165" s="9"/>
      <c r="K165" s="9"/>
      <c r="L165" s="9">
        <f t="shared" ref="L165:L170" si="23">+C165-(C$7+F165*C$8)</f>
        <v>-1.9533000013325363E-3</v>
      </c>
      <c r="M165" s="15"/>
      <c r="N165" s="9">
        <f t="shared" ref="N165:N170" si="24">+L165</f>
        <v>-1.9533000013325363E-3</v>
      </c>
      <c r="O165" s="9">
        <f t="shared" ref="O165:O179" ca="1" si="25">+C$11+C$12*F165</f>
        <v>-1.6690654518909616E-2</v>
      </c>
      <c r="P165" s="9"/>
      <c r="Q165" s="40">
        <f t="shared" si="21"/>
        <v>25779.889000000003</v>
      </c>
      <c r="R165" s="9"/>
    </row>
    <row r="166" spans="1:18" x14ac:dyDescent="0.2">
      <c r="A166" s="63" t="s">
        <v>767</v>
      </c>
      <c r="B166" s="28" t="s">
        <v>676</v>
      </c>
      <c r="C166" s="64">
        <v>40798.404000000002</v>
      </c>
      <c r="D166" s="64" t="s">
        <v>700</v>
      </c>
      <c r="E166" s="9">
        <f t="shared" si="19"/>
        <v>727.0084234869031</v>
      </c>
      <c r="F166" s="9">
        <f t="shared" si="20"/>
        <v>727</v>
      </c>
      <c r="G166" s="15"/>
      <c r="H166" s="9"/>
      <c r="I166" s="9"/>
      <c r="J166" s="9"/>
      <c r="K166" s="9"/>
      <c r="L166" s="9">
        <f t="shared" si="23"/>
        <v>1.3046699998085387E-2</v>
      </c>
      <c r="M166" s="15"/>
      <c r="N166" s="9">
        <f t="shared" si="24"/>
        <v>1.3046699998085387E-2</v>
      </c>
      <c r="O166" s="9">
        <f t="shared" ca="1" si="25"/>
        <v>-1.6690654518909616E-2</v>
      </c>
      <c r="P166" s="9"/>
      <c r="Q166" s="40">
        <f t="shared" si="21"/>
        <v>25779.904000000002</v>
      </c>
      <c r="R166" s="9"/>
    </row>
    <row r="167" spans="1:18" x14ac:dyDescent="0.2">
      <c r="A167" s="63" t="s">
        <v>1635</v>
      </c>
      <c r="B167" s="28" t="s">
        <v>676</v>
      </c>
      <c r="C167" s="64">
        <v>40801.497000000003</v>
      </c>
      <c r="D167" s="64" t="s">
        <v>700</v>
      </c>
      <c r="E167" s="9">
        <f t="shared" si="19"/>
        <v>729.00539168500745</v>
      </c>
      <c r="F167" s="9">
        <f t="shared" si="20"/>
        <v>729</v>
      </c>
      <c r="G167" s="15"/>
      <c r="H167" s="9"/>
      <c r="I167" s="9"/>
      <c r="J167" s="9"/>
      <c r="K167" s="9"/>
      <c r="L167" s="9">
        <f t="shared" si="23"/>
        <v>8.3509000032790937E-3</v>
      </c>
      <c r="M167" s="15"/>
      <c r="N167" s="9">
        <f t="shared" si="24"/>
        <v>8.3509000032790937E-3</v>
      </c>
      <c r="O167" s="9">
        <f t="shared" ca="1" si="25"/>
        <v>-1.6676936324925708E-2</v>
      </c>
      <c r="P167" s="9"/>
      <c r="Q167" s="40">
        <f t="shared" si="21"/>
        <v>25782.997000000003</v>
      </c>
      <c r="R167" s="9"/>
    </row>
    <row r="168" spans="1:18" x14ac:dyDescent="0.2">
      <c r="A168" s="63" t="s">
        <v>1635</v>
      </c>
      <c r="B168" s="28" t="s">
        <v>676</v>
      </c>
      <c r="C168" s="64">
        <v>40835.565000000002</v>
      </c>
      <c r="D168" s="64" t="s">
        <v>700</v>
      </c>
      <c r="E168" s="9">
        <f t="shared" si="19"/>
        <v>751.00109571766257</v>
      </c>
      <c r="F168" s="9">
        <f t="shared" si="20"/>
        <v>751</v>
      </c>
      <c r="G168" s="15"/>
      <c r="H168" s="9"/>
      <c r="I168" s="9"/>
      <c r="J168" s="9"/>
      <c r="K168" s="9"/>
      <c r="L168" s="9">
        <f t="shared" si="23"/>
        <v>1.6971000004559755E-3</v>
      </c>
      <c r="M168" s="15"/>
      <c r="N168" s="9">
        <f t="shared" si="24"/>
        <v>1.6971000004559755E-3</v>
      </c>
      <c r="O168" s="9">
        <f t="shared" ca="1" si="25"/>
        <v>-1.6526036191102697E-2</v>
      </c>
      <c r="P168" s="9"/>
      <c r="Q168" s="40">
        <f t="shared" si="21"/>
        <v>25817.065000000002</v>
      </c>
      <c r="R168" s="9"/>
    </row>
    <row r="169" spans="1:18" x14ac:dyDescent="0.2">
      <c r="A169" s="63" t="s">
        <v>1641</v>
      </c>
      <c r="B169" s="28" t="s">
        <v>676</v>
      </c>
      <c r="C169" s="64">
        <v>41041.561999999998</v>
      </c>
      <c r="D169" s="64" t="s">
        <v>700</v>
      </c>
      <c r="E169" s="9">
        <f t="shared" si="19"/>
        <v>884.00124376318445</v>
      </c>
      <c r="F169" s="9">
        <f t="shared" si="20"/>
        <v>884</v>
      </c>
      <c r="G169" s="15"/>
      <c r="H169" s="9"/>
      <c r="I169" s="9"/>
      <c r="J169" s="9"/>
      <c r="K169" s="9"/>
      <c r="L169" s="9">
        <f t="shared" si="23"/>
        <v>1.9263999929535203E-3</v>
      </c>
      <c r="M169" s="15"/>
      <c r="N169" s="9">
        <f t="shared" si="24"/>
        <v>1.9263999929535203E-3</v>
      </c>
      <c r="O169" s="9">
        <f t="shared" ca="1" si="25"/>
        <v>-1.5613776291172669E-2</v>
      </c>
      <c r="P169" s="9"/>
      <c r="Q169" s="40">
        <f t="shared" si="21"/>
        <v>26023.061999999998</v>
      </c>
      <c r="R169" s="9"/>
    </row>
    <row r="170" spans="1:18" x14ac:dyDescent="0.2">
      <c r="A170" s="63" t="s">
        <v>1644</v>
      </c>
      <c r="B170" s="28" t="s">
        <v>676</v>
      </c>
      <c r="C170" s="64">
        <v>41055.506999999998</v>
      </c>
      <c r="D170" s="64" t="s">
        <v>700</v>
      </c>
      <c r="E170" s="9">
        <f t="shared" si="19"/>
        <v>893.00471014616483</v>
      </c>
      <c r="F170" s="9">
        <f t="shared" si="20"/>
        <v>893</v>
      </c>
      <c r="G170" s="15"/>
      <c r="H170" s="9"/>
      <c r="I170" s="9"/>
      <c r="J170" s="9"/>
      <c r="K170" s="9"/>
      <c r="L170" s="9">
        <f t="shared" si="23"/>
        <v>7.2952999980770983E-3</v>
      </c>
      <c r="M170" s="15"/>
      <c r="N170" s="9">
        <f t="shared" si="24"/>
        <v>7.2952999980770983E-3</v>
      </c>
      <c r="O170" s="9">
        <f t="shared" ca="1" si="25"/>
        <v>-1.5552044418245073E-2</v>
      </c>
      <c r="P170" s="9"/>
      <c r="Q170" s="40">
        <f t="shared" si="21"/>
        <v>26037.006999999998</v>
      </c>
      <c r="R170" s="9"/>
    </row>
    <row r="171" spans="1:18" x14ac:dyDescent="0.2">
      <c r="A171" s="10" t="s">
        <v>681</v>
      </c>
      <c r="B171" s="37" t="s">
        <v>618</v>
      </c>
      <c r="C171" s="10">
        <v>41097.320999999996</v>
      </c>
      <c r="D171" s="10" t="s">
        <v>709</v>
      </c>
      <c r="E171" s="9">
        <f t="shared" si="19"/>
        <v>920.00155083013283</v>
      </c>
      <c r="F171" s="9">
        <f t="shared" si="20"/>
        <v>920</v>
      </c>
      <c r="G171" s="9">
        <f>+C171-(C$7+F171*C$8)</f>
        <v>2.4019999982556328E-3</v>
      </c>
      <c r="H171" s="9"/>
      <c r="I171" s="9"/>
      <c r="J171" s="9"/>
      <c r="K171" s="9"/>
      <c r="L171" s="9">
        <f>+G171</f>
        <v>2.4019999982556328E-3</v>
      </c>
      <c r="M171" s="9"/>
      <c r="N171" s="9"/>
      <c r="O171" s="9">
        <f t="shared" ca="1" si="25"/>
        <v>-1.5366848799462287E-2</v>
      </c>
      <c r="P171" s="9"/>
      <c r="Q171" s="40">
        <f t="shared" si="21"/>
        <v>26078.820999999996</v>
      </c>
      <c r="R171" s="9"/>
    </row>
    <row r="172" spans="1:18" x14ac:dyDescent="0.2">
      <c r="A172" s="63" t="s">
        <v>772</v>
      </c>
      <c r="B172" s="28" t="s">
        <v>676</v>
      </c>
      <c r="C172" s="64">
        <v>41097.321000000004</v>
      </c>
      <c r="D172" s="64" t="s">
        <v>700</v>
      </c>
      <c r="E172" s="9">
        <f t="shared" si="19"/>
        <v>920.0015508301376</v>
      </c>
      <c r="F172" s="9">
        <f t="shared" si="20"/>
        <v>920</v>
      </c>
      <c r="G172" s="15"/>
      <c r="H172" s="9"/>
      <c r="I172" s="9"/>
      <c r="J172" s="9"/>
      <c r="K172" s="9"/>
      <c r="L172" s="9">
        <f t="shared" ref="L172:L179" si="26">+C172-(C$7+F172*C$8)</f>
        <v>2.4020000055315904E-3</v>
      </c>
      <c r="M172" s="15"/>
      <c r="N172" s="9">
        <f t="shared" ref="N172:N179" si="27">+L172</f>
        <v>2.4020000055315904E-3</v>
      </c>
      <c r="O172" s="9">
        <f t="shared" ca="1" si="25"/>
        <v>-1.5366848799462287E-2</v>
      </c>
      <c r="P172" s="9"/>
      <c r="Q172" s="40">
        <f t="shared" si="21"/>
        <v>26078.821000000004</v>
      </c>
      <c r="R172" s="9"/>
    </row>
    <row r="173" spans="1:18" x14ac:dyDescent="0.2">
      <c r="A173" s="63" t="s">
        <v>1644</v>
      </c>
      <c r="B173" s="28" t="s">
        <v>676</v>
      </c>
      <c r="C173" s="64">
        <v>41106.618000000002</v>
      </c>
      <c r="D173" s="64" t="s">
        <v>700</v>
      </c>
      <c r="E173" s="9">
        <f t="shared" si="19"/>
        <v>926.00407696585341</v>
      </c>
      <c r="F173" s="9">
        <f t="shared" si="20"/>
        <v>926</v>
      </c>
      <c r="G173" s="15"/>
      <c r="H173" s="9"/>
      <c r="I173" s="9"/>
      <c r="J173" s="9"/>
      <c r="K173" s="9"/>
      <c r="L173" s="9">
        <f t="shared" si="26"/>
        <v>6.31460000295192E-3</v>
      </c>
      <c r="M173" s="15"/>
      <c r="N173" s="9">
        <f t="shared" si="27"/>
        <v>6.31460000295192E-3</v>
      </c>
      <c r="O173" s="9">
        <f t="shared" ca="1" si="25"/>
        <v>-1.5325694217510556E-2</v>
      </c>
      <c r="P173" s="9"/>
      <c r="Q173" s="40">
        <f t="shared" si="21"/>
        <v>26088.118000000002</v>
      </c>
      <c r="R173" s="9"/>
    </row>
    <row r="174" spans="1:18" x14ac:dyDescent="0.2">
      <c r="A174" s="63" t="s">
        <v>770</v>
      </c>
      <c r="B174" s="28" t="s">
        <v>676</v>
      </c>
      <c r="C174" s="64">
        <v>41148.43</v>
      </c>
      <c r="D174" s="64" t="s">
        <v>700</v>
      </c>
      <c r="E174" s="9">
        <f t="shared" si="19"/>
        <v>952.99962636744294</v>
      </c>
      <c r="F174" s="9">
        <f t="shared" si="20"/>
        <v>953</v>
      </c>
      <c r="G174" s="15"/>
      <c r="H174" s="9"/>
      <c r="I174" s="9"/>
      <c r="J174" s="9"/>
      <c r="K174" s="9"/>
      <c r="L174" s="9">
        <f t="shared" si="26"/>
        <v>-5.7870000455295667E-4</v>
      </c>
      <c r="M174" s="15"/>
      <c r="N174" s="9">
        <f t="shared" si="27"/>
        <v>-5.7870000455295667E-4</v>
      </c>
      <c r="O174" s="9">
        <f t="shared" ca="1" si="25"/>
        <v>-1.5140498598727768E-2</v>
      </c>
      <c r="P174" s="9"/>
      <c r="Q174" s="40">
        <f t="shared" si="21"/>
        <v>26129.93</v>
      </c>
      <c r="R174" s="9"/>
    </row>
    <row r="175" spans="1:18" x14ac:dyDescent="0.2">
      <c r="A175" s="63" t="s">
        <v>770</v>
      </c>
      <c r="B175" s="28" t="s">
        <v>676</v>
      </c>
      <c r="C175" s="64">
        <v>41148.438999999998</v>
      </c>
      <c r="D175" s="64" t="s">
        <v>700</v>
      </c>
      <c r="E175" s="9">
        <f t="shared" si="19"/>
        <v>953.00543713814432</v>
      </c>
      <c r="F175" s="9">
        <f t="shared" si="20"/>
        <v>953</v>
      </c>
      <c r="G175" s="15"/>
      <c r="H175" s="9"/>
      <c r="I175" s="9"/>
      <c r="J175" s="9"/>
      <c r="K175" s="9"/>
      <c r="L175" s="9">
        <f t="shared" si="26"/>
        <v>8.4212999936426058E-3</v>
      </c>
      <c r="M175" s="15"/>
      <c r="N175" s="9">
        <f t="shared" si="27"/>
        <v>8.4212999936426058E-3</v>
      </c>
      <c r="O175" s="9">
        <f t="shared" ca="1" si="25"/>
        <v>-1.5140498598727768E-2</v>
      </c>
      <c r="P175" s="9"/>
      <c r="Q175" s="40">
        <f t="shared" si="21"/>
        <v>26129.938999999998</v>
      </c>
      <c r="R175" s="9"/>
    </row>
    <row r="176" spans="1:18" x14ac:dyDescent="0.2">
      <c r="A176" s="63" t="s">
        <v>770</v>
      </c>
      <c r="B176" s="28" t="s">
        <v>676</v>
      </c>
      <c r="C176" s="64">
        <v>41154.629000000001</v>
      </c>
      <c r="D176" s="64" t="s">
        <v>700</v>
      </c>
      <c r="E176" s="9">
        <f t="shared" si="19"/>
        <v>957.0019560991102</v>
      </c>
      <c r="F176" s="9">
        <f t="shared" si="20"/>
        <v>957</v>
      </c>
      <c r="G176" s="15"/>
      <c r="H176" s="9"/>
      <c r="I176" s="9"/>
      <c r="J176" s="9"/>
      <c r="K176" s="9"/>
      <c r="L176" s="9">
        <f t="shared" si="26"/>
        <v>3.0296999975689687E-3</v>
      </c>
      <c r="M176" s="15"/>
      <c r="N176" s="9">
        <f t="shared" si="27"/>
        <v>3.0296999975689687E-3</v>
      </c>
      <c r="O176" s="9">
        <f t="shared" ca="1" si="25"/>
        <v>-1.5113062210759948E-2</v>
      </c>
      <c r="P176" s="9"/>
      <c r="Q176" s="40">
        <f t="shared" si="21"/>
        <v>26136.129000000001</v>
      </c>
      <c r="R176" s="9"/>
    </row>
    <row r="177" spans="1:18" x14ac:dyDescent="0.2">
      <c r="A177" s="63" t="s">
        <v>770</v>
      </c>
      <c r="B177" s="28" t="s">
        <v>676</v>
      </c>
      <c r="C177" s="64">
        <v>41165.46</v>
      </c>
      <c r="D177" s="64" t="s">
        <v>700</v>
      </c>
      <c r="E177" s="9">
        <f t="shared" si="19"/>
        <v>963.99489581901321</v>
      </c>
      <c r="F177" s="9">
        <f t="shared" si="20"/>
        <v>964</v>
      </c>
      <c r="G177" s="15"/>
      <c r="H177" s="9"/>
      <c r="I177" s="9"/>
      <c r="J177" s="9"/>
      <c r="K177" s="9"/>
      <c r="L177" s="9">
        <f t="shared" si="26"/>
        <v>-7.9056000031414442E-3</v>
      </c>
      <c r="M177" s="15"/>
      <c r="N177" s="9">
        <f t="shared" si="27"/>
        <v>-7.9056000031414442E-3</v>
      </c>
      <c r="O177" s="9">
        <f t="shared" ca="1" si="25"/>
        <v>-1.5065048531816262E-2</v>
      </c>
      <c r="P177" s="9"/>
      <c r="Q177" s="40">
        <f t="shared" si="21"/>
        <v>26146.959999999999</v>
      </c>
      <c r="R177" s="9"/>
    </row>
    <row r="178" spans="1:18" x14ac:dyDescent="0.2">
      <c r="A178" s="63" t="s">
        <v>1661</v>
      </c>
      <c r="B178" s="28" t="s">
        <v>676</v>
      </c>
      <c r="C178" s="64">
        <v>41165.466</v>
      </c>
      <c r="D178" s="64" t="s">
        <v>700</v>
      </c>
      <c r="E178" s="9">
        <f t="shared" si="19"/>
        <v>963.99876966614909</v>
      </c>
      <c r="F178" s="9">
        <f t="shared" si="20"/>
        <v>964</v>
      </c>
      <c r="G178" s="15"/>
      <c r="H178" s="9"/>
      <c r="I178" s="9"/>
      <c r="J178" s="9"/>
      <c r="K178" s="9"/>
      <c r="L178" s="9">
        <f t="shared" si="26"/>
        <v>-1.9056000019190833E-3</v>
      </c>
      <c r="M178" s="15"/>
      <c r="N178" s="9">
        <f t="shared" si="27"/>
        <v>-1.9056000019190833E-3</v>
      </c>
      <c r="O178" s="9">
        <f t="shared" ca="1" si="25"/>
        <v>-1.5065048531816262E-2</v>
      </c>
      <c r="P178" s="9"/>
      <c r="Q178" s="40">
        <f t="shared" si="21"/>
        <v>26146.966</v>
      </c>
      <c r="R178" s="9"/>
    </row>
    <row r="179" spans="1:18" x14ac:dyDescent="0.2">
      <c r="A179" s="63" t="s">
        <v>770</v>
      </c>
      <c r="B179" s="28" t="s">
        <v>676</v>
      </c>
      <c r="C179" s="64">
        <v>41168.574999999997</v>
      </c>
      <c r="D179" s="64" t="s">
        <v>700</v>
      </c>
      <c r="E179" s="9">
        <f t="shared" si="19"/>
        <v>966.0060681232776</v>
      </c>
      <c r="F179" s="9">
        <f t="shared" si="20"/>
        <v>966</v>
      </c>
      <c r="G179" s="15"/>
      <c r="H179" s="9"/>
      <c r="I179" s="9"/>
      <c r="J179" s="9"/>
      <c r="K179" s="9"/>
      <c r="L179" s="9">
        <f t="shared" si="26"/>
        <v>9.3985999919823371E-3</v>
      </c>
      <c r="M179" s="15"/>
      <c r="N179" s="9">
        <f t="shared" si="27"/>
        <v>9.3985999919823371E-3</v>
      </c>
      <c r="O179" s="9">
        <f t="shared" ca="1" si="25"/>
        <v>-1.5051330337832352E-2</v>
      </c>
      <c r="P179" s="9"/>
      <c r="Q179" s="40">
        <f t="shared" si="21"/>
        <v>26150.074999999997</v>
      </c>
      <c r="R179" s="9"/>
    </row>
    <row r="180" spans="1:18" x14ac:dyDescent="0.2">
      <c r="A180" s="10" t="s">
        <v>682</v>
      </c>
      <c r="B180" s="37"/>
      <c r="C180" s="12">
        <v>41543.388400000003</v>
      </c>
      <c r="D180" s="12"/>
      <c r="E180" s="9">
        <f t="shared" si="19"/>
        <v>1208.0010374162639</v>
      </c>
      <c r="F180" s="9">
        <f t="shared" si="20"/>
        <v>1208</v>
      </c>
      <c r="G180" s="9">
        <f>+C180-(C$7+F180*C$8)</f>
        <v>1.6068000040831976E-3</v>
      </c>
      <c r="H180" s="9"/>
      <c r="I180" s="9"/>
      <c r="J180" s="9"/>
      <c r="K180" s="9"/>
      <c r="L180" s="9">
        <f>+G180</f>
        <v>1.6068000040831976E-3</v>
      </c>
      <c r="M180" s="9"/>
      <c r="N180" s="9"/>
      <c r="O180" s="9"/>
      <c r="P180" s="9"/>
      <c r="Q180" s="40">
        <f t="shared" si="21"/>
        <v>26524.888400000003</v>
      </c>
      <c r="R180" s="15"/>
    </row>
    <row r="181" spans="1:18" x14ac:dyDescent="0.2">
      <c r="A181" s="10" t="s">
        <v>683</v>
      </c>
      <c r="B181" s="37" t="s">
        <v>684</v>
      </c>
      <c r="C181" s="12">
        <v>41543.396000000001</v>
      </c>
      <c r="D181" s="12">
        <v>6.0000000000000001E-3</v>
      </c>
      <c r="E181" s="9">
        <f t="shared" si="19"/>
        <v>1208.0059442892998</v>
      </c>
      <c r="F181" s="9">
        <f t="shared" si="20"/>
        <v>1208</v>
      </c>
      <c r="G181" s="9">
        <f>+C181-(C$7+F181*C$8)</f>
        <v>9.2068000012659468E-3</v>
      </c>
      <c r="H181" s="9"/>
      <c r="I181" s="9"/>
      <c r="J181" s="9"/>
      <c r="K181" s="9"/>
      <c r="L181" s="9">
        <f>+G181</f>
        <v>9.2068000012659468E-3</v>
      </c>
      <c r="M181" s="9"/>
      <c r="N181" s="9"/>
      <c r="O181" s="9"/>
      <c r="P181" s="9"/>
      <c r="Q181" s="40">
        <f t="shared" si="21"/>
        <v>26524.896000000001</v>
      </c>
      <c r="R181" s="15"/>
    </row>
    <row r="182" spans="1:18" x14ac:dyDescent="0.2">
      <c r="A182" s="10" t="s">
        <v>683</v>
      </c>
      <c r="B182" s="37" t="s">
        <v>684</v>
      </c>
      <c r="C182" s="12">
        <v>41543.398000000001</v>
      </c>
      <c r="D182" s="12">
        <v>7.0000000000000001E-3</v>
      </c>
      <c r="E182" s="9">
        <f t="shared" si="19"/>
        <v>1208.0072355716784</v>
      </c>
      <c r="F182" s="9">
        <f t="shared" si="20"/>
        <v>1208</v>
      </c>
      <c r="G182" s="9">
        <f>+C182-(C$7+F182*C$8)</f>
        <v>1.12068000016734E-2</v>
      </c>
      <c r="H182" s="9"/>
      <c r="I182" s="9"/>
      <c r="J182" s="9"/>
      <c r="K182" s="9"/>
      <c r="L182" s="9">
        <f>+G182</f>
        <v>1.12068000016734E-2</v>
      </c>
      <c r="M182" s="9"/>
      <c r="N182" s="9"/>
      <c r="O182" s="9"/>
      <c r="P182" s="9"/>
      <c r="Q182" s="40">
        <f t="shared" si="21"/>
        <v>26524.898000000001</v>
      </c>
      <c r="R182" s="15"/>
    </row>
    <row r="183" spans="1:18" x14ac:dyDescent="0.2">
      <c r="A183" s="63" t="s">
        <v>777</v>
      </c>
      <c r="B183" s="28" t="s">
        <v>676</v>
      </c>
      <c r="C183" s="64">
        <v>41560.425000000003</v>
      </c>
      <c r="D183" s="64" t="s">
        <v>700</v>
      </c>
      <c r="E183" s="9">
        <f t="shared" si="19"/>
        <v>1219.0005680996831</v>
      </c>
      <c r="F183" s="9">
        <f t="shared" si="20"/>
        <v>1219</v>
      </c>
      <c r="G183" s="15"/>
      <c r="H183" s="9"/>
      <c r="I183" s="9"/>
      <c r="J183" s="9"/>
      <c r="K183" s="9"/>
      <c r="L183" s="9">
        <f t="shared" ref="L183:L209" si="28">+C183-(C$7+F183*C$8)</f>
        <v>8.7989999883575365E-4</v>
      </c>
      <c r="M183" s="15"/>
      <c r="N183" s="9">
        <f t="shared" ref="N183:N209" si="29">+L183</f>
        <v>8.7989999883575365E-4</v>
      </c>
      <c r="O183" s="9">
        <f t="shared" ref="O183:O209" ca="1" si="30">+C$11+C$12*F183</f>
        <v>-1.3315978798867716E-2</v>
      </c>
      <c r="P183" s="9"/>
      <c r="Q183" s="40">
        <f t="shared" si="21"/>
        <v>26541.925000000003</v>
      </c>
      <c r="R183" s="9"/>
    </row>
    <row r="184" spans="1:18" x14ac:dyDescent="0.2">
      <c r="A184" s="63" t="s">
        <v>777</v>
      </c>
      <c r="B184" s="28" t="s">
        <v>676</v>
      </c>
      <c r="C184" s="64">
        <v>41574.368999999999</v>
      </c>
      <c r="D184" s="64" t="s">
        <v>700</v>
      </c>
      <c r="E184" s="9">
        <f t="shared" si="19"/>
        <v>1228.0033888414719</v>
      </c>
      <c r="F184" s="9">
        <f t="shared" si="20"/>
        <v>1228</v>
      </c>
      <c r="G184" s="15"/>
      <c r="H184" s="9"/>
      <c r="I184" s="9"/>
      <c r="J184" s="9"/>
      <c r="K184" s="9"/>
      <c r="L184" s="9">
        <f t="shared" si="28"/>
        <v>5.248800000117626E-3</v>
      </c>
      <c r="M184" s="15"/>
      <c r="N184" s="9">
        <f t="shared" si="29"/>
        <v>5.248800000117626E-3</v>
      </c>
      <c r="O184" s="9">
        <f t="shared" ca="1" si="30"/>
        <v>-1.325424692594012E-2</v>
      </c>
      <c r="P184" s="9"/>
      <c r="Q184" s="40">
        <f t="shared" si="21"/>
        <v>26555.868999999999</v>
      </c>
      <c r="R184" s="15"/>
    </row>
    <row r="185" spans="1:18" x14ac:dyDescent="0.2">
      <c r="A185" s="63" t="s">
        <v>1684</v>
      </c>
      <c r="B185" s="28" t="s">
        <v>676</v>
      </c>
      <c r="C185" s="64">
        <v>41803.593000000001</v>
      </c>
      <c r="D185" s="64" t="s">
        <v>700</v>
      </c>
      <c r="E185" s="9">
        <f t="shared" si="19"/>
        <v>1375.9998447878575</v>
      </c>
      <c r="F185" s="9">
        <f t="shared" si="20"/>
        <v>1376</v>
      </c>
      <c r="G185" s="15"/>
      <c r="H185" s="9"/>
      <c r="I185" s="9"/>
      <c r="J185" s="9"/>
      <c r="K185" s="9"/>
      <c r="L185" s="9">
        <f t="shared" si="28"/>
        <v>-2.40400004258845E-4</v>
      </c>
      <c r="M185" s="15"/>
      <c r="N185" s="9">
        <f t="shared" si="29"/>
        <v>-2.40400004258845E-4</v>
      </c>
      <c r="O185" s="9">
        <f t="shared" ca="1" si="30"/>
        <v>-1.2239100571130769E-2</v>
      </c>
      <c r="P185" s="9"/>
      <c r="Q185" s="40">
        <f t="shared" si="21"/>
        <v>26785.093000000001</v>
      </c>
      <c r="R185" s="15"/>
    </row>
    <row r="186" spans="1:18" x14ac:dyDescent="0.2">
      <c r="A186" s="63" t="s">
        <v>1684</v>
      </c>
      <c r="B186" s="28" t="s">
        <v>676</v>
      </c>
      <c r="C186" s="64">
        <v>41814.434999999998</v>
      </c>
      <c r="D186" s="64" t="s">
        <v>700</v>
      </c>
      <c r="E186" s="9">
        <f t="shared" si="19"/>
        <v>1382.9998865608404</v>
      </c>
      <c r="F186" s="9">
        <f t="shared" si="20"/>
        <v>1383</v>
      </c>
      <c r="G186" s="15"/>
      <c r="H186" s="9"/>
      <c r="I186" s="9"/>
      <c r="J186" s="9"/>
      <c r="K186" s="9"/>
      <c r="L186" s="9">
        <f t="shared" si="28"/>
        <v>-1.7570000636624172E-4</v>
      </c>
      <c r="M186" s="15"/>
      <c r="N186" s="9">
        <f t="shared" si="29"/>
        <v>-1.7570000636624172E-4</v>
      </c>
      <c r="O186" s="9">
        <f t="shared" ca="1" si="30"/>
        <v>-1.2191086892187081E-2</v>
      </c>
      <c r="P186" s="9"/>
      <c r="Q186" s="40">
        <f t="shared" si="21"/>
        <v>26795.934999999998</v>
      </c>
      <c r="R186" s="15"/>
    </row>
    <row r="187" spans="1:18" x14ac:dyDescent="0.2">
      <c r="A187" s="63" t="s">
        <v>1689</v>
      </c>
      <c r="B187" s="28" t="s">
        <v>676</v>
      </c>
      <c r="C187" s="64">
        <v>41814.442000000003</v>
      </c>
      <c r="D187" s="64" t="s">
        <v>700</v>
      </c>
      <c r="E187" s="9">
        <f t="shared" si="19"/>
        <v>1383.004406049168</v>
      </c>
      <c r="F187" s="9">
        <f t="shared" si="20"/>
        <v>1383</v>
      </c>
      <c r="G187" s="15"/>
      <c r="H187" s="9"/>
      <c r="I187" s="9"/>
      <c r="J187" s="9"/>
      <c r="K187" s="9"/>
      <c r="L187" s="9">
        <f t="shared" si="28"/>
        <v>6.8242999986978248E-3</v>
      </c>
      <c r="M187" s="15"/>
      <c r="N187" s="9">
        <f t="shared" si="29"/>
        <v>6.8242999986978248E-3</v>
      </c>
      <c r="O187" s="9">
        <f t="shared" ca="1" si="30"/>
        <v>-1.2191086892187081E-2</v>
      </c>
      <c r="P187" s="9"/>
      <c r="Q187" s="40">
        <f t="shared" si="21"/>
        <v>26795.942000000003</v>
      </c>
      <c r="R187" s="15"/>
    </row>
    <row r="188" spans="1:18" x14ac:dyDescent="0.2">
      <c r="A188" s="63" t="s">
        <v>1693</v>
      </c>
      <c r="B188" s="28" t="s">
        <v>676</v>
      </c>
      <c r="C188" s="64">
        <v>41831.478999999999</v>
      </c>
      <c r="D188" s="64" t="s">
        <v>700</v>
      </c>
      <c r="E188" s="9">
        <f t="shared" si="19"/>
        <v>1394.004194989061</v>
      </c>
      <c r="F188" s="9">
        <f t="shared" si="20"/>
        <v>1394</v>
      </c>
      <c r="G188" s="15"/>
      <c r="H188" s="9"/>
      <c r="I188" s="9"/>
      <c r="J188" s="9"/>
      <c r="K188" s="9"/>
      <c r="L188" s="9">
        <f t="shared" si="28"/>
        <v>6.4973999978974462E-3</v>
      </c>
      <c r="M188" s="15"/>
      <c r="N188" s="9">
        <f t="shared" si="29"/>
        <v>6.4973999978974462E-3</v>
      </c>
      <c r="O188" s="9">
        <f t="shared" ca="1" si="30"/>
        <v>-1.2115636825275576E-2</v>
      </c>
      <c r="P188" s="9"/>
      <c r="Q188" s="40">
        <f t="shared" si="21"/>
        <v>26812.978999999999</v>
      </c>
      <c r="R188" s="15"/>
    </row>
    <row r="189" spans="1:18" x14ac:dyDescent="0.2">
      <c r="A189" s="63" t="s">
        <v>1696</v>
      </c>
      <c r="B189" s="28" t="s">
        <v>676</v>
      </c>
      <c r="C189" s="64">
        <v>41845.415999999997</v>
      </c>
      <c r="D189" s="64" t="s">
        <v>700</v>
      </c>
      <c r="E189" s="9">
        <f t="shared" si="19"/>
        <v>1403.0024962425268</v>
      </c>
      <c r="F189" s="9">
        <f t="shared" si="20"/>
        <v>1403</v>
      </c>
      <c r="G189" s="15"/>
      <c r="H189" s="9"/>
      <c r="I189" s="9"/>
      <c r="J189" s="9"/>
      <c r="K189" s="9"/>
      <c r="L189" s="9">
        <f t="shared" si="28"/>
        <v>3.866299994115252E-3</v>
      </c>
      <c r="M189" s="15"/>
      <c r="N189" s="9">
        <f t="shared" si="29"/>
        <v>3.866299994115252E-3</v>
      </c>
      <c r="O189" s="9">
        <f t="shared" ca="1" si="30"/>
        <v>-1.2053904952347981E-2</v>
      </c>
      <c r="P189" s="9"/>
      <c r="Q189" s="40">
        <f t="shared" si="21"/>
        <v>26826.915999999997</v>
      </c>
      <c r="R189" s="15"/>
    </row>
    <row r="190" spans="1:18" x14ac:dyDescent="0.2">
      <c r="A190" s="63" t="s">
        <v>1699</v>
      </c>
      <c r="B190" s="28" t="s">
        <v>676</v>
      </c>
      <c r="C190" s="64">
        <v>41907.366999999998</v>
      </c>
      <c r="D190" s="64" t="s">
        <v>700</v>
      </c>
      <c r="E190" s="9">
        <f t="shared" si="19"/>
        <v>1443.0006135528199</v>
      </c>
      <c r="F190" s="9">
        <f t="shared" si="20"/>
        <v>1443</v>
      </c>
      <c r="G190" s="15"/>
      <c r="H190" s="9"/>
      <c r="I190" s="9"/>
      <c r="J190" s="9"/>
      <c r="K190" s="9"/>
      <c r="L190" s="9">
        <f t="shared" si="28"/>
        <v>9.5029999647522345E-4</v>
      </c>
      <c r="M190" s="15"/>
      <c r="N190" s="9">
        <f t="shared" si="29"/>
        <v>9.5029999647522345E-4</v>
      </c>
      <c r="O190" s="9">
        <f t="shared" ca="1" si="30"/>
        <v>-1.1779541072669777E-2</v>
      </c>
      <c r="P190" s="9"/>
      <c r="Q190" s="40">
        <f t="shared" si="21"/>
        <v>26888.866999999998</v>
      </c>
      <c r="R190" s="15"/>
    </row>
    <row r="191" spans="1:18" x14ac:dyDescent="0.2">
      <c r="A191" s="63" t="s">
        <v>1699</v>
      </c>
      <c r="B191" s="28" t="s">
        <v>676</v>
      </c>
      <c r="C191" s="64">
        <v>41938.343000000001</v>
      </c>
      <c r="D191" s="64" t="s">
        <v>700</v>
      </c>
      <c r="E191" s="9">
        <f t="shared" si="19"/>
        <v>1462.9999950285624</v>
      </c>
      <c r="F191" s="9">
        <f t="shared" si="20"/>
        <v>1463</v>
      </c>
      <c r="G191" s="15"/>
      <c r="H191" s="9"/>
      <c r="I191" s="9"/>
      <c r="J191" s="9"/>
      <c r="K191" s="9"/>
      <c r="L191" s="9">
        <f t="shared" si="28"/>
        <v>-7.700000423938036E-6</v>
      </c>
      <c r="M191" s="15"/>
      <c r="N191" s="9">
        <f t="shared" si="29"/>
        <v>-7.700000423938036E-6</v>
      </c>
      <c r="O191" s="9">
        <f t="shared" ca="1" si="30"/>
        <v>-1.1642359132830675E-2</v>
      </c>
      <c r="P191" s="9"/>
      <c r="Q191" s="40">
        <f t="shared" si="21"/>
        <v>26919.843000000001</v>
      </c>
      <c r="R191" s="15"/>
    </row>
    <row r="192" spans="1:18" x14ac:dyDescent="0.2">
      <c r="A192" s="63" t="s">
        <v>1699</v>
      </c>
      <c r="B192" s="28" t="s">
        <v>676</v>
      </c>
      <c r="C192" s="64">
        <v>41938.347999999998</v>
      </c>
      <c r="D192" s="64" t="s">
        <v>700</v>
      </c>
      <c r="E192" s="9">
        <f t="shared" si="19"/>
        <v>1463.0032232345063</v>
      </c>
      <c r="F192" s="9">
        <f t="shared" si="20"/>
        <v>1463</v>
      </c>
      <c r="G192" s="15"/>
      <c r="H192" s="9"/>
      <c r="I192" s="9"/>
      <c r="J192" s="9"/>
      <c r="K192" s="9"/>
      <c r="L192" s="9">
        <f t="shared" si="28"/>
        <v>4.9922999969567172E-3</v>
      </c>
      <c r="M192" s="15"/>
      <c r="N192" s="9">
        <f t="shared" si="29"/>
        <v>4.9922999969567172E-3</v>
      </c>
      <c r="O192" s="9">
        <f t="shared" ca="1" si="30"/>
        <v>-1.1642359132830675E-2</v>
      </c>
      <c r="P192" s="9"/>
      <c r="Q192" s="40">
        <f t="shared" si="21"/>
        <v>26919.847999999998</v>
      </c>
      <c r="R192" s="15"/>
    </row>
    <row r="193" spans="1:18" x14ac:dyDescent="0.2">
      <c r="A193" s="63" t="s">
        <v>1699</v>
      </c>
      <c r="B193" s="28" t="s">
        <v>676</v>
      </c>
      <c r="C193" s="64">
        <v>41938.35</v>
      </c>
      <c r="D193" s="64" t="s">
        <v>700</v>
      </c>
      <c r="E193" s="9">
        <f t="shared" si="19"/>
        <v>1463.0045145168849</v>
      </c>
      <c r="F193" s="9">
        <f t="shared" si="20"/>
        <v>1463</v>
      </c>
      <c r="G193" s="15"/>
      <c r="H193" s="9"/>
      <c r="I193" s="9"/>
      <c r="J193" s="9"/>
      <c r="K193" s="9"/>
      <c r="L193" s="9">
        <f t="shared" si="28"/>
        <v>6.9922999973641708E-3</v>
      </c>
      <c r="M193" s="15"/>
      <c r="N193" s="9">
        <f t="shared" si="29"/>
        <v>6.9922999973641708E-3</v>
      </c>
      <c r="O193" s="9">
        <f t="shared" ca="1" si="30"/>
        <v>-1.1642359132830675E-2</v>
      </c>
      <c r="P193" s="9"/>
      <c r="Q193" s="40">
        <f t="shared" si="21"/>
        <v>26919.85</v>
      </c>
      <c r="R193" s="15"/>
    </row>
    <row r="194" spans="1:18" x14ac:dyDescent="0.2">
      <c r="A194" s="63" t="s">
        <v>1708</v>
      </c>
      <c r="B194" s="28" t="s">
        <v>676</v>
      </c>
      <c r="C194" s="64">
        <v>41983.245999999999</v>
      </c>
      <c r="D194" s="64" t="s">
        <v>700</v>
      </c>
      <c r="E194" s="9">
        <f t="shared" si="19"/>
        <v>1491.9912213458774</v>
      </c>
      <c r="F194" s="9">
        <f t="shared" si="20"/>
        <v>1492</v>
      </c>
      <c r="G194" s="15"/>
      <c r="H194" s="9"/>
      <c r="I194" s="9"/>
      <c r="J194" s="9"/>
      <c r="K194" s="9"/>
      <c r="L194" s="9">
        <f t="shared" si="28"/>
        <v>-1.3596800003142562E-2</v>
      </c>
      <c r="M194" s="15"/>
      <c r="N194" s="9">
        <f t="shared" si="29"/>
        <v>-1.3596800003142562E-2</v>
      </c>
      <c r="O194" s="9">
        <f t="shared" ca="1" si="30"/>
        <v>-1.1443445320063979E-2</v>
      </c>
      <c r="P194" s="9"/>
      <c r="Q194" s="40">
        <f t="shared" si="21"/>
        <v>26964.745999999999</v>
      </c>
      <c r="R194" s="15"/>
    </row>
    <row r="195" spans="1:18" x14ac:dyDescent="0.2">
      <c r="A195" s="63" t="s">
        <v>781</v>
      </c>
      <c r="B195" s="28" t="s">
        <v>676</v>
      </c>
      <c r="C195" s="64">
        <v>42212.487000000001</v>
      </c>
      <c r="D195" s="64" t="s">
        <v>700</v>
      </c>
      <c r="E195" s="9">
        <f t="shared" si="19"/>
        <v>1639.998653192479</v>
      </c>
      <c r="F195" s="9">
        <f t="shared" si="20"/>
        <v>1640</v>
      </c>
      <c r="G195" s="15"/>
      <c r="H195" s="9"/>
      <c r="I195" s="9"/>
      <c r="J195" s="9"/>
      <c r="K195" s="9"/>
      <c r="L195" s="9">
        <f t="shared" si="28"/>
        <v>-2.0860000004176982E-3</v>
      </c>
      <c r="M195" s="15"/>
      <c r="N195" s="9">
        <f t="shared" si="29"/>
        <v>-2.0860000004176982E-3</v>
      </c>
      <c r="O195" s="9">
        <f t="shared" ca="1" si="30"/>
        <v>-1.0428298965254625E-2</v>
      </c>
      <c r="P195" s="9"/>
      <c r="Q195" s="40">
        <f t="shared" si="21"/>
        <v>27193.987000000001</v>
      </c>
      <c r="R195" s="15"/>
    </row>
    <row r="196" spans="1:18" x14ac:dyDescent="0.2">
      <c r="A196" s="63" t="s">
        <v>781</v>
      </c>
      <c r="B196" s="28" t="s">
        <v>676</v>
      </c>
      <c r="C196" s="64">
        <v>42257.368000000002</v>
      </c>
      <c r="D196" s="64" t="s">
        <v>700</v>
      </c>
      <c r="E196" s="9">
        <f t="shared" si="19"/>
        <v>1668.9756754036343</v>
      </c>
      <c r="F196" s="9">
        <f t="shared" si="20"/>
        <v>1669</v>
      </c>
      <c r="G196" s="15"/>
      <c r="H196" s="9"/>
      <c r="I196" s="9"/>
      <c r="J196" s="9"/>
      <c r="K196" s="9"/>
      <c r="L196" s="9">
        <f t="shared" si="28"/>
        <v>-3.7675100000342354E-2</v>
      </c>
      <c r="M196" s="15"/>
      <c r="N196" s="9">
        <f t="shared" si="29"/>
        <v>-3.7675100000342354E-2</v>
      </c>
      <c r="O196" s="9">
        <f t="shared" ca="1" si="30"/>
        <v>-1.0229385152487929E-2</v>
      </c>
      <c r="P196" s="9"/>
      <c r="Q196" s="40">
        <f t="shared" si="21"/>
        <v>27238.868000000002</v>
      </c>
      <c r="R196" s="15"/>
    </row>
    <row r="197" spans="1:18" x14ac:dyDescent="0.2">
      <c r="A197" s="63" t="s">
        <v>781</v>
      </c>
      <c r="B197" s="28" t="s">
        <v>676</v>
      </c>
      <c r="C197" s="64">
        <v>42257.394</v>
      </c>
      <c r="D197" s="64" t="s">
        <v>700</v>
      </c>
      <c r="E197" s="9">
        <f t="shared" si="19"/>
        <v>1668.9924620745514</v>
      </c>
      <c r="F197" s="9">
        <f t="shared" si="20"/>
        <v>1669</v>
      </c>
      <c r="G197" s="15"/>
      <c r="H197" s="9"/>
      <c r="I197" s="9"/>
      <c r="J197" s="9"/>
      <c r="K197" s="9"/>
      <c r="L197" s="9">
        <f t="shared" si="28"/>
        <v>-1.1675100002321415E-2</v>
      </c>
      <c r="M197" s="15"/>
      <c r="N197" s="9">
        <f t="shared" si="29"/>
        <v>-1.1675100002321415E-2</v>
      </c>
      <c r="O197" s="9">
        <f t="shared" ca="1" si="30"/>
        <v>-1.0229385152487929E-2</v>
      </c>
      <c r="P197" s="9"/>
      <c r="Q197" s="40">
        <f t="shared" si="21"/>
        <v>27238.894</v>
      </c>
    </row>
    <row r="198" spans="1:18" x14ac:dyDescent="0.2">
      <c r="A198" s="63" t="s">
        <v>783</v>
      </c>
      <c r="B198" s="28" t="s">
        <v>676</v>
      </c>
      <c r="C198" s="64">
        <v>42288.383000000002</v>
      </c>
      <c r="D198" s="64" t="s">
        <v>700</v>
      </c>
      <c r="E198" s="9">
        <f t="shared" si="19"/>
        <v>1689.0002368857522</v>
      </c>
      <c r="F198" s="9">
        <f t="shared" si="20"/>
        <v>1689</v>
      </c>
      <c r="G198" s="15"/>
      <c r="H198" s="9"/>
      <c r="I198" s="9"/>
      <c r="J198" s="9"/>
      <c r="K198" s="9"/>
      <c r="L198" s="9">
        <f t="shared" si="28"/>
        <v>3.6689999978989363E-4</v>
      </c>
      <c r="M198" s="15"/>
      <c r="N198" s="9">
        <f t="shared" si="29"/>
        <v>3.6689999978989363E-4</v>
      </c>
      <c r="O198" s="9">
        <f t="shared" ca="1" si="30"/>
        <v>-1.0092203212648827E-2</v>
      </c>
      <c r="P198" s="9"/>
      <c r="Q198" s="40">
        <f t="shared" si="21"/>
        <v>27269.883000000002</v>
      </c>
    </row>
    <row r="199" spans="1:18" x14ac:dyDescent="0.2">
      <c r="A199" s="63" t="s">
        <v>783</v>
      </c>
      <c r="B199" s="28" t="s">
        <v>676</v>
      </c>
      <c r="C199" s="64">
        <v>42291.478999999999</v>
      </c>
      <c r="D199" s="64" t="s">
        <v>700</v>
      </c>
      <c r="E199" s="9">
        <f t="shared" si="19"/>
        <v>1690.9991420074223</v>
      </c>
      <c r="F199" s="9">
        <f t="shared" si="20"/>
        <v>1691</v>
      </c>
      <c r="G199" s="15"/>
      <c r="H199" s="9"/>
      <c r="I199" s="9"/>
      <c r="J199" s="9"/>
      <c r="K199" s="9"/>
      <c r="L199" s="9">
        <f t="shared" si="28"/>
        <v>-1.3289000053191558E-3</v>
      </c>
      <c r="M199" s="15"/>
      <c r="N199" s="9">
        <f t="shared" si="29"/>
        <v>-1.3289000053191558E-3</v>
      </c>
      <c r="O199" s="9">
        <f t="shared" ca="1" si="30"/>
        <v>-1.0078485018664917E-2</v>
      </c>
      <c r="P199" s="9"/>
      <c r="Q199" s="40">
        <f t="shared" si="21"/>
        <v>27272.978999999999</v>
      </c>
    </row>
    <row r="200" spans="1:18" x14ac:dyDescent="0.2">
      <c r="A200" s="63" t="s">
        <v>783</v>
      </c>
      <c r="B200" s="28" t="s">
        <v>676</v>
      </c>
      <c r="C200" s="64">
        <v>42302.319000000003</v>
      </c>
      <c r="D200" s="64" t="s">
        <v>700</v>
      </c>
      <c r="E200" s="9">
        <f t="shared" si="19"/>
        <v>1697.9978924980312</v>
      </c>
      <c r="F200" s="9">
        <f t="shared" si="20"/>
        <v>1698</v>
      </c>
      <c r="G200" s="15"/>
      <c r="H200" s="9"/>
      <c r="I200" s="9"/>
      <c r="J200" s="9"/>
      <c r="K200" s="9"/>
      <c r="L200" s="9">
        <f t="shared" si="28"/>
        <v>-3.2642000005580485E-3</v>
      </c>
      <c r="M200" s="15"/>
      <c r="N200" s="9">
        <f t="shared" si="29"/>
        <v>-3.2642000005580485E-3</v>
      </c>
      <c r="O200" s="9">
        <f t="shared" ca="1" si="30"/>
        <v>-1.0030471339721231E-2</v>
      </c>
      <c r="P200" s="9"/>
      <c r="Q200" s="40">
        <f t="shared" si="21"/>
        <v>27283.819000000003</v>
      </c>
    </row>
    <row r="201" spans="1:18" x14ac:dyDescent="0.2">
      <c r="A201" s="63" t="s">
        <v>783</v>
      </c>
      <c r="B201" s="28" t="s">
        <v>676</v>
      </c>
      <c r="C201" s="64">
        <v>42302.319000000003</v>
      </c>
      <c r="D201" s="64" t="s">
        <v>700</v>
      </c>
      <c r="E201" s="9">
        <f t="shared" si="19"/>
        <v>1697.9978924980312</v>
      </c>
      <c r="F201" s="9">
        <f t="shared" si="20"/>
        <v>1698</v>
      </c>
      <c r="G201" s="15"/>
      <c r="H201" s="9"/>
      <c r="I201" s="9"/>
      <c r="J201" s="9"/>
      <c r="K201" s="9"/>
      <c r="L201" s="9">
        <f t="shared" si="28"/>
        <v>-3.2642000005580485E-3</v>
      </c>
      <c r="M201" s="15"/>
      <c r="N201" s="9">
        <f t="shared" si="29"/>
        <v>-3.2642000005580485E-3</v>
      </c>
      <c r="O201" s="9">
        <f t="shared" ca="1" si="30"/>
        <v>-1.0030471339721231E-2</v>
      </c>
      <c r="P201" s="9"/>
      <c r="Q201" s="40">
        <f t="shared" si="21"/>
        <v>27283.819000000003</v>
      </c>
    </row>
    <row r="202" spans="1:18" x14ac:dyDescent="0.2">
      <c r="A202" s="63" t="s">
        <v>1723</v>
      </c>
      <c r="B202" s="28" t="s">
        <v>676</v>
      </c>
      <c r="C202" s="64">
        <v>42455.661999999997</v>
      </c>
      <c r="D202" s="64" t="s">
        <v>700</v>
      </c>
      <c r="E202" s="9">
        <f t="shared" si="19"/>
        <v>1797.0024493689762</v>
      </c>
      <c r="F202" s="9">
        <f t="shared" si="20"/>
        <v>1797</v>
      </c>
      <c r="G202" s="15"/>
      <c r="H202" s="9"/>
      <c r="I202" s="9"/>
      <c r="J202" s="9"/>
      <c r="K202" s="9"/>
      <c r="L202" s="9">
        <f t="shared" si="28"/>
        <v>3.7936999942758121E-3</v>
      </c>
      <c r="M202" s="15"/>
      <c r="N202" s="9">
        <f t="shared" si="29"/>
        <v>3.7936999942758121E-3</v>
      </c>
      <c r="O202" s="9">
        <f t="shared" ca="1" si="30"/>
        <v>-9.3514207375176781E-3</v>
      </c>
      <c r="P202" s="9"/>
      <c r="Q202" s="40">
        <f t="shared" si="21"/>
        <v>27437.161999999997</v>
      </c>
    </row>
    <row r="203" spans="1:18" x14ac:dyDescent="0.2">
      <c r="A203" s="63" t="s">
        <v>785</v>
      </c>
      <c r="B203" s="28" t="s">
        <v>676</v>
      </c>
      <c r="C203" s="64">
        <v>42528.462</v>
      </c>
      <c r="D203" s="64" t="s">
        <v>700</v>
      </c>
      <c r="E203" s="9">
        <f t="shared" si="19"/>
        <v>1844.0051279405795</v>
      </c>
      <c r="F203" s="9">
        <f t="shared" si="20"/>
        <v>1844</v>
      </c>
      <c r="G203" s="15"/>
      <c r="H203" s="9"/>
      <c r="I203" s="9"/>
      <c r="J203" s="9"/>
      <c r="K203" s="9"/>
      <c r="L203" s="9">
        <f t="shared" si="28"/>
        <v>7.9423999995924532E-3</v>
      </c>
      <c r="M203" s="15"/>
      <c r="N203" s="9">
        <f t="shared" si="29"/>
        <v>7.9423999995924532E-3</v>
      </c>
      <c r="O203" s="9">
        <f t="shared" ca="1" si="30"/>
        <v>-9.0290431788957893E-3</v>
      </c>
      <c r="P203" s="9"/>
      <c r="Q203" s="40">
        <f t="shared" si="21"/>
        <v>27509.962</v>
      </c>
    </row>
    <row r="204" spans="1:18" x14ac:dyDescent="0.2">
      <c r="A204" s="63" t="s">
        <v>1728</v>
      </c>
      <c r="B204" s="28" t="s">
        <v>676</v>
      </c>
      <c r="C204" s="64">
        <v>42576.464999999997</v>
      </c>
      <c r="D204" s="64" t="s">
        <v>700</v>
      </c>
      <c r="E204" s="9">
        <f t="shared" si="19"/>
        <v>1874.9978419443219</v>
      </c>
      <c r="F204" s="9">
        <f t="shared" si="20"/>
        <v>1875</v>
      </c>
      <c r="G204" s="15"/>
      <c r="H204" s="9"/>
      <c r="I204" s="9"/>
      <c r="J204" s="9"/>
      <c r="K204" s="9"/>
      <c r="L204" s="9">
        <f t="shared" si="28"/>
        <v>-3.3425000074203126E-3</v>
      </c>
      <c r="M204" s="15"/>
      <c r="N204" s="9">
        <f t="shared" si="29"/>
        <v>-3.3425000074203126E-3</v>
      </c>
      <c r="O204" s="9">
        <f t="shared" ca="1" si="30"/>
        <v>-8.8164111721451815E-3</v>
      </c>
      <c r="P204" s="9"/>
      <c r="Q204" s="40">
        <f t="shared" si="21"/>
        <v>27557.964999999997</v>
      </c>
    </row>
    <row r="205" spans="1:18" x14ac:dyDescent="0.2">
      <c r="A205" s="63" t="s">
        <v>1728</v>
      </c>
      <c r="B205" s="28" t="s">
        <v>676</v>
      </c>
      <c r="C205" s="64">
        <v>42596.58</v>
      </c>
      <c r="D205" s="64" t="s">
        <v>700</v>
      </c>
      <c r="E205" s="9">
        <f t="shared" si="19"/>
        <v>1887.9849144644868</v>
      </c>
      <c r="F205" s="9">
        <f t="shared" si="20"/>
        <v>1888</v>
      </c>
      <c r="G205" s="15"/>
      <c r="H205" s="9"/>
      <c r="I205" s="9"/>
      <c r="J205" s="9"/>
      <c r="K205" s="9"/>
      <c r="L205" s="9">
        <f t="shared" si="28"/>
        <v>-2.3365200002444908E-2</v>
      </c>
      <c r="M205" s="15"/>
      <c r="N205" s="9">
        <f t="shared" si="29"/>
        <v>-2.3365200002444908E-2</v>
      </c>
      <c r="O205" s="9">
        <f t="shared" ca="1" si="30"/>
        <v>-8.7272429112497645E-3</v>
      </c>
      <c r="P205" s="9"/>
      <c r="Q205" s="40">
        <f t="shared" si="21"/>
        <v>27578.080000000002</v>
      </c>
    </row>
    <row r="206" spans="1:18" x14ac:dyDescent="0.2">
      <c r="A206" s="63" t="s">
        <v>1728</v>
      </c>
      <c r="B206" s="28" t="s">
        <v>676</v>
      </c>
      <c r="C206" s="64">
        <v>42607.445</v>
      </c>
      <c r="D206" s="64" t="s">
        <v>700</v>
      </c>
      <c r="E206" s="9">
        <f t="shared" si="19"/>
        <v>1894.9998059848215</v>
      </c>
      <c r="F206" s="9">
        <f t="shared" si="20"/>
        <v>1895</v>
      </c>
      <c r="G206" s="15"/>
      <c r="H206" s="9"/>
      <c r="I206" s="9"/>
      <c r="J206" s="9"/>
      <c r="K206" s="9"/>
      <c r="L206" s="9">
        <f t="shared" si="28"/>
        <v>-3.0050000350456685E-4</v>
      </c>
      <c r="M206" s="15"/>
      <c r="N206" s="9">
        <f t="shared" si="29"/>
        <v>-3.0050000350456685E-4</v>
      </c>
      <c r="O206" s="9">
        <f t="shared" ca="1" si="30"/>
        <v>-8.679229232306079E-3</v>
      </c>
      <c r="P206" s="9"/>
      <c r="Q206" s="40">
        <f t="shared" si="21"/>
        <v>27588.945</v>
      </c>
    </row>
    <row r="207" spans="1:18" x14ac:dyDescent="0.2">
      <c r="A207" s="63" t="s">
        <v>1728</v>
      </c>
      <c r="B207" s="28" t="s">
        <v>676</v>
      </c>
      <c r="C207" s="64">
        <v>42621.383000000002</v>
      </c>
      <c r="D207" s="64" t="s">
        <v>700</v>
      </c>
      <c r="E207" s="9">
        <f t="shared" si="19"/>
        <v>1903.9987528794791</v>
      </c>
      <c r="F207" s="9">
        <f t="shared" si="20"/>
        <v>1904</v>
      </c>
      <c r="G207" s="15"/>
      <c r="H207" s="9"/>
      <c r="I207" s="9"/>
      <c r="J207" s="9"/>
      <c r="K207" s="9"/>
      <c r="L207" s="9">
        <f t="shared" si="28"/>
        <v>-1.9316000034450553E-3</v>
      </c>
      <c r="M207" s="15"/>
      <c r="N207" s="9">
        <f t="shared" si="29"/>
        <v>-1.9316000034450553E-3</v>
      </c>
      <c r="O207" s="9">
        <f t="shared" ca="1" si="30"/>
        <v>-8.6174973593784836E-3</v>
      </c>
      <c r="P207" s="9"/>
      <c r="Q207" s="40">
        <f t="shared" si="21"/>
        <v>27602.883000000002</v>
      </c>
    </row>
    <row r="208" spans="1:18" x14ac:dyDescent="0.2">
      <c r="A208" s="63" t="s">
        <v>1728</v>
      </c>
      <c r="B208" s="28" t="s">
        <v>676</v>
      </c>
      <c r="C208" s="64">
        <v>42621.391000000003</v>
      </c>
      <c r="D208" s="64" t="s">
        <v>700</v>
      </c>
      <c r="E208" s="9">
        <f t="shared" si="19"/>
        <v>1904.0039180089934</v>
      </c>
      <c r="F208" s="9">
        <f t="shared" si="20"/>
        <v>1904</v>
      </c>
      <c r="G208" s="15"/>
      <c r="H208" s="9"/>
      <c r="I208" s="9"/>
      <c r="J208" s="9"/>
      <c r="K208" s="9"/>
      <c r="L208" s="9">
        <f t="shared" si="28"/>
        <v>6.0683999981847592E-3</v>
      </c>
      <c r="M208" s="15"/>
      <c r="N208" s="9">
        <f t="shared" si="29"/>
        <v>6.0683999981847592E-3</v>
      </c>
      <c r="O208" s="9">
        <f t="shared" ca="1" si="30"/>
        <v>-8.6174973593784836E-3</v>
      </c>
      <c r="P208" s="9"/>
      <c r="Q208" s="40">
        <f t="shared" si="21"/>
        <v>27602.891000000003</v>
      </c>
    </row>
    <row r="209" spans="1:17" x14ac:dyDescent="0.2">
      <c r="A209" s="63" t="s">
        <v>1728</v>
      </c>
      <c r="B209" s="28" t="s">
        <v>676</v>
      </c>
      <c r="C209" s="64">
        <v>42638.423000000003</v>
      </c>
      <c r="D209" s="64" t="s">
        <v>700</v>
      </c>
      <c r="E209" s="9">
        <f t="shared" si="19"/>
        <v>1915.0004787429423</v>
      </c>
      <c r="F209" s="9">
        <f t="shared" si="20"/>
        <v>1915</v>
      </c>
      <c r="G209" s="15"/>
      <c r="H209" s="9"/>
      <c r="I209" s="9"/>
      <c r="J209" s="9"/>
      <c r="K209" s="9"/>
      <c r="L209" s="9">
        <f t="shared" si="28"/>
        <v>7.4150000000372529E-4</v>
      </c>
      <c r="M209" s="15"/>
      <c r="N209" s="9">
        <f t="shared" si="29"/>
        <v>7.4150000000372529E-4</v>
      </c>
      <c r="O209" s="9">
        <f t="shared" ca="1" si="30"/>
        <v>-8.5420472924669782E-3</v>
      </c>
      <c r="P209" s="9"/>
      <c r="Q209" s="40">
        <f t="shared" si="21"/>
        <v>27619.923000000003</v>
      </c>
    </row>
    <row r="210" spans="1:17" x14ac:dyDescent="0.2">
      <c r="A210" s="10" t="s">
        <v>685</v>
      </c>
      <c r="B210" s="37"/>
      <c r="C210" s="12">
        <v>42652.363599999997</v>
      </c>
      <c r="D210" s="12">
        <v>4.0000000000000002E-4</v>
      </c>
      <c r="E210" s="9">
        <f t="shared" si="19"/>
        <v>1924.0011043046868</v>
      </c>
      <c r="F210" s="9">
        <f t="shared" si="20"/>
        <v>1924</v>
      </c>
      <c r="G210" s="9">
        <f>+C210-(C$7+F210*C$8)</f>
        <v>1.7103999925893731E-3</v>
      </c>
      <c r="H210" s="9"/>
      <c r="I210" s="9"/>
      <c r="J210" s="9"/>
      <c r="K210" s="9"/>
      <c r="L210" s="9">
        <f>+G210</f>
        <v>1.7103999925893731E-3</v>
      </c>
      <c r="M210" s="9"/>
      <c r="N210" s="9"/>
      <c r="O210" s="9"/>
      <c r="P210" s="9"/>
      <c r="Q210" s="40">
        <f t="shared" si="21"/>
        <v>27633.863599999997</v>
      </c>
    </row>
    <row r="211" spans="1:17" x14ac:dyDescent="0.2">
      <c r="A211" s="63" t="s">
        <v>787</v>
      </c>
      <c r="B211" s="28" t="s">
        <v>676</v>
      </c>
      <c r="C211" s="64">
        <v>42669.417999999998</v>
      </c>
      <c r="D211" s="64" t="s">
        <v>700</v>
      </c>
      <c r="E211" s="9">
        <f t="shared" si="19"/>
        <v>1935.0121274012743</v>
      </c>
      <c r="F211" s="9">
        <f t="shared" si="20"/>
        <v>1935</v>
      </c>
      <c r="G211" s="15"/>
      <c r="H211" s="9"/>
      <c r="I211" s="9"/>
      <c r="J211" s="9"/>
      <c r="K211" s="9"/>
      <c r="L211" s="9">
        <f>+C211-(C$7+F211*C$8)</f>
        <v>1.8783499996061437E-2</v>
      </c>
      <c r="M211" s="15"/>
      <c r="N211" s="9">
        <f>+L211</f>
        <v>1.8783499996061437E-2</v>
      </c>
      <c r="O211" s="9">
        <f ca="1">+C$11+C$12*F211</f>
        <v>-8.4048653526278758E-3</v>
      </c>
      <c r="P211" s="9"/>
      <c r="Q211" s="40">
        <f t="shared" si="21"/>
        <v>27650.917999999998</v>
      </c>
    </row>
    <row r="212" spans="1:17" x14ac:dyDescent="0.2">
      <c r="A212" s="63" t="s">
        <v>1748</v>
      </c>
      <c r="B212" s="28" t="s">
        <v>676</v>
      </c>
      <c r="C212" s="64">
        <v>42833.574999999997</v>
      </c>
      <c r="D212" s="64" t="s">
        <v>700</v>
      </c>
      <c r="E212" s="9">
        <f t="shared" si="19"/>
        <v>2040.998648091911</v>
      </c>
      <c r="F212" s="9">
        <f t="shared" si="20"/>
        <v>2041</v>
      </c>
      <c r="G212" s="15"/>
      <c r="H212" s="9"/>
      <c r="I212" s="9"/>
      <c r="J212" s="9"/>
      <c r="K212" s="9"/>
      <c r="L212" s="9">
        <f>+C212-(C$7+F212*C$8)</f>
        <v>-2.0939000023645349E-3</v>
      </c>
      <c r="M212" s="15"/>
      <c r="N212" s="9">
        <f>+L212</f>
        <v>-2.0939000023645349E-3</v>
      </c>
      <c r="O212" s="9">
        <f ca="1">+C$11+C$12*F212</f>
        <v>-7.6778010714806371E-3</v>
      </c>
      <c r="P212" s="9"/>
      <c r="Q212" s="40">
        <f t="shared" si="21"/>
        <v>27815.074999999997</v>
      </c>
    </row>
    <row r="213" spans="1:17" x14ac:dyDescent="0.2">
      <c r="A213" s="63" t="s">
        <v>1751</v>
      </c>
      <c r="B213" s="28" t="s">
        <v>676</v>
      </c>
      <c r="C213" s="64">
        <v>42878.485999999997</v>
      </c>
      <c r="D213" s="64" t="s">
        <v>700</v>
      </c>
      <c r="E213" s="9">
        <f t="shared" ref="E213:E276" si="31">+(C213-C$7)/C$8</f>
        <v>2069.9950395387409</v>
      </c>
      <c r="F213" s="9">
        <f t="shared" ref="F213:F276" si="32">ROUND(2*E213,0)/2</f>
        <v>2070</v>
      </c>
      <c r="G213" s="15"/>
      <c r="H213" s="9"/>
      <c r="I213" s="9"/>
      <c r="J213" s="9"/>
      <c r="K213" s="9"/>
      <c r="L213" s="9">
        <f>+C213-(C$7+F213*C$8)</f>
        <v>-7.6830000034533441E-3</v>
      </c>
      <c r="M213" s="15"/>
      <c r="N213" s="9">
        <f>+L213</f>
        <v>-7.6830000034533441E-3</v>
      </c>
      <c r="O213" s="9">
        <f ca="1">+C$11+C$12*F213</f>
        <v>-7.4788872587139392E-3</v>
      </c>
      <c r="P213" s="9"/>
      <c r="Q213" s="40">
        <f t="shared" ref="Q213:Q276" si="33">+C213-15018.5</f>
        <v>27859.985999999997</v>
      </c>
    </row>
    <row r="214" spans="1:17" x14ac:dyDescent="0.2">
      <c r="A214" s="63" t="s">
        <v>1754</v>
      </c>
      <c r="B214" s="28" t="s">
        <v>676</v>
      </c>
      <c r="C214" s="64">
        <v>42923.409</v>
      </c>
      <c r="D214" s="64" t="s">
        <v>700</v>
      </c>
      <c r="E214" s="9">
        <f t="shared" si="31"/>
        <v>2098.9991786798419</v>
      </c>
      <c r="F214" s="9">
        <f t="shared" si="32"/>
        <v>2099</v>
      </c>
      <c r="G214" s="15"/>
      <c r="H214" s="9"/>
      <c r="I214" s="9"/>
      <c r="J214" s="9"/>
      <c r="K214" s="9"/>
      <c r="L214" s="9">
        <f>+C214-(C$7+F214*C$8)</f>
        <v>-1.2721000020974316E-3</v>
      </c>
      <c r="M214" s="15"/>
      <c r="N214" s="9">
        <f>+L214</f>
        <v>-1.2721000020974316E-3</v>
      </c>
      <c r="O214" s="9">
        <f ca="1">+C$11+C$12*F214</f>
        <v>-7.279973445947243E-3</v>
      </c>
      <c r="P214" s="9"/>
      <c r="Q214" s="40">
        <f t="shared" si="33"/>
        <v>27904.909</v>
      </c>
    </row>
    <row r="215" spans="1:17" x14ac:dyDescent="0.2">
      <c r="A215" s="63" t="s">
        <v>788</v>
      </c>
      <c r="B215" s="28" t="s">
        <v>676</v>
      </c>
      <c r="C215" s="64">
        <v>42926.51</v>
      </c>
      <c r="D215" s="64" t="s">
        <v>700</v>
      </c>
      <c r="E215" s="9">
        <f t="shared" si="31"/>
        <v>2101.0013120074609</v>
      </c>
      <c r="F215" s="9">
        <f t="shared" si="32"/>
        <v>2101</v>
      </c>
      <c r="G215" s="15"/>
      <c r="H215" s="9"/>
      <c r="I215" s="9"/>
      <c r="J215" s="9"/>
      <c r="K215" s="9"/>
      <c r="L215" s="9">
        <f>+C215-(C$7+F215*C$8)</f>
        <v>2.0320999974501319E-3</v>
      </c>
      <c r="M215" s="15"/>
      <c r="N215" s="9">
        <f>+L215</f>
        <v>2.0320999974501319E-3</v>
      </c>
      <c r="O215" s="9">
        <f ca="1">+C$11+C$12*F215</f>
        <v>-7.2662552519633314E-3</v>
      </c>
      <c r="P215" s="9"/>
      <c r="Q215" s="40">
        <f t="shared" si="33"/>
        <v>27908.010000000002</v>
      </c>
    </row>
    <row r="216" spans="1:17" x14ac:dyDescent="0.2">
      <c r="A216" s="9" t="s">
        <v>632</v>
      </c>
      <c r="B216" s="35"/>
      <c r="C216" s="12">
        <v>42932.705999999998</v>
      </c>
      <c r="D216" s="12"/>
      <c r="E216" s="9">
        <f t="shared" si="31"/>
        <v>2105.0017048155578</v>
      </c>
      <c r="F216" s="9">
        <f t="shared" si="32"/>
        <v>2105</v>
      </c>
      <c r="G216" s="9">
        <f>+C216-(C$7+F216*C$8)</f>
        <v>2.640499995322898E-3</v>
      </c>
      <c r="H216" s="9"/>
      <c r="I216" s="9">
        <f>+G216</f>
        <v>2.640499995322898E-3</v>
      </c>
      <c r="J216" s="9"/>
      <c r="K216" s="9"/>
      <c r="L216" s="9"/>
      <c r="M216" s="9"/>
      <c r="N216" s="9"/>
      <c r="O216" s="9"/>
      <c r="P216" s="9"/>
      <c r="Q216" s="40">
        <f t="shared" si="33"/>
        <v>27914.205999999998</v>
      </c>
    </row>
    <row r="217" spans="1:17" x14ac:dyDescent="0.2">
      <c r="A217" s="9" t="s">
        <v>632</v>
      </c>
      <c r="B217" s="35"/>
      <c r="C217" s="12">
        <v>42932.707000000002</v>
      </c>
      <c r="D217" s="12"/>
      <c r="E217" s="9">
        <f t="shared" si="31"/>
        <v>2105.0023504567494</v>
      </c>
      <c r="F217" s="9">
        <f t="shared" si="32"/>
        <v>2105</v>
      </c>
      <c r="G217" s="9">
        <f>+C217-(C$7+F217*C$8)</f>
        <v>3.6404999991646037E-3</v>
      </c>
      <c r="H217" s="9"/>
      <c r="I217" s="9">
        <f>+G217</f>
        <v>3.6404999991646037E-3</v>
      </c>
      <c r="J217" s="9"/>
      <c r="K217" s="9"/>
      <c r="L217" s="9"/>
      <c r="M217" s="9"/>
      <c r="N217" s="9"/>
      <c r="O217" s="9"/>
      <c r="P217" s="9"/>
      <c r="Q217" s="40">
        <f t="shared" si="33"/>
        <v>27914.207000000002</v>
      </c>
    </row>
    <row r="218" spans="1:17" x14ac:dyDescent="0.2">
      <c r="A218" s="9" t="s">
        <v>632</v>
      </c>
      <c r="B218" s="35"/>
      <c r="C218" s="12">
        <v>42935.798000000003</v>
      </c>
      <c r="D218" s="12"/>
      <c r="E218" s="9">
        <f t="shared" si="31"/>
        <v>2106.9980273724755</v>
      </c>
      <c r="F218" s="9">
        <f t="shared" si="32"/>
        <v>2107</v>
      </c>
      <c r="G218" s="9">
        <f>+C218-(C$7+F218*C$8)</f>
        <v>-3.0552999960491434E-3</v>
      </c>
      <c r="H218" s="9"/>
      <c r="I218" s="9">
        <f>+G218</f>
        <v>-3.0552999960491434E-3</v>
      </c>
      <c r="J218" s="9"/>
      <c r="K218" s="9"/>
      <c r="L218" s="9"/>
      <c r="M218" s="9"/>
      <c r="N218" s="9"/>
      <c r="O218" s="9"/>
      <c r="P218" s="9"/>
      <c r="Q218" s="40">
        <f t="shared" si="33"/>
        <v>27917.298000000003</v>
      </c>
    </row>
    <row r="219" spans="1:17" x14ac:dyDescent="0.2">
      <c r="A219" s="9" t="s">
        <v>632</v>
      </c>
      <c r="B219" s="35"/>
      <c r="C219" s="12">
        <v>42949.743000000002</v>
      </c>
      <c r="D219" s="12"/>
      <c r="E219" s="9">
        <f t="shared" si="31"/>
        <v>2116.0014937554556</v>
      </c>
      <c r="F219" s="9">
        <f t="shared" si="32"/>
        <v>2116</v>
      </c>
      <c r="G219" s="9">
        <f>+C219-(C$7+F219*C$8)</f>
        <v>2.313600001798477E-3</v>
      </c>
      <c r="H219" s="9"/>
      <c r="I219" s="9">
        <f>+G219</f>
        <v>2.313600001798477E-3</v>
      </c>
      <c r="J219" s="9"/>
      <c r="K219" s="9"/>
      <c r="L219" s="9"/>
      <c r="M219" s="9"/>
      <c r="N219" s="9"/>
      <c r="O219" s="9"/>
      <c r="P219" s="9"/>
      <c r="Q219" s="40">
        <f t="shared" si="33"/>
        <v>27931.243000000002</v>
      </c>
    </row>
    <row r="220" spans="1:17" x14ac:dyDescent="0.2">
      <c r="A220" s="9" t="s">
        <v>632</v>
      </c>
      <c r="B220" s="35"/>
      <c r="C220" s="12">
        <v>42949.743999999999</v>
      </c>
      <c r="D220" s="12"/>
      <c r="E220" s="9">
        <f t="shared" si="31"/>
        <v>2116.0021393966426</v>
      </c>
      <c r="F220" s="9">
        <f t="shared" si="32"/>
        <v>2116</v>
      </c>
      <c r="G220" s="9">
        <f>+C220-(C$7+F220*C$8)</f>
        <v>3.313599998364225E-3</v>
      </c>
      <c r="H220" s="9"/>
      <c r="I220" s="9">
        <f>+G220</f>
        <v>3.313599998364225E-3</v>
      </c>
      <c r="J220" s="9"/>
      <c r="K220" s="9"/>
      <c r="L220" s="9"/>
      <c r="M220" s="9"/>
      <c r="N220" s="9"/>
      <c r="O220" s="9"/>
      <c r="P220" s="9"/>
      <c r="Q220" s="40">
        <f t="shared" si="33"/>
        <v>27931.243999999999</v>
      </c>
    </row>
    <row r="221" spans="1:17" x14ac:dyDescent="0.2">
      <c r="A221" s="63" t="s">
        <v>1754</v>
      </c>
      <c r="B221" s="28" t="s">
        <v>676</v>
      </c>
      <c r="C221" s="64">
        <v>42971.421000000002</v>
      </c>
      <c r="D221" s="64" t="s">
        <v>700</v>
      </c>
      <c r="E221" s="9">
        <f t="shared" si="31"/>
        <v>2129.9977034542903</v>
      </c>
      <c r="F221" s="9">
        <f t="shared" si="32"/>
        <v>2130</v>
      </c>
      <c r="G221" s="15"/>
      <c r="H221" s="9"/>
      <c r="I221" s="9"/>
      <c r="J221" s="9"/>
      <c r="K221" s="9"/>
      <c r="L221" s="9">
        <f>+C221-(C$7+F221*C$8)</f>
        <v>-3.5569999963627197E-3</v>
      </c>
      <c r="M221" s="15"/>
      <c r="N221" s="9">
        <f>+L221</f>
        <v>-3.5569999963627197E-3</v>
      </c>
      <c r="O221" s="9">
        <f ca="1">+C$11+C$12*F221</f>
        <v>-7.0673414391966352E-3</v>
      </c>
      <c r="P221" s="9"/>
      <c r="Q221" s="40">
        <f t="shared" si="33"/>
        <v>27952.921000000002</v>
      </c>
    </row>
    <row r="222" spans="1:17" x14ac:dyDescent="0.2">
      <c r="A222" s="63" t="s">
        <v>1754</v>
      </c>
      <c r="B222" s="28" t="s">
        <v>676</v>
      </c>
      <c r="C222" s="64">
        <v>42971.425000000003</v>
      </c>
      <c r="D222" s="64" t="s">
        <v>700</v>
      </c>
      <c r="E222" s="9">
        <f t="shared" si="31"/>
        <v>2130.0002860190475</v>
      </c>
      <c r="F222" s="9">
        <f t="shared" si="32"/>
        <v>2130</v>
      </c>
      <c r="G222" s="15"/>
      <c r="H222" s="9"/>
      <c r="I222" s="9"/>
      <c r="J222" s="9"/>
      <c r="K222" s="9"/>
      <c r="L222" s="9">
        <f>+C222-(C$7+F222*C$8)</f>
        <v>4.4300000445218757E-4</v>
      </c>
      <c r="M222" s="15"/>
      <c r="N222" s="9">
        <f>+L222</f>
        <v>4.4300000445218757E-4</v>
      </c>
      <c r="O222" s="9">
        <f ca="1">+C$11+C$12*F222</f>
        <v>-7.0673414391966352E-3</v>
      </c>
      <c r="P222" s="9"/>
      <c r="Q222" s="40">
        <f t="shared" si="33"/>
        <v>27952.925000000003</v>
      </c>
    </row>
    <row r="223" spans="1:17" x14ac:dyDescent="0.2">
      <c r="A223" s="9" t="s">
        <v>632</v>
      </c>
      <c r="B223" s="35"/>
      <c r="C223" s="12">
        <v>42983.807000000001</v>
      </c>
      <c r="D223" s="12"/>
      <c r="E223" s="9">
        <f t="shared" si="31"/>
        <v>2137.9946152233533</v>
      </c>
      <c r="F223" s="9">
        <f t="shared" si="32"/>
        <v>2138</v>
      </c>
      <c r="G223" s="9">
        <f>+C223-(C$7+F223*C$8)</f>
        <v>-8.3402000018395483E-3</v>
      </c>
      <c r="H223" s="9"/>
      <c r="I223" s="9">
        <f>+G223</f>
        <v>-8.3402000018395483E-3</v>
      </c>
      <c r="J223" s="9"/>
      <c r="K223" s="9"/>
      <c r="L223" s="9"/>
      <c r="M223" s="9"/>
      <c r="N223" s="9"/>
      <c r="O223" s="9"/>
      <c r="P223" s="9"/>
      <c r="Q223" s="40">
        <f t="shared" si="33"/>
        <v>27965.307000000001</v>
      </c>
    </row>
    <row r="224" spans="1:17" x14ac:dyDescent="0.2">
      <c r="A224" s="9" t="s">
        <v>632</v>
      </c>
      <c r="B224" s="35"/>
      <c r="C224" s="12">
        <v>42983.81</v>
      </c>
      <c r="D224" s="12"/>
      <c r="E224" s="9">
        <f t="shared" si="31"/>
        <v>2137.9965521469189</v>
      </c>
      <c r="F224" s="9">
        <f t="shared" si="32"/>
        <v>2138</v>
      </c>
      <c r="G224" s="9">
        <f>+C224-(C$7+F224*C$8)</f>
        <v>-5.3402000048663467E-3</v>
      </c>
      <c r="H224" s="9"/>
      <c r="I224" s="9">
        <f>+G224</f>
        <v>-5.3402000048663467E-3</v>
      </c>
      <c r="J224" s="9"/>
      <c r="K224" s="9"/>
      <c r="L224" s="9"/>
      <c r="M224" s="9"/>
      <c r="N224" s="9"/>
      <c r="O224" s="9"/>
      <c r="P224" s="9"/>
      <c r="Q224" s="40">
        <f t="shared" si="33"/>
        <v>27965.309999999998</v>
      </c>
    </row>
    <row r="225" spans="1:17" x14ac:dyDescent="0.2">
      <c r="A225" s="9" t="s">
        <v>632</v>
      </c>
      <c r="B225" s="35"/>
      <c r="C225" s="12">
        <v>42983.824000000001</v>
      </c>
      <c r="D225" s="12"/>
      <c r="E225" s="9">
        <f t="shared" si="31"/>
        <v>2138.005591123569</v>
      </c>
      <c r="F225" s="9">
        <f t="shared" si="32"/>
        <v>2138</v>
      </c>
      <c r="G225" s="9">
        <f>+C225-(C$7+F225*C$8)</f>
        <v>8.6597999979858287E-3</v>
      </c>
      <c r="H225" s="9"/>
      <c r="I225" s="9">
        <f>+G225</f>
        <v>8.6597999979858287E-3</v>
      </c>
      <c r="J225" s="9"/>
      <c r="K225" s="9"/>
      <c r="L225" s="9"/>
      <c r="M225" s="9"/>
      <c r="N225" s="9"/>
      <c r="O225" s="9"/>
      <c r="P225" s="9"/>
      <c r="Q225" s="40">
        <f t="shared" si="33"/>
        <v>27965.324000000001</v>
      </c>
    </row>
    <row r="226" spans="1:17" x14ac:dyDescent="0.2">
      <c r="A226" s="63" t="s">
        <v>1754</v>
      </c>
      <c r="B226" s="28" t="s">
        <v>676</v>
      </c>
      <c r="C226" s="64">
        <v>43016.345999999998</v>
      </c>
      <c r="D226" s="64" t="s">
        <v>700</v>
      </c>
      <c r="E226" s="9">
        <f t="shared" si="31"/>
        <v>2159.0031338777658</v>
      </c>
      <c r="F226" s="9">
        <f t="shared" si="32"/>
        <v>2159</v>
      </c>
      <c r="G226" s="15"/>
      <c r="H226" s="9"/>
      <c r="I226" s="9"/>
      <c r="J226" s="9"/>
      <c r="K226" s="9"/>
      <c r="L226" s="9">
        <f>+C226-(C$7+F226*C$8)</f>
        <v>4.8538999981246889E-3</v>
      </c>
      <c r="M226" s="15"/>
      <c r="N226" s="9">
        <f>+L226</f>
        <v>4.8538999981246889E-3</v>
      </c>
      <c r="O226" s="9">
        <f ca="1">+C$11+C$12*F226</f>
        <v>-6.8684276264299373E-3</v>
      </c>
      <c r="P226" s="9"/>
      <c r="Q226" s="40">
        <f t="shared" si="33"/>
        <v>27997.845999999998</v>
      </c>
    </row>
    <row r="227" spans="1:17" x14ac:dyDescent="0.2">
      <c r="A227" s="63" t="s">
        <v>1784</v>
      </c>
      <c r="B227" s="28" t="s">
        <v>676</v>
      </c>
      <c r="C227" s="64">
        <v>43047.313000000002</v>
      </c>
      <c r="D227" s="64" t="s">
        <v>700</v>
      </c>
      <c r="E227" s="9">
        <f t="shared" si="31"/>
        <v>2178.9967045828066</v>
      </c>
      <c r="F227" s="9">
        <f t="shared" si="32"/>
        <v>2179</v>
      </c>
      <c r="G227" s="15"/>
      <c r="H227" s="9"/>
      <c r="I227" s="9"/>
      <c r="J227" s="9"/>
      <c r="K227" s="9"/>
      <c r="L227" s="9">
        <f>+C227-(C$7+F227*C$8)</f>
        <v>-5.1040999969700351E-3</v>
      </c>
      <c r="M227" s="15"/>
      <c r="N227" s="9">
        <f>+L227</f>
        <v>-5.1040999969700351E-3</v>
      </c>
      <c r="O227" s="9">
        <f ca="1">+C$11+C$12*F227</f>
        <v>-6.7312456865908348E-3</v>
      </c>
      <c r="P227" s="9"/>
      <c r="Q227" s="40">
        <f t="shared" si="33"/>
        <v>28028.813000000002</v>
      </c>
    </row>
    <row r="228" spans="1:17" x14ac:dyDescent="0.2">
      <c r="A228" s="63" t="s">
        <v>1784</v>
      </c>
      <c r="B228" s="28" t="s">
        <v>676</v>
      </c>
      <c r="C228" s="64">
        <v>43061.252</v>
      </c>
      <c r="D228" s="64" t="s">
        <v>700</v>
      </c>
      <c r="E228" s="9">
        <f t="shared" si="31"/>
        <v>2187.996297118651</v>
      </c>
      <c r="F228" s="9">
        <f t="shared" si="32"/>
        <v>2188</v>
      </c>
      <c r="G228" s="15"/>
      <c r="H228" s="9"/>
      <c r="I228" s="9"/>
      <c r="J228" s="9"/>
      <c r="K228" s="9"/>
      <c r="L228" s="9">
        <f>+C228-(C$7+F228*C$8)</f>
        <v>-5.7352000003447756E-3</v>
      </c>
      <c r="M228" s="15"/>
      <c r="N228" s="9">
        <f>+L228</f>
        <v>-5.7352000003447756E-3</v>
      </c>
      <c r="O228" s="9">
        <f ca="1">+C$11+C$12*F228</f>
        <v>-6.6695138136632394E-3</v>
      </c>
      <c r="P228" s="9"/>
      <c r="Q228" s="40">
        <f t="shared" si="33"/>
        <v>28042.752</v>
      </c>
    </row>
    <row r="229" spans="1:17" x14ac:dyDescent="0.2">
      <c r="A229" s="9" t="s">
        <v>633</v>
      </c>
      <c r="B229" s="35"/>
      <c r="C229" s="12">
        <v>43109.271999999997</v>
      </c>
      <c r="D229" s="12"/>
      <c r="E229" s="9">
        <f t="shared" si="31"/>
        <v>2218.9999870226093</v>
      </c>
      <c r="F229" s="9">
        <f t="shared" si="32"/>
        <v>2219</v>
      </c>
      <c r="G229" s="9">
        <f t="shared" ref="G229:G271" si="34">+C229-(C$7+F229*C$8)</f>
        <v>-2.0100007532164454E-5</v>
      </c>
      <c r="H229" s="9"/>
      <c r="I229" s="9"/>
      <c r="J229" s="9">
        <f>+G229</f>
        <v>-2.0100007532164454E-5</v>
      </c>
      <c r="K229" s="9"/>
      <c r="L229" s="9"/>
      <c r="M229" s="9"/>
      <c r="N229" s="9"/>
      <c r="O229" s="9"/>
      <c r="P229" s="9"/>
      <c r="Q229" s="40">
        <f t="shared" si="33"/>
        <v>28090.771999999997</v>
      </c>
    </row>
    <row r="230" spans="1:17" x14ac:dyDescent="0.2">
      <c r="A230" s="9" t="s">
        <v>632</v>
      </c>
      <c r="B230" s="35"/>
      <c r="C230" s="12">
        <v>43330.745999999999</v>
      </c>
      <c r="D230" s="12"/>
      <c r="E230" s="9">
        <f t="shared" si="31"/>
        <v>2361.9927237529246</v>
      </c>
      <c r="F230" s="9">
        <f t="shared" si="32"/>
        <v>2362</v>
      </c>
      <c r="G230" s="9">
        <f t="shared" si="34"/>
        <v>-1.126980000117328E-2</v>
      </c>
      <c r="H230" s="9"/>
      <c r="I230" s="9">
        <f>+G230</f>
        <v>-1.126980000117328E-2</v>
      </c>
      <c r="J230" s="9"/>
      <c r="K230" s="9"/>
      <c r="L230" s="9"/>
      <c r="M230" s="9"/>
      <c r="N230" s="9"/>
      <c r="O230" s="9"/>
      <c r="P230" s="9"/>
      <c r="Q230" s="40">
        <f t="shared" si="33"/>
        <v>28312.245999999999</v>
      </c>
    </row>
    <row r="231" spans="1:17" x14ac:dyDescent="0.2">
      <c r="A231" s="9" t="s">
        <v>632</v>
      </c>
      <c r="B231" s="35"/>
      <c r="C231" s="12">
        <v>43330.754999999997</v>
      </c>
      <c r="D231" s="12"/>
      <c r="E231" s="9">
        <f t="shared" si="31"/>
        <v>2361.9985345236259</v>
      </c>
      <c r="F231" s="9">
        <f t="shared" si="32"/>
        <v>2362</v>
      </c>
      <c r="G231" s="9">
        <f t="shared" si="34"/>
        <v>-2.2698000029777177E-3</v>
      </c>
      <c r="H231" s="9"/>
      <c r="I231" s="9">
        <f>+G231</f>
        <v>-2.2698000029777177E-3</v>
      </c>
      <c r="J231" s="9"/>
      <c r="K231" s="9"/>
      <c r="L231" s="9"/>
      <c r="M231" s="9"/>
      <c r="N231" s="9"/>
      <c r="O231" s="9"/>
      <c r="P231" s="9"/>
      <c r="Q231" s="40">
        <f t="shared" si="33"/>
        <v>28312.254999999997</v>
      </c>
    </row>
    <row r="232" spans="1:17" x14ac:dyDescent="0.2">
      <c r="A232" s="9" t="s">
        <v>634</v>
      </c>
      <c r="B232" s="35"/>
      <c r="C232" s="12">
        <v>43397.362000000001</v>
      </c>
      <c r="D232" s="12"/>
      <c r="E232" s="9">
        <f t="shared" si="31"/>
        <v>2405.0027572106978</v>
      </c>
      <c r="F232" s="9">
        <f t="shared" si="32"/>
        <v>2405</v>
      </c>
      <c r="G232" s="9">
        <f t="shared" si="34"/>
        <v>4.270500001439359E-3</v>
      </c>
      <c r="H232" s="9"/>
      <c r="I232" s="9"/>
      <c r="J232" s="9">
        <f>+G232</f>
        <v>4.270500001439359E-3</v>
      </c>
      <c r="K232" s="9"/>
      <c r="L232" s="9"/>
      <c r="M232" s="9"/>
      <c r="N232" s="9"/>
      <c r="O232" s="9"/>
      <c r="P232" s="9"/>
      <c r="Q232" s="40">
        <f t="shared" si="33"/>
        <v>28378.862000000001</v>
      </c>
    </row>
    <row r="233" spans="1:17" x14ac:dyDescent="0.2">
      <c r="A233" s="9" t="s">
        <v>635</v>
      </c>
      <c r="B233" s="35"/>
      <c r="C233" s="12">
        <v>43702.493999999999</v>
      </c>
      <c r="D233" s="12"/>
      <c r="E233" s="9">
        <f t="shared" si="31"/>
        <v>2602.0085445446239</v>
      </c>
      <c r="F233" s="9">
        <f t="shared" si="32"/>
        <v>2602</v>
      </c>
      <c r="G233" s="9">
        <f t="shared" si="34"/>
        <v>1.3234199999715202E-2</v>
      </c>
      <c r="H233" s="9"/>
      <c r="I233" s="9"/>
      <c r="J233" s="9">
        <f>+G233</f>
        <v>1.3234199999715202E-2</v>
      </c>
      <c r="K233" s="9"/>
      <c r="L233" s="9"/>
      <c r="M233" s="9"/>
      <c r="N233" s="9"/>
      <c r="O233" s="9"/>
      <c r="P233" s="9"/>
      <c r="Q233" s="40">
        <f t="shared" si="33"/>
        <v>28683.993999999999</v>
      </c>
    </row>
    <row r="234" spans="1:17" x14ac:dyDescent="0.2">
      <c r="A234" s="9" t="s">
        <v>636</v>
      </c>
      <c r="B234" s="35"/>
      <c r="C234" s="12">
        <v>43747.400999999998</v>
      </c>
      <c r="D234" s="12"/>
      <c r="E234" s="9">
        <f t="shared" si="31"/>
        <v>2631.0023534266961</v>
      </c>
      <c r="F234" s="9">
        <f t="shared" si="32"/>
        <v>2631</v>
      </c>
      <c r="G234" s="9">
        <f t="shared" si="34"/>
        <v>3.6450999978114851E-3</v>
      </c>
      <c r="H234" s="9"/>
      <c r="I234" s="9">
        <f>+G234</f>
        <v>3.6450999978114851E-3</v>
      </c>
      <c r="J234" s="9"/>
      <c r="K234" s="9"/>
      <c r="L234" s="9"/>
      <c r="M234" s="9"/>
      <c r="N234" s="9"/>
      <c r="O234" s="9"/>
      <c r="P234" s="9"/>
      <c r="Q234" s="40">
        <f t="shared" si="33"/>
        <v>28728.900999999998</v>
      </c>
    </row>
    <row r="235" spans="1:17" x14ac:dyDescent="0.2">
      <c r="A235" s="9" t="s">
        <v>637</v>
      </c>
      <c r="B235" s="35"/>
      <c r="C235" s="12">
        <v>43764.44</v>
      </c>
      <c r="D235" s="12"/>
      <c r="E235" s="9">
        <f t="shared" si="31"/>
        <v>2642.0034336489725</v>
      </c>
      <c r="F235" s="9">
        <f t="shared" si="32"/>
        <v>2642</v>
      </c>
      <c r="G235" s="9">
        <f t="shared" si="34"/>
        <v>5.3181999974185601E-3</v>
      </c>
      <c r="H235" s="9"/>
      <c r="I235" s="9"/>
      <c r="J235" s="9">
        <f>+G235</f>
        <v>5.3181999974185601E-3</v>
      </c>
      <c r="K235" s="9"/>
      <c r="L235" s="9"/>
      <c r="M235" s="9"/>
      <c r="N235" s="9"/>
      <c r="O235" s="9"/>
      <c r="P235" s="9"/>
      <c r="Q235" s="40">
        <f t="shared" si="33"/>
        <v>28745.940000000002</v>
      </c>
    </row>
    <row r="236" spans="1:17" x14ac:dyDescent="0.2">
      <c r="A236" s="9" t="s">
        <v>638</v>
      </c>
      <c r="B236" s="35"/>
      <c r="C236" s="12">
        <v>43792.324999999997</v>
      </c>
      <c r="D236" s="12"/>
      <c r="E236" s="9">
        <f t="shared" si="31"/>
        <v>2660.0071382089845</v>
      </c>
      <c r="F236" s="9">
        <f t="shared" si="32"/>
        <v>2660</v>
      </c>
      <c r="G236" s="9">
        <f t="shared" si="34"/>
        <v>1.1055999995733146E-2</v>
      </c>
      <c r="H236" s="9"/>
      <c r="I236" s="9"/>
      <c r="J236" s="9">
        <f>+G236</f>
        <v>1.1055999995733146E-2</v>
      </c>
      <c r="K236" s="9"/>
      <c r="L236" s="9"/>
      <c r="M236" s="9"/>
      <c r="N236" s="9"/>
      <c r="O236" s="9"/>
      <c r="P236" s="9"/>
      <c r="Q236" s="40">
        <f t="shared" si="33"/>
        <v>28773.824999999997</v>
      </c>
    </row>
    <row r="237" spans="1:17" x14ac:dyDescent="0.2">
      <c r="A237" s="9" t="s">
        <v>637</v>
      </c>
      <c r="B237" s="35"/>
      <c r="C237" s="12">
        <v>43806.258999999998</v>
      </c>
      <c r="D237" s="12"/>
      <c r="E237" s="9">
        <f t="shared" si="31"/>
        <v>2669.0035025388847</v>
      </c>
      <c r="F237" s="9">
        <f t="shared" si="32"/>
        <v>2669</v>
      </c>
      <c r="G237" s="9">
        <f t="shared" si="34"/>
        <v>5.4248999949777499E-3</v>
      </c>
      <c r="H237" s="9"/>
      <c r="I237" s="9"/>
      <c r="J237" s="9">
        <f>+G237</f>
        <v>5.4248999949777499E-3</v>
      </c>
      <c r="K237" s="9"/>
      <c r="L237" s="9"/>
      <c r="M237" s="9"/>
      <c r="N237" s="9"/>
      <c r="O237" s="9"/>
      <c r="P237" s="9"/>
      <c r="Q237" s="40">
        <f t="shared" si="33"/>
        <v>28787.758999999998</v>
      </c>
    </row>
    <row r="238" spans="1:17" x14ac:dyDescent="0.2">
      <c r="A238" s="9" t="s">
        <v>639</v>
      </c>
      <c r="B238" s="35"/>
      <c r="C238" s="12">
        <v>44001.398000000001</v>
      </c>
      <c r="D238" s="12"/>
      <c r="E238" s="9">
        <f t="shared" si="31"/>
        <v>2794.9932785523997</v>
      </c>
      <c r="F238" s="9">
        <f t="shared" si="32"/>
        <v>2795</v>
      </c>
      <c r="G238" s="9">
        <f t="shared" si="34"/>
        <v>-1.0410499999125022E-2</v>
      </c>
      <c r="H238" s="9"/>
      <c r="I238" s="9"/>
      <c r="J238" s="9">
        <f>+G238</f>
        <v>-1.0410499999125022E-2</v>
      </c>
      <c r="K238" s="9"/>
      <c r="L238" s="9"/>
      <c r="M238" s="9"/>
      <c r="N238" s="9"/>
      <c r="O238" s="9"/>
      <c r="P238" s="9"/>
      <c r="Q238" s="40">
        <f t="shared" si="33"/>
        <v>28982.898000000001</v>
      </c>
    </row>
    <row r="239" spans="1:17" x14ac:dyDescent="0.2">
      <c r="A239" s="9" t="s">
        <v>632</v>
      </c>
      <c r="B239" s="35"/>
      <c r="C239" s="12">
        <v>44010.696000000004</v>
      </c>
      <c r="D239" s="12"/>
      <c r="E239" s="9">
        <f t="shared" si="31"/>
        <v>2800.9964503293072</v>
      </c>
      <c r="F239" s="9">
        <f t="shared" si="32"/>
        <v>2801</v>
      </c>
      <c r="G239" s="9">
        <f t="shared" si="34"/>
        <v>-5.4978999978629872E-3</v>
      </c>
      <c r="H239" s="9"/>
      <c r="I239" s="9">
        <f>+G239</f>
        <v>-5.4978999978629872E-3</v>
      </c>
      <c r="J239" s="9"/>
      <c r="K239" s="9"/>
      <c r="L239" s="9"/>
      <c r="M239" s="9"/>
      <c r="N239" s="9"/>
      <c r="O239" s="9"/>
      <c r="P239" s="9"/>
      <c r="Q239" s="40">
        <f t="shared" si="33"/>
        <v>28992.196000000004</v>
      </c>
    </row>
    <row r="240" spans="1:17" x14ac:dyDescent="0.2">
      <c r="A240" s="9" t="s">
        <v>640</v>
      </c>
      <c r="B240" s="35"/>
      <c r="C240" s="12">
        <v>44083.519</v>
      </c>
      <c r="D240" s="12"/>
      <c r="E240" s="9">
        <f t="shared" si="31"/>
        <v>2848.0139786482578</v>
      </c>
      <c r="F240" s="9">
        <f t="shared" si="32"/>
        <v>2848</v>
      </c>
      <c r="G240" s="9">
        <f t="shared" si="34"/>
        <v>2.1650800001225434E-2</v>
      </c>
      <c r="H240" s="9"/>
      <c r="I240" s="9"/>
      <c r="J240" s="9"/>
      <c r="K240" s="9">
        <f>+G240</f>
        <v>2.1650800001225434E-2</v>
      </c>
      <c r="L240" s="9"/>
      <c r="M240" s="9"/>
      <c r="N240" s="9"/>
      <c r="O240" s="9"/>
      <c r="P240" s="9"/>
      <c r="Q240" s="40">
        <f t="shared" si="33"/>
        <v>29065.019</v>
      </c>
    </row>
    <row r="241" spans="1:17" x14ac:dyDescent="0.2">
      <c r="A241" s="9" t="s">
        <v>641</v>
      </c>
      <c r="B241" s="35"/>
      <c r="C241" s="12">
        <v>44125.321000000004</v>
      </c>
      <c r="D241" s="12"/>
      <c r="E241" s="9">
        <f t="shared" si="31"/>
        <v>2875.0030716379588</v>
      </c>
      <c r="F241" s="9">
        <f t="shared" si="32"/>
        <v>2875</v>
      </c>
      <c r="G241" s="9">
        <f t="shared" si="34"/>
        <v>4.757499998959247E-3</v>
      </c>
      <c r="H241" s="9"/>
      <c r="I241" s="9"/>
      <c r="J241" s="9">
        <f>+G241</f>
        <v>4.757499998959247E-3</v>
      </c>
      <c r="K241" s="9"/>
      <c r="L241" s="9"/>
      <c r="M241" s="9"/>
      <c r="N241" s="9"/>
      <c r="O241" s="9"/>
      <c r="P241" s="9"/>
      <c r="Q241" s="40">
        <f t="shared" si="33"/>
        <v>29106.821000000004</v>
      </c>
    </row>
    <row r="242" spans="1:17" x14ac:dyDescent="0.2">
      <c r="A242" s="9" t="s">
        <v>641</v>
      </c>
      <c r="B242" s="35"/>
      <c r="C242" s="12">
        <v>44156.292000000001</v>
      </c>
      <c r="D242" s="12"/>
      <c r="E242" s="9">
        <f t="shared" si="31"/>
        <v>2894.9992249077523</v>
      </c>
      <c r="F242" s="9">
        <f t="shared" si="32"/>
        <v>2895</v>
      </c>
      <c r="G242" s="9">
        <f t="shared" si="34"/>
        <v>-1.2005000025965273E-3</v>
      </c>
      <c r="H242" s="9"/>
      <c r="I242" s="9"/>
      <c r="J242" s="9">
        <f>+G242</f>
        <v>-1.2005000025965273E-3</v>
      </c>
      <c r="K242" s="9"/>
      <c r="L242" s="9"/>
      <c r="M242" s="9"/>
      <c r="N242" s="9"/>
      <c r="O242" s="9"/>
      <c r="P242" s="9"/>
      <c r="Q242" s="40">
        <f t="shared" si="33"/>
        <v>29137.792000000001</v>
      </c>
    </row>
    <row r="243" spans="1:17" x14ac:dyDescent="0.2">
      <c r="A243" s="9" t="s">
        <v>642</v>
      </c>
      <c r="B243" s="35"/>
      <c r="C243" s="12">
        <v>44295.686000000002</v>
      </c>
      <c r="D243" s="12"/>
      <c r="E243" s="9">
        <f t="shared" si="31"/>
        <v>2984.9977328309642</v>
      </c>
      <c r="F243" s="9">
        <f t="shared" si="32"/>
        <v>2985</v>
      </c>
      <c r="G243" s="9">
        <f t="shared" si="34"/>
        <v>-3.5114999991492368E-3</v>
      </c>
      <c r="H243" s="9"/>
      <c r="I243" s="9"/>
      <c r="J243" s="9">
        <f>+G243</f>
        <v>-3.5114999991492368E-3</v>
      </c>
      <c r="K243" s="9"/>
      <c r="L243" s="9"/>
      <c r="M243" s="9"/>
      <c r="N243" s="9"/>
      <c r="O243" s="9"/>
      <c r="P243" s="9"/>
      <c r="Q243" s="40">
        <f t="shared" si="33"/>
        <v>29277.186000000002</v>
      </c>
    </row>
    <row r="244" spans="1:17" x14ac:dyDescent="0.2">
      <c r="A244" s="9" t="s">
        <v>643</v>
      </c>
      <c r="B244" s="35"/>
      <c r="C244" s="12">
        <v>44461.404000000002</v>
      </c>
      <c r="D244" s="12"/>
      <c r="E244" s="9">
        <f t="shared" si="31"/>
        <v>3091.992099417897</v>
      </c>
      <c r="F244" s="9">
        <f t="shared" si="32"/>
        <v>3092</v>
      </c>
      <c r="G244" s="9">
        <f t="shared" si="34"/>
        <v>-1.2236800001119263E-2</v>
      </c>
      <c r="H244" s="9"/>
      <c r="I244" s="9"/>
      <c r="J244" s="9">
        <f>+G244</f>
        <v>-1.2236800001119263E-2</v>
      </c>
      <c r="K244" s="9"/>
      <c r="L244" s="9"/>
      <c r="M244" s="9"/>
      <c r="N244" s="9"/>
      <c r="O244" s="9"/>
      <c r="P244" s="9"/>
      <c r="Q244" s="40">
        <f t="shared" si="33"/>
        <v>29442.904000000002</v>
      </c>
    </row>
    <row r="245" spans="1:17" x14ac:dyDescent="0.2">
      <c r="A245" s="9" t="s">
        <v>632</v>
      </c>
      <c r="B245" s="35"/>
      <c r="C245" s="12">
        <v>44470.713000000003</v>
      </c>
      <c r="D245" s="12"/>
      <c r="E245" s="9">
        <f t="shared" si="31"/>
        <v>3098.0023732478844</v>
      </c>
      <c r="F245" s="9">
        <f t="shared" si="32"/>
        <v>3098</v>
      </c>
      <c r="G245" s="9">
        <f t="shared" si="34"/>
        <v>3.6757999987457879E-3</v>
      </c>
      <c r="H245" s="9"/>
      <c r="I245" s="9">
        <f>+G245</f>
        <v>3.6757999987457879E-3</v>
      </c>
      <c r="J245" s="9"/>
      <c r="K245" s="9"/>
      <c r="L245" s="9"/>
      <c r="M245" s="9"/>
      <c r="N245" s="9"/>
      <c r="O245" s="9"/>
      <c r="P245" s="9"/>
      <c r="Q245" s="40">
        <f t="shared" si="33"/>
        <v>29452.213000000003</v>
      </c>
    </row>
    <row r="246" spans="1:17" x14ac:dyDescent="0.2">
      <c r="A246" s="9" t="s">
        <v>644</v>
      </c>
      <c r="B246" s="35"/>
      <c r="C246" s="12">
        <v>44492.389000000003</v>
      </c>
      <c r="D246" s="12"/>
      <c r="E246" s="9">
        <f t="shared" si="31"/>
        <v>3111.9972916643405</v>
      </c>
      <c r="F246" s="9">
        <f t="shared" si="32"/>
        <v>3112</v>
      </c>
      <c r="G246" s="9">
        <f t="shared" si="34"/>
        <v>-4.1947999998228624E-3</v>
      </c>
      <c r="H246" s="9"/>
      <c r="I246" s="9"/>
      <c r="J246" s="9">
        <f>+G246</f>
        <v>-4.1947999998228624E-3</v>
      </c>
      <c r="K246" s="9"/>
      <c r="L246" s="9"/>
      <c r="M246" s="9"/>
      <c r="N246" s="9"/>
      <c r="O246" s="9"/>
      <c r="P246" s="9"/>
      <c r="Q246" s="40">
        <f t="shared" si="33"/>
        <v>29473.889000000003</v>
      </c>
    </row>
    <row r="247" spans="1:17" x14ac:dyDescent="0.2">
      <c r="A247" s="9" t="s">
        <v>645</v>
      </c>
      <c r="B247" s="35"/>
      <c r="C247" s="12">
        <v>44732.46</v>
      </c>
      <c r="D247" s="12"/>
      <c r="E247" s="9">
        <f t="shared" si="31"/>
        <v>3266.9970175896533</v>
      </c>
      <c r="F247" s="9">
        <f t="shared" si="32"/>
        <v>3267</v>
      </c>
      <c r="G247" s="9">
        <f t="shared" si="34"/>
        <v>-4.6193000016501173E-3</v>
      </c>
      <c r="H247" s="9"/>
      <c r="I247" s="9"/>
      <c r="J247" s="9"/>
      <c r="K247" s="9">
        <f>+G247</f>
        <v>-4.6193000016501173E-3</v>
      </c>
      <c r="L247" s="9"/>
      <c r="M247" s="9"/>
      <c r="N247" s="9"/>
      <c r="O247" s="9"/>
      <c r="P247" s="9"/>
      <c r="Q247" s="40">
        <f t="shared" si="33"/>
        <v>29713.96</v>
      </c>
    </row>
    <row r="248" spans="1:17" x14ac:dyDescent="0.2">
      <c r="A248" s="9" t="s">
        <v>646</v>
      </c>
      <c r="B248" s="35"/>
      <c r="C248" s="12">
        <v>44746.400999999998</v>
      </c>
      <c r="D248" s="12"/>
      <c r="E248" s="9">
        <f t="shared" si="31"/>
        <v>3275.9979014078763</v>
      </c>
      <c r="F248" s="9">
        <f t="shared" si="32"/>
        <v>3276</v>
      </c>
      <c r="G248" s="9">
        <f t="shared" si="34"/>
        <v>-3.2504000046174042E-3</v>
      </c>
      <c r="H248" s="9"/>
      <c r="I248" s="9"/>
      <c r="J248" s="9">
        <f>+G248</f>
        <v>-3.2504000046174042E-3</v>
      </c>
      <c r="K248" s="9"/>
      <c r="L248" s="9"/>
      <c r="M248" s="9"/>
      <c r="N248" s="9"/>
      <c r="O248" s="9"/>
      <c r="P248" s="9"/>
      <c r="Q248" s="40">
        <f t="shared" si="33"/>
        <v>29727.900999999998</v>
      </c>
    </row>
    <row r="249" spans="1:17" x14ac:dyDescent="0.2">
      <c r="A249" s="9" t="s">
        <v>632</v>
      </c>
      <c r="B249" s="35"/>
      <c r="C249" s="12">
        <v>44786.667999999998</v>
      </c>
      <c r="D249" s="12"/>
      <c r="E249" s="9">
        <f t="shared" si="31"/>
        <v>3301.9959351721986</v>
      </c>
      <c r="F249" s="9">
        <f t="shared" si="32"/>
        <v>3302</v>
      </c>
      <c r="G249" s="9">
        <f t="shared" si="34"/>
        <v>-6.295800005318597E-3</v>
      </c>
      <c r="H249" s="9"/>
      <c r="I249" s="9">
        <f>+G249</f>
        <v>-6.295800005318597E-3</v>
      </c>
      <c r="J249" s="9"/>
      <c r="K249" s="9"/>
      <c r="L249" s="9"/>
      <c r="M249" s="9"/>
      <c r="N249" s="9"/>
      <c r="O249" s="9"/>
      <c r="P249" s="9"/>
      <c r="Q249" s="40">
        <f t="shared" si="33"/>
        <v>29768.167999999998</v>
      </c>
    </row>
    <row r="250" spans="1:17" x14ac:dyDescent="0.2">
      <c r="A250" s="9" t="s">
        <v>632</v>
      </c>
      <c r="B250" s="35"/>
      <c r="C250" s="12">
        <v>44803.7</v>
      </c>
      <c r="D250" s="12"/>
      <c r="E250" s="9">
        <f t="shared" si="31"/>
        <v>3312.9924959061477</v>
      </c>
      <c r="F250" s="9">
        <f t="shared" si="32"/>
        <v>3313</v>
      </c>
      <c r="G250" s="9">
        <f t="shared" si="34"/>
        <v>-1.1622700003499631E-2</v>
      </c>
      <c r="H250" s="9"/>
      <c r="I250" s="9">
        <f>+G250</f>
        <v>-1.1622700003499631E-2</v>
      </c>
      <c r="J250" s="9"/>
      <c r="K250" s="9"/>
      <c r="L250" s="9"/>
      <c r="M250" s="9"/>
      <c r="N250" s="9"/>
      <c r="O250" s="9"/>
      <c r="P250" s="9"/>
      <c r="Q250" s="40">
        <f t="shared" si="33"/>
        <v>29785.199999999997</v>
      </c>
    </row>
    <row r="251" spans="1:17" x14ac:dyDescent="0.2">
      <c r="A251" s="9" t="s">
        <v>647</v>
      </c>
      <c r="B251" s="35"/>
      <c r="C251" s="12">
        <v>45085.603999999999</v>
      </c>
      <c r="D251" s="12"/>
      <c r="E251" s="9">
        <f t="shared" si="31"/>
        <v>3495.0013296980278</v>
      </c>
      <c r="F251" s="9">
        <f t="shared" si="32"/>
        <v>3495</v>
      </c>
      <c r="G251" s="9">
        <f t="shared" si="34"/>
        <v>2.0594999950844795E-3</v>
      </c>
      <c r="H251" s="9"/>
      <c r="I251" s="9"/>
      <c r="J251" s="9">
        <f>+G251</f>
        <v>2.0594999950844795E-3</v>
      </c>
      <c r="K251" s="9"/>
      <c r="L251" s="9"/>
      <c r="M251" s="9"/>
      <c r="N251" s="9"/>
      <c r="O251" s="9"/>
      <c r="P251" s="9"/>
      <c r="Q251" s="40">
        <f t="shared" si="33"/>
        <v>30067.103999999999</v>
      </c>
    </row>
    <row r="252" spans="1:17" x14ac:dyDescent="0.2">
      <c r="A252" s="9" t="s">
        <v>632</v>
      </c>
      <c r="B252" s="35"/>
      <c r="C252" s="12">
        <v>45122.767999999996</v>
      </c>
      <c r="D252" s="12"/>
      <c r="E252" s="9">
        <f t="shared" si="31"/>
        <v>3518.9959388523525</v>
      </c>
      <c r="F252" s="9">
        <f t="shared" si="32"/>
        <v>3519</v>
      </c>
      <c r="G252" s="9">
        <f t="shared" si="34"/>
        <v>-6.2901000055717304E-3</v>
      </c>
      <c r="H252" s="9"/>
      <c r="I252" s="9">
        <f>+G252</f>
        <v>-6.2901000055717304E-3</v>
      </c>
      <c r="J252" s="9"/>
      <c r="K252" s="9"/>
      <c r="L252" s="9"/>
      <c r="M252" s="9"/>
      <c r="N252" s="9"/>
      <c r="O252" s="9"/>
      <c r="P252" s="9"/>
      <c r="Q252" s="40">
        <f t="shared" si="33"/>
        <v>30104.267999999996</v>
      </c>
    </row>
    <row r="253" spans="1:17" x14ac:dyDescent="0.2">
      <c r="A253" s="9" t="s">
        <v>648</v>
      </c>
      <c r="B253" s="35"/>
      <c r="C253" s="12">
        <v>45141.358</v>
      </c>
      <c r="D253" s="12"/>
      <c r="E253" s="9">
        <f t="shared" si="31"/>
        <v>3530.9984085590318</v>
      </c>
      <c r="F253" s="9">
        <f t="shared" si="32"/>
        <v>3531</v>
      </c>
      <c r="G253" s="9">
        <f t="shared" si="34"/>
        <v>-2.4649000042700209E-3</v>
      </c>
      <c r="H253" s="9"/>
      <c r="I253" s="9"/>
      <c r="J253" s="9">
        <f>+G253</f>
        <v>-2.4649000042700209E-3</v>
      </c>
      <c r="K253" s="9"/>
      <c r="L253" s="9"/>
      <c r="M253" s="9"/>
      <c r="N253" s="9"/>
      <c r="O253" s="9"/>
      <c r="P253" s="9"/>
      <c r="Q253" s="40">
        <f t="shared" si="33"/>
        <v>30122.858</v>
      </c>
    </row>
    <row r="254" spans="1:17" x14ac:dyDescent="0.2">
      <c r="A254" s="9" t="s">
        <v>648</v>
      </c>
      <c r="B254" s="35"/>
      <c r="C254" s="12">
        <v>45141.358999999997</v>
      </c>
      <c r="D254" s="12"/>
      <c r="E254" s="9">
        <f t="shared" si="31"/>
        <v>3530.9990542002188</v>
      </c>
      <c r="F254" s="9">
        <f t="shared" si="32"/>
        <v>3531</v>
      </c>
      <c r="G254" s="9">
        <f t="shared" si="34"/>
        <v>-1.4649000077042729E-3</v>
      </c>
      <c r="H254" s="9"/>
      <c r="I254" s="9"/>
      <c r="J254" s="9">
        <f>+G254</f>
        <v>-1.4649000077042729E-3</v>
      </c>
      <c r="K254" s="9"/>
      <c r="L254" s="9"/>
      <c r="M254" s="9"/>
      <c r="N254" s="9"/>
      <c r="O254" s="9"/>
      <c r="P254" s="9"/>
      <c r="Q254" s="40">
        <f t="shared" si="33"/>
        <v>30122.858999999997</v>
      </c>
    </row>
    <row r="255" spans="1:17" x14ac:dyDescent="0.2">
      <c r="A255" s="9" t="s">
        <v>648</v>
      </c>
      <c r="B255" s="35"/>
      <c r="C255" s="12">
        <v>45158.396999999997</v>
      </c>
      <c r="D255" s="12"/>
      <c r="E255" s="9">
        <f t="shared" si="31"/>
        <v>3541.9994887813036</v>
      </c>
      <c r="F255" s="9">
        <f t="shared" si="32"/>
        <v>3542</v>
      </c>
      <c r="G255" s="9">
        <f t="shared" si="34"/>
        <v>-7.9180000466294587E-4</v>
      </c>
      <c r="H255" s="9"/>
      <c r="I255" s="9"/>
      <c r="J255" s="9">
        <f>+G255</f>
        <v>-7.9180000466294587E-4</v>
      </c>
      <c r="K255" s="9"/>
      <c r="L255" s="9"/>
      <c r="M255" s="9"/>
      <c r="N255" s="9"/>
      <c r="O255" s="9"/>
      <c r="P255" s="9"/>
      <c r="Q255" s="40">
        <f t="shared" si="33"/>
        <v>30139.896999999997</v>
      </c>
    </row>
    <row r="256" spans="1:17" x14ac:dyDescent="0.2">
      <c r="A256" s="9" t="s">
        <v>649</v>
      </c>
      <c r="B256" s="35"/>
      <c r="C256" s="12">
        <v>45449.582000000002</v>
      </c>
      <c r="D256" s="12"/>
      <c r="E256" s="9">
        <f t="shared" si="31"/>
        <v>3730.0005184498755</v>
      </c>
      <c r="F256" s="9">
        <f t="shared" si="32"/>
        <v>3730</v>
      </c>
      <c r="G256" s="9">
        <f t="shared" si="34"/>
        <v>8.0300000263378024E-4</v>
      </c>
      <c r="H256" s="9"/>
      <c r="I256" s="9"/>
      <c r="J256" s="9">
        <f>+G256</f>
        <v>8.0300000263378024E-4</v>
      </c>
      <c r="K256" s="9"/>
      <c r="L256" s="9"/>
      <c r="M256" s="9"/>
      <c r="N256" s="9"/>
      <c r="O256" s="9"/>
      <c r="P256" s="9"/>
      <c r="Q256" s="40">
        <f t="shared" si="33"/>
        <v>30431.082000000002</v>
      </c>
    </row>
    <row r="257" spans="1:17" x14ac:dyDescent="0.2">
      <c r="A257" s="9" t="s">
        <v>650</v>
      </c>
      <c r="B257" s="35"/>
      <c r="C257" s="12">
        <v>45539.413</v>
      </c>
      <c r="D257" s="12"/>
      <c r="E257" s="9">
        <f t="shared" si="31"/>
        <v>3787.9991121142361</v>
      </c>
      <c r="F257" s="9">
        <f t="shared" si="32"/>
        <v>3788</v>
      </c>
      <c r="G257" s="9">
        <f t="shared" si="34"/>
        <v>-1.3752000013482757E-3</v>
      </c>
      <c r="H257" s="9"/>
      <c r="I257" s="9"/>
      <c r="J257" s="9"/>
      <c r="K257" s="9"/>
      <c r="L257" s="9"/>
      <c r="M257" s="9"/>
      <c r="N257" s="9">
        <f>+G257</f>
        <v>-1.3752000013482757E-3</v>
      </c>
      <c r="O257" s="9"/>
      <c r="P257" s="9"/>
      <c r="Q257" s="40">
        <f t="shared" si="33"/>
        <v>30520.913</v>
      </c>
    </row>
    <row r="258" spans="1:17" x14ac:dyDescent="0.2">
      <c r="A258" s="9" t="s">
        <v>645</v>
      </c>
      <c r="B258" s="35"/>
      <c r="C258" s="12">
        <v>45556.445</v>
      </c>
      <c r="D258" s="12"/>
      <c r="E258" s="9">
        <f t="shared" si="31"/>
        <v>3798.9956728481848</v>
      </c>
      <c r="F258" s="9">
        <f t="shared" si="32"/>
        <v>3799</v>
      </c>
      <c r="G258" s="9">
        <f t="shared" si="34"/>
        <v>-6.7020999995293096E-3</v>
      </c>
      <c r="H258" s="9"/>
      <c r="I258" s="9"/>
      <c r="J258" s="9"/>
      <c r="K258" s="9">
        <f t="shared" ref="K258:K271" si="35">+G258</f>
        <v>-6.7020999995293096E-3</v>
      </c>
      <c r="L258" s="9"/>
      <c r="M258" s="9"/>
      <c r="N258" s="9"/>
      <c r="O258" s="9"/>
      <c r="P258" s="9"/>
      <c r="Q258" s="40">
        <f t="shared" si="33"/>
        <v>30537.945</v>
      </c>
    </row>
    <row r="259" spans="1:17" x14ac:dyDescent="0.2">
      <c r="A259" s="9" t="s">
        <v>645</v>
      </c>
      <c r="B259" s="35"/>
      <c r="C259" s="12">
        <v>45556.447</v>
      </c>
      <c r="D259" s="12"/>
      <c r="E259" s="9">
        <f t="shared" si="31"/>
        <v>3798.9969641305634</v>
      </c>
      <c r="F259" s="9">
        <f t="shared" si="32"/>
        <v>3799</v>
      </c>
      <c r="G259" s="9">
        <f t="shared" si="34"/>
        <v>-4.7020999991218559E-3</v>
      </c>
      <c r="H259" s="9"/>
      <c r="I259" s="9"/>
      <c r="J259" s="9"/>
      <c r="K259" s="9">
        <f t="shared" si="35"/>
        <v>-4.7020999991218559E-3</v>
      </c>
      <c r="L259" s="9"/>
      <c r="M259" s="9"/>
      <c r="N259" s="9"/>
      <c r="O259" s="9"/>
      <c r="P259" s="9"/>
      <c r="Q259" s="40">
        <f t="shared" si="33"/>
        <v>30537.947</v>
      </c>
    </row>
    <row r="260" spans="1:17" x14ac:dyDescent="0.2">
      <c r="A260" s="9" t="s">
        <v>645</v>
      </c>
      <c r="B260" s="35"/>
      <c r="C260" s="12">
        <v>45556.45</v>
      </c>
      <c r="D260" s="12"/>
      <c r="E260" s="9">
        <f t="shared" si="31"/>
        <v>3798.998901054129</v>
      </c>
      <c r="F260" s="9">
        <f t="shared" si="32"/>
        <v>3799</v>
      </c>
      <c r="G260" s="9">
        <f t="shared" si="34"/>
        <v>-1.7021000021486543E-3</v>
      </c>
      <c r="H260" s="9"/>
      <c r="I260" s="9"/>
      <c r="J260" s="9"/>
      <c r="K260" s="9">
        <f t="shared" si="35"/>
        <v>-1.7021000021486543E-3</v>
      </c>
      <c r="L260" s="9"/>
      <c r="M260" s="9"/>
      <c r="N260" s="9"/>
      <c r="O260" s="9"/>
      <c r="P260" s="9"/>
      <c r="Q260" s="40">
        <f t="shared" si="33"/>
        <v>30537.949999999997</v>
      </c>
    </row>
    <row r="261" spans="1:17" x14ac:dyDescent="0.2">
      <c r="A261" s="9" t="s">
        <v>645</v>
      </c>
      <c r="B261" s="35"/>
      <c r="C261" s="12">
        <v>45556.451000000001</v>
      </c>
      <c r="D261" s="12"/>
      <c r="E261" s="9">
        <f t="shared" si="31"/>
        <v>3798.9995466953205</v>
      </c>
      <c r="F261" s="9">
        <f t="shared" si="32"/>
        <v>3799</v>
      </c>
      <c r="G261" s="9">
        <f t="shared" si="34"/>
        <v>-7.0209999830694869E-4</v>
      </c>
      <c r="H261" s="9"/>
      <c r="I261" s="9"/>
      <c r="J261" s="9"/>
      <c r="K261" s="9">
        <f t="shared" si="35"/>
        <v>-7.0209999830694869E-4</v>
      </c>
      <c r="L261" s="9"/>
      <c r="M261" s="9"/>
      <c r="N261" s="9"/>
      <c r="O261" s="9"/>
      <c r="P261" s="9"/>
      <c r="Q261" s="40">
        <f t="shared" si="33"/>
        <v>30537.951000000001</v>
      </c>
    </row>
    <row r="262" spans="1:17" x14ac:dyDescent="0.2">
      <c r="A262" s="9" t="s">
        <v>645</v>
      </c>
      <c r="B262" s="35"/>
      <c r="C262" s="12">
        <v>45556.451999999997</v>
      </c>
      <c r="D262" s="12"/>
      <c r="E262" s="9">
        <f t="shared" si="31"/>
        <v>3799.0001923365076</v>
      </c>
      <c r="F262" s="9">
        <f t="shared" si="32"/>
        <v>3799</v>
      </c>
      <c r="G262" s="9">
        <f t="shared" si="34"/>
        <v>2.9789999825879931E-4</v>
      </c>
      <c r="H262" s="9"/>
      <c r="I262" s="9"/>
      <c r="J262" s="9"/>
      <c r="K262" s="9">
        <f t="shared" si="35"/>
        <v>2.9789999825879931E-4</v>
      </c>
      <c r="L262" s="9"/>
      <c r="M262" s="9"/>
      <c r="N262" s="9"/>
      <c r="O262" s="9"/>
      <c r="P262" s="9"/>
      <c r="Q262" s="40">
        <f t="shared" si="33"/>
        <v>30537.951999999997</v>
      </c>
    </row>
    <row r="263" spans="1:17" x14ac:dyDescent="0.2">
      <c r="A263" s="9" t="s">
        <v>645</v>
      </c>
      <c r="B263" s="35"/>
      <c r="C263" s="12">
        <v>45556.453999999998</v>
      </c>
      <c r="D263" s="12"/>
      <c r="E263" s="9">
        <f t="shared" si="31"/>
        <v>3799.0014836188861</v>
      </c>
      <c r="F263" s="9">
        <f t="shared" si="32"/>
        <v>3799</v>
      </c>
      <c r="G263" s="9">
        <f t="shared" si="34"/>
        <v>2.2978999986662529E-3</v>
      </c>
      <c r="H263" s="9"/>
      <c r="I263" s="9"/>
      <c r="J263" s="9"/>
      <c r="K263" s="9">
        <f t="shared" si="35"/>
        <v>2.2978999986662529E-3</v>
      </c>
      <c r="L263" s="9"/>
      <c r="M263" s="9"/>
      <c r="N263" s="9"/>
      <c r="O263" s="9"/>
      <c r="P263" s="9"/>
      <c r="Q263" s="40">
        <f t="shared" si="33"/>
        <v>30537.953999999998</v>
      </c>
    </row>
    <row r="264" spans="1:17" x14ac:dyDescent="0.2">
      <c r="A264" s="9" t="s">
        <v>645</v>
      </c>
      <c r="B264" s="35"/>
      <c r="C264" s="12">
        <v>45556.457000000002</v>
      </c>
      <c r="D264" s="12"/>
      <c r="E264" s="9">
        <f t="shared" si="31"/>
        <v>3799.0034205424563</v>
      </c>
      <c r="F264" s="9">
        <f t="shared" si="32"/>
        <v>3799</v>
      </c>
      <c r="G264" s="9">
        <f t="shared" si="34"/>
        <v>5.2979000029154122E-3</v>
      </c>
      <c r="H264" s="9"/>
      <c r="I264" s="9"/>
      <c r="J264" s="9"/>
      <c r="K264" s="9">
        <f t="shared" si="35"/>
        <v>5.2979000029154122E-3</v>
      </c>
      <c r="L264" s="9"/>
      <c r="M264" s="9"/>
      <c r="N264" s="9"/>
      <c r="O264" s="9"/>
      <c r="P264" s="9"/>
      <c r="Q264" s="40">
        <f t="shared" si="33"/>
        <v>30537.957000000002</v>
      </c>
    </row>
    <row r="265" spans="1:17" x14ac:dyDescent="0.2">
      <c r="A265" s="9" t="s">
        <v>645</v>
      </c>
      <c r="B265" s="35"/>
      <c r="C265" s="12">
        <v>45556.457999999999</v>
      </c>
      <c r="D265" s="12"/>
      <c r="E265" s="9">
        <f t="shared" si="31"/>
        <v>3799.0040661836433</v>
      </c>
      <c r="F265" s="9">
        <f t="shared" si="32"/>
        <v>3799</v>
      </c>
      <c r="G265" s="9">
        <f t="shared" si="34"/>
        <v>6.2978999994811602E-3</v>
      </c>
      <c r="H265" s="9"/>
      <c r="I265" s="9"/>
      <c r="J265" s="9"/>
      <c r="K265" s="9">
        <f t="shared" si="35"/>
        <v>6.2978999994811602E-3</v>
      </c>
      <c r="L265" s="9"/>
      <c r="M265" s="9"/>
      <c r="N265" s="9"/>
      <c r="O265" s="9"/>
      <c r="P265" s="9"/>
      <c r="Q265" s="40">
        <f t="shared" si="33"/>
        <v>30537.957999999999</v>
      </c>
    </row>
    <row r="266" spans="1:17" x14ac:dyDescent="0.2">
      <c r="A266" s="9" t="s">
        <v>645</v>
      </c>
      <c r="B266" s="35"/>
      <c r="C266" s="12">
        <v>45556.457999999999</v>
      </c>
      <c r="D266" s="12"/>
      <c r="E266" s="9">
        <f t="shared" si="31"/>
        <v>3799.0040661836433</v>
      </c>
      <c r="F266" s="9">
        <f t="shared" si="32"/>
        <v>3799</v>
      </c>
      <c r="G266" s="9">
        <f t="shared" si="34"/>
        <v>6.2978999994811602E-3</v>
      </c>
      <c r="H266" s="9"/>
      <c r="I266" s="9"/>
      <c r="J266" s="9"/>
      <c r="K266" s="9">
        <f t="shared" si="35"/>
        <v>6.2978999994811602E-3</v>
      </c>
      <c r="L266" s="9"/>
      <c r="M266" s="9"/>
      <c r="N266" s="9"/>
      <c r="O266" s="9"/>
      <c r="P266" s="9"/>
      <c r="Q266" s="40">
        <f t="shared" si="33"/>
        <v>30537.957999999999</v>
      </c>
    </row>
    <row r="267" spans="1:17" x14ac:dyDescent="0.2">
      <c r="A267" s="9" t="s">
        <v>645</v>
      </c>
      <c r="B267" s="35"/>
      <c r="C267" s="12">
        <v>45556.459000000003</v>
      </c>
      <c r="D267" s="12"/>
      <c r="E267" s="9">
        <f t="shared" si="31"/>
        <v>3799.0047118248349</v>
      </c>
      <c r="F267" s="9">
        <f t="shared" si="32"/>
        <v>3799</v>
      </c>
      <c r="G267" s="9">
        <f t="shared" si="34"/>
        <v>7.2979000033228658E-3</v>
      </c>
      <c r="H267" s="9"/>
      <c r="I267" s="9"/>
      <c r="J267" s="9"/>
      <c r="K267" s="9">
        <f t="shared" si="35"/>
        <v>7.2979000033228658E-3</v>
      </c>
      <c r="L267" s="9"/>
      <c r="M267" s="9"/>
      <c r="N267" s="9"/>
      <c r="O267" s="9"/>
      <c r="P267" s="9"/>
      <c r="Q267" s="40">
        <f t="shared" si="33"/>
        <v>30537.959000000003</v>
      </c>
    </row>
    <row r="268" spans="1:17" x14ac:dyDescent="0.2">
      <c r="A268" s="9" t="s">
        <v>645</v>
      </c>
      <c r="B268" s="35"/>
      <c r="C268" s="12">
        <v>45556.46</v>
      </c>
      <c r="D268" s="12"/>
      <c r="E268" s="9">
        <f t="shared" si="31"/>
        <v>3799.0053574660219</v>
      </c>
      <c r="F268" s="9">
        <f t="shared" si="32"/>
        <v>3799</v>
      </c>
      <c r="G268" s="9">
        <f t="shared" si="34"/>
        <v>8.2978999998886138E-3</v>
      </c>
      <c r="H268" s="9"/>
      <c r="I268" s="9"/>
      <c r="J268" s="9"/>
      <c r="K268" s="9">
        <f t="shared" si="35"/>
        <v>8.2978999998886138E-3</v>
      </c>
      <c r="L268" s="9"/>
      <c r="M268" s="9"/>
      <c r="N268" s="9"/>
      <c r="O268" s="9"/>
      <c r="P268" s="9"/>
      <c r="Q268" s="40">
        <f t="shared" si="33"/>
        <v>30537.96</v>
      </c>
    </row>
    <row r="269" spans="1:17" x14ac:dyDescent="0.2">
      <c r="A269" s="9" t="s">
        <v>645</v>
      </c>
      <c r="B269" s="35"/>
      <c r="C269" s="12">
        <v>45556.462</v>
      </c>
      <c r="D269" s="12"/>
      <c r="E269" s="9">
        <f t="shared" si="31"/>
        <v>3799.0066487484005</v>
      </c>
      <c r="F269" s="9">
        <f t="shared" si="32"/>
        <v>3799</v>
      </c>
      <c r="G269" s="9">
        <f t="shared" si="34"/>
        <v>1.0297900000296067E-2</v>
      </c>
      <c r="H269" s="9"/>
      <c r="I269" s="9"/>
      <c r="J269" s="9"/>
      <c r="K269" s="9">
        <f t="shared" si="35"/>
        <v>1.0297900000296067E-2</v>
      </c>
      <c r="L269" s="9"/>
      <c r="M269" s="9"/>
      <c r="N269" s="9"/>
      <c r="O269" s="9"/>
      <c r="P269" s="9"/>
      <c r="Q269" s="40">
        <f t="shared" si="33"/>
        <v>30537.962</v>
      </c>
    </row>
    <row r="270" spans="1:17" x14ac:dyDescent="0.2">
      <c r="A270" s="9" t="s">
        <v>645</v>
      </c>
      <c r="B270" s="35"/>
      <c r="C270" s="12">
        <v>45556.463000000003</v>
      </c>
      <c r="D270" s="12"/>
      <c r="E270" s="9">
        <f t="shared" si="31"/>
        <v>3799.0072943895925</v>
      </c>
      <c r="F270" s="9">
        <f t="shared" si="32"/>
        <v>3799</v>
      </c>
      <c r="G270" s="9">
        <f t="shared" si="34"/>
        <v>1.1297900004137773E-2</v>
      </c>
      <c r="H270" s="9"/>
      <c r="I270" s="9"/>
      <c r="J270" s="9"/>
      <c r="K270" s="9">
        <f t="shared" si="35"/>
        <v>1.1297900004137773E-2</v>
      </c>
      <c r="L270" s="9"/>
      <c r="M270" s="9"/>
      <c r="N270" s="9"/>
      <c r="O270" s="9"/>
      <c r="P270" s="9"/>
      <c r="Q270" s="40">
        <f t="shared" si="33"/>
        <v>30537.963000000003</v>
      </c>
    </row>
    <row r="271" spans="1:17" x14ac:dyDescent="0.2">
      <c r="A271" s="9" t="s">
        <v>645</v>
      </c>
      <c r="B271" s="35"/>
      <c r="C271" s="12">
        <v>45556.466</v>
      </c>
      <c r="D271" s="12"/>
      <c r="E271" s="9">
        <f t="shared" si="31"/>
        <v>3799.0092313131577</v>
      </c>
      <c r="F271" s="9">
        <f t="shared" si="32"/>
        <v>3799</v>
      </c>
      <c r="G271" s="9">
        <f t="shared" si="34"/>
        <v>1.4297900001110975E-2</v>
      </c>
      <c r="H271" s="9"/>
      <c r="I271" s="9"/>
      <c r="J271" s="9"/>
      <c r="K271" s="9">
        <f t="shared" si="35"/>
        <v>1.4297900001110975E-2</v>
      </c>
      <c r="L271" s="9"/>
      <c r="M271" s="9"/>
      <c r="N271" s="9"/>
      <c r="O271" s="9"/>
      <c r="P271" s="9"/>
      <c r="Q271" s="40">
        <f t="shared" si="33"/>
        <v>30537.966</v>
      </c>
    </row>
    <row r="272" spans="1:17" x14ac:dyDescent="0.2">
      <c r="A272" s="65" t="s">
        <v>1159</v>
      </c>
      <c r="B272" s="66" t="s">
        <v>676</v>
      </c>
      <c r="C272" s="67">
        <v>45556.474000000002</v>
      </c>
      <c r="D272" s="67" t="s">
        <v>700</v>
      </c>
      <c r="E272" s="9">
        <f t="shared" si="31"/>
        <v>3799.0143964426725</v>
      </c>
      <c r="F272" s="9">
        <f t="shared" si="32"/>
        <v>3799</v>
      </c>
      <c r="G272" s="15"/>
      <c r="H272" s="9"/>
      <c r="I272" s="9"/>
      <c r="J272" s="9"/>
      <c r="K272" s="9"/>
      <c r="L272" s="9">
        <f>+C272-(C$7+F272*C$8)</f>
        <v>2.2297900002740789E-2</v>
      </c>
      <c r="M272" s="15"/>
      <c r="N272" s="9">
        <f>+L272</f>
        <v>2.2297900002740789E-2</v>
      </c>
      <c r="O272" s="9">
        <f t="shared" ref="O272:O303" ca="1" si="36">+C$11+C$12*F272</f>
        <v>4.3804914403763988E-3</v>
      </c>
      <c r="P272" s="9"/>
      <c r="Q272" s="40">
        <f t="shared" si="33"/>
        <v>30537.974000000002</v>
      </c>
    </row>
    <row r="273" spans="1:17" x14ac:dyDescent="0.2">
      <c r="A273" s="9" t="s">
        <v>632</v>
      </c>
      <c r="B273" s="35"/>
      <c r="C273" s="12">
        <v>45881.716</v>
      </c>
      <c r="D273" s="12"/>
      <c r="E273" s="9">
        <f t="shared" si="31"/>
        <v>4009.0040280908142</v>
      </c>
      <c r="F273" s="9">
        <f t="shared" si="32"/>
        <v>4009</v>
      </c>
      <c r="G273" s="9">
        <f t="shared" ref="G273:G288" si="37">+C273-(C$7+F273*C$8)</f>
        <v>6.2389000013354234E-3</v>
      </c>
      <c r="H273" s="9"/>
      <c r="I273" s="9">
        <f>+G273</f>
        <v>6.2389000013354234E-3</v>
      </c>
      <c r="J273" s="9"/>
      <c r="K273" s="9"/>
      <c r="L273" s="9"/>
      <c r="M273" s="9"/>
      <c r="N273" s="9"/>
      <c r="O273" s="9">
        <f t="shared" ca="1" si="36"/>
        <v>5.8209018086869679E-3</v>
      </c>
      <c r="P273" s="9"/>
      <c r="Q273" s="40">
        <f t="shared" si="33"/>
        <v>30863.216</v>
      </c>
    </row>
    <row r="274" spans="1:17" x14ac:dyDescent="0.2">
      <c r="A274" s="9" t="s">
        <v>651</v>
      </c>
      <c r="B274" s="35"/>
      <c r="C274" s="12">
        <v>45889.455999999998</v>
      </c>
      <c r="D274" s="12"/>
      <c r="E274" s="9">
        <f t="shared" si="31"/>
        <v>4014.0012908949916</v>
      </c>
      <c r="F274" s="9">
        <f t="shared" si="32"/>
        <v>4014</v>
      </c>
      <c r="G274" s="9">
        <f t="shared" si="37"/>
        <v>1.9993999958387576E-3</v>
      </c>
      <c r="H274" s="9"/>
      <c r="I274" s="9"/>
      <c r="J274" s="9">
        <f>+G274</f>
        <v>1.9993999958387576E-3</v>
      </c>
      <c r="K274" s="9"/>
      <c r="L274" s="9"/>
      <c r="M274" s="9"/>
      <c r="N274" s="9"/>
      <c r="O274" s="9">
        <f t="shared" ca="1" si="36"/>
        <v>5.8551972936467418E-3</v>
      </c>
      <c r="P274" s="9"/>
      <c r="Q274" s="40">
        <f t="shared" si="33"/>
        <v>30870.955999999998</v>
      </c>
    </row>
    <row r="275" spans="1:17" x14ac:dyDescent="0.2">
      <c r="A275" s="9" t="s">
        <v>652</v>
      </c>
      <c r="B275" s="35"/>
      <c r="C275" s="12">
        <v>45889.46</v>
      </c>
      <c r="D275" s="12"/>
      <c r="E275" s="9">
        <f t="shared" si="31"/>
        <v>4014.0038734597488</v>
      </c>
      <c r="F275" s="9">
        <f t="shared" si="32"/>
        <v>4014</v>
      </c>
      <c r="G275" s="9">
        <f t="shared" si="37"/>
        <v>5.9993999966536649E-3</v>
      </c>
      <c r="H275" s="9"/>
      <c r="I275" s="9"/>
      <c r="J275" s="9"/>
      <c r="K275" s="9"/>
      <c r="L275" s="9"/>
      <c r="M275" s="9"/>
      <c r="N275" s="9">
        <f>+G275</f>
        <v>5.9993999966536649E-3</v>
      </c>
      <c r="O275" s="9">
        <f t="shared" ca="1" si="36"/>
        <v>5.8551972936467418E-3</v>
      </c>
      <c r="P275" s="9"/>
      <c r="Q275" s="40">
        <f t="shared" si="33"/>
        <v>30870.959999999999</v>
      </c>
    </row>
    <row r="276" spans="1:17" x14ac:dyDescent="0.2">
      <c r="A276" s="9" t="s">
        <v>632</v>
      </c>
      <c r="B276" s="35"/>
      <c r="C276" s="12">
        <v>45898.750999999997</v>
      </c>
      <c r="D276" s="12"/>
      <c r="E276" s="9">
        <f t="shared" si="31"/>
        <v>4020.0025257483289</v>
      </c>
      <c r="F276" s="9">
        <f t="shared" si="32"/>
        <v>4020</v>
      </c>
      <c r="G276" s="9">
        <f t="shared" si="37"/>
        <v>3.9119999928516336E-3</v>
      </c>
      <c r="H276" s="9"/>
      <c r="I276" s="9">
        <f>+G276</f>
        <v>3.9119999928516336E-3</v>
      </c>
      <c r="J276" s="9"/>
      <c r="K276" s="9"/>
      <c r="L276" s="9"/>
      <c r="M276" s="9"/>
      <c r="N276" s="9"/>
      <c r="O276" s="9">
        <f t="shared" ca="1" si="36"/>
        <v>5.8963518755984733E-3</v>
      </c>
      <c r="P276" s="9"/>
      <c r="Q276" s="40">
        <f t="shared" si="33"/>
        <v>30880.250999999997</v>
      </c>
    </row>
    <row r="277" spans="1:17" x14ac:dyDescent="0.2">
      <c r="A277" s="9" t="s">
        <v>653</v>
      </c>
      <c r="B277" s="35"/>
      <c r="C277" s="12">
        <v>45906.502</v>
      </c>
      <c r="D277" s="12"/>
      <c r="E277" s="9">
        <f t="shared" ref="E277:E340" si="38">+(C277-C$7)/C$8</f>
        <v>4025.0068906055908</v>
      </c>
      <c r="F277" s="9">
        <f t="shared" ref="F277:F340" si="39">ROUND(2*E277,0)/2</f>
        <v>4025</v>
      </c>
      <c r="G277" s="9">
        <f t="shared" si="37"/>
        <v>1.0672500000509899E-2</v>
      </c>
      <c r="H277" s="9"/>
      <c r="I277" s="9"/>
      <c r="J277" s="9"/>
      <c r="K277" s="9"/>
      <c r="L277" s="9"/>
      <c r="M277" s="9"/>
      <c r="N277" s="9">
        <f>+G277</f>
        <v>1.0672500000509899E-2</v>
      </c>
      <c r="O277" s="9">
        <f t="shared" ca="1" si="36"/>
        <v>5.9306473605582506E-3</v>
      </c>
      <c r="P277" s="9"/>
      <c r="Q277" s="40">
        <f t="shared" ref="Q277:Q340" si="40">+C277-15018.5</f>
        <v>30888.002</v>
      </c>
    </row>
    <row r="278" spans="1:17" x14ac:dyDescent="0.2">
      <c r="A278" s="9" t="s">
        <v>651</v>
      </c>
      <c r="B278" s="35"/>
      <c r="C278" s="12">
        <v>45934.368999999999</v>
      </c>
      <c r="D278" s="12"/>
      <c r="E278" s="9">
        <f t="shared" si="38"/>
        <v>4042.9989736241996</v>
      </c>
      <c r="F278" s="9">
        <f t="shared" si="39"/>
        <v>4043</v>
      </c>
      <c r="G278" s="9">
        <f t="shared" si="37"/>
        <v>-1.589700004842598E-3</v>
      </c>
      <c r="H278" s="9"/>
      <c r="I278" s="9"/>
      <c r="J278" s="9">
        <f>+G278</f>
        <v>-1.589700004842598E-3</v>
      </c>
      <c r="K278" s="9"/>
      <c r="L278" s="9"/>
      <c r="M278" s="9"/>
      <c r="N278" s="9"/>
      <c r="O278" s="9">
        <f t="shared" ca="1" si="36"/>
        <v>6.0541111064134415E-3</v>
      </c>
      <c r="P278" s="9"/>
      <c r="Q278" s="40">
        <f t="shared" si="40"/>
        <v>30915.868999999999</v>
      </c>
    </row>
    <row r="279" spans="1:17" x14ac:dyDescent="0.2">
      <c r="A279" s="9" t="s">
        <v>654</v>
      </c>
      <c r="B279" s="35"/>
      <c r="C279" s="12">
        <v>45934.375999999997</v>
      </c>
      <c r="D279" s="12"/>
      <c r="E279" s="9">
        <f t="shared" si="38"/>
        <v>4043.0034931125224</v>
      </c>
      <c r="F279" s="9">
        <f t="shared" si="39"/>
        <v>4043</v>
      </c>
      <c r="G279" s="9">
        <f t="shared" si="37"/>
        <v>5.4102999929455109E-3</v>
      </c>
      <c r="H279" s="9"/>
      <c r="I279" s="9"/>
      <c r="J279" s="9"/>
      <c r="K279" s="9">
        <f>+G279</f>
        <v>5.4102999929455109E-3</v>
      </c>
      <c r="L279" s="9"/>
      <c r="M279" s="9"/>
      <c r="N279" s="9"/>
      <c r="O279" s="9">
        <f t="shared" ca="1" si="36"/>
        <v>6.0541111064134415E-3</v>
      </c>
      <c r="P279" s="9"/>
      <c r="Q279" s="40">
        <f t="shared" si="40"/>
        <v>30915.875999999997</v>
      </c>
    </row>
    <row r="280" spans="1:17" x14ac:dyDescent="0.2">
      <c r="A280" s="9" t="s">
        <v>654</v>
      </c>
      <c r="B280" s="35"/>
      <c r="C280" s="12">
        <v>45934.379000000001</v>
      </c>
      <c r="D280" s="12"/>
      <c r="E280" s="9">
        <f t="shared" si="38"/>
        <v>4043.005430036093</v>
      </c>
      <c r="F280" s="9">
        <f t="shared" si="39"/>
        <v>4043</v>
      </c>
      <c r="G280" s="9">
        <f t="shared" si="37"/>
        <v>8.4102999971946701E-3</v>
      </c>
      <c r="H280" s="9"/>
      <c r="I280" s="9"/>
      <c r="J280" s="9"/>
      <c r="K280" s="9">
        <f>+G280</f>
        <v>8.4102999971946701E-3</v>
      </c>
      <c r="L280" s="9"/>
      <c r="M280" s="9"/>
      <c r="N280" s="9"/>
      <c r="O280" s="9">
        <f t="shared" ca="1" si="36"/>
        <v>6.0541111064134415E-3</v>
      </c>
      <c r="P280" s="9"/>
      <c r="Q280" s="40">
        <f t="shared" si="40"/>
        <v>30915.879000000001</v>
      </c>
    </row>
    <row r="281" spans="1:17" x14ac:dyDescent="0.2">
      <c r="A281" s="9" t="s">
        <v>632</v>
      </c>
      <c r="B281" s="35"/>
      <c r="C281" s="12">
        <v>45943.663999999997</v>
      </c>
      <c r="D281" s="12"/>
      <c r="E281" s="9">
        <f t="shared" si="38"/>
        <v>4049.0002084775369</v>
      </c>
      <c r="F281" s="9">
        <f t="shared" si="39"/>
        <v>4049</v>
      </c>
      <c r="G281" s="9">
        <f t="shared" si="37"/>
        <v>3.2289999217027798E-4</v>
      </c>
      <c r="H281" s="9"/>
      <c r="I281" s="9">
        <f>+G281</f>
        <v>3.2289999217027798E-4</v>
      </c>
      <c r="J281" s="9"/>
      <c r="K281" s="9"/>
      <c r="L281" s="9"/>
      <c r="M281" s="9"/>
      <c r="N281" s="9"/>
      <c r="O281" s="9">
        <f t="shared" ca="1" si="36"/>
        <v>6.0952656883651694E-3</v>
      </c>
      <c r="P281" s="9"/>
      <c r="Q281" s="40">
        <f t="shared" si="40"/>
        <v>30925.163999999997</v>
      </c>
    </row>
    <row r="282" spans="1:17" x14ac:dyDescent="0.2">
      <c r="A282" s="9" t="s">
        <v>654</v>
      </c>
      <c r="B282" s="35"/>
      <c r="C282" s="12">
        <v>46253.434999999998</v>
      </c>
      <c r="D282" s="12"/>
      <c r="E282" s="9">
        <f t="shared" si="38"/>
        <v>4249.0011252880258</v>
      </c>
      <c r="F282" s="9">
        <f t="shared" si="39"/>
        <v>4249</v>
      </c>
      <c r="G282" s="9">
        <f t="shared" si="37"/>
        <v>1.7428999999538064E-3</v>
      </c>
      <c r="H282" s="9"/>
      <c r="I282" s="9"/>
      <c r="J282" s="9"/>
      <c r="K282" s="9">
        <f>+G282</f>
        <v>1.7428999999538064E-3</v>
      </c>
      <c r="L282" s="9"/>
      <c r="M282" s="9"/>
      <c r="N282" s="9"/>
      <c r="O282" s="9">
        <f t="shared" ca="1" si="36"/>
        <v>7.4670850867561873E-3</v>
      </c>
      <c r="P282" s="9"/>
      <c r="Q282" s="40">
        <f t="shared" si="40"/>
        <v>31234.934999999998</v>
      </c>
    </row>
    <row r="283" spans="1:17" x14ac:dyDescent="0.2">
      <c r="A283" s="9" t="s">
        <v>654</v>
      </c>
      <c r="B283" s="35"/>
      <c r="C283" s="12">
        <v>46253.436000000002</v>
      </c>
      <c r="D283" s="12"/>
      <c r="E283" s="9">
        <f t="shared" si="38"/>
        <v>4249.0017709292179</v>
      </c>
      <c r="F283" s="9">
        <f t="shared" si="39"/>
        <v>4249</v>
      </c>
      <c r="G283" s="9">
        <f t="shared" si="37"/>
        <v>2.742900003795512E-3</v>
      </c>
      <c r="H283" s="9"/>
      <c r="I283" s="9"/>
      <c r="J283" s="9"/>
      <c r="K283" s="9">
        <f>+G283</f>
        <v>2.742900003795512E-3</v>
      </c>
      <c r="L283" s="9"/>
      <c r="M283" s="9"/>
      <c r="N283" s="9"/>
      <c r="O283" s="9">
        <f t="shared" ca="1" si="36"/>
        <v>7.4670850867561873E-3</v>
      </c>
      <c r="P283" s="9"/>
      <c r="Q283" s="40">
        <f t="shared" si="40"/>
        <v>31234.936000000002</v>
      </c>
    </row>
    <row r="284" spans="1:17" x14ac:dyDescent="0.2">
      <c r="A284" s="9" t="s">
        <v>654</v>
      </c>
      <c r="B284" s="35"/>
      <c r="C284" s="12">
        <v>46270.466</v>
      </c>
      <c r="D284" s="12"/>
      <c r="E284" s="9">
        <f t="shared" si="38"/>
        <v>4259.9970403807883</v>
      </c>
      <c r="F284" s="9">
        <f t="shared" si="39"/>
        <v>4260</v>
      </c>
      <c r="G284" s="9">
        <f t="shared" si="37"/>
        <v>-4.5840000020689331E-3</v>
      </c>
      <c r="H284" s="9"/>
      <c r="I284" s="9"/>
      <c r="J284" s="9"/>
      <c r="K284" s="9">
        <f>+G284</f>
        <v>-4.5840000020689331E-3</v>
      </c>
      <c r="L284" s="9"/>
      <c r="M284" s="9"/>
      <c r="N284" s="9"/>
      <c r="O284" s="9">
        <f t="shared" ca="1" si="36"/>
        <v>7.5425351536676927E-3</v>
      </c>
      <c r="P284" s="9"/>
      <c r="Q284" s="40">
        <f t="shared" si="40"/>
        <v>31251.966</v>
      </c>
    </row>
    <row r="285" spans="1:17" x14ac:dyDescent="0.2">
      <c r="A285" s="9" t="s">
        <v>654</v>
      </c>
      <c r="B285" s="35"/>
      <c r="C285" s="12">
        <v>46270.472000000002</v>
      </c>
      <c r="D285" s="12"/>
      <c r="E285" s="9">
        <f t="shared" si="38"/>
        <v>4260.0009142279241</v>
      </c>
      <c r="F285" s="9">
        <f t="shared" si="39"/>
        <v>4260</v>
      </c>
      <c r="G285" s="9">
        <f t="shared" si="37"/>
        <v>1.4159999991534278E-3</v>
      </c>
      <c r="H285" s="9"/>
      <c r="I285" s="9"/>
      <c r="J285" s="9"/>
      <c r="K285" s="9">
        <f>+G285</f>
        <v>1.4159999991534278E-3</v>
      </c>
      <c r="L285" s="9"/>
      <c r="M285" s="9"/>
      <c r="N285" s="9"/>
      <c r="O285" s="9">
        <f t="shared" ca="1" si="36"/>
        <v>7.5425351536676927E-3</v>
      </c>
      <c r="P285" s="9"/>
      <c r="Q285" s="40">
        <f t="shared" si="40"/>
        <v>31251.972000000002</v>
      </c>
    </row>
    <row r="286" spans="1:17" x14ac:dyDescent="0.2">
      <c r="A286" s="9" t="s">
        <v>654</v>
      </c>
      <c r="B286" s="35"/>
      <c r="C286" s="12">
        <v>46270.474000000002</v>
      </c>
      <c r="D286" s="12"/>
      <c r="E286" s="9">
        <f t="shared" si="38"/>
        <v>4260.0022055103027</v>
      </c>
      <c r="F286" s="9">
        <f t="shared" si="39"/>
        <v>4260</v>
      </c>
      <c r="G286" s="9">
        <f t="shared" si="37"/>
        <v>3.4159999995608814E-3</v>
      </c>
      <c r="H286" s="9"/>
      <c r="I286" s="9"/>
      <c r="J286" s="9"/>
      <c r="K286" s="9">
        <f>+G286</f>
        <v>3.4159999995608814E-3</v>
      </c>
      <c r="L286" s="9"/>
      <c r="M286" s="9"/>
      <c r="N286" s="9"/>
      <c r="O286" s="9">
        <f t="shared" ca="1" si="36"/>
        <v>7.5425351536676927E-3</v>
      </c>
      <c r="P286" s="9"/>
      <c r="Q286" s="40">
        <f t="shared" si="40"/>
        <v>31251.974000000002</v>
      </c>
    </row>
    <row r="287" spans="1:17" x14ac:dyDescent="0.2">
      <c r="A287" s="9" t="s">
        <v>632</v>
      </c>
      <c r="B287" s="35"/>
      <c r="C287" s="12">
        <v>46324.680999999997</v>
      </c>
      <c r="D287" s="12"/>
      <c r="E287" s="9">
        <f t="shared" si="38"/>
        <v>4295.0004774516565</v>
      </c>
      <c r="F287" s="9">
        <f t="shared" si="39"/>
        <v>4295</v>
      </c>
      <c r="G287" s="9">
        <f t="shared" si="37"/>
        <v>7.3949999932665378E-4</v>
      </c>
      <c r="H287" s="9"/>
      <c r="I287" s="9">
        <f>+G287</f>
        <v>7.3949999932665378E-4</v>
      </c>
      <c r="J287" s="9"/>
      <c r="K287" s="9"/>
      <c r="L287" s="9"/>
      <c r="M287" s="9"/>
      <c r="N287" s="9"/>
      <c r="O287" s="9">
        <f t="shared" ca="1" si="36"/>
        <v>7.7826035483861203E-3</v>
      </c>
      <c r="P287" s="9"/>
      <c r="Q287" s="40">
        <f t="shared" si="40"/>
        <v>31306.180999999997</v>
      </c>
    </row>
    <row r="288" spans="1:17" x14ac:dyDescent="0.2">
      <c r="A288" s="9" t="s">
        <v>653</v>
      </c>
      <c r="B288" s="35"/>
      <c r="C288" s="12">
        <v>46360.296000000002</v>
      </c>
      <c r="D288" s="12"/>
      <c r="E288" s="9">
        <f t="shared" si="38"/>
        <v>4317.9949884039615</v>
      </c>
      <c r="F288" s="9">
        <f t="shared" si="39"/>
        <v>4318</v>
      </c>
      <c r="G288" s="9">
        <f t="shared" si="37"/>
        <v>-7.762200002616737E-3</v>
      </c>
      <c r="H288" s="9"/>
      <c r="I288" s="9"/>
      <c r="J288" s="9"/>
      <c r="K288" s="9"/>
      <c r="L288" s="9"/>
      <c r="M288" s="9"/>
      <c r="N288" s="9">
        <f>+G288</f>
        <v>-7.762200002616737E-3</v>
      </c>
      <c r="O288" s="9">
        <f t="shared" ca="1" si="36"/>
        <v>7.9403627792010885E-3</v>
      </c>
      <c r="P288" s="9"/>
      <c r="Q288" s="40">
        <f t="shared" si="40"/>
        <v>31341.796000000002</v>
      </c>
    </row>
    <row r="289" spans="1:17" x14ac:dyDescent="0.2">
      <c r="A289" s="63" t="s">
        <v>816</v>
      </c>
      <c r="B289" s="28" t="s">
        <v>676</v>
      </c>
      <c r="C289" s="64">
        <v>46679.375</v>
      </c>
      <c r="D289" s="64" t="s">
        <v>700</v>
      </c>
      <c r="E289" s="9">
        <f t="shared" si="38"/>
        <v>4524.0055334032468</v>
      </c>
      <c r="F289" s="9">
        <f t="shared" si="39"/>
        <v>4524</v>
      </c>
      <c r="G289" s="15"/>
      <c r="H289" s="9"/>
      <c r="I289" s="9"/>
      <c r="J289" s="9"/>
      <c r="K289" s="9"/>
      <c r="L289" s="9">
        <f>+C289-(C$7+F289*C$8)</f>
        <v>8.5704000011901371E-3</v>
      </c>
      <c r="M289" s="15"/>
      <c r="N289" s="9">
        <f>+L289</f>
        <v>8.5704000011901371E-3</v>
      </c>
      <c r="O289" s="9">
        <f t="shared" ca="1" si="36"/>
        <v>9.3533367595438344E-3</v>
      </c>
      <c r="P289" s="9"/>
      <c r="Q289" s="40">
        <f t="shared" si="40"/>
        <v>31660.875</v>
      </c>
    </row>
    <row r="290" spans="1:17" x14ac:dyDescent="0.2">
      <c r="A290" s="63" t="s">
        <v>816</v>
      </c>
      <c r="B290" s="28" t="s">
        <v>676</v>
      </c>
      <c r="C290" s="64">
        <v>46679.375</v>
      </c>
      <c r="D290" s="64" t="s">
        <v>700</v>
      </c>
      <c r="E290" s="9">
        <f t="shared" si="38"/>
        <v>4524.0055334032468</v>
      </c>
      <c r="F290" s="9">
        <f t="shared" si="39"/>
        <v>4524</v>
      </c>
      <c r="G290" s="15"/>
      <c r="H290" s="9"/>
      <c r="I290" s="9"/>
      <c r="J290" s="9"/>
      <c r="K290" s="9"/>
      <c r="L290" s="9">
        <f>+C290-(C$7+F290*C$8)</f>
        <v>8.5704000011901371E-3</v>
      </c>
      <c r="M290" s="15"/>
      <c r="N290" s="9">
        <f>+L290</f>
        <v>8.5704000011901371E-3</v>
      </c>
      <c r="O290" s="9">
        <f t="shared" ca="1" si="36"/>
        <v>9.3533367595438344E-3</v>
      </c>
      <c r="P290" s="9"/>
      <c r="Q290" s="40">
        <f t="shared" si="40"/>
        <v>31660.875</v>
      </c>
    </row>
    <row r="291" spans="1:17" x14ac:dyDescent="0.2">
      <c r="A291" s="63" t="s">
        <v>816</v>
      </c>
      <c r="B291" s="28" t="s">
        <v>676</v>
      </c>
      <c r="C291" s="64">
        <v>46679.396000000001</v>
      </c>
      <c r="D291" s="64" t="s">
        <v>700</v>
      </c>
      <c r="E291" s="9">
        <f t="shared" si="38"/>
        <v>4524.0190918682192</v>
      </c>
      <c r="F291" s="9">
        <f t="shared" si="39"/>
        <v>4524</v>
      </c>
      <c r="G291" s="15"/>
      <c r="H291" s="9"/>
      <c r="I291" s="9"/>
      <c r="J291" s="9"/>
      <c r="K291" s="9"/>
      <c r="L291" s="9">
        <f>+C291-(C$7+F291*C$8)</f>
        <v>2.9570400001830421E-2</v>
      </c>
      <c r="M291" s="15"/>
      <c r="N291" s="9">
        <f>+L291</f>
        <v>2.9570400001830421E-2</v>
      </c>
      <c r="O291" s="9">
        <f t="shared" ca="1" si="36"/>
        <v>9.3533367595438344E-3</v>
      </c>
      <c r="P291" s="9"/>
      <c r="Q291" s="40">
        <f t="shared" si="40"/>
        <v>31660.896000000001</v>
      </c>
    </row>
    <row r="292" spans="1:17" x14ac:dyDescent="0.2">
      <c r="A292" s="9" t="s">
        <v>655</v>
      </c>
      <c r="B292" s="35"/>
      <c r="C292" s="12">
        <v>46964.364999999998</v>
      </c>
      <c r="D292" s="12"/>
      <c r="E292" s="9">
        <f t="shared" si="38"/>
        <v>4708.0068159049033</v>
      </c>
      <c r="F292" s="9">
        <f t="shared" si="39"/>
        <v>4708</v>
      </c>
      <c r="G292" s="9">
        <f t="shared" ref="G292:G320" si="41">+C292-(C$7+F292*C$8)</f>
        <v>1.055679999262793E-2</v>
      </c>
      <c r="H292" s="9"/>
      <c r="I292" s="9"/>
      <c r="J292" s="9"/>
      <c r="K292" s="9"/>
      <c r="L292" s="9"/>
      <c r="M292" s="9"/>
      <c r="N292" s="9">
        <f>+G292</f>
        <v>1.055679999262793E-2</v>
      </c>
      <c r="O292" s="9">
        <f t="shared" ca="1" si="36"/>
        <v>1.0615410606063573E-2</v>
      </c>
      <c r="P292" s="9"/>
      <c r="Q292" s="40">
        <f t="shared" si="40"/>
        <v>31945.864999999998</v>
      </c>
    </row>
    <row r="293" spans="1:17" x14ac:dyDescent="0.2">
      <c r="A293" s="9" t="s">
        <v>656</v>
      </c>
      <c r="B293" s="35"/>
      <c r="C293" s="12">
        <v>46981.402999999998</v>
      </c>
      <c r="D293" s="12"/>
      <c r="E293" s="9">
        <f t="shared" si="38"/>
        <v>4719.0072504859882</v>
      </c>
      <c r="F293" s="9">
        <f t="shared" si="39"/>
        <v>4719</v>
      </c>
      <c r="G293" s="9">
        <f t="shared" si="41"/>
        <v>1.1229899995669257E-2</v>
      </c>
      <c r="H293" s="9"/>
      <c r="I293" s="9"/>
      <c r="J293" s="9">
        <f>+G293</f>
        <v>1.1229899995669257E-2</v>
      </c>
      <c r="K293" s="9"/>
      <c r="L293" s="9"/>
      <c r="M293" s="9"/>
      <c r="N293" s="9"/>
      <c r="O293" s="9">
        <f t="shared" ca="1" si="36"/>
        <v>1.0690860672975075E-2</v>
      </c>
      <c r="P293" s="9"/>
      <c r="Q293" s="40">
        <f t="shared" si="40"/>
        <v>31962.902999999998</v>
      </c>
    </row>
    <row r="294" spans="1:17" x14ac:dyDescent="0.2">
      <c r="A294" s="9" t="s">
        <v>657</v>
      </c>
      <c r="B294" s="35"/>
      <c r="C294" s="12">
        <v>46998.428999999996</v>
      </c>
      <c r="D294" s="12"/>
      <c r="E294" s="9">
        <f t="shared" si="38"/>
        <v>4729.9999373728015</v>
      </c>
      <c r="F294" s="9">
        <f t="shared" si="39"/>
        <v>4730</v>
      </c>
      <c r="G294" s="9">
        <f t="shared" si="41"/>
        <v>-9.7000003734137863E-5</v>
      </c>
      <c r="H294" s="9"/>
      <c r="I294" s="9"/>
      <c r="J294" s="9"/>
      <c r="K294" s="9">
        <f>+G294</f>
        <v>-9.7000003734137863E-5</v>
      </c>
      <c r="L294" s="9"/>
      <c r="M294" s="9"/>
      <c r="N294" s="9"/>
      <c r="O294" s="9">
        <f t="shared" ca="1" si="36"/>
        <v>1.0766310739886584E-2</v>
      </c>
      <c r="P294" s="9"/>
      <c r="Q294" s="40">
        <f t="shared" si="40"/>
        <v>31979.928999999996</v>
      </c>
    </row>
    <row r="295" spans="1:17" x14ac:dyDescent="0.2">
      <c r="A295" s="9" t="s">
        <v>657</v>
      </c>
      <c r="B295" s="35"/>
      <c r="C295" s="12">
        <v>46998.438999999998</v>
      </c>
      <c r="D295" s="12"/>
      <c r="E295" s="9">
        <f t="shared" si="38"/>
        <v>4730.0063937846944</v>
      </c>
      <c r="F295" s="9">
        <f t="shared" si="39"/>
        <v>4730</v>
      </c>
      <c r="G295" s="9">
        <f t="shared" si="41"/>
        <v>9.9029999983031303E-3</v>
      </c>
      <c r="H295" s="9"/>
      <c r="I295" s="9"/>
      <c r="J295" s="9"/>
      <c r="K295" s="9">
        <f>+G295</f>
        <v>9.9029999983031303E-3</v>
      </c>
      <c r="L295" s="9"/>
      <c r="M295" s="9"/>
      <c r="N295" s="9"/>
      <c r="O295" s="9">
        <f t="shared" ca="1" si="36"/>
        <v>1.0766310739886584E-2</v>
      </c>
      <c r="P295" s="9"/>
      <c r="Q295" s="40">
        <f t="shared" si="40"/>
        <v>31979.938999999998</v>
      </c>
    </row>
    <row r="296" spans="1:17" x14ac:dyDescent="0.2">
      <c r="A296" s="9" t="s">
        <v>655</v>
      </c>
      <c r="B296" s="35"/>
      <c r="C296" s="12">
        <v>46998.442999999999</v>
      </c>
      <c r="D296" s="12"/>
      <c r="E296" s="9">
        <f t="shared" si="38"/>
        <v>4730.0089763494516</v>
      </c>
      <c r="F296" s="9">
        <f t="shared" si="39"/>
        <v>4730</v>
      </c>
      <c r="G296" s="9">
        <f t="shared" si="41"/>
        <v>1.3902999999118038E-2</v>
      </c>
      <c r="H296" s="9"/>
      <c r="I296" s="9"/>
      <c r="J296" s="9"/>
      <c r="K296" s="9"/>
      <c r="L296" s="9"/>
      <c r="M296" s="9"/>
      <c r="N296" s="9">
        <f>+G296</f>
        <v>1.3902999999118038E-2</v>
      </c>
      <c r="O296" s="9">
        <f t="shared" ca="1" si="36"/>
        <v>1.0766310739886584E-2</v>
      </c>
      <c r="P296" s="9"/>
      <c r="Q296" s="40">
        <f t="shared" si="40"/>
        <v>31979.942999999999</v>
      </c>
    </row>
    <row r="297" spans="1:17" x14ac:dyDescent="0.2">
      <c r="A297" s="9" t="s">
        <v>657</v>
      </c>
      <c r="B297" s="35"/>
      <c r="C297" s="12">
        <v>46998.45</v>
      </c>
      <c r="D297" s="12"/>
      <c r="E297" s="9">
        <f t="shared" si="38"/>
        <v>4730.0134958377748</v>
      </c>
      <c r="F297" s="9">
        <f t="shared" si="39"/>
        <v>4730</v>
      </c>
      <c r="G297" s="9">
        <f t="shared" si="41"/>
        <v>2.0902999996906146E-2</v>
      </c>
      <c r="H297" s="9"/>
      <c r="I297" s="9"/>
      <c r="J297" s="9"/>
      <c r="K297" s="9">
        <f>+G297</f>
        <v>2.0902999996906146E-2</v>
      </c>
      <c r="L297" s="9"/>
      <c r="M297" s="9"/>
      <c r="N297" s="9"/>
      <c r="O297" s="9">
        <f t="shared" ca="1" si="36"/>
        <v>1.0766310739886584E-2</v>
      </c>
      <c r="P297" s="9"/>
      <c r="Q297" s="40">
        <f t="shared" si="40"/>
        <v>31979.949999999997</v>
      </c>
    </row>
    <row r="298" spans="1:17" x14ac:dyDescent="0.2">
      <c r="A298" s="9" t="s">
        <v>657</v>
      </c>
      <c r="B298" s="35"/>
      <c r="C298" s="12">
        <v>47029.415999999997</v>
      </c>
      <c r="D298" s="12"/>
      <c r="E298" s="9">
        <f t="shared" si="38"/>
        <v>4750.0064209016236</v>
      </c>
      <c r="F298" s="9">
        <f t="shared" si="39"/>
        <v>4750</v>
      </c>
      <c r="G298" s="9">
        <f t="shared" si="41"/>
        <v>9.9449999979697168E-3</v>
      </c>
      <c r="H298" s="9"/>
      <c r="I298" s="9"/>
      <c r="J298" s="9"/>
      <c r="K298" s="9">
        <f>+G298</f>
        <v>9.9449999979697168E-3</v>
      </c>
      <c r="L298" s="9"/>
      <c r="M298" s="9"/>
      <c r="N298" s="9"/>
      <c r="O298" s="9">
        <f t="shared" ca="1" si="36"/>
        <v>1.0903492679725686E-2</v>
      </c>
      <c r="P298" s="9"/>
      <c r="Q298" s="40">
        <f t="shared" si="40"/>
        <v>32010.915999999997</v>
      </c>
    </row>
    <row r="299" spans="1:17" x14ac:dyDescent="0.2">
      <c r="A299" s="9" t="s">
        <v>657</v>
      </c>
      <c r="B299" s="35"/>
      <c r="C299" s="12">
        <v>47029.42</v>
      </c>
      <c r="D299" s="12"/>
      <c r="E299" s="9">
        <f t="shared" si="38"/>
        <v>4750.0090034663808</v>
      </c>
      <c r="F299" s="9">
        <f t="shared" si="39"/>
        <v>4750</v>
      </c>
      <c r="G299" s="9">
        <f t="shared" si="41"/>
        <v>1.3944999998784624E-2</v>
      </c>
      <c r="H299" s="9"/>
      <c r="I299" s="9"/>
      <c r="J299" s="9"/>
      <c r="K299" s="9">
        <f>+G299</f>
        <v>1.3944999998784624E-2</v>
      </c>
      <c r="L299" s="9"/>
      <c r="M299" s="9"/>
      <c r="N299" s="9"/>
      <c r="O299" s="9">
        <f t="shared" ca="1" si="36"/>
        <v>1.0903492679725686E-2</v>
      </c>
      <c r="P299" s="9"/>
      <c r="Q299" s="40">
        <f t="shared" si="40"/>
        <v>32010.92</v>
      </c>
    </row>
    <row r="300" spans="1:17" x14ac:dyDescent="0.2">
      <c r="A300" s="9" t="s">
        <v>658</v>
      </c>
      <c r="B300" s="35"/>
      <c r="C300" s="12">
        <v>47365.519</v>
      </c>
      <c r="D300" s="12"/>
      <c r="E300" s="9">
        <f t="shared" si="38"/>
        <v>4967.0083615053481</v>
      </c>
      <c r="F300" s="9">
        <f t="shared" si="39"/>
        <v>4967</v>
      </c>
      <c r="G300" s="9">
        <f t="shared" si="41"/>
        <v>1.2950699994689785E-2</v>
      </c>
      <c r="H300" s="9"/>
      <c r="I300" s="9"/>
      <c r="J300" s="9">
        <f>+G300</f>
        <v>1.2950699994689785E-2</v>
      </c>
      <c r="K300" s="9"/>
      <c r="L300" s="9"/>
      <c r="M300" s="9"/>
      <c r="N300" s="9"/>
      <c r="O300" s="9">
        <f t="shared" ca="1" si="36"/>
        <v>1.2391916726979937E-2</v>
      </c>
      <c r="P300" s="9"/>
      <c r="Q300" s="40">
        <f t="shared" si="40"/>
        <v>32347.019</v>
      </c>
    </row>
    <row r="301" spans="1:17" x14ac:dyDescent="0.2">
      <c r="A301" s="9" t="s">
        <v>657</v>
      </c>
      <c r="B301" s="35"/>
      <c r="C301" s="12">
        <v>47712.445</v>
      </c>
      <c r="D301" s="12"/>
      <c r="E301" s="9">
        <f t="shared" si="38"/>
        <v>5190.9980766994604</v>
      </c>
      <c r="F301" s="9">
        <f t="shared" si="39"/>
        <v>5191</v>
      </c>
      <c r="G301" s="9">
        <f t="shared" si="41"/>
        <v>-2.9789000036544167E-3</v>
      </c>
      <c r="H301" s="9"/>
      <c r="I301" s="9"/>
      <c r="J301" s="9"/>
      <c r="K301" s="9">
        <f t="shared" ref="K301:K309" si="42">+G301</f>
        <v>-2.9789000036544167E-3</v>
      </c>
      <c r="L301" s="9"/>
      <c r="M301" s="9"/>
      <c r="N301" s="9"/>
      <c r="O301" s="9">
        <f t="shared" ca="1" si="36"/>
        <v>1.3928354453177874E-2</v>
      </c>
      <c r="P301" s="9"/>
      <c r="Q301" s="40">
        <f t="shared" si="40"/>
        <v>32693.945</v>
      </c>
    </row>
    <row r="302" spans="1:17" x14ac:dyDescent="0.2">
      <c r="A302" s="9" t="s">
        <v>657</v>
      </c>
      <c r="B302" s="35"/>
      <c r="C302" s="12">
        <v>47712.446000000004</v>
      </c>
      <c r="D302" s="12"/>
      <c r="E302" s="9">
        <f t="shared" si="38"/>
        <v>5190.9987223406524</v>
      </c>
      <c r="F302" s="9">
        <f t="shared" si="39"/>
        <v>5191</v>
      </c>
      <c r="G302" s="9">
        <f t="shared" si="41"/>
        <v>-1.978899999812711E-3</v>
      </c>
      <c r="H302" s="9"/>
      <c r="I302" s="9"/>
      <c r="J302" s="9"/>
      <c r="K302" s="9">
        <f t="shared" si="42"/>
        <v>-1.978899999812711E-3</v>
      </c>
      <c r="L302" s="9"/>
      <c r="M302" s="9"/>
      <c r="N302" s="9"/>
      <c r="O302" s="9">
        <f t="shared" ca="1" si="36"/>
        <v>1.3928354453177874E-2</v>
      </c>
      <c r="P302" s="9"/>
      <c r="Q302" s="40">
        <f t="shared" si="40"/>
        <v>32693.946000000004</v>
      </c>
    </row>
    <row r="303" spans="1:17" x14ac:dyDescent="0.2">
      <c r="A303" s="9" t="s">
        <v>657</v>
      </c>
      <c r="B303" s="35"/>
      <c r="C303" s="12">
        <v>47712.449000000001</v>
      </c>
      <c r="D303" s="12"/>
      <c r="E303" s="9">
        <f t="shared" si="38"/>
        <v>5191.0006592642176</v>
      </c>
      <c r="F303" s="9">
        <f t="shared" si="39"/>
        <v>5191</v>
      </c>
      <c r="G303" s="9">
        <f t="shared" si="41"/>
        <v>1.0210999971604906E-3</v>
      </c>
      <c r="H303" s="9"/>
      <c r="I303" s="9"/>
      <c r="J303" s="9"/>
      <c r="K303" s="9">
        <f t="shared" si="42"/>
        <v>1.0210999971604906E-3</v>
      </c>
      <c r="L303" s="9"/>
      <c r="M303" s="9"/>
      <c r="N303" s="9"/>
      <c r="O303" s="9">
        <f t="shared" ca="1" si="36"/>
        <v>1.3928354453177874E-2</v>
      </c>
      <c r="P303" s="9"/>
      <c r="Q303" s="40">
        <f t="shared" si="40"/>
        <v>32693.949000000001</v>
      </c>
    </row>
    <row r="304" spans="1:17" x14ac:dyDescent="0.2">
      <c r="A304" s="9" t="s">
        <v>657</v>
      </c>
      <c r="B304" s="35"/>
      <c r="C304" s="12">
        <v>47712.45</v>
      </c>
      <c r="D304" s="12"/>
      <c r="E304" s="9">
        <f t="shared" si="38"/>
        <v>5191.0013049054041</v>
      </c>
      <c r="F304" s="9">
        <f t="shared" si="39"/>
        <v>5191</v>
      </c>
      <c r="G304" s="9">
        <f t="shared" si="41"/>
        <v>2.0210999937262386E-3</v>
      </c>
      <c r="H304" s="9"/>
      <c r="I304" s="9"/>
      <c r="J304" s="9"/>
      <c r="K304" s="9">
        <f t="shared" si="42"/>
        <v>2.0210999937262386E-3</v>
      </c>
      <c r="L304" s="9"/>
      <c r="M304" s="9"/>
      <c r="N304" s="9"/>
      <c r="O304" s="9">
        <f t="shared" ref="O304:O335" ca="1" si="43">+C$11+C$12*F304</f>
        <v>1.3928354453177874E-2</v>
      </c>
      <c r="P304" s="9"/>
      <c r="Q304" s="40">
        <f t="shared" si="40"/>
        <v>32693.949999999997</v>
      </c>
    </row>
    <row r="305" spans="1:17" x14ac:dyDescent="0.2">
      <c r="A305" s="9" t="s">
        <v>657</v>
      </c>
      <c r="B305" s="35"/>
      <c r="C305" s="12">
        <v>47712.45</v>
      </c>
      <c r="D305" s="12"/>
      <c r="E305" s="9">
        <f t="shared" si="38"/>
        <v>5191.0013049054041</v>
      </c>
      <c r="F305" s="9">
        <f t="shared" si="39"/>
        <v>5191</v>
      </c>
      <c r="G305" s="9">
        <f t="shared" si="41"/>
        <v>2.0210999937262386E-3</v>
      </c>
      <c r="H305" s="9"/>
      <c r="I305" s="9"/>
      <c r="J305" s="9"/>
      <c r="K305" s="9">
        <f t="shared" si="42"/>
        <v>2.0210999937262386E-3</v>
      </c>
      <c r="L305" s="9"/>
      <c r="M305" s="9"/>
      <c r="N305" s="9"/>
      <c r="O305" s="9">
        <f t="shared" ca="1" si="43"/>
        <v>1.3928354453177874E-2</v>
      </c>
      <c r="P305" s="9"/>
      <c r="Q305" s="40">
        <f t="shared" si="40"/>
        <v>32693.949999999997</v>
      </c>
    </row>
    <row r="306" spans="1:17" x14ac:dyDescent="0.2">
      <c r="A306" s="9" t="s">
        <v>657</v>
      </c>
      <c r="B306" s="35"/>
      <c r="C306" s="12">
        <v>47712.455999999998</v>
      </c>
      <c r="D306" s="12"/>
      <c r="E306" s="9">
        <f t="shared" si="38"/>
        <v>5191.0051787525408</v>
      </c>
      <c r="F306" s="9">
        <f t="shared" si="39"/>
        <v>5191</v>
      </c>
      <c r="G306" s="9">
        <f t="shared" si="41"/>
        <v>8.0210999949485995E-3</v>
      </c>
      <c r="H306" s="9"/>
      <c r="I306" s="9"/>
      <c r="J306" s="9"/>
      <c r="K306" s="9">
        <f t="shared" si="42"/>
        <v>8.0210999949485995E-3</v>
      </c>
      <c r="L306" s="9"/>
      <c r="M306" s="9"/>
      <c r="N306" s="9"/>
      <c r="O306" s="9">
        <f t="shared" ca="1" si="43"/>
        <v>1.3928354453177874E-2</v>
      </c>
      <c r="P306" s="9"/>
      <c r="Q306" s="40">
        <f t="shared" si="40"/>
        <v>32693.955999999998</v>
      </c>
    </row>
    <row r="307" spans="1:17" x14ac:dyDescent="0.2">
      <c r="A307" s="9" t="s">
        <v>657</v>
      </c>
      <c r="B307" s="35"/>
      <c r="C307" s="12">
        <v>47712.459000000003</v>
      </c>
      <c r="D307" s="12"/>
      <c r="E307" s="9">
        <f t="shared" si="38"/>
        <v>5191.0071156761105</v>
      </c>
      <c r="F307" s="9">
        <f t="shared" si="39"/>
        <v>5191</v>
      </c>
      <c r="G307" s="9">
        <f t="shared" si="41"/>
        <v>1.1021099999197759E-2</v>
      </c>
      <c r="H307" s="9"/>
      <c r="I307" s="9"/>
      <c r="J307" s="9"/>
      <c r="K307" s="9">
        <f t="shared" si="42"/>
        <v>1.1021099999197759E-2</v>
      </c>
      <c r="L307" s="9"/>
      <c r="M307" s="9"/>
      <c r="N307" s="9"/>
      <c r="O307" s="9">
        <f t="shared" ca="1" si="43"/>
        <v>1.3928354453177874E-2</v>
      </c>
      <c r="P307" s="9"/>
      <c r="Q307" s="40">
        <f t="shared" si="40"/>
        <v>32693.959000000003</v>
      </c>
    </row>
    <row r="308" spans="1:17" x14ac:dyDescent="0.2">
      <c r="A308" s="9" t="s">
        <v>657</v>
      </c>
      <c r="B308" s="35"/>
      <c r="C308" s="12">
        <v>47712.459000000003</v>
      </c>
      <c r="D308" s="12"/>
      <c r="E308" s="9">
        <f t="shared" si="38"/>
        <v>5191.0071156761105</v>
      </c>
      <c r="F308" s="9">
        <f t="shared" si="39"/>
        <v>5191</v>
      </c>
      <c r="G308" s="9">
        <f t="shared" si="41"/>
        <v>1.1021099999197759E-2</v>
      </c>
      <c r="H308" s="9"/>
      <c r="I308" s="9"/>
      <c r="J308" s="9"/>
      <c r="K308" s="9">
        <f t="shared" si="42"/>
        <v>1.1021099999197759E-2</v>
      </c>
      <c r="L308" s="9"/>
      <c r="M308" s="9"/>
      <c r="N308" s="9"/>
      <c r="O308" s="9">
        <f t="shared" ca="1" si="43"/>
        <v>1.3928354453177874E-2</v>
      </c>
      <c r="P308" s="9"/>
      <c r="Q308" s="40">
        <f t="shared" si="40"/>
        <v>32693.959000000003</v>
      </c>
    </row>
    <row r="309" spans="1:17" x14ac:dyDescent="0.2">
      <c r="A309" s="9" t="s">
        <v>657</v>
      </c>
      <c r="B309" s="35"/>
      <c r="C309" s="12">
        <v>47712.46</v>
      </c>
      <c r="D309" s="12"/>
      <c r="E309" s="9">
        <f t="shared" si="38"/>
        <v>5191.007761317298</v>
      </c>
      <c r="F309" s="9">
        <f t="shared" si="39"/>
        <v>5191</v>
      </c>
      <c r="G309" s="9">
        <f t="shared" si="41"/>
        <v>1.2021099995763507E-2</v>
      </c>
      <c r="H309" s="9"/>
      <c r="I309" s="9"/>
      <c r="J309" s="9"/>
      <c r="K309" s="9">
        <f t="shared" si="42"/>
        <v>1.2021099995763507E-2</v>
      </c>
      <c r="L309" s="9"/>
      <c r="M309" s="9"/>
      <c r="N309" s="9"/>
      <c r="O309" s="9">
        <f t="shared" ca="1" si="43"/>
        <v>1.3928354453177874E-2</v>
      </c>
      <c r="P309" s="9"/>
      <c r="Q309" s="40">
        <f t="shared" si="40"/>
        <v>32693.96</v>
      </c>
    </row>
    <row r="310" spans="1:17" x14ac:dyDescent="0.2">
      <c r="A310" s="9" t="s">
        <v>659</v>
      </c>
      <c r="B310" s="35"/>
      <c r="C310" s="12">
        <v>47729.495999999999</v>
      </c>
      <c r="D310" s="12"/>
      <c r="E310" s="9">
        <f t="shared" si="38"/>
        <v>5202.0069046160033</v>
      </c>
      <c r="F310" s="9">
        <f t="shared" si="39"/>
        <v>5202</v>
      </c>
      <c r="G310" s="9">
        <f t="shared" si="41"/>
        <v>1.069419999839738E-2</v>
      </c>
      <c r="H310" s="9"/>
      <c r="I310" s="9"/>
      <c r="J310" s="9"/>
      <c r="K310" s="9"/>
      <c r="L310" s="9"/>
      <c r="M310" s="9"/>
      <c r="N310" s="9">
        <f>+G310</f>
        <v>1.069419999839738E-2</v>
      </c>
      <c r="O310" s="9">
        <f t="shared" ca="1" si="43"/>
        <v>1.4003804520089383E-2</v>
      </c>
      <c r="P310" s="9"/>
      <c r="Q310" s="40">
        <f t="shared" si="40"/>
        <v>32710.995999999999</v>
      </c>
    </row>
    <row r="311" spans="1:17" x14ac:dyDescent="0.2">
      <c r="A311" s="9" t="s">
        <v>660</v>
      </c>
      <c r="B311" s="35"/>
      <c r="C311" s="12">
        <v>47757.383999999998</v>
      </c>
      <c r="D311" s="12"/>
      <c r="E311" s="9">
        <f t="shared" si="38"/>
        <v>5220.012546099586</v>
      </c>
      <c r="F311" s="9">
        <f t="shared" si="39"/>
        <v>5220</v>
      </c>
      <c r="G311" s="9">
        <f t="shared" si="41"/>
        <v>1.9431999993685167E-2</v>
      </c>
      <c r="H311" s="9"/>
      <c r="I311" s="9"/>
      <c r="J311" s="9">
        <f>+G311</f>
        <v>1.9431999993685167E-2</v>
      </c>
      <c r="K311" s="9"/>
      <c r="L311" s="9"/>
      <c r="M311" s="9"/>
      <c r="N311" s="9"/>
      <c r="O311" s="9">
        <f t="shared" ca="1" si="43"/>
        <v>1.4127268265944577E-2</v>
      </c>
      <c r="P311" s="9"/>
      <c r="Q311" s="40">
        <f t="shared" si="40"/>
        <v>32738.883999999998</v>
      </c>
    </row>
    <row r="312" spans="1:17" x14ac:dyDescent="0.2">
      <c r="A312" s="9" t="s">
        <v>661</v>
      </c>
      <c r="B312" s="35"/>
      <c r="C312" s="12">
        <v>48093.478999999999</v>
      </c>
      <c r="D312" s="12"/>
      <c r="E312" s="9">
        <f t="shared" si="38"/>
        <v>5437.0093215737952</v>
      </c>
      <c r="F312" s="9">
        <f t="shared" si="39"/>
        <v>5437</v>
      </c>
      <c r="G312" s="9">
        <f t="shared" si="41"/>
        <v>1.4437699996051379E-2</v>
      </c>
      <c r="H312" s="9"/>
      <c r="I312" s="9"/>
      <c r="J312" s="9"/>
      <c r="K312" s="9">
        <f>+G312</f>
        <v>1.4437699996051379E-2</v>
      </c>
      <c r="L312" s="9"/>
      <c r="M312" s="9"/>
      <c r="N312" s="9"/>
      <c r="O312" s="9">
        <f t="shared" ca="1" si="43"/>
        <v>1.5615692313198828E-2</v>
      </c>
      <c r="P312" s="9"/>
      <c r="Q312" s="40">
        <f t="shared" si="40"/>
        <v>33074.978999999999</v>
      </c>
    </row>
    <row r="313" spans="1:17" x14ac:dyDescent="0.2">
      <c r="A313" s="9" t="s">
        <v>662</v>
      </c>
      <c r="B313" s="35"/>
      <c r="C313" s="12">
        <v>48107.421000000002</v>
      </c>
      <c r="D313" s="12"/>
      <c r="E313" s="9">
        <f t="shared" si="38"/>
        <v>5446.0108510332102</v>
      </c>
      <c r="F313" s="9">
        <f t="shared" si="39"/>
        <v>5446</v>
      </c>
      <c r="G313" s="9">
        <f t="shared" si="41"/>
        <v>1.6806600004201755E-2</v>
      </c>
      <c r="H313" s="9"/>
      <c r="I313" s="9"/>
      <c r="J313" s="9">
        <f>+G313</f>
        <v>1.6806600004201755E-2</v>
      </c>
      <c r="K313" s="9"/>
      <c r="L313" s="9"/>
      <c r="M313" s="9"/>
      <c r="N313" s="9"/>
      <c r="O313" s="9">
        <f t="shared" ca="1" si="43"/>
        <v>1.5677424186126422E-2</v>
      </c>
      <c r="P313" s="9"/>
      <c r="Q313" s="40">
        <f t="shared" si="40"/>
        <v>33088.921000000002</v>
      </c>
    </row>
    <row r="314" spans="1:17" x14ac:dyDescent="0.2">
      <c r="A314" s="9" t="s">
        <v>663</v>
      </c>
      <c r="B314" s="35"/>
      <c r="C314" s="12">
        <v>48107.423999999999</v>
      </c>
      <c r="D314" s="12"/>
      <c r="E314" s="9">
        <f t="shared" si="38"/>
        <v>5446.0127879567763</v>
      </c>
      <c r="F314" s="9">
        <f t="shared" si="39"/>
        <v>5446</v>
      </c>
      <c r="G314" s="9">
        <f t="shared" si="41"/>
        <v>1.9806600001174957E-2</v>
      </c>
      <c r="H314" s="9"/>
      <c r="I314" s="9"/>
      <c r="J314" s="9"/>
      <c r="K314" s="9"/>
      <c r="L314" s="9"/>
      <c r="M314" s="9"/>
      <c r="N314" s="9">
        <f>+G314</f>
        <v>1.9806600001174957E-2</v>
      </c>
      <c r="O314" s="9">
        <f t="shared" ca="1" si="43"/>
        <v>1.5677424186126422E-2</v>
      </c>
      <c r="P314" s="9"/>
      <c r="Q314" s="40">
        <f t="shared" si="40"/>
        <v>33088.923999999999</v>
      </c>
    </row>
    <row r="315" spans="1:17" x14ac:dyDescent="0.2">
      <c r="A315" s="9" t="s">
        <v>632</v>
      </c>
      <c r="B315" s="35"/>
      <c r="C315" s="12">
        <v>48161.633999999998</v>
      </c>
      <c r="D315" s="12"/>
      <c r="E315" s="9">
        <f t="shared" si="38"/>
        <v>5481.0129968216997</v>
      </c>
      <c r="F315" s="9">
        <f t="shared" si="39"/>
        <v>5481</v>
      </c>
      <c r="G315" s="9">
        <f t="shared" si="41"/>
        <v>2.0130099997913931E-2</v>
      </c>
      <c r="H315" s="9"/>
      <c r="I315" s="9">
        <f>+G315</f>
        <v>2.0130099997913931E-2</v>
      </c>
      <c r="J315" s="9"/>
      <c r="K315" s="9"/>
      <c r="L315" s="9"/>
      <c r="M315" s="9"/>
      <c r="N315" s="9"/>
      <c r="O315" s="9">
        <f t="shared" ca="1" si="43"/>
        <v>1.591749258084485E-2</v>
      </c>
      <c r="P315" s="9"/>
      <c r="Q315" s="40">
        <f t="shared" si="40"/>
        <v>33143.133999999998</v>
      </c>
    </row>
    <row r="316" spans="1:17" x14ac:dyDescent="0.2">
      <c r="A316" s="9" t="s">
        <v>664</v>
      </c>
      <c r="B316" s="35"/>
      <c r="C316" s="12">
        <v>48409.453999999998</v>
      </c>
      <c r="D316" s="12"/>
      <c r="E316" s="9">
        <f t="shared" si="38"/>
        <v>5641.0157963218962</v>
      </c>
      <c r="F316" s="9">
        <f t="shared" si="39"/>
        <v>5641</v>
      </c>
      <c r="G316" s="9">
        <f t="shared" si="41"/>
        <v>2.446609999606153E-2</v>
      </c>
      <c r="H316" s="9"/>
      <c r="I316" s="9"/>
      <c r="J316" s="9"/>
      <c r="K316" s="9"/>
      <c r="L316" s="9"/>
      <c r="M316" s="9"/>
      <c r="N316" s="9">
        <f>+G316</f>
        <v>2.446609999606153E-2</v>
      </c>
      <c r="O316" s="9">
        <f t="shared" ca="1" si="43"/>
        <v>1.7014948099557663E-2</v>
      </c>
      <c r="P316" s="9"/>
      <c r="Q316" s="40">
        <f t="shared" si="40"/>
        <v>33390.953999999998</v>
      </c>
    </row>
    <row r="317" spans="1:17" x14ac:dyDescent="0.2">
      <c r="A317" s="9" t="s">
        <v>661</v>
      </c>
      <c r="B317" s="35"/>
      <c r="C317" s="12">
        <v>48426.474999999999</v>
      </c>
      <c r="D317" s="12"/>
      <c r="E317" s="9">
        <f t="shared" si="38"/>
        <v>5652.0052550027649</v>
      </c>
      <c r="F317" s="9">
        <f t="shared" si="39"/>
        <v>5652</v>
      </c>
      <c r="G317" s="9">
        <f t="shared" si="41"/>
        <v>8.1391999992774799E-3</v>
      </c>
      <c r="H317" s="9"/>
      <c r="I317" s="9"/>
      <c r="J317" s="9"/>
      <c r="K317" s="9">
        <f>+G317</f>
        <v>8.1391999992774799E-3</v>
      </c>
      <c r="L317" s="9"/>
      <c r="M317" s="9"/>
      <c r="N317" s="9"/>
      <c r="O317" s="9">
        <f t="shared" ca="1" si="43"/>
        <v>1.7090398166469171E-2</v>
      </c>
      <c r="P317" s="9"/>
      <c r="Q317" s="40">
        <f t="shared" si="40"/>
        <v>33407.974999999999</v>
      </c>
    </row>
    <row r="318" spans="1:17" x14ac:dyDescent="0.2">
      <c r="A318" s="9" t="s">
        <v>661</v>
      </c>
      <c r="B318" s="35"/>
      <c r="C318" s="12">
        <v>48426.483999999997</v>
      </c>
      <c r="D318" s="12"/>
      <c r="E318" s="9">
        <f t="shared" si="38"/>
        <v>5652.0110657734667</v>
      </c>
      <c r="F318" s="9">
        <f t="shared" si="39"/>
        <v>5652</v>
      </c>
      <c r="G318" s="9">
        <f t="shared" si="41"/>
        <v>1.7139199997473042E-2</v>
      </c>
      <c r="H318" s="9"/>
      <c r="I318" s="9"/>
      <c r="J318" s="9"/>
      <c r="K318" s="9">
        <f>+G318</f>
        <v>1.7139199997473042E-2</v>
      </c>
      <c r="L318" s="9"/>
      <c r="M318" s="9"/>
      <c r="N318" s="9"/>
      <c r="O318" s="9">
        <f t="shared" ca="1" si="43"/>
        <v>1.7090398166469171E-2</v>
      </c>
      <c r="P318" s="9"/>
      <c r="Q318" s="40">
        <f t="shared" si="40"/>
        <v>33407.983999999997</v>
      </c>
    </row>
    <row r="319" spans="1:17" x14ac:dyDescent="0.2">
      <c r="A319" s="9" t="s">
        <v>661</v>
      </c>
      <c r="B319" s="35"/>
      <c r="C319" s="12">
        <v>48443.517999999996</v>
      </c>
      <c r="D319" s="12"/>
      <c r="E319" s="9">
        <f t="shared" si="38"/>
        <v>5663.0089177897935</v>
      </c>
      <c r="F319" s="9">
        <f t="shared" si="39"/>
        <v>5663</v>
      </c>
      <c r="G319" s="9">
        <f t="shared" si="41"/>
        <v>1.3812299992423505E-2</v>
      </c>
      <c r="H319" s="9"/>
      <c r="I319" s="9"/>
      <c r="J319" s="9"/>
      <c r="K319" s="9">
        <f>+G319</f>
        <v>1.3812299992423505E-2</v>
      </c>
      <c r="L319" s="9"/>
      <c r="M319" s="9"/>
      <c r="N319" s="9"/>
      <c r="O319" s="9">
        <f t="shared" ca="1" si="43"/>
        <v>1.7165848233380673E-2</v>
      </c>
      <c r="P319" s="9"/>
      <c r="Q319" s="40">
        <f t="shared" si="40"/>
        <v>33425.017999999996</v>
      </c>
    </row>
    <row r="320" spans="1:17" x14ac:dyDescent="0.2">
      <c r="A320" s="9" t="s">
        <v>632</v>
      </c>
      <c r="B320" s="35"/>
      <c r="C320" s="12">
        <v>48452.807999999997</v>
      </c>
      <c r="D320" s="12"/>
      <c r="E320" s="9">
        <f t="shared" si="38"/>
        <v>5669.0069244371871</v>
      </c>
      <c r="F320" s="9">
        <f t="shared" si="39"/>
        <v>5669</v>
      </c>
      <c r="G320" s="9">
        <f t="shared" si="41"/>
        <v>1.0724899992055725E-2</v>
      </c>
      <c r="H320" s="9"/>
      <c r="I320" s="9">
        <f>+G320</f>
        <v>1.0724899992055725E-2</v>
      </c>
      <c r="J320" s="9"/>
      <c r="K320" s="9"/>
      <c r="L320" s="9"/>
      <c r="M320" s="9"/>
      <c r="N320" s="9"/>
      <c r="O320" s="9">
        <f t="shared" ca="1" si="43"/>
        <v>1.7207002815332405E-2</v>
      </c>
      <c r="P320" s="9"/>
      <c r="Q320" s="40">
        <f t="shared" si="40"/>
        <v>33434.307999999997</v>
      </c>
    </row>
    <row r="321" spans="1:17" x14ac:dyDescent="0.2">
      <c r="A321" s="65" t="s">
        <v>1067</v>
      </c>
      <c r="B321" s="66" t="s">
        <v>676</v>
      </c>
      <c r="C321" s="67">
        <v>48500.835200000001</v>
      </c>
      <c r="D321" s="67" t="s">
        <v>857</v>
      </c>
      <c r="E321" s="9">
        <f t="shared" si="38"/>
        <v>5700.0152629577124</v>
      </c>
      <c r="F321" s="9">
        <f t="shared" si="39"/>
        <v>5700</v>
      </c>
      <c r="G321" s="15"/>
      <c r="H321" s="9"/>
      <c r="I321" s="9"/>
      <c r="J321" s="9"/>
      <c r="K321" s="9"/>
      <c r="L321" s="9">
        <f>+C321-(C$7+F321*C$8)</f>
        <v>2.3639999999431893E-2</v>
      </c>
      <c r="M321" s="15"/>
      <c r="N321" s="9">
        <f>+L321</f>
        <v>2.3639999999431893E-2</v>
      </c>
      <c r="O321" s="9">
        <f t="shared" ca="1" si="43"/>
        <v>1.7419634822083016E-2</v>
      </c>
      <c r="P321" s="9"/>
      <c r="Q321" s="40">
        <f t="shared" si="40"/>
        <v>33482.335200000001</v>
      </c>
    </row>
    <row r="322" spans="1:17" x14ac:dyDescent="0.2">
      <c r="A322" s="9" t="s">
        <v>632</v>
      </c>
      <c r="B322" s="35"/>
      <c r="C322" s="12">
        <v>48796.663</v>
      </c>
      <c r="D322" s="12"/>
      <c r="E322" s="9">
        <f t="shared" si="38"/>
        <v>5891.01387553936</v>
      </c>
      <c r="F322" s="9">
        <f t="shared" si="39"/>
        <v>5891</v>
      </c>
      <c r="G322" s="9">
        <f t="shared" ref="G322:G353" si="44">+C322-(C$7+F322*C$8)</f>
        <v>2.1491100000275765E-2</v>
      </c>
      <c r="H322" s="9"/>
      <c r="I322" s="9">
        <f>+G322</f>
        <v>2.1491100000275765E-2</v>
      </c>
      <c r="J322" s="9"/>
      <c r="K322" s="9"/>
      <c r="L322" s="9"/>
      <c r="M322" s="9"/>
      <c r="N322" s="9"/>
      <c r="O322" s="9">
        <f t="shared" ca="1" si="43"/>
        <v>1.8729722347546433E-2</v>
      </c>
      <c r="P322" s="9"/>
      <c r="Q322" s="40">
        <f t="shared" si="40"/>
        <v>33778.163</v>
      </c>
    </row>
    <row r="323" spans="1:17" x14ac:dyDescent="0.2">
      <c r="A323" s="9" t="s">
        <v>632</v>
      </c>
      <c r="B323" s="35"/>
      <c r="C323" s="12">
        <v>48813.7</v>
      </c>
      <c r="D323" s="12"/>
      <c r="E323" s="9">
        <f t="shared" si="38"/>
        <v>5902.0136644792528</v>
      </c>
      <c r="F323" s="9">
        <f t="shared" si="39"/>
        <v>5902</v>
      </c>
      <c r="G323" s="9">
        <f t="shared" si="44"/>
        <v>2.1164199992199428E-2</v>
      </c>
      <c r="H323" s="9"/>
      <c r="I323" s="9">
        <f>+G323</f>
        <v>2.1164199992199428E-2</v>
      </c>
      <c r="J323" s="9"/>
      <c r="K323" s="9"/>
      <c r="L323" s="9"/>
      <c r="M323" s="9"/>
      <c r="N323" s="9"/>
      <c r="O323" s="9">
        <f t="shared" ca="1" si="43"/>
        <v>1.8805172414457942E-2</v>
      </c>
      <c r="P323" s="9"/>
      <c r="Q323" s="40">
        <f t="shared" si="40"/>
        <v>33795.199999999997</v>
      </c>
    </row>
    <row r="324" spans="1:17" x14ac:dyDescent="0.2">
      <c r="A324" s="9" t="s">
        <v>665</v>
      </c>
      <c r="B324" s="35"/>
      <c r="C324" s="12">
        <v>48852.419000000002</v>
      </c>
      <c r="D324" s="12"/>
      <c r="E324" s="9">
        <f t="shared" si="38"/>
        <v>5927.012245682743</v>
      </c>
      <c r="F324" s="9">
        <f t="shared" si="39"/>
        <v>5927</v>
      </c>
      <c r="G324" s="9">
        <f t="shared" si="44"/>
        <v>1.8966700001328718E-2</v>
      </c>
      <c r="H324" s="9"/>
      <c r="I324" s="9"/>
      <c r="J324" s="9">
        <f>+G324</f>
        <v>1.8966700001328718E-2</v>
      </c>
      <c r="K324" s="9"/>
      <c r="L324" s="9"/>
      <c r="M324" s="9"/>
      <c r="N324" s="9"/>
      <c r="O324" s="9">
        <f t="shared" ca="1" si="43"/>
        <v>1.8976649839256815E-2</v>
      </c>
      <c r="P324" s="9"/>
      <c r="Q324" s="40">
        <f t="shared" si="40"/>
        <v>33833.919000000002</v>
      </c>
    </row>
    <row r="325" spans="1:17" x14ac:dyDescent="0.2">
      <c r="A325" s="9" t="s">
        <v>666</v>
      </c>
      <c r="B325" s="35"/>
      <c r="C325" s="12">
        <v>49202.457999999999</v>
      </c>
      <c r="D325" s="12"/>
      <c r="E325" s="9">
        <f t="shared" si="38"/>
        <v>6153.0118418987413</v>
      </c>
      <c r="F325" s="9">
        <f t="shared" si="39"/>
        <v>6153</v>
      </c>
      <c r="G325" s="9">
        <f t="shared" si="44"/>
        <v>1.8341299997700844E-2</v>
      </c>
      <c r="H325" s="9"/>
      <c r="I325" s="9"/>
      <c r="J325" s="9">
        <f>+G325</f>
        <v>1.8341299997700844E-2</v>
      </c>
      <c r="K325" s="9"/>
      <c r="L325" s="9"/>
      <c r="M325" s="9"/>
      <c r="N325" s="9"/>
      <c r="O325" s="9">
        <f t="shared" ca="1" si="43"/>
        <v>2.0526805759438667E-2</v>
      </c>
      <c r="P325" s="9"/>
      <c r="Q325" s="40">
        <f t="shared" si="40"/>
        <v>34183.957999999999</v>
      </c>
    </row>
    <row r="326" spans="1:17" x14ac:dyDescent="0.2">
      <c r="A326" s="9" t="s">
        <v>661</v>
      </c>
      <c r="B326" s="35"/>
      <c r="C326" s="12">
        <v>49216.394</v>
      </c>
      <c r="D326" s="12"/>
      <c r="E326" s="9">
        <f t="shared" si="38"/>
        <v>6162.0094975110205</v>
      </c>
      <c r="F326" s="9">
        <f t="shared" si="39"/>
        <v>6162</v>
      </c>
      <c r="G326" s="9">
        <f t="shared" si="44"/>
        <v>1.4710199997352902E-2</v>
      </c>
      <c r="H326" s="9"/>
      <c r="I326" s="9"/>
      <c r="J326" s="9"/>
      <c r="K326" s="9">
        <f t="shared" ref="K326:K333" si="45">+G326</f>
        <v>1.4710199997352902E-2</v>
      </c>
      <c r="L326" s="9"/>
      <c r="M326" s="9"/>
      <c r="N326" s="9"/>
      <c r="O326" s="9">
        <f t="shared" ca="1" si="43"/>
        <v>2.0588537632366261E-2</v>
      </c>
      <c r="P326" s="9"/>
      <c r="Q326" s="40">
        <f t="shared" si="40"/>
        <v>34197.894</v>
      </c>
    </row>
    <row r="327" spans="1:17" x14ac:dyDescent="0.2">
      <c r="A327" s="9" t="s">
        <v>661</v>
      </c>
      <c r="B327" s="35"/>
      <c r="C327" s="12">
        <v>49216.396000000001</v>
      </c>
      <c r="D327" s="12"/>
      <c r="E327" s="9">
        <f t="shared" si="38"/>
        <v>6162.0107887933991</v>
      </c>
      <c r="F327" s="9">
        <f t="shared" si="39"/>
        <v>6162</v>
      </c>
      <c r="G327" s="9">
        <f t="shared" si="44"/>
        <v>1.6710199997760355E-2</v>
      </c>
      <c r="H327" s="9"/>
      <c r="I327" s="9"/>
      <c r="J327" s="9"/>
      <c r="K327" s="9">
        <f t="shared" si="45"/>
        <v>1.6710199997760355E-2</v>
      </c>
      <c r="L327" s="9"/>
      <c r="M327" s="9"/>
      <c r="N327" s="9"/>
      <c r="O327" s="9">
        <f t="shared" ca="1" si="43"/>
        <v>2.0588537632366261E-2</v>
      </c>
      <c r="P327" s="9"/>
      <c r="Q327" s="40">
        <f t="shared" si="40"/>
        <v>34197.896000000001</v>
      </c>
    </row>
    <row r="328" spans="1:17" x14ac:dyDescent="0.2">
      <c r="A328" s="9" t="s">
        <v>661</v>
      </c>
      <c r="B328" s="35"/>
      <c r="C328" s="12">
        <v>49216.398000000001</v>
      </c>
      <c r="D328" s="12"/>
      <c r="E328" s="9">
        <f t="shared" si="38"/>
        <v>6162.0120800757777</v>
      </c>
      <c r="F328" s="9">
        <f t="shared" si="39"/>
        <v>6162</v>
      </c>
      <c r="G328" s="9">
        <f t="shared" si="44"/>
        <v>1.8710199998167809E-2</v>
      </c>
      <c r="H328" s="9"/>
      <c r="I328" s="9"/>
      <c r="J328" s="9"/>
      <c r="K328" s="9">
        <f t="shared" si="45"/>
        <v>1.8710199998167809E-2</v>
      </c>
      <c r="L328" s="9"/>
      <c r="M328" s="9"/>
      <c r="N328" s="9"/>
      <c r="O328" s="9">
        <f t="shared" ca="1" si="43"/>
        <v>2.0588537632366261E-2</v>
      </c>
      <c r="P328" s="9"/>
      <c r="Q328" s="40">
        <f t="shared" si="40"/>
        <v>34197.898000000001</v>
      </c>
    </row>
    <row r="329" spans="1:17" x14ac:dyDescent="0.2">
      <c r="A329" s="9" t="s">
        <v>661</v>
      </c>
      <c r="B329" s="35"/>
      <c r="C329" s="12">
        <v>49216.398000000001</v>
      </c>
      <c r="D329" s="12"/>
      <c r="E329" s="9">
        <f t="shared" si="38"/>
        <v>6162.0120800757777</v>
      </c>
      <c r="F329" s="9">
        <f t="shared" si="39"/>
        <v>6162</v>
      </c>
      <c r="G329" s="9">
        <f t="shared" si="44"/>
        <v>1.8710199998167809E-2</v>
      </c>
      <c r="H329" s="9"/>
      <c r="I329" s="9"/>
      <c r="J329" s="9"/>
      <c r="K329" s="9">
        <f t="shared" si="45"/>
        <v>1.8710199998167809E-2</v>
      </c>
      <c r="L329" s="9"/>
      <c r="M329" s="9"/>
      <c r="N329" s="9"/>
      <c r="O329" s="9">
        <f t="shared" ca="1" si="43"/>
        <v>2.0588537632366261E-2</v>
      </c>
      <c r="P329" s="9"/>
      <c r="Q329" s="40">
        <f t="shared" si="40"/>
        <v>34197.898000000001</v>
      </c>
    </row>
    <row r="330" spans="1:17" x14ac:dyDescent="0.2">
      <c r="A330" s="9" t="s">
        <v>661</v>
      </c>
      <c r="B330" s="35"/>
      <c r="C330" s="12">
        <v>49216.398999999998</v>
      </c>
      <c r="D330" s="12"/>
      <c r="E330" s="9">
        <f t="shared" si="38"/>
        <v>6162.0127257169643</v>
      </c>
      <c r="F330" s="9">
        <f t="shared" si="39"/>
        <v>6162</v>
      </c>
      <c r="G330" s="9">
        <f t="shared" si="44"/>
        <v>1.9710199994733557E-2</v>
      </c>
      <c r="H330" s="9"/>
      <c r="I330" s="9"/>
      <c r="J330" s="9"/>
      <c r="K330" s="9">
        <f t="shared" si="45"/>
        <v>1.9710199994733557E-2</v>
      </c>
      <c r="L330" s="9"/>
      <c r="M330" s="9"/>
      <c r="N330" s="9"/>
      <c r="O330" s="9">
        <f t="shared" ca="1" si="43"/>
        <v>2.0588537632366261E-2</v>
      </c>
      <c r="P330" s="9"/>
      <c r="Q330" s="40">
        <f t="shared" si="40"/>
        <v>34197.898999999998</v>
      </c>
    </row>
    <row r="331" spans="1:17" x14ac:dyDescent="0.2">
      <c r="A331" s="9" t="s">
        <v>661</v>
      </c>
      <c r="B331" s="35"/>
      <c r="C331" s="12">
        <v>49216.400999999998</v>
      </c>
      <c r="D331" s="12"/>
      <c r="E331" s="9">
        <f t="shared" si="38"/>
        <v>6162.0140169993429</v>
      </c>
      <c r="F331" s="9">
        <f t="shared" si="39"/>
        <v>6162</v>
      </c>
      <c r="G331" s="9">
        <f t="shared" si="44"/>
        <v>2.1710199995141011E-2</v>
      </c>
      <c r="H331" s="9"/>
      <c r="I331" s="9"/>
      <c r="J331" s="9"/>
      <c r="K331" s="9">
        <f t="shared" si="45"/>
        <v>2.1710199995141011E-2</v>
      </c>
      <c r="L331" s="9"/>
      <c r="M331" s="9"/>
      <c r="N331" s="9"/>
      <c r="O331" s="9">
        <f t="shared" ca="1" si="43"/>
        <v>2.0588537632366261E-2</v>
      </c>
      <c r="P331" s="9"/>
      <c r="Q331" s="40">
        <f t="shared" si="40"/>
        <v>34197.900999999998</v>
      </c>
    </row>
    <row r="332" spans="1:17" x14ac:dyDescent="0.2">
      <c r="A332" s="9" t="s">
        <v>661</v>
      </c>
      <c r="B332" s="35"/>
      <c r="C332" s="12">
        <v>49216.402000000002</v>
      </c>
      <c r="D332" s="12"/>
      <c r="E332" s="9">
        <f t="shared" si="38"/>
        <v>6162.0146626405349</v>
      </c>
      <c r="F332" s="9">
        <f t="shared" si="39"/>
        <v>6162</v>
      </c>
      <c r="G332" s="9">
        <f t="shared" si="44"/>
        <v>2.2710199998982716E-2</v>
      </c>
      <c r="H332" s="9"/>
      <c r="I332" s="9"/>
      <c r="J332" s="9"/>
      <c r="K332" s="9">
        <f t="shared" si="45"/>
        <v>2.2710199998982716E-2</v>
      </c>
      <c r="L332" s="9"/>
      <c r="M332" s="9"/>
      <c r="N332" s="9"/>
      <c r="O332" s="9">
        <f t="shared" ca="1" si="43"/>
        <v>2.0588537632366261E-2</v>
      </c>
      <c r="P332" s="9"/>
      <c r="Q332" s="40">
        <f t="shared" si="40"/>
        <v>34197.902000000002</v>
      </c>
    </row>
    <row r="333" spans="1:17" x14ac:dyDescent="0.2">
      <c r="A333" s="9" t="s">
        <v>661</v>
      </c>
      <c r="B333" s="35"/>
      <c r="C333" s="12">
        <v>49487.430999999997</v>
      </c>
      <c r="D333" s="12"/>
      <c r="E333" s="9">
        <f t="shared" si="38"/>
        <v>6337.0021485001826</v>
      </c>
      <c r="F333" s="9">
        <f t="shared" si="39"/>
        <v>6337</v>
      </c>
      <c r="G333" s="9">
        <f t="shared" si="44"/>
        <v>3.3276999965892173E-3</v>
      </c>
      <c r="H333" s="9"/>
      <c r="I333" s="9"/>
      <c r="J333" s="9"/>
      <c r="K333" s="9">
        <f t="shared" si="45"/>
        <v>3.3276999965892173E-3</v>
      </c>
      <c r="L333" s="9"/>
      <c r="M333" s="9"/>
      <c r="N333" s="9"/>
      <c r="O333" s="9">
        <f t="shared" ca="1" si="43"/>
        <v>2.1788879605958406E-2</v>
      </c>
      <c r="P333" s="9"/>
      <c r="Q333" s="40">
        <f t="shared" si="40"/>
        <v>34468.930999999997</v>
      </c>
    </row>
    <row r="334" spans="1:17" x14ac:dyDescent="0.2">
      <c r="A334" s="9" t="s">
        <v>667</v>
      </c>
      <c r="B334" s="35"/>
      <c r="C334" s="12">
        <v>49504.49</v>
      </c>
      <c r="D334" s="12"/>
      <c r="E334" s="9">
        <f t="shared" si="38"/>
        <v>6348.0161415462399</v>
      </c>
      <c r="F334" s="9">
        <f t="shared" si="39"/>
        <v>6348</v>
      </c>
      <c r="G334" s="9">
        <f t="shared" si="44"/>
        <v>2.5000799992994871E-2</v>
      </c>
      <c r="H334" s="9"/>
      <c r="I334" s="9"/>
      <c r="J334" s="9">
        <f>+G334</f>
        <v>2.5000799992994871E-2</v>
      </c>
      <c r="K334" s="9"/>
      <c r="L334" s="9"/>
      <c r="M334" s="9"/>
      <c r="N334" s="9"/>
      <c r="O334" s="9">
        <f t="shared" ca="1" si="43"/>
        <v>2.1864329672869907E-2</v>
      </c>
      <c r="P334" s="9"/>
      <c r="Q334" s="40">
        <f t="shared" si="40"/>
        <v>34485.99</v>
      </c>
    </row>
    <row r="335" spans="1:17" x14ac:dyDescent="0.2">
      <c r="A335" s="9" t="s">
        <v>661</v>
      </c>
      <c r="B335" s="35"/>
      <c r="C335" s="12">
        <v>49535.436999999998</v>
      </c>
      <c r="D335" s="12"/>
      <c r="E335" s="9">
        <f t="shared" si="38"/>
        <v>6367.9967994274948</v>
      </c>
      <c r="F335" s="9">
        <f t="shared" si="39"/>
        <v>6368</v>
      </c>
      <c r="G335" s="9">
        <f t="shared" si="44"/>
        <v>-4.9572000061743893E-3</v>
      </c>
      <c r="H335" s="9"/>
      <c r="I335" s="9"/>
      <c r="J335" s="9"/>
      <c r="K335" s="9">
        <f t="shared" ref="K335:K344" si="46">+G335</f>
        <v>-4.9572000061743893E-3</v>
      </c>
      <c r="L335" s="9"/>
      <c r="M335" s="9"/>
      <c r="N335" s="9"/>
      <c r="O335" s="9">
        <f t="shared" ca="1" si="43"/>
        <v>2.200151161270901E-2</v>
      </c>
      <c r="P335" s="9"/>
      <c r="Q335" s="40">
        <f t="shared" si="40"/>
        <v>34516.936999999998</v>
      </c>
    </row>
    <row r="336" spans="1:17" x14ac:dyDescent="0.2">
      <c r="A336" s="9" t="s">
        <v>661</v>
      </c>
      <c r="B336" s="35"/>
      <c r="C336" s="12">
        <v>49535.445</v>
      </c>
      <c r="D336" s="12"/>
      <c r="E336" s="9">
        <f t="shared" si="38"/>
        <v>6368.0019645570092</v>
      </c>
      <c r="F336" s="9">
        <f t="shared" si="39"/>
        <v>6368</v>
      </c>
      <c r="G336" s="9">
        <f t="shared" si="44"/>
        <v>3.0427999954554252E-3</v>
      </c>
      <c r="H336" s="9"/>
      <c r="I336" s="9"/>
      <c r="J336" s="9"/>
      <c r="K336" s="9">
        <f t="shared" si="46"/>
        <v>3.0427999954554252E-3</v>
      </c>
      <c r="L336" s="9"/>
      <c r="M336" s="9"/>
      <c r="N336" s="9"/>
      <c r="O336" s="9">
        <f t="shared" ref="O336:O367" ca="1" si="47">+C$11+C$12*F336</f>
        <v>2.200151161270901E-2</v>
      </c>
      <c r="P336" s="9"/>
      <c r="Q336" s="40">
        <f t="shared" si="40"/>
        <v>34516.945</v>
      </c>
    </row>
    <row r="337" spans="1:17" x14ac:dyDescent="0.2">
      <c r="A337" s="9" t="s">
        <v>661</v>
      </c>
      <c r="B337" s="35"/>
      <c r="C337" s="12">
        <v>49535.446000000004</v>
      </c>
      <c r="D337" s="12"/>
      <c r="E337" s="9">
        <f t="shared" si="38"/>
        <v>6368.0026101982012</v>
      </c>
      <c r="F337" s="9">
        <f t="shared" si="39"/>
        <v>6368</v>
      </c>
      <c r="G337" s="9">
        <f t="shared" si="44"/>
        <v>4.0427999992971309E-3</v>
      </c>
      <c r="H337" s="9"/>
      <c r="I337" s="9"/>
      <c r="J337" s="9"/>
      <c r="K337" s="9">
        <f t="shared" si="46"/>
        <v>4.0427999992971309E-3</v>
      </c>
      <c r="L337" s="9"/>
      <c r="M337" s="9"/>
      <c r="N337" s="9"/>
      <c r="O337" s="9">
        <f t="shared" ca="1" si="47"/>
        <v>2.200151161270901E-2</v>
      </c>
      <c r="P337" s="9"/>
      <c r="Q337" s="40">
        <f t="shared" si="40"/>
        <v>34516.946000000004</v>
      </c>
    </row>
    <row r="338" spans="1:17" x14ac:dyDescent="0.2">
      <c r="A338" s="9" t="s">
        <v>661</v>
      </c>
      <c r="B338" s="35"/>
      <c r="C338" s="12">
        <v>49535.447</v>
      </c>
      <c r="D338" s="12"/>
      <c r="E338" s="9">
        <f t="shared" si="38"/>
        <v>6368.0032558393877</v>
      </c>
      <c r="F338" s="9">
        <f t="shared" si="39"/>
        <v>6368</v>
      </c>
      <c r="G338" s="9">
        <f t="shared" si="44"/>
        <v>5.0427999958628789E-3</v>
      </c>
      <c r="H338" s="9"/>
      <c r="I338" s="9"/>
      <c r="J338" s="9"/>
      <c r="K338" s="9">
        <f t="shared" si="46"/>
        <v>5.0427999958628789E-3</v>
      </c>
      <c r="L338" s="9"/>
      <c r="M338" s="9"/>
      <c r="N338" s="9"/>
      <c r="O338" s="9">
        <f t="shared" ca="1" si="47"/>
        <v>2.200151161270901E-2</v>
      </c>
      <c r="P338" s="9"/>
      <c r="Q338" s="40">
        <f t="shared" si="40"/>
        <v>34516.947</v>
      </c>
    </row>
    <row r="339" spans="1:17" x14ac:dyDescent="0.2">
      <c r="A339" s="9" t="s">
        <v>661</v>
      </c>
      <c r="B339" s="35"/>
      <c r="C339" s="12">
        <v>49535.453000000001</v>
      </c>
      <c r="D339" s="12"/>
      <c r="E339" s="9">
        <f t="shared" si="38"/>
        <v>6368.0071296865235</v>
      </c>
      <c r="F339" s="9">
        <f t="shared" si="39"/>
        <v>6368</v>
      </c>
      <c r="G339" s="9">
        <f t="shared" si="44"/>
        <v>1.104279999708524E-2</v>
      </c>
      <c r="H339" s="9"/>
      <c r="I339" s="9"/>
      <c r="J339" s="9"/>
      <c r="K339" s="9">
        <f t="shared" si="46"/>
        <v>1.104279999708524E-2</v>
      </c>
      <c r="L339" s="9"/>
      <c r="M339" s="9"/>
      <c r="N339" s="9"/>
      <c r="O339" s="9">
        <f t="shared" ca="1" si="47"/>
        <v>2.200151161270901E-2</v>
      </c>
      <c r="P339" s="9"/>
      <c r="Q339" s="40">
        <f t="shared" si="40"/>
        <v>34516.953000000001</v>
      </c>
    </row>
    <row r="340" spans="1:17" x14ac:dyDescent="0.2">
      <c r="A340" s="9" t="s">
        <v>661</v>
      </c>
      <c r="B340" s="35"/>
      <c r="C340" s="12">
        <v>49535.455000000002</v>
      </c>
      <c r="D340" s="12"/>
      <c r="E340" s="9">
        <f t="shared" si="38"/>
        <v>6368.0084209689021</v>
      </c>
      <c r="F340" s="9">
        <f t="shared" si="39"/>
        <v>6368</v>
      </c>
      <c r="G340" s="9">
        <f t="shared" si="44"/>
        <v>1.3042799997492693E-2</v>
      </c>
      <c r="H340" s="9"/>
      <c r="I340" s="9"/>
      <c r="J340" s="9"/>
      <c r="K340" s="9">
        <f t="shared" si="46"/>
        <v>1.3042799997492693E-2</v>
      </c>
      <c r="L340" s="9"/>
      <c r="M340" s="9"/>
      <c r="N340" s="9"/>
      <c r="O340" s="9">
        <f t="shared" ca="1" si="47"/>
        <v>2.200151161270901E-2</v>
      </c>
      <c r="P340" s="9"/>
      <c r="Q340" s="40">
        <f t="shared" si="40"/>
        <v>34516.955000000002</v>
      </c>
    </row>
    <row r="341" spans="1:17" x14ac:dyDescent="0.2">
      <c r="A341" s="9" t="s">
        <v>661</v>
      </c>
      <c r="B341" s="35"/>
      <c r="C341" s="12">
        <v>49535.455999999998</v>
      </c>
      <c r="D341" s="12"/>
      <c r="E341" s="9">
        <f t="shared" ref="E341:E404" si="48">+(C341-C$7)/C$8</f>
        <v>6368.0090666100896</v>
      </c>
      <c r="F341" s="9">
        <f t="shared" ref="F341:F404" si="49">ROUND(2*E341,0)/2</f>
        <v>6368</v>
      </c>
      <c r="G341" s="9">
        <f t="shared" si="44"/>
        <v>1.4042799994058441E-2</v>
      </c>
      <c r="H341" s="9"/>
      <c r="I341" s="9"/>
      <c r="J341" s="9"/>
      <c r="K341" s="9">
        <f t="shared" si="46"/>
        <v>1.4042799994058441E-2</v>
      </c>
      <c r="L341" s="9"/>
      <c r="M341" s="9"/>
      <c r="N341" s="9"/>
      <c r="O341" s="9">
        <f t="shared" ca="1" si="47"/>
        <v>2.200151161270901E-2</v>
      </c>
      <c r="P341" s="9"/>
      <c r="Q341" s="40">
        <f t="shared" ref="Q341:Q404" si="50">+C341-15018.5</f>
        <v>34516.955999999998</v>
      </c>
    </row>
    <row r="342" spans="1:17" x14ac:dyDescent="0.2">
      <c r="A342" s="9" t="s">
        <v>661</v>
      </c>
      <c r="B342" s="35"/>
      <c r="C342" s="12">
        <v>49535.46</v>
      </c>
      <c r="D342" s="12"/>
      <c r="E342" s="9">
        <f t="shared" si="48"/>
        <v>6368.0116491748468</v>
      </c>
      <c r="F342" s="9">
        <f t="shared" si="49"/>
        <v>6368</v>
      </c>
      <c r="G342" s="9">
        <f t="shared" si="44"/>
        <v>1.8042799994873349E-2</v>
      </c>
      <c r="H342" s="9"/>
      <c r="I342" s="9"/>
      <c r="J342" s="9"/>
      <c r="K342" s="9">
        <f t="shared" si="46"/>
        <v>1.8042799994873349E-2</v>
      </c>
      <c r="L342" s="9"/>
      <c r="M342" s="9"/>
      <c r="N342" s="9"/>
      <c r="O342" s="9">
        <f t="shared" ca="1" si="47"/>
        <v>2.200151161270901E-2</v>
      </c>
      <c r="P342" s="9"/>
      <c r="Q342" s="40">
        <f t="shared" si="50"/>
        <v>34516.959999999999</v>
      </c>
    </row>
    <row r="343" spans="1:17" x14ac:dyDescent="0.2">
      <c r="A343" s="9" t="s">
        <v>661</v>
      </c>
      <c r="B343" s="35"/>
      <c r="C343" s="12">
        <v>49535.468999999997</v>
      </c>
      <c r="D343" s="12"/>
      <c r="E343" s="9">
        <f t="shared" si="48"/>
        <v>6368.0174599455477</v>
      </c>
      <c r="F343" s="9">
        <f t="shared" si="49"/>
        <v>6368</v>
      </c>
      <c r="G343" s="9">
        <f t="shared" si="44"/>
        <v>2.7042799993068911E-2</v>
      </c>
      <c r="H343" s="9"/>
      <c r="I343" s="9"/>
      <c r="J343" s="9"/>
      <c r="K343" s="9">
        <f t="shared" si="46"/>
        <v>2.7042799993068911E-2</v>
      </c>
      <c r="L343" s="9"/>
      <c r="M343" s="9"/>
      <c r="N343" s="9"/>
      <c r="O343" s="9">
        <f t="shared" ca="1" si="47"/>
        <v>2.200151161270901E-2</v>
      </c>
      <c r="P343" s="9"/>
      <c r="Q343" s="40">
        <f t="shared" si="50"/>
        <v>34516.968999999997</v>
      </c>
    </row>
    <row r="344" spans="1:17" x14ac:dyDescent="0.2">
      <c r="A344" s="9" t="s">
        <v>661</v>
      </c>
      <c r="B344" s="35"/>
      <c r="C344" s="12">
        <v>49535.470999999998</v>
      </c>
      <c r="D344" s="12"/>
      <c r="E344" s="9">
        <f t="shared" si="48"/>
        <v>6368.0187512279263</v>
      </c>
      <c r="F344" s="9">
        <f t="shared" si="49"/>
        <v>6368</v>
      </c>
      <c r="G344" s="9">
        <f t="shared" si="44"/>
        <v>2.9042799993476365E-2</v>
      </c>
      <c r="H344" s="9"/>
      <c r="I344" s="9"/>
      <c r="J344" s="9"/>
      <c r="K344" s="9">
        <f t="shared" si="46"/>
        <v>2.9042799993476365E-2</v>
      </c>
      <c r="L344" s="9"/>
      <c r="M344" s="9"/>
      <c r="N344" s="9"/>
      <c r="O344" s="9">
        <f t="shared" ca="1" si="47"/>
        <v>2.200151161270901E-2</v>
      </c>
      <c r="P344" s="9"/>
      <c r="Q344" s="40">
        <f t="shared" si="50"/>
        <v>34516.970999999998</v>
      </c>
    </row>
    <row r="345" spans="1:17" x14ac:dyDescent="0.2">
      <c r="A345" s="9" t="s">
        <v>668</v>
      </c>
      <c r="B345" s="35"/>
      <c r="C345" s="12">
        <v>49535.472000000002</v>
      </c>
      <c r="D345" s="12"/>
      <c r="E345" s="9">
        <f t="shared" si="48"/>
        <v>6368.0193968691183</v>
      </c>
      <c r="F345" s="9">
        <f t="shared" si="49"/>
        <v>6368</v>
      </c>
      <c r="G345" s="9">
        <f t="shared" si="44"/>
        <v>3.004279999731807E-2</v>
      </c>
      <c r="H345" s="9"/>
      <c r="I345" s="9"/>
      <c r="J345" s="9"/>
      <c r="K345" s="9"/>
      <c r="L345" s="9"/>
      <c r="M345" s="9"/>
      <c r="N345" s="9">
        <f>+G345</f>
        <v>3.004279999731807E-2</v>
      </c>
      <c r="O345" s="9">
        <f t="shared" ca="1" si="47"/>
        <v>2.200151161270901E-2</v>
      </c>
      <c r="P345" s="9"/>
      <c r="Q345" s="40">
        <f t="shared" si="50"/>
        <v>34516.972000000002</v>
      </c>
    </row>
    <row r="346" spans="1:17" x14ac:dyDescent="0.2">
      <c r="A346" s="9" t="s">
        <v>661</v>
      </c>
      <c r="B346" s="35"/>
      <c r="C346" s="12">
        <v>49566.417999999998</v>
      </c>
      <c r="D346" s="12"/>
      <c r="E346" s="9">
        <f t="shared" si="48"/>
        <v>6387.9994091091812</v>
      </c>
      <c r="F346" s="9">
        <f t="shared" si="49"/>
        <v>6388</v>
      </c>
      <c r="G346" s="9">
        <f t="shared" si="44"/>
        <v>-9.152000056928955E-4</v>
      </c>
      <c r="H346" s="9"/>
      <c r="I346" s="9"/>
      <c r="J346" s="9"/>
      <c r="K346" s="9">
        <f t="shared" ref="K346:K353" si="51">+G346</f>
        <v>-9.152000056928955E-4</v>
      </c>
      <c r="L346" s="9"/>
      <c r="M346" s="9"/>
      <c r="N346" s="9"/>
      <c r="O346" s="9">
        <f t="shared" ca="1" si="47"/>
        <v>2.2138693552548112E-2</v>
      </c>
      <c r="P346" s="9"/>
      <c r="Q346" s="40">
        <f t="shared" si="50"/>
        <v>34547.917999999998</v>
      </c>
    </row>
    <row r="347" spans="1:17" x14ac:dyDescent="0.2">
      <c r="A347" s="9" t="s">
        <v>661</v>
      </c>
      <c r="B347" s="35"/>
      <c r="C347" s="12">
        <v>49566.425000000003</v>
      </c>
      <c r="D347" s="12"/>
      <c r="E347" s="9">
        <f t="shared" si="48"/>
        <v>6388.003928597509</v>
      </c>
      <c r="F347" s="9">
        <f t="shared" si="49"/>
        <v>6388</v>
      </c>
      <c r="G347" s="9">
        <f t="shared" si="44"/>
        <v>6.084799999371171E-3</v>
      </c>
      <c r="H347" s="9"/>
      <c r="I347" s="9"/>
      <c r="J347" s="9"/>
      <c r="K347" s="9">
        <f t="shared" si="51"/>
        <v>6.084799999371171E-3</v>
      </c>
      <c r="L347" s="9"/>
      <c r="M347" s="9"/>
      <c r="N347" s="9"/>
      <c r="O347" s="9">
        <f t="shared" ca="1" si="47"/>
        <v>2.2138693552548112E-2</v>
      </c>
      <c r="P347" s="9"/>
      <c r="Q347" s="40">
        <f t="shared" si="50"/>
        <v>34547.925000000003</v>
      </c>
    </row>
    <row r="348" spans="1:17" x14ac:dyDescent="0.2">
      <c r="A348" s="9" t="s">
        <v>661</v>
      </c>
      <c r="B348" s="35"/>
      <c r="C348" s="12">
        <v>49566.425999999999</v>
      </c>
      <c r="D348" s="12"/>
      <c r="E348" s="9">
        <f t="shared" si="48"/>
        <v>6388.0045742386956</v>
      </c>
      <c r="F348" s="9">
        <f t="shared" si="49"/>
        <v>6388</v>
      </c>
      <c r="G348" s="9">
        <f t="shared" si="44"/>
        <v>7.084799995936919E-3</v>
      </c>
      <c r="H348" s="9"/>
      <c r="I348" s="9"/>
      <c r="J348" s="9"/>
      <c r="K348" s="9">
        <f t="shared" si="51"/>
        <v>7.084799995936919E-3</v>
      </c>
      <c r="L348" s="9"/>
      <c r="M348" s="9"/>
      <c r="N348" s="9"/>
      <c r="O348" s="9">
        <f t="shared" ca="1" si="47"/>
        <v>2.2138693552548112E-2</v>
      </c>
      <c r="P348" s="9"/>
      <c r="Q348" s="40">
        <f t="shared" si="50"/>
        <v>34547.925999999999</v>
      </c>
    </row>
    <row r="349" spans="1:17" x14ac:dyDescent="0.2">
      <c r="A349" s="9" t="s">
        <v>661</v>
      </c>
      <c r="B349" s="35"/>
      <c r="C349" s="12">
        <v>49566.442000000003</v>
      </c>
      <c r="D349" s="12"/>
      <c r="E349" s="9">
        <f t="shared" si="48"/>
        <v>6388.0149044977243</v>
      </c>
      <c r="F349" s="9">
        <f t="shared" si="49"/>
        <v>6388</v>
      </c>
      <c r="G349" s="9">
        <f t="shared" si="44"/>
        <v>2.3084799999196548E-2</v>
      </c>
      <c r="H349" s="9"/>
      <c r="I349" s="9"/>
      <c r="J349" s="9"/>
      <c r="K349" s="9">
        <f t="shared" si="51"/>
        <v>2.3084799999196548E-2</v>
      </c>
      <c r="L349" s="9"/>
      <c r="M349" s="9"/>
      <c r="N349" s="9"/>
      <c r="O349" s="9">
        <f t="shared" ca="1" si="47"/>
        <v>2.2138693552548112E-2</v>
      </c>
      <c r="P349" s="9"/>
      <c r="Q349" s="40">
        <f t="shared" si="50"/>
        <v>34547.942000000003</v>
      </c>
    </row>
    <row r="350" spans="1:17" x14ac:dyDescent="0.2">
      <c r="A350" s="9" t="s">
        <v>661</v>
      </c>
      <c r="B350" s="35"/>
      <c r="C350" s="12">
        <v>49569.514999999999</v>
      </c>
      <c r="D350" s="12"/>
      <c r="E350" s="9">
        <f t="shared" si="48"/>
        <v>6389.9989598720431</v>
      </c>
      <c r="F350" s="9">
        <f t="shared" si="49"/>
        <v>6390</v>
      </c>
      <c r="G350" s="9">
        <f t="shared" si="44"/>
        <v>-1.6109999996842816E-3</v>
      </c>
      <c r="H350" s="9"/>
      <c r="I350" s="9"/>
      <c r="J350" s="9"/>
      <c r="K350" s="9">
        <f t="shared" si="51"/>
        <v>-1.6109999996842816E-3</v>
      </c>
      <c r="L350" s="9"/>
      <c r="M350" s="9"/>
      <c r="N350" s="9"/>
      <c r="O350" s="9">
        <f t="shared" ca="1" si="47"/>
        <v>2.2152411746532021E-2</v>
      </c>
      <c r="P350" s="9"/>
      <c r="Q350" s="40">
        <f t="shared" si="50"/>
        <v>34551.014999999999</v>
      </c>
    </row>
    <row r="351" spans="1:17" x14ac:dyDescent="0.2">
      <c r="A351" s="9" t="s">
        <v>661</v>
      </c>
      <c r="B351" s="35"/>
      <c r="C351" s="12">
        <v>49569.519</v>
      </c>
      <c r="D351" s="12"/>
      <c r="E351" s="9">
        <f t="shared" si="48"/>
        <v>6390.0015424368003</v>
      </c>
      <c r="F351" s="9">
        <f t="shared" si="49"/>
        <v>6390</v>
      </c>
      <c r="G351" s="9">
        <f t="shared" si="44"/>
        <v>2.3890000011306256E-3</v>
      </c>
      <c r="H351" s="9"/>
      <c r="I351" s="9"/>
      <c r="J351" s="9"/>
      <c r="K351" s="9">
        <f t="shared" si="51"/>
        <v>2.3890000011306256E-3</v>
      </c>
      <c r="L351" s="9"/>
      <c r="M351" s="9"/>
      <c r="N351" s="9"/>
      <c r="O351" s="9">
        <f t="shared" ca="1" si="47"/>
        <v>2.2152411746532021E-2</v>
      </c>
      <c r="P351" s="9"/>
      <c r="Q351" s="40">
        <f t="shared" si="50"/>
        <v>34551.019</v>
      </c>
    </row>
    <row r="352" spans="1:17" x14ac:dyDescent="0.2">
      <c r="A352" s="9" t="s">
        <v>661</v>
      </c>
      <c r="B352" s="35"/>
      <c r="C352" s="12">
        <v>49569.538</v>
      </c>
      <c r="D352" s="12"/>
      <c r="E352" s="9">
        <f t="shared" si="48"/>
        <v>6390.0138096193941</v>
      </c>
      <c r="F352" s="9">
        <f t="shared" si="49"/>
        <v>6390</v>
      </c>
      <c r="G352" s="9">
        <f t="shared" si="44"/>
        <v>2.1389000001363456E-2</v>
      </c>
      <c r="H352" s="9"/>
      <c r="I352" s="9"/>
      <c r="J352" s="9"/>
      <c r="K352" s="9">
        <f t="shared" si="51"/>
        <v>2.1389000001363456E-2</v>
      </c>
      <c r="L352" s="9"/>
      <c r="M352" s="9"/>
      <c r="N352" s="9"/>
      <c r="O352" s="9">
        <f t="shared" ca="1" si="47"/>
        <v>2.2152411746532021E-2</v>
      </c>
      <c r="P352" s="9"/>
      <c r="Q352" s="40">
        <f t="shared" si="50"/>
        <v>34551.038</v>
      </c>
    </row>
    <row r="353" spans="1:17" x14ac:dyDescent="0.2">
      <c r="A353" s="9" t="s">
        <v>661</v>
      </c>
      <c r="B353" s="35"/>
      <c r="C353" s="12">
        <v>49569.538</v>
      </c>
      <c r="D353" s="12"/>
      <c r="E353" s="9">
        <f t="shared" si="48"/>
        <v>6390.0138096193941</v>
      </c>
      <c r="F353" s="9">
        <f t="shared" si="49"/>
        <v>6390</v>
      </c>
      <c r="G353" s="9">
        <f t="shared" si="44"/>
        <v>2.1389000001363456E-2</v>
      </c>
      <c r="H353" s="9"/>
      <c r="I353" s="9"/>
      <c r="J353" s="9"/>
      <c r="K353" s="9">
        <f t="shared" si="51"/>
        <v>2.1389000001363456E-2</v>
      </c>
      <c r="L353" s="9"/>
      <c r="M353" s="9"/>
      <c r="N353" s="9"/>
      <c r="O353" s="9">
        <f t="shared" ca="1" si="47"/>
        <v>2.2152411746532021E-2</v>
      </c>
      <c r="P353" s="9"/>
      <c r="Q353" s="40">
        <f t="shared" si="50"/>
        <v>34551.038</v>
      </c>
    </row>
    <row r="354" spans="1:17" x14ac:dyDescent="0.2">
      <c r="A354" s="12" t="s">
        <v>699</v>
      </c>
      <c r="B354" s="35"/>
      <c r="C354" s="12">
        <v>49580.387000000002</v>
      </c>
      <c r="D354" s="12" t="s">
        <v>700</v>
      </c>
      <c r="E354" s="9">
        <f t="shared" si="48"/>
        <v>6397.0183708807053</v>
      </c>
      <c r="F354" s="9">
        <f t="shared" si="49"/>
        <v>6397</v>
      </c>
      <c r="G354" s="9"/>
      <c r="H354" s="9"/>
      <c r="I354" s="9"/>
      <c r="J354" s="9"/>
      <c r="K354" s="9"/>
      <c r="L354" s="9"/>
      <c r="M354" s="9"/>
      <c r="N354" s="9">
        <v>2.8453699997044168E-2</v>
      </c>
      <c r="O354" s="9">
        <f t="shared" ca="1" si="47"/>
        <v>2.2200425425475706E-2</v>
      </c>
      <c r="P354" s="9"/>
      <c r="Q354" s="40">
        <f t="shared" si="50"/>
        <v>34561.887000000002</v>
      </c>
    </row>
    <row r="355" spans="1:17" x14ac:dyDescent="0.2">
      <c r="A355" s="9" t="s">
        <v>632</v>
      </c>
      <c r="B355" s="35"/>
      <c r="C355" s="12">
        <v>49843.695</v>
      </c>
      <c r="D355" s="12"/>
      <c r="E355" s="9">
        <f t="shared" si="48"/>
        <v>6567.02086111877</v>
      </c>
      <c r="F355" s="9">
        <f t="shared" si="49"/>
        <v>6567</v>
      </c>
      <c r="G355" s="9">
        <f>+C355-(C$7+F355*C$8)</f>
        <v>3.2310700000380166E-2</v>
      </c>
      <c r="H355" s="9"/>
      <c r="I355" s="9">
        <f>+G355</f>
        <v>3.2310700000380166E-2</v>
      </c>
      <c r="J355" s="9"/>
      <c r="K355" s="9"/>
      <c r="L355" s="9"/>
      <c r="M355" s="9"/>
      <c r="N355" s="9"/>
      <c r="O355" s="9">
        <f t="shared" ca="1" si="47"/>
        <v>2.3366471914108074E-2</v>
      </c>
      <c r="P355" s="9"/>
      <c r="Q355" s="40">
        <f t="shared" si="50"/>
        <v>34825.195</v>
      </c>
    </row>
    <row r="356" spans="1:17" ht="25.5" x14ac:dyDescent="0.2">
      <c r="A356" s="11" t="s">
        <v>669</v>
      </c>
      <c r="B356" s="36"/>
      <c r="C356" s="12">
        <v>49899.447500000002</v>
      </c>
      <c r="D356" s="12"/>
      <c r="E356" s="9">
        <f t="shared" si="48"/>
        <v>6603.0169715179909</v>
      </c>
      <c r="F356" s="9">
        <f t="shared" si="49"/>
        <v>6603</v>
      </c>
      <c r="G356" s="9">
        <f>+C356-(C$7+F356*C$8)</f>
        <v>2.6286300002539065E-2</v>
      </c>
      <c r="H356" s="9"/>
      <c r="I356" s="9"/>
      <c r="J356" s="9"/>
      <c r="K356" s="9"/>
      <c r="L356" s="9">
        <f>+G356</f>
        <v>2.6286300002539065E-2</v>
      </c>
      <c r="M356" s="9"/>
      <c r="N356" s="9"/>
      <c r="O356" s="9">
        <f t="shared" ca="1" si="47"/>
        <v>2.3613399405818455E-2</v>
      </c>
      <c r="P356" s="9"/>
      <c r="Q356" s="40">
        <f t="shared" si="50"/>
        <v>34880.947500000002</v>
      </c>
    </row>
    <row r="357" spans="1:17" x14ac:dyDescent="0.2">
      <c r="A357" s="63" t="s">
        <v>846</v>
      </c>
      <c r="B357" s="28" t="s">
        <v>676</v>
      </c>
      <c r="C357" s="64">
        <v>49899.448100000001</v>
      </c>
      <c r="D357" s="64" t="s">
        <v>700</v>
      </c>
      <c r="E357" s="9">
        <f t="shared" si="48"/>
        <v>6603.0173589027045</v>
      </c>
      <c r="F357" s="9">
        <f t="shared" si="49"/>
        <v>6603</v>
      </c>
      <c r="G357" s="15"/>
      <c r="H357" s="9"/>
      <c r="I357" s="9"/>
      <c r="J357" s="9"/>
      <c r="K357" s="9"/>
      <c r="L357" s="9">
        <f t="shared" ref="L357:L374" si="52">+C357-(C$7+F357*C$8)</f>
        <v>2.6886300001933705E-2</v>
      </c>
      <c r="M357" s="15"/>
      <c r="N357" s="9">
        <f t="shared" ref="N357:N374" si="53">+L357</f>
        <v>2.6886300001933705E-2</v>
      </c>
      <c r="O357" s="9">
        <f t="shared" ca="1" si="47"/>
        <v>2.3613399405818455E-2</v>
      </c>
      <c r="P357" s="9"/>
      <c r="Q357" s="40">
        <f t="shared" si="50"/>
        <v>34880.948100000001</v>
      </c>
    </row>
    <row r="358" spans="1:17" x14ac:dyDescent="0.2">
      <c r="A358" s="63" t="s">
        <v>846</v>
      </c>
      <c r="B358" s="28" t="s">
        <v>676</v>
      </c>
      <c r="C358" s="64">
        <v>49899.450900000003</v>
      </c>
      <c r="D358" s="64" t="s">
        <v>700</v>
      </c>
      <c r="E358" s="9">
        <f t="shared" si="48"/>
        <v>6603.0191666980354</v>
      </c>
      <c r="F358" s="9">
        <f t="shared" si="49"/>
        <v>6603</v>
      </c>
      <c r="G358" s="15"/>
      <c r="H358" s="9"/>
      <c r="I358" s="9"/>
      <c r="J358" s="9"/>
      <c r="K358" s="9"/>
      <c r="L358" s="9">
        <f t="shared" si="52"/>
        <v>2.9686300003959332E-2</v>
      </c>
      <c r="M358" s="15"/>
      <c r="N358" s="9">
        <f t="shared" si="53"/>
        <v>2.9686300003959332E-2</v>
      </c>
      <c r="O358" s="9">
        <f t="shared" ca="1" si="47"/>
        <v>2.3613399405818455E-2</v>
      </c>
      <c r="P358" s="9"/>
      <c r="Q358" s="40">
        <f t="shared" si="50"/>
        <v>34880.950900000003</v>
      </c>
    </row>
    <row r="359" spans="1:17" x14ac:dyDescent="0.2">
      <c r="A359" s="63" t="s">
        <v>846</v>
      </c>
      <c r="B359" s="28" t="s">
        <v>676</v>
      </c>
      <c r="C359" s="64">
        <v>49930.422100000003</v>
      </c>
      <c r="D359" s="64" t="s">
        <v>700</v>
      </c>
      <c r="E359" s="9">
        <f t="shared" si="48"/>
        <v>6623.0154490960686</v>
      </c>
      <c r="F359" s="9">
        <f t="shared" si="49"/>
        <v>6623</v>
      </c>
      <c r="G359" s="15"/>
      <c r="H359" s="9"/>
      <c r="I359" s="9"/>
      <c r="J359" s="9"/>
      <c r="K359" s="9"/>
      <c r="L359" s="9">
        <f t="shared" si="52"/>
        <v>2.392830000462709E-2</v>
      </c>
      <c r="M359" s="15"/>
      <c r="N359" s="9">
        <f t="shared" si="53"/>
        <v>2.392830000462709E-2</v>
      </c>
      <c r="O359" s="9">
        <f t="shared" ca="1" si="47"/>
        <v>2.3750581345657558E-2</v>
      </c>
      <c r="P359" s="9"/>
      <c r="Q359" s="40">
        <f t="shared" si="50"/>
        <v>34911.922100000003</v>
      </c>
    </row>
    <row r="360" spans="1:17" x14ac:dyDescent="0.2">
      <c r="A360" s="63" t="s">
        <v>846</v>
      </c>
      <c r="B360" s="28" t="s">
        <v>676</v>
      </c>
      <c r="C360" s="64">
        <v>49930.4228</v>
      </c>
      <c r="D360" s="64" t="s">
        <v>700</v>
      </c>
      <c r="E360" s="9">
        <f t="shared" si="48"/>
        <v>6623.0159010448988</v>
      </c>
      <c r="F360" s="9">
        <f t="shared" si="49"/>
        <v>6623</v>
      </c>
      <c r="G360" s="15"/>
      <c r="H360" s="9"/>
      <c r="I360" s="9"/>
      <c r="J360" s="9"/>
      <c r="K360" s="9"/>
      <c r="L360" s="9">
        <f t="shared" si="52"/>
        <v>2.4628300001495518E-2</v>
      </c>
      <c r="M360" s="15"/>
      <c r="N360" s="9">
        <f t="shared" si="53"/>
        <v>2.4628300001495518E-2</v>
      </c>
      <c r="O360" s="9">
        <f t="shared" ca="1" si="47"/>
        <v>2.3750581345657558E-2</v>
      </c>
      <c r="P360" s="9"/>
      <c r="Q360" s="40">
        <f t="shared" si="50"/>
        <v>34911.9228</v>
      </c>
    </row>
    <row r="361" spans="1:17" x14ac:dyDescent="0.2">
      <c r="A361" s="63" t="s">
        <v>846</v>
      </c>
      <c r="B361" s="28" t="s">
        <v>676</v>
      </c>
      <c r="C361" s="64">
        <v>49930.4228</v>
      </c>
      <c r="D361" s="64" t="s">
        <v>700</v>
      </c>
      <c r="E361" s="9">
        <f t="shared" si="48"/>
        <v>6623.0159010448988</v>
      </c>
      <c r="F361" s="9">
        <f t="shared" si="49"/>
        <v>6623</v>
      </c>
      <c r="G361" s="15"/>
      <c r="H361" s="9"/>
      <c r="I361" s="9"/>
      <c r="J361" s="9"/>
      <c r="K361" s="9"/>
      <c r="L361" s="9">
        <f t="shared" si="52"/>
        <v>2.4628300001495518E-2</v>
      </c>
      <c r="M361" s="15"/>
      <c r="N361" s="9">
        <f t="shared" si="53"/>
        <v>2.4628300001495518E-2</v>
      </c>
      <c r="O361" s="9">
        <f t="shared" ca="1" si="47"/>
        <v>2.3750581345657558E-2</v>
      </c>
      <c r="P361" s="9"/>
      <c r="Q361" s="40">
        <f t="shared" si="50"/>
        <v>34911.9228</v>
      </c>
    </row>
    <row r="362" spans="1:17" x14ac:dyDescent="0.2">
      <c r="A362" s="63" t="s">
        <v>846</v>
      </c>
      <c r="B362" s="28" t="s">
        <v>676</v>
      </c>
      <c r="C362" s="64">
        <v>49930.423499999997</v>
      </c>
      <c r="D362" s="64" t="s">
        <v>700</v>
      </c>
      <c r="E362" s="9">
        <f t="shared" si="48"/>
        <v>6623.016352993729</v>
      </c>
      <c r="F362" s="9">
        <f t="shared" si="49"/>
        <v>6623</v>
      </c>
      <c r="G362" s="15"/>
      <c r="H362" s="9"/>
      <c r="I362" s="9"/>
      <c r="J362" s="9"/>
      <c r="K362" s="9"/>
      <c r="L362" s="9">
        <f t="shared" si="52"/>
        <v>2.5328299998363946E-2</v>
      </c>
      <c r="M362" s="15"/>
      <c r="N362" s="9">
        <f t="shared" si="53"/>
        <v>2.5328299998363946E-2</v>
      </c>
      <c r="O362" s="9">
        <f t="shared" ca="1" si="47"/>
        <v>2.3750581345657558E-2</v>
      </c>
      <c r="P362" s="9"/>
      <c r="Q362" s="40">
        <f t="shared" si="50"/>
        <v>34911.923499999997</v>
      </c>
    </row>
    <row r="363" spans="1:17" x14ac:dyDescent="0.2">
      <c r="A363" s="63" t="s">
        <v>846</v>
      </c>
      <c r="B363" s="28" t="s">
        <v>676</v>
      </c>
      <c r="C363" s="64">
        <v>49930.427000000003</v>
      </c>
      <c r="D363" s="64" t="s">
        <v>700</v>
      </c>
      <c r="E363" s="9">
        <f t="shared" si="48"/>
        <v>6623.0186127378947</v>
      </c>
      <c r="F363" s="9">
        <f t="shared" si="49"/>
        <v>6623</v>
      </c>
      <c r="G363" s="15"/>
      <c r="H363" s="9"/>
      <c r="I363" s="9"/>
      <c r="J363" s="9"/>
      <c r="K363" s="9"/>
      <c r="L363" s="9">
        <f t="shared" si="52"/>
        <v>2.8828300004533958E-2</v>
      </c>
      <c r="M363" s="15"/>
      <c r="N363" s="9">
        <f t="shared" si="53"/>
        <v>2.8828300004533958E-2</v>
      </c>
      <c r="O363" s="9">
        <f t="shared" ca="1" si="47"/>
        <v>2.3750581345657558E-2</v>
      </c>
      <c r="P363" s="9"/>
      <c r="Q363" s="40">
        <f t="shared" si="50"/>
        <v>34911.927000000003</v>
      </c>
    </row>
    <row r="364" spans="1:17" x14ac:dyDescent="0.2">
      <c r="A364" s="63" t="s">
        <v>846</v>
      </c>
      <c r="B364" s="28" t="s">
        <v>676</v>
      </c>
      <c r="C364" s="64">
        <v>49930.428399999997</v>
      </c>
      <c r="D364" s="64" t="s">
        <v>700</v>
      </c>
      <c r="E364" s="9">
        <f t="shared" si="48"/>
        <v>6623.0195166355561</v>
      </c>
      <c r="F364" s="9">
        <f t="shared" si="49"/>
        <v>6623</v>
      </c>
      <c r="G364" s="15"/>
      <c r="H364" s="9"/>
      <c r="I364" s="9"/>
      <c r="J364" s="9"/>
      <c r="K364" s="9"/>
      <c r="L364" s="9">
        <f t="shared" si="52"/>
        <v>3.0228299998270813E-2</v>
      </c>
      <c r="M364" s="15"/>
      <c r="N364" s="9">
        <f t="shared" si="53"/>
        <v>3.0228299998270813E-2</v>
      </c>
      <c r="O364" s="9">
        <f t="shared" ca="1" si="47"/>
        <v>2.3750581345657558E-2</v>
      </c>
      <c r="P364" s="9"/>
      <c r="Q364" s="40">
        <f t="shared" si="50"/>
        <v>34911.928399999997</v>
      </c>
    </row>
    <row r="365" spans="1:17" x14ac:dyDescent="0.2">
      <c r="A365" s="63" t="s">
        <v>846</v>
      </c>
      <c r="B365" s="28" t="s">
        <v>676</v>
      </c>
      <c r="C365" s="64">
        <v>49930.428399999997</v>
      </c>
      <c r="D365" s="64" t="s">
        <v>700</v>
      </c>
      <c r="E365" s="9">
        <f t="shared" si="48"/>
        <v>6623.0195166355561</v>
      </c>
      <c r="F365" s="9">
        <f t="shared" si="49"/>
        <v>6623</v>
      </c>
      <c r="G365" s="15"/>
      <c r="H365" s="9"/>
      <c r="I365" s="9"/>
      <c r="J365" s="9"/>
      <c r="K365" s="9"/>
      <c r="L365" s="9">
        <f t="shared" si="52"/>
        <v>3.0228299998270813E-2</v>
      </c>
      <c r="M365" s="15"/>
      <c r="N365" s="9">
        <f t="shared" si="53"/>
        <v>3.0228299998270813E-2</v>
      </c>
      <c r="O365" s="9">
        <f t="shared" ca="1" si="47"/>
        <v>2.3750581345657558E-2</v>
      </c>
      <c r="P365" s="9"/>
      <c r="Q365" s="40">
        <f t="shared" si="50"/>
        <v>34911.928399999997</v>
      </c>
    </row>
    <row r="366" spans="1:17" x14ac:dyDescent="0.2">
      <c r="A366" s="63" t="s">
        <v>846</v>
      </c>
      <c r="B366" s="28" t="s">
        <v>676</v>
      </c>
      <c r="C366" s="64">
        <v>49930.428399999997</v>
      </c>
      <c r="D366" s="64" t="s">
        <v>700</v>
      </c>
      <c r="E366" s="9">
        <f t="shared" si="48"/>
        <v>6623.0195166355561</v>
      </c>
      <c r="F366" s="9">
        <f t="shared" si="49"/>
        <v>6623</v>
      </c>
      <c r="G366" s="15"/>
      <c r="H366" s="9"/>
      <c r="I366" s="9"/>
      <c r="J366" s="9"/>
      <c r="K366" s="9"/>
      <c r="L366" s="9">
        <f t="shared" si="52"/>
        <v>3.0228299998270813E-2</v>
      </c>
      <c r="M366" s="15"/>
      <c r="N366" s="9">
        <f t="shared" si="53"/>
        <v>3.0228299998270813E-2</v>
      </c>
      <c r="O366" s="9">
        <f t="shared" ca="1" si="47"/>
        <v>2.3750581345657558E-2</v>
      </c>
      <c r="P366" s="9"/>
      <c r="Q366" s="40">
        <f t="shared" si="50"/>
        <v>34911.928399999997</v>
      </c>
    </row>
    <row r="367" spans="1:17" x14ac:dyDescent="0.2">
      <c r="A367" s="63" t="s">
        <v>846</v>
      </c>
      <c r="B367" s="28" t="s">
        <v>676</v>
      </c>
      <c r="C367" s="64">
        <v>49930.429799999998</v>
      </c>
      <c r="D367" s="64" t="s">
        <v>700</v>
      </c>
      <c r="E367" s="9">
        <f t="shared" si="48"/>
        <v>6623.0204205332211</v>
      </c>
      <c r="F367" s="9">
        <f t="shared" si="49"/>
        <v>6623</v>
      </c>
      <c r="G367" s="15"/>
      <c r="H367" s="9"/>
      <c r="I367" s="9"/>
      <c r="J367" s="9"/>
      <c r="K367" s="9"/>
      <c r="L367" s="9">
        <f t="shared" si="52"/>
        <v>3.1628299999283627E-2</v>
      </c>
      <c r="M367" s="15"/>
      <c r="N367" s="9">
        <f t="shared" si="53"/>
        <v>3.1628299999283627E-2</v>
      </c>
      <c r="O367" s="9">
        <f t="shared" ca="1" si="47"/>
        <v>2.3750581345657558E-2</v>
      </c>
      <c r="P367" s="9"/>
      <c r="Q367" s="40">
        <f t="shared" si="50"/>
        <v>34911.929799999998</v>
      </c>
    </row>
    <row r="368" spans="1:17" x14ac:dyDescent="0.2">
      <c r="A368" s="63" t="s">
        <v>846</v>
      </c>
      <c r="B368" s="28" t="s">
        <v>676</v>
      </c>
      <c r="C368" s="64">
        <v>49930.431199999999</v>
      </c>
      <c r="D368" s="64" t="s">
        <v>700</v>
      </c>
      <c r="E368" s="9">
        <f t="shared" si="48"/>
        <v>6623.021324430887</v>
      </c>
      <c r="F368" s="9">
        <f t="shared" si="49"/>
        <v>6623</v>
      </c>
      <c r="G368" s="15"/>
      <c r="H368" s="9"/>
      <c r="I368" s="9"/>
      <c r="J368" s="9"/>
      <c r="K368" s="9"/>
      <c r="L368" s="9">
        <f t="shared" si="52"/>
        <v>3.302830000029644E-2</v>
      </c>
      <c r="M368" s="15"/>
      <c r="N368" s="9">
        <f t="shared" si="53"/>
        <v>3.302830000029644E-2</v>
      </c>
      <c r="O368" s="9">
        <f t="shared" ref="O368:O399" ca="1" si="54">+C$11+C$12*F368</f>
        <v>2.3750581345657558E-2</v>
      </c>
      <c r="P368" s="9"/>
      <c r="Q368" s="40">
        <f t="shared" si="50"/>
        <v>34911.931199999999</v>
      </c>
    </row>
    <row r="369" spans="1:17" x14ac:dyDescent="0.2">
      <c r="A369" s="63" t="s">
        <v>846</v>
      </c>
      <c r="B369" s="28" t="s">
        <v>676</v>
      </c>
      <c r="C369" s="64">
        <v>49930.433199999999</v>
      </c>
      <c r="D369" s="64" t="s">
        <v>700</v>
      </c>
      <c r="E369" s="9">
        <f t="shared" si="48"/>
        <v>6623.0226157132656</v>
      </c>
      <c r="F369" s="9">
        <f t="shared" si="49"/>
        <v>6623</v>
      </c>
      <c r="G369" s="15"/>
      <c r="H369" s="9"/>
      <c r="I369" s="9"/>
      <c r="J369" s="9"/>
      <c r="K369" s="9"/>
      <c r="L369" s="9">
        <f t="shared" si="52"/>
        <v>3.5028300000703894E-2</v>
      </c>
      <c r="M369" s="15"/>
      <c r="N369" s="9">
        <f t="shared" si="53"/>
        <v>3.5028300000703894E-2</v>
      </c>
      <c r="O369" s="9">
        <f t="shared" ca="1" si="54"/>
        <v>2.3750581345657558E-2</v>
      </c>
      <c r="P369" s="9"/>
      <c r="Q369" s="40">
        <f t="shared" si="50"/>
        <v>34911.933199999999</v>
      </c>
    </row>
    <row r="370" spans="1:17" x14ac:dyDescent="0.2">
      <c r="A370" s="63" t="s">
        <v>846</v>
      </c>
      <c r="B370" s="28" t="s">
        <v>676</v>
      </c>
      <c r="C370" s="64">
        <v>49930.4395</v>
      </c>
      <c r="D370" s="64" t="s">
        <v>700</v>
      </c>
      <c r="E370" s="9">
        <f t="shared" si="48"/>
        <v>6623.0266832527577</v>
      </c>
      <c r="F370" s="9">
        <f t="shared" si="49"/>
        <v>6623</v>
      </c>
      <c r="G370" s="15"/>
      <c r="H370" s="9"/>
      <c r="I370" s="9"/>
      <c r="J370" s="9"/>
      <c r="K370" s="9"/>
      <c r="L370" s="9">
        <f t="shared" si="52"/>
        <v>4.1328300001623575E-2</v>
      </c>
      <c r="M370" s="15"/>
      <c r="N370" s="9">
        <f t="shared" si="53"/>
        <v>4.1328300001623575E-2</v>
      </c>
      <c r="O370" s="9">
        <f t="shared" ca="1" si="54"/>
        <v>2.3750581345657558E-2</v>
      </c>
      <c r="P370" s="9"/>
      <c r="Q370" s="40">
        <f t="shared" si="50"/>
        <v>34911.9395</v>
      </c>
    </row>
    <row r="371" spans="1:17" x14ac:dyDescent="0.2">
      <c r="A371" s="63" t="s">
        <v>846</v>
      </c>
      <c r="B371" s="28" t="s">
        <v>676</v>
      </c>
      <c r="C371" s="64">
        <v>50311.442900000002</v>
      </c>
      <c r="D371" s="64" t="s">
        <v>700</v>
      </c>
      <c r="E371" s="9">
        <f t="shared" si="48"/>
        <v>6869.0181715067056</v>
      </c>
      <c r="F371" s="9">
        <f t="shared" si="49"/>
        <v>6869</v>
      </c>
      <c r="G371" s="15"/>
      <c r="H371" s="9"/>
      <c r="I371" s="9"/>
      <c r="J371" s="9"/>
      <c r="K371" s="9"/>
      <c r="L371" s="9">
        <f t="shared" si="52"/>
        <v>2.8144900003098883E-2</v>
      </c>
      <c r="M371" s="15"/>
      <c r="N371" s="9">
        <f t="shared" si="53"/>
        <v>2.8144900003098883E-2</v>
      </c>
      <c r="O371" s="9">
        <f t="shared" ca="1" si="54"/>
        <v>2.5437919205678505E-2</v>
      </c>
      <c r="P371" s="9"/>
      <c r="Q371" s="40">
        <f t="shared" si="50"/>
        <v>35292.942900000002</v>
      </c>
    </row>
    <row r="372" spans="1:17" x14ac:dyDescent="0.2">
      <c r="A372" s="63" t="s">
        <v>419</v>
      </c>
      <c r="B372" s="28" t="s">
        <v>676</v>
      </c>
      <c r="C372" s="64">
        <v>50320.74</v>
      </c>
      <c r="D372" s="64" t="s">
        <v>700</v>
      </c>
      <c r="E372" s="9">
        <f t="shared" si="48"/>
        <v>6875.0207622065382</v>
      </c>
      <c r="F372" s="9">
        <f t="shared" si="49"/>
        <v>6875</v>
      </c>
      <c r="G372" s="15"/>
      <c r="H372" s="9"/>
      <c r="I372" s="9"/>
      <c r="J372" s="9"/>
      <c r="K372" s="9"/>
      <c r="L372" s="9">
        <f t="shared" si="52"/>
        <v>3.2157499997993E-2</v>
      </c>
      <c r="M372" s="15"/>
      <c r="N372" s="9">
        <f t="shared" si="53"/>
        <v>3.2157499997993E-2</v>
      </c>
      <c r="O372" s="9">
        <f t="shared" ca="1" si="54"/>
        <v>2.5479073787630237E-2</v>
      </c>
      <c r="P372" s="9"/>
      <c r="Q372" s="40">
        <f t="shared" si="50"/>
        <v>35302.239999999998</v>
      </c>
    </row>
    <row r="373" spans="1:17" x14ac:dyDescent="0.2">
      <c r="A373" s="63" t="s">
        <v>846</v>
      </c>
      <c r="B373" s="28" t="s">
        <v>676</v>
      </c>
      <c r="C373" s="64">
        <v>50579.380499999999</v>
      </c>
      <c r="D373" s="64" t="s">
        <v>700</v>
      </c>
      <c r="E373" s="9">
        <f t="shared" si="48"/>
        <v>7042.0097221941533</v>
      </c>
      <c r="F373" s="9">
        <f t="shared" si="49"/>
        <v>7042</v>
      </c>
      <c r="G373" s="15"/>
      <c r="H373" s="9"/>
      <c r="I373" s="9"/>
      <c r="J373" s="9"/>
      <c r="K373" s="9"/>
      <c r="L373" s="9">
        <f t="shared" si="52"/>
        <v>1.5058199998748023E-2</v>
      </c>
      <c r="M373" s="15"/>
      <c r="N373" s="9">
        <f t="shared" si="53"/>
        <v>1.5058199998748023E-2</v>
      </c>
      <c r="O373" s="9">
        <f t="shared" ca="1" si="54"/>
        <v>2.6624542985286735E-2</v>
      </c>
      <c r="P373" s="9"/>
      <c r="Q373" s="40">
        <f t="shared" si="50"/>
        <v>35560.880499999999</v>
      </c>
    </row>
    <row r="374" spans="1:17" x14ac:dyDescent="0.2">
      <c r="A374" s="63" t="s">
        <v>419</v>
      </c>
      <c r="B374" s="28" t="s">
        <v>676</v>
      </c>
      <c r="C374" s="64">
        <v>50602.625999999997</v>
      </c>
      <c r="D374" s="64" t="s">
        <v>700</v>
      </c>
      <c r="E374" s="9">
        <f t="shared" si="48"/>
        <v>7057.0179744570114</v>
      </c>
      <c r="F374" s="9">
        <f t="shared" si="49"/>
        <v>7057</v>
      </c>
      <c r="G374" s="15"/>
      <c r="H374" s="9"/>
      <c r="I374" s="9"/>
      <c r="J374" s="9"/>
      <c r="K374" s="9"/>
      <c r="L374" s="9">
        <f t="shared" si="52"/>
        <v>2.7839699992910028E-2</v>
      </c>
      <c r="M374" s="15"/>
      <c r="N374" s="9">
        <f t="shared" si="53"/>
        <v>2.7839699992910028E-2</v>
      </c>
      <c r="O374" s="9">
        <f t="shared" ca="1" si="54"/>
        <v>2.672742944016606E-2</v>
      </c>
      <c r="P374" s="9"/>
      <c r="Q374" s="40">
        <f t="shared" si="50"/>
        <v>35584.125999999997</v>
      </c>
    </row>
    <row r="375" spans="1:17" x14ac:dyDescent="0.2">
      <c r="A375" s="10" t="s">
        <v>670</v>
      </c>
      <c r="B375" s="37" t="s">
        <v>676</v>
      </c>
      <c r="C375" s="12">
        <v>50627.4058</v>
      </c>
      <c r="D375" s="12">
        <v>5.4999999999999997E-3</v>
      </c>
      <c r="E375" s="9">
        <f t="shared" si="48"/>
        <v>7073.0168339964166</v>
      </c>
      <c r="F375" s="9">
        <f t="shared" si="49"/>
        <v>7073</v>
      </c>
      <c r="G375" s="9">
        <f>+C375-(C$7+F375*C$8)</f>
        <v>2.6073299995914567E-2</v>
      </c>
      <c r="H375" s="9"/>
      <c r="I375" s="9"/>
      <c r="J375" s="9"/>
      <c r="K375" s="9"/>
      <c r="L375" s="9">
        <f>+G375</f>
        <v>2.6073299995914567E-2</v>
      </c>
      <c r="M375" s="9"/>
      <c r="N375" s="9"/>
      <c r="O375" s="9">
        <f t="shared" ca="1" si="54"/>
        <v>2.6837174992037346E-2</v>
      </c>
      <c r="P375" s="9"/>
      <c r="Q375" s="40">
        <f t="shared" si="50"/>
        <v>35608.9058</v>
      </c>
    </row>
    <row r="376" spans="1:17" x14ac:dyDescent="0.2">
      <c r="A376" s="63" t="s">
        <v>846</v>
      </c>
      <c r="B376" s="28" t="s">
        <v>676</v>
      </c>
      <c r="C376" s="64">
        <v>50644.447099999998</v>
      </c>
      <c r="D376" s="64" t="s">
        <v>700</v>
      </c>
      <c r="E376" s="9">
        <f t="shared" si="48"/>
        <v>7084.0193991934239</v>
      </c>
      <c r="F376" s="9">
        <f t="shared" si="49"/>
        <v>7084</v>
      </c>
      <c r="G376" s="15"/>
      <c r="H376" s="9"/>
      <c r="I376" s="9"/>
      <c r="J376" s="9"/>
      <c r="K376" s="9"/>
      <c r="L376" s="9">
        <f>+C376-(C$7+F376*C$8)</f>
        <v>3.0046399995626416E-2</v>
      </c>
      <c r="M376" s="15"/>
      <c r="N376" s="9">
        <f>+L376</f>
        <v>3.0046399995626416E-2</v>
      </c>
      <c r="O376" s="9">
        <f t="shared" ca="1" si="54"/>
        <v>2.6912625058948848E-2</v>
      </c>
      <c r="P376" s="9"/>
      <c r="Q376" s="40">
        <f t="shared" si="50"/>
        <v>35625.947099999998</v>
      </c>
    </row>
    <row r="377" spans="1:17" x14ac:dyDescent="0.2">
      <c r="A377" s="10" t="s">
        <v>670</v>
      </c>
      <c r="B377" s="37" t="s">
        <v>676</v>
      </c>
      <c r="C377" s="12">
        <v>50675.420599999998</v>
      </c>
      <c r="D377" s="12">
        <v>1.1000000000000001E-3</v>
      </c>
      <c r="E377" s="9">
        <f t="shared" si="48"/>
        <v>7104.0171665661919</v>
      </c>
      <c r="F377" s="9">
        <f t="shared" si="49"/>
        <v>7104</v>
      </c>
      <c r="G377" s="9">
        <f>+C377-(C$7+F377*C$8)</f>
        <v>2.6588399996398948E-2</v>
      </c>
      <c r="H377" s="9"/>
      <c r="I377" s="9"/>
      <c r="J377" s="9"/>
      <c r="K377" s="9"/>
      <c r="L377" s="9">
        <f>+G377</f>
        <v>2.6588399996398948E-2</v>
      </c>
      <c r="M377" s="9"/>
      <c r="N377" s="9"/>
      <c r="O377" s="9">
        <f t="shared" ca="1" si="54"/>
        <v>2.7049806998787951E-2</v>
      </c>
      <c r="P377" s="9"/>
      <c r="Q377" s="40">
        <f t="shared" si="50"/>
        <v>35656.920599999998</v>
      </c>
    </row>
    <row r="378" spans="1:17" x14ac:dyDescent="0.2">
      <c r="A378" s="9" t="s">
        <v>671</v>
      </c>
      <c r="B378" s="35"/>
      <c r="C378" s="12">
        <v>50720.337</v>
      </c>
      <c r="D378" s="12">
        <v>8.0000000000000002E-3</v>
      </c>
      <c r="E378" s="9">
        <f t="shared" si="48"/>
        <v>7133.017044475444</v>
      </c>
      <c r="F378" s="9">
        <f t="shared" si="49"/>
        <v>7133</v>
      </c>
      <c r="G378" s="9">
        <f>+C378-(C$7+F378*C$8)</f>
        <v>2.6399299997137859E-2</v>
      </c>
      <c r="H378" s="9"/>
      <c r="I378" s="9"/>
      <c r="J378" s="9"/>
      <c r="K378" s="9"/>
      <c r="L378" s="9">
        <f>+G378</f>
        <v>2.6399299997137859E-2</v>
      </c>
      <c r="M378" s="9"/>
      <c r="N378" s="9"/>
      <c r="O378" s="9">
        <f t="shared" ca="1" si="54"/>
        <v>2.7248720811554647E-2</v>
      </c>
      <c r="P378" s="9"/>
      <c r="Q378" s="40">
        <f t="shared" si="50"/>
        <v>35701.837</v>
      </c>
    </row>
    <row r="379" spans="1:17" x14ac:dyDescent="0.2">
      <c r="A379" s="9" t="s">
        <v>675</v>
      </c>
      <c r="B379" s="35" t="s">
        <v>676</v>
      </c>
      <c r="C379" s="12">
        <v>50943.3753</v>
      </c>
      <c r="D379" s="12">
        <v>2.0000000000000001E-4</v>
      </c>
      <c r="E379" s="9">
        <f t="shared" si="48"/>
        <v>7277.0197577179779</v>
      </c>
      <c r="F379" s="9">
        <f t="shared" si="49"/>
        <v>7277</v>
      </c>
      <c r="G379" s="9">
        <f>+C379-(C$7+F379*C$8)</f>
        <v>3.0601699996623211E-2</v>
      </c>
      <c r="H379" s="9"/>
      <c r="I379" s="9"/>
      <c r="J379" s="9"/>
      <c r="K379" s="9"/>
      <c r="L379" s="9">
        <f>+G379</f>
        <v>3.0601699996623211E-2</v>
      </c>
      <c r="M379" s="9"/>
      <c r="N379" s="9"/>
      <c r="O379" s="9">
        <f t="shared" ca="1" si="54"/>
        <v>2.8236430778396181E-2</v>
      </c>
      <c r="P379" s="9"/>
      <c r="Q379" s="40">
        <f t="shared" si="50"/>
        <v>35924.8753</v>
      </c>
    </row>
    <row r="380" spans="1:17" x14ac:dyDescent="0.2">
      <c r="A380" s="9" t="s">
        <v>675</v>
      </c>
      <c r="B380" s="35" t="s">
        <v>676</v>
      </c>
      <c r="C380" s="12">
        <v>50970.487300000001</v>
      </c>
      <c r="D380" s="12">
        <v>2.0000000000000001E-4</v>
      </c>
      <c r="E380" s="9">
        <f t="shared" si="48"/>
        <v>7294.5243816387647</v>
      </c>
      <c r="F380" s="9">
        <f t="shared" si="49"/>
        <v>7294.5</v>
      </c>
      <c r="G380" s="9">
        <f>+C380-(C$7+F380*C$8)</f>
        <v>3.7763449996418785E-2</v>
      </c>
      <c r="H380" s="9"/>
      <c r="I380" s="9"/>
      <c r="J380" s="9"/>
      <c r="K380" s="9"/>
      <c r="L380" s="9">
        <f>+G380</f>
        <v>3.7763449996418785E-2</v>
      </c>
      <c r="M380" s="9"/>
      <c r="N380" s="9"/>
      <c r="O380" s="9">
        <f t="shared" ca="1" si="54"/>
        <v>2.8356464975755398E-2</v>
      </c>
      <c r="P380" s="9"/>
      <c r="Q380" s="40">
        <f t="shared" si="50"/>
        <v>35951.987300000001</v>
      </c>
    </row>
    <row r="381" spans="1:17" x14ac:dyDescent="0.2">
      <c r="A381" s="63" t="s">
        <v>419</v>
      </c>
      <c r="B381" s="28" t="s">
        <v>676</v>
      </c>
      <c r="C381" s="64">
        <v>51020.813999999998</v>
      </c>
      <c r="D381" s="64" t="s">
        <v>700</v>
      </c>
      <c r="E381" s="9">
        <f t="shared" si="48"/>
        <v>7327.017372073783</v>
      </c>
      <c r="F381" s="9">
        <f t="shared" si="49"/>
        <v>7327</v>
      </c>
      <c r="G381" s="15"/>
      <c r="H381" s="9"/>
      <c r="I381" s="9"/>
      <c r="J381" s="9"/>
      <c r="K381" s="9"/>
      <c r="L381" s="9">
        <f t="shared" ref="L381:L387" si="55">+C381-(C$7+F381*C$8)</f>
        <v>2.6906699997198302E-2</v>
      </c>
      <c r="M381" s="15"/>
      <c r="N381" s="9">
        <f t="shared" ref="N381:N387" si="56">+L381</f>
        <v>2.6906699997198302E-2</v>
      </c>
      <c r="O381" s="9">
        <f t="shared" ca="1" si="54"/>
        <v>2.8579385627993933E-2</v>
      </c>
      <c r="P381" s="9"/>
      <c r="Q381" s="40">
        <f t="shared" si="50"/>
        <v>36002.313999999998</v>
      </c>
    </row>
    <row r="382" spans="1:17" x14ac:dyDescent="0.2">
      <c r="A382" s="63" t="s">
        <v>419</v>
      </c>
      <c r="B382" s="28" t="s">
        <v>676</v>
      </c>
      <c r="C382" s="64">
        <v>51048.696000000004</v>
      </c>
      <c r="D382" s="64" t="s">
        <v>700</v>
      </c>
      <c r="E382" s="9">
        <f t="shared" si="48"/>
        <v>7345.0191397102335</v>
      </c>
      <c r="F382" s="9">
        <f t="shared" si="49"/>
        <v>7345</v>
      </c>
      <c r="G382" s="15"/>
      <c r="H382" s="9"/>
      <c r="I382" s="9"/>
      <c r="J382" s="9"/>
      <c r="K382" s="9"/>
      <c r="L382" s="9">
        <f t="shared" si="55"/>
        <v>2.9644500005815644E-2</v>
      </c>
      <c r="M382" s="15"/>
      <c r="N382" s="9">
        <f t="shared" si="56"/>
        <v>2.9644500005815644E-2</v>
      </c>
      <c r="O382" s="9">
        <f t="shared" ca="1" si="54"/>
        <v>2.8702849373849128E-2</v>
      </c>
      <c r="P382" s="9"/>
      <c r="Q382" s="40">
        <f t="shared" si="50"/>
        <v>36030.196000000004</v>
      </c>
    </row>
    <row r="383" spans="1:17" x14ac:dyDescent="0.2">
      <c r="A383" s="63" t="s">
        <v>455</v>
      </c>
      <c r="B383" s="28" t="s">
        <v>676</v>
      </c>
      <c r="C383" s="64">
        <v>51053.343000000001</v>
      </c>
      <c r="D383" s="64" t="s">
        <v>700</v>
      </c>
      <c r="E383" s="9">
        <f t="shared" si="48"/>
        <v>7348.0194343163066</v>
      </c>
      <c r="F383" s="9">
        <f t="shared" si="49"/>
        <v>7348</v>
      </c>
      <c r="G383" s="15"/>
      <c r="H383" s="9"/>
      <c r="I383" s="9"/>
      <c r="J383" s="9"/>
      <c r="K383" s="9"/>
      <c r="L383" s="9">
        <f t="shared" si="55"/>
        <v>3.0100800002401229E-2</v>
      </c>
      <c r="M383" s="15"/>
      <c r="N383" s="9">
        <f t="shared" si="56"/>
        <v>3.0100800002401229E-2</v>
      </c>
      <c r="O383" s="9">
        <f t="shared" ca="1" si="54"/>
        <v>2.872342666482499E-2</v>
      </c>
      <c r="P383" s="9"/>
      <c r="Q383" s="40">
        <f t="shared" si="50"/>
        <v>36034.843000000001</v>
      </c>
    </row>
    <row r="384" spans="1:17" x14ac:dyDescent="0.2">
      <c r="A384" s="65" t="s">
        <v>1057</v>
      </c>
      <c r="B384" s="66" t="s">
        <v>676</v>
      </c>
      <c r="C384" s="67">
        <v>51277.909</v>
      </c>
      <c r="D384" s="67" t="s">
        <v>1077</v>
      </c>
      <c r="E384" s="9">
        <f t="shared" si="48"/>
        <v>7493.0084936035346</v>
      </c>
      <c r="F384" s="9">
        <f t="shared" si="49"/>
        <v>7493</v>
      </c>
      <c r="G384" s="15"/>
      <c r="H384" s="9"/>
      <c r="I384" s="9"/>
      <c r="J384" s="9"/>
      <c r="K384" s="9"/>
      <c r="L384" s="9">
        <f t="shared" si="55"/>
        <v>1.3155299995560199E-2</v>
      </c>
      <c r="M384" s="15"/>
      <c r="N384" s="9">
        <f t="shared" si="56"/>
        <v>1.3155299995560199E-2</v>
      </c>
      <c r="O384" s="9">
        <f t="shared" ca="1" si="54"/>
        <v>2.9717995728658478E-2</v>
      </c>
      <c r="P384" s="9"/>
      <c r="Q384" s="40">
        <f t="shared" si="50"/>
        <v>36259.409</v>
      </c>
    </row>
    <row r="385" spans="1:17" x14ac:dyDescent="0.2">
      <c r="A385" s="63" t="s">
        <v>846</v>
      </c>
      <c r="B385" s="28" t="s">
        <v>676</v>
      </c>
      <c r="C385" s="64">
        <v>51375.488700000002</v>
      </c>
      <c r="D385" s="64" t="s">
        <v>700</v>
      </c>
      <c r="E385" s="9">
        <f t="shared" si="48"/>
        <v>7556.0099671504222</v>
      </c>
      <c r="F385" s="9">
        <f t="shared" si="49"/>
        <v>7556</v>
      </c>
      <c r="G385" s="15"/>
      <c r="H385" s="9"/>
      <c r="I385" s="9"/>
      <c r="J385" s="9"/>
      <c r="K385" s="9"/>
      <c r="L385" s="9">
        <f t="shared" si="55"/>
        <v>1.5437599999131635E-2</v>
      </c>
      <c r="M385" s="15"/>
      <c r="N385" s="9">
        <f t="shared" si="56"/>
        <v>1.5437599999131635E-2</v>
      </c>
      <c r="O385" s="9">
        <f t="shared" ca="1" si="54"/>
        <v>3.0150118839151648E-2</v>
      </c>
      <c r="P385" s="9"/>
      <c r="Q385" s="40">
        <f t="shared" si="50"/>
        <v>36356.988700000002</v>
      </c>
    </row>
    <row r="386" spans="1:17" x14ac:dyDescent="0.2">
      <c r="A386" s="63" t="s">
        <v>846</v>
      </c>
      <c r="B386" s="28" t="s">
        <v>676</v>
      </c>
      <c r="C386" s="64">
        <v>51375.508800000003</v>
      </c>
      <c r="D386" s="64" t="s">
        <v>700</v>
      </c>
      <c r="E386" s="9">
        <f t="shared" si="48"/>
        <v>7556.0229445383256</v>
      </c>
      <c r="F386" s="9">
        <f t="shared" si="49"/>
        <v>7556</v>
      </c>
      <c r="G386" s="15"/>
      <c r="H386" s="9"/>
      <c r="I386" s="9"/>
      <c r="J386" s="9"/>
      <c r="K386" s="9"/>
      <c r="L386" s="9">
        <f t="shared" si="55"/>
        <v>3.5537600000679959E-2</v>
      </c>
      <c r="M386" s="15"/>
      <c r="N386" s="9">
        <f t="shared" si="56"/>
        <v>3.5537600000679959E-2</v>
      </c>
      <c r="O386" s="9">
        <f t="shared" ca="1" si="54"/>
        <v>3.0150118839151648E-2</v>
      </c>
      <c r="P386" s="9"/>
      <c r="Q386" s="40">
        <f t="shared" si="50"/>
        <v>36357.008800000003</v>
      </c>
    </row>
    <row r="387" spans="1:17" x14ac:dyDescent="0.2">
      <c r="A387" s="63" t="s">
        <v>419</v>
      </c>
      <c r="B387" s="28" t="s">
        <v>676</v>
      </c>
      <c r="C387" s="64">
        <v>51384.800999999999</v>
      </c>
      <c r="D387" s="64" t="s">
        <v>700</v>
      </c>
      <c r="E387" s="9">
        <f t="shared" si="48"/>
        <v>7562.0223715963321</v>
      </c>
      <c r="F387" s="9">
        <f t="shared" si="49"/>
        <v>7562</v>
      </c>
      <c r="G387" s="15"/>
      <c r="H387" s="9"/>
      <c r="I387" s="9"/>
      <c r="J387" s="9"/>
      <c r="K387" s="9"/>
      <c r="L387" s="9">
        <f t="shared" si="55"/>
        <v>3.4650199995667208E-2</v>
      </c>
      <c r="M387" s="15"/>
      <c r="N387" s="9">
        <f t="shared" si="56"/>
        <v>3.4650199995667208E-2</v>
      </c>
      <c r="O387" s="9">
        <f t="shared" ca="1" si="54"/>
        <v>3.0191273421103379E-2</v>
      </c>
      <c r="P387" s="9"/>
      <c r="Q387" s="40">
        <f t="shared" si="50"/>
        <v>36366.300999999999</v>
      </c>
    </row>
    <row r="388" spans="1:17" x14ac:dyDescent="0.2">
      <c r="A388" s="12" t="s">
        <v>701</v>
      </c>
      <c r="B388" s="35" t="s">
        <v>676</v>
      </c>
      <c r="C388" s="12">
        <v>51691.472099999999</v>
      </c>
      <c r="D388" s="12" t="s">
        <v>700</v>
      </c>
      <c r="E388" s="9">
        <f t="shared" si="48"/>
        <v>7760.0218652845106</v>
      </c>
      <c r="F388" s="9">
        <f t="shared" si="49"/>
        <v>7760</v>
      </c>
      <c r="G388" s="9"/>
      <c r="H388" s="9"/>
      <c r="I388" s="9"/>
      <c r="J388" s="9"/>
      <c r="K388" s="9"/>
      <c r="L388" s="9"/>
      <c r="M388" s="9"/>
      <c r="N388" s="9">
        <v>3.3865999997942708E-2</v>
      </c>
      <c r="O388" s="9">
        <f t="shared" ca="1" si="54"/>
        <v>3.1549374625510489E-2</v>
      </c>
      <c r="P388" s="9"/>
      <c r="Q388" s="40">
        <f t="shared" si="50"/>
        <v>36672.972099999999</v>
      </c>
    </row>
    <row r="389" spans="1:17" x14ac:dyDescent="0.2">
      <c r="A389" s="12" t="s">
        <v>686</v>
      </c>
      <c r="B389" s="35" t="s">
        <v>676</v>
      </c>
      <c r="C389" s="12">
        <v>51784.402900000001</v>
      </c>
      <c r="D389" s="12">
        <v>2.9999999999999997E-4</v>
      </c>
      <c r="E389" s="9">
        <f t="shared" si="48"/>
        <v>7820.021817507064</v>
      </c>
      <c r="F389" s="9">
        <f t="shared" si="49"/>
        <v>7820</v>
      </c>
      <c r="G389" s="9">
        <f>+C389-(C$7+F389*C$8)</f>
        <v>3.3792000001994893E-2</v>
      </c>
      <c r="H389" s="9"/>
      <c r="I389" s="9"/>
      <c r="J389" s="9"/>
      <c r="K389" s="9"/>
      <c r="L389" s="9">
        <f>+G389</f>
        <v>3.3792000001994893E-2</v>
      </c>
      <c r="M389" s="9"/>
      <c r="N389" s="9"/>
      <c r="O389" s="9">
        <f t="shared" ca="1" si="54"/>
        <v>3.1960920445027789E-2</v>
      </c>
      <c r="P389" s="9"/>
      <c r="Q389" s="40">
        <f t="shared" si="50"/>
        <v>36765.902900000001</v>
      </c>
    </row>
    <row r="390" spans="1:17" x14ac:dyDescent="0.2">
      <c r="A390" s="12" t="s">
        <v>686</v>
      </c>
      <c r="B390" s="35" t="s">
        <v>676</v>
      </c>
      <c r="C390" s="12">
        <v>51784.402900000001</v>
      </c>
      <c r="D390" s="12">
        <v>2.9999999999999997E-4</v>
      </c>
      <c r="E390" s="9">
        <f t="shared" si="48"/>
        <v>7820.021817507064</v>
      </c>
      <c r="F390" s="9">
        <f t="shared" si="49"/>
        <v>7820</v>
      </c>
      <c r="G390" s="9">
        <f>+C390-(C$7+F390*C$8)</f>
        <v>3.3792000001994893E-2</v>
      </c>
      <c r="H390" s="9"/>
      <c r="I390" s="9"/>
      <c r="J390" s="9"/>
      <c r="K390" s="9"/>
      <c r="L390" s="9">
        <f>+G390</f>
        <v>3.3792000001994893E-2</v>
      </c>
      <c r="M390" s="9"/>
      <c r="N390" s="9"/>
      <c r="O390" s="9">
        <f t="shared" ca="1" si="54"/>
        <v>3.1960920445027789E-2</v>
      </c>
      <c r="P390" s="9"/>
      <c r="Q390" s="40">
        <f t="shared" si="50"/>
        <v>36765.902900000001</v>
      </c>
    </row>
    <row r="391" spans="1:17" x14ac:dyDescent="0.2">
      <c r="A391" s="63" t="s">
        <v>475</v>
      </c>
      <c r="B391" s="28" t="s">
        <v>676</v>
      </c>
      <c r="C391" s="64">
        <v>51798.332000000002</v>
      </c>
      <c r="D391" s="64" t="s">
        <v>700</v>
      </c>
      <c r="E391" s="9">
        <f t="shared" si="48"/>
        <v>7829.0150181951376</v>
      </c>
      <c r="F391" s="9">
        <f t="shared" si="49"/>
        <v>7829</v>
      </c>
      <c r="G391" s="15"/>
      <c r="H391" s="9"/>
      <c r="I391" s="9"/>
      <c r="J391" s="9"/>
      <c r="K391" s="9"/>
      <c r="L391" s="9">
        <f>+C391-(C$7+F391*C$8)</f>
        <v>2.3260900001332629E-2</v>
      </c>
      <c r="M391" s="15"/>
      <c r="N391" s="9">
        <f>+L391</f>
        <v>2.3260900001332629E-2</v>
      </c>
      <c r="O391" s="9">
        <f t="shared" ca="1" si="54"/>
        <v>3.202265231795539E-2</v>
      </c>
      <c r="P391" s="9"/>
      <c r="Q391" s="40">
        <f t="shared" si="50"/>
        <v>36779.832000000002</v>
      </c>
    </row>
    <row r="392" spans="1:17" x14ac:dyDescent="0.2">
      <c r="A392" s="63" t="s">
        <v>475</v>
      </c>
      <c r="B392" s="28" t="s">
        <v>676</v>
      </c>
      <c r="C392" s="64">
        <v>52055.453999999998</v>
      </c>
      <c r="D392" s="64" t="s">
        <v>700</v>
      </c>
      <c r="E392" s="9">
        <f t="shared" si="48"/>
        <v>7995.0235720369938</v>
      </c>
      <c r="F392" s="9">
        <f t="shared" si="49"/>
        <v>7995</v>
      </c>
      <c r="G392" s="15"/>
      <c r="H392" s="9"/>
      <c r="I392" s="9"/>
      <c r="J392" s="9"/>
      <c r="K392" s="9"/>
      <c r="L392" s="9">
        <f>+C392-(C$7+F392*C$8)</f>
        <v>3.6509499994281214E-2</v>
      </c>
      <c r="M392" s="15"/>
      <c r="N392" s="9">
        <f>+L392</f>
        <v>3.6509499994281214E-2</v>
      </c>
      <c r="O392" s="9">
        <f t="shared" ca="1" si="54"/>
        <v>3.3161262418619934E-2</v>
      </c>
      <c r="P392" s="9"/>
      <c r="Q392" s="40">
        <f t="shared" si="50"/>
        <v>37036.953999999998</v>
      </c>
    </row>
    <row r="393" spans="1:17" x14ac:dyDescent="0.2">
      <c r="A393" s="63" t="s">
        <v>419</v>
      </c>
      <c r="B393" s="28" t="s">
        <v>676</v>
      </c>
      <c r="C393" s="64">
        <v>52126.7022</v>
      </c>
      <c r="D393" s="64" t="s">
        <v>700</v>
      </c>
      <c r="E393" s="9">
        <f t="shared" si="48"/>
        <v>8041.0243446112418</v>
      </c>
      <c r="F393" s="9">
        <f t="shared" si="49"/>
        <v>8041</v>
      </c>
      <c r="G393" s="15"/>
      <c r="H393" s="9"/>
      <c r="I393" s="9"/>
      <c r="J393" s="9"/>
      <c r="K393" s="9"/>
      <c r="L393" s="9">
        <f>+C393-(C$7+F393*C$8)</f>
        <v>3.7706099996285047E-2</v>
      </c>
      <c r="M393" s="15"/>
      <c r="N393" s="9">
        <f>+L393</f>
        <v>3.7706099996285047E-2</v>
      </c>
      <c r="O393" s="9">
        <f t="shared" ca="1" si="54"/>
        <v>3.3476780880249864E-2</v>
      </c>
      <c r="P393" s="9"/>
      <c r="Q393" s="40">
        <f t="shared" si="50"/>
        <v>37108.2022</v>
      </c>
    </row>
    <row r="394" spans="1:17" x14ac:dyDescent="0.2">
      <c r="A394" s="12" t="s">
        <v>701</v>
      </c>
      <c r="B394" s="35" t="s">
        <v>702</v>
      </c>
      <c r="C394" s="12">
        <v>52141.412799999998</v>
      </c>
      <c r="D394" s="12" t="s">
        <v>700</v>
      </c>
      <c r="E394" s="9">
        <f t="shared" si="48"/>
        <v>8050.52211388865</v>
      </c>
      <c r="F394" s="9">
        <f t="shared" si="49"/>
        <v>8050.5</v>
      </c>
      <c r="G394" s="9"/>
      <c r="H394" s="9"/>
      <c r="I394" s="9"/>
      <c r="J394" s="9"/>
      <c r="K394" s="9"/>
      <c r="L394" s="9"/>
      <c r="M394" s="9"/>
      <c r="N394" s="9">
        <v>3.4251049997692462E-2</v>
      </c>
      <c r="O394" s="9">
        <f t="shared" ca="1" si="54"/>
        <v>3.3541942301673441E-2</v>
      </c>
      <c r="P394" s="9"/>
      <c r="Q394" s="40">
        <f t="shared" si="50"/>
        <v>37122.912799999998</v>
      </c>
    </row>
    <row r="395" spans="1:17" x14ac:dyDescent="0.2">
      <c r="A395" s="63" t="s">
        <v>490</v>
      </c>
      <c r="B395" s="28" t="s">
        <v>676</v>
      </c>
      <c r="C395" s="64">
        <v>52402.394999999997</v>
      </c>
      <c r="D395" s="64" t="s">
        <v>700</v>
      </c>
      <c r="E395" s="9">
        <f t="shared" si="48"/>
        <v>8219.0229718489445</v>
      </c>
      <c r="F395" s="9">
        <f t="shared" si="49"/>
        <v>8219</v>
      </c>
      <c r="G395" s="15"/>
      <c r="H395" s="9"/>
      <c r="I395" s="9"/>
      <c r="J395" s="9"/>
      <c r="K395" s="9"/>
      <c r="L395" s="9">
        <f>+C395-(C$7+F395*C$8)</f>
        <v>3.5579899995354936E-2</v>
      </c>
      <c r="M395" s="15"/>
      <c r="N395" s="9">
        <f>+L395</f>
        <v>3.5579899995354936E-2</v>
      </c>
      <c r="O395" s="9">
        <f t="shared" ca="1" si="54"/>
        <v>3.4697700144817871E-2</v>
      </c>
      <c r="P395" s="9"/>
      <c r="Q395" s="40">
        <f t="shared" si="50"/>
        <v>37383.894999999997</v>
      </c>
    </row>
    <row r="396" spans="1:17" x14ac:dyDescent="0.2">
      <c r="A396" s="63" t="s">
        <v>419</v>
      </c>
      <c r="B396" s="28" t="s">
        <v>676</v>
      </c>
      <c r="C396" s="64">
        <v>52775.676399999997</v>
      </c>
      <c r="D396" s="64" t="s">
        <v>700</v>
      </c>
      <c r="E396" s="9">
        <f t="shared" si="48"/>
        <v>8460.0288188401173</v>
      </c>
      <c r="F396" s="9">
        <f t="shared" si="49"/>
        <v>8460</v>
      </c>
      <c r="G396" s="15"/>
      <c r="H396" s="9"/>
      <c r="I396" s="9"/>
      <c r="J396" s="9"/>
      <c r="K396" s="9"/>
      <c r="L396" s="9">
        <f>+C396-(C$7+F396*C$8)</f>
        <v>4.4635999991442077E-2</v>
      </c>
      <c r="M396" s="15"/>
      <c r="N396" s="9">
        <f>+L396</f>
        <v>4.4635999991442077E-2</v>
      </c>
      <c r="O396" s="9">
        <f t="shared" ca="1" si="54"/>
        <v>3.6350742519879048E-2</v>
      </c>
      <c r="P396" s="9"/>
      <c r="Q396" s="40">
        <f t="shared" si="50"/>
        <v>37757.176399999997</v>
      </c>
    </row>
    <row r="397" spans="1:17" x14ac:dyDescent="0.2">
      <c r="A397" s="63" t="s">
        <v>498</v>
      </c>
      <c r="B397" s="28" t="s">
        <v>676</v>
      </c>
      <c r="C397" s="64">
        <v>52800.455999999998</v>
      </c>
      <c r="D397" s="64" t="s">
        <v>700</v>
      </c>
      <c r="E397" s="9">
        <f t="shared" si="48"/>
        <v>8476.0275492512828</v>
      </c>
      <c r="F397" s="9">
        <f t="shared" si="49"/>
        <v>8476</v>
      </c>
      <c r="G397" s="15"/>
      <c r="H397" s="9"/>
      <c r="I397" s="9"/>
      <c r="J397" s="9"/>
      <c r="K397" s="9"/>
      <c r="L397" s="9">
        <f>+C397-(C$7+F397*C$8)</f>
        <v>4.2669599999499042E-2</v>
      </c>
      <c r="M397" s="15"/>
      <c r="N397" s="9">
        <f>+L397</f>
        <v>4.2669599999499042E-2</v>
      </c>
      <c r="O397" s="9">
        <f t="shared" ca="1" si="54"/>
        <v>3.6460488071750327E-2</v>
      </c>
      <c r="P397" s="9"/>
      <c r="Q397" s="40">
        <f t="shared" si="50"/>
        <v>37781.955999999998</v>
      </c>
    </row>
    <row r="398" spans="1:17" x14ac:dyDescent="0.2">
      <c r="A398" s="63" t="s">
        <v>419</v>
      </c>
      <c r="B398" s="28" t="s">
        <v>676</v>
      </c>
      <c r="C398" s="64">
        <v>52902.683599999997</v>
      </c>
      <c r="D398" s="64" t="s">
        <v>700</v>
      </c>
      <c r="E398" s="9">
        <f t="shared" si="48"/>
        <v>8542.0298984813126</v>
      </c>
      <c r="F398" s="9">
        <f t="shared" si="49"/>
        <v>8542</v>
      </c>
      <c r="G398" s="15"/>
      <c r="H398" s="9"/>
      <c r="I398" s="9"/>
      <c r="J398" s="9"/>
      <c r="K398" s="9"/>
      <c r="L398" s="9">
        <f>+C398-(C$7+F398*C$8)</f>
        <v>4.6308199998748023E-2</v>
      </c>
      <c r="M398" s="15"/>
      <c r="N398" s="9">
        <f>+L398</f>
        <v>4.6308199998748023E-2</v>
      </c>
      <c r="O398" s="9">
        <f t="shared" ca="1" si="54"/>
        <v>3.6913188473219359E-2</v>
      </c>
      <c r="P398" s="9"/>
      <c r="Q398" s="40">
        <f t="shared" si="50"/>
        <v>37884.183599999997</v>
      </c>
    </row>
    <row r="399" spans="1:17" x14ac:dyDescent="0.2">
      <c r="A399" s="8" t="s">
        <v>689</v>
      </c>
      <c r="B399" s="38"/>
      <c r="C399" s="12">
        <v>53164.442000000003</v>
      </c>
      <c r="D399" s="12">
        <v>2.9999999999999997E-4</v>
      </c>
      <c r="E399" s="9">
        <f t="shared" si="48"/>
        <v>8711.0319031326453</v>
      </c>
      <c r="F399" s="9">
        <f t="shared" si="49"/>
        <v>8711</v>
      </c>
      <c r="G399" s="9">
        <f>+C399-(C$7+F399*C$8)</f>
        <v>4.9413100001402199E-2</v>
      </c>
      <c r="H399" s="9"/>
      <c r="I399" s="9"/>
      <c r="J399" s="9"/>
      <c r="K399" s="9"/>
      <c r="L399" s="9">
        <f>+G399</f>
        <v>4.9413100001402199E-2</v>
      </c>
      <c r="M399" s="9"/>
      <c r="N399" s="9"/>
      <c r="O399" s="9">
        <f t="shared" ca="1" si="54"/>
        <v>3.8072375864859773E-2</v>
      </c>
      <c r="P399" s="9"/>
      <c r="Q399" s="40">
        <f t="shared" si="50"/>
        <v>38145.942000000003</v>
      </c>
    </row>
    <row r="400" spans="1:17" x14ac:dyDescent="0.2">
      <c r="A400" s="63" t="s">
        <v>419</v>
      </c>
      <c r="B400" s="28" t="s">
        <v>676</v>
      </c>
      <c r="C400" s="64">
        <v>53204.712500000001</v>
      </c>
      <c r="D400" s="64" t="s">
        <v>700</v>
      </c>
      <c r="E400" s="9">
        <f t="shared" si="48"/>
        <v>8737.0321966411284</v>
      </c>
      <c r="F400" s="9">
        <f t="shared" si="49"/>
        <v>8737</v>
      </c>
      <c r="G400" s="15"/>
      <c r="H400" s="9"/>
      <c r="I400" s="9"/>
      <c r="J400" s="9"/>
      <c r="K400" s="9"/>
      <c r="L400" s="9">
        <f>+C400-(C$7+F400*C$8)</f>
        <v>4.9867699999595061E-2</v>
      </c>
      <c r="M400" s="15"/>
      <c r="N400" s="9">
        <f>+L400</f>
        <v>4.9867699999595061E-2</v>
      </c>
      <c r="O400" s="9">
        <f t="shared" ref="O400:O428" ca="1" si="57">+C$11+C$12*F400</f>
        <v>3.8250712386650607E-2</v>
      </c>
      <c r="P400" s="9"/>
      <c r="Q400" s="40">
        <f t="shared" si="50"/>
        <v>38186.212500000001</v>
      </c>
    </row>
    <row r="401" spans="1:17" x14ac:dyDescent="0.2">
      <c r="A401" s="63" t="s">
        <v>419</v>
      </c>
      <c r="B401" s="28" t="s">
        <v>676</v>
      </c>
      <c r="C401" s="64">
        <v>53540.8171</v>
      </c>
      <c r="D401" s="64" t="s">
        <v>700</v>
      </c>
      <c r="E401" s="9">
        <f t="shared" si="48"/>
        <v>8954.035170270754</v>
      </c>
      <c r="F401" s="9">
        <f t="shared" si="49"/>
        <v>8954</v>
      </c>
      <c r="G401" s="15"/>
      <c r="H401" s="9"/>
      <c r="I401" s="9"/>
      <c r="J401" s="9"/>
      <c r="K401" s="9"/>
      <c r="L401" s="9">
        <f>+C401-(C$7+F401*C$8)</f>
        <v>5.4473399999551475E-2</v>
      </c>
      <c r="M401" s="15"/>
      <c r="N401" s="9">
        <f>+L401</f>
        <v>5.4473399999551475E-2</v>
      </c>
      <c r="O401" s="9">
        <f t="shared" ca="1" si="57"/>
        <v>3.9739136433904858E-2</v>
      </c>
      <c r="P401" s="9"/>
      <c r="Q401" s="40">
        <f t="shared" si="50"/>
        <v>38522.3171</v>
      </c>
    </row>
    <row r="402" spans="1:17" x14ac:dyDescent="0.2">
      <c r="A402" s="39" t="s">
        <v>691</v>
      </c>
      <c r="B402" s="38"/>
      <c r="C402" s="12">
        <v>53621.358200000002</v>
      </c>
      <c r="D402" s="12">
        <v>6.9999999999999999E-4</v>
      </c>
      <c r="E402" s="9">
        <f t="shared" si="48"/>
        <v>9006.0358218518431</v>
      </c>
      <c r="F402" s="9">
        <f t="shared" si="49"/>
        <v>9006</v>
      </c>
      <c r="G402" s="9">
        <f>+C402-(C$7+F402*C$8)</f>
        <v>5.5482600000686944E-2</v>
      </c>
      <c r="H402" s="9"/>
      <c r="I402" s="9"/>
      <c r="J402" s="9"/>
      <c r="K402" s="9"/>
      <c r="L402" s="9">
        <f>+G402</f>
        <v>5.5482600000686944E-2</v>
      </c>
      <c r="M402" s="9"/>
      <c r="N402" s="9"/>
      <c r="O402" s="9">
        <f t="shared" ca="1" si="57"/>
        <v>4.0095809477486519E-2</v>
      </c>
      <c r="P402" s="9"/>
      <c r="Q402" s="40">
        <f t="shared" si="50"/>
        <v>38602.858200000002</v>
      </c>
    </row>
    <row r="403" spans="1:17" x14ac:dyDescent="0.2">
      <c r="A403" s="63" t="s">
        <v>863</v>
      </c>
      <c r="B403" s="28" t="s">
        <v>676</v>
      </c>
      <c r="C403" s="64">
        <v>53932.681700000001</v>
      </c>
      <c r="D403" s="64" t="s">
        <v>700</v>
      </c>
      <c r="E403" s="9">
        <f t="shared" si="48"/>
        <v>9207.0390966085179</v>
      </c>
      <c r="F403" s="9">
        <f t="shared" si="49"/>
        <v>9207</v>
      </c>
      <c r="G403" s="15"/>
      <c r="H403" s="9"/>
      <c r="I403" s="9"/>
      <c r="J403" s="9"/>
      <c r="K403" s="9"/>
      <c r="L403" s="9">
        <f>+C403-(C$7+F403*C$8)</f>
        <v>6.055470000137575E-2</v>
      </c>
      <c r="M403" s="15"/>
      <c r="N403" s="9">
        <f>+L403</f>
        <v>6.055470000137575E-2</v>
      </c>
      <c r="O403" s="9">
        <f t="shared" ca="1" si="57"/>
        <v>4.1474487972869498E-2</v>
      </c>
      <c r="P403" s="9"/>
      <c r="Q403" s="40">
        <f t="shared" si="50"/>
        <v>38914.181700000001</v>
      </c>
    </row>
    <row r="404" spans="1:17" x14ac:dyDescent="0.2">
      <c r="A404" s="63" t="s">
        <v>863</v>
      </c>
      <c r="B404" s="28" t="s">
        <v>676</v>
      </c>
      <c r="C404" s="64">
        <v>54282.725400000003</v>
      </c>
      <c r="D404" s="64" t="s">
        <v>700</v>
      </c>
      <c r="E404" s="9">
        <f t="shared" si="48"/>
        <v>9433.0417273381081</v>
      </c>
      <c r="F404" s="9">
        <f t="shared" si="49"/>
        <v>9433</v>
      </c>
      <c r="G404" s="15"/>
      <c r="H404" s="9"/>
      <c r="I404" s="9"/>
      <c r="J404" s="9"/>
      <c r="K404" s="9"/>
      <c r="L404" s="9">
        <f>+C404-(C$7+F404*C$8)</f>
        <v>6.4629300002707168E-2</v>
      </c>
      <c r="M404" s="15"/>
      <c r="N404" s="9">
        <f>+L404</f>
        <v>6.4629300002707168E-2</v>
      </c>
      <c r="O404" s="9">
        <f t="shared" ca="1" si="57"/>
        <v>4.3024643893051343E-2</v>
      </c>
      <c r="P404" s="9"/>
      <c r="Q404" s="40">
        <f t="shared" si="50"/>
        <v>39264.225400000003</v>
      </c>
    </row>
    <row r="405" spans="1:17" x14ac:dyDescent="0.2">
      <c r="A405" s="39" t="s">
        <v>717</v>
      </c>
      <c r="B405" s="35" t="s">
        <v>676</v>
      </c>
      <c r="C405" s="12">
        <v>54615.732499999998</v>
      </c>
      <c r="D405" s="12">
        <v>2.0000000000000001E-4</v>
      </c>
      <c r="E405" s="9">
        <f t="shared" ref="E405:E428" si="58">+(C405-C$7)/C$8</f>
        <v>9648.0448273842758</v>
      </c>
      <c r="F405" s="9">
        <f t="shared" ref="F405:F428" si="59">ROUND(2*E405,0)/2</f>
        <v>9648</v>
      </c>
      <c r="G405" s="15"/>
      <c r="H405" s="9"/>
      <c r="I405" s="9"/>
      <c r="J405" s="9"/>
      <c r="K405" s="9"/>
      <c r="L405" s="15"/>
      <c r="M405" s="9">
        <f>+C405-(C$7+F405*C$8)</f>
        <v>6.9430799994734116E-2</v>
      </c>
      <c r="N405" s="9">
        <f>+M405</f>
        <v>6.9430799994734116E-2</v>
      </c>
      <c r="O405" s="9">
        <f t="shared" ca="1" si="57"/>
        <v>4.4499349746321679E-2</v>
      </c>
      <c r="P405" s="9"/>
      <c r="Q405" s="40">
        <f t="shared" ref="Q405:Q428" si="60">+C405-15018.5</f>
        <v>39597.232499999998</v>
      </c>
    </row>
    <row r="406" spans="1:17" x14ac:dyDescent="0.2">
      <c r="A406" s="39" t="s">
        <v>717</v>
      </c>
      <c r="B406" s="35" t="s">
        <v>676</v>
      </c>
      <c r="C406" s="12">
        <v>54629.671900000001</v>
      </c>
      <c r="D406" s="12">
        <v>1E-4</v>
      </c>
      <c r="E406" s="9">
        <f t="shared" si="58"/>
        <v>9657.0446781765986</v>
      </c>
      <c r="F406" s="9">
        <f t="shared" si="59"/>
        <v>9657</v>
      </c>
      <c r="G406" s="15"/>
      <c r="H406" s="9"/>
      <c r="I406" s="9"/>
      <c r="J406" s="9"/>
      <c r="K406" s="9"/>
      <c r="L406" s="15"/>
      <c r="M406" s="9">
        <f>+C406-(C$7+F406*C$8)</f>
        <v>6.9199699995806441E-2</v>
      </c>
      <c r="N406" s="9">
        <f>+M406</f>
        <v>6.9199699995806441E-2</v>
      </c>
      <c r="O406" s="9">
        <f t="shared" ca="1" si="57"/>
        <v>4.4561081619249279E-2</v>
      </c>
      <c r="P406" s="9"/>
      <c r="Q406" s="40">
        <f t="shared" si="60"/>
        <v>39611.171900000001</v>
      </c>
    </row>
    <row r="407" spans="1:17" x14ac:dyDescent="0.2">
      <c r="A407" s="39" t="s">
        <v>717</v>
      </c>
      <c r="B407" s="35" t="s">
        <v>676</v>
      </c>
      <c r="C407" s="12">
        <v>54663.747499999998</v>
      </c>
      <c r="D407" s="12">
        <v>1E-4</v>
      </c>
      <c r="E407" s="9">
        <f t="shared" si="58"/>
        <v>9679.0452890822889</v>
      </c>
      <c r="F407" s="9">
        <f t="shared" si="59"/>
        <v>9679</v>
      </c>
      <c r="G407" s="15"/>
      <c r="H407" s="9"/>
      <c r="I407" s="9"/>
      <c r="J407" s="9"/>
      <c r="K407" s="9"/>
      <c r="L407" s="15"/>
      <c r="M407" s="9">
        <f>+C407-(C$7+F407*C$8)</f>
        <v>7.0145899997442029E-2</v>
      </c>
      <c r="N407" s="9">
        <f>+M407</f>
        <v>7.0145899997442029E-2</v>
      </c>
      <c r="O407" s="9">
        <f t="shared" ca="1" si="57"/>
        <v>4.4711981753072297E-2</v>
      </c>
      <c r="P407" s="9"/>
      <c r="Q407" s="40">
        <f t="shared" si="60"/>
        <v>39645.247499999998</v>
      </c>
    </row>
    <row r="408" spans="1:17" x14ac:dyDescent="0.2">
      <c r="A408" s="65" t="s">
        <v>1110</v>
      </c>
      <c r="B408" s="66" t="s">
        <v>676</v>
      </c>
      <c r="C408" s="67">
        <v>54671.491199999997</v>
      </c>
      <c r="D408" s="67" t="s">
        <v>857</v>
      </c>
      <c r="E408" s="9">
        <f t="shared" si="58"/>
        <v>9684.0449407588676</v>
      </c>
      <c r="F408" s="9">
        <f t="shared" si="59"/>
        <v>9684</v>
      </c>
      <c r="G408" s="15"/>
      <c r="H408" s="9"/>
      <c r="I408" s="9"/>
      <c r="J408" s="9"/>
      <c r="K408" s="9"/>
      <c r="L408" s="9">
        <f>+C408-(C$7+F408*C$8)</f>
        <v>6.9606399993062951E-2</v>
      </c>
      <c r="M408" s="15"/>
      <c r="N408" s="9">
        <f>+L408</f>
        <v>6.9606399993062951E-2</v>
      </c>
      <c r="O408" s="9">
        <f t="shared" ca="1" si="57"/>
        <v>4.4746277238032067E-2</v>
      </c>
      <c r="P408" s="9"/>
      <c r="Q408" s="40">
        <f t="shared" si="60"/>
        <v>39652.991199999997</v>
      </c>
    </row>
    <row r="409" spans="1:17" x14ac:dyDescent="0.2">
      <c r="A409" s="63" t="s">
        <v>536</v>
      </c>
      <c r="B409" s="28" t="s">
        <v>676</v>
      </c>
      <c r="C409" s="64">
        <v>54671.492100000003</v>
      </c>
      <c r="D409" s="64" t="s">
        <v>700</v>
      </c>
      <c r="E409" s="9">
        <f t="shared" si="58"/>
        <v>9684.0455218359421</v>
      </c>
      <c r="F409" s="9">
        <f t="shared" si="59"/>
        <v>9684</v>
      </c>
      <c r="G409" s="15"/>
      <c r="H409" s="9"/>
      <c r="I409" s="9"/>
      <c r="J409" s="9"/>
      <c r="K409" s="9"/>
      <c r="L409" s="9">
        <f>+C409-(C$7+F409*C$8)</f>
        <v>7.0506399999430869E-2</v>
      </c>
      <c r="M409" s="15"/>
      <c r="N409" s="9">
        <f>+L409</f>
        <v>7.0506399999430869E-2</v>
      </c>
      <c r="O409" s="9">
        <f t="shared" ca="1" si="57"/>
        <v>4.4746277238032067E-2</v>
      </c>
      <c r="P409" s="9"/>
      <c r="Q409" s="40">
        <f t="shared" si="60"/>
        <v>39652.992100000003</v>
      </c>
    </row>
    <row r="410" spans="1:17" x14ac:dyDescent="0.2">
      <c r="A410" s="10" t="s">
        <v>705</v>
      </c>
      <c r="B410" s="37" t="s">
        <v>676</v>
      </c>
      <c r="C410" s="10">
        <v>54937.897799999999</v>
      </c>
      <c r="D410" s="10">
        <v>1E-4</v>
      </c>
      <c r="E410" s="9">
        <f t="shared" si="58"/>
        <v>9856.0480147856979</v>
      </c>
      <c r="F410" s="9">
        <f t="shared" si="59"/>
        <v>9856</v>
      </c>
      <c r="G410" s="9">
        <f>+C410-(C$7+F410*C$8)</f>
        <v>7.436759999836795E-2</v>
      </c>
      <c r="H410" s="9"/>
      <c r="I410" s="9"/>
      <c r="J410" s="9"/>
      <c r="K410" s="9"/>
      <c r="L410" s="9">
        <f>+G410</f>
        <v>7.436759999836795E-2</v>
      </c>
      <c r="M410" s="9"/>
      <c r="N410" s="9"/>
      <c r="O410" s="9">
        <f t="shared" ca="1" si="57"/>
        <v>4.5926041920648336E-2</v>
      </c>
      <c r="P410" s="9"/>
      <c r="Q410" s="40">
        <f t="shared" si="60"/>
        <v>39919.397799999999</v>
      </c>
    </row>
    <row r="411" spans="1:17" x14ac:dyDescent="0.2">
      <c r="A411" s="10" t="s">
        <v>712</v>
      </c>
      <c r="B411" s="37" t="s">
        <v>676</v>
      </c>
      <c r="C411" s="10">
        <v>54987.461600000002</v>
      </c>
      <c r="D411" s="10">
        <v>2E-3</v>
      </c>
      <c r="E411" s="9">
        <f t="shared" si="58"/>
        <v>9888.0484455575024</v>
      </c>
      <c r="F411" s="9">
        <f t="shared" si="59"/>
        <v>9888</v>
      </c>
      <c r="G411" s="9">
        <f>+C411-(C$7+F411*C$8)</f>
        <v>7.5034800000139512E-2</v>
      </c>
      <c r="H411" s="9"/>
      <c r="I411" s="9"/>
      <c r="J411" s="9"/>
      <c r="K411" s="9"/>
      <c r="L411" s="9">
        <f>+G411</f>
        <v>7.5034800000139512E-2</v>
      </c>
      <c r="M411" s="9"/>
      <c r="N411" s="9"/>
      <c r="O411" s="9">
        <f t="shared" ca="1" si="57"/>
        <v>4.6145533024390908E-2</v>
      </c>
      <c r="P411" s="9"/>
      <c r="Q411" s="40">
        <f t="shared" si="60"/>
        <v>39968.961600000002</v>
      </c>
    </row>
    <row r="412" spans="1:17" x14ac:dyDescent="0.2">
      <c r="A412" s="39" t="s">
        <v>715</v>
      </c>
      <c r="B412" s="35" t="s">
        <v>676</v>
      </c>
      <c r="C412" s="12">
        <v>54996.758399999999</v>
      </c>
      <c r="D412" s="12">
        <v>2.9999999999999997E-4</v>
      </c>
      <c r="E412" s="9">
        <f t="shared" si="58"/>
        <v>9894.0508425649787</v>
      </c>
      <c r="F412" s="9">
        <f t="shared" si="59"/>
        <v>9894</v>
      </c>
      <c r="G412" s="15"/>
      <c r="H412" s="9"/>
      <c r="I412" s="9"/>
      <c r="J412" s="9"/>
      <c r="K412" s="9"/>
      <c r="L412" s="15"/>
      <c r="M412" s="9">
        <f>+C412-(C$7+F412*C$8)</f>
        <v>7.8747399995336309E-2</v>
      </c>
      <c r="N412" s="9">
        <f>+M412</f>
        <v>7.8747399995336309E-2</v>
      </c>
      <c r="O412" s="9">
        <f t="shared" ca="1" si="57"/>
        <v>4.6186687606342633E-2</v>
      </c>
      <c r="P412" s="9"/>
      <c r="Q412" s="40">
        <f t="shared" si="60"/>
        <v>39978.258399999999</v>
      </c>
    </row>
    <row r="413" spans="1:17" x14ac:dyDescent="0.2">
      <c r="A413" s="39" t="s">
        <v>708</v>
      </c>
      <c r="B413" s="35" t="s">
        <v>702</v>
      </c>
      <c r="C413" s="12">
        <v>55025.40539</v>
      </c>
      <c r="D413" s="12">
        <v>1.1000000000000001E-3</v>
      </c>
      <c r="E413" s="9">
        <f t="shared" si="58"/>
        <v>9912.5465192547308</v>
      </c>
      <c r="F413" s="9">
        <f t="shared" si="59"/>
        <v>9912.5</v>
      </c>
      <c r="G413" s="9">
        <f>+C413-(C$7+F413*C$8)</f>
        <v>7.2051249997457489E-2</v>
      </c>
      <c r="H413" s="9"/>
      <c r="I413" s="9"/>
      <c r="J413" s="9"/>
      <c r="K413" s="9"/>
      <c r="L413" s="15"/>
      <c r="M413" s="9"/>
      <c r="N413" s="9">
        <f>+G413</f>
        <v>7.2051249997457489E-2</v>
      </c>
      <c r="O413" s="9">
        <f t="shared" ca="1" si="57"/>
        <v>4.6313580900693804E-2</v>
      </c>
      <c r="P413" s="9"/>
      <c r="Q413" s="40">
        <f t="shared" si="60"/>
        <v>40006.90539</v>
      </c>
    </row>
    <row r="414" spans="1:17" x14ac:dyDescent="0.2">
      <c r="A414" s="63" t="s">
        <v>554</v>
      </c>
      <c r="B414" s="28" t="s">
        <v>702</v>
      </c>
      <c r="C414" s="64">
        <v>55025.409</v>
      </c>
      <c r="D414" s="64" t="s">
        <v>700</v>
      </c>
      <c r="E414" s="9">
        <f t="shared" si="58"/>
        <v>9912.5488500194224</v>
      </c>
      <c r="F414" s="9">
        <f t="shared" si="59"/>
        <v>9912.5</v>
      </c>
      <c r="G414" s="15"/>
      <c r="H414" s="9"/>
      <c r="I414" s="9"/>
      <c r="J414" s="9"/>
      <c r="K414" s="9"/>
      <c r="L414" s="9">
        <f>+C414-(C$7+F414*C$8)</f>
        <v>7.5661249997210689E-2</v>
      </c>
      <c r="M414" s="15"/>
      <c r="N414" s="9">
        <f>+L414</f>
        <v>7.5661249997210689E-2</v>
      </c>
      <c r="O414" s="9">
        <f t="shared" ca="1" si="57"/>
        <v>4.6313580900693804E-2</v>
      </c>
      <c r="P414" s="9"/>
      <c r="Q414" s="40">
        <f t="shared" si="60"/>
        <v>40006.909</v>
      </c>
    </row>
    <row r="415" spans="1:17" x14ac:dyDescent="0.2">
      <c r="A415" s="39" t="s">
        <v>708</v>
      </c>
      <c r="B415" s="35" t="s">
        <v>702</v>
      </c>
      <c r="C415" s="12">
        <v>55025.409090000001</v>
      </c>
      <c r="D415" s="12">
        <v>6.9999999999999999E-4</v>
      </c>
      <c r="E415" s="9">
        <f t="shared" si="58"/>
        <v>9912.5489081271317</v>
      </c>
      <c r="F415" s="9">
        <f t="shared" si="59"/>
        <v>9912.5</v>
      </c>
      <c r="G415" s="9">
        <f>+C415-(C$7+F415*C$8)</f>
        <v>7.5751249998575076E-2</v>
      </c>
      <c r="H415" s="9"/>
      <c r="I415" s="9"/>
      <c r="J415" s="9"/>
      <c r="K415" s="9"/>
      <c r="L415" s="15"/>
      <c r="M415" s="9"/>
      <c r="N415" s="9">
        <f>+G415</f>
        <v>7.5751249998575076E-2</v>
      </c>
      <c r="O415" s="9">
        <f t="shared" ca="1" si="57"/>
        <v>4.6313580900693804E-2</v>
      </c>
      <c r="P415" s="9"/>
      <c r="Q415" s="40">
        <f t="shared" si="60"/>
        <v>40006.909090000001</v>
      </c>
    </row>
    <row r="416" spans="1:17" x14ac:dyDescent="0.2">
      <c r="A416" s="63" t="s">
        <v>554</v>
      </c>
      <c r="B416" s="28" t="s">
        <v>702</v>
      </c>
      <c r="C416" s="64">
        <v>55025.412499999999</v>
      </c>
      <c r="D416" s="64" t="s">
        <v>700</v>
      </c>
      <c r="E416" s="9">
        <f t="shared" si="58"/>
        <v>9912.5511097635845</v>
      </c>
      <c r="F416" s="9">
        <f t="shared" si="59"/>
        <v>9912.5</v>
      </c>
      <c r="G416" s="15"/>
      <c r="H416" s="9"/>
      <c r="I416" s="9"/>
      <c r="J416" s="9"/>
      <c r="K416" s="9"/>
      <c r="L416" s="9">
        <f>+C416-(C$7+F416*C$8)</f>
        <v>7.9161249996104743E-2</v>
      </c>
      <c r="M416" s="15"/>
      <c r="N416" s="9">
        <f>+L416</f>
        <v>7.9161249996104743E-2</v>
      </c>
      <c r="O416" s="9">
        <f t="shared" ca="1" si="57"/>
        <v>4.6313580900693804E-2</v>
      </c>
      <c r="P416" s="9"/>
      <c r="Q416" s="40">
        <f t="shared" si="60"/>
        <v>40006.912499999999</v>
      </c>
    </row>
    <row r="417" spans="1:18" x14ac:dyDescent="0.2">
      <c r="A417" s="39" t="s">
        <v>708</v>
      </c>
      <c r="B417" s="35" t="s">
        <v>702</v>
      </c>
      <c r="C417" s="12">
        <v>55025.41259</v>
      </c>
      <c r="D417" s="12">
        <v>1.1000000000000001E-3</v>
      </c>
      <c r="E417" s="9">
        <f t="shared" si="58"/>
        <v>9912.5511678712919</v>
      </c>
      <c r="F417" s="9">
        <f t="shared" si="59"/>
        <v>9912.5</v>
      </c>
      <c r="G417" s="9">
        <f>+C417-(C$7+F417*C$8)</f>
        <v>7.9251249997469131E-2</v>
      </c>
      <c r="H417" s="9"/>
      <c r="I417" s="9"/>
      <c r="J417" s="9"/>
      <c r="K417" s="9"/>
      <c r="L417" s="15"/>
      <c r="M417" s="9"/>
      <c r="N417" s="9">
        <f>+G417</f>
        <v>7.9251249997469131E-2</v>
      </c>
      <c r="O417" s="9">
        <f t="shared" ca="1" si="57"/>
        <v>4.6313580900693804E-2</v>
      </c>
      <c r="P417" s="9"/>
      <c r="Q417" s="40">
        <f t="shared" si="60"/>
        <v>40006.91259</v>
      </c>
    </row>
    <row r="418" spans="1:18" x14ac:dyDescent="0.2">
      <c r="A418" s="39" t="s">
        <v>716</v>
      </c>
      <c r="B418" s="35" t="s">
        <v>676</v>
      </c>
      <c r="C418" s="12">
        <v>55346.801200000002</v>
      </c>
      <c r="D418" s="12">
        <v>2.9999999999999997E-4</v>
      </c>
      <c r="E418" s="9">
        <f t="shared" si="58"/>
        <v>10120.0528922175</v>
      </c>
      <c r="F418" s="9">
        <f t="shared" si="59"/>
        <v>10120</v>
      </c>
      <c r="G418" s="15"/>
      <c r="H418" s="9"/>
      <c r="I418" s="9"/>
      <c r="J418" s="9"/>
      <c r="K418" s="9"/>
      <c r="L418" s="15"/>
      <c r="M418" s="9">
        <f t="shared" ref="M418:M423" si="61">+C418-(C$7+F418*C$8)</f>
        <v>8.1921999997575767E-2</v>
      </c>
      <c r="N418" s="9">
        <f t="shared" ref="N418:N423" si="62">+M418</f>
        <v>8.1921999997575767E-2</v>
      </c>
      <c r="O418" s="9">
        <f t="shared" ca="1" si="57"/>
        <v>4.7736843526524478E-2</v>
      </c>
      <c r="P418" s="9"/>
      <c r="Q418" s="40">
        <f t="shared" si="60"/>
        <v>40328.301200000002</v>
      </c>
    </row>
    <row r="419" spans="1:18" x14ac:dyDescent="0.2">
      <c r="A419" s="39" t="s">
        <v>719</v>
      </c>
      <c r="B419" s="35" t="s">
        <v>676</v>
      </c>
      <c r="C419" s="12">
        <v>55642.6345</v>
      </c>
      <c r="D419" s="12">
        <v>1E-4</v>
      </c>
      <c r="E419" s="9">
        <f t="shared" si="58"/>
        <v>10311.055055825687</v>
      </c>
      <c r="F419" s="9">
        <f t="shared" si="59"/>
        <v>10311</v>
      </c>
      <c r="G419" s="15"/>
      <c r="H419" s="9"/>
      <c r="I419" s="9"/>
      <c r="J419" s="9"/>
      <c r="K419" s="9"/>
      <c r="L419" s="15"/>
      <c r="M419" s="9">
        <f t="shared" si="61"/>
        <v>8.5273099997721147E-2</v>
      </c>
      <c r="N419" s="9">
        <f t="shared" si="62"/>
        <v>8.5273099997721147E-2</v>
      </c>
      <c r="O419" s="9">
        <f t="shared" ca="1" si="57"/>
        <v>4.9046931051987902E-2</v>
      </c>
      <c r="P419" s="9"/>
      <c r="Q419" s="40">
        <f t="shared" si="60"/>
        <v>40624.1345</v>
      </c>
    </row>
    <row r="420" spans="1:18" x14ac:dyDescent="0.2">
      <c r="A420" s="39" t="s">
        <v>719</v>
      </c>
      <c r="B420" s="35" t="s">
        <v>676</v>
      </c>
      <c r="C420" s="12">
        <v>55642.634610000001</v>
      </c>
      <c r="D420" s="12">
        <v>1E-4</v>
      </c>
      <c r="E420" s="9">
        <f t="shared" si="58"/>
        <v>10311.055126846219</v>
      </c>
      <c r="F420" s="9">
        <f t="shared" si="59"/>
        <v>10311</v>
      </c>
      <c r="G420" s="15"/>
      <c r="H420" s="9"/>
      <c r="I420" s="9"/>
      <c r="J420" s="9"/>
      <c r="K420" s="9"/>
      <c r="L420" s="15"/>
      <c r="M420" s="9">
        <f t="shared" si="61"/>
        <v>8.5383099998580292E-2</v>
      </c>
      <c r="N420" s="9">
        <f t="shared" si="62"/>
        <v>8.5383099998580292E-2</v>
      </c>
      <c r="O420" s="9">
        <f t="shared" ca="1" si="57"/>
        <v>4.9046931051987902E-2</v>
      </c>
      <c r="P420" s="9"/>
      <c r="Q420" s="40">
        <f t="shared" si="60"/>
        <v>40624.134610000001</v>
      </c>
    </row>
    <row r="421" spans="1:18" x14ac:dyDescent="0.2">
      <c r="A421" s="39" t="s">
        <v>719</v>
      </c>
      <c r="B421" s="35" t="s">
        <v>676</v>
      </c>
      <c r="C421" s="12">
        <v>55642.634689999999</v>
      </c>
      <c r="D421" s="12">
        <v>1E-4</v>
      </c>
      <c r="E421" s="9">
        <f t="shared" si="58"/>
        <v>10311.055178497512</v>
      </c>
      <c r="F421" s="9">
        <f t="shared" si="59"/>
        <v>10311</v>
      </c>
      <c r="G421" s="15"/>
      <c r="H421" s="9"/>
      <c r="I421" s="9"/>
      <c r="J421" s="9"/>
      <c r="K421" s="9"/>
      <c r="L421" s="15"/>
      <c r="M421" s="9">
        <f t="shared" si="61"/>
        <v>8.5463099996559322E-2</v>
      </c>
      <c r="N421" s="9">
        <f t="shared" si="62"/>
        <v>8.5463099996559322E-2</v>
      </c>
      <c r="O421" s="9">
        <f t="shared" ca="1" si="57"/>
        <v>4.9046931051987902E-2</v>
      </c>
      <c r="P421" s="9"/>
      <c r="Q421" s="40">
        <f t="shared" si="60"/>
        <v>40624.134689999999</v>
      </c>
    </row>
    <row r="422" spans="1:18" x14ac:dyDescent="0.2">
      <c r="A422" s="39" t="s">
        <v>719</v>
      </c>
      <c r="B422" s="35" t="s">
        <v>676</v>
      </c>
      <c r="C422" s="12">
        <v>55642.634810000003</v>
      </c>
      <c r="D422" s="12">
        <v>1E-4</v>
      </c>
      <c r="E422" s="9">
        <f t="shared" si="58"/>
        <v>10311.055255974457</v>
      </c>
      <c r="F422" s="9">
        <f t="shared" si="59"/>
        <v>10311</v>
      </c>
      <c r="G422" s="15"/>
      <c r="H422" s="9"/>
      <c r="I422" s="9"/>
      <c r="J422" s="9"/>
      <c r="K422" s="9"/>
      <c r="L422" s="15"/>
      <c r="M422" s="9">
        <f t="shared" si="61"/>
        <v>8.5583100000803825E-2</v>
      </c>
      <c r="N422" s="9">
        <f t="shared" si="62"/>
        <v>8.5583100000803825E-2</v>
      </c>
      <c r="O422" s="9">
        <f t="shared" ca="1" si="57"/>
        <v>4.9046931051987902E-2</v>
      </c>
      <c r="P422" s="9"/>
      <c r="Q422" s="40">
        <f t="shared" si="60"/>
        <v>40624.134810000003</v>
      </c>
    </row>
    <row r="423" spans="1:18" x14ac:dyDescent="0.2">
      <c r="A423" s="12" t="s">
        <v>718</v>
      </c>
      <c r="B423" s="35" t="s">
        <v>702</v>
      </c>
      <c r="C423" s="12">
        <v>55648.830300000001</v>
      </c>
      <c r="D423" s="12">
        <v>2.0000000000000001E-4</v>
      </c>
      <c r="E423" s="9">
        <f t="shared" si="58"/>
        <v>10315.055319505551</v>
      </c>
      <c r="F423" s="9">
        <f t="shared" si="59"/>
        <v>10315</v>
      </c>
      <c r="G423" s="15"/>
      <c r="H423" s="9"/>
      <c r="I423" s="9"/>
      <c r="J423" s="9"/>
      <c r="K423" s="9"/>
      <c r="L423" s="15"/>
      <c r="M423" s="9">
        <f t="shared" si="61"/>
        <v>8.5681500000646338E-2</v>
      </c>
      <c r="N423" s="9">
        <f t="shared" si="62"/>
        <v>8.5681500000646338E-2</v>
      </c>
      <c r="O423" s="9">
        <f t="shared" ca="1" si="57"/>
        <v>4.9074367439955732E-2</v>
      </c>
      <c r="P423" s="9"/>
      <c r="Q423" s="40">
        <f t="shared" si="60"/>
        <v>40630.330300000001</v>
      </c>
    </row>
    <row r="424" spans="1:18" x14ac:dyDescent="0.2">
      <c r="A424" s="63" t="s">
        <v>879</v>
      </c>
      <c r="B424" s="28" t="s">
        <v>702</v>
      </c>
      <c r="C424" s="64">
        <v>56089.479700000004</v>
      </c>
      <c r="D424" s="64" t="s">
        <v>700</v>
      </c>
      <c r="E424" s="9">
        <f t="shared" si="58"/>
        <v>10599.556722128753</v>
      </c>
      <c r="F424" s="9">
        <f t="shared" si="59"/>
        <v>10599.5</v>
      </c>
      <c r="G424" s="15"/>
      <c r="H424" s="9"/>
      <c r="I424" s="9"/>
      <c r="J424" s="9"/>
      <c r="K424" s="9"/>
      <c r="L424" s="9">
        <f>+C424-(C$7+F424*C$8)</f>
        <v>8.7853950004500803E-2</v>
      </c>
      <c r="M424" s="15"/>
      <c r="N424" s="9">
        <f>+L424</f>
        <v>8.7853950004500803E-2</v>
      </c>
      <c r="O424" s="9">
        <f t="shared" ca="1" si="57"/>
        <v>5.1025780534166953E-2</v>
      </c>
      <c r="P424" s="9"/>
      <c r="Q424" s="40">
        <f t="shared" si="60"/>
        <v>41070.979700000004</v>
      </c>
    </row>
    <row r="425" spans="1:18" x14ac:dyDescent="0.2">
      <c r="A425" s="63" t="s">
        <v>879</v>
      </c>
      <c r="B425" s="28" t="s">
        <v>676</v>
      </c>
      <c r="C425" s="64">
        <v>56093.356800000001</v>
      </c>
      <c r="D425" s="64" t="s">
        <v>700</v>
      </c>
      <c r="E425" s="9">
        <f t="shared" si="58"/>
        <v>10602.059937583284</v>
      </c>
      <c r="F425" s="9">
        <f t="shared" si="59"/>
        <v>10602</v>
      </c>
      <c r="G425" s="15"/>
      <c r="H425" s="9"/>
      <c r="I425" s="9"/>
      <c r="J425" s="9"/>
      <c r="K425" s="9"/>
      <c r="L425" s="9">
        <f>+C425-(C$7+F425*C$8)</f>
        <v>9.2834200004290324E-2</v>
      </c>
      <c r="M425" s="15"/>
      <c r="N425" s="9">
        <f>+L425</f>
        <v>9.2834200004290324E-2</v>
      </c>
      <c r="O425" s="9">
        <f t="shared" ca="1" si="57"/>
        <v>5.1042928276646832E-2</v>
      </c>
      <c r="P425" s="9"/>
      <c r="Q425" s="40">
        <f t="shared" si="60"/>
        <v>41074.856800000001</v>
      </c>
    </row>
    <row r="426" spans="1:18" x14ac:dyDescent="0.2">
      <c r="A426" s="12" t="s">
        <v>720</v>
      </c>
      <c r="B426" s="35" t="s">
        <v>676</v>
      </c>
      <c r="C426" s="12">
        <v>56460.440699999999</v>
      </c>
      <c r="D426" s="12">
        <v>5.9999999999999995E-4</v>
      </c>
      <c r="E426" s="9">
        <f t="shared" si="58"/>
        <v>10839.064423304573</v>
      </c>
      <c r="F426" s="9">
        <f t="shared" si="59"/>
        <v>10839</v>
      </c>
      <c r="G426" s="15"/>
      <c r="H426" s="9"/>
      <c r="I426" s="9"/>
      <c r="J426" s="9"/>
      <c r="K426" s="9"/>
      <c r="L426" s="9">
        <f>+C426-(C$7+F426*C$8)</f>
        <v>9.9781899996742141E-2</v>
      </c>
      <c r="M426" s="15"/>
      <c r="N426" s="9">
        <f>+L426</f>
        <v>9.9781899996742141E-2</v>
      </c>
      <c r="O426" s="9">
        <f t="shared" ca="1" si="57"/>
        <v>5.2668534263740185E-2</v>
      </c>
      <c r="P426" s="9"/>
      <c r="Q426" s="40">
        <f t="shared" si="60"/>
        <v>41441.940699999999</v>
      </c>
    </row>
    <row r="427" spans="1:18" ht="25.5" x14ac:dyDescent="0.2">
      <c r="A427" s="43" t="s">
        <v>721</v>
      </c>
      <c r="B427" s="44" t="s">
        <v>676</v>
      </c>
      <c r="C427" s="45">
        <v>56494.516499999998</v>
      </c>
      <c r="D427" s="46">
        <v>1.6000000000000001E-3</v>
      </c>
      <c r="E427" s="9">
        <f t="shared" si="58"/>
        <v>10861.065163338502</v>
      </c>
      <c r="F427" s="9">
        <f t="shared" si="59"/>
        <v>10861</v>
      </c>
      <c r="G427" s="15"/>
      <c r="H427" s="9"/>
      <c r="I427" s="9"/>
      <c r="J427" s="9"/>
      <c r="K427" s="9"/>
      <c r="L427" s="9">
        <f>+C427-(C$7+F427*C$8)</f>
        <v>0.10092810000060126</v>
      </c>
      <c r="M427" s="15"/>
      <c r="N427" s="9">
        <f>+L427</f>
        <v>0.10092810000060126</v>
      </c>
      <c r="O427" s="9">
        <f t="shared" ca="1" si="57"/>
        <v>5.2819434397563203E-2</v>
      </c>
      <c r="P427" s="9"/>
      <c r="Q427" s="40">
        <f t="shared" si="60"/>
        <v>41476.016499999998</v>
      </c>
    </row>
    <row r="428" spans="1:18" x14ac:dyDescent="0.2">
      <c r="A428" s="65" t="s">
        <v>1057</v>
      </c>
      <c r="B428" s="66" t="s">
        <v>676</v>
      </c>
      <c r="C428" s="67">
        <v>56793.447999999997</v>
      </c>
      <c r="D428" s="67" t="s">
        <v>1077</v>
      </c>
      <c r="E428" s="9">
        <f t="shared" si="58"/>
        <v>11054.067652478978</v>
      </c>
      <c r="F428" s="9">
        <f t="shared" si="59"/>
        <v>11054</v>
      </c>
      <c r="G428" s="15"/>
      <c r="H428" s="9"/>
      <c r="I428" s="9"/>
      <c r="J428" s="9"/>
      <c r="K428" s="9"/>
      <c r="L428" s="9">
        <f>+C428-(C$7+F428*C$8)</f>
        <v>0.10478339999826858</v>
      </c>
      <c r="M428" s="15"/>
      <c r="N428" s="9">
        <f>+L428</f>
        <v>0.10478339999826858</v>
      </c>
      <c r="O428" s="9">
        <f t="shared" ca="1" si="57"/>
        <v>5.4143240117010535E-2</v>
      </c>
      <c r="P428" s="9"/>
      <c r="Q428" s="40">
        <f t="shared" si="60"/>
        <v>41774.947999999997</v>
      </c>
    </row>
    <row r="429" spans="1:18" x14ac:dyDescent="0.2">
      <c r="A429" s="65"/>
      <c r="B429" s="66"/>
      <c r="C429" s="67"/>
      <c r="D429" s="67"/>
      <c r="E429" s="9"/>
      <c r="F429" s="9"/>
      <c r="G429" s="15"/>
      <c r="H429" s="9"/>
      <c r="I429" s="9"/>
      <c r="J429" s="9"/>
      <c r="K429" s="9"/>
      <c r="L429" s="9"/>
      <c r="M429" s="15"/>
      <c r="N429" s="9"/>
      <c r="O429" s="9"/>
      <c r="P429" s="9"/>
      <c r="Q429" s="40"/>
      <c r="R429" s="9"/>
    </row>
    <row r="430" spans="1:18" x14ac:dyDescent="0.2">
      <c r="A430" s="65"/>
      <c r="B430" s="66"/>
      <c r="C430" s="67"/>
      <c r="D430" s="67"/>
      <c r="E430" s="9"/>
      <c r="F430" s="9"/>
      <c r="G430" s="15"/>
      <c r="H430" s="9"/>
      <c r="I430" s="9"/>
      <c r="J430" s="9"/>
      <c r="K430" s="9"/>
      <c r="L430" s="9"/>
      <c r="M430" s="15"/>
      <c r="N430" s="9"/>
      <c r="O430" s="9"/>
      <c r="P430" s="9"/>
      <c r="Q430" s="40"/>
      <c r="R430" s="9"/>
    </row>
    <row r="431" spans="1:18" x14ac:dyDescent="0.2">
      <c r="A431" s="65"/>
      <c r="B431" s="66"/>
      <c r="C431" s="67"/>
      <c r="D431" s="67"/>
      <c r="E431" s="9"/>
      <c r="F431" s="9"/>
      <c r="G431" s="15"/>
      <c r="H431" s="9"/>
      <c r="I431" s="9"/>
      <c r="J431" s="9"/>
      <c r="K431" s="9"/>
      <c r="L431" s="9"/>
      <c r="M431" s="15"/>
      <c r="N431" s="9"/>
      <c r="O431" s="9"/>
      <c r="P431" s="9"/>
      <c r="Q431" s="40"/>
      <c r="R431" s="9"/>
    </row>
    <row r="432" spans="1:18" x14ac:dyDescent="0.2">
      <c r="A432" s="63"/>
      <c r="B432" s="28"/>
      <c r="C432" s="64"/>
      <c r="D432" s="64"/>
      <c r="E432" s="9"/>
      <c r="F432" s="9"/>
      <c r="G432" s="15"/>
      <c r="H432" s="9"/>
      <c r="I432" s="9"/>
      <c r="J432" s="9"/>
      <c r="K432" s="9"/>
      <c r="L432" s="9"/>
      <c r="M432" s="15"/>
      <c r="N432" s="9"/>
      <c r="O432" s="9"/>
      <c r="P432" s="9"/>
      <c r="Q432" s="40"/>
      <c r="R432" s="9"/>
    </row>
    <row r="433" spans="1:18" x14ac:dyDescent="0.2">
      <c r="A433" s="63"/>
      <c r="B433" s="28"/>
      <c r="C433" s="64"/>
      <c r="D433" s="64"/>
      <c r="E433" s="9"/>
      <c r="F433" s="9"/>
      <c r="G433" s="15"/>
      <c r="H433" s="9"/>
      <c r="I433" s="9"/>
      <c r="J433" s="9"/>
      <c r="K433" s="9"/>
      <c r="L433" s="9"/>
      <c r="M433" s="15"/>
      <c r="N433" s="9"/>
      <c r="O433" s="9"/>
      <c r="P433" s="9"/>
      <c r="Q433" s="40"/>
      <c r="R433" s="9"/>
    </row>
    <row r="434" spans="1:18" x14ac:dyDescent="0.2">
      <c r="A434" s="63"/>
      <c r="B434" s="28"/>
      <c r="C434" s="64"/>
      <c r="D434" s="64"/>
      <c r="E434" s="9"/>
      <c r="F434" s="9"/>
      <c r="G434" s="15"/>
      <c r="H434" s="9"/>
      <c r="I434" s="9"/>
      <c r="J434" s="9"/>
      <c r="K434" s="9"/>
      <c r="L434" s="9"/>
      <c r="M434" s="15"/>
      <c r="N434" s="9"/>
      <c r="O434" s="9"/>
      <c r="P434" s="9"/>
      <c r="Q434" s="40"/>
    </row>
    <row r="435" spans="1:18" x14ac:dyDescent="0.2">
      <c r="A435" s="63"/>
      <c r="B435" s="28"/>
      <c r="C435" s="64"/>
      <c r="D435" s="64"/>
      <c r="E435" s="9"/>
      <c r="F435" s="9"/>
      <c r="G435" s="15"/>
      <c r="H435" s="9"/>
      <c r="I435" s="9"/>
      <c r="J435" s="9"/>
      <c r="K435" s="9"/>
      <c r="L435" s="9"/>
      <c r="M435" s="15"/>
      <c r="N435" s="9"/>
      <c r="O435" s="9"/>
      <c r="P435" s="9"/>
      <c r="Q435" s="40"/>
    </row>
    <row r="436" spans="1:18" x14ac:dyDescent="0.2">
      <c r="A436" s="65"/>
      <c r="B436" s="66"/>
      <c r="C436" s="67"/>
      <c r="D436" s="67"/>
      <c r="E436" s="9"/>
      <c r="F436" s="9"/>
      <c r="G436" s="15"/>
      <c r="H436" s="9"/>
      <c r="I436" s="9"/>
      <c r="J436" s="9"/>
      <c r="K436" s="9"/>
      <c r="L436" s="9"/>
      <c r="M436" s="15"/>
      <c r="N436" s="9"/>
      <c r="O436" s="9"/>
      <c r="P436" s="9"/>
      <c r="Q436" s="40"/>
    </row>
    <row r="437" spans="1:18" x14ac:dyDescent="0.2">
      <c r="A437" s="65"/>
      <c r="B437" s="66"/>
      <c r="C437" s="67"/>
      <c r="D437" s="67"/>
      <c r="E437" s="9"/>
      <c r="F437" s="9"/>
      <c r="G437" s="15"/>
      <c r="H437" s="9"/>
      <c r="I437" s="9"/>
      <c r="J437" s="9"/>
      <c r="K437" s="9"/>
      <c r="L437" s="9"/>
      <c r="M437" s="15"/>
      <c r="N437" s="9"/>
      <c r="O437" s="9"/>
      <c r="P437" s="9"/>
      <c r="Q437" s="40"/>
    </row>
    <row r="438" spans="1:18" x14ac:dyDescent="0.2">
      <c r="A438" s="63"/>
      <c r="B438" s="28"/>
      <c r="C438" s="64"/>
      <c r="D438" s="64"/>
      <c r="E438" s="9"/>
      <c r="F438" s="9"/>
      <c r="G438" s="15"/>
      <c r="H438" s="9"/>
      <c r="I438" s="9"/>
      <c r="J438" s="9"/>
      <c r="K438" s="9"/>
      <c r="L438" s="9"/>
      <c r="M438" s="15"/>
      <c r="N438" s="9"/>
      <c r="O438" s="9"/>
      <c r="P438" s="9"/>
      <c r="Q438" s="40"/>
    </row>
    <row r="439" spans="1:18" x14ac:dyDescent="0.2">
      <c r="A439" s="63"/>
      <c r="B439" s="28"/>
      <c r="C439" s="64"/>
      <c r="D439" s="64"/>
      <c r="E439" s="9"/>
      <c r="F439" s="9"/>
      <c r="G439" s="15"/>
      <c r="H439" s="9"/>
      <c r="I439" s="9"/>
      <c r="J439" s="9"/>
      <c r="K439" s="9"/>
      <c r="L439" s="9"/>
      <c r="M439" s="15"/>
      <c r="N439" s="9"/>
      <c r="O439" s="9"/>
      <c r="P439" s="9"/>
      <c r="Q439" s="40"/>
    </row>
    <row r="440" spans="1:18" x14ac:dyDescent="0.2">
      <c r="A440" s="65"/>
      <c r="B440" s="66"/>
      <c r="C440" s="67"/>
      <c r="D440" s="67"/>
      <c r="E440" s="9"/>
      <c r="F440" s="9"/>
      <c r="G440" s="15"/>
      <c r="H440" s="9"/>
      <c r="I440" s="9"/>
      <c r="J440" s="9"/>
      <c r="K440" s="9"/>
      <c r="L440" s="9"/>
      <c r="M440" s="15"/>
      <c r="N440" s="9"/>
      <c r="O440" s="9"/>
      <c r="P440" s="9"/>
      <c r="Q440" s="40"/>
    </row>
    <row r="441" spans="1:18" x14ac:dyDescent="0.2">
      <c r="A441" s="63"/>
      <c r="B441" s="28"/>
      <c r="C441" s="64"/>
      <c r="D441" s="64"/>
      <c r="E441" s="9"/>
      <c r="F441" s="9"/>
      <c r="G441" s="15"/>
      <c r="H441" s="9"/>
      <c r="I441" s="9"/>
      <c r="J441" s="9"/>
      <c r="K441" s="9"/>
      <c r="L441" s="9"/>
      <c r="M441" s="15"/>
      <c r="N441" s="9"/>
      <c r="O441" s="9"/>
      <c r="P441" s="9"/>
      <c r="Q441" s="40"/>
    </row>
    <row r="442" spans="1:18" x14ac:dyDescent="0.2">
      <c r="A442" s="63"/>
      <c r="B442" s="28"/>
      <c r="C442" s="64"/>
      <c r="D442" s="64"/>
      <c r="E442" s="9"/>
      <c r="F442" s="9"/>
      <c r="G442" s="15"/>
      <c r="H442" s="9"/>
      <c r="I442" s="9"/>
      <c r="J442" s="9"/>
      <c r="K442" s="9"/>
      <c r="L442" s="9"/>
      <c r="M442" s="15"/>
      <c r="N442" s="9"/>
      <c r="O442" s="9"/>
      <c r="P442" s="9"/>
      <c r="Q442" s="40"/>
    </row>
    <row r="443" spans="1:18" x14ac:dyDescent="0.2">
      <c r="A443" s="63"/>
      <c r="B443" s="28"/>
      <c r="C443" s="64"/>
      <c r="D443" s="64"/>
      <c r="E443" s="9"/>
      <c r="F443" s="9"/>
      <c r="G443" s="15"/>
      <c r="H443" s="9"/>
      <c r="I443" s="9"/>
      <c r="J443" s="9"/>
      <c r="K443" s="9"/>
      <c r="L443" s="9"/>
      <c r="M443" s="15"/>
      <c r="N443" s="9"/>
      <c r="O443" s="9"/>
      <c r="P443" s="9"/>
      <c r="Q443" s="40"/>
    </row>
    <row r="444" spans="1:18" x14ac:dyDescent="0.2">
      <c r="A444" s="63"/>
      <c r="B444" s="28"/>
      <c r="C444" s="64"/>
      <c r="D444" s="64"/>
      <c r="E444" s="9"/>
      <c r="F444" s="9"/>
      <c r="G444" s="15"/>
      <c r="H444" s="9"/>
      <c r="I444" s="9"/>
      <c r="J444" s="9"/>
      <c r="K444" s="9"/>
      <c r="L444" s="9"/>
      <c r="M444" s="15"/>
      <c r="N444" s="9"/>
      <c r="O444" s="9"/>
      <c r="P444" s="9"/>
      <c r="Q444" s="40"/>
    </row>
    <row r="445" spans="1:18" x14ac:dyDescent="0.2">
      <c r="A445" s="65"/>
      <c r="B445" s="66"/>
      <c r="C445" s="67"/>
      <c r="D445" s="67"/>
      <c r="E445" s="9"/>
      <c r="F445" s="9"/>
      <c r="G445" s="15"/>
      <c r="H445" s="9"/>
      <c r="I445" s="9"/>
      <c r="J445" s="9"/>
      <c r="K445" s="9"/>
      <c r="L445" s="9"/>
      <c r="M445" s="15"/>
      <c r="N445" s="9"/>
      <c r="O445" s="9"/>
      <c r="P445" s="9"/>
      <c r="Q445" s="40"/>
    </row>
    <row r="446" spans="1:18" x14ac:dyDescent="0.2">
      <c r="A446" s="63"/>
      <c r="B446" s="28"/>
      <c r="C446" s="64"/>
      <c r="D446" s="64"/>
      <c r="E446" s="9"/>
      <c r="F446" s="9"/>
      <c r="G446" s="15"/>
      <c r="H446" s="9"/>
      <c r="I446" s="9"/>
      <c r="J446" s="9"/>
      <c r="K446" s="9"/>
      <c r="L446" s="9"/>
      <c r="M446" s="15"/>
      <c r="N446" s="9"/>
      <c r="O446" s="9"/>
      <c r="P446" s="9"/>
      <c r="Q446" s="40"/>
    </row>
    <row r="447" spans="1:18" x14ac:dyDescent="0.2">
      <c r="A447" s="63"/>
      <c r="B447" s="28"/>
      <c r="C447" s="64"/>
      <c r="D447" s="64"/>
      <c r="E447" s="9"/>
      <c r="F447" s="9"/>
      <c r="G447" s="15"/>
      <c r="H447" s="9"/>
      <c r="I447" s="9"/>
      <c r="J447" s="9"/>
      <c r="K447" s="9"/>
      <c r="L447" s="9"/>
      <c r="M447" s="15"/>
      <c r="N447" s="9"/>
      <c r="O447" s="9"/>
      <c r="P447" s="9"/>
      <c r="Q447" s="40"/>
    </row>
    <row r="448" spans="1:18" x14ac:dyDescent="0.2">
      <c r="A448" s="63"/>
      <c r="B448" s="28"/>
      <c r="C448" s="64"/>
      <c r="D448" s="64"/>
      <c r="E448" s="9"/>
      <c r="F448" s="9"/>
      <c r="G448" s="15"/>
      <c r="H448" s="9"/>
      <c r="I448" s="9"/>
      <c r="J448" s="9"/>
      <c r="K448" s="9"/>
      <c r="L448" s="9"/>
      <c r="M448" s="15"/>
      <c r="N448" s="9"/>
      <c r="O448" s="9"/>
      <c r="P448" s="9"/>
      <c r="Q448" s="40"/>
    </row>
    <row r="449" spans="1:17" x14ac:dyDescent="0.2">
      <c r="A449" s="65"/>
      <c r="B449" s="66"/>
      <c r="C449" s="67"/>
      <c r="D449" s="67"/>
      <c r="E449" s="9"/>
      <c r="F449" s="9"/>
      <c r="G449" s="15"/>
      <c r="H449" s="9"/>
      <c r="I449" s="9"/>
      <c r="J449" s="9"/>
      <c r="K449" s="9"/>
      <c r="L449" s="9"/>
      <c r="M449" s="15"/>
      <c r="N449" s="9"/>
      <c r="O449" s="9"/>
      <c r="P449" s="9"/>
      <c r="Q449" s="40"/>
    </row>
    <row r="450" spans="1:17" x14ac:dyDescent="0.2">
      <c r="A450" s="65"/>
      <c r="B450" s="66"/>
      <c r="C450" s="67"/>
      <c r="D450" s="67"/>
      <c r="E450" s="9"/>
      <c r="F450" s="9"/>
      <c r="G450" s="15"/>
      <c r="H450" s="9"/>
      <c r="I450" s="9"/>
      <c r="J450" s="9"/>
      <c r="K450" s="9"/>
      <c r="L450" s="9"/>
      <c r="M450" s="15"/>
      <c r="N450" s="9"/>
      <c r="O450" s="9"/>
      <c r="P450" s="9"/>
      <c r="Q450" s="40"/>
    </row>
    <row r="451" spans="1:17" x14ac:dyDescent="0.2">
      <c r="A451" s="65"/>
      <c r="B451" s="66"/>
      <c r="C451" s="67"/>
      <c r="D451" s="67"/>
      <c r="E451" s="9"/>
      <c r="F451" s="9"/>
      <c r="G451" s="15"/>
      <c r="H451" s="9"/>
      <c r="I451" s="9"/>
      <c r="J451" s="9"/>
      <c r="K451" s="9"/>
      <c r="L451" s="9"/>
      <c r="M451" s="15"/>
      <c r="N451" s="9"/>
      <c r="O451" s="9"/>
      <c r="P451" s="9"/>
      <c r="Q451" s="40"/>
    </row>
    <row r="452" spans="1:17" x14ac:dyDescent="0.2">
      <c r="A452" s="65"/>
      <c r="B452" s="66"/>
      <c r="C452" s="67"/>
      <c r="D452" s="67"/>
      <c r="E452" s="9"/>
      <c r="F452" s="9"/>
      <c r="G452" s="15"/>
      <c r="H452" s="9"/>
      <c r="I452" s="9"/>
      <c r="J452" s="9"/>
      <c r="K452" s="9"/>
      <c r="L452" s="9"/>
      <c r="M452" s="15"/>
      <c r="N452" s="9"/>
      <c r="O452" s="9"/>
      <c r="P452" s="9"/>
      <c r="Q452" s="40"/>
    </row>
    <row r="453" spans="1:17" x14ac:dyDescent="0.2">
      <c r="A453" s="65"/>
      <c r="B453" s="66"/>
      <c r="C453" s="67"/>
      <c r="D453" s="67"/>
      <c r="E453" s="9"/>
      <c r="F453" s="9"/>
      <c r="G453" s="15"/>
      <c r="H453" s="9"/>
      <c r="I453" s="9"/>
      <c r="J453" s="9"/>
      <c r="K453" s="9"/>
      <c r="L453" s="9"/>
      <c r="M453" s="15"/>
      <c r="N453" s="9"/>
      <c r="O453" s="9"/>
      <c r="P453" s="9"/>
      <c r="Q453" s="40"/>
    </row>
    <row r="454" spans="1:17" x14ac:dyDescent="0.2">
      <c r="A454" s="65"/>
      <c r="B454" s="66"/>
      <c r="C454" s="67"/>
      <c r="D454" s="67"/>
      <c r="E454" s="9"/>
      <c r="F454" s="9"/>
      <c r="G454" s="15"/>
      <c r="H454" s="9"/>
      <c r="I454" s="9"/>
      <c r="J454" s="9"/>
      <c r="K454" s="9"/>
      <c r="L454" s="9"/>
      <c r="M454" s="15"/>
      <c r="N454" s="9"/>
      <c r="O454" s="9"/>
      <c r="P454" s="9"/>
      <c r="Q454" s="40"/>
    </row>
    <row r="455" spans="1:17" x14ac:dyDescent="0.2">
      <c r="B455" s="20"/>
      <c r="C455" s="14"/>
      <c r="D455" s="14"/>
      <c r="E455" s="9"/>
      <c r="F455" s="9"/>
      <c r="G455" s="15"/>
      <c r="H455" s="9"/>
      <c r="I455" s="9"/>
      <c r="J455" s="9"/>
      <c r="K455" s="9"/>
      <c r="L455" s="9"/>
      <c r="M455" s="15"/>
      <c r="N455" s="9"/>
      <c r="O455" s="9"/>
      <c r="P455" s="9"/>
      <c r="Q455" s="40"/>
    </row>
    <row r="456" spans="1:17" x14ac:dyDescent="0.2">
      <c r="B456" s="20"/>
      <c r="C456" s="14"/>
      <c r="D456" s="14"/>
      <c r="E456" s="9"/>
      <c r="F456" s="9"/>
      <c r="G456" s="15"/>
      <c r="H456" s="9"/>
      <c r="I456" s="9"/>
      <c r="J456" s="9"/>
      <c r="K456" s="9"/>
      <c r="L456" s="9"/>
      <c r="M456" s="15"/>
      <c r="N456" s="9"/>
      <c r="O456" s="9"/>
      <c r="P456" s="9"/>
      <c r="Q456" s="40"/>
    </row>
    <row r="457" spans="1:17" x14ac:dyDescent="0.2">
      <c r="B457" s="20"/>
      <c r="C457" s="14"/>
      <c r="D457" s="14"/>
      <c r="E457" s="9"/>
      <c r="F457" s="9"/>
      <c r="G457" s="15"/>
      <c r="H457" s="9"/>
      <c r="I457" s="9"/>
      <c r="J457" s="9"/>
      <c r="K457" s="9"/>
      <c r="L457" s="9"/>
      <c r="M457" s="15"/>
      <c r="N457" s="9"/>
      <c r="O457" s="9"/>
      <c r="P457" s="9"/>
      <c r="Q457" s="40"/>
    </row>
    <row r="458" spans="1:17" x14ac:dyDescent="0.2">
      <c r="B458" s="20"/>
      <c r="C458" s="14"/>
      <c r="D458" s="14"/>
      <c r="E458" s="9"/>
      <c r="F458" s="9"/>
      <c r="G458" s="15"/>
      <c r="H458" s="9"/>
      <c r="I458" s="9"/>
      <c r="J458" s="9"/>
      <c r="K458" s="9"/>
      <c r="L458" s="9"/>
      <c r="M458" s="15"/>
      <c r="N458" s="9"/>
      <c r="O458" s="9"/>
      <c r="P458" s="9"/>
      <c r="Q458" s="40"/>
    </row>
    <row r="459" spans="1:17" x14ac:dyDescent="0.2">
      <c r="B459" s="20"/>
      <c r="C459" s="14"/>
      <c r="D459" s="14"/>
      <c r="E459" s="9"/>
      <c r="F459" s="9"/>
      <c r="G459" s="15"/>
      <c r="H459" s="9"/>
      <c r="I459" s="9"/>
      <c r="J459" s="9"/>
      <c r="K459" s="9"/>
      <c r="L459" s="9"/>
      <c r="M459" s="15"/>
      <c r="N459" s="9"/>
      <c r="O459" s="9"/>
      <c r="P459" s="9"/>
      <c r="Q459" s="40"/>
    </row>
    <row r="460" spans="1:17" x14ac:dyDescent="0.2">
      <c r="B460" s="20"/>
      <c r="C460" s="14"/>
      <c r="D460" s="14"/>
      <c r="E460" s="9"/>
      <c r="F460" s="9"/>
      <c r="G460" s="15"/>
      <c r="H460" s="9"/>
      <c r="I460" s="9"/>
      <c r="J460" s="9"/>
      <c r="K460" s="9"/>
      <c r="L460" s="9"/>
      <c r="M460" s="15"/>
      <c r="N460" s="9"/>
      <c r="O460" s="9"/>
      <c r="P460" s="9"/>
      <c r="Q460" s="40"/>
    </row>
    <row r="461" spans="1:17" x14ac:dyDescent="0.2">
      <c r="B461" s="20"/>
      <c r="C461" s="14"/>
      <c r="D461" s="14"/>
      <c r="E461" s="9"/>
      <c r="F461" s="9"/>
      <c r="G461" s="15"/>
      <c r="H461" s="9"/>
      <c r="I461" s="9"/>
      <c r="J461" s="9"/>
      <c r="K461" s="9"/>
      <c r="L461" s="9"/>
      <c r="M461" s="15"/>
      <c r="N461" s="9"/>
      <c r="O461" s="9"/>
      <c r="P461" s="9"/>
      <c r="Q461" s="40"/>
    </row>
    <row r="462" spans="1:17" x14ac:dyDescent="0.2">
      <c r="B462" s="20"/>
      <c r="C462" s="14"/>
      <c r="D462" s="14"/>
      <c r="E462" s="9"/>
      <c r="F462" s="9"/>
      <c r="G462" s="15"/>
      <c r="H462" s="9"/>
      <c r="I462" s="9"/>
      <c r="J462" s="9"/>
      <c r="K462" s="9"/>
      <c r="L462" s="9"/>
      <c r="M462" s="15"/>
      <c r="N462" s="9"/>
      <c r="O462" s="9"/>
      <c r="P462" s="9"/>
      <c r="Q462" s="40"/>
    </row>
    <row r="463" spans="1:17" x14ac:dyDescent="0.2">
      <c r="B463" s="20"/>
      <c r="C463" s="14"/>
      <c r="D463" s="14"/>
      <c r="E463" s="9"/>
      <c r="F463" s="9"/>
      <c r="G463" s="15"/>
      <c r="H463" s="9"/>
      <c r="I463" s="9"/>
      <c r="J463" s="9"/>
      <c r="K463" s="9"/>
      <c r="L463" s="9"/>
      <c r="M463" s="15"/>
      <c r="N463" s="9"/>
      <c r="O463" s="9"/>
      <c r="P463" s="9"/>
      <c r="Q463" s="40"/>
    </row>
    <row r="464" spans="1:17" x14ac:dyDescent="0.2">
      <c r="B464" s="20"/>
      <c r="C464" s="14"/>
      <c r="D464" s="14"/>
      <c r="E464" s="9"/>
      <c r="F464" s="9"/>
      <c r="G464" s="15"/>
      <c r="H464" s="9"/>
      <c r="I464" s="9"/>
      <c r="J464" s="9"/>
      <c r="K464" s="9"/>
      <c r="L464" s="9"/>
      <c r="M464" s="15"/>
      <c r="N464" s="9"/>
      <c r="O464" s="9"/>
      <c r="P464" s="9"/>
      <c r="Q464" s="40"/>
    </row>
    <row r="465" spans="2:17" x14ac:dyDescent="0.2">
      <c r="B465" s="20"/>
      <c r="C465" s="14"/>
      <c r="D465" s="14"/>
      <c r="E465" s="9"/>
      <c r="F465" s="9"/>
      <c r="G465" s="15"/>
      <c r="H465" s="9"/>
      <c r="I465" s="9"/>
      <c r="J465" s="9"/>
      <c r="K465" s="9"/>
      <c r="L465" s="9"/>
      <c r="M465" s="15"/>
      <c r="N465" s="9"/>
      <c r="O465" s="9"/>
      <c r="P465" s="9"/>
      <c r="Q465" s="40"/>
    </row>
    <row r="466" spans="2:17" x14ac:dyDescent="0.2">
      <c r="B466" s="20"/>
      <c r="C466" s="14"/>
      <c r="D466" s="14"/>
      <c r="E466" s="9"/>
      <c r="F466" s="9"/>
      <c r="G466" s="15"/>
      <c r="H466" s="9"/>
      <c r="I466" s="9"/>
      <c r="J466" s="9"/>
      <c r="K466" s="9"/>
      <c r="L466" s="9"/>
      <c r="M466" s="15"/>
      <c r="N466" s="9"/>
      <c r="O466" s="9"/>
      <c r="P466" s="9"/>
      <c r="Q466" s="40"/>
    </row>
    <row r="467" spans="2:17" x14ac:dyDescent="0.2">
      <c r="B467" s="20"/>
      <c r="C467" s="14"/>
      <c r="D467" s="14"/>
      <c r="E467" s="9"/>
      <c r="F467" s="9"/>
      <c r="G467" s="15"/>
      <c r="H467" s="9"/>
      <c r="I467" s="9"/>
      <c r="J467" s="9"/>
      <c r="K467" s="9"/>
      <c r="L467" s="9"/>
      <c r="M467" s="15"/>
      <c r="N467" s="9"/>
      <c r="O467" s="9"/>
      <c r="P467" s="9"/>
      <c r="Q467" s="40"/>
    </row>
    <row r="468" spans="2:17" x14ac:dyDescent="0.2">
      <c r="B468" s="20"/>
      <c r="C468" s="14"/>
      <c r="D468" s="14"/>
      <c r="E468" s="9"/>
      <c r="F468" s="9"/>
      <c r="G468" s="15"/>
      <c r="H468" s="9"/>
      <c r="I468" s="9"/>
      <c r="J468" s="9"/>
      <c r="K468" s="9"/>
      <c r="L468" s="9"/>
      <c r="M468" s="15"/>
      <c r="N468" s="9"/>
      <c r="O468" s="9"/>
      <c r="P468" s="9"/>
      <c r="Q468" s="40"/>
    </row>
    <row r="469" spans="2:17" x14ac:dyDescent="0.2">
      <c r="B469" s="20"/>
      <c r="C469" s="14"/>
      <c r="D469" s="14"/>
      <c r="E469" s="9"/>
      <c r="F469" s="9"/>
      <c r="G469" s="15"/>
      <c r="H469" s="9"/>
      <c r="I469" s="9"/>
      <c r="J469" s="9"/>
      <c r="K469" s="9"/>
      <c r="L469" s="9"/>
      <c r="M469" s="15"/>
      <c r="N469" s="9"/>
      <c r="O469" s="9"/>
      <c r="P469" s="9"/>
      <c r="Q469" s="40"/>
    </row>
    <row r="470" spans="2:17" x14ac:dyDescent="0.2">
      <c r="B470" s="20"/>
      <c r="C470" s="14"/>
      <c r="D470" s="14"/>
      <c r="E470" s="9"/>
      <c r="F470" s="9"/>
      <c r="G470" s="15"/>
      <c r="H470" s="9"/>
      <c r="I470" s="9"/>
      <c r="J470" s="9"/>
      <c r="K470" s="9"/>
      <c r="L470" s="9"/>
      <c r="M470" s="15"/>
      <c r="N470" s="9"/>
      <c r="O470" s="9"/>
      <c r="P470" s="9"/>
      <c r="Q470" s="40"/>
    </row>
    <row r="471" spans="2:17" x14ac:dyDescent="0.2">
      <c r="B471" s="20"/>
      <c r="C471" s="14"/>
      <c r="D471" s="14"/>
      <c r="E471" s="9"/>
      <c r="F471" s="9"/>
      <c r="G471" s="15"/>
      <c r="H471" s="9"/>
      <c r="I471" s="9"/>
      <c r="J471" s="9"/>
      <c r="K471" s="9"/>
      <c r="L471" s="9"/>
      <c r="M471" s="15"/>
      <c r="N471" s="9"/>
      <c r="O471" s="9"/>
      <c r="P471" s="9"/>
      <c r="Q471" s="40"/>
    </row>
    <row r="472" spans="2:17" x14ac:dyDescent="0.2">
      <c r="B472" s="20"/>
      <c r="C472" s="14"/>
      <c r="D472" s="14"/>
      <c r="E472" s="9"/>
      <c r="F472" s="9"/>
      <c r="G472" s="15"/>
      <c r="H472" s="9"/>
      <c r="I472" s="9"/>
      <c r="J472" s="9"/>
      <c r="K472" s="9"/>
      <c r="L472" s="9"/>
      <c r="M472" s="15"/>
      <c r="N472" s="9"/>
      <c r="O472" s="9"/>
      <c r="P472" s="9"/>
      <c r="Q472" s="40"/>
    </row>
    <row r="473" spans="2:17" x14ac:dyDescent="0.2">
      <c r="B473" s="20"/>
      <c r="C473" s="14"/>
      <c r="D473" s="14"/>
      <c r="E473" s="9"/>
      <c r="F473" s="9"/>
      <c r="G473" s="15"/>
      <c r="H473" s="9"/>
      <c r="I473" s="9"/>
      <c r="J473" s="9"/>
      <c r="K473" s="9"/>
      <c r="L473" s="9"/>
      <c r="M473" s="15"/>
      <c r="N473" s="9"/>
      <c r="O473" s="9"/>
      <c r="P473" s="9"/>
      <c r="Q473" s="40"/>
    </row>
    <row r="474" spans="2:17" x14ac:dyDescent="0.2">
      <c r="B474" s="20"/>
      <c r="C474" s="14"/>
      <c r="D474" s="14"/>
      <c r="E474" s="9"/>
      <c r="F474" s="9"/>
      <c r="G474" s="15"/>
      <c r="H474" s="9"/>
      <c r="I474" s="9"/>
      <c r="J474" s="9"/>
      <c r="K474" s="9"/>
      <c r="L474" s="9"/>
      <c r="M474" s="15"/>
      <c r="N474" s="9"/>
      <c r="O474" s="9"/>
      <c r="P474" s="9"/>
      <c r="Q474" s="40"/>
    </row>
    <row r="475" spans="2:17" x14ac:dyDescent="0.2">
      <c r="B475" s="20"/>
      <c r="C475" s="14"/>
      <c r="D475" s="14"/>
      <c r="E475" s="9"/>
      <c r="F475" s="9"/>
      <c r="G475" s="15"/>
      <c r="H475" s="9"/>
      <c r="I475" s="9"/>
      <c r="J475" s="9"/>
      <c r="K475" s="9"/>
      <c r="L475" s="9"/>
      <c r="M475" s="15"/>
      <c r="N475" s="9"/>
      <c r="O475" s="9"/>
      <c r="P475" s="9"/>
      <c r="Q475" s="40"/>
    </row>
    <row r="476" spans="2:17" x14ac:dyDescent="0.2">
      <c r="B476" s="20"/>
      <c r="C476" s="14"/>
      <c r="D476" s="14"/>
      <c r="E476" s="9"/>
      <c r="F476" s="9"/>
      <c r="G476" s="15"/>
      <c r="H476" s="9"/>
      <c r="I476" s="9"/>
      <c r="J476" s="9"/>
      <c r="K476" s="9"/>
      <c r="L476" s="9"/>
      <c r="M476" s="15"/>
      <c r="N476" s="9"/>
      <c r="O476" s="9"/>
      <c r="P476" s="9"/>
      <c r="Q476" s="40"/>
    </row>
    <row r="477" spans="2:17" x14ac:dyDescent="0.2">
      <c r="B477" s="20"/>
      <c r="C477" s="14"/>
      <c r="D477" s="14"/>
      <c r="E477" s="9"/>
      <c r="F477" s="9"/>
      <c r="G477" s="15"/>
      <c r="H477" s="9"/>
      <c r="I477" s="9"/>
      <c r="J477" s="9"/>
      <c r="K477" s="9"/>
      <c r="L477" s="9"/>
      <c r="M477" s="15"/>
      <c r="N477" s="9"/>
      <c r="O477" s="9"/>
      <c r="P477" s="9"/>
      <c r="Q477" s="40"/>
    </row>
    <row r="478" spans="2:17" x14ac:dyDescent="0.2">
      <c r="B478" s="20"/>
      <c r="C478" s="14"/>
      <c r="D478" s="14"/>
      <c r="E478" s="9"/>
      <c r="F478" s="9"/>
      <c r="G478" s="15"/>
      <c r="H478" s="9"/>
      <c r="I478" s="9"/>
      <c r="J478" s="9"/>
      <c r="K478" s="9"/>
      <c r="L478" s="9"/>
      <c r="M478" s="15"/>
      <c r="N478" s="9"/>
      <c r="O478" s="9"/>
      <c r="P478" s="9"/>
      <c r="Q478" s="40"/>
    </row>
    <row r="479" spans="2:17" x14ac:dyDescent="0.2">
      <c r="B479" s="20"/>
      <c r="C479" s="14"/>
      <c r="D479" s="14"/>
      <c r="E479" s="9"/>
      <c r="F479" s="9"/>
      <c r="G479" s="15"/>
      <c r="H479" s="9"/>
      <c r="I479" s="9"/>
      <c r="J479" s="9"/>
      <c r="K479" s="9"/>
      <c r="L479" s="9"/>
      <c r="M479" s="15"/>
      <c r="N479" s="9"/>
      <c r="O479" s="9"/>
      <c r="P479" s="9"/>
      <c r="Q479" s="40"/>
    </row>
    <row r="480" spans="2:17" x14ac:dyDescent="0.2">
      <c r="B480" s="20"/>
      <c r="C480" s="14"/>
      <c r="D480" s="14"/>
      <c r="E480" s="9"/>
      <c r="F480" s="9"/>
      <c r="G480" s="15"/>
      <c r="H480" s="9"/>
      <c r="I480" s="9"/>
      <c r="J480" s="9"/>
      <c r="K480" s="9"/>
      <c r="L480" s="9"/>
      <c r="M480" s="15"/>
      <c r="N480" s="9"/>
      <c r="O480" s="9"/>
      <c r="P480" s="9"/>
      <c r="Q480" s="40"/>
    </row>
    <row r="481" spans="2:17" x14ac:dyDescent="0.2">
      <c r="B481" s="20"/>
      <c r="C481" s="14"/>
      <c r="D481" s="14"/>
      <c r="E481" s="9"/>
      <c r="F481" s="9"/>
      <c r="G481" s="15"/>
      <c r="H481" s="9"/>
      <c r="I481" s="9"/>
      <c r="J481" s="9"/>
      <c r="K481" s="9"/>
      <c r="L481" s="9"/>
      <c r="M481" s="15"/>
      <c r="N481" s="9"/>
      <c r="O481" s="9"/>
      <c r="P481" s="9"/>
      <c r="Q481" s="40"/>
    </row>
    <row r="482" spans="2:17" x14ac:dyDescent="0.2">
      <c r="B482" s="20"/>
      <c r="C482" s="14"/>
      <c r="D482" s="14"/>
      <c r="E482" s="9"/>
      <c r="F482" s="9"/>
      <c r="G482" s="15"/>
      <c r="H482" s="9"/>
      <c r="I482" s="9"/>
      <c r="J482" s="9"/>
      <c r="K482" s="9"/>
      <c r="L482" s="9"/>
      <c r="M482" s="15"/>
      <c r="N482" s="9"/>
      <c r="O482" s="9"/>
      <c r="P482" s="9"/>
      <c r="Q482" s="40"/>
    </row>
    <row r="483" spans="2:17" x14ac:dyDescent="0.2">
      <c r="B483" s="20"/>
      <c r="C483" s="14"/>
      <c r="D483" s="14"/>
      <c r="E483" s="9"/>
      <c r="F483" s="9"/>
      <c r="G483" s="15"/>
      <c r="H483" s="9"/>
      <c r="I483" s="9"/>
      <c r="J483" s="9"/>
      <c r="K483" s="9"/>
      <c r="L483" s="9"/>
      <c r="M483" s="15"/>
      <c r="N483" s="9"/>
      <c r="O483" s="9"/>
      <c r="P483" s="9"/>
      <c r="Q483" s="40"/>
    </row>
    <row r="484" spans="2:17" x14ac:dyDescent="0.2">
      <c r="B484" s="20"/>
      <c r="C484" s="14"/>
      <c r="D484" s="14"/>
      <c r="E484" s="9"/>
      <c r="F484" s="9"/>
      <c r="G484" s="15"/>
      <c r="H484" s="9"/>
      <c r="I484" s="9"/>
      <c r="J484" s="9"/>
      <c r="K484" s="9"/>
      <c r="L484" s="9"/>
      <c r="M484" s="15"/>
      <c r="N484" s="9"/>
      <c r="O484" s="9"/>
      <c r="P484" s="9"/>
      <c r="Q484" s="40"/>
    </row>
    <row r="485" spans="2:17" x14ac:dyDescent="0.2">
      <c r="B485" s="20"/>
      <c r="C485" s="14"/>
      <c r="D485" s="14"/>
      <c r="E485" s="9"/>
      <c r="F485" s="9"/>
      <c r="G485" s="15"/>
      <c r="H485" s="9"/>
      <c r="I485" s="9"/>
      <c r="J485" s="9"/>
      <c r="K485" s="9"/>
      <c r="L485" s="9"/>
      <c r="M485" s="15"/>
      <c r="N485" s="9"/>
      <c r="O485" s="9"/>
      <c r="P485" s="9"/>
      <c r="Q485" s="40"/>
    </row>
    <row r="486" spans="2:17" x14ac:dyDescent="0.2">
      <c r="B486" s="20"/>
      <c r="C486" s="14"/>
      <c r="D486" s="14"/>
      <c r="E486" s="9"/>
      <c r="F486" s="9"/>
      <c r="G486" s="15"/>
      <c r="H486" s="9"/>
      <c r="I486" s="9"/>
      <c r="J486" s="9"/>
      <c r="K486" s="9"/>
      <c r="L486" s="9"/>
      <c r="M486" s="15"/>
      <c r="N486" s="9"/>
      <c r="O486" s="9"/>
      <c r="P486" s="9"/>
      <c r="Q486" s="40"/>
    </row>
    <row r="487" spans="2:17" x14ac:dyDescent="0.2">
      <c r="B487" s="20"/>
      <c r="C487" s="14"/>
      <c r="D487" s="14"/>
      <c r="E487" s="9"/>
      <c r="F487" s="9"/>
      <c r="G487" s="15"/>
      <c r="H487" s="9"/>
      <c r="I487" s="9"/>
      <c r="J487" s="9"/>
      <c r="K487" s="9"/>
      <c r="L487" s="9"/>
      <c r="M487" s="15"/>
      <c r="N487" s="9"/>
      <c r="O487" s="9"/>
      <c r="P487" s="9"/>
      <c r="Q487" s="40"/>
    </row>
    <row r="488" spans="2:17" x14ac:dyDescent="0.2">
      <c r="B488" s="20"/>
      <c r="C488" s="14"/>
      <c r="D488" s="14"/>
      <c r="E488" s="9"/>
      <c r="F488" s="9"/>
      <c r="G488" s="15"/>
      <c r="H488" s="9"/>
      <c r="I488" s="9"/>
      <c r="J488" s="9"/>
      <c r="K488" s="9"/>
      <c r="L488" s="9"/>
      <c r="M488" s="15"/>
      <c r="N488" s="9"/>
      <c r="O488" s="9"/>
      <c r="P488" s="9"/>
      <c r="Q488" s="40"/>
    </row>
    <row r="489" spans="2:17" x14ac:dyDescent="0.2">
      <c r="B489" s="20"/>
      <c r="C489" s="14"/>
      <c r="D489" s="14"/>
      <c r="E489" s="9"/>
      <c r="F489" s="9"/>
      <c r="G489" s="15"/>
      <c r="H489" s="9"/>
      <c r="I489" s="9"/>
      <c r="J489" s="9"/>
      <c r="K489" s="9"/>
      <c r="L489" s="9"/>
      <c r="M489" s="15"/>
      <c r="N489" s="9"/>
      <c r="O489" s="9"/>
      <c r="P489" s="9"/>
      <c r="Q489" s="40"/>
    </row>
    <row r="490" spans="2:17" x14ac:dyDescent="0.2">
      <c r="B490" s="20"/>
      <c r="C490" s="14"/>
      <c r="D490" s="14"/>
      <c r="E490" s="9"/>
      <c r="F490" s="9"/>
      <c r="G490" s="15"/>
      <c r="H490" s="9"/>
      <c r="I490" s="9"/>
      <c r="J490" s="9"/>
      <c r="K490" s="9"/>
      <c r="L490" s="9"/>
      <c r="M490" s="15"/>
      <c r="N490" s="9"/>
      <c r="O490" s="9"/>
      <c r="P490" s="9"/>
      <c r="Q490" s="40"/>
    </row>
    <row r="491" spans="2:17" x14ac:dyDescent="0.2">
      <c r="B491" s="20"/>
      <c r="C491" s="14"/>
      <c r="D491" s="14"/>
      <c r="E491" s="9"/>
      <c r="F491" s="9"/>
      <c r="G491" s="15"/>
      <c r="H491" s="9"/>
      <c r="I491" s="9"/>
      <c r="J491" s="9"/>
      <c r="K491" s="9"/>
      <c r="L491" s="9"/>
      <c r="M491" s="15"/>
      <c r="N491" s="9"/>
      <c r="O491" s="9"/>
      <c r="P491" s="9"/>
      <c r="Q491" s="40"/>
    </row>
    <row r="492" spans="2:17" x14ac:dyDescent="0.2">
      <c r="B492" s="20"/>
      <c r="C492" s="14"/>
      <c r="D492" s="14"/>
      <c r="E492" s="9"/>
      <c r="F492" s="9"/>
      <c r="G492" s="15"/>
      <c r="H492" s="9"/>
      <c r="I492" s="9"/>
      <c r="J492" s="9"/>
      <c r="K492" s="9"/>
      <c r="L492" s="9"/>
      <c r="M492" s="15"/>
      <c r="N492" s="9"/>
      <c r="O492" s="9"/>
      <c r="P492" s="9"/>
      <c r="Q492" s="40"/>
    </row>
    <row r="493" spans="2:17" x14ac:dyDescent="0.2">
      <c r="B493" s="20"/>
      <c r="C493" s="14"/>
      <c r="D493" s="14"/>
      <c r="E493" s="9"/>
      <c r="F493" s="9"/>
      <c r="G493" s="15"/>
      <c r="H493" s="9"/>
      <c r="I493" s="9"/>
      <c r="J493" s="9"/>
      <c r="K493" s="9"/>
      <c r="L493" s="9"/>
      <c r="M493" s="15"/>
      <c r="N493" s="9"/>
      <c r="O493" s="9"/>
      <c r="P493" s="9"/>
      <c r="Q493" s="40"/>
    </row>
    <row r="494" spans="2:17" x14ac:dyDescent="0.2">
      <c r="B494" s="20"/>
      <c r="C494" s="14"/>
      <c r="D494" s="14"/>
      <c r="E494" s="9"/>
      <c r="F494" s="9"/>
      <c r="G494" s="15"/>
      <c r="H494" s="9"/>
      <c r="I494" s="9"/>
      <c r="J494" s="9"/>
      <c r="K494" s="9"/>
      <c r="L494" s="9"/>
      <c r="M494" s="15"/>
      <c r="N494" s="9"/>
      <c r="O494" s="9"/>
      <c r="P494" s="9"/>
      <c r="Q494" s="40"/>
    </row>
    <row r="495" spans="2:17" x14ac:dyDescent="0.2">
      <c r="B495" s="20"/>
      <c r="C495" s="14"/>
      <c r="D495" s="14"/>
      <c r="E495" s="9"/>
      <c r="F495" s="9"/>
      <c r="G495" s="15"/>
      <c r="H495" s="9"/>
      <c r="I495" s="9"/>
      <c r="J495" s="9"/>
      <c r="K495" s="9"/>
      <c r="L495" s="9"/>
      <c r="M495" s="15"/>
      <c r="N495" s="9"/>
      <c r="O495" s="9"/>
      <c r="P495" s="9"/>
      <c r="Q495" s="40"/>
    </row>
    <row r="496" spans="2:17" x14ac:dyDescent="0.2">
      <c r="B496" s="20"/>
      <c r="C496" s="14"/>
      <c r="D496" s="14"/>
      <c r="E496" s="9"/>
      <c r="F496" s="9"/>
      <c r="G496" s="15"/>
      <c r="H496" s="9"/>
      <c r="I496" s="9"/>
      <c r="J496" s="9"/>
      <c r="K496" s="9"/>
      <c r="L496" s="9"/>
      <c r="M496" s="15"/>
      <c r="N496" s="9"/>
      <c r="O496" s="9"/>
      <c r="P496" s="9"/>
      <c r="Q496" s="40"/>
    </row>
    <row r="497" spans="2:17" x14ac:dyDescent="0.2">
      <c r="B497" s="20"/>
      <c r="C497" s="14"/>
      <c r="D497" s="14"/>
      <c r="E497" s="9"/>
      <c r="F497" s="9"/>
      <c r="G497" s="15"/>
      <c r="H497" s="9"/>
      <c r="I497" s="9"/>
      <c r="J497" s="9"/>
      <c r="K497" s="9"/>
      <c r="L497" s="9"/>
      <c r="M497" s="15"/>
      <c r="N497" s="9"/>
      <c r="O497" s="9"/>
      <c r="P497" s="9"/>
      <c r="Q497" s="40"/>
    </row>
    <row r="498" spans="2:17" x14ac:dyDescent="0.2">
      <c r="B498" s="20"/>
      <c r="C498" s="14"/>
      <c r="D498" s="14"/>
      <c r="E498" s="9"/>
      <c r="F498" s="9"/>
      <c r="G498" s="15"/>
      <c r="H498" s="9"/>
      <c r="I498" s="9"/>
      <c r="J498" s="9"/>
      <c r="K498" s="9"/>
      <c r="L498" s="9"/>
      <c r="M498" s="15"/>
      <c r="N498" s="9"/>
      <c r="O498" s="9"/>
      <c r="P498" s="9"/>
      <c r="Q498" s="40"/>
    </row>
    <row r="499" spans="2:17" x14ac:dyDescent="0.2">
      <c r="B499" s="20"/>
      <c r="C499" s="14"/>
      <c r="D499" s="14"/>
      <c r="E499" s="9"/>
      <c r="F499" s="9"/>
      <c r="G499" s="15"/>
      <c r="H499" s="9"/>
      <c r="I499" s="9"/>
      <c r="J499" s="9"/>
      <c r="K499" s="9"/>
      <c r="L499" s="9"/>
      <c r="M499" s="15"/>
      <c r="N499" s="9"/>
      <c r="O499" s="9"/>
      <c r="P499" s="9"/>
      <c r="Q499" s="40"/>
    </row>
    <row r="500" spans="2:17" x14ac:dyDescent="0.2">
      <c r="B500" s="20"/>
      <c r="C500" s="14"/>
      <c r="D500" s="14"/>
      <c r="E500" s="9"/>
      <c r="F500" s="9"/>
      <c r="G500" s="15"/>
      <c r="H500" s="9"/>
      <c r="I500" s="9"/>
      <c r="J500" s="9"/>
      <c r="K500" s="9"/>
      <c r="L500" s="9"/>
      <c r="M500" s="15"/>
      <c r="N500" s="9"/>
      <c r="O500" s="9"/>
      <c r="P500" s="9"/>
      <c r="Q500" s="40"/>
    </row>
    <row r="501" spans="2:17" x14ac:dyDescent="0.2">
      <c r="B501" s="20"/>
      <c r="C501" s="14"/>
      <c r="D501" s="14"/>
      <c r="E501" s="9"/>
      <c r="F501" s="9"/>
      <c r="G501" s="15"/>
      <c r="H501" s="9"/>
      <c r="I501" s="9"/>
      <c r="J501" s="9"/>
      <c r="K501" s="9"/>
      <c r="L501" s="9"/>
      <c r="M501" s="15"/>
      <c r="N501" s="9"/>
      <c r="O501" s="9"/>
      <c r="P501" s="9"/>
      <c r="Q501" s="40"/>
    </row>
    <row r="502" spans="2:17" x14ac:dyDescent="0.2">
      <c r="B502" s="20"/>
      <c r="C502" s="14"/>
      <c r="D502" s="14"/>
      <c r="E502" s="9"/>
      <c r="F502" s="9"/>
      <c r="G502" s="15"/>
      <c r="H502" s="9"/>
      <c r="I502" s="9"/>
      <c r="J502" s="9"/>
      <c r="K502" s="9"/>
      <c r="L502" s="9"/>
      <c r="M502" s="15"/>
      <c r="N502" s="9"/>
      <c r="O502" s="9"/>
      <c r="P502" s="9"/>
      <c r="Q502" s="40"/>
    </row>
    <row r="503" spans="2:17" x14ac:dyDescent="0.2">
      <c r="B503" s="20"/>
      <c r="C503" s="14"/>
      <c r="D503" s="14"/>
      <c r="E503" s="9"/>
      <c r="F503" s="9"/>
      <c r="G503" s="15"/>
      <c r="H503" s="9"/>
      <c r="I503" s="9"/>
      <c r="J503" s="9"/>
      <c r="K503" s="9"/>
      <c r="L503" s="9"/>
      <c r="M503" s="15"/>
      <c r="N503" s="9"/>
      <c r="O503" s="9"/>
      <c r="P503" s="9"/>
      <c r="Q503" s="40"/>
    </row>
    <row r="504" spans="2:17" x14ac:dyDescent="0.2">
      <c r="B504" s="20"/>
      <c r="C504" s="14"/>
      <c r="D504" s="14"/>
      <c r="E504" s="9"/>
      <c r="F504" s="9"/>
      <c r="G504" s="15"/>
      <c r="H504" s="9"/>
      <c r="I504" s="9"/>
      <c r="J504" s="9"/>
      <c r="K504" s="9"/>
      <c r="L504" s="9"/>
      <c r="M504" s="15"/>
      <c r="N504" s="9"/>
      <c r="O504" s="9"/>
      <c r="P504" s="9"/>
      <c r="Q504" s="40"/>
    </row>
    <row r="505" spans="2:17" x14ac:dyDescent="0.2">
      <c r="B505" s="20"/>
      <c r="C505" s="14"/>
      <c r="D505" s="14"/>
      <c r="E505" s="9"/>
      <c r="F505" s="9"/>
      <c r="G505" s="15"/>
      <c r="H505" s="9"/>
      <c r="I505" s="9"/>
      <c r="J505" s="9"/>
      <c r="K505" s="9"/>
      <c r="L505" s="9"/>
      <c r="M505" s="15"/>
      <c r="N505" s="9"/>
      <c r="O505" s="9"/>
      <c r="P505" s="9"/>
      <c r="Q505" s="40"/>
    </row>
    <row r="506" spans="2:17" x14ac:dyDescent="0.2">
      <c r="B506" s="20"/>
      <c r="C506" s="14"/>
      <c r="D506" s="14"/>
      <c r="E506" s="9"/>
      <c r="F506" s="9"/>
      <c r="G506" s="15"/>
      <c r="H506" s="9"/>
      <c r="I506" s="9"/>
      <c r="J506" s="9"/>
      <c r="K506" s="9"/>
      <c r="L506" s="9"/>
      <c r="M506" s="15"/>
      <c r="N506" s="9"/>
      <c r="O506" s="9"/>
      <c r="P506" s="9"/>
      <c r="Q506" s="40"/>
    </row>
    <row r="507" spans="2:17" x14ac:dyDescent="0.2">
      <c r="B507" s="20"/>
      <c r="C507" s="14"/>
      <c r="D507" s="14"/>
      <c r="E507" s="9"/>
      <c r="F507" s="9"/>
      <c r="G507" s="15"/>
      <c r="H507" s="9"/>
      <c r="I507" s="9"/>
      <c r="J507" s="9"/>
      <c r="K507" s="9"/>
      <c r="L507" s="9"/>
      <c r="M507" s="15"/>
      <c r="N507" s="9"/>
      <c r="O507" s="9"/>
      <c r="P507" s="9"/>
      <c r="Q507" s="40"/>
    </row>
    <row r="508" spans="2:17" x14ac:dyDescent="0.2">
      <c r="B508" s="20"/>
      <c r="C508" s="14"/>
      <c r="D508" s="14"/>
      <c r="E508" s="9"/>
      <c r="F508" s="9"/>
      <c r="G508" s="15"/>
      <c r="H508" s="9"/>
      <c r="I508" s="9"/>
      <c r="J508" s="9"/>
      <c r="K508" s="9"/>
      <c r="L508" s="9"/>
      <c r="M508" s="15"/>
      <c r="N508" s="9"/>
      <c r="O508" s="9"/>
      <c r="P508" s="9"/>
      <c r="Q508" s="40"/>
    </row>
    <row r="509" spans="2:17" x14ac:dyDescent="0.2">
      <c r="B509" s="20"/>
      <c r="C509" s="14"/>
      <c r="D509" s="14"/>
      <c r="E509" s="9"/>
      <c r="F509" s="9"/>
      <c r="G509" s="15"/>
      <c r="H509" s="9"/>
      <c r="I509" s="9"/>
      <c r="J509" s="9"/>
      <c r="K509" s="9"/>
      <c r="L509" s="9"/>
      <c r="M509" s="15"/>
      <c r="N509" s="9"/>
      <c r="O509" s="9"/>
      <c r="P509" s="9"/>
      <c r="Q509" s="40"/>
    </row>
    <row r="510" spans="2:17" x14ac:dyDescent="0.2">
      <c r="B510" s="20"/>
      <c r="C510" s="14"/>
      <c r="D510" s="14"/>
      <c r="E510" s="9"/>
      <c r="F510" s="9"/>
      <c r="G510" s="15"/>
      <c r="H510" s="9"/>
      <c r="I510" s="9"/>
      <c r="J510" s="9"/>
      <c r="K510" s="9"/>
      <c r="L510" s="9"/>
      <c r="M510" s="15"/>
      <c r="N510" s="9"/>
      <c r="O510" s="9"/>
      <c r="P510" s="9"/>
      <c r="Q510" s="40"/>
    </row>
    <row r="511" spans="2:17" x14ac:dyDescent="0.2">
      <c r="B511" s="20"/>
      <c r="C511" s="14"/>
      <c r="D511" s="14"/>
      <c r="E511" s="9"/>
      <c r="F511" s="9"/>
      <c r="G511" s="15"/>
      <c r="H511" s="9"/>
      <c r="I511" s="9"/>
      <c r="J511" s="9"/>
      <c r="K511" s="9"/>
      <c r="L511" s="9"/>
      <c r="M511" s="15"/>
      <c r="N511" s="9"/>
      <c r="O511" s="9"/>
      <c r="P511" s="9"/>
      <c r="Q511" s="40"/>
    </row>
    <row r="512" spans="2:17" x14ac:dyDescent="0.2">
      <c r="B512" s="20"/>
      <c r="C512" s="14"/>
      <c r="D512" s="14"/>
      <c r="E512" s="9"/>
      <c r="F512" s="9"/>
      <c r="G512" s="15"/>
      <c r="H512" s="9"/>
      <c r="I512" s="9"/>
      <c r="J512" s="9"/>
      <c r="K512" s="9"/>
      <c r="L512" s="9"/>
      <c r="M512" s="15"/>
      <c r="N512" s="9"/>
      <c r="O512" s="9"/>
      <c r="P512" s="9"/>
      <c r="Q512" s="40"/>
    </row>
    <row r="513" spans="2:17" x14ac:dyDescent="0.2">
      <c r="B513" s="20"/>
      <c r="C513" s="14"/>
      <c r="D513" s="14"/>
      <c r="E513" s="9"/>
      <c r="F513" s="9"/>
      <c r="G513" s="15"/>
      <c r="H513" s="9"/>
      <c r="I513" s="9"/>
      <c r="J513" s="9"/>
      <c r="K513" s="9"/>
      <c r="L513" s="9"/>
      <c r="M513" s="15"/>
      <c r="N513" s="9"/>
      <c r="O513" s="9"/>
      <c r="P513" s="9"/>
      <c r="Q513" s="40"/>
    </row>
    <row r="514" spans="2:17" x14ac:dyDescent="0.2">
      <c r="B514" s="20"/>
      <c r="C514" s="14"/>
      <c r="D514" s="14"/>
      <c r="E514" s="9"/>
      <c r="F514" s="9"/>
      <c r="G514" s="15"/>
      <c r="H514" s="9"/>
      <c r="I514" s="9"/>
      <c r="J514" s="9"/>
      <c r="K514" s="9"/>
      <c r="L514" s="9"/>
      <c r="M514" s="15"/>
      <c r="N514" s="9"/>
      <c r="O514" s="9"/>
      <c r="P514" s="9"/>
      <c r="Q514" s="40"/>
    </row>
    <row r="515" spans="2:17" x14ac:dyDescent="0.2">
      <c r="B515" s="20"/>
      <c r="C515" s="14"/>
      <c r="D515" s="14"/>
      <c r="E515" s="9"/>
      <c r="F515" s="9"/>
      <c r="G515" s="15"/>
      <c r="H515" s="9"/>
      <c r="I515" s="9"/>
      <c r="J515" s="9"/>
      <c r="K515" s="9"/>
      <c r="L515" s="9"/>
      <c r="M515" s="15"/>
      <c r="N515" s="9"/>
      <c r="O515" s="9"/>
      <c r="P515" s="9"/>
      <c r="Q515" s="40"/>
    </row>
    <row r="516" spans="2:17" x14ac:dyDescent="0.2">
      <c r="B516" s="20"/>
      <c r="C516" s="14"/>
      <c r="D516" s="14"/>
      <c r="E516" s="9"/>
      <c r="F516" s="9"/>
      <c r="G516" s="15"/>
      <c r="H516" s="9"/>
      <c r="I516" s="9"/>
      <c r="J516" s="9"/>
      <c r="K516" s="9"/>
      <c r="L516" s="9"/>
      <c r="M516" s="15"/>
      <c r="N516" s="9"/>
      <c r="O516" s="9"/>
      <c r="P516" s="9"/>
      <c r="Q516" s="40"/>
    </row>
    <row r="517" spans="2:17" x14ac:dyDescent="0.2">
      <c r="B517" s="20"/>
      <c r="C517" s="14"/>
      <c r="D517" s="14"/>
      <c r="E517" s="9"/>
      <c r="F517" s="9"/>
      <c r="G517" s="15"/>
      <c r="H517" s="9"/>
      <c r="I517" s="9"/>
      <c r="J517" s="9"/>
      <c r="K517" s="9"/>
      <c r="L517" s="9"/>
      <c r="M517" s="15"/>
      <c r="N517" s="9"/>
      <c r="O517" s="9"/>
      <c r="P517" s="9"/>
      <c r="Q517" s="40"/>
    </row>
    <row r="518" spans="2:17" x14ac:dyDescent="0.2">
      <c r="B518" s="20"/>
      <c r="C518" s="14"/>
      <c r="D518" s="14"/>
      <c r="E518" s="9"/>
      <c r="F518" s="9"/>
      <c r="G518" s="15"/>
      <c r="H518" s="9"/>
      <c r="I518" s="9"/>
      <c r="J518" s="9"/>
      <c r="K518" s="9"/>
      <c r="L518" s="9"/>
      <c r="M518" s="15"/>
      <c r="N518" s="9"/>
      <c r="O518" s="9"/>
      <c r="P518" s="9"/>
      <c r="Q518" s="40"/>
    </row>
    <row r="519" spans="2:17" x14ac:dyDescent="0.2">
      <c r="B519" s="20"/>
      <c r="C519" s="14"/>
      <c r="D519" s="14"/>
      <c r="E519" s="9"/>
      <c r="F519" s="9"/>
      <c r="G519" s="15"/>
      <c r="H519" s="9"/>
      <c r="I519" s="9"/>
      <c r="J519" s="9"/>
      <c r="K519" s="9"/>
      <c r="L519" s="9"/>
      <c r="M519" s="15"/>
      <c r="N519" s="9"/>
      <c r="O519" s="9"/>
      <c r="P519" s="9"/>
      <c r="Q519" s="40"/>
    </row>
    <row r="520" spans="2:17" x14ac:dyDescent="0.2">
      <c r="B520" s="20"/>
      <c r="C520" s="14"/>
      <c r="D520" s="14"/>
      <c r="E520" s="9"/>
      <c r="F520" s="9"/>
      <c r="G520" s="15"/>
      <c r="H520" s="9"/>
      <c r="I520" s="9"/>
      <c r="J520" s="9"/>
      <c r="K520" s="9"/>
      <c r="L520" s="9"/>
      <c r="M520" s="15"/>
      <c r="N520" s="9"/>
      <c r="O520" s="9"/>
      <c r="P520" s="9"/>
      <c r="Q520" s="40"/>
    </row>
    <row r="521" spans="2:17" x14ac:dyDescent="0.2">
      <c r="B521" s="20"/>
      <c r="C521" s="14"/>
      <c r="D521" s="14"/>
      <c r="E521" s="9"/>
      <c r="F521" s="9"/>
      <c r="G521" s="15"/>
      <c r="H521" s="9"/>
      <c r="I521" s="9"/>
      <c r="J521" s="9"/>
      <c r="K521" s="9"/>
      <c r="L521" s="9"/>
      <c r="M521" s="15"/>
      <c r="N521" s="9"/>
      <c r="O521" s="9"/>
      <c r="P521" s="9"/>
      <c r="Q521" s="40"/>
    </row>
    <row r="522" spans="2:17" x14ac:dyDescent="0.2">
      <c r="B522" s="20"/>
      <c r="C522" s="14"/>
      <c r="D522" s="14"/>
      <c r="E522" s="9"/>
      <c r="F522" s="9"/>
      <c r="G522" s="15"/>
      <c r="H522" s="9"/>
      <c r="I522" s="9"/>
      <c r="J522" s="9"/>
      <c r="K522" s="9"/>
      <c r="L522" s="9"/>
      <c r="M522" s="15"/>
      <c r="N522" s="9"/>
      <c r="O522" s="9"/>
      <c r="P522" s="9"/>
      <c r="Q522" s="40"/>
    </row>
    <row r="523" spans="2:17" x14ac:dyDescent="0.2">
      <c r="B523" s="20"/>
      <c r="C523" s="14"/>
      <c r="D523" s="14"/>
      <c r="E523" s="9"/>
      <c r="F523" s="9"/>
      <c r="G523" s="15"/>
      <c r="H523" s="9"/>
      <c r="I523" s="9"/>
      <c r="J523" s="9"/>
      <c r="K523" s="9"/>
      <c r="L523" s="9"/>
      <c r="M523" s="15"/>
      <c r="N523" s="9"/>
      <c r="O523" s="9"/>
      <c r="P523" s="9"/>
      <c r="Q523" s="40"/>
    </row>
    <row r="524" spans="2:17" x14ac:dyDescent="0.2">
      <c r="B524" s="20"/>
      <c r="C524" s="14"/>
      <c r="D524" s="14"/>
      <c r="E524" s="9"/>
      <c r="F524" s="9"/>
      <c r="G524" s="15"/>
      <c r="H524" s="9"/>
      <c r="I524" s="9"/>
      <c r="J524" s="9"/>
      <c r="K524" s="9"/>
      <c r="L524" s="9"/>
      <c r="M524" s="15"/>
      <c r="N524" s="9"/>
      <c r="O524" s="9"/>
      <c r="P524" s="9"/>
      <c r="Q524" s="40"/>
    </row>
    <row r="525" spans="2:17" x14ac:dyDescent="0.2">
      <c r="B525" s="20"/>
      <c r="C525" s="14"/>
      <c r="D525" s="14"/>
      <c r="E525" s="9"/>
      <c r="F525" s="9"/>
      <c r="G525" s="15"/>
      <c r="H525" s="9"/>
      <c r="I525" s="9"/>
      <c r="J525" s="9"/>
      <c r="K525" s="9"/>
      <c r="L525" s="9"/>
      <c r="M525" s="15"/>
      <c r="N525" s="9"/>
      <c r="O525" s="9"/>
      <c r="P525" s="9"/>
      <c r="Q525" s="40"/>
    </row>
    <row r="526" spans="2:17" x14ac:dyDescent="0.2">
      <c r="B526" s="20"/>
      <c r="C526" s="14"/>
      <c r="D526" s="14"/>
      <c r="E526" s="9"/>
      <c r="F526" s="9"/>
      <c r="G526" s="15"/>
      <c r="H526" s="9"/>
      <c r="I526" s="9"/>
      <c r="J526" s="9"/>
      <c r="K526" s="9"/>
      <c r="L526" s="9"/>
      <c r="M526" s="15"/>
      <c r="N526" s="9"/>
      <c r="O526" s="9"/>
      <c r="P526" s="9"/>
      <c r="Q526" s="40"/>
    </row>
    <row r="527" spans="2:17" x14ac:dyDescent="0.2">
      <c r="B527" s="20"/>
      <c r="C527" s="14"/>
      <c r="D527" s="14"/>
      <c r="E527" s="9"/>
      <c r="F527" s="9"/>
      <c r="G527" s="15"/>
      <c r="H527" s="9"/>
      <c r="I527" s="9"/>
      <c r="J527" s="9"/>
      <c r="K527" s="9"/>
      <c r="L527" s="9"/>
      <c r="M527" s="15"/>
      <c r="N527" s="9"/>
      <c r="O527" s="9"/>
      <c r="P527" s="9"/>
      <c r="Q527" s="40"/>
    </row>
    <row r="528" spans="2:17" x14ac:dyDescent="0.2">
      <c r="B528" s="20"/>
      <c r="C528" s="14"/>
      <c r="D528" s="14"/>
      <c r="E528" s="9"/>
      <c r="F528" s="9"/>
      <c r="G528" s="15"/>
      <c r="H528" s="9"/>
      <c r="I528" s="9"/>
      <c r="J528" s="9"/>
      <c r="K528" s="9"/>
      <c r="L528" s="9"/>
      <c r="M528" s="15"/>
      <c r="N528" s="9"/>
      <c r="O528" s="9"/>
      <c r="P528" s="9"/>
      <c r="Q528" s="40"/>
    </row>
    <row r="529" spans="2:17" x14ac:dyDescent="0.2">
      <c r="B529" s="20"/>
      <c r="C529" s="14"/>
      <c r="D529" s="14"/>
      <c r="E529" s="9"/>
      <c r="F529" s="9"/>
      <c r="G529" s="15"/>
      <c r="H529" s="9"/>
      <c r="I529" s="9"/>
      <c r="J529" s="9"/>
      <c r="K529" s="9"/>
      <c r="L529" s="9"/>
      <c r="M529" s="15"/>
      <c r="N529" s="9"/>
      <c r="O529" s="9"/>
      <c r="P529" s="9"/>
      <c r="Q529" s="40"/>
    </row>
    <row r="530" spans="2:17" x14ac:dyDescent="0.2">
      <c r="B530" s="20"/>
      <c r="C530" s="14"/>
      <c r="D530" s="14"/>
      <c r="E530" s="9"/>
      <c r="F530" s="9"/>
      <c r="G530" s="15"/>
      <c r="H530" s="9"/>
      <c r="I530" s="9"/>
      <c r="J530" s="9"/>
      <c r="K530" s="9"/>
      <c r="L530" s="9"/>
      <c r="M530" s="15"/>
      <c r="N530" s="9"/>
      <c r="O530" s="9"/>
      <c r="P530" s="9"/>
      <c r="Q530" s="40"/>
    </row>
    <row r="531" spans="2:17" x14ac:dyDescent="0.2">
      <c r="B531" s="20"/>
      <c r="C531" s="14"/>
      <c r="D531" s="14"/>
      <c r="E531" s="9"/>
      <c r="F531" s="9"/>
      <c r="G531" s="15"/>
      <c r="H531" s="9"/>
      <c r="I531" s="9"/>
      <c r="J531" s="9"/>
      <c r="K531" s="9"/>
      <c r="L531" s="9"/>
      <c r="M531" s="15"/>
      <c r="N531" s="9"/>
      <c r="O531" s="9"/>
      <c r="P531" s="9"/>
      <c r="Q531" s="40"/>
    </row>
    <row r="532" spans="2:17" x14ac:dyDescent="0.2">
      <c r="B532" s="20"/>
      <c r="C532" s="14"/>
      <c r="D532" s="14"/>
      <c r="E532" s="9"/>
      <c r="F532" s="9"/>
      <c r="G532" s="15"/>
      <c r="H532" s="9"/>
      <c r="I532" s="9"/>
      <c r="J532" s="9"/>
      <c r="K532" s="9"/>
      <c r="L532" s="9"/>
      <c r="M532" s="15"/>
      <c r="N532" s="9"/>
      <c r="O532" s="9"/>
      <c r="P532" s="9"/>
      <c r="Q532" s="40"/>
    </row>
    <row r="533" spans="2:17" x14ac:dyDescent="0.2">
      <c r="B533" s="20"/>
      <c r="C533" s="14"/>
      <c r="D533" s="14"/>
      <c r="E533" s="9"/>
      <c r="F533" s="9"/>
      <c r="G533" s="15"/>
      <c r="H533" s="9"/>
      <c r="I533" s="9"/>
      <c r="J533" s="9"/>
      <c r="K533" s="9"/>
      <c r="L533" s="9"/>
      <c r="M533" s="15"/>
      <c r="N533" s="9"/>
      <c r="O533" s="9"/>
      <c r="P533" s="9"/>
      <c r="Q533" s="40"/>
    </row>
    <row r="534" spans="2:17" x14ac:dyDescent="0.2">
      <c r="B534" s="20"/>
      <c r="C534" s="14"/>
      <c r="D534" s="14"/>
      <c r="E534" s="9"/>
      <c r="F534" s="9"/>
      <c r="G534" s="15"/>
      <c r="H534" s="9"/>
      <c r="I534" s="9"/>
      <c r="J534" s="9"/>
      <c r="K534" s="9"/>
      <c r="L534" s="9"/>
      <c r="M534" s="15"/>
      <c r="N534" s="9"/>
      <c r="O534" s="9"/>
      <c r="P534" s="9"/>
      <c r="Q534" s="40"/>
    </row>
    <row r="535" spans="2:17" x14ac:dyDescent="0.2">
      <c r="B535" s="20"/>
      <c r="C535" s="14"/>
      <c r="D535" s="14"/>
      <c r="E535" s="9"/>
      <c r="F535" s="9"/>
      <c r="G535" s="15"/>
      <c r="H535" s="9"/>
      <c r="I535" s="9"/>
      <c r="J535" s="9"/>
      <c r="K535" s="9"/>
      <c r="L535" s="9"/>
      <c r="M535" s="15"/>
      <c r="N535" s="9"/>
      <c r="O535" s="9"/>
      <c r="P535" s="9"/>
      <c r="Q535" s="40"/>
    </row>
    <row r="536" spans="2:17" x14ac:dyDescent="0.2">
      <c r="B536" s="20"/>
      <c r="C536" s="14"/>
      <c r="D536" s="14"/>
      <c r="E536" s="9"/>
      <c r="F536" s="9"/>
      <c r="G536" s="15"/>
      <c r="H536" s="9"/>
      <c r="I536" s="9"/>
      <c r="J536" s="9"/>
      <c r="K536" s="9"/>
      <c r="L536" s="9"/>
      <c r="M536" s="15"/>
      <c r="N536" s="9"/>
      <c r="O536" s="9"/>
      <c r="P536" s="9"/>
      <c r="Q536" s="40"/>
    </row>
    <row r="537" spans="2:17" x14ac:dyDescent="0.2">
      <c r="B537" s="20"/>
      <c r="C537" s="14"/>
      <c r="D537" s="14"/>
      <c r="E537" s="9"/>
      <c r="F537" s="9"/>
      <c r="G537" s="15"/>
      <c r="H537" s="9"/>
      <c r="I537" s="9"/>
      <c r="J537" s="9"/>
      <c r="K537" s="9"/>
      <c r="L537" s="9"/>
      <c r="M537" s="15"/>
      <c r="N537" s="9"/>
      <c r="O537" s="9"/>
      <c r="P537" s="9"/>
      <c r="Q537" s="40"/>
    </row>
    <row r="538" spans="2:17" x14ac:dyDescent="0.2">
      <c r="B538" s="20"/>
      <c r="C538" s="14"/>
      <c r="D538" s="14"/>
      <c r="E538" s="9"/>
      <c r="F538" s="9"/>
      <c r="G538" s="15"/>
      <c r="H538" s="9"/>
      <c r="I538" s="9"/>
      <c r="J538" s="9"/>
      <c r="K538" s="9"/>
      <c r="L538" s="9"/>
      <c r="M538" s="15"/>
      <c r="N538" s="9"/>
      <c r="O538" s="9"/>
      <c r="P538" s="9"/>
      <c r="Q538" s="40"/>
    </row>
    <row r="539" spans="2:17" x14ac:dyDescent="0.2">
      <c r="B539" s="20"/>
      <c r="C539" s="14"/>
      <c r="D539" s="14"/>
      <c r="E539" s="9"/>
      <c r="F539" s="9"/>
      <c r="G539" s="15"/>
      <c r="H539" s="9"/>
      <c r="I539" s="9"/>
      <c r="J539" s="9"/>
      <c r="K539" s="9"/>
      <c r="L539" s="9"/>
      <c r="M539" s="15"/>
      <c r="N539" s="9"/>
      <c r="O539" s="9"/>
      <c r="P539" s="9"/>
      <c r="Q539" s="40"/>
    </row>
    <row r="540" spans="2:17" x14ac:dyDescent="0.2">
      <c r="B540" s="20"/>
      <c r="C540" s="14"/>
      <c r="D540" s="14"/>
      <c r="E540" s="9"/>
      <c r="F540" s="9"/>
      <c r="G540" s="15"/>
      <c r="H540" s="9"/>
      <c r="I540" s="9"/>
      <c r="J540" s="9"/>
      <c r="K540" s="9"/>
      <c r="L540" s="9"/>
      <c r="M540" s="15"/>
      <c r="N540" s="9"/>
      <c r="O540" s="9"/>
      <c r="P540" s="9"/>
      <c r="Q540" s="40"/>
    </row>
    <row r="541" spans="2:17" x14ac:dyDescent="0.2">
      <c r="B541" s="20"/>
      <c r="C541" s="14"/>
      <c r="D541" s="14"/>
      <c r="E541" s="9"/>
      <c r="F541" s="9"/>
      <c r="G541" s="15"/>
      <c r="H541" s="9"/>
      <c r="I541" s="9"/>
      <c r="J541" s="9"/>
      <c r="K541" s="9"/>
      <c r="L541" s="9"/>
      <c r="M541" s="15"/>
      <c r="N541" s="9"/>
      <c r="O541" s="9"/>
      <c r="P541" s="9"/>
      <c r="Q541" s="40"/>
    </row>
    <row r="542" spans="2:17" x14ac:dyDescent="0.2">
      <c r="B542" s="20"/>
      <c r="C542" s="14"/>
      <c r="D542" s="14"/>
      <c r="E542" s="9"/>
      <c r="F542" s="9"/>
      <c r="G542" s="15"/>
      <c r="H542" s="9"/>
      <c r="I542" s="9"/>
      <c r="J542" s="9"/>
      <c r="K542" s="9"/>
      <c r="L542" s="9"/>
      <c r="M542" s="15"/>
      <c r="N542" s="9"/>
      <c r="O542" s="9"/>
      <c r="P542" s="9"/>
      <c r="Q542" s="40"/>
    </row>
    <row r="543" spans="2:17" x14ac:dyDescent="0.2">
      <c r="B543" s="20"/>
      <c r="C543" s="14"/>
      <c r="D543" s="14"/>
      <c r="E543" s="9"/>
      <c r="F543" s="9"/>
      <c r="G543" s="15"/>
      <c r="H543" s="9"/>
      <c r="I543" s="9"/>
      <c r="J543" s="9"/>
      <c r="K543" s="9"/>
      <c r="L543" s="9"/>
      <c r="M543" s="15"/>
      <c r="N543" s="9"/>
      <c r="O543" s="9"/>
      <c r="P543" s="9"/>
      <c r="Q543" s="40"/>
    </row>
    <row r="544" spans="2:17" x14ac:dyDescent="0.2">
      <c r="B544" s="20"/>
      <c r="C544" s="14"/>
      <c r="D544" s="14"/>
      <c r="E544" s="9"/>
      <c r="F544" s="9"/>
      <c r="G544" s="15"/>
      <c r="H544" s="9"/>
      <c r="I544" s="9"/>
      <c r="J544" s="9"/>
      <c r="K544" s="9"/>
      <c r="L544" s="9"/>
      <c r="M544" s="15"/>
      <c r="N544" s="9"/>
      <c r="O544" s="9"/>
      <c r="P544" s="9"/>
      <c r="Q544" s="40"/>
    </row>
    <row r="545" spans="2:17" x14ac:dyDescent="0.2">
      <c r="B545" s="20"/>
      <c r="C545" s="14"/>
      <c r="D545" s="14"/>
      <c r="E545" s="9"/>
      <c r="F545" s="9"/>
      <c r="G545" s="15"/>
      <c r="H545" s="9"/>
      <c r="I545" s="9"/>
      <c r="J545" s="9"/>
      <c r="K545" s="9"/>
      <c r="L545" s="9"/>
      <c r="M545" s="15"/>
      <c r="N545" s="9"/>
      <c r="O545" s="9"/>
      <c r="P545" s="9"/>
      <c r="Q545" s="40"/>
    </row>
    <row r="546" spans="2:17" x14ac:dyDescent="0.2">
      <c r="B546" s="20"/>
      <c r="C546" s="14"/>
      <c r="D546" s="14"/>
      <c r="E546" s="9"/>
      <c r="F546" s="9"/>
      <c r="G546" s="15"/>
      <c r="H546" s="9"/>
      <c r="I546" s="9"/>
      <c r="J546" s="9"/>
      <c r="K546" s="9"/>
      <c r="L546" s="9"/>
      <c r="M546" s="15"/>
      <c r="N546" s="9"/>
      <c r="O546" s="9"/>
      <c r="P546" s="9"/>
      <c r="Q546" s="40"/>
    </row>
    <row r="547" spans="2:17" x14ac:dyDescent="0.2">
      <c r="B547" s="20"/>
      <c r="C547" s="14"/>
      <c r="D547" s="14"/>
      <c r="E547" s="9"/>
      <c r="F547" s="9"/>
      <c r="G547" s="15"/>
      <c r="H547" s="9"/>
      <c r="I547" s="9"/>
      <c r="J547" s="9"/>
      <c r="K547" s="9"/>
      <c r="L547" s="9"/>
      <c r="M547" s="15"/>
      <c r="N547" s="9"/>
      <c r="O547" s="9"/>
      <c r="P547" s="9"/>
      <c r="Q547" s="40"/>
    </row>
    <row r="548" spans="2:17" x14ac:dyDescent="0.2">
      <c r="B548" s="20"/>
      <c r="C548" s="14"/>
      <c r="D548" s="14"/>
      <c r="E548" s="9"/>
      <c r="F548" s="9"/>
      <c r="G548" s="15"/>
      <c r="H548" s="9"/>
      <c r="I548" s="9"/>
      <c r="J548" s="9"/>
      <c r="K548" s="9"/>
      <c r="L548" s="9"/>
      <c r="M548" s="15"/>
      <c r="N548" s="9"/>
      <c r="O548" s="9"/>
      <c r="P548" s="9"/>
      <c r="Q548" s="40"/>
    </row>
    <row r="549" spans="2:17" x14ac:dyDescent="0.2">
      <c r="B549" s="20"/>
      <c r="C549" s="14"/>
      <c r="D549" s="14"/>
      <c r="E549" s="9"/>
      <c r="F549" s="9"/>
      <c r="G549" s="15"/>
      <c r="H549" s="9"/>
      <c r="I549" s="9"/>
      <c r="J549" s="9"/>
      <c r="K549" s="9"/>
      <c r="L549" s="9"/>
      <c r="M549" s="15"/>
      <c r="N549" s="9"/>
      <c r="O549" s="9"/>
      <c r="P549" s="9"/>
      <c r="Q549" s="40"/>
    </row>
    <row r="550" spans="2:17" x14ac:dyDescent="0.2">
      <c r="B550" s="20"/>
      <c r="C550" s="14"/>
      <c r="D550" s="14"/>
      <c r="E550" s="9"/>
      <c r="F550" s="9"/>
      <c r="G550" s="15"/>
      <c r="H550" s="9"/>
      <c r="I550" s="9"/>
      <c r="J550" s="9"/>
      <c r="K550" s="9"/>
      <c r="L550" s="9"/>
      <c r="M550" s="15"/>
      <c r="N550" s="9"/>
      <c r="O550" s="9"/>
      <c r="P550" s="9"/>
      <c r="Q550" s="40"/>
    </row>
    <row r="551" spans="2:17" x14ac:dyDescent="0.2">
      <c r="B551" s="20"/>
      <c r="C551" s="14"/>
      <c r="D551" s="14"/>
      <c r="E551" s="9"/>
      <c r="F551" s="9"/>
      <c r="G551" s="15"/>
      <c r="H551" s="9"/>
      <c r="I551" s="9"/>
      <c r="J551" s="9"/>
      <c r="K551" s="9"/>
      <c r="L551" s="9"/>
      <c r="M551" s="15"/>
      <c r="N551" s="9"/>
      <c r="O551" s="9"/>
      <c r="P551" s="9"/>
      <c r="Q551" s="40"/>
    </row>
    <row r="552" spans="2:17" x14ac:dyDescent="0.2">
      <c r="B552" s="20"/>
      <c r="C552" s="14"/>
      <c r="D552" s="14"/>
      <c r="E552" s="9"/>
      <c r="F552" s="9"/>
      <c r="G552" s="15"/>
      <c r="H552" s="9"/>
      <c r="I552" s="9"/>
      <c r="J552" s="9"/>
      <c r="K552" s="9"/>
      <c r="L552" s="9"/>
      <c r="M552" s="15"/>
      <c r="N552" s="9"/>
      <c r="O552" s="9"/>
      <c r="P552" s="9"/>
      <c r="Q552" s="40"/>
    </row>
    <row r="553" spans="2:17" x14ac:dyDescent="0.2">
      <c r="B553" s="20"/>
      <c r="C553" s="14"/>
      <c r="D553" s="14"/>
      <c r="E553" s="9"/>
      <c r="F553" s="9"/>
      <c r="G553" s="15"/>
      <c r="H553" s="9"/>
      <c r="I553" s="9"/>
      <c r="J553" s="9"/>
      <c r="K553" s="9"/>
      <c r="L553" s="9"/>
      <c r="M553" s="15"/>
      <c r="N553" s="9"/>
      <c r="O553" s="9"/>
      <c r="P553" s="9"/>
      <c r="Q553" s="40"/>
    </row>
    <row r="554" spans="2:17" x14ac:dyDescent="0.2">
      <c r="B554" s="20"/>
      <c r="C554" s="14"/>
      <c r="D554" s="14"/>
      <c r="E554" s="9"/>
      <c r="F554" s="9"/>
      <c r="G554" s="15"/>
      <c r="H554" s="9"/>
      <c r="I554" s="9"/>
      <c r="J554" s="9"/>
      <c r="K554" s="9"/>
      <c r="L554" s="9"/>
      <c r="M554" s="15"/>
      <c r="N554" s="9"/>
      <c r="O554" s="9"/>
      <c r="P554" s="9"/>
      <c r="Q554" s="40"/>
    </row>
    <row r="555" spans="2:17" x14ac:dyDescent="0.2">
      <c r="B555" s="20"/>
      <c r="C555" s="14"/>
      <c r="D555" s="14"/>
      <c r="E555" s="9"/>
      <c r="F555" s="9"/>
      <c r="G555" s="15"/>
      <c r="H555" s="9"/>
      <c r="I555" s="9"/>
      <c r="J555" s="9"/>
      <c r="K555" s="9"/>
      <c r="L555" s="9"/>
      <c r="M555" s="15"/>
      <c r="N555" s="9"/>
      <c r="O555" s="9"/>
      <c r="P555" s="9"/>
      <c r="Q555" s="40"/>
    </row>
    <row r="556" spans="2:17" x14ac:dyDescent="0.2">
      <c r="B556" s="20"/>
      <c r="C556" s="14"/>
      <c r="D556" s="14"/>
      <c r="E556" s="9"/>
      <c r="F556" s="9"/>
      <c r="G556" s="15"/>
      <c r="H556" s="9"/>
      <c r="I556" s="9"/>
      <c r="J556" s="9"/>
      <c r="K556" s="9"/>
      <c r="L556" s="9"/>
      <c r="M556" s="15"/>
      <c r="N556" s="9"/>
      <c r="O556" s="9"/>
      <c r="P556" s="9"/>
      <c r="Q556" s="40"/>
    </row>
    <row r="557" spans="2:17" x14ac:dyDescent="0.2">
      <c r="B557" s="20"/>
      <c r="C557" s="14"/>
      <c r="D557" s="14"/>
      <c r="E557" s="9"/>
      <c r="F557" s="9"/>
      <c r="G557" s="15"/>
      <c r="H557" s="9"/>
      <c r="I557" s="9"/>
      <c r="J557" s="9"/>
      <c r="K557" s="9"/>
      <c r="L557" s="9"/>
      <c r="M557" s="15"/>
      <c r="N557" s="9"/>
      <c r="O557" s="9"/>
      <c r="P557" s="9"/>
      <c r="Q557" s="40"/>
    </row>
    <row r="558" spans="2:17" x14ac:dyDescent="0.2">
      <c r="B558" s="20"/>
      <c r="C558" s="14"/>
      <c r="D558" s="14"/>
      <c r="E558" s="9"/>
      <c r="F558" s="9"/>
      <c r="G558" s="15"/>
      <c r="H558" s="9"/>
      <c r="I558" s="9"/>
      <c r="J558" s="9"/>
      <c r="K558" s="9"/>
      <c r="L558" s="9"/>
      <c r="M558" s="15"/>
      <c r="N558" s="9"/>
      <c r="O558" s="9"/>
      <c r="P558" s="9"/>
      <c r="Q558" s="40"/>
    </row>
    <row r="559" spans="2:17" x14ac:dyDescent="0.2">
      <c r="B559" s="20"/>
      <c r="C559" s="14"/>
      <c r="D559" s="14"/>
      <c r="E559" s="9"/>
      <c r="F559" s="9"/>
      <c r="G559" s="15"/>
      <c r="H559" s="9"/>
      <c r="I559" s="9"/>
      <c r="J559" s="9"/>
      <c r="K559" s="9"/>
      <c r="L559" s="9"/>
      <c r="M559" s="15"/>
      <c r="N559" s="9"/>
      <c r="O559" s="9"/>
      <c r="P559" s="9"/>
      <c r="Q559" s="40"/>
    </row>
    <row r="560" spans="2:17" x14ac:dyDescent="0.2">
      <c r="B560" s="20"/>
      <c r="C560" s="14"/>
      <c r="D560" s="14"/>
      <c r="E560" s="9"/>
      <c r="F560" s="9"/>
      <c r="G560" s="15"/>
      <c r="H560" s="9"/>
      <c r="I560" s="9"/>
      <c r="J560" s="9"/>
      <c r="K560" s="9"/>
      <c r="L560" s="9"/>
      <c r="M560" s="15"/>
      <c r="N560" s="9"/>
      <c r="O560" s="9"/>
      <c r="P560" s="9"/>
      <c r="Q560" s="40"/>
    </row>
    <row r="561" spans="2:17" x14ac:dyDescent="0.2">
      <c r="B561" s="20"/>
      <c r="C561" s="14"/>
      <c r="D561" s="14"/>
      <c r="E561" s="9"/>
      <c r="F561" s="9"/>
      <c r="G561" s="15"/>
      <c r="H561" s="9"/>
      <c r="I561" s="9"/>
      <c r="J561" s="9"/>
      <c r="K561" s="9"/>
      <c r="L561" s="9"/>
      <c r="M561" s="15"/>
      <c r="N561" s="9"/>
      <c r="O561" s="9"/>
      <c r="P561" s="9"/>
      <c r="Q561" s="40"/>
    </row>
    <row r="562" spans="2:17" x14ac:dyDescent="0.2">
      <c r="B562" s="20"/>
      <c r="C562" s="14"/>
      <c r="D562" s="14"/>
      <c r="E562" s="9"/>
      <c r="F562" s="9"/>
      <c r="G562" s="15"/>
      <c r="H562" s="9"/>
      <c r="I562" s="9"/>
      <c r="J562" s="9"/>
      <c r="K562" s="9"/>
      <c r="L562" s="9"/>
      <c r="M562" s="15"/>
      <c r="N562" s="9"/>
      <c r="O562" s="9"/>
      <c r="P562" s="9"/>
      <c r="Q562" s="40"/>
    </row>
    <row r="563" spans="2:17" x14ac:dyDescent="0.2">
      <c r="B563" s="20"/>
      <c r="C563" s="14"/>
      <c r="D563" s="14"/>
      <c r="E563" s="9"/>
      <c r="F563" s="9"/>
      <c r="G563" s="15"/>
      <c r="H563" s="9"/>
      <c r="I563" s="9"/>
      <c r="J563" s="9"/>
      <c r="K563" s="9"/>
      <c r="L563" s="9"/>
      <c r="M563" s="15"/>
      <c r="N563" s="9"/>
      <c r="O563" s="9"/>
      <c r="P563" s="9"/>
      <c r="Q563" s="40"/>
    </row>
    <row r="564" spans="2:17" x14ac:dyDescent="0.2">
      <c r="B564" s="20"/>
      <c r="C564" s="14"/>
      <c r="D564" s="14"/>
      <c r="E564" s="9"/>
      <c r="F564" s="9"/>
      <c r="G564" s="15"/>
      <c r="H564" s="9"/>
      <c r="I564" s="9"/>
      <c r="J564" s="9"/>
      <c r="K564" s="9"/>
      <c r="L564" s="9"/>
      <c r="M564" s="15"/>
      <c r="N564" s="9"/>
      <c r="O564" s="9"/>
      <c r="P564" s="9"/>
      <c r="Q564" s="40"/>
    </row>
    <row r="565" spans="2:17" x14ac:dyDescent="0.2">
      <c r="B565" s="20"/>
      <c r="C565" s="14"/>
      <c r="D565" s="14"/>
      <c r="E565" s="9"/>
      <c r="F565" s="9"/>
      <c r="G565" s="15"/>
      <c r="H565" s="9"/>
      <c r="I565" s="9"/>
      <c r="J565" s="9"/>
      <c r="K565" s="9"/>
      <c r="L565" s="9"/>
      <c r="M565" s="15"/>
      <c r="N565" s="9"/>
      <c r="O565" s="9"/>
      <c r="P565" s="9"/>
      <c r="Q565" s="40"/>
    </row>
    <row r="566" spans="2:17" x14ac:dyDescent="0.2">
      <c r="B566" s="20"/>
      <c r="C566" s="14"/>
      <c r="D566" s="14"/>
      <c r="E566" s="9"/>
      <c r="F566" s="9"/>
      <c r="G566" s="15"/>
      <c r="H566" s="9"/>
      <c r="I566" s="9"/>
      <c r="J566" s="9"/>
      <c r="K566" s="9"/>
      <c r="L566" s="9"/>
      <c r="M566" s="15"/>
      <c r="N566" s="9"/>
      <c r="O566" s="9"/>
      <c r="P566" s="9"/>
      <c r="Q566" s="40"/>
    </row>
    <row r="567" spans="2:17" x14ac:dyDescent="0.2">
      <c r="B567" s="20"/>
      <c r="C567" s="14"/>
      <c r="D567" s="14"/>
      <c r="E567" s="9"/>
      <c r="F567" s="9"/>
      <c r="G567" s="15"/>
      <c r="H567" s="9"/>
      <c r="I567" s="9"/>
      <c r="J567" s="9"/>
      <c r="K567" s="9"/>
      <c r="L567" s="9"/>
      <c r="M567" s="15"/>
      <c r="N567" s="9"/>
      <c r="O567" s="9"/>
      <c r="P567" s="9"/>
      <c r="Q567" s="40"/>
    </row>
    <row r="568" spans="2:17" x14ac:dyDescent="0.2">
      <c r="B568" s="20"/>
      <c r="C568" s="14"/>
      <c r="D568" s="14"/>
      <c r="E568" s="9"/>
      <c r="F568" s="9"/>
      <c r="G568" s="15"/>
      <c r="H568" s="9"/>
      <c r="I568" s="9"/>
      <c r="J568" s="9"/>
      <c r="K568" s="9"/>
      <c r="L568" s="9"/>
      <c r="M568" s="15"/>
      <c r="N568" s="9"/>
      <c r="O568" s="9"/>
      <c r="P568" s="9"/>
      <c r="Q568" s="40"/>
    </row>
    <row r="569" spans="2:17" x14ac:dyDescent="0.2">
      <c r="B569" s="20"/>
      <c r="C569" s="14"/>
      <c r="D569" s="14"/>
      <c r="E569" s="9"/>
      <c r="F569" s="9"/>
      <c r="G569" s="15"/>
      <c r="H569" s="9"/>
      <c r="I569" s="9"/>
      <c r="J569" s="9"/>
      <c r="K569" s="9"/>
      <c r="L569" s="9"/>
      <c r="M569" s="15"/>
      <c r="N569" s="9"/>
      <c r="O569" s="9"/>
      <c r="P569" s="9"/>
      <c r="Q569" s="40"/>
    </row>
    <row r="570" spans="2:17" x14ac:dyDescent="0.2">
      <c r="B570" s="20"/>
      <c r="C570" s="14"/>
      <c r="D570" s="14"/>
      <c r="E570" s="9"/>
      <c r="F570" s="9"/>
      <c r="G570" s="15"/>
      <c r="H570" s="9"/>
      <c r="I570" s="9"/>
      <c r="J570" s="9"/>
      <c r="K570" s="9"/>
      <c r="L570" s="9"/>
      <c r="M570" s="15"/>
      <c r="N570" s="9"/>
      <c r="O570" s="9"/>
      <c r="P570" s="9"/>
      <c r="Q570" s="40"/>
    </row>
    <row r="571" spans="2:17" x14ac:dyDescent="0.2">
      <c r="B571" s="20"/>
      <c r="C571" s="14"/>
      <c r="D571" s="14"/>
      <c r="E571" s="9"/>
      <c r="F571" s="9"/>
      <c r="G571" s="15"/>
      <c r="H571" s="9"/>
      <c r="I571" s="9"/>
      <c r="J571" s="9"/>
      <c r="K571" s="9"/>
      <c r="L571" s="9"/>
      <c r="M571" s="15"/>
      <c r="N571" s="9"/>
      <c r="O571" s="9"/>
      <c r="P571" s="9"/>
      <c r="Q571" s="40"/>
    </row>
    <row r="572" spans="2:17" x14ac:dyDescent="0.2">
      <c r="B572" s="20"/>
      <c r="C572" s="14"/>
      <c r="D572" s="14"/>
    </row>
    <row r="573" spans="2:17" x14ac:dyDescent="0.2">
      <c r="B573" s="20"/>
      <c r="C573" s="14"/>
      <c r="D573" s="14"/>
    </row>
    <row r="574" spans="2:17" x14ac:dyDescent="0.2">
      <c r="B574" s="20"/>
      <c r="C574" s="14"/>
      <c r="D574" s="14"/>
    </row>
    <row r="575" spans="2:17" x14ac:dyDescent="0.2">
      <c r="B575" s="20"/>
      <c r="C575" s="14"/>
      <c r="D575" s="14"/>
    </row>
    <row r="576" spans="2:17" x14ac:dyDescent="0.2">
      <c r="B576" s="20"/>
      <c r="C576" s="14"/>
      <c r="D576" s="14"/>
    </row>
    <row r="577" spans="2:4" x14ac:dyDescent="0.2">
      <c r="B577" s="20"/>
      <c r="C577" s="14"/>
      <c r="D577" s="14"/>
    </row>
    <row r="578" spans="2:4" x14ac:dyDescent="0.2">
      <c r="B578" s="20"/>
      <c r="C578" s="14"/>
      <c r="D578" s="14"/>
    </row>
    <row r="579" spans="2:4" x14ac:dyDescent="0.2">
      <c r="B579" s="20"/>
      <c r="C579" s="14"/>
      <c r="D579" s="14"/>
    </row>
    <row r="580" spans="2:4" x14ac:dyDescent="0.2">
      <c r="B580" s="20"/>
      <c r="C580" s="14"/>
      <c r="D580" s="14"/>
    </row>
    <row r="581" spans="2:4" x14ac:dyDescent="0.2">
      <c r="B581" s="20"/>
      <c r="C581" s="14"/>
      <c r="D581" s="14"/>
    </row>
    <row r="582" spans="2:4" x14ac:dyDescent="0.2">
      <c r="B582" s="20"/>
      <c r="C582" s="14"/>
      <c r="D582" s="14"/>
    </row>
    <row r="583" spans="2:4" x14ac:dyDescent="0.2">
      <c r="B583" s="20"/>
      <c r="C583" s="14"/>
      <c r="D583" s="14"/>
    </row>
    <row r="584" spans="2:4" x14ac:dyDescent="0.2">
      <c r="B584" s="20"/>
      <c r="C584" s="14"/>
      <c r="D584" s="14"/>
    </row>
    <row r="585" spans="2:4" x14ac:dyDescent="0.2">
      <c r="B585" s="20"/>
      <c r="C585" s="14"/>
      <c r="D585" s="14"/>
    </row>
    <row r="586" spans="2:4" x14ac:dyDescent="0.2">
      <c r="B586" s="20"/>
      <c r="C586" s="14"/>
      <c r="D586" s="14"/>
    </row>
    <row r="587" spans="2:4" x14ac:dyDescent="0.2">
      <c r="B587" s="20"/>
      <c r="C587" s="14"/>
      <c r="D587" s="14"/>
    </row>
    <row r="588" spans="2:4" x14ac:dyDescent="0.2">
      <c r="B588" s="20"/>
      <c r="C588" s="14"/>
      <c r="D588" s="14"/>
    </row>
    <row r="589" spans="2:4" x14ac:dyDescent="0.2">
      <c r="B589" s="20"/>
      <c r="C589" s="14"/>
      <c r="D589" s="14"/>
    </row>
    <row r="590" spans="2:4" x14ac:dyDescent="0.2">
      <c r="B590" s="20"/>
      <c r="C590" s="14"/>
      <c r="D590" s="14"/>
    </row>
    <row r="591" spans="2:4" x14ac:dyDescent="0.2">
      <c r="B591" s="20"/>
      <c r="C591" s="14"/>
      <c r="D591" s="14"/>
    </row>
    <row r="592" spans="2:4" x14ac:dyDescent="0.2">
      <c r="B592" s="20"/>
      <c r="C592" s="14"/>
      <c r="D592" s="14"/>
    </row>
    <row r="593" spans="2:4" x14ac:dyDescent="0.2">
      <c r="B593" s="20"/>
      <c r="C593" s="14"/>
      <c r="D593" s="14"/>
    </row>
    <row r="594" spans="2:4" x14ac:dyDescent="0.2">
      <c r="B594" s="20"/>
      <c r="C594" s="14"/>
      <c r="D594" s="14"/>
    </row>
    <row r="595" spans="2:4" x14ac:dyDescent="0.2">
      <c r="B595" s="20"/>
      <c r="C595" s="14"/>
      <c r="D595" s="14"/>
    </row>
    <row r="596" spans="2:4" x14ac:dyDescent="0.2">
      <c r="B596" s="20"/>
      <c r="C596" s="14"/>
      <c r="D596" s="14"/>
    </row>
    <row r="597" spans="2:4" x14ac:dyDescent="0.2">
      <c r="B597" s="20"/>
      <c r="C597" s="14"/>
      <c r="D597" s="14"/>
    </row>
    <row r="598" spans="2:4" x14ac:dyDescent="0.2">
      <c r="B598" s="20"/>
      <c r="C598" s="14"/>
      <c r="D598" s="14"/>
    </row>
    <row r="599" spans="2:4" x14ac:dyDescent="0.2">
      <c r="B599" s="20"/>
      <c r="C599" s="14"/>
      <c r="D599" s="14"/>
    </row>
    <row r="600" spans="2:4" x14ac:dyDescent="0.2">
      <c r="B600" s="20"/>
      <c r="C600" s="14"/>
      <c r="D600" s="14"/>
    </row>
    <row r="601" spans="2:4" x14ac:dyDescent="0.2">
      <c r="B601" s="20"/>
      <c r="C601" s="14"/>
      <c r="D601" s="14"/>
    </row>
    <row r="602" spans="2:4" x14ac:dyDescent="0.2">
      <c r="B602" s="20"/>
      <c r="C602" s="14"/>
      <c r="D602" s="14"/>
    </row>
    <row r="603" spans="2:4" x14ac:dyDescent="0.2">
      <c r="B603" s="20"/>
      <c r="C603" s="14"/>
      <c r="D603" s="14"/>
    </row>
    <row r="604" spans="2:4" x14ac:dyDescent="0.2">
      <c r="B604" s="20"/>
      <c r="C604" s="14"/>
      <c r="D604" s="14"/>
    </row>
    <row r="605" spans="2:4" x14ac:dyDescent="0.2">
      <c r="B605" s="20"/>
      <c r="C605" s="14"/>
      <c r="D605" s="14"/>
    </row>
    <row r="606" spans="2:4" x14ac:dyDescent="0.2">
      <c r="B606" s="20"/>
      <c r="C606" s="14"/>
      <c r="D606" s="14"/>
    </row>
    <row r="607" spans="2:4" x14ac:dyDescent="0.2">
      <c r="B607" s="20"/>
      <c r="C607" s="14"/>
      <c r="D607" s="14"/>
    </row>
    <row r="608" spans="2:4" x14ac:dyDescent="0.2">
      <c r="B608" s="20"/>
      <c r="C608" s="14"/>
      <c r="D608" s="14"/>
    </row>
    <row r="609" spans="2:4" x14ac:dyDescent="0.2">
      <c r="B609" s="20"/>
      <c r="C609" s="14"/>
      <c r="D609" s="14"/>
    </row>
    <row r="610" spans="2:4" x14ac:dyDescent="0.2">
      <c r="B610" s="20"/>
      <c r="C610" s="14"/>
      <c r="D610" s="14"/>
    </row>
    <row r="611" spans="2:4" x14ac:dyDescent="0.2">
      <c r="B611" s="20"/>
      <c r="C611" s="14"/>
      <c r="D611" s="14"/>
    </row>
    <row r="612" spans="2:4" x14ac:dyDescent="0.2">
      <c r="B612" s="20"/>
      <c r="C612" s="14"/>
      <c r="D612" s="14"/>
    </row>
    <row r="613" spans="2:4" x14ac:dyDescent="0.2">
      <c r="B613" s="20"/>
      <c r="C613" s="14"/>
      <c r="D613" s="14"/>
    </row>
    <row r="614" spans="2:4" x14ac:dyDescent="0.2">
      <c r="B614" s="20"/>
      <c r="C614" s="14"/>
      <c r="D614" s="14"/>
    </row>
    <row r="615" spans="2:4" x14ac:dyDescent="0.2">
      <c r="B615" s="20"/>
      <c r="C615" s="14"/>
      <c r="D615" s="14"/>
    </row>
    <row r="616" spans="2:4" x14ac:dyDescent="0.2">
      <c r="B616" s="20"/>
      <c r="C616" s="14"/>
      <c r="D616" s="14"/>
    </row>
    <row r="617" spans="2:4" x14ac:dyDescent="0.2">
      <c r="B617" s="20"/>
      <c r="C617" s="14"/>
      <c r="D617" s="14"/>
    </row>
    <row r="618" spans="2:4" x14ac:dyDescent="0.2">
      <c r="B618" s="20"/>
      <c r="C618" s="14"/>
      <c r="D618" s="14"/>
    </row>
    <row r="619" spans="2:4" x14ac:dyDescent="0.2">
      <c r="B619" s="20"/>
      <c r="C619" s="14"/>
      <c r="D619" s="14"/>
    </row>
    <row r="620" spans="2:4" x14ac:dyDescent="0.2">
      <c r="B620" s="20"/>
      <c r="C620" s="14"/>
      <c r="D620" s="14"/>
    </row>
    <row r="621" spans="2:4" x14ac:dyDescent="0.2">
      <c r="B621" s="20"/>
      <c r="C621" s="14"/>
      <c r="D621" s="14"/>
    </row>
    <row r="622" spans="2:4" x14ac:dyDescent="0.2">
      <c r="B622" s="20"/>
      <c r="C622" s="14"/>
      <c r="D622" s="14"/>
    </row>
    <row r="623" spans="2:4" x14ac:dyDescent="0.2">
      <c r="B623" s="20"/>
      <c r="C623" s="14"/>
      <c r="D623" s="14"/>
    </row>
    <row r="624" spans="2:4" x14ac:dyDescent="0.2">
      <c r="B624" s="20"/>
      <c r="C624" s="14"/>
      <c r="D624" s="14"/>
    </row>
    <row r="625" spans="2:4" x14ac:dyDescent="0.2">
      <c r="B625" s="20"/>
      <c r="C625" s="14"/>
      <c r="D625" s="14"/>
    </row>
    <row r="626" spans="2:4" x14ac:dyDescent="0.2">
      <c r="B626" s="20"/>
      <c r="C626" s="14"/>
      <c r="D626" s="14"/>
    </row>
    <row r="627" spans="2:4" x14ac:dyDescent="0.2">
      <c r="B627" s="20"/>
      <c r="C627" s="14"/>
      <c r="D627" s="14"/>
    </row>
    <row r="628" spans="2:4" x14ac:dyDescent="0.2">
      <c r="B628" s="20"/>
      <c r="C628" s="14"/>
      <c r="D628" s="14"/>
    </row>
  </sheetData>
  <sheetProtection sheet="1"/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Active 1</vt:lpstr>
      <vt:lpstr>Active 2</vt:lpstr>
      <vt:lpstr>Active 3</vt:lpstr>
      <vt:lpstr>Active 4</vt:lpstr>
      <vt:lpstr>Q_fit</vt:lpstr>
      <vt:lpstr>BAV</vt:lpstr>
      <vt:lpstr>O-C Gateway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2023-01-26T08:15:27Z</dcterms:modified>
</cp:coreProperties>
</file>